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ntri\Assignment\"/>
    </mc:Choice>
  </mc:AlternateContent>
  <xr:revisionPtr revIDLastSave="0" documentId="13_ncr:1_{6628016D-A92D-49DE-A2CC-1A97382C5283}" xr6:coauthVersionLast="47" xr6:coauthVersionMax="47" xr10:uidLastSave="{00000000-0000-0000-0000-000000000000}"/>
  <bookViews>
    <workbookView xWindow="-120" yWindow="-120" windowWidth="20730" windowHeight="11160" tabRatio="921" xr2:uid="{00000000-000D-0000-FFFF-FFFF00000000}"/>
  </bookViews>
  <sheets>
    <sheet name="New Dashboard" sheetId="20" r:id="rId1"/>
    <sheet name="PIVOTS" sheetId="17" r:id="rId2"/>
    <sheet name="Summary" sheetId="5" r:id="rId3"/>
    <sheet name="Sales_Fact (3)" sheetId="10" r:id="rId4"/>
    <sheet name="Aggregrate functions" sheetId="11" r:id="rId5"/>
    <sheet name="Analysis ToolPak" sheetId="12" r:id="rId6"/>
    <sheet name="Customer_Dim" sheetId="1" r:id="rId7"/>
    <sheet name="Product_Dim (2)" sheetId="6" r:id="rId8"/>
    <sheet name="Product_Dim" sheetId="2" state="hidden" r:id="rId9"/>
    <sheet name="Store_Dim (2)" sheetId="7" r:id="rId10"/>
    <sheet name="Store_Dim" sheetId="3" state="hidden" r:id="rId11"/>
    <sheet name="Sales_Fact" sheetId="4" state="hidden" r:id="rId12"/>
  </sheets>
  <definedNames>
    <definedName name="_xlchart.v5.0" hidden="1">PIVOTS!$AH$20:$AI$20</definedName>
    <definedName name="_xlchart.v5.1" hidden="1">PIVOTS!$AH$21:$AI$70</definedName>
    <definedName name="_xlchart.v5.2" hidden="1">PIVOTS!$AJ$20</definedName>
    <definedName name="_xlchart.v5.3" hidden="1">PIVOTS!$AJ$21:$AJ$70</definedName>
    <definedName name="Slicer_Category">#N/A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AI22" i="17" l="1"/>
  <c r="AJ22" i="17"/>
  <c r="AI23" i="17"/>
  <c r="AJ23" i="17"/>
  <c r="AI24" i="17"/>
  <c r="AJ24" i="17"/>
  <c r="AI25" i="17"/>
  <c r="AJ25" i="17"/>
  <c r="AI26" i="17"/>
  <c r="AJ26" i="17"/>
  <c r="AI27" i="17"/>
  <c r="AJ27" i="17"/>
  <c r="AI28" i="17"/>
  <c r="AJ28" i="17"/>
  <c r="AI29" i="17"/>
  <c r="AJ29" i="17"/>
  <c r="AI30" i="17"/>
  <c r="AJ30" i="17"/>
  <c r="AI31" i="17"/>
  <c r="AJ31" i="17"/>
  <c r="AI32" i="17"/>
  <c r="AJ32" i="17"/>
  <c r="AI33" i="17"/>
  <c r="AJ33" i="17"/>
  <c r="AI34" i="17"/>
  <c r="AJ34" i="17"/>
  <c r="AI35" i="17"/>
  <c r="AJ35" i="17"/>
  <c r="AI36" i="17"/>
  <c r="AJ36" i="17"/>
  <c r="AI37" i="17"/>
  <c r="AJ37" i="17"/>
  <c r="AI38" i="17"/>
  <c r="AJ38" i="17"/>
  <c r="AI39" i="17"/>
  <c r="AJ39" i="17"/>
  <c r="AI40" i="17"/>
  <c r="AJ40" i="17"/>
  <c r="AI41" i="17"/>
  <c r="AJ41" i="17"/>
  <c r="AI42" i="17"/>
  <c r="AJ42" i="17"/>
  <c r="AI43" i="17"/>
  <c r="AJ43" i="17"/>
  <c r="AI44" i="17"/>
  <c r="AJ44" i="17"/>
  <c r="AI45" i="17"/>
  <c r="AJ45" i="17"/>
  <c r="AI46" i="17"/>
  <c r="AJ46" i="17"/>
  <c r="AI47" i="17"/>
  <c r="AJ47" i="17"/>
  <c r="AI48" i="17"/>
  <c r="AJ48" i="17"/>
  <c r="AI49" i="17"/>
  <c r="AJ49" i="17"/>
  <c r="AI50" i="17"/>
  <c r="AJ50" i="17"/>
  <c r="AI51" i="17"/>
  <c r="AJ51" i="17"/>
  <c r="AI52" i="17"/>
  <c r="AJ52" i="17"/>
  <c r="AI53" i="17"/>
  <c r="AJ53" i="17"/>
  <c r="AI54" i="17"/>
  <c r="AJ54" i="17"/>
  <c r="AI55" i="17"/>
  <c r="AJ55" i="17"/>
  <c r="AI56" i="17"/>
  <c r="AJ56" i="17"/>
  <c r="AI57" i="17"/>
  <c r="AJ57" i="17"/>
  <c r="AI58" i="17"/>
  <c r="AJ58" i="17"/>
  <c r="AI59" i="17"/>
  <c r="AJ59" i="17"/>
  <c r="AI60" i="17"/>
  <c r="AJ60" i="17"/>
  <c r="AI61" i="17"/>
  <c r="AJ61" i="17"/>
  <c r="AI62" i="17"/>
  <c r="AJ62" i="17"/>
  <c r="AI63" i="17"/>
  <c r="AJ63" i="17"/>
  <c r="AI64" i="17"/>
  <c r="AJ64" i="17"/>
  <c r="AI65" i="17"/>
  <c r="AJ65" i="17"/>
  <c r="AI66" i="17"/>
  <c r="AJ66" i="17"/>
  <c r="AI67" i="17"/>
  <c r="AJ67" i="17"/>
  <c r="AI68" i="17"/>
  <c r="AJ68" i="17"/>
  <c r="AI69" i="17"/>
  <c r="AJ69" i="17"/>
  <c r="AI70" i="17"/>
  <c r="AJ70" i="17"/>
  <c r="AJ21" i="17"/>
  <c r="AI21" i="17"/>
  <c r="I9" i="6"/>
  <c r="K11" i="1"/>
  <c r="G17" i="11"/>
  <c r="G16" i="11"/>
  <c r="G15" i="11"/>
  <c r="G14" i="11"/>
  <c r="G13" i="11"/>
  <c r="G12" i="11"/>
  <c r="G11" i="11"/>
  <c r="G10" i="11"/>
  <c r="G9" i="11"/>
  <c r="G8" i="11"/>
  <c r="G7" i="11"/>
  <c r="G6" i="11"/>
  <c r="G5" i="11"/>
  <c r="G4" i="11"/>
  <c r="S2001" i="10"/>
  <c r="R2001" i="10"/>
  <c r="Q2001" i="10"/>
  <c r="P2001" i="10"/>
  <c r="N2001" i="10"/>
  <c r="M2001" i="10"/>
  <c r="M2001" i="10" a="1"/>
  <c r="L2001" i="10"/>
  <c r="K2001" i="10"/>
  <c r="G2001" i="10"/>
  <c r="F2001" i="10"/>
  <c r="E2001" i="10"/>
  <c r="D2001" i="10"/>
  <c r="C2001" i="10"/>
  <c r="B2001" i="10"/>
  <c r="S2000" i="10"/>
  <c r="R2000" i="10"/>
  <c r="Q2000" i="10"/>
  <c r="P2000" i="10"/>
  <c r="N2000" i="10"/>
  <c r="M2000" i="10"/>
  <c r="M2000" i="10" a="1"/>
  <c r="L2000" i="10"/>
  <c r="K2000" i="10"/>
  <c r="G2000" i="10"/>
  <c r="F2000" i="10"/>
  <c r="E2000" i="10"/>
  <c r="D2000" i="10"/>
  <c r="C2000" i="10"/>
  <c r="B2000" i="10"/>
  <c r="S1999" i="10"/>
  <c r="R1999" i="10"/>
  <c r="Q1999" i="10"/>
  <c r="P1999" i="10"/>
  <c r="N1999" i="10"/>
  <c r="M1999" i="10"/>
  <c r="M1999" i="10" a="1"/>
  <c r="L1999" i="10"/>
  <c r="K1999" i="10"/>
  <c r="G1999" i="10"/>
  <c r="F1999" i="10"/>
  <c r="E1999" i="10"/>
  <c r="D1999" i="10"/>
  <c r="C1999" i="10"/>
  <c r="B1999" i="10"/>
  <c r="S1998" i="10"/>
  <c r="R1998" i="10"/>
  <c r="Q1998" i="10"/>
  <c r="P1998" i="10"/>
  <c r="N1998" i="10"/>
  <c r="M1998" i="10"/>
  <c r="M1998" i="10" a="1"/>
  <c r="L1998" i="10"/>
  <c r="K1998" i="10"/>
  <c r="G1998" i="10"/>
  <c r="F1998" i="10"/>
  <c r="E1998" i="10"/>
  <c r="D1998" i="10"/>
  <c r="C1998" i="10"/>
  <c r="B1998" i="10"/>
  <c r="S1997" i="10"/>
  <c r="R1997" i="10"/>
  <c r="Q1997" i="10"/>
  <c r="P1997" i="10"/>
  <c r="N1997" i="10"/>
  <c r="M1997" i="10"/>
  <c r="M1997" i="10" a="1"/>
  <c r="L1997" i="10"/>
  <c r="K1997" i="10"/>
  <c r="G1997" i="10"/>
  <c r="F1997" i="10"/>
  <c r="E1997" i="10"/>
  <c r="D1997" i="10"/>
  <c r="C1997" i="10"/>
  <c r="B1997" i="10"/>
  <c r="S1996" i="10"/>
  <c r="R1996" i="10"/>
  <c r="Q1996" i="10"/>
  <c r="P1996" i="10"/>
  <c r="N1996" i="10"/>
  <c r="M1996" i="10"/>
  <c r="M1996" i="10" a="1"/>
  <c r="L1996" i="10"/>
  <c r="K1996" i="10"/>
  <c r="G1996" i="10"/>
  <c r="F1996" i="10"/>
  <c r="E1996" i="10"/>
  <c r="D1996" i="10"/>
  <c r="C1996" i="10"/>
  <c r="B1996" i="10"/>
  <c r="S1995" i="10"/>
  <c r="R1995" i="10"/>
  <c r="Q1995" i="10"/>
  <c r="P1995" i="10"/>
  <c r="N1995" i="10"/>
  <c r="M1995" i="10"/>
  <c r="M1995" i="10" a="1"/>
  <c r="L1995" i="10"/>
  <c r="K1995" i="10"/>
  <c r="G1995" i="10"/>
  <c r="F1995" i="10"/>
  <c r="E1995" i="10"/>
  <c r="D1995" i="10"/>
  <c r="C1995" i="10"/>
  <c r="B1995" i="10"/>
  <c r="S1994" i="10"/>
  <c r="R1994" i="10"/>
  <c r="Q1994" i="10"/>
  <c r="P1994" i="10"/>
  <c r="N1994" i="10"/>
  <c r="M1994" i="10"/>
  <c r="M1994" i="10" a="1"/>
  <c r="L1994" i="10"/>
  <c r="K1994" i="10"/>
  <c r="G1994" i="10"/>
  <c r="F1994" i="10"/>
  <c r="E1994" i="10"/>
  <c r="D1994" i="10"/>
  <c r="C1994" i="10"/>
  <c r="B1994" i="10"/>
  <c r="S1993" i="10"/>
  <c r="R1993" i="10"/>
  <c r="Q1993" i="10"/>
  <c r="P1993" i="10"/>
  <c r="N1993" i="10"/>
  <c r="M1993" i="10"/>
  <c r="M1993" i="10" a="1"/>
  <c r="L1993" i="10"/>
  <c r="K1993" i="10"/>
  <c r="G1993" i="10"/>
  <c r="F1993" i="10"/>
  <c r="E1993" i="10"/>
  <c r="D1993" i="10"/>
  <c r="C1993" i="10"/>
  <c r="B1993" i="10"/>
  <c r="S1992" i="10"/>
  <c r="R1992" i="10"/>
  <c r="Q1992" i="10"/>
  <c r="P1992" i="10"/>
  <c r="N1992" i="10"/>
  <c r="M1992" i="10"/>
  <c r="M1992" i="10" a="1"/>
  <c r="L1992" i="10"/>
  <c r="K1992" i="10"/>
  <c r="G1992" i="10"/>
  <c r="F1992" i="10"/>
  <c r="E1992" i="10"/>
  <c r="D1992" i="10"/>
  <c r="C1992" i="10"/>
  <c r="B1992" i="10"/>
  <c r="S1991" i="10"/>
  <c r="R1991" i="10"/>
  <c r="Q1991" i="10"/>
  <c r="P1991" i="10"/>
  <c r="N1991" i="10"/>
  <c r="M1991" i="10"/>
  <c r="M1991" i="10" a="1"/>
  <c r="L1991" i="10"/>
  <c r="K1991" i="10"/>
  <c r="G1991" i="10"/>
  <c r="F1991" i="10"/>
  <c r="E1991" i="10"/>
  <c r="D1991" i="10"/>
  <c r="C1991" i="10"/>
  <c r="B1991" i="10"/>
  <c r="S1990" i="10"/>
  <c r="R1990" i="10"/>
  <c r="Q1990" i="10"/>
  <c r="P1990" i="10"/>
  <c r="N1990" i="10"/>
  <c r="M1990" i="10"/>
  <c r="M1990" i="10" a="1"/>
  <c r="L1990" i="10"/>
  <c r="K1990" i="10"/>
  <c r="G1990" i="10"/>
  <c r="F1990" i="10"/>
  <c r="E1990" i="10"/>
  <c r="D1990" i="10"/>
  <c r="C1990" i="10"/>
  <c r="B1990" i="10"/>
  <c r="S1989" i="10"/>
  <c r="R1989" i="10"/>
  <c r="Q1989" i="10"/>
  <c r="P1989" i="10"/>
  <c r="N1989" i="10"/>
  <c r="M1989" i="10"/>
  <c r="M1989" i="10" a="1"/>
  <c r="L1989" i="10"/>
  <c r="K1989" i="10"/>
  <c r="G1989" i="10"/>
  <c r="F1989" i="10"/>
  <c r="E1989" i="10"/>
  <c r="D1989" i="10"/>
  <c r="C1989" i="10"/>
  <c r="B1989" i="10"/>
  <c r="S1988" i="10"/>
  <c r="R1988" i="10"/>
  <c r="Q1988" i="10"/>
  <c r="P1988" i="10"/>
  <c r="N1988" i="10"/>
  <c r="M1988" i="10"/>
  <c r="M1988" i="10" a="1"/>
  <c r="L1988" i="10"/>
  <c r="K1988" i="10"/>
  <c r="G1988" i="10"/>
  <c r="F1988" i="10"/>
  <c r="E1988" i="10"/>
  <c r="D1988" i="10"/>
  <c r="C1988" i="10"/>
  <c r="B1988" i="10"/>
  <c r="S1987" i="10"/>
  <c r="R1987" i="10"/>
  <c r="Q1987" i="10"/>
  <c r="P1987" i="10"/>
  <c r="N1987" i="10"/>
  <c r="M1987" i="10"/>
  <c r="M1987" i="10" a="1"/>
  <c r="L1987" i="10"/>
  <c r="K1987" i="10"/>
  <c r="G1987" i="10"/>
  <c r="F1987" i="10"/>
  <c r="E1987" i="10"/>
  <c r="D1987" i="10"/>
  <c r="C1987" i="10"/>
  <c r="B1987" i="10"/>
  <c r="S1986" i="10"/>
  <c r="R1986" i="10"/>
  <c r="Q1986" i="10"/>
  <c r="P1986" i="10"/>
  <c r="N1986" i="10"/>
  <c r="M1986" i="10"/>
  <c r="M1986" i="10" a="1"/>
  <c r="L1986" i="10"/>
  <c r="K1986" i="10"/>
  <c r="G1986" i="10"/>
  <c r="F1986" i="10"/>
  <c r="E1986" i="10"/>
  <c r="D1986" i="10"/>
  <c r="C1986" i="10"/>
  <c r="B1986" i="10"/>
  <c r="S1985" i="10"/>
  <c r="R1985" i="10"/>
  <c r="Q1985" i="10"/>
  <c r="P1985" i="10"/>
  <c r="N1985" i="10"/>
  <c r="M1985" i="10"/>
  <c r="M1985" i="10" a="1"/>
  <c r="L1985" i="10"/>
  <c r="K1985" i="10"/>
  <c r="G1985" i="10"/>
  <c r="F1985" i="10"/>
  <c r="E1985" i="10"/>
  <c r="D1985" i="10"/>
  <c r="C1985" i="10"/>
  <c r="B1985" i="10"/>
  <c r="S1984" i="10"/>
  <c r="R1984" i="10"/>
  <c r="Q1984" i="10"/>
  <c r="P1984" i="10"/>
  <c r="N1984" i="10"/>
  <c r="M1984" i="10"/>
  <c r="M1984" i="10" a="1"/>
  <c r="L1984" i="10"/>
  <c r="K1984" i="10"/>
  <c r="G1984" i="10"/>
  <c r="F1984" i="10"/>
  <c r="E1984" i="10"/>
  <c r="D1984" i="10"/>
  <c r="C1984" i="10"/>
  <c r="B1984" i="10"/>
  <c r="S1983" i="10"/>
  <c r="R1983" i="10"/>
  <c r="Q1983" i="10"/>
  <c r="P1983" i="10"/>
  <c r="N1983" i="10"/>
  <c r="M1983" i="10"/>
  <c r="M1983" i="10" a="1"/>
  <c r="L1983" i="10"/>
  <c r="K1983" i="10"/>
  <c r="G1983" i="10"/>
  <c r="F1983" i="10"/>
  <c r="E1983" i="10"/>
  <c r="D1983" i="10"/>
  <c r="C1983" i="10"/>
  <c r="B1983" i="10"/>
  <c r="S1982" i="10"/>
  <c r="R1982" i="10"/>
  <c r="Q1982" i="10"/>
  <c r="P1982" i="10"/>
  <c r="N1982" i="10"/>
  <c r="M1982" i="10"/>
  <c r="M1982" i="10" a="1"/>
  <c r="L1982" i="10"/>
  <c r="K1982" i="10"/>
  <c r="G1982" i="10"/>
  <c r="F1982" i="10"/>
  <c r="E1982" i="10"/>
  <c r="D1982" i="10"/>
  <c r="C1982" i="10"/>
  <c r="B1982" i="10"/>
  <c r="S1981" i="10"/>
  <c r="R1981" i="10"/>
  <c r="Q1981" i="10"/>
  <c r="P1981" i="10"/>
  <c r="N1981" i="10"/>
  <c r="M1981" i="10"/>
  <c r="M1981" i="10" a="1"/>
  <c r="L1981" i="10"/>
  <c r="K1981" i="10"/>
  <c r="G1981" i="10"/>
  <c r="F1981" i="10"/>
  <c r="E1981" i="10"/>
  <c r="D1981" i="10"/>
  <c r="C1981" i="10"/>
  <c r="B1981" i="10"/>
  <c r="S1980" i="10"/>
  <c r="R1980" i="10"/>
  <c r="Q1980" i="10"/>
  <c r="P1980" i="10"/>
  <c r="N1980" i="10"/>
  <c r="M1980" i="10"/>
  <c r="M1980" i="10" a="1"/>
  <c r="L1980" i="10"/>
  <c r="K1980" i="10"/>
  <c r="G1980" i="10"/>
  <c r="F1980" i="10"/>
  <c r="E1980" i="10"/>
  <c r="D1980" i="10"/>
  <c r="C1980" i="10"/>
  <c r="B1980" i="10"/>
  <c r="S1979" i="10"/>
  <c r="R1979" i="10"/>
  <c r="Q1979" i="10"/>
  <c r="P1979" i="10"/>
  <c r="N1979" i="10"/>
  <c r="M1979" i="10"/>
  <c r="M1979" i="10" a="1"/>
  <c r="L1979" i="10"/>
  <c r="K1979" i="10"/>
  <c r="G1979" i="10"/>
  <c r="F1979" i="10"/>
  <c r="E1979" i="10"/>
  <c r="D1979" i="10"/>
  <c r="C1979" i="10"/>
  <c r="B1979" i="10"/>
  <c r="S1978" i="10"/>
  <c r="R1978" i="10"/>
  <c r="Q1978" i="10"/>
  <c r="P1978" i="10"/>
  <c r="N1978" i="10"/>
  <c r="M1978" i="10"/>
  <c r="M1978" i="10" a="1"/>
  <c r="L1978" i="10"/>
  <c r="K1978" i="10"/>
  <c r="G1978" i="10"/>
  <c r="F1978" i="10"/>
  <c r="E1978" i="10"/>
  <c r="D1978" i="10"/>
  <c r="C1978" i="10"/>
  <c r="B1978" i="10"/>
  <c r="S1977" i="10"/>
  <c r="R1977" i="10"/>
  <c r="Q1977" i="10"/>
  <c r="P1977" i="10"/>
  <c r="N1977" i="10"/>
  <c r="M1977" i="10"/>
  <c r="M1977" i="10" a="1"/>
  <c r="L1977" i="10"/>
  <c r="K1977" i="10"/>
  <c r="G1977" i="10"/>
  <c r="F1977" i="10"/>
  <c r="E1977" i="10"/>
  <c r="D1977" i="10"/>
  <c r="C1977" i="10"/>
  <c r="B1977" i="10"/>
  <c r="S1976" i="10"/>
  <c r="R1976" i="10"/>
  <c r="Q1976" i="10"/>
  <c r="P1976" i="10"/>
  <c r="N1976" i="10"/>
  <c r="M1976" i="10"/>
  <c r="M1976" i="10" a="1"/>
  <c r="L1976" i="10"/>
  <c r="K1976" i="10"/>
  <c r="G1976" i="10"/>
  <c r="F1976" i="10"/>
  <c r="E1976" i="10"/>
  <c r="D1976" i="10"/>
  <c r="C1976" i="10"/>
  <c r="B1976" i="10"/>
  <c r="S1975" i="10"/>
  <c r="R1975" i="10"/>
  <c r="Q1975" i="10"/>
  <c r="P1975" i="10"/>
  <c r="N1975" i="10"/>
  <c r="M1975" i="10"/>
  <c r="M1975" i="10" a="1"/>
  <c r="L1975" i="10"/>
  <c r="K1975" i="10"/>
  <c r="G1975" i="10"/>
  <c r="F1975" i="10"/>
  <c r="E1975" i="10"/>
  <c r="D1975" i="10"/>
  <c r="C1975" i="10"/>
  <c r="B1975" i="10"/>
  <c r="S1974" i="10"/>
  <c r="R1974" i="10"/>
  <c r="Q1974" i="10"/>
  <c r="P1974" i="10"/>
  <c r="N1974" i="10"/>
  <c r="M1974" i="10"/>
  <c r="M1974" i="10" a="1"/>
  <c r="L1974" i="10"/>
  <c r="K1974" i="10"/>
  <c r="G1974" i="10"/>
  <c r="F1974" i="10"/>
  <c r="E1974" i="10"/>
  <c r="D1974" i="10"/>
  <c r="C1974" i="10"/>
  <c r="B1974" i="10"/>
  <c r="S1973" i="10"/>
  <c r="R1973" i="10"/>
  <c r="Q1973" i="10"/>
  <c r="P1973" i="10"/>
  <c r="N1973" i="10"/>
  <c r="M1973" i="10"/>
  <c r="M1973" i="10" a="1"/>
  <c r="L1973" i="10"/>
  <c r="K1973" i="10"/>
  <c r="G1973" i="10"/>
  <c r="F1973" i="10"/>
  <c r="E1973" i="10"/>
  <c r="D1973" i="10"/>
  <c r="C1973" i="10"/>
  <c r="B1973" i="10"/>
  <c r="S1972" i="10"/>
  <c r="R1972" i="10"/>
  <c r="Q1972" i="10"/>
  <c r="P1972" i="10"/>
  <c r="N1972" i="10"/>
  <c r="M1972" i="10"/>
  <c r="M1972" i="10" a="1"/>
  <c r="L1972" i="10"/>
  <c r="K1972" i="10"/>
  <c r="G1972" i="10"/>
  <c r="F1972" i="10"/>
  <c r="E1972" i="10"/>
  <c r="D1972" i="10"/>
  <c r="C1972" i="10"/>
  <c r="B1972" i="10"/>
  <c r="S1971" i="10"/>
  <c r="R1971" i="10"/>
  <c r="Q1971" i="10"/>
  <c r="P1971" i="10"/>
  <c r="N1971" i="10"/>
  <c r="M1971" i="10"/>
  <c r="M1971" i="10" a="1"/>
  <c r="L1971" i="10"/>
  <c r="K1971" i="10"/>
  <c r="G1971" i="10"/>
  <c r="F1971" i="10"/>
  <c r="E1971" i="10"/>
  <c r="D1971" i="10"/>
  <c r="C1971" i="10"/>
  <c r="B1971" i="10"/>
  <c r="S1970" i="10"/>
  <c r="R1970" i="10"/>
  <c r="Q1970" i="10"/>
  <c r="P1970" i="10"/>
  <c r="N1970" i="10"/>
  <c r="M1970" i="10"/>
  <c r="M1970" i="10" a="1"/>
  <c r="L1970" i="10"/>
  <c r="K1970" i="10"/>
  <c r="G1970" i="10"/>
  <c r="F1970" i="10"/>
  <c r="E1970" i="10"/>
  <c r="D1970" i="10"/>
  <c r="C1970" i="10"/>
  <c r="B1970" i="10"/>
  <c r="S1969" i="10"/>
  <c r="R1969" i="10"/>
  <c r="Q1969" i="10"/>
  <c r="P1969" i="10"/>
  <c r="N1969" i="10"/>
  <c r="M1969" i="10"/>
  <c r="M1969" i="10" a="1"/>
  <c r="L1969" i="10"/>
  <c r="K1969" i="10"/>
  <c r="G1969" i="10"/>
  <c r="F1969" i="10"/>
  <c r="E1969" i="10"/>
  <c r="D1969" i="10"/>
  <c r="C1969" i="10"/>
  <c r="B1969" i="10"/>
  <c r="S1968" i="10"/>
  <c r="R1968" i="10"/>
  <c r="Q1968" i="10"/>
  <c r="P1968" i="10"/>
  <c r="N1968" i="10"/>
  <c r="M1968" i="10"/>
  <c r="M1968" i="10" a="1"/>
  <c r="L1968" i="10"/>
  <c r="K1968" i="10"/>
  <c r="G1968" i="10"/>
  <c r="F1968" i="10"/>
  <c r="E1968" i="10"/>
  <c r="D1968" i="10"/>
  <c r="C1968" i="10"/>
  <c r="B1968" i="10"/>
  <c r="S1967" i="10"/>
  <c r="R1967" i="10"/>
  <c r="Q1967" i="10"/>
  <c r="P1967" i="10"/>
  <c r="N1967" i="10"/>
  <c r="M1967" i="10"/>
  <c r="M1967" i="10" a="1"/>
  <c r="L1967" i="10"/>
  <c r="K1967" i="10"/>
  <c r="G1967" i="10"/>
  <c r="F1967" i="10"/>
  <c r="E1967" i="10"/>
  <c r="D1967" i="10"/>
  <c r="C1967" i="10"/>
  <c r="B1967" i="10"/>
  <c r="S1966" i="10"/>
  <c r="R1966" i="10"/>
  <c r="Q1966" i="10"/>
  <c r="P1966" i="10"/>
  <c r="N1966" i="10"/>
  <c r="M1966" i="10"/>
  <c r="M1966" i="10" a="1"/>
  <c r="L1966" i="10"/>
  <c r="K1966" i="10"/>
  <c r="G1966" i="10"/>
  <c r="F1966" i="10"/>
  <c r="E1966" i="10"/>
  <c r="D1966" i="10"/>
  <c r="C1966" i="10"/>
  <c r="B1966" i="10"/>
  <c r="S1965" i="10"/>
  <c r="R1965" i="10"/>
  <c r="Q1965" i="10"/>
  <c r="P1965" i="10"/>
  <c r="N1965" i="10"/>
  <c r="M1965" i="10"/>
  <c r="M1965" i="10" a="1"/>
  <c r="L1965" i="10"/>
  <c r="K1965" i="10"/>
  <c r="G1965" i="10"/>
  <c r="F1965" i="10"/>
  <c r="E1965" i="10"/>
  <c r="D1965" i="10"/>
  <c r="C1965" i="10"/>
  <c r="B1965" i="10"/>
  <c r="S1964" i="10"/>
  <c r="R1964" i="10"/>
  <c r="Q1964" i="10"/>
  <c r="P1964" i="10"/>
  <c r="N1964" i="10"/>
  <c r="M1964" i="10"/>
  <c r="M1964" i="10" a="1"/>
  <c r="L1964" i="10"/>
  <c r="K1964" i="10"/>
  <c r="G1964" i="10"/>
  <c r="F1964" i="10"/>
  <c r="E1964" i="10"/>
  <c r="D1964" i="10"/>
  <c r="C1964" i="10"/>
  <c r="B1964" i="10"/>
  <c r="S1963" i="10"/>
  <c r="R1963" i="10"/>
  <c r="Q1963" i="10"/>
  <c r="P1963" i="10"/>
  <c r="N1963" i="10"/>
  <c r="M1963" i="10"/>
  <c r="M1963" i="10" a="1"/>
  <c r="L1963" i="10"/>
  <c r="K1963" i="10"/>
  <c r="G1963" i="10"/>
  <c r="F1963" i="10"/>
  <c r="E1963" i="10"/>
  <c r="D1963" i="10"/>
  <c r="C1963" i="10"/>
  <c r="B1963" i="10"/>
  <c r="S1962" i="10"/>
  <c r="R1962" i="10"/>
  <c r="Q1962" i="10"/>
  <c r="P1962" i="10"/>
  <c r="N1962" i="10"/>
  <c r="M1962" i="10"/>
  <c r="M1962" i="10" a="1"/>
  <c r="L1962" i="10"/>
  <c r="K1962" i="10"/>
  <c r="G1962" i="10"/>
  <c r="F1962" i="10"/>
  <c r="E1962" i="10"/>
  <c r="D1962" i="10"/>
  <c r="C1962" i="10"/>
  <c r="B1962" i="10"/>
  <c r="S1961" i="10"/>
  <c r="R1961" i="10"/>
  <c r="Q1961" i="10"/>
  <c r="P1961" i="10"/>
  <c r="N1961" i="10"/>
  <c r="M1961" i="10"/>
  <c r="M1961" i="10" a="1"/>
  <c r="L1961" i="10"/>
  <c r="K1961" i="10"/>
  <c r="G1961" i="10"/>
  <c r="F1961" i="10"/>
  <c r="E1961" i="10"/>
  <c r="D1961" i="10"/>
  <c r="C1961" i="10"/>
  <c r="B1961" i="10"/>
  <c r="S1960" i="10"/>
  <c r="R1960" i="10"/>
  <c r="Q1960" i="10"/>
  <c r="P1960" i="10"/>
  <c r="N1960" i="10"/>
  <c r="M1960" i="10"/>
  <c r="M1960" i="10" a="1"/>
  <c r="L1960" i="10"/>
  <c r="K1960" i="10"/>
  <c r="G1960" i="10"/>
  <c r="F1960" i="10"/>
  <c r="E1960" i="10"/>
  <c r="D1960" i="10"/>
  <c r="C1960" i="10"/>
  <c r="B1960" i="10"/>
  <c r="S1959" i="10"/>
  <c r="R1959" i="10"/>
  <c r="Q1959" i="10"/>
  <c r="P1959" i="10"/>
  <c r="N1959" i="10"/>
  <c r="M1959" i="10"/>
  <c r="M1959" i="10" a="1"/>
  <c r="L1959" i="10"/>
  <c r="K1959" i="10"/>
  <c r="G1959" i="10"/>
  <c r="F1959" i="10"/>
  <c r="E1959" i="10"/>
  <c r="D1959" i="10"/>
  <c r="C1959" i="10"/>
  <c r="B1959" i="10"/>
  <c r="S1958" i="10"/>
  <c r="R1958" i="10"/>
  <c r="Q1958" i="10"/>
  <c r="P1958" i="10"/>
  <c r="N1958" i="10"/>
  <c r="M1958" i="10"/>
  <c r="M1958" i="10" a="1"/>
  <c r="L1958" i="10"/>
  <c r="K1958" i="10"/>
  <c r="G1958" i="10"/>
  <c r="F1958" i="10"/>
  <c r="E1958" i="10"/>
  <c r="D1958" i="10"/>
  <c r="C1958" i="10"/>
  <c r="B1958" i="10"/>
  <c r="S1957" i="10"/>
  <c r="R1957" i="10"/>
  <c r="Q1957" i="10"/>
  <c r="P1957" i="10"/>
  <c r="N1957" i="10"/>
  <c r="M1957" i="10"/>
  <c r="M1957" i="10" a="1"/>
  <c r="L1957" i="10"/>
  <c r="K1957" i="10"/>
  <c r="G1957" i="10"/>
  <c r="F1957" i="10"/>
  <c r="E1957" i="10"/>
  <c r="D1957" i="10"/>
  <c r="C1957" i="10"/>
  <c r="B1957" i="10"/>
  <c r="S1956" i="10"/>
  <c r="R1956" i="10"/>
  <c r="Q1956" i="10"/>
  <c r="P1956" i="10"/>
  <c r="N1956" i="10"/>
  <c r="M1956" i="10"/>
  <c r="M1956" i="10" a="1"/>
  <c r="L1956" i="10"/>
  <c r="K1956" i="10"/>
  <c r="G1956" i="10"/>
  <c r="F1956" i="10"/>
  <c r="E1956" i="10"/>
  <c r="D1956" i="10"/>
  <c r="C1956" i="10"/>
  <c r="B1956" i="10"/>
  <c r="S1955" i="10"/>
  <c r="R1955" i="10"/>
  <c r="Q1955" i="10"/>
  <c r="P1955" i="10"/>
  <c r="N1955" i="10"/>
  <c r="M1955" i="10"/>
  <c r="M1955" i="10" a="1"/>
  <c r="L1955" i="10"/>
  <c r="K1955" i="10"/>
  <c r="G1955" i="10"/>
  <c r="F1955" i="10"/>
  <c r="E1955" i="10"/>
  <c r="D1955" i="10"/>
  <c r="C1955" i="10"/>
  <c r="B1955" i="10"/>
  <c r="S1954" i="10"/>
  <c r="R1954" i="10"/>
  <c r="Q1954" i="10"/>
  <c r="P1954" i="10"/>
  <c r="N1954" i="10"/>
  <c r="M1954" i="10"/>
  <c r="M1954" i="10" a="1"/>
  <c r="L1954" i="10"/>
  <c r="K1954" i="10"/>
  <c r="G1954" i="10"/>
  <c r="F1954" i="10"/>
  <c r="E1954" i="10"/>
  <c r="D1954" i="10"/>
  <c r="C1954" i="10"/>
  <c r="B1954" i="10"/>
  <c r="S1953" i="10"/>
  <c r="R1953" i="10"/>
  <c r="Q1953" i="10"/>
  <c r="P1953" i="10"/>
  <c r="N1953" i="10"/>
  <c r="M1953" i="10"/>
  <c r="M1953" i="10" a="1"/>
  <c r="L1953" i="10"/>
  <c r="K1953" i="10"/>
  <c r="G1953" i="10"/>
  <c r="F1953" i="10"/>
  <c r="E1953" i="10"/>
  <c r="D1953" i="10"/>
  <c r="C1953" i="10"/>
  <c r="B1953" i="10"/>
  <c r="S1952" i="10"/>
  <c r="R1952" i="10"/>
  <c r="Q1952" i="10"/>
  <c r="P1952" i="10"/>
  <c r="N1952" i="10"/>
  <c r="M1952" i="10"/>
  <c r="M1952" i="10" a="1"/>
  <c r="L1952" i="10"/>
  <c r="K1952" i="10"/>
  <c r="G1952" i="10"/>
  <c r="F1952" i="10"/>
  <c r="E1952" i="10"/>
  <c r="D1952" i="10"/>
  <c r="C1952" i="10"/>
  <c r="B1952" i="10"/>
  <c r="S1951" i="10"/>
  <c r="R1951" i="10"/>
  <c r="Q1951" i="10"/>
  <c r="P1951" i="10"/>
  <c r="N1951" i="10"/>
  <c r="M1951" i="10"/>
  <c r="M1951" i="10" a="1"/>
  <c r="L1951" i="10"/>
  <c r="K1951" i="10"/>
  <c r="G1951" i="10"/>
  <c r="F1951" i="10"/>
  <c r="E1951" i="10"/>
  <c r="D1951" i="10"/>
  <c r="C1951" i="10"/>
  <c r="B1951" i="10"/>
  <c r="S1950" i="10"/>
  <c r="R1950" i="10"/>
  <c r="Q1950" i="10"/>
  <c r="P1950" i="10"/>
  <c r="N1950" i="10"/>
  <c r="M1950" i="10"/>
  <c r="M1950" i="10" a="1"/>
  <c r="L1950" i="10"/>
  <c r="K1950" i="10"/>
  <c r="G1950" i="10"/>
  <c r="F1950" i="10"/>
  <c r="E1950" i="10"/>
  <c r="D1950" i="10"/>
  <c r="C1950" i="10"/>
  <c r="B1950" i="10"/>
  <c r="S1949" i="10"/>
  <c r="R1949" i="10"/>
  <c r="Q1949" i="10"/>
  <c r="P1949" i="10"/>
  <c r="N1949" i="10"/>
  <c r="M1949" i="10"/>
  <c r="M1949" i="10" a="1"/>
  <c r="L1949" i="10"/>
  <c r="K1949" i="10"/>
  <c r="G1949" i="10"/>
  <c r="F1949" i="10"/>
  <c r="E1949" i="10"/>
  <c r="D1949" i="10"/>
  <c r="C1949" i="10"/>
  <c r="B1949" i="10"/>
  <c r="S1948" i="10"/>
  <c r="R1948" i="10"/>
  <c r="Q1948" i="10"/>
  <c r="P1948" i="10"/>
  <c r="N1948" i="10"/>
  <c r="M1948" i="10"/>
  <c r="M1948" i="10" a="1"/>
  <c r="L1948" i="10"/>
  <c r="K1948" i="10"/>
  <c r="G1948" i="10"/>
  <c r="F1948" i="10"/>
  <c r="E1948" i="10"/>
  <c r="D1948" i="10"/>
  <c r="C1948" i="10"/>
  <c r="B1948" i="10"/>
  <c r="S1947" i="10"/>
  <c r="R1947" i="10"/>
  <c r="Q1947" i="10"/>
  <c r="P1947" i="10"/>
  <c r="N1947" i="10"/>
  <c r="M1947" i="10"/>
  <c r="M1947" i="10" a="1"/>
  <c r="L1947" i="10"/>
  <c r="K1947" i="10"/>
  <c r="G1947" i="10"/>
  <c r="F1947" i="10"/>
  <c r="E1947" i="10"/>
  <c r="D1947" i="10"/>
  <c r="C1947" i="10"/>
  <c r="B1947" i="10"/>
  <c r="S1946" i="10"/>
  <c r="R1946" i="10"/>
  <c r="Q1946" i="10"/>
  <c r="P1946" i="10"/>
  <c r="N1946" i="10"/>
  <c r="M1946" i="10"/>
  <c r="M1946" i="10" a="1"/>
  <c r="L1946" i="10"/>
  <c r="K1946" i="10"/>
  <c r="G1946" i="10"/>
  <c r="F1946" i="10"/>
  <c r="E1946" i="10"/>
  <c r="D1946" i="10"/>
  <c r="C1946" i="10"/>
  <c r="B1946" i="10"/>
  <c r="S1945" i="10"/>
  <c r="R1945" i="10"/>
  <c r="Q1945" i="10"/>
  <c r="P1945" i="10"/>
  <c r="N1945" i="10"/>
  <c r="M1945" i="10"/>
  <c r="M1945" i="10" a="1"/>
  <c r="L1945" i="10"/>
  <c r="K1945" i="10"/>
  <c r="G1945" i="10"/>
  <c r="F1945" i="10"/>
  <c r="E1945" i="10"/>
  <c r="D1945" i="10"/>
  <c r="C1945" i="10"/>
  <c r="B1945" i="10"/>
  <c r="S1944" i="10"/>
  <c r="R1944" i="10"/>
  <c r="Q1944" i="10"/>
  <c r="P1944" i="10"/>
  <c r="N1944" i="10"/>
  <c r="M1944" i="10"/>
  <c r="M1944" i="10" a="1"/>
  <c r="L1944" i="10"/>
  <c r="K1944" i="10"/>
  <c r="G1944" i="10"/>
  <c r="F1944" i="10"/>
  <c r="E1944" i="10"/>
  <c r="D1944" i="10"/>
  <c r="C1944" i="10"/>
  <c r="B1944" i="10"/>
  <c r="S1943" i="10"/>
  <c r="R1943" i="10"/>
  <c r="Q1943" i="10"/>
  <c r="P1943" i="10"/>
  <c r="N1943" i="10"/>
  <c r="M1943" i="10"/>
  <c r="M1943" i="10" a="1"/>
  <c r="L1943" i="10"/>
  <c r="K1943" i="10"/>
  <c r="G1943" i="10"/>
  <c r="F1943" i="10"/>
  <c r="E1943" i="10"/>
  <c r="D1943" i="10"/>
  <c r="C1943" i="10"/>
  <c r="B1943" i="10"/>
  <c r="S1942" i="10"/>
  <c r="R1942" i="10"/>
  <c r="Q1942" i="10"/>
  <c r="P1942" i="10"/>
  <c r="N1942" i="10"/>
  <c r="M1942" i="10"/>
  <c r="M1942" i="10" a="1"/>
  <c r="L1942" i="10"/>
  <c r="K1942" i="10"/>
  <c r="G1942" i="10"/>
  <c r="F1942" i="10"/>
  <c r="E1942" i="10"/>
  <c r="D1942" i="10"/>
  <c r="C1942" i="10"/>
  <c r="B1942" i="10"/>
  <c r="S1941" i="10"/>
  <c r="R1941" i="10"/>
  <c r="Q1941" i="10"/>
  <c r="P1941" i="10"/>
  <c r="N1941" i="10"/>
  <c r="M1941" i="10"/>
  <c r="M1941" i="10" a="1"/>
  <c r="L1941" i="10"/>
  <c r="K1941" i="10"/>
  <c r="G1941" i="10"/>
  <c r="F1941" i="10"/>
  <c r="E1941" i="10"/>
  <c r="D1941" i="10"/>
  <c r="C1941" i="10"/>
  <c r="B1941" i="10"/>
  <c r="S1940" i="10"/>
  <c r="R1940" i="10"/>
  <c r="Q1940" i="10"/>
  <c r="P1940" i="10"/>
  <c r="N1940" i="10"/>
  <c r="M1940" i="10"/>
  <c r="M1940" i="10" a="1"/>
  <c r="L1940" i="10"/>
  <c r="K1940" i="10"/>
  <c r="G1940" i="10"/>
  <c r="F1940" i="10"/>
  <c r="E1940" i="10"/>
  <c r="D1940" i="10"/>
  <c r="C1940" i="10"/>
  <c r="B1940" i="10"/>
  <c r="S1939" i="10"/>
  <c r="R1939" i="10"/>
  <c r="Q1939" i="10"/>
  <c r="P1939" i="10"/>
  <c r="N1939" i="10"/>
  <c r="M1939" i="10"/>
  <c r="M1939" i="10" a="1"/>
  <c r="L1939" i="10"/>
  <c r="K1939" i="10"/>
  <c r="G1939" i="10"/>
  <c r="F1939" i="10"/>
  <c r="E1939" i="10"/>
  <c r="D1939" i="10"/>
  <c r="C1939" i="10"/>
  <c r="B1939" i="10"/>
  <c r="S1938" i="10"/>
  <c r="R1938" i="10"/>
  <c r="Q1938" i="10"/>
  <c r="P1938" i="10"/>
  <c r="N1938" i="10"/>
  <c r="M1938" i="10"/>
  <c r="M1938" i="10" a="1"/>
  <c r="L1938" i="10"/>
  <c r="K1938" i="10"/>
  <c r="G1938" i="10"/>
  <c r="F1938" i="10"/>
  <c r="E1938" i="10"/>
  <c r="D1938" i="10"/>
  <c r="C1938" i="10"/>
  <c r="B1938" i="10"/>
  <c r="S1937" i="10"/>
  <c r="R1937" i="10"/>
  <c r="Q1937" i="10"/>
  <c r="P1937" i="10"/>
  <c r="N1937" i="10"/>
  <c r="M1937" i="10"/>
  <c r="M1937" i="10" a="1"/>
  <c r="L1937" i="10"/>
  <c r="K1937" i="10"/>
  <c r="G1937" i="10"/>
  <c r="F1937" i="10"/>
  <c r="E1937" i="10"/>
  <c r="D1937" i="10"/>
  <c r="C1937" i="10"/>
  <c r="B1937" i="10"/>
  <c r="S1936" i="10"/>
  <c r="R1936" i="10"/>
  <c r="Q1936" i="10"/>
  <c r="P1936" i="10"/>
  <c r="N1936" i="10"/>
  <c r="M1936" i="10"/>
  <c r="M1936" i="10" a="1"/>
  <c r="L1936" i="10"/>
  <c r="K1936" i="10"/>
  <c r="G1936" i="10"/>
  <c r="F1936" i="10"/>
  <c r="E1936" i="10"/>
  <c r="D1936" i="10"/>
  <c r="C1936" i="10"/>
  <c r="B1936" i="10"/>
  <c r="S1935" i="10"/>
  <c r="R1935" i="10"/>
  <c r="Q1935" i="10"/>
  <c r="P1935" i="10"/>
  <c r="N1935" i="10"/>
  <c r="M1935" i="10"/>
  <c r="M1935" i="10" a="1"/>
  <c r="L1935" i="10"/>
  <c r="K1935" i="10"/>
  <c r="G1935" i="10"/>
  <c r="F1935" i="10"/>
  <c r="E1935" i="10"/>
  <c r="D1935" i="10"/>
  <c r="C1935" i="10"/>
  <c r="B1935" i="10"/>
  <c r="S1934" i="10"/>
  <c r="R1934" i="10"/>
  <c r="Q1934" i="10"/>
  <c r="P1934" i="10"/>
  <c r="N1934" i="10"/>
  <c r="M1934" i="10"/>
  <c r="M1934" i="10" a="1"/>
  <c r="L1934" i="10"/>
  <c r="K1934" i="10"/>
  <c r="G1934" i="10"/>
  <c r="F1934" i="10"/>
  <c r="E1934" i="10"/>
  <c r="D1934" i="10"/>
  <c r="C1934" i="10"/>
  <c r="B1934" i="10"/>
  <c r="S1933" i="10"/>
  <c r="R1933" i="10"/>
  <c r="Q1933" i="10"/>
  <c r="P1933" i="10"/>
  <c r="N1933" i="10"/>
  <c r="M1933" i="10"/>
  <c r="M1933" i="10" a="1"/>
  <c r="L1933" i="10"/>
  <c r="K1933" i="10"/>
  <c r="G1933" i="10"/>
  <c r="F1933" i="10"/>
  <c r="E1933" i="10"/>
  <c r="D1933" i="10"/>
  <c r="C1933" i="10"/>
  <c r="B1933" i="10"/>
  <c r="S1932" i="10"/>
  <c r="R1932" i="10"/>
  <c r="Q1932" i="10"/>
  <c r="P1932" i="10"/>
  <c r="N1932" i="10"/>
  <c r="M1932" i="10"/>
  <c r="M1932" i="10" a="1"/>
  <c r="L1932" i="10"/>
  <c r="K1932" i="10"/>
  <c r="G1932" i="10"/>
  <c r="F1932" i="10"/>
  <c r="E1932" i="10"/>
  <c r="D1932" i="10"/>
  <c r="C1932" i="10"/>
  <c r="B1932" i="10"/>
  <c r="S1931" i="10"/>
  <c r="R1931" i="10"/>
  <c r="Q1931" i="10"/>
  <c r="P1931" i="10"/>
  <c r="N1931" i="10"/>
  <c r="M1931" i="10"/>
  <c r="M1931" i="10" a="1"/>
  <c r="L1931" i="10"/>
  <c r="K1931" i="10"/>
  <c r="G1931" i="10"/>
  <c r="F1931" i="10"/>
  <c r="E1931" i="10"/>
  <c r="D1931" i="10"/>
  <c r="C1931" i="10"/>
  <c r="B1931" i="10"/>
  <c r="S1930" i="10"/>
  <c r="R1930" i="10"/>
  <c r="Q1930" i="10"/>
  <c r="P1930" i="10"/>
  <c r="N1930" i="10"/>
  <c r="M1930" i="10"/>
  <c r="M1930" i="10" a="1"/>
  <c r="L1930" i="10"/>
  <c r="K1930" i="10"/>
  <c r="G1930" i="10"/>
  <c r="F1930" i="10"/>
  <c r="E1930" i="10"/>
  <c r="D1930" i="10"/>
  <c r="C1930" i="10"/>
  <c r="B1930" i="10"/>
  <c r="S1929" i="10"/>
  <c r="R1929" i="10"/>
  <c r="Q1929" i="10"/>
  <c r="P1929" i="10"/>
  <c r="N1929" i="10"/>
  <c r="M1929" i="10"/>
  <c r="M1929" i="10" a="1"/>
  <c r="L1929" i="10"/>
  <c r="K1929" i="10"/>
  <c r="G1929" i="10"/>
  <c r="F1929" i="10"/>
  <c r="E1929" i="10"/>
  <c r="D1929" i="10"/>
  <c r="C1929" i="10"/>
  <c r="B1929" i="10"/>
  <c r="S1928" i="10"/>
  <c r="R1928" i="10"/>
  <c r="Q1928" i="10"/>
  <c r="P1928" i="10"/>
  <c r="N1928" i="10"/>
  <c r="M1928" i="10"/>
  <c r="M1928" i="10" a="1"/>
  <c r="L1928" i="10"/>
  <c r="K1928" i="10"/>
  <c r="G1928" i="10"/>
  <c r="F1928" i="10"/>
  <c r="E1928" i="10"/>
  <c r="D1928" i="10"/>
  <c r="C1928" i="10"/>
  <c r="B1928" i="10"/>
  <c r="S1927" i="10"/>
  <c r="R1927" i="10"/>
  <c r="Q1927" i="10"/>
  <c r="P1927" i="10"/>
  <c r="N1927" i="10"/>
  <c r="M1927" i="10"/>
  <c r="M1927" i="10" a="1"/>
  <c r="L1927" i="10"/>
  <c r="K1927" i="10"/>
  <c r="G1927" i="10"/>
  <c r="F1927" i="10"/>
  <c r="E1927" i="10"/>
  <c r="D1927" i="10"/>
  <c r="C1927" i="10"/>
  <c r="B1927" i="10"/>
  <c r="S1926" i="10"/>
  <c r="R1926" i="10"/>
  <c r="Q1926" i="10"/>
  <c r="P1926" i="10"/>
  <c r="N1926" i="10"/>
  <c r="M1926" i="10"/>
  <c r="M1926" i="10" a="1"/>
  <c r="L1926" i="10"/>
  <c r="K1926" i="10"/>
  <c r="G1926" i="10"/>
  <c r="F1926" i="10"/>
  <c r="E1926" i="10"/>
  <c r="D1926" i="10"/>
  <c r="C1926" i="10"/>
  <c r="B1926" i="10"/>
  <c r="S1925" i="10"/>
  <c r="R1925" i="10"/>
  <c r="Q1925" i="10"/>
  <c r="P1925" i="10"/>
  <c r="N1925" i="10"/>
  <c r="M1925" i="10"/>
  <c r="M1925" i="10" a="1"/>
  <c r="L1925" i="10"/>
  <c r="K1925" i="10"/>
  <c r="G1925" i="10"/>
  <c r="F1925" i="10"/>
  <c r="E1925" i="10"/>
  <c r="D1925" i="10"/>
  <c r="C1925" i="10"/>
  <c r="B1925" i="10"/>
  <c r="S1924" i="10"/>
  <c r="R1924" i="10"/>
  <c r="Q1924" i="10"/>
  <c r="P1924" i="10"/>
  <c r="N1924" i="10"/>
  <c r="M1924" i="10"/>
  <c r="M1924" i="10" a="1"/>
  <c r="L1924" i="10"/>
  <c r="K1924" i="10"/>
  <c r="G1924" i="10"/>
  <c r="F1924" i="10"/>
  <c r="E1924" i="10"/>
  <c r="D1924" i="10"/>
  <c r="C1924" i="10"/>
  <c r="B1924" i="10"/>
  <c r="S1923" i="10"/>
  <c r="R1923" i="10"/>
  <c r="Q1923" i="10"/>
  <c r="P1923" i="10"/>
  <c r="N1923" i="10"/>
  <c r="M1923" i="10"/>
  <c r="M1923" i="10" a="1"/>
  <c r="L1923" i="10"/>
  <c r="K1923" i="10"/>
  <c r="G1923" i="10"/>
  <c r="F1923" i="10"/>
  <c r="E1923" i="10"/>
  <c r="D1923" i="10"/>
  <c r="C1923" i="10"/>
  <c r="B1923" i="10"/>
  <c r="S1922" i="10"/>
  <c r="R1922" i="10"/>
  <c r="Q1922" i="10"/>
  <c r="P1922" i="10"/>
  <c r="N1922" i="10"/>
  <c r="M1922" i="10"/>
  <c r="M1922" i="10" a="1"/>
  <c r="L1922" i="10"/>
  <c r="K1922" i="10"/>
  <c r="G1922" i="10"/>
  <c r="F1922" i="10"/>
  <c r="E1922" i="10"/>
  <c r="D1922" i="10"/>
  <c r="C1922" i="10"/>
  <c r="B1922" i="10"/>
  <c r="S1921" i="10"/>
  <c r="R1921" i="10"/>
  <c r="Q1921" i="10"/>
  <c r="P1921" i="10"/>
  <c r="N1921" i="10"/>
  <c r="M1921" i="10"/>
  <c r="M1921" i="10" a="1"/>
  <c r="L1921" i="10"/>
  <c r="K1921" i="10"/>
  <c r="G1921" i="10"/>
  <c r="F1921" i="10"/>
  <c r="E1921" i="10"/>
  <c r="D1921" i="10"/>
  <c r="C1921" i="10"/>
  <c r="B1921" i="10"/>
  <c r="S1920" i="10"/>
  <c r="R1920" i="10"/>
  <c r="Q1920" i="10"/>
  <c r="P1920" i="10"/>
  <c r="N1920" i="10"/>
  <c r="M1920" i="10"/>
  <c r="M1920" i="10" a="1"/>
  <c r="L1920" i="10"/>
  <c r="K1920" i="10"/>
  <c r="G1920" i="10"/>
  <c r="F1920" i="10"/>
  <c r="E1920" i="10"/>
  <c r="D1920" i="10"/>
  <c r="C1920" i="10"/>
  <c r="B1920" i="10"/>
  <c r="S1919" i="10"/>
  <c r="R1919" i="10"/>
  <c r="Q1919" i="10"/>
  <c r="P1919" i="10"/>
  <c r="N1919" i="10"/>
  <c r="M1919" i="10"/>
  <c r="M1919" i="10" a="1"/>
  <c r="L1919" i="10"/>
  <c r="K1919" i="10"/>
  <c r="G1919" i="10"/>
  <c r="F1919" i="10"/>
  <c r="E1919" i="10"/>
  <c r="D1919" i="10"/>
  <c r="C1919" i="10"/>
  <c r="B1919" i="10"/>
  <c r="S1918" i="10"/>
  <c r="R1918" i="10"/>
  <c r="Q1918" i="10"/>
  <c r="P1918" i="10"/>
  <c r="N1918" i="10"/>
  <c r="M1918" i="10"/>
  <c r="M1918" i="10" a="1"/>
  <c r="L1918" i="10"/>
  <c r="K1918" i="10"/>
  <c r="G1918" i="10"/>
  <c r="F1918" i="10"/>
  <c r="E1918" i="10"/>
  <c r="D1918" i="10"/>
  <c r="C1918" i="10"/>
  <c r="B1918" i="10"/>
  <c r="S1917" i="10"/>
  <c r="R1917" i="10"/>
  <c r="Q1917" i="10"/>
  <c r="P1917" i="10"/>
  <c r="N1917" i="10"/>
  <c r="M1917" i="10"/>
  <c r="M1917" i="10" a="1"/>
  <c r="L1917" i="10"/>
  <c r="K1917" i="10"/>
  <c r="G1917" i="10"/>
  <c r="F1917" i="10"/>
  <c r="E1917" i="10"/>
  <c r="D1917" i="10"/>
  <c r="C1917" i="10"/>
  <c r="B1917" i="10"/>
  <c r="S1916" i="10"/>
  <c r="R1916" i="10"/>
  <c r="Q1916" i="10"/>
  <c r="P1916" i="10"/>
  <c r="N1916" i="10"/>
  <c r="M1916" i="10"/>
  <c r="M1916" i="10" a="1"/>
  <c r="L1916" i="10"/>
  <c r="K1916" i="10"/>
  <c r="G1916" i="10"/>
  <c r="F1916" i="10"/>
  <c r="E1916" i="10"/>
  <c r="D1916" i="10"/>
  <c r="C1916" i="10"/>
  <c r="B1916" i="10"/>
  <c r="S1915" i="10"/>
  <c r="R1915" i="10"/>
  <c r="Q1915" i="10"/>
  <c r="P1915" i="10"/>
  <c r="N1915" i="10"/>
  <c r="M1915" i="10"/>
  <c r="M1915" i="10" a="1"/>
  <c r="L1915" i="10"/>
  <c r="K1915" i="10"/>
  <c r="G1915" i="10"/>
  <c r="F1915" i="10"/>
  <c r="E1915" i="10"/>
  <c r="D1915" i="10"/>
  <c r="C1915" i="10"/>
  <c r="B1915" i="10"/>
  <c r="S1914" i="10"/>
  <c r="R1914" i="10"/>
  <c r="Q1914" i="10"/>
  <c r="P1914" i="10"/>
  <c r="N1914" i="10"/>
  <c r="M1914" i="10"/>
  <c r="M1914" i="10" a="1"/>
  <c r="L1914" i="10"/>
  <c r="K1914" i="10"/>
  <c r="G1914" i="10"/>
  <c r="F1914" i="10"/>
  <c r="E1914" i="10"/>
  <c r="D1914" i="10"/>
  <c r="C1914" i="10"/>
  <c r="B1914" i="10"/>
  <c r="S1913" i="10"/>
  <c r="R1913" i="10"/>
  <c r="Q1913" i="10"/>
  <c r="P1913" i="10"/>
  <c r="N1913" i="10"/>
  <c r="M1913" i="10"/>
  <c r="M1913" i="10" a="1"/>
  <c r="L1913" i="10"/>
  <c r="K1913" i="10"/>
  <c r="G1913" i="10"/>
  <c r="F1913" i="10"/>
  <c r="E1913" i="10"/>
  <c r="D1913" i="10"/>
  <c r="C1913" i="10"/>
  <c r="B1913" i="10"/>
  <c r="S1912" i="10"/>
  <c r="R1912" i="10"/>
  <c r="Q1912" i="10"/>
  <c r="P1912" i="10"/>
  <c r="N1912" i="10"/>
  <c r="M1912" i="10"/>
  <c r="M1912" i="10" a="1"/>
  <c r="L1912" i="10"/>
  <c r="K1912" i="10"/>
  <c r="G1912" i="10"/>
  <c r="F1912" i="10"/>
  <c r="E1912" i="10"/>
  <c r="D1912" i="10"/>
  <c r="C1912" i="10"/>
  <c r="B1912" i="10"/>
  <c r="S1911" i="10"/>
  <c r="R1911" i="10"/>
  <c r="Q1911" i="10"/>
  <c r="P1911" i="10"/>
  <c r="N1911" i="10"/>
  <c r="M1911" i="10"/>
  <c r="M1911" i="10" a="1"/>
  <c r="L1911" i="10"/>
  <c r="K1911" i="10"/>
  <c r="G1911" i="10"/>
  <c r="F1911" i="10"/>
  <c r="E1911" i="10"/>
  <c r="D1911" i="10"/>
  <c r="C1911" i="10"/>
  <c r="B1911" i="10"/>
  <c r="S1910" i="10"/>
  <c r="R1910" i="10"/>
  <c r="Q1910" i="10"/>
  <c r="P1910" i="10"/>
  <c r="N1910" i="10"/>
  <c r="M1910" i="10"/>
  <c r="M1910" i="10" a="1"/>
  <c r="L1910" i="10"/>
  <c r="K1910" i="10"/>
  <c r="G1910" i="10"/>
  <c r="F1910" i="10"/>
  <c r="E1910" i="10"/>
  <c r="D1910" i="10"/>
  <c r="C1910" i="10"/>
  <c r="B1910" i="10"/>
  <c r="S1909" i="10"/>
  <c r="R1909" i="10"/>
  <c r="Q1909" i="10"/>
  <c r="P1909" i="10"/>
  <c r="N1909" i="10"/>
  <c r="M1909" i="10"/>
  <c r="M1909" i="10" a="1"/>
  <c r="L1909" i="10"/>
  <c r="K1909" i="10"/>
  <c r="G1909" i="10"/>
  <c r="F1909" i="10"/>
  <c r="E1909" i="10"/>
  <c r="D1909" i="10"/>
  <c r="C1909" i="10"/>
  <c r="B1909" i="10"/>
  <c r="S1908" i="10"/>
  <c r="R1908" i="10"/>
  <c r="Q1908" i="10"/>
  <c r="P1908" i="10"/>
  <c r="N1908" i="10"/>
  <c r="M1908" i="10"/>
  <c r="M1908" i="10" a="1"/>
  <c r="L1908" i="10"/>
  <c r="K1908" i="10"/>
  <c r="G1908" i="10"/>
  <c r="F1908" i="10"/>
  <c r="E1908" i="10"/>
  <c r="D1908" i="10"/>
  <c r="C1908" i="10"/>
  <c r="B1908" i="10"/>
  <c r="S1907" i="10"/>
  <c r="R1907" i="10"/>
  <c r="Q1907" i="10"/>
  <c r="P1907" i="10"/>
  <c r="N1907" i="10"/>
  <c r="M1907" i="10"/>
  <c r="M1907" i="10" a="1"/>
  <c r="L1907" i="10"/>
  <c r="K1907" i="10"/>
  <c r="G1907" i="10"/>
  <c r="F1907" i="10"/>
  <c r="E1907" i="10"/>
  <c r="D1907" i="10"/>
  <c r="C1907" i="10"/>
  <c r="B1907" i="10"/>
  <c r="S1906" i="10"/>
  <c r="R1906" i="10"/>
  <c r="Q1906" i="10"/>
  <c r="P1906" i="10"/>
  <c r="N1906" i="10"/>
  <c r="M1906" i="10"/>
  <c r="M1906" i="10" a="1"/>
  <c r="L1906" i="10"/>
  <c r="K1906" i="10"/>
  <c r="G1906" i="10"/>
  <c r="F1906" i="10"/>
  <c r="E1906" i="10"/>
  <c r="D1906" i="10"/>
  <c r="C1906" i="10"/>
  <c r="B1906" i="10"/>
  <c r="S1905" i="10"/>
  <c r="R1905" i="10"/>
  <c r="Q1905" i="10"/>
  <c r="P1905" i="10"/>
  <c r="N1905" i="10"/>
  <c r="M1905" i="10"/>
  <c r="M1905" i="10" a="1"/>
  <c r="L1905" i="10"/>
  <c r="K1905" i="10"/>
  <c r="G1905" i="10"/>
  <c r="F1905" i="10"/>
  <c r="E1905" i="10"/>
  <c r="D1905" i="10"/>
  <c r="C1905" i="10"/>
  <c r="B1905" i="10"/>
  <c r="S1904" i="10"/>
  <c r="R1904" i="10"/>
  <c r="Q1904" i="10"/>
  <c r="P1904" i="10"/>
  <c r="N1904" i="10"/>
  <c r="M1904" i="10"/>
  <c r="M1904" i="10" a="1"/>
  <c r="L1904" i="10"/>
  <c r="K1904" i="10"/>
  <c r="G1904" i="10"/>
  <c r="F1904" i="10"/>
  <c r="E1904" i="10"/>
  <c r="D1904" i="10"/>
  <c r="C1904" i="10"/>
  <c r="B1904" i="10"/>
  <c r="S1903" i="10"/>
  <c r="R1903" i="10"/>
  <c r="Q1903" i="10"/>
  <c r="P1903" i="10"/>
  <c r="N1903" i="10"/>
  <c r="M1903" i="10"/>
  <c r="M1903" i="10" a="1"/>
  <c r="L1903" i="10"/>
  <c r="K1903" i="10"/>
  <c r="G1903" i="10"/>
  <c r="F1903" i="10"/>
  <c r="E1903" i="10"/>
  <c r="D1903" i="10"/>
  <c r="C1903" i="10"/>
  <c r="B1903" i="10"/>
  <c r="S1902" i="10"/>
  <c r="R1902" i="10"/>
  <c r="Q1902" i="10"/>
  <c r="P1902" i="10"/>
  <c r="N1902" i="10"/>
  <c r="M1902" i="10"/>
  <c r="M1902" i="10" a="1"/>
  <c r="L1902" i="10"/>
  <c r="K1902" i="10"/>
  <c r="G1902" i="10"/>
  <c r="F1902" i="10"/>
  <c r="E1902" i="10"/>
  <c r="D1902" i="10"/>
  <c r="C1902" i="10"/>
  <c r="B1902" i="10"/>
  <c r="S1901" i="10"/>
  <c r="R1901" i="10"/>
  <c r="Q1901" i="10"/>
  <c r="P1901" i="10"/>
  <c r="N1901" i="10"/>
  <c r="M1901" i="10"/>
  <c r="M1901" i="10" a="1"/>
  <c r="L1901" i="10"/>
  <c r="K1901" i="10"/>
  <c r="G1901" i="10"/>
  <c r="F1901" i="10"/>
  <c r="E1901" i="10"/>
  <c r="D1901" i="10"/>
  <c r="C1901" i="10"/>
  <c r="B1901" i="10"/>
  <c r="S1900" i="10"/>
  <c r="R1900" i="10"/>
  <c r="Q1900" i="10"/>
  <c r="P1900" i="10"/>
  <c r="N1900" i="10"/>
  <c r="M1900" i="10"/>
  <c r="M1900" i="10" a="1"/>
  <c r="L1900" i="10"/>
  <c r="K1900" i="10"/>
  <c r="G1900" i="10"/>
  <c r="F1900" i="10"/>
  <c r="E1900" i="10"/>
  <c r="D1900" i="10"/>
  <c r="C1900" i="10"/>
  <c r="B1900" i="10"/>
  <c r="S1899" i="10"/>
  <c r="R1899" i="10"/>
  <c r="Q1899" i="10"/>
  <c r="P1899" i="10"/>
  <c r="N1899" i="10"/>
  <c r="M1899" i="10"/>
  <c r="M1899" i="10" a="1"/>
  <c r="L1899" i="10"/>
  <c r="K1899" i="10"/>
  <c r="G1899" i="10"/>
  <c r="F1899" i="10"/>
  <c r="E1899" i="10"/>
  <c r="D1899" i="10"/>
  <c r="C1899" i="10"/>
  <c r="B1899" i="10"/>
  <c r="S1898" i="10"/>
  <c r="R1898" i="10"/>
  <c r="Q1898" i="10"/>
  <c r="P1898" i="10"/>
  <c r="N1898" i="10"/>
  <c r="M1898" i="10"/>
  <c r="M1898" i="10" a="1"/>
  <c r="L1898" i="10"/>
  <c r="K1898" i="10"/>
  <c r="G1898" i="10"/>
  <c r="F1898" i="10"/>
  <c r="E1898" i="10"/>
  <c r="D1898" i="10"/>
  <c r="C1898" i="10"/>
  <c r="B1898" i="10"/>
  <c r="S1897" i="10"/>
  <c r="R1897" i="10"/>
  <c r="Q1897" i="10"/>
  <c r="P1897" i="10"/>
  <c r="N1897" i="10"/>
  <c r="M1897" i="10"/>
  <c r="M1897" i="10" a="1"/>
  <c r="L1897" i="10"/>
  <c r="K1897" i="10"/>
  <c r="G1897" i="10"/>
  <c r="F1897" i="10"/>
  <c r="E1897" i="10"/>
  <c r="D1897" i="10"/>
  <c r="C1897" i="10"/>
  <c r="B1897" i="10"/>
  <c r="S1896" i="10"/>
  <c r="R1896" i="10"/>
  <c r="Q1896" i="10"/>
  <c r="P1896" i="10"/>
  <c r="N1896" i="10"/>
  <c r="M1896" i="10"/>
  <c r="M1896" i="10" a="1"/>
  <c r="L1896" i="10"/>
  <c r="K1896" i="10"/>
  <c r="G1896" i="10"/>
  <c r="F1896" i="10"/>
  <c r="E1896" i="10"/>
  <c r="D1896" i="10"/>
  <c r="C1896" i="10"/>
  <c r="B1896" i="10"/>
  <c r="S1895" i="10"/>
  <c r="R1895" i="10"/>
  <c r="Q1895" i="10"/>
  <c r="P1895" i="10"/>
  <c r="N1895" i="10"/>
  <c r="M1895" i="10"/>
  <c r="M1895" i="10" a="1"/>
  <c r="L1895" i="10"/>
  <c r="K1895" i="10"/>
  <c r="G1895" i="10"/>
  <c r="F1895" i="10"/>
  <c r="E1895" i="10"/>
  <c r="D1895" i="10"/>
  <c r="C1895" i="10"/>
  <c r="B1895" i="10"/>
  <c r="S1894" i="10"/>
  <c r="R1894" i="10"/>
  <c r="Q1894" i="10"/>
  <c r="P1894" i="10"/>
  <c r="N1894" i="10"/>
  <c r="M1894" i="10"/>
  <c r="M1894" i="10" a="1"/>
  <c r="L1894" i="10"/>
  <c r="K1894" i="10"/>
  <c r="G1894" i="10"/>
  <c r="F1894" i="10"/>
  <c r="E1894" i="10"/>
  <c r="D1894" i="10"/>
  <c r="C1894" i="10"/>
  <c r="B1894" i="10"/>
  <c r="S1893" i="10"/>
  <c r="R1893" i="10"/>
  <c r="Q1893" i="10"/>
  <c r="P1893" i="10"/>
  <c r="N1893" i="10"/>
  <c r="M1893" i="10"/>
  <c r="M1893" i="10" a="1"/>
  <c r="L1893" i="10"/>
  <c r="K1893" i="10"/>
  <c r="G1893" i="10"/>
  <c r="F1893" i="10"/>
  <c r="E1893" i="10"/>
  <c r="D1893" i="10"/>
  <c r="C1893" i="10"/>
  <c r="B1893" i="10"/>
  <c r="S1892" i="10"/>
  <c r="R1892" i="10"/>
  <c r="Q1892" i="10"/>
  <c r="P1892" i="10"/>
  <c r="N1892" i="10"/>
  <c r="M1892" i="10"/>
  <c r="M1892" i="10" a="1"/>
  <c r="L1892" i="10"/>
  <c r="K1892" i="10"/>
  <c r="G1892" i="10"/>
  <c r="F1892" i="10"/>
  <c r="E1892" i="10"/>
  <c r="D1892" i="10"/>
  <c r="C1892" i="10"/>
  <c r="B1892" i="10"/>
  <c r="S1891" i="10"/>
  <c r="R1891" i="10"/>
  <c r="Q1891" i="10"/>
  <c r="P1891" i="10"/>
  <c r="N1891" i="10"/>
  <c r="M1891" i="10"/>
  <c r="M1891" i="10" a="1"/>
  <c r="L1891" i="10"/>
  <c r="K1891" i="10"/>
  <c r="G1891" i="10"/>
  <c r="F1891" i="10"/>
  <c r="E1891" i="10"/>
  <c r="D1891" i="10"/>
  <c r="C1891" i="10"/>
  <c r="B1891" i="10"/>
  <c r="S1890" i="10"/>
  <c r="R1890" i="10"/>
  <c r="Q1890" i="10"/>
  <c r="P1890" i="10"/>
  <c r="N1890" i="10"/>
  <c r="M1890" i="10"/>
  <c r="M1890" i="10" a="1"/>
  <c r="L1890" i="10"/>
  <c r="K1890" i="10"/>
  <c r="G1890" i="10"/>
  <c r="F1890" i="10"/>
  <c r="E1890" i="10"/>
  <c r="D1890" i="10"/>
  <c r="C1890" i="10"/>
  <c r="B1890" i="10"/>
  <c r="S1889" i="10"/>
  <c r="R1889" i="10"/>
  <c r="Q1889" i="10"/>
  <c r="P1889" i="10"/>
  <c r="N1889" i="10"/>
  <c r="M1889" i="10"/>
  <c r="M1889" i="10" a="1"/>
  <c r="L1889" i="10"/>
  <c r="K1889" i="10"/>
  <c r="G1889" i="10"/>
  <c r="F1889" i="10"/>
  <c r="E1889" i="10"/>
  <c r="D1889" i="10"/>
  <c r="C1889" i="10"/>
  <c r="B1889" i="10"/>
  <c r="S1888" i="10"/>
  <c r="R1888" i="10"/>
  <c r="Q1888" i="10"/>
  <c r="P1888" i="10"/>
  <c r="N1888" i="10"/>
  <c r="M1888" i="10"/>
  <c r="M1888" i="10" a="1"/>
  <c r="L1888" i="10"/>
  <c r="K1888" i="10"/>
  <c r="G1888" i="10"/>
  <c r="F1888" i="10"/>
  <c r="E1888" i="10"/>
  <c r="D1888" i="10"/>
  <c r="C1888" i="10"/>
  <c r="B1888" i="10"/>
  <c r="S1887" i="10"/>
  <c r="R1887" i="10"/>
  <c r="Q1887" i="10"/>
  <c r="P1887" i="10"/>
  <c r="N1887" i="10"/>
  <c r="M1887" i="10"/>
  <c r="M1887" i="10" a="1"/>
  <c r="L1887" i="10"/>
  <c r="K1887" i="10"/>
  <c r="G1887" i="10"/>
  <c r="F1887" i="10"/>
  <c r="E1887" i="10"/>
  <c r="D1887" i="10"/>
  <c r="C1887" i="10"/>
  <c r="B1887" i="10"/>
  <c r="S1886" i="10"/>
  <c r="R1886" i="10"/>
  <c r="Q1886" i="10"/>
  <c r="P1886" i="10"/>
  <c r="N1886" i="10"/>
  <c r="M1886" i="10"/>
  <c r="M1886" i="10" a="1"/>
  <c r="L1886" i="10"/>
  <c r="K1886" i="10"/>
  <c r="G1886" i="10"/>
  <c r="F1886" i="10"/>
  <c r="E1886" i="10"/>
  <c r="D1886" i="10"/>
  <c r="C1886" i="10"/>
  <c r="B1886" i="10"/>
  <c r="S1885" i="10"/>
  <c r="R1885" i="10"/>
  <c r="Q1885" i="10"/>
  <c r="P1885" i="10"/>
  <c r="N1885" i="10"/>
  <c r="M1885" i="10"/>
  <c r="M1885" i="10" a="1"/>
  <c r="L1885" i="10"/>
  <c r="K1885" i="10"/>
  <c r="G1885" i="10"/>
  <c r="F1885" i="10"/>
  <c r="E1885" i="10"/>
  <c r="D1885" i="10"/>
  <c r="C1885" i="10"/>
  <c r="B1885" i="10"/>
  <c r="S1884" i="10"/>
  <c r="R1884" i="10"/>
  <c r="Q1884" i="10"/>
  <c r="P1884" i="10"/>
  <c r="N1884" i="10"/>
  <c r="M1884" i="10"/>
  <c r="M1884" i="10" a="1"/>
  <c r="L1884" i="10"/>
  <c r="K1884" i="10"/>
  <c r="G1884" i="10"/>
  <c r="F1884" i="10"/>
  <c r="E1884" i="10"/>
  <c r="D1884" i="10"/>
  <c r="C1884" i="10"/>
  <c r="B1884" i="10"/>
  <c r="S1883" i="10"/>
  <c r="R1883" i="10"/>
  <c r="Q1883" i="10"/>
  <c r="P1883" i="10"/>
  <c r="N1883" i="10"/>
  <c r="M1883" i="10"/>
  <c r="M1883" i="10" a="1"/>
  <c r="L1883" i="10"/>
  <c r="K1883" i="10"/>
  <c r="G1883" i="10"/>
  <c r="F1883" i="10"/>
  <c r="E1883" i="10"/>
  <c r="D1883" i="10"/>
  <c r="C1883" i="10"/>
  <c r="B1883" i="10"/>
  <c r="S1882" i="10"/>
  <c r="R1882" i="10"/>
  <c r="Q1882" i="10"/>
  <c r="P1882" i="10"/>
  <c r="N1882" i="10"/>
  <c r="M1882" i="10"/>
  <c r="M1882" i="10" a="1"/>
  <c r="L1882" i="10"/>
  <c r="K1882" i="10"/>
  <c r="G1882" i="10"/>
  <c r="F1882" i="10"/>
  <c r="E1882" i="10"/>
  <c r="D1882" i="10"/>
  <c r="C1882" i="10"/>
  <c r="B1882" i="10"/>
  <c r="S1881" i="10"/>
  <c r="R1881" i="10"/>
  <c r="Q1881" i="10"/>
  <c r="P1881" i="10"/>
  <c r="N1881" i="10"/>
  <c r="M1881" i="10"/>
  <c r="M1881" i="10" a="1"/>
  <c r="L1881" i="10"/>
  <c r="K1881" i="10"/>
  <c r="G1881" i="10"/>
  <c r="F1881" i="10"/>
  <c r="E1881" i="10"/>
  <c r="D1881" i="10"/>
  <c r="C1881" i="10"/>
  <c r="B1881" i="10"/>
  <c r="S1880" i="10"/>
  <c r="R1880" i="10"/>
  <c r="Q1880" i="10"/>
  <c r="P1880" i="10"/>
  <c r="N1880" i="10"/>
  <c r="M1880" i="10"/>
  <c r="M1880" i="10" a="1"/>
  <c r="L1880" i="10"/>
  <c r="K1880" i="10"/>
  <c r="G1880" i="10"/>
  <c r="F1880" i="10"/>
  <c r="E1880" i="10"/>
  <c r="D1880" i="10"/>
  <c r="C1880" i="10"/>
  <c r="B1880" i="10"/>
  <c r="S1879" i="10"/>
  <c r="R1879" i="10"/>
  <c r="Q1879" i="10"/>
  <c r="P1879" i="10"/>
  <c r="N1879" i="10"/>
  <c r="M1879" i="10"/>
  <c r="M1879" i="10" a="1"/>
  <c r="L1879" i="10"/>
  <c r="K1879" i="10"/>
  <c r="G1879" i="10"/>
  <c r="F1879" i="10"/>
  <c r="E1879" i="10"/>
  <c r="D1879" i="10"/>
  <c r="C1879" i="10"/>
  <c r="B1879" i="10"/>
  <c r="S1878" i="10"/>
  <c r="R1878" i="10"/>
  <c r="Q1878" i="10"/>
  <c r="P1878" i="10"/>
  <c r="N1878" i="10"/>
  <c r="M1878" i="10"/>
  <c r="M1878" i="10" a="1"/>
  <c r="L1878" i="10"/>
  <c r="K1878" i="10"/>
  <c r="G1878" i="10"/>
  <c r="F1878" i="10"/>
  <c r="E1878" i="10"/>
  <c r="D1878" i="10"/>
  <c r="C1878" i="10"/>
  <c r="B1878" i="10"/>
  <c r="S1877" i="10"/>
  <c r="R1877" i="10"/>
  <c r="Q1877" i="10"/>
  <c r="P1877" i="10"/>
  <c r="N1877" i="10"/>
  <c r="M1877" i="10"/>
  <c r="M1877" i="10" a="1"/>
  <c r="L1877" i="10"/>
  <c r="K1877" i="10"/>
  <c r="G1877" i="10"/>
  <c r="F1877" i="10"/>
  <c r="E1877" i="10"/>
  <c r="D1877" i="10"/>
  <c r="C1877" i="10"/>
  <c r="B1877" i="10"/>
  <c r="S1876" i="10"/>
  <c r="R1876" i="10"/>
  <c r="Q1876" i="10"/>
  <c r="P1876" i="10"/>
  <c r="N1876" i="10"/>
  <c r="M1876" i="10"/>
  <c r="M1876" i="10" a="1"/>
  <c r="L1876" i="10"/>
  <c r="K1876" i="10"/>
  <c r="G1876" i="10"/>
  <c r="F1876" i="10"/>
  <c r="E1876" i="10"/>
  <c r="D1876" i="10"/>
  <c r="C1876" i="10"/>
  <c r="B1876" i="10"/>
  <c r="S1875" i="10"/>
  <c r="R1875" i="10"/>
  <c r="Q1875" i="10"/>
  <c r="P1875" i="10"/>
  <c r="N1875" i="10"/>
  <c r="M1875" i="10"/>
  <c r="M1875" i="10" a="1"/>
  <c r="L1875" i="10"/>
  <c r="K1875" i="10"/>
  <c r="G1875" i="10"/>
  <c r="F1875" i="10"/>
  <c r="E1875" i="10"/>
  <c r="D1875" i="10"/>
  <c r="C1875" i="10"/>
  <c r="B1875" i="10"/>
  <c r="S1874" i="10"/>
  <c r="R1874" i="10"/>
  <c r="Q1874" i="10"/>
  <c r="P1874" i="10"/>
  <c r="N1874" i="10"/>
  <c r="M1874" i="10"/>
  <c r="M1874" i="10" a="1"/>
  <c r="L1874" i="10"/>
  <c r="K1874" i="10"/>
  <c r="G1874" i="10"/>
  <c r="F1874" i="10"/>
  <c r="E1874" i="10"/>
  <c r="D1874" i="10"/>
  <c r="C1874" i="10"/>
  <c r="B1874" i="10"/>
  <c r="S1873" i="10"/>
  <c r="R1873" i="10"/>
  <c r="Q1873" i="10"/>
  <c r="P1873" i="10"/>
  <c r="N1873" i="10"/>
  <c r="M1873" i="10"/>
  <c r="M1873" i="10" a="1"/>
  <c r="L1873" i="10"/>
  <c r="K1873" i="10"/>
  <c r="G1873" i="10"/>
  <c r="F1873" i="10"/>
  <c r="E1873" i="10"/>
  <c r="D1873" i="10"/>
  <c r="C1873" i="10"/>
  <c r="B1873" i="10"/>
  <c r="S1872" i="10"/>
  <c r="R1872" i="10"/>
  <c r="Q1872" i="10"/>
  <c r="P1872" i="10"/>
  <c r="N1872" i="10"/>
  <c r="M1872" i="10"/>
  <c r="M1872" i="10" a="1"/>
  <c r="L1872" i="10"/>
  <c r="K1872" i="10"/>
  <c r="G1872" i="10"/>
  <c r="F1872" i="10"/>
  <c r="E1872" i="10"/>
  <c r="D1872" i="10"/>
  <c r="C1872" i="10"/>
  <c r="B1872" i="10"/>
  <c r="S1871" i="10"/>
  <c r="R1871" i="10"/>
  <c r="Q1871" i="10"/>
  <c r="P1871" i="10"/>
  <c r="N1871" i="10"/>
  <c r="M1871" i="10"/>
  <c r="M1871" i="10" a="1"/>
  <c r="L1871" i="10"/>
  <c r="K1871" i="10"/>
  <c r="G1871" i="10"/>
  <c r="F1871" i="10"/>
  <c r="E1871" i="10"/>
  <c r="D1871" i="10"/>
  <c r="C1871" i="10"/>
  <c r="B1871" i="10"/>
  <c r="S1870" i="10"/>
  <c r="R1870" i="10"/>
  <c r="Q1870" i="10"/>
  <c r="P1870" i="10"/>
  <c r="N1870" i="10"/>
  <c r="M1870" i="10"/>
  <c r="M1870" i="10" a="1"/>
  <c r="L1870" i="10"/>
  <c r="K1870" i="10"/>
  <c r="G1870" i="10"/>
  <c r="F1870" i="10"/>
  <c r="E1870" i="10"/>
  <c r="D1870" i="10"/>
  <c r="C1870" i="10"/>
  <c r="B1870" i="10"/>
  <c r="S1869" i="10"/>
  <c r="R1869" i="10"/>
  <c r="Q1869" i="10"/>
  <c r="P1869" i="10"/>
  <c r="N1869" i="10"/>
  <c r="M1869" i="10"/>
  <c r="M1869" i="10" a="1"/>
  <c r="L1869" i="10"/>
  <c r="K1869" i="10"/>
  <c r="G1869" i="10"/>
  <c r="F1869" i="10"/>
  <c r="E1869" i="10"/>
  <c r="D1869" i="10"/>
  <c r="C1869" i="10"/>
  <c r="B1869" i="10"/>
  <c r="S1868" i="10"/>
  <c r="R1868" i="10"/>
  <c r="Q1868" i="10"/>
  <c r="P1868" i="10"/>
  <c r="N1868" i="10"/>
  <c r="M1868" i="10"/>
  <c r="M1868" i="10" a="1"/>
  <c r="L1868" i="10"/>
  <c r="K1868" i="10"/>
  <c r="G1868" i="10"/>
  <c r="F1868" i="10"/>
  <c r="E1868" i="10"/>
  <c r="D1868" i="10"/>
  <c r="C1868" i="10"/>
  <c r="B1868" i="10"/>
  <c r="S1867" i="10"/>
  <c r="R1867" i="10"/>
  <c r="Q1867" i="10"/>
  <c r="P1867" i="10"/>
  <c r="N1867" i="10"/>
  <c r="M1867" i="10"/>
  <c r="M1867" i="10" a="1"/>
  <c r="L1867" i="10"/>
  <c r="K1867" i="10"/>
  <c r="G1867" i="10"/>
  <c r="F1867" i="10"/>
  <c r="E1867" i="10"/>
  <c r="D1867" i="10"/>
  <c r="C1867" i="10"/>
  <c r="B1867" i="10"/>
  <c r="S1866" i="10"/>
  <c r="R1866" i="10"/>
  <c r="Q1866" i="10"/>
  <c r="P1866" i="10"/>
  <c r="N1866" i="10"/>
  <c r="M1866" i="10"/>
  <c r="M1866" i="10" a="1"/>
  <c r="L1866" i="10"/>
  <c r="K1866" i="10"/>
  <c r="G1866" i="10"/>
  <c r="F1866" i="10"/>
  <c r="E1866" i="10"/>
  <c r="D1866" i="10"/>
  <c r="C1866" i="10"/>
  <c r="B1866" i="10"/>
  <c r="S1865" i="10"/>
  <c r="R1865" i="10"/>
  <c r="Q1865" i="10"/>
  <c r="P1865" i="10"/>
  <c r="N1865" i="10"/>
  <c r="M1865" i="10"/>
  <c r="M1865" i="10" a="1"/>
  <c r="L1865" i="10"/>
  <c r="K1865" i="10"/>
  <c r="G1865" i="10"/>
  <c r="F1865" i="10"/>
  <c r="E1865" i="10"/>
  <c r="D1865" i="10"/>
  <c r="C1865" i="10"/>
  <c r="B1865" i="10"/>
  <c r="S1864" i="10"/>
  <c r="R1864" i="10"/>
  <c r="Q1864" i="10"/>
  <c r="P1864" i="10"/>
  <c r="N1864" i="10"/>
  <c r="M1864" i="10"/>
  <c r="M1864" i="10" a="1"/>
  <c r="L1864" i="10"/>
  <c r="K1864" i="10"/>
  <c r="G1864" i="10"/>
  <c r="F1864" i="10"/>
  <c r="E1864" i="10"/>
  <c r="D1864" i="10"/>
  <c r="C1864" i="10"/>
  <c r="B1864" i="10"/>
  <c r="S1863" i="10"/>
  <c r="R1863" i="10"/>
  <c r="Q1863" i="10"/>
  <c r="P1863" i="10"/>
  <c r="N1863" i="10"/>
  <c r="M1863" i="10"/>
  <c r="M1863" i="10" a="1"/>
  <c r="L1863" i="10"/>
  <c r="K1863" i="10"/>
  <c r="G1863" i="10"/>
  <c r="F1863" i="10"/>
  <c r="E1863" i="10"/>
  <c r="D1863" i="10"/>
  <c r="C1863" i="10"/>
  <c r="B1863" i="10"/>
  <c r="S1862" i="10"/>
  <c r="R1862" i="10"/>
  <c r="Q1862" i="10"/>
  <c r="P1862" i="10"/>
  <c r="N1862" i="10"/>
  <c r="M1862" i="10"/>
  <c r="M1862" i="10" a="1"/>
  <c r="L1862" i="10"/>
  <c r="K1862" i="10"/>
  <c r="G1862" i="10"/>
  <c r="F1862" i="10"/>
  <c r="E1862" i="10"/>
  <c r="D1862" i="10"/>
  <c r="C1862" i="10"/>
  <c r="B1862" i="10"/>
  <c r="S1861" i="10"/>
  <c r="R1861" i="10"/>
  <c r="Q1861" i="10"/>
  <c r="P1861" i="10"/>
  <c r="N1861" i="10"/>
  <c r="M1861" i="10"/>
  <c r="M1861" i="10" a="1"/>
  <c r="L1861" i="10"/>
  <c r="K1861" i="10"/>
  <c r="G1861" i="10"/>
  <c r="F1861" i="10"/>
  <c r="E1861" i="10"/>
  <c r="D1861" i="10"/>
  <c r="C1861" i="10"/>
  <c r="B1861" i="10"/>
  <c r="S1860" i="10"/>
  <c r="R1860" i="10"/>
  <c r="Q1860" i="10"/>
  <c r="P1860" i="10"/>
  <c r="N1860" i="10"/>
  <c r="M1860" i="10"/>
  <c r="M1860" i="10" a="1"/>
  <c r="L1860" i="10"/>
  <c r="K1860" i="10"/>
  <c r="G1860" i="10"/>
  <c r="F1860" i="10"/>
  <c r="E1860" i="10"/>
  <c r="D1860" i="10"/>
  <c r="C1860" i="10"/>
  <c r="B1860" i="10"/>
  <c r="S1859" i="10"/>
  <c r="R1859" i="10"/>
  <c r="Q1859" i="10"/>
  <c r="P1859" i="10"/>
  <c r="N1859" i="10"/>
  <c r="M1859" i="10"/>
  <c r="M1859" i="10" a="1"/>
  <c r="L1859" i="10"/>
  <c r="K1859" i="10"/>
  <c r="G1859" i="10"/>
  <c r="F1859" i="10"/>
  <c r="E1859" i="10"/>
  <c r="D1859" i="10"/>
  <c r="C1859" i="10"/>
  <c r="B1859" i="10"/>
  <c r="S1858" i="10"/>
  <c r="R1858" i="10"/>
  <c r="Q1858" i="10"/>
  <c r="P1858" i="10"/>
  <c r="N1858" i="10"/>
  <c r="M1858" i="10"/>
  <c r="M1858" i="10" a="1"/>
  <c r="L1858" i="10"/>
  <c r="K1858" i="10"/>
  <c r="G1858" i="10"/>
  <c r="F1858" i="10"/>
  <c r="E1858" i="10"/>
  <c r="D1858" i="10"/>
  <c r="C1858" i="10"/>
  <c r="B1858" i="10"/>
  <c r="S1857" i="10"/>
  <c r="R1857" i="10"/>
  <c r="Q1857" i="10"/>
  <c r="P1857" i="10"/>
  <c r="N1857" i="10"/>
  <c r="M1857" i="10"/>
  <c r="M1857" i="10" a="1"/>
  <c r="L1857" i="10"/>
  <c r="K1857" i="10"/>
  <c r="G1857" i="10"/>
  <c r="F1857" i="10"/>
  <c r="E1857" i="10"/>
  <c r="D1857" i="10"/>
  <c r="C1857" i="10"/>
  <c r="B1857" i="10"/>
  <c r="S1856" i="10"/>
  <c r="R1856" i="10"/>
  <c r="Q1856" i="10"/>
  <c r="P1856" i="10"/>
  <c r="N1856" i="10"/>
  <c r="M1856" i="10"/>
  <c r="M1856" i="10" a="1"/>
  <c r="L1856" i="10"/>
  <c r="K1856" i="10"/>
  <c r="G1856" i="10"/>
  <c r="F1856" i="10"/>
  <c r="E1856" i="10"/>
  <c r="D1856" i="10"/>
  <c r="C1856" i="10"/>
  <c r="B1856" i="10"/>
  <c r="S1855" i="10"/>
  <c r="R1855" i="10"/>
  <c r="Q1855" i="10"/>
  <c r="P1855" i="10"/>
  <c r="N1855" i="10"/>
  <c r="M1855" i="10"/>
  <c r="M1855" i="10" a="1"/>
  <c r="L1855" i="10"/>
  <c r="K1855" i="10"/>
  <c r="G1855" i="10"/>
  <c r="F1855" i="10"/>
  <c r="E1855" i="10"/>
  <c r="D1855" i="10"/>
  <c r="C1855" i="10"/>
  <c r="B1855" i="10"/>
  <c r="S1854" i="10"/>
  <c r="R1854" i="10"/>
  <c r="Q1854" i="10"/>
  <c r="P1854" i="10"/>
  <c r="N1854" i="10"/>
  <c r="M1854" i="10"/>
  <c r="M1854" i="10" a="1"/>
  <c r="L1854" i="10"/>
  <c r="K1854" i="10"/>
  <c r="G1854" i="10"/>
  <c r="F1854" i="10"/>
  <c r="E1854" i="10"/>
  <c r="D1854" i="10"/>
  <c r="C1854" i="10"/>
  <c r="B1854" i="10"/>
  <c r="S1853" i="10"/>
  <c r="R1853" i="10"/>
  <c r="Q1853" i="10"/>
  <c r="P1853" i="10"/>
  <c r="N1853" i="10"/>
  <c r="M1853" i="10"/>
  <c r="M1853" i="10" a="1"/>
  <c r="L1853" i="10"/>
  <c r="K1853" i="10"/>
  <c r="G1853" i="10"/>
  <c r="F1853" i="10"/>
  <c r="E1853" i="10"/>
  <c r="D1853" i="10"/>
  <c r="C1853" i="10"/>
  <c r="B1853" i="10"/>
  <c r="S1852" i="10"/>
  <c r="R1852" i="10"/>
  <c r="Q1852" i="10"/>
  <c r="P1852" i="10"/>
  <c r="N1852" i="10"/>
  <c r="M1852" i="10"/>
  <c r="M1852" i="10" a="1"/>
  <c r="L1852" i="10"/>
  <c r="K1852" i="10"/>
  <c r="G1852" i="10"/>
  <c r="F1852" i="10"/>
  <c r="E1852" i="10"/>
  <c r="D1852" i="10"/>
  <c r="C1852" i="10"/>
  <c r="B1852" i="10"/>
  <c r="S1851" i="10"/>
  <c r="R1851" i="10"/>
  <c r="Q1851" i="10"/>
  <c r="P1851" i="10"/>
  <c r="N1851" i="10"/>
  <c r="M1851" i="10"/>
  <c r="M1851" i="10" a="1"/>
  <c r="L1851" i="10"/>
  <c r="K1851" i="10"/>
  <c r="G1851" i="10"/>
  <c r="F1851" i="10"/>
  <c r="E1851" i="10"/>
  <c r="D1851" i="10"/>
  <c r="C1851" i="10"/>
  <c r="B1851" i="10"/>
  <c r="S1850" i="10"/>
  <c r="R1850" i="10"/>
  <c r="Q1850" i="10"/>
  <c r="P1850" i="10"/>
  <c r="N1850" i="10"/>
  <c r="M1850" i="10"/>
  <c r="M1850" i="10" a="1"/>
  <c r="L1850" i="10"/>
  <c r="K1850" i="10"/>
  <c r="G1850" i="10"/>
  <c r="F1850" i="10"/>
  <c r="E1850" i="10"/>
  <c r="D1850" i="10"/>
  <c r="C1850" i="10"/>
  <c r="B1850" i="10"/>
  <c r="S1849" i="10"/>
  <c r="R1849" i="10"/>
  <c r="Q1849" i="10"/>
  <c r="P1849" i="10"/>
  <c r="N1849" i="10"/>
  <c r="M1849" i="10"/>
  <c r="M1849" i="10" a="1"/>
  <c r="L1849" i="10"/>
  <c r="K1849" i="10"/>
  <c r="G1849" i="10"/>
  <c r="F1849" i="10"/>
  <c r="E1849" i="10"/>
  <c r="D1849" i="10"/>
  <c r="C1849" i="10"/>
  <c r="B1849" i="10"/>
  <c r="S1848" i="10"/>
  <c r="R1848" i="10"/>
  <c r="Q1848" i="10"/>
  <c r="P1848" i="10"/>
  <c r="N1848" i="10"/>
  <c r="M1848" i="10"/>
  <c r="M1848" i="10" a="1"/>
  <c r="L1848" i="10"/>
  <c r="K1848" i="10"/>
  <c r="G1848" i="10"/>
  <c r="F1848" i="10"/>
  <c r="E1848" i="10"/>
  <c r="D1848" i="10"/>
  <c r="C1848" i="10"/>
  <c r="B1848" i="10"/>
  <c r="S1847" i="10"/>
  <c r="R1847" i="10"/>
  <c r="Q1847" i="10"/>
  <c r="P1847" i="10"/>
  <c r="N1847" i="10"/>
  <c r="M1847" i="10"/>
  <c r="M1847" i="10" a="1"/>
  <c r="L1847" i="10"/>
  <c r="K1847" i="10"/>
  <c r="G1847" i="10"/>
  <c r="F1847" i="10"/>
  <c r="E1847" i="10"/>
  <c r="D1847" i="10"/>
  <c r="C1847" i="10"/>
  <c r="B1847" i="10"/>
  <c r="S1846" i="10"/>
  <c r="R1846" i="10"/>
  <c r="Q1846" i="10"/>
  <c r="P1846" i="10"/>
  <c r="N1846" i="10"/>
  <c r="M1846" i="10"/>
  <c r="M1846" i="10" a="1"/>
  <c r="L1846" i="10"/>
  <c r="K1846" i="10"/>
  <c r="G1846" i="10"/>
  <c r="F1846" i="10"/>
  <c r="E1846" i="10"/>
  <c r="D1846" i="10"/>
  <c r="C1846" i="10"/>
  <c r="B1846" i="10"/>
  <c r="S1845" i="10"/>
  <c r="R1845" i="10"/>
  <c r="Q1845" i="10"/>
  <c r="P1845" i="10"/>
  <c r="N1845" i="10"/>
  <c r="M1845" i="10"/>
  <c r="M1845" i="10" a="1"/>
  <c r="L1845" i="10"/>
  <c r="K1845" i="10"/>
  <c r="G1845" i="10"/>
  <c r="F1845" i="10"/>
  <c r="E1845" i="10"/>
  <c r="D1845" i="10"/>
  <c r="C1845" i="10"/>
  <c r="B1845" i="10"/>
  <c r="S1844" i="10"/>
  <c r="R1844" i="10"/>
  <c r="Q1844" i="10"/>
  <c r="P1844" i="10"/>
  <c r="N1844" i="10"/>
  <c r="M1844" i="10"/>
  <c r="M1844" i="10" a="1"/>
  <c r="L1844" i="10"/>
  <c r="K1844" i="10"/>
  <c r="G1844" i="10"/>
  <c r="F1844" i="10"/>
  <c r="E1844" i="10"/>
  <c r="D1844" i="10"/>
  <c r="C1844" i="10"/>
  <c r="B1844" i="10"/>
  <c r="S1843" i="10"/>
  <c r="R1843" i="10"/>
  <c r="Q1843" i="10"/>
  <c r="P1843" i="10"/>
  <c r="N1843" i="10"/>
  <c r="M1843" i="10"/>
  <c r="M1843" i="10" a="1"/>
  <c r="L1843" i="10"/>
  <c r="K1843" i="10"/>
  <c r="G1843" i="10"/>
  <c r="F1843" i="10"/>
  <c r="E1843" i="10"/>
  <c r="D1843" i="10"/>
  <c r="C1843" i="10"/>
  <c r="B1843" i="10"/>
  <c r="S1842" i="10"/>
  <c r="R1842" i="10"/>
  <c r="Q1842" i="10"/>
  <c r="P1842" i="10"/>
  <c r="N1842" i="10"/>
  <c r="M1842" i="10"/>
  <c r="M1842" i="10" a="1"/>
  <c r="L1842" i="10"/>
  <c r="K1842" i="10"/>
  <c r="G1842" i="10"/>
  <c r="F1842" i="10"/>
  <c r="E1842" i="10"/>
  <c r="D1842" i="10"/>
  <c r="C1842" i="10"/>
  <c r="B1842" i="10"/>
  <c r="S1841" i="10"/>
  <c r="R1841" i="10"/>
  <c r="Q1841" i="10"/>
  <c r="P1841" i="10"/>
  <c r="N1841" i="10"/>
  <c r="M1841" i="10"/>
  <c r="M1841" i="10" a="1"/>
  <c r="L1841" i="10"/>
  <c r="K1841" i="10"/>
  <c r="G1841" i="10"/>
  <c r="F1841" i="10"/>
  <c r="E1841" i="10"/>
  <c r="D1841" i="10"/>
  <c r="C1841" i="10"/>
  <c r="B1841" i="10"/>
  <c r="S1840" i="10"/>
  <c r="R1840" i="10"/>
  <c r="Q1840" i="10"/>
  <c r="P1840" i="10"/>
  <c r="N1840" i="10"/>
  <c r="M1840" i="10"/>
  <c r="M1840" i="10" a="1"/>
  <c r="L1840" i="10"/>
  <c r="K1840" i="10"/>
  <c r="G1840" i="10"/>
  <c r="F1840" i="10"/>
  <c r="E1840" i="10"/>
  <c r="D1840" i="10"/>
  <c r="C1840" i="10"/>
  <c r="B1840" i="10"/>
  <c r="S1839" i="10"/>
  <c r="R1839" i="10"/>
  <c r="Q1839" i="10"/>
  <c r="P1839" i="10"/>
  <c r="N1839" i="10"/>
  <c r="M1839" i="10"/>
  <c r="M1839" i="10" a="1"/>
  <c r="L1839" i="10"/>
  <c r="K1839" i="10"/>
  <c r="G1839" i="10"/>
  <c r="F1839" i="10"/>
  <c r="E1839" i="10"/>
  <c r="D1839" i="10"/>
  <c r="C1839" i="10"/>
  <c r="B1839" i="10"/>
  <c r="S1838" i="10"/>
  <c r="R1838" i="10"/>
  <c r="Q1838" i="10"/>
  <c r="P1838" i="10"/>
  <c r="N1838" i="10"/>
  <c r="M1838" i="10"/>
  <c r="M1838" i="10" a="1"/>
  <c r="L1838" i="10"/>
  <c r="K1838" i="10"/>
  <c r="G1838" i="10"/>
  <c r="F1838" i="10"/>
  <c r="E1838" i="10"/>
  <c r="D1838" i="10"/>
  <c r="C1838" i="10"/>
  <c r="B1838" i="10"/>
  <c r="S1837" i="10"/>
  <c r="R1837" i="10"/>
  <c r="Q1837" i="10"/>
  <c r="P1837" i="10"/>
  <c r="N1837" i="10"/>
  <c r="M1837" i="10"/>
  <c r="M1837" i="10" a="1"/>
  <c r="L1837" i="10"/>
  <c r="K1837" i="10"/>
  <c r="G1837" i="10"/>
  <c r="F1837" i="10"/>
  <c r="E1837" i="10"/>
  <c r="D1837" i="10"/>
  <c r="C1837" i="10"/>
  <c r="B1837" i="10"/>
  <c r="S1836" i="10"/>
  <c r="R1836" i="10"/>
  <c r="Q1836" i="10"/>
  <c r="P1836" i="10"/>
  <c r="N1836" i="10"/>
  <c r="M1836" i="10"/>
  <c r="M1836" i="10" a="1"/>
  <c r="L1836" i="10"/>
  <c r="K1836" i="10"/>
  <c r="G1836" i="10"/>
  <c r="F1836" i="10"/>
  <c r="E1836" i="10"/>
  <c r="D1836" i="10"/>
  <c r="C1836" i="10"/>
  <c r="B1836" i="10"/>
  <c r="S1835" i="10"/>
  <c r="R1835" i="10"/>
  <c r="Q1835" i="10"/>
  <c r="P1835" i="10"/>
  <c r="N1835" i="10"/>
  <c r="M1835" i="10"/>
  <c r="M1835" i="10" a="1"/>
  <c r="L1835" i="10"/>
  <c r="K1835" i="10"/>
  <c r="G1835" i="10"/>
  <c r="F1835" i="10"/>
  <c r="E1835" i="10"/>
  <c r="D1835" i="10"/>
  <c r="C1835" i="10"/>
  <c r="B1835" i="10"/>
  <c r="S1834" i="10"/>
  <c r="R1834" i="10"/>
  <c r="Q1834" i="10"/>
  <c r="P1834" i="10"/>
  <c r="N1834" i="10"/>
  <c r="M1834" i="10"/>
  <c r="M1834" i="10" a="1"/>
  <c r="L1834" i="10"/>
  <c r="K1834" i="10"/>
  <c r="G1834" i="10"/>
  <c r="F1834" i="10"/>
  <c r="E1834" i="10"/>
  <c r="D1834" i="10"/>
  <c r="C1834" i="10"/>
  <c r="B1834" i="10"/>
  <c r="S1833" i="10"/>
  <c r="R1833" i="10"/>
  <c r="Q1833" i="10"/>
  <c r="P1833" i="10"/>
  <c r="N1833" i="10"/>
  <c r="M1833" i="10"/>
  <c r="M1833" i="10" a="1"/>
  <c r="L1833" i="10"/>
  <c r="K1833" i="10"/>
  <c r="G1833" i="10"/>
  <c r="F1833" i="10"/>
  <c r="E1833" i="10"/>
  <c r="D1833" i="10"/>
  <c r="C1833" i="10"/>
  <c r="B1833" i="10"/>
  <c r="S1832" i="10"/>
  <c r="R1832" i="10"/>
  <c r="Q1832" i="10"/>
  <c r="P1832" i="10"/>
  <c r="N1832" i="10"/>
  <c r="M1832" i="10"/>
  <c r="M1832" i="10" a="1"/>
  <c r="L1832" i="10"/>
  <c r="K1832" i="10"/>
  <c r="G1832" i="10"/>
  <c r="F1832" i="10"/>
  <c r="E1832" i="10"/>
  <c r="D1832" i="10"/>
  <c r="C1832" i="10"/>
  <c r="B1832" i="10"/>
  <c r="S1831" i="10"/>
  <c r="R1831" i="10"/>
  <c r="Q1831" i="10"/>
  <c r="P1831" i="10"/>
  <c r="N1831" i="10"/>
  <c r="M1831" i="10"/>
  <c r="M1831" i="10" a="1"/>
  <c r="L1831" i="10"/>
  <c r="K1831" i="10"/>
  <c r="G1831" i="10"/>
  <c r="F1831" i="10"/>
  <c r="E1831" i="10"/>
  <c r="D1831" i="10"/>
  <c r="C1831" i="10"/>
  <c r="B1831" i="10"/>
  <c r="S1830" i="10"/>
  <c r="R1830" i="10"/>
  <c r="Q1830" i="10"/>
  <c r="P1830" i="10"/>
  <c r="N1830" i="10"/>
  <c r="M1830" i="10"/>
  <c r="M1830" i="10" a="1"/>
  <c r="L1830" i="10"/>
  <c r="K1830" i="10"/>
  <c r="G1830" i="10"/>
  <c r="F1830" i="10"/>
  <c r="E1830" i="10"/>
  <c r="D1830" i="10"/>
  <c r="C1830" i="10"/>
  <c r="B1830" i="10"/>
  <c r="S1829" i="10"/>
  <c r="R1829" i="10"/>
  <c r="Q1829" i="10"/>
  <c r="P1829" i="10"/>
  <c r="N1829" i="10"/>
  <c r="M1829" i="10"/>
  <c r="M1829" i="10" a="1"/>
  <c r="L1829" i="10"/>
  <c r="K1829" i="10"/>
  <c r="G1829" i="10"/>
  <c r="F1829" i="10"/>
  <c r="E1829" i="10"/>
  <c r="D1829" i="10"/>
  <c r="C1829" i="10"/>
  <c r="B1829" i="10"/>
  <c r="S1828" i="10"/>
  <c r="R1828" i="10"/>
  <c r="Q1828" i="10"/>
  <c r="P1828" i="10"/>
  <c r="N1828" i="10"/>
  <c r="M1828" i="10"/>
  <c r="M1828" i="10" a="1"/>
  <c r="L1828" i="10"/>
  <c r="K1828" i="10"/>
  <c r="G1828" i="10"/>
  <c r="F1828" i="10"/>
  <c r="E1828" i="10"/>
  <c r="D1828" i="10"/>
  <c r="C1828" i="10"/>
  <c r="B1828" i="10"/>
  <c r="S1827" i="10"/>
  <c r="R1827" i="10"/>
  <c r="Q1827" i="10"/>
  <c r="P1827" i="10"/>
  <c r="N1827" i="10"/>
  <c r="M1827" i="10"/>
  <c r="M1827" i="10" a="1"/>
  <c r="L1827" i="10"/>
  <c r="K1827" i="10"/>
  <c r="G1827" i="10"/>
  <c r="F1827" i="10"/>
  <c r="E1827" i="10"/>
  <c r="D1827" i="10"/>
  <c r="C1827" i="10"/>
  <c r="B1827" i="10"/>
  <c r="S1826" i="10"/>
  <c r="R1826" i="10"/>
  <c r="Q1826" i="10"/>
  <c r="P1826" i="10"/>
  <c r="N1826" i="10"/>
  <c r="M1826" i="10"/>
  <c r="M1826" i="10" a="1"/>
  <c r="L1826" i="10"/>
  <c r="K1826" i="10"/>
  <c r="G1826" i="10"/>
  <c r="F1826" i="10"/>
  <c r="E1826" i="10"/>
  <c r="D1826" i="10"/>
  <c r="C1826" i="10"/>
  <c r="B1826" i="10"/>
  <c r="S1825" i="10"/>
  <c r="R1825" i="10"/>
  <c r="Q1825" i="10"/>
  <c r="P1825" i="10"/>
  <c r="N1825" i="10"/>
  <c r="M1825" i="10"/>
  <c r="M1825" i="10" a="1"/>
  <c r="L1825" i="10"/>
  <c r="K1825" i="10"/>
  <c r="G1825" i="10"/>
  <c r="F1825" i="10"/>
  <c r="E1825" i="10"/>
  <c r="D1825" i="10"/>
  <c r="C1825" i="10"/>
  <c r="B1825" i="10"/>
  <c r="S1824" i="10"/>
  <c r="R1824" i="10"/>
  <c r="Q1824" i="10"/>
  <c r="P1824" i="10"/>
  <c r="N1824" i="10"/>
  <c r="M1824" i="10"/>
  <c r="M1824" i="10" a="1"/>
  <c r="L1824" i="10"/>
  <c r="K1824" i="10"/>
  <c r="G1824" i="10"/>
  <c r="F1824" i="10"/>
  <c r="E1824" i="10"/>
  <c r="D1824" i="10"/>
  <c r="C1824" i="10"/>
  <c r="B1824" i="10"/>
  <c r="S1823" i="10"/>
  <c r="R1823" i="10"/>
  <c r="Q1823" i="10"/>
  <c r="P1823" i="10"/>
  <c r="N1823" i="10"/>
  <c r="M1823" i="10"/>
  <c r="M1823" i="10" a="1"/>
  <c r="L1823" i="10"/>
  <c r="K1823" i="10"/>
  <c r="G1823" i="10"/>
  <c r="F1823" i="10"/>
  <c r="E1823" i="10"/>
  <c r="D1823" i="10"/>
  <c r="C1823" i="10"/>
  <c r="B1823" i="10"/>
  <c r="S1822" i="10"/>
  <c r="R1822" i="10"/>
  <c r="Q1822" i="10"/>
  <c r="P1822" i="10"/>
  <c r="N1822" i="10"/>
  <c r="M1822" i="10"/>
  <c r="M1822" i="10" a="1"/>
  <c r="L1822" i="10"/>
  <c r="K1822" i="10"/>
  <c r="G1822" i="10"/>
  <c r="F1822" i="10"/>
  <c r="E1822" i="10"/>
  <c r="D1822" i="10"/>
  <c r="C1822" i="10"/>
  <c r="B1822" i="10"/>
  <c r="S1821" i="10"/>
  <c r="R1821" i="10"/>
  <c r="Q1821" i="10"/>
  <c r="P1821" i="10"/>
  <c r="N1821" i="10"/>
  <c r="M1821" i="10"/>
  <c r="M1821" i="10" a="1"/>
  <c r="L1821" i="10"/>
  <c r="K1821" i="10"/>
  <c r="G1821" i="10"/>
  <c r="F1821" i="10"/>
  <c r="E1821" i="10"/>
  <c r="D1821" i="10"/>
  <c r="C1821" i="10"/>
  <c r="B1821" i="10"/>
  <c r="S1820" i="10"/>
  <c r="R1820" i="10"/>
  <c r="Q1820" i="10"/>
  <c r="P1820" i="10"/>
  <c r="N1820" i="10"/>
  <c r="M1820" i="10"/>
  <c r="M1820" i="10" a="1"/>
  <c r="L1820" i="10"/>
  <c r="K1820" i="10"/>
  <c r="G1820" i="10"/>
  <c r="F1820" i="10"/>
  <c r="E1820" i="10"/>
  <c r="D1820" i="10"/>
  <c r="C1820" i="10"/>
  <c r="B1820" i="10"/>
  <c r="S1819" i="10"/>
  <c r="R1819" i="10"/>
  <c r="Q1819" i="10"/>
  <c r="P1819" i="10"/>
  <c r="N1819" i="10"/>
  <c r="M1819" i="10"/>
  <c r="M1819" i="10" a="1"/>
  <c r="L1819" i="10"/>
  <c r="K1819" i="10"/>
  <c r="G1819" i="10"/>
  <c r="F1819" i="10"/>
  <c r="E1819" i="10"/>
  <c r="D1819" i="10"/>
  <c r="C1819" i="10"/>
  <c r="B1819" i="10"/>
  <c r="S1818" i="10"/>
  <c r="R1818" i="10"/>
  <c r="Q1818" i="10"/>
  <c r="P1818" i="10"/>
  <c r="N1818" i="10"/>
  <c r="M1818" i="10"/>
  <c r="M1818" i="10" a="1"/>
  <c r="L1818" i="10"/>
  <c r="K1818" i="10"/>
  <c r="G1818" i="10"/>
  <c r="F1818" i="10"/>
  <c r="E1818" i="10"/>
  <c r="D1818" i="10"/>
  <c r="C1818" i="10"/>
  <c r="B1818" i="10"/>
  <c r="S1817" i="10"/>
  <c r="R1817" i="10"/>
  <c r="Q1817" i="10"/>
  <c r="P1817" i="10"/>
  <c r="N1817" i="10"/>
  <c r="M1817" i="10"/>
  <c r="M1817" i="10" a="1"/>
  <c r="L1817" i="10"/>
  <c r="K1817" i="10"/>
  <c r="G1817" i="10"/>
  <c r="F1817" i="10"/>
  <c r="E1817" i="10"/>
  <c r="D1817" i="10"/>
  <c r="C1817" i="10"/>
  <c r="B1817" i="10"/>
  <c r="S1816" i="10"/>
  <c r="R1816" i="10"/>
  <c r="Q1816" i="10"/>
  <c r="P1816" i="10"/>
  <c r="N1816" i="10"/>
  <c r="M1816" i="10"/>
  <c r="M1816" i="10" a="1"/>
  <c r="L1816" i="10"/>
  <c r="K1816" i="10"/>
  <c r="G1816" i="10"/>
  <c r="F1816" i="10"/>
  <c r="E1816" i="10"/>
  <c r="D1816" i="10"/>
  <c r="C1816" i="10"/>
  <c r="B1816" i="10"/>
  <c r="S1815" i="10"/>
  <c r="R1815" i="10"/>
  <c r="Q1815" i="10"/>
  <c r="P1815" i="10"/>
  <c r="N1815" i="10"/>
  <c r="M1815" i="10"/>
  <c r="M1815" i="10" a="1"/>
  <c r="L1815" i="10"/>
  <c r="K1815" i="10"/>
  <c r="G1815" i="10"/>
  <c r="F1815" i="10"/>
  <c r="E1815" i="10"/>
  <c r="D1815" i="10"/>
  <c r="C1815" i="10"/>
  <c r="B1815" i="10"/>
  <c r="S1814" i="10"/>
  <c r="R1814" i="10"/>
  <c r="Q1814" i="10"/>
  <c r="P1814" i="10"/>
  <c r="N1814" i="10"/>
  <c r="M1814" i="10"/>
  <c r="M1814" i="10" a="1"/>
  <c r="L1814" i="10"/>
  <c r="K1814" i="10"/>
  <c r="G1814" i="10"/>
  <c r="F1814" i="10"/>
  <c r="E1814" i="10"/>
  <c r="D1814" i="10"/>
  <c r="C1814" i="10"/>
  <c r="B1814" i="10"/>
  <c r="S1813" i="10"/>
  <c r="R1813" i="10"/>
  <c r="Q1813" i="10"/>
  <c r="P1813" i="10"/>
  <c r="N1813" i="10"/>
  <c r="M1813" i="10"/>
  <c r="M1813" i="10" a="1"/>
  <c r="L1813" i="10"/>
  <c r="K1813" i="10"/>
  <c r="G1813" i="10"/>
  <c r="F1813" i="10"/>
  <c r="E1813" i="10"/>
  <c r="D1813" i="10"/>
  <c r="C1813" i="10"/>
  <c r="B1813" i="10"/>
  <c r="S1812" i="10"/>
  <c r="R1812" i="10"/>
  <c r="Q1812" i="10"/>
  <c r="P1812" i="10"/>
  <c r="N1812" i="10"/>
  <c r="M1812" i="10"/>
  <c r="M1812" i="10" a="1"/>
  <c r="L1812" i="10"/>
  <c r="K1812" i="10"/>
  <c r="G1812" i="10"/>
  <c r="F1812" i="10"/>
  <c r="E1812" i="10"/>
  <c r="D1812" i="10"/>
  <c r="C1812" i="10"/>
  <c r="B1812" i="10"/>
  <c r="S1811" i="10"/>
  <c r="R1811" i="10"/>
  <c r="Q1811" i="10"/>
  <c r="P1811" i="10"/>
  <c r="N1811" i="10"/>
  <c r="M1811" i="10"/>
  <c r="M1811" i="10" a="1"/>
  <c r="L1811" i="10"/>
  <c r="K1811" i="10"/>
  <c r="G1811" i="10"/>
  <c r="F1811" i="10"/>
  <c r="E1811" i="10"/>
  <c r="D1811" i="10"/>
  <c r="C1811" i="10"/>
  <c r="B1811" i="10"/>
  <c r="S1810" i="10"/>
  <c r="R1810" i="10"/>
  <c r="Q1810" i="10"/>
  <c r="P1810" i="10"/>
  <c r="N1810" i="10"/>
  <c r="M1810" i="10"/>
  <c r="M1810" i="10" a="1"/>
  <c r="L1810" i="10"/>
  <c r="K1810" i="10"/>
  <c r="G1810" i="10"/>
  <c r="F1810" i="10"/>
  <c r="E1810" i="10"/>
  <c r="D1810" i="10"/>
  <c r="C1810" i="10"/>
  <c r="B1810" i="10"/>
  <c r="S1809" i="10"/>
  <c r="R1809" i="10"/>
  <c r="Q1809" i="10"/>
  <c r="P1809" i="10"/>
  <c r="N1809" i="10"/>
  <c r="M1809" i="10"/>
  <c r="M1809" i="10" a="1"/>
  <c r="L1809" i="10"/>
  <c r="K1809" i="10"/>
  <c r="G1809" i="10"/>
  <c r="F1809" i="10"/>
  <c r="E1809" i="10"/>
  <c r="D1809" i="10"/>
  <c r="C1809" i="10"/>
  <c r="B1809" i="10"/>
  <c r="S1808" i="10"/>
  <c r="R1808" i="10"/>
  <c r="Q1808" i="10"/>
  <c r="P1808" i="10"/>
  <c r="N1808" i="10"/>
  <c r="M1808" i="10"/>
  <c r="M1808" i="10" a="1"/>
  <c r="L1808" i="10"/>
  <c r="K1808" i="10"/>
  <c r="G1808" i="10"/>
  <c r="F1808" i="10"/>
  <c r="E1808" i="10"/>
  <c r="D1808" i="10"/>
  <c r="C1808" i="10"/>
  <c r="B1808" i="10"/>
  <c r="S1807" i="10"/>
  <c r="R1807" i="10"/>
  <c r="Q1807" i="10"/>
  <c r="P1807" i="10"/>
  <c r="N1807" i="10"/>
  <c r="M1807" i="10"/>
  <c r="M1807" i="10" a="1"/>
  <c r="L1807" i="10"/>
  <c r="K1807" i="10"/>
  <c r="G1807" i="10"/>
  <c r="F1807" i="10"/>
  <c r="E1807" i="10"/>
  <c r="D1807" i="10"/>
  <c r="C1807" i="10"/>
  <c r="B1807" i="10"/>
  <c r="S1806" i="10"/>
  <c r="R1806" i="10"/>
  <c r="Q1806" i="10"/>
  <c r="P1806" i="10"/>
  <c r="N1806" i="10"/>
  <c r="M1806" i="10"/>
  <c r="M1806" i="10" a="1"/>
  <c r="L1806" i="10"/>
  <c r="K1806" i="10"/>
  <c r="G1806" i="10"/>
  <c r="F1806" i="10"/>
  <c r="E1806" i="10"/>
  <c r="D1806" i="10"/>
  <c r="C1806" i="10"/>
  <c r="B1806" i="10"/>
  <c r="S1805" i="10"/>
  <c r="R1805" i="10"/>
  <c r="Q1805" i="10"/>
  <c r="P1805" i="10"/>
  <c r="N1805" i="10"/>
  <c r="M1805" i="10"/>
  <c r="M1805" i="10" a="1"/>
  <c r="L1805" i="10"/>
  <c r="K1805" i="10"/>
  <c r="G1805" i="10"/>
  <c r="F1805" i="10"/>
  <c r="E1805" i="10"/>
  <c r="D1805" i="10"/>
  <c r="C1805" i="10"/>
  <c r="B1805" i="10"/>
  <c r="S1804" i="10"/>
  <c r="R1804" i="10"/>
  <c r="Q1804" i="10"/>
  <c r="P1804" i="10"/>
  <c r="N1804" i="10"/>
  <c r="M1804" i="10"/>
  <c r="M1804" i="10" a="1"/>
  <c r="L1804" i="10"/>
  <c r="K1804" i="10"/>
  <c r="G1804" i="10"/>
  <c r="F1804" i="10"/>
  <c r="E1804" i="10"/>
  <c r="D1804" i="10"/>
  <c r="C1804" i="10"/>
  <c r="B1804" i="10"/>
  <c r="S1803" i="10"/>
  <c r="R1803" i="10"/>
  <c r="Q1803" i="10"/>
  <c r="P1803" i="10"/>
  <c r="N1803" i="10"/>
  <c r="M1803" i="10"/>
  <c r="M1803" i="10" a="1"/>
  <c r="L1803" i="10"/>
  <c r="K1803" i="10"/>
  <c r="G1803" i="10"/>
  <c r="F1803" i="10"/>
  <c r="E1803" i="10"/>
  <c r="D1803" i="10"/>
  <c r="C1803" i="10"/>
  <c r="B1803" i="10"/>
  <c r="S1802" i="10"/>
  <c r="R1802" i="10"/>
  <c r="Q1802" i="10"/>
  <c r="P1802" i="10"/>
  <c r="N1802" i="10"/>
  <c r="M1802" i="10"/>
  <c r="M1802" i="10" a="1"/>
  <c r="L1802" i="10"/>
  <c r="K1802" i="10"/>
  <c r="G1802" i="10"/>
  <c r="F1802" i="10"/>
  <c r="E1802" i="10"/>
  <c r="D1802" i="10"/>
  <c r="C1802" i="10"/>
  <c r="B1802" i="10"/>
  <c r="S1801" i="10"/>
  <c r="R1801" i="10"/>
  <c r="Q1801" i="10"/>
  <c r="P1801" i="10"/>
  <c r="N1801" i="10"/>
  <c r="M1801" i="10"/>
  <c r="M1801" i="10" a="1"/>
  <c r="L1801" i="10"/>
  <c r="K1801" i="10"/>
  <c r="G1801" i="10"/>
  <c r="F1801" i="10"/>
  <c r="E1801" i="10"/>
  <c r="D1801" i="10"/>
  <c r="C1801" i="10"/>
  <c r="B1801" i="10"/>
  <c r="S1800" i="10"/>
  <c r="R1800" i="10"/>
  <c r="Q1800" i="10"/>
  <c r="P1800" i="10"/>
  <c r="N1800" i="10"/>
  <c r="M1800" i="10"/>
  <c r="M1800" i="10" a="1"/>
  <c r="L1800" i="10"/>
  <c r="K1800" i="10"/>
  <c r="G1800" i="10"/>
  <c r="F1800" i="10"/>
  <c r="E1800" i="10"/>
  <c r="D1800" i="10"/>
  <c r="C1800" i="10"/>
  <c r="B1800" i="10"/>
  <c r="S1799" i="10"/>
  <c r="R1799" i="10"/>
  <c r="Q1799" i="10"/>
  <c r="P1799" i="10"/>
  <c r="N1799" i="10"/>
  <c r="M1799" i="10"/>
  <c r="M1799" i="10" a="1"/>
  <c r="L1799" i="10"/>
  <c r="K1799" i="10"/>
  <c r="G1799" i="10"/>
  <c r="F1799" i="10"/>
  <c r="E1799" i="10"/>
  <c r="D1799" i="10"/>
  <c r="C1799" i="10"/>
  <c r="B1799" i="10"/>
  <c r="S1798" i="10"/>
  <c r="R1798" i="10"/>
  <c r="Q1798" i="10"/>
  <c r="P1798" i="10"/>
  <c r="N1798" i="10"/>
  <c r="M1798" i="10"/>
  <c r="M1798" i="10" a="1"/>
  <c r="L1798" i="10"/>
  <c r="K1798" i="10"/>
  <c r="G1798" i="10"/>
  <c r="F1798" i="10"/>
  <c r="E1798" i="10"/>
  <c r="D1798" i="10"/>
  <c r="C1798" i="10"/>
  <c r="B1798" i="10"/>
  <c r="S1797" i="10"/>
  <c r="R1797" i="10"/>
  <c r="Q1797" i="10"/>
  <c r="P1797" i="10"/>
  <c r="N1797" i="10"/>
  <c r="M1797" i="10"/>
  <c r="M1797" i="10" a="1"/>
  <c r="L1797" i="10"/>
  <c r="K1797" i="10"/>
  <c r="G1797" i="10"/>
  <c r="F1797" i="10"/>
  <c r="E1797" i="10"/>
  <c r="D1797" i="10"/>
  <c r="C1797" i="10"/>
  <c r="B1797" i="10"/>
  <c r="S1796" i="10"/>
  <c r="R1796" i="10"/>
  <c r="Q1796" i="10"/>
  <c r="P1796" i="10"/>
  <c r="N1796" i="10"/>
  <c r="M1796" i="10"/>
  <c r="M1796" i="10" a="1"/>
  <c r="L1796" i="10"/>
  <c r="K1796" i="10"/>
  <c r="G1796" i="10"/>
  <c r="F1796" i="10"/>
  <c r="E1796" i="10"/>
  <c r="D1796" i="10"/>
  <c r="C1796" i="10"/>
  <c r="B1796" i="10"/>
  <c r="S1795" i="10"/>
  <c r="R1795" i="10"/>
  <c r="Q1795" i="10"/>
  <c r="P1795" i="10"/>
  <c r="N1795" i="10"/>
  <c r="M1795" i="10"/>
  <c r="M1795" i="10" a="1"/>
  <c r="L1795" i="10"/>
  <c r="K1795" i="10"/>
  <c r="G1795" i="10"/>
  <c r="F1795" i="10"/>
  <c r="E1795" i="10"/>
  <c r="D1795" i="10"/>
  <c r="C1795" i="10"/>
  <c r="B1795" i="10"/>
  <c r="S1794" i="10"/>
  <c r="R1794" i="10"/>
  <c r="Q1794" i="10"/>
  <c r="P1794" i="10"/>
  <c r="N1794" i="10"/>
  <c r="M1794" i="10"/>
  <c r="M1794" i="10" a="1"/>
  <c r="L1794" i="10"/>
  <c r="K1794" i="10"/>
  <c r="G1794" i="10"/>
  <c r="F1794" i="10"/>
  <c r="E1794" i="10"/>
  <c r="D1794" i="10"/>
  <c r="C1794" i="10"/>
  <c r="B1794" i="10"/>
  <c r="S1793" i="10"/>
  <c r="R1793" i="10"/>
  <c r="Q1793" i="10"/>
  <c r="P1793" i="10"/>
  <c r="N1793" i="10"/>
  <c r="M1793" i="10"/>
  <c r="M1793" i="10" a="1"/>
  <c r="L1793" i="10"/>
  <c r="K1793" i="10"/>
  <c r="G1793" i="10"/>
  <c r="F1793" i="10"/>
  <c r="E1793" i="10"/>
  <c r="D1793" i="10"/>
  <c r="C1793" i="10"/>
  <c r="B1793" i="10"/>
  <c r="S1792" i="10"/>
  <c r="R1792" i="10"/>
  <c r="Q1792" i="10"/>
  <c r="P1792" i="10"/>
  <c r="N1792" i="10"/>
  <c r="M1792" i="10"/>
  <c r="M1792" i="10" a="1"/>
  <c r="L1792" i="10"/>
  <c r="K1792" i="10"/>
  <c r="G1792" i="10"/>
  <c r="F1792" i="10"/>
  <c r="E1792" i="10"/>
  <c r="D1792" i="10"/>
  <c r="C1792" i="10"/>
  <c r="B1792" i="10"/>
  <c r="S1791" i="10"/>
  <c r="R1791" i="10"/>
  <c r="Q1791" i="10"/>
  <c r="P1791" i="10"/>
  <c r="N1791" i="10"/>
  <c r="M1791" i="10"/>
  <c r="M1791" i="10" a="1"/>
  <c r="L1791" i="10"/>
  <c r="K1791" i="10"/>
  <c r="G1791" i="10"/>
  <c r="F1791" i="10"/>
  <c r="E1791" i="10"/>
  <c r="D1791" i="10"/>
  <c r="C1791" i="10"/>
  <c r="B1791" i="10"/>
  <c r="S1790" i="10"/>
  <c r="R1790" i="10"/>
  <c r="Q1790" i="10"/>
  <c r="P1790" i="10"/>
  <c r="N1790" i="10"/>
  <c r="M1790" i="10"/>
  <c r="M1790" i="10" a="1"/>
  <c r="L1790" i="10"/>
  <c r="K1790" i="10"/>
  <c r="G1790" i="10"/>
  <c r="F1790" i="10"/>
  <c r="E1790" i="10"/>
  <c r="D1790" i="10"/>
  <c r="C1790" i="10"/>
  <c r="B1790" i="10"/>
  <c r="S1789" i="10"/>
  <c r="R1789" i="10"/>
  <c r="Q1789" i="10"/>
  <c r="P1789" i="10"/>
  <c r="N1789" i="10"/>
  <c r="M1789" i="10"/>
  <c r="M1789" i="10" a="1"/>
  <c r="L1789" i="10"/>
  <c r="K1789" i="10"/>
  <c r="G1789" i="10"/>
  <c r="F1789" i="10"/>
  <c r="E1789" i="10"/>
  <c r="D1789" i="10"/>
  <c r="C1789" i="10"/>
  <c r="B1789" i="10"/>
  <c r="S1788" i="10"/>
  <c r="R1788" i="10"/>
  <c r="Q1788" i="10"/>
  <c r="P1788" i="10"/>
  <c r="N1788" i="10"/>
  <c r="M1788" i="10"/>
  <c r="M1788" i="10" a="1"/>
  <c r="L1788" i="10"/>
  <c r="K1788" i="10"/>
  <c r="G1788" i="10"/>
  <c r="F1788" i="10"/>
  <c r="E1788" i="10"/>
  <c r="D1788" i="10"/>
  <c r="C1788" i="10"/>
  <c r="B1788" i="10"/>
  <c r="S1787" i="10"/>
  <c r="R1787" i="10"/>
  <c r="Q1787" i="10"/>
  <c r="P1787" i="10"/>
  <c r="N1787" i="10"/>
  <c r="M1787" i="10"/>
  <c r="M1787" i="10" a="1"/>
  <c r="L1787" i="10"/>
  <c r="K1787" i="10"/>
  <c r="G1787" i="10"/>
  <c r="F1787" i="10"/>
  <c r="E1787" i="10"/>
  <c r="D1787" i="10"/>
  <c r="C1787" i="10"/>
  <c r="B1787" i="10"/>
  <c r="S1786" i="10"/>
  <c r="R1786" i="10"/>
  <c r="Q1786" i="10"/>
  <c r="P1786" i="10"/>
  <c r="N1786" i="10"/>
  <c r="M1786" i="10"/>
  <c r="M1786" i="10" a="1"/>
  <c r="L1786" i="10"/>
  <c r="K1786" i="10"/>
  <c r="G1786" i="10"/>
  <c r="F1786" i="10"/>
  <c r="E1786" i="10"/>
  <c r="D1786" i="10"/>
  <c r="C1786" i="10"/>
  <c r="B1786" i="10"/>
  <c r="S1785" i="10"/>
  <c r="R1785" i="10"/>
  <c r="Q1785" i="10"/>
  <c r="P1785" i="10"/>
  <c r="M1785" i="10"/>
  <c r="M1785" i="10" a="1"/>
  <c r="L1785" i="10"/>
  <c r="K1785" i="10"/>
  <c r="G1785" i="10"/>
  <c r="F1785" i="10"/>
  <c r="E1785" i="10"/>
  <c r="D1785" i="10"/>
  <c r="C1785" i="10"/>
  <c r="B1785" i="10"/>
  <c r="S1784" i="10"/>
  <c r="R1784" i="10"/>
  <c r="Q1784" i="10"/>
  <c r="P1784" i="10"/>
  <c r="N1784" i="10"/>
  <c r="M1784" i="10"/>
  <c r="M1784" i="10" a="1"/>
  <c r="L1784" i="10"/>
  <c r="K1784" i="10"/>
  <c r="G1784" i="10"/>
  <c r="F1784" i="10"/>
  <c r="E1784" i="10"/>
  <c r="D1784" i="10"/>
  <c r="C1784" i="10"/>
  <c r="B1784" i="10"/>
  <c r="S1783" i="10"/>
  <c r="R1783" i="10"/>
  <c r="Q1783" i="10"/>
  <c r="P1783" i="10"/>
  <c r="N1783" i="10"/>
  <c r="M1783" i="10"/>
  <c r="M1783" i="10" a="1"/>
  <c r="L1783" i="10"/>
  <c r="K1783" i="10"/>
  <c r="G1783" i="10"/>
  <c r="F1783" i="10"/>
  <c r="E1783" i="10"/>
  <c r="D1783" i="10"/>
  <c r="C1783" i="10"/>
  <c r="B1783" i="10"/>
  <c r="S1782" i="10"/>
  <c r="R1782" i="10"/>
  <c r="Q1782" i="10"/>
  <c r="P1782" i="10"/>
  <c r="N1782" i="10"/>
  <c r="M1782" i="10"/>
  <c r="M1782" i="10" a="1"/>
  <c r="L1782" i="10"/>
  <c r="K1782" i="10"/>
  <c r="G1782" i="10"/>
  <c r="F1782" i="10"/>
  <c r="E1782" i="10"/>
  <c r="D1782" i="10"/>
  <c r="C1782" i="10"/>
  <c r="B1782" i="10"/>
  <c r="S1781" i="10"/>
  <c r="R1781" i="10"/>
  <c r="Q1781" i="10"/>
  <c r="P1781" i="10"/>
  <c r="N1781" i="10"/>
  <c r="M1781" i="10"/>
  <c r="M1781" i="10" a="1"/>
  <c r="L1781" i="10"/>
  <c r="K1781" i="10"/>
  <c r="G1781" i="10"/>
  <c r="F1781" i="10"/>
  <c r="E1781" i="10"/>
  <c r="D1781" i="10"/>
  <c r="C1781" i="10"/>
  <c r="B1781" i="10"/>
  <c r="S1780" i="10"/>
  <c r="R1780" i="10"/>
  <c r="Q1780" i="10"/>
  <c r="P1780" i="10"/>
  <c r="N1780" i="10"/>
  <c r="M1780" i="10"/>
  <c r="M1780" i="10" a="1"/>
  <c r="L1780" i="10"/>
  <c r="K1780" i="10"/>
  <c r="G1780" i="10"/>
  <c r="F1780" i="10"/>
  <c r="E1780" i="10"/>
  <c r="D1780" i="10"/>
  <c r="C1780" i="10"/>
  <c r="B1780" i="10"/>
  <c r="S1779" i="10"/>
  <c r="R1779" i="10"/>
  <c r="Q1779" i="10"/>
  <c r="P1779" i="10"/>
  <c r="N1779" i="10"/>
  <c r="M1779" i="10"/>
  <c r="M1779" i="10" a="1"/>
  <c r="L1779" i="10"/>
  <c r="K1779" i="10"/>
  <c r="G1779" i="10"/>
  <c r="F1779" i="10"/>
  <c r="E1779" i="10"/>
  <c r="D1779" i="10"/>
  <c r="C1779" i="10"/>
  <c r="B1779" i="10"/>
  <c r="S1778" i="10"/>
  <c r="R1778" i="10"/>
  <c r="Q1778" i="10"/>
  <c r="P1778" i="10"/>
  <c r="N1778" i="10"/>
  <c r="M1778" i="10"/>
  <c r="M1778" i="10" a="1"/>
  <c r="L1778" i="10"/>
  <c r="K1778" i="10"/>
  <c r="G1778" i="10"/>
  <c r="F1778" i="10"/>
  <c r="E1778" i="10"/>
  <c r="D1778" i="10"/>
  <c r="C1778" i="10"/>
  <c r="B1778" i="10"/>
  <c r="S1777" i="10"/>
  <c r="R1777" i="10"/>
  <c r="Q1777" i="10"/>
  <c r="P1777" i="10"/>
  <c r="N1777" i="10"/>
  <c r="M1777" i="10"/>
  <c r="M1777" i="10" a="1"/>
  <c r="L1777" i="10"/>
  <c r="K1777" i="10"/>
  <c r="G1777" i="10"/>
  <c r="F1777" i="10"/>
  <c r="E1777" i="10"/>
  <c r="D1777" i="10"/>
  <c r="C1777" i="10"/>
  <c r="B1777" i="10"/>
  <c r="S1776" i="10"/>
  <c r="R1776" i="10"/>
  <c r="Q1776" i="10"/>
  <c r="P1776" i="10"/>
  <c r="N1776" i="10"/>
  <c r="M1776" i="10"/>
  <c r="M1776" i="10" a="1"/>
  <c r="L1776" i="10"/>
  <c r="K1776" i="10"/>
  <c r="G1776" i="10"/>
  <c r="F1776" i="10"/>
  <c r="E1776" i="10"/>
  <c r="D1776" i="10"/>
  <c r="C1776" i="10"/>
  <c r="B1776" i="10"/>
  <c r="S1775" i="10"/>
  <c r="R1775" i="10"/>
  <c r="Q1775" i="10"/>
  <c r="P1775" i="10"/>
  <c r="N1775" i="10"/>
  <c r="M1775" i="10"/>
  <c r="M1775" i="10" a="1"/>
  <c r="L1775" i="10"/>
  <c r="K1775" i="10"/>
  <c r="G1775" i="10"/>
  <c r="F1775" i="10"/>
  <c r="E1775" i="10"/>
  <c r="D1775" i="10"/>
  <c r="C1775" i="10"/>
  <c r="B1775" i="10"/>
  <c r="S1774" i="10"/>
  <c r="R1774" i="10"/>
  <c r="Q1774" i="10"/>
  <c r="P1774" i="10"/>
  <c r="M1774" i="10"/>
  <c r="M1774" i="10" a="1"/>
  <c r="L1774" i="10"/>
  <c r="K1774" i="10"/>
  <c r="G1774" i="10"/>
  <c r="F1774" i="10"/>
  <c r="E1774" i="10"/>
  <c r="D1774" i="10"/>
  <c r="C1774" i="10"/>
  <c r="B1774" i="10"/>
  <c r="S1773" i="10"/>
  <c r="R1773" i="10"/>
  <c r="Q1773" i="10"/>
  <c r="P1773" i="10"/>
  <c r="N1773" i="10"/>
  <c r="M1773" i="10"/>
  <c r="M1773" i="10" a="1"/>
  <c r="L1773" i="10"/>
  <c r="K1773" i="10"/>
  <c r="G1773" i="10"/>
  <c r="F1773" i="10"/>
  <c r="E1773" i="10"/>
  <c r="D1773" i="10"/>
  <c r="C1773" i="10"/>
  <c r="B1773" i="10"/>
  <c r="S1772" i="10"/>
  <c r="R1772" i="10"/>
  <c r="Q1772" i="10"/>
  <c r="P1772" i="10"/>
  <c r="N1772" i="10"/>
  <c r="M1772" i="10"/>
  <c r="M1772" i="10" a="1"/>
  <c r="L1772" i="10"/>
  <c r="K1772" i="10"/>
  <c r="G1772" i="10"/>
  <c r="F1772" i="10"/>
  <c r="E1772" i="10"/>
  <c r="D1772" i="10"/>
  <c r="C1772" i="10"/>
  <c r="B1772" i="10"/>
  <c r="S1771" i="10"/>
  <c r="R1771" i="10"/>
  <c r="Q1771" i="10"/>
  <c r="P1771" i="10"/>
  <c r="N1771" i="10"/>
  <c r="M1771" i="10"/>
  <c r="M1771" i="10" a="1"/>
  <c r="L1771" i="10"/>
  <c r="K1771" i="10"/>
  <c r="G1771" i="10"/>
  <c r="F1771" i="10"/>
  <c r="E1771" i="10"/>
  <c r="D1771" i="10"/>
  <c r="C1771" i="10"/>
  <c r="B1771" i="10"/>
  <c r="S1770" i="10"/>
  <c r="R1770" i="10"/>
  <c r="Q1770" i="10"/>
  <c r="P1770" i="10"/>
  <c r="N1770" i="10"/>
  <c r="M1770" i="10"/>
  <c r="M1770" i="10" a="1"/>
  <c r="L1770" i="10"/>
  <c r="K1770" i="10"/>
  <c r="G1770" i="10"/>
  <c r="F1770" i="10"/>
  <c r="E1770" i="10"/>
  <c r="D1770" i="10"/>
  <c r="C1770" i="10"/>
  <c r="B1770" i="10"/>
  <c r="S1769" i="10"/>
  <c r="R1769" i="10"/>
  <c r="Q1769" i="10"/>
  <c r="P1769" i="10"/>
  <c r="N1769" i="10"/>
  <c r="M1769" i="10"/>
  <c r="M1769" i="10" a="1"/>
  <c r="L1769" i="10"/>
  <c r="K1769" i="10"/>
  <c r="G1769" i="10"/>
  <c r="F1769" i="10"/>
  <c r="E1769" i="10"/>
  <c r="D1769" i="10"/>
  <c r="C1769" i="10"/>
  <c r="B1769" i="10"/>
  <c r="S1768" i="10"/>
  <c r="R1768" i="10"/>
  <c r="Q1768" i="10"/>
  <c r="P1768" i="10"/>
  <c r="N1768" i="10"/>
  <c r="M1768" i="10"/>
  <c r="M1768" i="10" a="1"/>
  <c r="L1768" i="10"/>
  <c r="K1768" i="10"/>
  <c r="G1768" i="10"/>
  <c r="F1768" i="10"/>
  <c r="E1768" i="10"/>
  <c r="D1768" i="10"/>
  <c r="C1768" i="10"/>
  <c r="B1768" i="10"/>
  <c r="S1767" i="10"/>
  <c r="R1767" i="10"/>
  <c r="Q1767" i="10"/>
  <c r="P1767" i="10"/>
  <c r="N1767" i="10"/>
  <c r="M1767" i="10"/>
  <c r="M1767" i="10" a="1"/>
  <c r="L1767" i="10"/>
  <c r="K1767" i="10"/>
  <c r="G1767" i="10"/>
  <c r="F1767" i="10"/>
  <c r="E1767" i="10"/>
  <c r="D1767" i="10"/>
  <c r="C1767" i="10"/>
  <c r="B1767" i="10"/>
  <c r="S1766" i="10"/>
  <c r="R1766" i="10"/>
  <c r="Q1766" i="10"/>
  <c r="P1766" i="10"/>
  <c r="N1766" i="10"/>
  <c r="M1766" i="10"/>
  <c r="M1766" i="10" a="1"/>
  <c r="L1766" i="10"/>
  <c r="K1766" i="10"/>
  <c r="G1766" i="10"/>
  <c r="F1766" i="10"/>
  <c r="E1766" i="10"/>
  <c r="D1766" i="10"/>
  <c r="C1766" i="10"/>
  <c r="B1766" i="10"/>
  <c r="S1765" i="10"/>
  <c r="R1765" i="10"/>
  <c r="Q1765" i="10"/>
  <c r="P1765" i="10"/>
  <c r="N1765" i="10"/>
  <c r="M1765" i="10"/>
  <c r="M1765" i="10" a="1"/>
  <c r="L1765" i="10"/>
  <c r="K1765" i="10"/>
  <c r="G1765" i="10"/>
  <c r="F1765" i="10"/>
  <c r="E1765" i="10"/>
  <c r="D1765" i="10"/>
  <c r="C1765" i="10"/>
  <c r="B1765" i="10"/>
  <c r="S1764" i="10"/>
  <c r="R1764" i="10"/>
  <c r="Q1764" i="10"/>
  <c r="P1764" i="10"/>
  <c r="N1764" i="10"/>
  <c r="M1764" i="10"/>
  <c r="M1764" i="10" a="1"/>
  <c r="L1764" i="10"/>
  <c r="K1764" i="10"/>
  <c r="G1764" i="10"/>
  <c r="F1764" i="10"/>
  <c r="E1764" i="10"/>
  <c r="D1764" i="10"/>
  <c r="C1764" i="10"/>
  <c r="B1764" i="10"/>
  <c r="S1763" i="10"/>
  <c r="R1763" i="10"/>
  <c r="Q1763" i="10"/>
  <c r="P1763" i="10"/>
  <c r="N1763" i="10"/>
  <c r="M1763" i="10"/>
  <c r="M1763" i="10" a="1"/>
  <c r="L1763" i="10"/>
  <c r="K1763" i="10"/>
  <c r="G1763" i="10"/>
  <c r="F1763" i="10"/>
  <c r="E1763" i="10"/>
  <c r="D1763" i="10"/>
  <c r="C1763" i="10"/>
  <c r="B1763" i="10"/>
  <c r="S1762" i="10"/>
  <c r="R1762" i="10"/>
  <c r="Q1762" i="10"/>
  <c r="P1762" i="10"/>
  <c r="N1762" i="10"/>
  <c r="M1762" i="10"/>
  <c r="M1762" i="10" a="1"/>
  <c r="L1762" i="10"/>
  <c r="K1762" i="10"/>
  <c r="G1762" i="10"/>
  <c r="F1762" i="10"/>
  <c r="E1762" i="10"/>
  <c r="D1762" i="10"/>
  <c r="C1762" i="10"/>
  <c r="B1762" i="10"/>
  <c r="S1761" i="10"/>
  <c r="R1761" i="10"/>
  <c r="Q1761" i="10"/>
  <c r="P1761" i="10"/>
  <c r="N1761" i="10"/>
  <c r="M1761" i="10"/>
  <c r="M1761" i="10" a="1"/>
  <c r="L1761" i="10"/>
  <c r="K1761" i="10"/>
  <c r="G1761" i="10"/>
  <c r="F1761" i="10"/>
  <c r="E1761" i="10"/>
  <c r="D1761" i="10"/>
  <c r="C1761" i="10"/>
  <c r="B1761" i="10"/>
  <c r="S1760" i="10"/>
  <c r="R1760" i="10"/>
  <c r="Q1760" i="10"/>
  <c r="P1760" i="10"/>
  <c r="N1760" i="10"/>
  <c r="M1760" i="10"/>
  <c r="M1760" i="10" a="1"/>
  <c r="L1760" i="10"/>
  <c r="K1760" i="10"/>
  <c r="G1760" i="10"/>
  <c r="F1760" i="10"/>
  <c r="E1760" i="10"/>
  <c r="D1760" i="10"/>
  <c r="C1760" i="10"/>
  <c r="B1760" i="10"/>
  <c r="S1759" i="10"/>
  <c r="R1759" i="10"/>
  <c r="Q1759" i="10"/>
  <c r="P1759" i="10"/>
  <c r="N1759" i="10"/>
  <c r="M1759" i="10"/>
  <c r="M1759" i="10" a="1"/>
  <c r="L1759" i="10"/>
  <c r="K1759" i="10"/>
  <c r="G1759" i="10"/>
  <c r="F1759" i="10"/>
  <c r="E1759" i="10"/>
  <c r="D1759" i="10"/>
  <c r="C1759" i="10"/>
  <c r="B1759" i="10"/>
  <c r="S1758" i="10"/>
  <c r="R1758" i="10"/>
  <c r="Q1758" i="10"/>
  <c r="P1758" i="10"/>
  <c r="N1758" i="10"/>
  <c r="M1758" i="10"/>
  <c r="M1758" i="10" a="1"/>
  <c r="L1758" i="10"/>
  <c r="K1758" i="10"/>
  <c r="G1758" i="10"/>
  <c r="F1758" i="10"/>
  <c r="E1758" i="10"/>
  <c r="D1758" i="10"/>
  <c r="C1758" i="10"/>
  <c r="B1758" i="10"/>
  <c r="S1757" i="10"/>
  <c r="R1757" i="10"/>
  <c r="Q1757" i="10"/>
  <c r="P1757" i="10"/>
  <c r="N1757" i="10"/>
  <c r="M1757" i="10"/>
  <c r="M1757" i="10" a="1"/>
  <c r="L1757" i="10"/>
  <c r="K1757" i="10"/>
  <c r="G1757" i="10"/>
  <c r="F1757" i="10"/>
  <c r="E1757" i="10"/>
  <c r="D1757" i="10"/>
  <c r="C1757" i="10"/>
  <c r="B1757" i="10"/>
  <c r="S1756" i="10"/>
  <c r="R1756" i="10"/>
  <c r="Q1756" i="10"/>
  <c r="P1756" i="10"/>
  <c r="N1756" i="10"/>
  <c r="M1756" i="10"/>
  <c r="M1756" i="10" a="1"/>
  <c r="L1756" i="10"/>
  <c r="K1756" i="10"/>
  <c r="G1756" i="10"/>
  <c r="F1756" i="10"/>
  <c r="E1756" i="10"/>
  <c r="D1756" i="10"/>
  <c r="C1756" i="10"/>
  <c r="B1756" i="10"/>
  <c r="S1755" i="10"/>
  <c r="R1755" i="10"/>
  <c r="Q1755" i="10"/>
  <c r="P1755" i="10"/>
  <c r="N1755" i="10"/>
  <c r="M1755" i="10"/>
  <c r="M1755" i="10" a="1"/>
  <c r="L1755" i="10"/>
  <c r="K1755" i="10"/>
  <c r="G1755" i="10"/>
  <c r="F1755" i="10"/>
  <c r="E1755" i="10"/>
  <c r="D1755" i="10"/>
  <c r="C1755" i="10"/>
  <c r="B1755" i="10"/>
  <c r="S1754" i="10"/>
  <c r="R1754" i="10"/>
  <c r="Q1754" i="10"/>
  <c r="P1754" i="10"/>
  <c r="N1754" i="10"/>
  <c r="M1754" i="10"/>
  <c r="M1754" i="10" a="1"/>
  <c r="L1754" i="10"/>
  <c r="K1754" i="10"/>
  <c r="G1754" i="10"/>
  <c r="F1754" i="10"/>
  <c r="E1754" i="10"/>
  <c r="D1754" i="10"/>
  <c r="C1754" i="10"/>
  <c r="B1754" i="10"/>
  <c r="S1753" i="10"/>
  <c r="R1753" i="10"/>
  <c r="Q1753" i="10"/>
  <c r="P1753" i="10"/>
  <c r="N1753" i="10"/>
  <c r="M1753" i="10"/>
  <c r="M1753" i="10" a="1"/>
  <c r="L1753" i="10"/>
  <c r="K1753" i="10"/>
  <c r="G1753" i="10"/>
  <c r="F1753" i="10"/>
  <c r="E1753" i="10"/>
  <c r="D1753" i="10"/>
  <c r="C1753" i="10"/>
  <c r="B1753" i="10"/>
  <c r="S1752" i="10"/>
  <c r="R1752" i="10"/>
  <c r="Q1752" i="10"/>
  <c r="P1752" i="10"/>
  <c r="N1752" i="10"/>
  <c r="M1752" i="10"/>
  <c r="M1752" i="10" a="1"/>
  <c r="L1752" i="10"/>
  <c r="K1752" i="10"/>
  <c r="G1752" i="10"/>
  <c r="F1752" i="10"/>
  <c r="E1752" i="10"/>
  <c r="D1752" i="10"/>
  <c r="C1752" i="10"/>
  <c r="B1752" i="10"/>
  <c r="S1751" i="10"/>
  <c r="R1751" i="10"/>
  <c r="Q1751" i="10"/>
  <c r="P1751" i="10"/>
  <c r="N1751" i="10"/>
  <c r="M1751" i="10"/>
  <c r="M1751" i="10" a="1"/>
  <c r="L1751" i="10"/>
  <c r="K1751" i="10"/>
  <c r="G1751" i="10"/>
  <c r="F1751" i="10"/>
  <c r="E1751" i="10"/>
  <c r="D1751" i="10"/>
  <c r="C1751" i="10"/>
  <c r="B1751" i="10"/>
  <c r="S1750" i="10"/>
  <c r="R1750" i="10"/>
  <c r="Q1750" i="10"/>
  <c r="P1750" i="10"/>
  <c r="N1750" i="10"/>
  <c r="M1750" i="10"/>
  <c r="M1750" i="10" a="1"/>
  <c r="L1750" i="10"/>
  <c r="K1750" i="10"/>
  <c r="G1750" i="10"/>
  <c r="F1750" i="10"/>
  <c r="E1750" i="10"/>
  <c r="D1750" i="10"/>
  <c r="C1750" i="10"/>
  <c r="B1750" i="10"/>
  <c r="S1749" i="10"/>
  <c r="R1749" i="10"/>
  <c r="Q1749" i="10"/>
  <c r="P1749" i="10"/>
  <c r="N1749" i="10"/>
  <c r="M1749" i="10"/>
  <c r="M1749" i="10" a="1"/>
  <c r="L1749" i="10"/>
  <c r="K1749" i="10"/>
  <c r="G1749" i="10"/>
  <c r="F1749" i="10"/>
  <c r="E1749" i="10"/>
  <c r="D1749" i="10"/>
  <c r="C1749" i="10"/>
  <c r="B1749" i="10"/>
  <c r="S1748" i="10"/>
  <c r="R1748" i="10"/>
  <c r="Q1748" i="10"/>
  <c r="P1748" i="10"/>
  <c r="N1748" i="10"/>
  <c r="M1748" i="10"/>
  <c r="M1748" i="10" a="1"/>
  <c r="L1748" i="10"/>
  <c r="K1748" i="10"/>
  <c r="G1748" i="10"/>
  <c r="F1748" i="10"/>
  <c r="E1748" i="10"/>
  <c r="D1748" i="10"/>
  <c r="C1748" i="10"/>
  <c r="B1748" i="10"/>
  <c r="S1747" i="10"/>
  <c r="R1747" i="10"/>
  <c r="Q1747" i="10"/>
  <c r="P1747" i="10"/>
  <c r="N1747" i="10"/>
  <c r="M1747" i="10"/>
  <c r="M1747" i="10" a="1"/>
  <c r="L1747" i="10"/>
  <c r="K1747" i="10"/>
  <c r="G1747" i="10"/>
  <c r="F1747" i="10"/>
  <c r="E1747" i="10"/>
  <c r="D1747" i="10"/>
  <c r="C1747" i="10"/>
  <c r="B1747" i="10"/>
  <c r="S1746" i="10"/>
  <c r="R1746" i="10"/>
  <c r="Q1746" i="10"/>
  <c r="P1746" i="10"/>
  <c r="N1746" i="10"/>
  <c r="M1746" i="10"/>
  <c r="M1746" i="10" a="1"/>
  <c r="L1746" i="10"/>
  <c r="K1746" i="10"/>
  <c r="G1746" i="10"/>
  <c r="F1746" i="10"/>
  <c r="E1746" i="10"/>
  <c r="D1746" i="10"/>
  <c r="C1746" i="10"/>
  <c r="B1746" i="10"/>
  <c r="S1745" i="10"/>
  <c r="R1745" i="10"/>
  <c r="Q1745" i="10"/>
  <c r="P1745" i="10"/>
  <c r="N1745" i="10"/>
  <c r="M1745" i="10"/>
  <c r="M1745" i="10" a="1"/>
  <c r="L1745" i="10"/>
  <c r="K1745" i="10"/>
  <c r="G1745" i="10"/>
  <c r="F1745" i="10"/>
  <c r="E1745" i="10"/>
  <c r="D1745" i="10"/>
  <c r="C1745" i="10"/>
  <c r="B1745" i="10"/>
  <c r="S1744" i="10"/>
  <c r="R1744" i="10"/>
  <c r="Q1744" i="10"/>
  <c r="P1744" i="10"/>
  <c r="N1744" i="10"/>
  <c r="M1744" i="10"/>
  <c r="M1744" i="10" a="1"/>
  <c r="L1744" i="10"/>
  <c r="K1744" i="10"/>
  <c r="G1744" i="10"/>
  <c r="F1744" i="10"/>
  <c r="E1744" i="10"/>
  <c r="D1744" i="10"/>
  <c r="C1744" i="10"/>
  <c r="B1744" i="10"/>
  <c r="S1743" i="10"/>
  <c r="R1743" i="10"/>
  <c r="Q1743" i="10"/>
  <c r="P1743" i="10"/>
  <c r="N1743" i="10"/>
  <c r="M1743" i="10"/>
  <c r="M1743" i="10" a="1"/>
  <c r="L1743" i="10"/>
  <c r="K1743" i="10"/>
  <c r="G1743" i="10"/>
  <c r="F1743" i="10"/>
  <c r="E1743" i="10"/>
  <c r="D1743" i="10"/>
  <c r="C1743" i="10"/>
  <c r="B1743" i="10"/>
  <c r="S1742" i="10"/>
  <c r="R1742" i="10"/>
  <c r="Q1742" i="10"/>
  <c r="P1742" i="10"/>
  <c r="N1742" i="10"/>
  <c r="M1742" i="10"/>
  <c r="M1742" i="10" a="1"/>
  <c r="L1742" i="10"/>
  <c r="K1742" i="10"/>
  <c r="G1742" i="10"/>
  <c r="F1742" i="10"/>
  <c r="E1742" i="10"/>
  <c r="D1742" i="10"/>
  <c r="C1742" i="10"/>
  <c r="B1742" i="10"/>
  <c r="S1741" i="10"/>
  <c r="R1741" i="10"/>
  <c r="Q1741" i="10"/>
  <c r="P1741" i="10"/>
  <c r="N1741" i="10"/>
  <c r="M1741" i="10"/>
  <c r="M1741" i="10" a="1"/>
  <c r="L1741" i="10"/>
  <c r="K1741" i="10"/>
  <c r="G1741" i="10"/>
  <c r="F1741" i="10"/>
  <c r="E1741" i="10"/>
  <c r="D1741" i="10"/>
  <c r="C1741" i="10"/>
  <c r="B1741" i="10"/>
  <c r="S1740" i="10"/>
  <c r="R1740" i="10"/>
  <c r="Q1740" i="10"/>
  <c r="P1740" i="10"/>
  <c r="N1740" i="10"/>
  <c r="M1740" i="10"/>
  <c r="M1740" i="10" a="1"/>
  <c r="L1740" i="10"/>
  <c r="K1740" i="10"/>
  <c r="G1740" i="10"/>
  <c r="F1740" i="10"/>
  <c r="E1740" i="10"/>
  <c r="D1740" i="10"/>
  <c r="C1740" i="10"/>
  <c r="B1740" i="10"/>
  <c r="S1739" i="10"/>
  <c r="R1739" i="10"/>
  <c r="Q1739" i="10"/>
  <c r="P1739" i="10"/>
  <c r="N1739" i="10"/>
  <c r="M1739" i="10"/>
  <c r="M1739" i="10" a="1"/>
  <c r="L1739" i="10"/>
  <c r="K1739" i="10"/>
  <c r="G1739" i="10"/>
  <c r="F1739" i="10"/>
  <c r="E1739" i="10"/>
  <c r="D1739" i="10"/>
  <c r="C1739" i="10"/>
  <c r="B1739" i="10"/>
  <c r="S1738" i="10"/>
  <c r="R1738" i="10"/>
  <c r="Q1738" i="10"/>
  <c r="P1738" i="10"/>
  <c r="N1738" i="10"/>
  <c r="M1738" i="10"/>
  <c r="M1738" i="10" a="1"/>
  <c r="L1738" i="10"/>
  <c r="K1738" i="10"/>
  <c r="G1738" i="10"/>
  <c r="F1738" i="10"/>
  <c r="E1738" i="10"/>
  <c r="D1738" i="10"/>
  <c r="C1738" i="10"/>
  <c r="B1738" i="10"/>
  <c r="S1737" i="10"/>
  <c r="R1737" i="10"/>
  <c r="Q1737" i="10"/>
  <c r="P1737" i="10"/>
  <c r="N1737" i="10"/>
  <c r="M1737" i="10"/>
  <c r="M1737" i="10" a="1"/>
  <c r="L1737" i="10"/>
  <c r="K1737" i="10"/>
  <c r="G1737" i="10"/>
  <c r="F1737" i="10"/>
  <c r="E1737" i="10"/>
  <c r="D1737" i="10"/>
  <c r="C1737" i="10"/>
  <c r="B1737" i="10"/>
  <c r="S1736" i="10"/>
  <c r="R1736" i="10"/>
  <c r="Q1736" i="10"/>
  <c r="P1736" i="10"/>
  <c r="N1736" i="10"/>
  <c r="M1736" i="10"/>
  <c r="M1736" i="10" a="1"/>
  <c r="L1736" i="10"/>
  <c r="K1736" i="10"/>
  <c r="G1736" i="10"/>
  <c r="F1736" i="10"/>
  <c r="E1736" i="10"/>
  <c r="D1736" i="10"/>
  <c r="C1736" i="10"/>
  <c r="B1736" i="10"/>
  <c r="S1735" i="10"/>
  <c r="R1735" i="10"/>
  <c r="Q1735" i="10"/>
  <c r="P1735" i="10"/>
  <c r="N1735" i="10"/>
  <c r="M1735" i="10"/>
  <c r="M1735" i="10" a="1"/>
  <c r="L1735" i="10"/>
  <c r="K1735" i="10"/>
  <c r="G1735" i="10"/>
  <c r="F1735" i="10"/>
  <c r="E1735" i="10"/>
  <c r="D1735" i="10"/>
  <c r="C1735" i="10"/>
  <c r="B1735" i="10"/>
  <c r="S1734" i="10"/>
  <c r="R1734" i="10"/>
  <c r="Q1734" i="10"/>
  <c r="P1734" i="10"/>
  <c r="N1734" i="10"/>
  <c r="M1734" i="10"/>
  <c r="M1734" i="10" a="1"/>
  <c r="L1734" i="10"/>
  <c r="K1734" i="10"/>
  <c r="G1734" i="10"/>
  <c r="F1734" i="10"/>
  <c r="E1734" i="10"/>
  <c r="D1734" i="10"/>
  <c r="C1734" i="10"/>
  <c r="B1734" i="10"/>
  <c r="S1733" i="10"/>
  <c r="R1733" i="10"/>
  <c r="Q1733" i="10"/>
  <c r="P1733" i="10"/>
  <c r="N1733" i="10"/>
  <c r="M1733" i="10"/>
  <c r="M1733" i="10" a="1"/>
  <c r="L1733" i="10"/>
  <c r="K1733" i="10"/>
  <c r="G1733" i="10"/>
  <c r="F1733" i="10"/>
  <c r="E1733" i="10"/>
  <c r="D1733" i="10"/>
  <c r="C1733" i="10"/>
  <c r="B1733" i="10"/>
  <c r="S1732" i="10"/>
  <c r="R1732" i="10"/>
  <c r="Q1732" i="10"/>
  <c r="P1732" i="10"/>
  <c r="N1732" i="10"/>
  <c r="M1732" i="10"/>
  <c r="M1732" i="10" a="1"/>
  <c r="L1732" i="10"/>
  <c r="K1732" i="10"/>
  <c r="G1732" i="10"/>
  <c r="F1732" i="10"/>
  <c r="E1732" i="10"/>
  <c r="D1732" i="10"/>
  <c r="C1732" i="10"/>
  <c r="B1732" i="10"/>
  <c r="S1731" i="10"/>
  <c r="R1731" i="10"/>
  <c r="Q1731" i="10"/>
  <c r="P1731" i="10"/>
  <c r="N1731" i="10"/>
  <c r="M1731" i="10"/>
  <c r="M1731" i="10" a="1"/>
  <c r="L1731" i="10"/>
  <c r="K1731" i="10"/>
  <c r="G1731" i="10"/>
  <c r="F1731" i="10"/>
  <c r="E1731" i="10"/>
  <c r="D1731" i="10"/>
  <c r="C1731" i="10"/>
  <c r="B1731" i="10"/>
  <c r="S1730" i="10"/>
  <c r="R1730" i="10"/>
  <c r="Q1730" i="10"/>
  <c r="P1730" i="10"/>
  <c r="N1730" i="10"/>
  <c r="M1730" i="10"/>
  <c r="M1730" i="10" a="1"/>
  <c r="L1730" i="10"/>
  <c r="K1730" i="10"/>
  <c r="G1730" i="10"/>
  <c r="F1730" i="10"/>
  <c r="E1730" i="10"/>
  <c r="D1730" i="10"/>
  <c r="C1730" i="10"/>
  <c r="B1730" i="10"/>
  <c r="S1729" i="10"/>
  <c r="R1729" i="10"/>
  <c r="Q1729" i="10"/>
  <c r="P1729" i="10"/>
  <c r="N1729" i="10"/>
  <c r="M1729" i="10"/>
  <c r="M1729" i="10" a="1"/>
  <c r="L1729" i="10"/>
  <c r="K1729" i="10"/>
  <c r="G1729" i="10"/>
  <c r="F1729" i="10"/>
  <c r="E1729" i="10"/>
  <c r="D1729" i="10"/>
  <c r="C1729" i="10"/>
  <c r="B1729" i="10"/>
  <c r="S1728" i="10"/>
  <c r="R1728" i="10"/>
  <c r="Q1728" i="10"/>
  <c r="P1728" i="10"/>
  <c r="N1728" i="10"/>
  <c r="M1728" i="10"/>
  <c r="M1728" i="10" a="1"/>
  <c r="L1728" i="10"/>
  <c r="K1728" i="10"/>
  <c r="G1728" i="10"/>
  <c r="F1728" i="10"/>
  <c r="E1728" i="10"/>
  <c r="D1728" i="10"/>
  <c r="C1728" i="10"/>
  <c r="B1728" i="10"/>
  <c r="S1727" i="10"/>
  <c r="R1727" i="10"/>
  <c r="Q1727" i="10"/>
  <c r="P1727" i="10"/>
  <c r="N1727" i="10"/>
  <c r="M1727" i="10"/>
  <c r="M1727" i="10" a="1"/>
  <c r="L1727" i="10"/>
  <c r="K1727" i="10"/>
  <c r="G1727" i="10"/>
  <c r="F1727" i="10"/>
  <c r="E1727" i="10"/>
  <c r="D1727" i="10"/>
  <c r="C1727" i="10"/>
  <c r="B1727" i="10"/>
  <c r="S1726" i="10"/>
  <c r="R1726" i="10"/>
  <c r="Q1726" i="10"/>
  <c r="P1726" i="10"/>
  <c r="N1726" i="10"/>
  <c r="M1726" i="10"/>
  <c r="M1726" i="10" a="1"/>
  <c r="L1726" i="10"/>
  <c r="K1726" i="10"/>
  <c r="G1726" i="10"/>
  <c r="F1726" i="10"/>
  <c r="E1726" i="10"/>
  <c r="D1726" i="10"/>
  <c r="C1726" i="10"/>
  <c r="B1726" i="10"/>
  <c r="S1725" i="10"/>
  <c r="R1725" i="10"/>
  <c r="Q1725" i="10"/>
  <c r="P1725" i="10"/>
  <c r="N1725" i="10"/>
  <c r="M1725" i="10"/>
  <c r="M1725" i="10" a="1"/>
  <c r="L1725" i="10"/>
  <c r="K1725" i="10"/>
  <c r="G1725" i="10"/>
  <c r="F1725" i="10"/>
  <c r="E1725" i="10"/>
  <c r="D1725" i="10"/>
  <c r="C1725" i="10"/>
  <c r="B1725" i="10"/>
  <c r="S1724" i="10"/>
  <c r="R1724" i="10"/>
  <c r="Q1724" i="10"/>
  <c r="P1724" i="10"/>
  <c r="N1724" i="10"/>
  <c r="M1724" i="10"/>
  <c r="M1724" i="10" a="1"/>
  <c r="L1724" i="10"/>
  <c r="K1724" i="10"/>
  <c r="G1724" i="10"/>
  <c r="F1724" i="10"/>
  <c r="E1724" i="10"/>
  <c r="D1724" i="10"/>
  <c r="C1724" i="10"/>
  <c r="B1724" i="10"/>
  <c r="S1723" i="10"/>
  <c r="R1723" i="10"/>
  <c r="Q1723" i="10"/>
  <c r="P1723" i="10"/>
  <c r="N1723" i="10"/>
  <c r="M1723" i="10"/>
  <c r="M1723" i="10" a="1"/>
  <c r="L1723" i="10"/>
  <c r="K1723" i="10"/>
  <c r="G1723" i="10"/>
  <c r="F1723" i="10"/>
  <c r="E1723" i="10"/>
  <c r="D1723" i="10"/>
  <c r="C1723" i="10"/>
  <c r="B1723" i="10"/>
  <c r="S1722" i="10"/>
  <c r="R1722" i="10"/>
  <c r="Q1722" i="10"/>
  <c r="P1722" i="10"/>
  <c r="N1722" i="10"/>
  <c r="M1722" i="10"/>
  <c r="M1722" i="10" a="1"/>
  <c r="L1722" i="10"/>
  <c r="K1722" i="10"/>
  <c r="G1722" i="10"/>
  <c r="F1722" i="10"/>
  <c r="E1722" i="10"/>
  <c r="D1722" i="10"/>
  <c r="C1722" i="10"/>
  <c r="B1722" i="10"/>
  <c r="S1721" i="10"/>
  <c r="R1721" i="10"/>
  <c r="Q1721" i="10"/>
  <c r="P1721" i="10"/>
  <c r="M1721" i="10"/>
  <c r="M1721" i="10" a="1"/>
  <c r="L1721" i="10"/>
  <c r="K1721" i="10"/>
  <c r="G1721" i="10"/>
  <c r="F1721" i="10"/>
  <c r="E1721" i="10"/>
  <c r="D1721" i="10"/>
  <c r="C1721" i="10"/>
  <c r="B1721" i="10"/>
  <c r="S1720" i="10"/>
  <c r="R1720" i="10"/>
  <c r="Q1720" i="10"/>
  <c r="P1720" i="10"/>
  <c r="N1720" i="10"/>
  <c r="M1720" i="10"/>
  <c r="M1720" i="10" a="1"/>
  <c r="L1720" i="10"/>
  <c r="K1720" i="10"/>
  <c r="G1720" i="10"/>
  <c r="F1720" i="10"/>
  <c r="E1720" i="10"/>
  <c r="D1720" i="10"/>
  <c r="C1720" i="10"/>
  <c r="B1720" i="10"/>
  <c r="S1719" i="10"/>
  <c r="R1719" i="10"/>
  <c r="Q1719" i="10"/>
  <c r="P1719" i="10"/>
  <c r="N1719" i="10"/>
  <c r="M1719" i="10"/>
  <c r="M1719" i="10" a="1"/>
  <c r="L1719" i="10"/>
  <c r="K1719" i="10"/>
  <c r="G1719" i="10"/>
  <c r="F1719" i="10"/>
  <c r="E1719" i="10"/>
  <c r="D1719" i="10"/>
  <c r="C1719" i="10"/>
  <c r="B1719" i="10"/>
  <c r="S1718" i="10"/>
  <c r="R1718" i="10"/>
  <c r="Q1718" i="10"/>
  <c r="P1718" i="10"/>
  <c r="N1718" i="10"/>
  <c r="M1718" i="10"/>
  <c r="M1718" i="10" a="1"/>
  <c r="L1718" i="10"/>
  <c r="K1718" i="10"/>
  <c r="G1718" i="10"/>
  <c r="F1718" i="10"/>
  <c r="E1718" i="10"/>
  <c r="D1718" i="10"/>
  <c r="C1718" i="10"/>
  <c r="B1718" i="10"/>
  <c r="S1717" i="10"/>
  <c r="R1717" i="10"/>
  <c r="Q1717" i="10"/>
  <c r="P1717" i="10"/>
  <c r="N1717" i="10"/>
  <c r="M1717" i="10"/>
  <c r="M1717" i="10" a="1"/>
  <c r="L1717" i="10"/>
  <c r="K1717" i="10"/>
  <c r="G1717" i="10"/>
  <c r="F1717" i="10"/>
  <c r="E1717" i="10"/>
  <c r="D1717" i="10"/>
  <c r="C1717" i="10"/>
  <c r="B1717" i="10"/>
  <c r="S1716" i="10"/>
  <c r="R1716" i="10"/>
  <c r="Q1716" i="10"/>
  <c r="P1716" i="10"/>
  <c r="N1716" i="10"/>
  <c r="M1716" i="10"/>
  <c r="M1716" i="10" a="1"/>
  <c r="L1716" i="10"/>
  <c r="K1716" i="10"/>
  <c r="G1716" i="10"/>
  <c r="F1716" i="10"/>
  <c r="E1716" i="10"/>
  <c r="D1716" i="10"/>
  <c r="C1716" i="10"/>
  <c r="B1716" i="10"/>
  <c r="S1715" i="10"/>
  <c r="R1715" i="10"/>
  <c r="Q1715" i="10"/>
  <c r="P1715" i="10"/>
  <c r="N1715" i="10"/>
  <c r="M1715" i="10"/>
  <c r="M1715" i="10" a="1"/>
  <c r="L1715" i="10"/>
  <c r="K1715" i="10"/>
  <c r="G1715" i="10"/>
  <c r="F1715" i="10"/>
  <c r="E1715" i="10"/>
  <c r="D1715" i="10"/>
  <c r="C1715" i="10"/>
  <c r="B1715" i="10"/>
  <c r="S1714" i="10"/>
  <c r="R1714" i="10"/>
  <c r="Q1714" i="10"/>
  <c r="P1714" i="10"/>
  <c r="N1714" i="10"/>
  <c r="M1714" i="10"/>
  <c r="M1714" i="10" a="1"/>
  <c r="L1714" i="10"/>
  <c r="K1714" i="10"/>
  <c r="G1714" i="10"/>
  <c r="F1714" i="10"/>
  <c r="E1714" i="10"/>
  <c r="D1714" i="10"/>
  <c r="C1714" i="10"/>
  <c r="B1714" i="10"/>
  <c r="S1713" i="10"/>
  <c r="R1713" i="10"/>
  <c r="Q1713" i="10"/>
  <c r="P1713" i="10"/>
  <c r="N1713" i="10"/>
  <c r="M1713" i="10"/>
  <c r="M1713" i="10" a="1"/>
  <c r="L1713" i="10"/>
  <c r="K1713" i="10"/>
  <c r="G1713" i="10"/>
  <c r="F1713" i="10"/>
  <c r="E1713" i="10"/>
  <c r="D1713" i="10"/>
  <c r="C1713" i="10"/>
  <c r="B1713" i="10"/>
  <c r="S1712" i="10"/>
  <c r="R1712" i="10"/>
  <c r="Q1712" i="10"/>
  <c r="P1712" i="10"/>
  <c r="N1712" i="10"/>
  <c r="M1712" i="10"/>
  <c r="M1712" i="10" a="1"/>
  <c r="L1712" i="10"/>
  <c r="K1712" i="10"/>
  <c r="G1712" i="10"/>
  <c r="F1712" i="10"/>
  <c r="E1712" i="10"/>
  <c r="D1712" i="10"/>
  <c r="C1712" i="10"/>
  <c r="B1712" i="10"/>
  <c r="S1711" i="10"/>
  <c r="R1711" i="10"/>
  <c r="Q1711" i="10"/>
  <c r="P1711" i="10"/>
  <c r="N1711" i="10"/>
  <c r="M1711" i="10"/>
  <c r="M1711" i="10" a="1"/>
  <c r="L1711" i="10"/>
  <c r="K1711" i="10"/>
  <c r="G1711" i="10"/>
  <c r="F1711" i="10"/>
  <c r="E1711" i="10"/>
  <c r="D1711" i="10"/>
  <c r="C1711" i="10"/>
  <c r="B1711" i="10"/>
  <c r="S1710" i="10"/>
  <c r="R1710" i="10"/>
  <c r="Q1710" i="10"/>
  <c r="P1710" i="10"/>
  <c r="N1710" i="10"/>
  <c r="M1710" i="10"/>
  <c r="M1710" i="10" a="1"/>
  <c r="L1710" i="10"/>
  <c r="K1710" i="10"/>
  <c r="G1710" i="10"/>
  <c r="F1710" i="10"/>
  <c r="E1710" i="10"/>
  <c r="D1710" i="10"/>
  <c r="C1710" i="10"/>
  <c r="B1710" i="10"/>
  <c r="S1709" i="10"/>
  <c r="R1709" i="10"/>
  <c r="Q1709" i="10"/>
  <c r="P1709" i="10"/>
  <c r="N1709" i="10"/>
  <c r="M1709" i="10"/>
  <c r="M1709" i="10" a="1"/>
  <c r="L1709" i="10"/>
  <c r="K1709" i="10"/>
  <c r="G1709" i="10"/>
  <c r="F1709" i="10"/>
  <c r="E1709" i="10"/>
  <c r="D1709" i="10"/>
  <c r="C1709" i="10"/>
  <c r="B1709" i="10"/>
  <c r="S1708" i="10"/>
  <c r="R1708" i="10"/>
  <c r="Q1708" i="10"/>
  <c r="P1708" i="10"/>
  <c r="N1708" i="10"/>
  <c r="M1708" i="10"/>
  <c r="M1708" i="10" a="1"/>
  <c r="L1708" i="10"/>
  <c r="K1708" i="10"/>
  <c r="G1708" i="10"/>
  <c r="F1708" i="10"/>
  <c r="E1708" i="10"/>
  <c r="D1708" i="10"/>
  <c r="C1708" i="10"/>
  <c r="B1708" i="10"/>
  <c r="S1707" i="10"/>
  <c r="R1707" i="10"/>
  <c r="Q1707" i="10"/>
  <c r="P1707" i="10"/>
  <c r="N1707" i="10"/>
  <c r="M1707" i="10"/>
  <c r="M1707" i="10" a="1"/>
  <c r="L1707" i="10"/>
  <c r="K1707" i="10"/>
  <c r="G1707" i="10"/>
  <c r="F1707" i="10"/>
  <c r="E1707" i="10"/>
  <c r="D1707" i="10"/>
  <c r="C1707" i="10"/>
  <c r="B1707" i="10"/>
  <c r="S1706" i="10"/>
  <c r="R1706" i="10"/>
  <c r="Q1706" i="10"/>
  <c r="P1706" i="10"/>
  <c r="N1706" i="10"/>
  <c r="M1706" i="10"/>
  <c r="M1706" i="10" a="1"/>
  <c r="L1706" i="10"/>
  <c r="K1706" i="10"/>
  <c r="G1706" i="10"/>
  <c r="F1706" i="10"/>
  <c r="E1706" i="10"/>
  <c r="D1706" i="10"/>
  <c r="C1706" i="10"/>
  <c r="B1706" i="10"/>
  <c r="S1705" i="10"/>
  <c r="R1705" i="10"/>
  <c r="Q1705" i="10"/>
  <c r="P1705" i="10"/>
  <c r="N1705" i="10"/>
  <c r="M1705" i="10"/>
  <c r="M1705" i="10" a="1"/>
  <c r="L1705" i="10"/>
  <c r="K1705" i="10"/>
  <c r="G1705" i="10"/>
  <c r="F1705" i="10"/>
  <c r="E1705" i="10"/>
  <c r="D1705" i="10"/>
  <c r="C1705" i="10"/>
  <c r="B1705" i="10"/>
  <c r="S1704" i="10"/>
  <c r="R1704" i="10"/>
  <c r="Q1704" i="10"/>
  <c r="P1704" i="10"/>
  <c r="N1704" i="10"/>
  <c r="M1704" i="10"/>
  <c r="M1704" i="10" a="1"/>
  <c r="L1704" i="10"/>
  <c r="K1704" i="10"/>
  <c r="G1704" i="10"/>
  <c r="F1704" i="10"/>
  <c r="E1704" i="10"/>
  <c r="D1704" i="10"/>
  <c r="C1704" i="10"/>
  <c r="B1704" i="10"/>
  <c r="S1703" i="10"/>
  <c r="R1703" i="10"/>
  <c r="Q1703" i="10"/>
  <c r="P1703" i="10"/>
  <c r="N1703" i="10"/>
  <c r="M1703" i="10"/>
  <c r="M1703" i="10" a="1"/>
  <c r="L1703" i="10"/>
  <c r="K1703" i="10"/>
  <c r="G1703" i="10"/>
  <c r="F1703" i="10"/>
  <c r="E1703" i="10"/>
  <c r="D1703" i="10"/>
  <c r="C1703" i="10"/>
  <c r="B1703" i="10"/>
  <c r="S1702" i="10"/>
  <c r="R1702" i="10"/>
  <c r="Q1702" i="10"/>
  <c r="P1702" i="10"/>
  <c r="N1702" i="10"/>
  <c r="M1702" i="10"/>
  <c r="M1702" i="10" a="1"/>
  <c r="L1702" i="10"/>
  <c r="K1702" i="10"/>
  <c r="G1702" i="10"/>
  <c r="F1702" i="10"/>
  <c r="E1702" i="10"/>
  <c r="D1702" i="10"/>
  <c r="C1702" i="10"/>
  <c r="B1702" i="10"/>
  <c r="S1701" i="10"/>
  <c r="R1701" i="10"/>
  <c r="Q1701" i="10"/>
  <c r="P1701" i="10"/>
  <c r="N1701" i="10"/>
  <c r="M1701" i="10"/>
  <c r="M1701" i="10" a="1"/>
  <c r="L1701" i="10"/>
  <c r="K1701" i="10"/>
  <c r="G1701" i="10"/>
  <c r="F1701" i="10"/>
  <c r="E1701" i="10"/>
  <c r="D1701" i="10"/>
  <c r="C1701" i="10"/>
  <c r="B1701" i="10"/>
  <c r="S1700" i="10"/>
  <c r="R1700" i="10"/>
  <c r="Q1700" i="10"/>
  <c r="P1700" i="10"/>
  <c r="N1700" i="10"/>
  <c r="M1700" i="10"/>
  <c r="M1700" i="10" a="1"/>
  <c r="L1700" i="10"/>
  <c r="K1700" i="10"/>
  <c r="G1700" i="10"/>
  <c r="F1700" i="10"/>
  <c r="E1700" i="10"/>
  <c r="D1700" i="10"/>
  <c r="C1700" i="10"/>
  <c r="B1700" i="10"/>
  <c r="S1699" i="10"/>
  <c r="R1699" i="10"/>
  <c r="Q1699" i="10"/>
  <c r="P1699" i="10"/>
  <c r="N1699" i="10"/>
  <c r="M1699" i="10"/>
  <c r="M1699" i="10" a="1"/>
  <c r="L1699" i="10"/>
  <c r="K1699" i="10"/>
  <c r="G1699" i="10"/>
  <c r="F1699" i="10"/>
  <c r="E1699" i="10"/>
  <c r="D1699" i="10"/>
  <c r="C1699" i="10"/>
  <c r="B1699" i="10"/>
  <c r="S1698" i="10"/>
  <c r="R1698" i="10"/>
  <c r="Q1698" i="10"/>
  <c r="P1698" i="10"/>
  <c r="N1698" i="10"/>
  <c r="M1698" i="10"/>
  <c r="M1698" i="10" a="1"/>
  <c r="L1698" i="10"/>
  <c r="K1698" i="10"/>
  <c r="G1698" i="10"/>
  <c r="F1698" i="10"/>
  <c r="E1698" i="10"/>
  <c r="D1698" i="10"/>
  <c r="C1698" i="10"/>
  <c r="B1698" i="10"/>
  <c r="S1697" i="10"/>
  <c r="R1697" i="10"/>
  <c r="Q1697" i="10"/>
  <c r="P1697" i="10"/>
  <c r="N1697" i="10"/>
  <c r="M1697" i="10"/>
  <c r="M1697" i="10" a="1"/>
  <c r="L1697" i="10"/>
  <c r="K1697" i="10"/>
  <c r="G1697" i="10"/>
  <c r="F1697" i="10"/>
  <c r="E1697" i="10"/>
  <c r="D1697" i="10"/>
  <c r="C1697" i="10"/>
  <c r="B1697" i="10"/>
  <c r="S1696" i="10"/>
  <c r="R1696" i="10"/>
  <c r="Q1696" i="10"/>
  <c r="P1696" i="10"/>
  <c r="N1696" i="10"/>
  <c r="M1696" i="10"/>
  <c r="M1696" i="10" a="1"/>
  <c r="L1696" i="10"/>
  <c r="K1696" i="10"/>
  <c r="G1696" i="10"/>
  <c r="F1696" i="10"/>
  <c r="E1696" i="10"/>
  <c r="D1696" i="10"/>
  <c r="C1696" i="10"/>
  <c r="B1696" i="10"/>
  <c r="S1695" i="10"/>
  <c r="R1695" i="10"/>
  <c r="Q1695" i="10"/>
  <c r="P1695" i="10"/>
  <c r="M1695" i="10"/>
  <c r="M1695" i="10" a="1"/>
  <c r="L1695" i="10"/>
  <c r="K1695" i="10"/>
  <c r="G1695" i="10"/>
  <c r="F1695" i="10"/>
  <c r="E1695" i="10"/>
  <c r="D1695" i="10"/>
  <c r="C1695" i="10"/>
  <c r="B1695" i="10"/>
  <c r="S1694" i="10"/>
  <c r="R1694" i="10"/>
  <c r="Q1694" i="10"/>
  <c r="P1694" i="10"/>
  <c r="N1694" i="10"/>
  <c r="M1694" i="10"/>
  <c r="M1694" i="10" a="1"/>
  <c r="L1694" i="10"/>
  <c r="K1694" i="10"/>
  <c r="G1694" i="10"/>
  <c r="F1694" i="10"/>
  <c r="E1694" i="10"/>
  <c r="D1694" i="10"/>
  <c r="C1694" i="10"/>
  <c r="B1694" i="10"/>
  <c r="S1693" i="10"/>
  <c r="R1693" i="10"/>
  <c r="Q1693" i="10"/>
  <c r="P1693" i="10"/>
  <c r="N1693" i="10"/>
  <c r="M1693" i="10"/>
  <c r="M1693" i="10" a="1"/>
  <c r="L1693" i="10"/>
  <c r="K1693" i="10"/>
  <c r="G1693" i="10"/>
  <c r="F1693" i="10"/>
  <c r="E1693" i="10"/>
  <c r="D1693" i="10"/>
  <c r="C1693" i="10"/>
  <c r="B1693" i="10"/>
  <c r="S1692" i="10"/>
  <c r="R1692" i="10"/>
  <c r="Q1692" i="10"/>
  <c r="P1692" i="10"/>
  <c r="N1692" i="10"/>
  <c r="M1692" i="10"/>
  <c r="M1692" i="10" a="1"/>
  <c r="L1692" i="10"/>
  <c r="K1692" i="10"/>
  <c r="G1692" i="10"/>
  <c r="F1692" i="10"/>
  <c r="E1692" i="10"/>
  <c r="D1692" i="10"/>
  <c r="C1692" i="10"/>
  <c r="B1692" i="10"/>
  <c r="S1691" i="10"/>
  <c r="R1691" i="10"/>
  <c r="Q1691" i="10"/>
  <c r="P1691" i="10"/>
  <c r="N1691" i="10"/>
  <c r="M1691" i="10"/>
  <c r="M1691" i="10" a="1"/>
  <c r="L1691" i="10"/>
  <c r="K1691" i="10"/>
  <c r="G1691" i="10"/>
  <c r="F1691" i="10"/>
  <c r="E1691" i="10"/>
  <c r="D1691" i="10"/>
  <c r="C1691" i="10"/>
  <c r="B1691" i="10"/>
  <c r="S1690" i="10"/>
  <c r="R1690" i="10"/>
  <c r="Q1690" i="10"/>
  <c r="P1690" i="10"/>
  <c r="N1690" i="10"/>
  <c r="M1690" i="10"/>
  <c r="M1690" i="10" a="1"/>
  <c r="L1690" i="10"/>
  <c r="K1690" i="10"/>
  <c r="G1690" i="10"/>
  <c r="F1690" i="10"/>
  <c r="E1690" i="10"/>
  <c r="D1690" i="10"/>
  <c r="C1690" i="10"/>
  <c r="B1690" i="10"/>
  <c r="S1689" i="10"/>
  <c r="R1689" i="10"/>
  <c r="Q1689" i="10"/>
  <c r="P1689" i="10"/>
  <c r="N1689" i="10"/>
  <c r="M1689" i="10"/>
  <c r="M1689" i="10" a="1"/>
  <c r="L1689" i="10"/>
  <c r="K1689" i="10"/>
  <c r="G1689" i="10"/>
  <c r="F1689" i="10"/>
  <c r="E1689" i="10"/>
  <c r="D1689" i="10"/>
  <c r="C1689" i="10"/>
  <c r="B1689" i="10"/>
  <c r="S1688" i="10"/>
  <c r="R1688" i="10"/>
  <c r="Q1688" i="10"/>
  <c r="P1688" i="10"/>
  <c r="N1688" i="10"/>
  <c r="M1688" i="10"/>
  <c r="M1688" i="10" a="1"/>
  <c r="L1688" i="10"/>
  <c r="K1688" i="10"/>
  <c r="G1688" i="10"/>
  <c r="F1688" i="10"/>
  <c r="E1688" i="10"/>
  <c r="D1688" i="10"/>
  <c r="C1688" i="10"/>
  <c r="B1688" i="10"/>
  <c r="S1687" i="10"/>
  <c r="R1687" i="10"/>
  <c r="Q1687" i="10"/>
  <c r="P1687" i="10"/>
  <c r="N1687" i="10"/>
  <c r="M1687" i="10"/>
  <c r="M1687" i="10" a="1"/>
  <c r="L1687" i="10"/>
  <c r="K1687" i="10"/>
  <c r="G1687" i="10"/>
  <c r="F1687" i="10"/>
  <c r="E1687" i="10"/>
  <c r="D1687" i="10"/>
  <c r="C1687" i="10"/>
  <c r="B1687" i="10"/>
  <c r="S1686" i="10"/>
  <c r="R1686" i="10"/>
  <c r="Q1686" i="10"/>
  <c r="P1686" i="10"/>
  <c r="N1686" i="10"/>
  <c r="M1686" i="10"/>
  <c r="M1686" i="10" a="1"/>
  <c r="L1686" i="10"/>
  <c r="K1686" i="10"/>
  <c r="G1686" i="10"/>
  <c r="F1686" i="10"/>
  <c r="E1686" i="10"/>
  <c r="D1686" i="10"/>
  <c r="C1686" i="10"/>
  <c r="B1686" i="10"/>
  <c r="S1685" i="10"/>
  <c r="R1685" i="10"/>
  <c r="Q1685" i="10"/>
  <c r="P1685" i="10"/>
  <c r="N1685" i="10"/>
  <c r="M1685" i="10"/>
  <c r="M1685" i="10" a="1"/>
  <c r="L1685" i="10"/>
  <c r="K1685" i="10"/>
  <c r="G1685" i="10"/>
  <c r="F1685" i="10"/>
  <c r="E1685" i="10"/>
  <c r="D1685" i="10"/>
  <c r="C1685" i="10"/>
  <c r="B1685" i="10"/>
  <c r="S1684" i="10"/>
  <c r="R1684" i="10"/>
  <c r="Q1684" i="10"/>
  <c r="P1684" i="10"/>
  <c r="N1684" i="10"/>
  <c r="M1684" i="10"/>
  <c r="M1684" i="10" a="1"/>
  <c r="L1684" i="10"/>
  <c r="K1684" i="10"/>
  <c r="G1684" i="10"/>
  <c r="F1684" i="10"/>
  <c r="E1684" i="10"/>
  <c r="D1684" i="10"/>
  <c r="C1684" i="10"/>
  <c r="B1684" i="10"/>
  <c r="S1683" i="10"/>
  <c r="R1683" i="10"/>
  <c r="Q1683" i="10"/>
  <c r="P1683" i="10"/>
  <c r="N1683" i="10"/>
  <c r="M1683" i="10"/>
  <c r="M1683" i="10" a="1"/>
  <c r="L1683" i="10"/>
  <c r="K1683" i="10"/>
  <c r="G1683" i="10"/>
  <c r="F1683" i="10"/>
  <c r="E1683" i="10"/>
  <c r="D1683" i="10"/>
  <c r="C1683" i="10"/>
  <c r="B1683" i="10"/>
  <c r="S1682" i="10"/>
  <c r="R1682" i="10"/>
  <c r="Q1682" i="10"/>
  <c r="P1682" i="10"/>
  <c r="N1682" i="10"/>
  <c r="M1682" i="10"/>
  <c r="M1682" i="10" a="1"/>
  <c r="L1682" i="10"/>
  <c r="K1682" i="10"/>
  <c r="G1682" i="10"/>
  <c r="F1682" i="10"/>
  <c r="E1682" i="10"/>
  <c r="D1682" i="10"/>
  <c r="C1682" i="10"/>
  <c r="B1682" i="10"/>
  <c r="S1681" i="10"/>
  <c r="R1681" i="10"/>
  <c r="Q1681" i="10"/>
  <c r="P1681" i="10"/>
  <c r="M1681" i="10"/>
  <c r="M1681" i="10" a="1"/>
  <c r="L1681" i="10"/>
  <c r="K1681" i="10"/>
  <c r="G1681" i="10"/>
  <c r="F1681" i="10"/>
  <c r="E1681" i="10"/>
  <c r="D1681" i="10"/>
  <c r="C1681" i="10"/>
  <c r="B1681" i="10"/>
  <c r="S1680" i="10"/>
  <c r="R1680" i="10"/>
  <c r="Q1680" i="10"/>
  <c r="P1680" i="10"/>
  <c r="N1680" i="10"/>
  <c r="M1680" i="10"/>
  <c r="M1680" i="10" a="1"/>
  <c r="L1680" i="10"/>
  <c r="K1680" i="10"/>
  <c r="G1680" i="10"/>
  <c r="F1680" i="10"/>
  <c r="E1680" i="10"/>
  <c r="D1680" i="10"/>
  <c r="C1680" i="10"/>
  <c r="B1680" i="10"/>
  <c r="S1679" i="10"/>
  <c r="R1679" i="10"/>
  <c r="Q1679" i="10"/>
  <c r="P1679" i="10"/>
  <c r="N1679" i="10"/>
  <c r="M1679" i="10"/>
  <c r="M1679" i="10" a="1"/>
  <c r="L1679" i="10"/>
  <c r="K1679" i="10"/>
  <c r="G1679" i="10"/>
  <c r="F1679" i="10"/>
  <c r="E1679" i="10"/>
  <c r="D1679" i="10"/>
  <c r="C1679" i="10"/>
  <c r="B1679" i="10"/>
  <c r="S1678" i="10"/>
  <c r="R1678" i="10"/>
  <c r="Q1678" i="10"/>
  <c r="P1678" i="10"/>
  <c r="N1678" i="10"/>
  <c r="M1678" i="10"/>
  <c r="M1678" i="10" a="1"/>
  <c r="L1678" i="10"/>
  <c r="K1678" i="10"/>
  <c r="G1678" i="10"/>
  <c r="F1678" i="10"/>
  <c r="E1678" i="10"/>
  <c r="D1678" i="10"/>
  <c r="C1678" i="10"/>
  <c r="B1678" i="10"/>
  <c r="S1677" i="10"/>
  <c r="R1677" i="10"/>
  <c r="Q1677" i="10"/>
  <c r="P1677" i="10"/>
  <c r="N1677" i="10"/>
  <c r="M1677" i="10"/>
  <c r="M1677" i="10" a="1"/>
  <c r="L1677" i="10"/>
  <c r="K1677" i="10"/>
  <c r="G1677" i="10"/>
  <c r="F1677" i="10"/>
  <c r="E1677" i="10"/>
  <c r="D1677" i="10"/>
  <c r="C1677" i="10"/>
  <c r="B1677" i="10"/>
  <c r="S1676" i="10"/>
  <c r="R1676" i="10"/>
  <c r="Q1676" i="10"/>
  <c r="P1676" i="10"/>
  <c r="N1676" i="10"/>
  <c r="M1676" i="10"/>
  <c r="M1676" i="10" a="1"/>
  <c r="L1676" i="10"/>
  <c r="K1676" i="10"/>
  <c r="G1676" i="10"/>
  <c r="F1676" i="10"/>
  <c r="E1676" i="10"/>
  <c r="D1676" i="10"/>
  <c r="C1676" i="10"/>
  <c r="B1676" i="10"/>
  <c r="S1675" i="10"/>
  <c r="R1675" i="10"/>
  <c r="Q1675" i="10"/>
  <c r="P1675" i="10"/>
  <c r="N1675" i="10"/>
  <c r="M1675" i="10"/>
  <c r="M1675" i="10" a="1"/>
  <c r="L1675" i="10"/>
  <c r="K1675" i="10"/>
  <c r="G1675" i="10"/>
  <c r="F1675" i="10"/>
  <c r="E1675" i="10"/>
  <c r="D1675" i="10"/>
  <c r="C1675" i="10"/>
  <c r="B1675" i="10"/>
  <c r="S1674" i="10"/>
  <c r="R1674" i="10"/>
  <c r="Q1674" i="10"/>
  <c r="P1674" i="10"/>
  <c r="N1674" i="10"/>
  <c r="M1674" i="10"/>
  <c r="M1674" i="10" a="1"/>
  <c r="L1674" i="10"/>
  <c r="K1674" i="10"/>
  <c r="G1674" i="10"/>
  <c r="F1674" i="10"/>
  <c r="E1674" i="10"/>
  <c r="D1674" i="10"/>
  <c r="C1674" i="10"/>
  <c r="B1674" i="10"/>
  <c r="S1673" i="10"/>
  <c r="R1673" i="10"/>
  <c r="Q1673" i="10"/>
  <c r="P1673" i="10"/>
  <c r="N1673" i="10"/>
  <c r="M1673" i="10"/>
  <c r="M1673" i="10" a="1"/>
  <c r="L1673" i="10"/>
  <c r="K1673" i="10"/>
  <c r="G1673" i="10"/>
  <c r="F1673" i="10"/>
  <c r="E1673" i="10"/>
  <c r="D1673" i="10"/>
  <c r="C1673" i="10"/>
  <c r="B1673" i="10"/>
  <c r="S1672" i="10"/>
  <c r="R1672" i="10"/>
  <c r="Q1672" i="10"/>
  <c r="P1672" i="10"/>
  <c r="N1672" i="10"/>
  <c r="M1672" i="10"/>
  <c r="M1672" i="10" a="1"/>
  <c r="L1672" i="10"/>
  <c r="K1672" i="10"/>
  <c r="G1672" i="10"/>
  <c r="F1672" i="10"/>
  <c r="E1672" i="10"/>
  <c r="D1672" i="10"/>
  <c r="C1672" i="10"/>
  <c r="B1672" i="10"/>
  <c r="S1671" i="10"/>
  <c r="R1671" i="10"/>
  <c r="Q1671" i="10"/>
  <c r="P1671" i="10"/>
  <c r="N1671" i="10"/>
  <c r="M1671" i="10"/>
  <c r="M1671" i="10" a="1"/>
  <c r="L1671" i="10"/>
  <c r="K1671" i="10"/>
  <c r="G1671" i="10"/>
  <c r="F1671" i="10"/>
  <c r="E1671" i="10"/>
  <c r="D1671" i="10"/>
  <c r="C1671" i="10"/>
  <c r="B1671" i="10"/>
  <c r="S1670" i="10"/>
  <c r="R1670" i="10"/>
  <c r="Q1670" i="10"/>
  <c r="P1670" i="10"/>
  <c r="N1670" i="10"/>
  <c r="M1670" i="10"/>
  <c r="M1670" i="10" a="1"/>
  <c r="L1670" i="10"/>
  <c r="K1670" i="10"/>
  <c r="G1670" i="10"/>
  <c r="F1670" i="10"/>
  <c r="E1670" i="10"/>
  <c r="D1670" i="10"/>
  <c r="C1670" i="10"/>
  <c r="B1670" i="10"/>
  <c r="S1669" i="10"/>
  <c r="R1669" i="10"/>
  <c r="Q1669" i="10"/>
  <c r="P1669" i="10"/>
  <c r="N1669" i="10"/>
  <c r="M1669" i="10"/>
  <c r="M1669" i="10" a="1"/>
  <c r="L1669" i="10"/>
  <c r="K1669" i="10"/>
  <c r="G1669" i="10"/>
  <c r="F1669" i="10"/>
  <c r="E1669" i="10"/>
  <c r="D1669" i="10"/>
  <c r="C1669" i="10"/>
  <c r="B1669" i="10"/>
  <c r="S1668" i="10"/>
  <c r="R1668" i="10"/>
  <c r="Q1668" i="10"/>
  <c r="P1668" i="10"/>
  <c r="N1668" i="10"/>
  <c r="M1668" i="10"/>
  <c r="M1668" i="10" a="1"/>
  <c r="L1668" i="10"/>
  <c r="K1668" i="10"/>
  <c r="G1668" i="10"/>
  <c r="F1668" i="10"/>
  <c r="E1668" i="10"/>
  <c r="D1668" i="10"/>
  <c r="C1668" i="10"/>
  <c r="B1668" i="10"/>
  <c r="S1667" i="10"/>
  <c r="R1667" i="10"/>
  <c r="Q1667" i="10"/>
  <c r="P1667" i="10"/>
  <c r="N1667" i="10"/>
  <c r="M1667" i="10"/>
  <c r="M1667" i="10" a="1"/>
  <c r="L1667" i="10"/>
  <c r="K1667" i="10"/>
  <c r="G1667" i="10"/>
  <c r="F1667" i="10"/>
  <c r="E1667" i="10"/>
  <c r="D1667" i="10"/>
  <c r="C1667" i="10"/>
  <c r="B1667" i="10"/>
  <c r="S1666" i="10"/>
  <c r="R1666" i="10"/>
  <c r="Q1666" i="10"/>
  <c r="P1666" i="10"/>
  <c r="N1666" i="10"/>
  <c r="M1666" i="10"/>
  <c r="M1666" i="10" a="1"/>
  <c r="L1666" i="10"/>
  <c r="K1666" i="10"/>
  <c r="G1666" i="10"/>
  <c r="F1666" i="10"/>
  <c r="E1666" i="10"/>
  <c r="D1666" i="10"/>
  <c r="C1666" i="10"/>
  <c r="B1666" i="10"/>
  <c r="S1665" i="10"/>
  <c r="R1665" i="10"/>
  <c r="Q1665" i="10"/>
  <c r="P1665" i="10"/>
  <c r="N1665" i="10"/>
  <c r="M1665" i="10"/>
  <c r="M1665" i="10" a="1"/>
  <c r="L1665" i="10"/>
  <c r="K1665" i="10"/>
  <c r="G1665" i="10"/>
  <c r="F1665" i="10"/>
  <c r="E1665" i="10"/>
  <c r="D1665" i="10"/>
  <c r="C1665" i="10"/>
  <c r="B1665" i="10"/>
  <c r="S1664" i="10"/>
  <c r="R1664" i="10"/>
  <c r="Q1664" i="10"/>
  <c r="P1664" i="10"/>
  <c r="N1664" i="10"/>
  <c r="M1664" i="10"/>
  <c r="M1664" i="10" a="1"/>
  <c r="L1664" i="10"/>
  <c r="K1664" i="10"/>
  <c r="G1664" i="10"/>
  <c r="F1664" i="10"/>
  <c r="E1664" i="10"/>
  <c r="D1664" i="10"/>
  <c r="C1664" i="10"/>
  <c r="B1664" i="10"/>
  <c r="S1663" i="10"/>
  <c r="R1663" i="10"/>
  <c r="Q1663" i="10"/>
  <c r="P1663" i="10"/>
  <c r="N1663" i="10"/>
  <c r="M1663" i="10"/>
  <c r="M1663" i="10" a="1"/>
  <c r="L1663" i="10"/>
  <c r="K1663" i="10"/>
  <c r="G1663" i="10"/>
  <c r="F1663" i="10"/>
  <c r="E1663" i="10"/>
  <c r="D1663" i="10"/>
  <c r="C1663" i="10"/>
  <c r="B1663" i="10"/>
  <c r="S1662" i="10"/>
  <c r="R1662" i="10"/>
  <c r="Q1662" i="10"/>
  <c r="P1662" i="10"/>
  <c r="N1662" i="10"/>
  <c r="M1662" i="10"/>
  <c r="M1662" i="10" a="1"/>
  <c r="L1662" i="10"/>
  <c r="K1662" i="10"/>
  <c r="G1662" i="10"/>
  <c r="F1662" i="10"/>
  <c r="E1662" i="10"/>
  <c r="D1662" i="10"/>
  <c r="C1662" i="10"/>
  <c r="B1662" i="10"/>
  <c r="S1661" i="10"/>
  <c r="R1661" i="10"/>
  <c r="Q1661" i="10"/>
  <c r="P1661" i="10"/>
  <c r="N1661" i="10"/>
  <c r="M1661" i="10"/>
  <c r="M1661" i="10" a="1"/>
  <c r="L1661" i="10"/>
  <c r="K1661" i="10"/>
  <c r="G1661" i="10"/>
  <c r="F1661" i="10"/>
  <c r="E1661" i="10"/>
  <c r="D1661" i="10"/>
  <c r="C1661" i="10"/>
  <c r="B1661" i="10"/>
  <c r="S1660" i="10"/>
  <c r="R1660" i="10"/>
  <c r="Q1660" i="10"/>
  <c r="P1660" i="10"/>
  <c r="N1660" i="10"/>
  <c r="M1660" i="10"/>
  <c r="M1660" i="10" a="1"/>
  <c r="L1660" i="10"/>
  <c r="K1660" i="10"/>
  <c r="G1660" i="10"/>
  <c r="F1660" i="10"/>
  <c r="E1660" i="10"/>
  <c r="D1660" i="10"/>
  <c r="C1660" i="10"/>
  <c r="B1660" i="10"/>
  <c r="S1659" i="10"/>
  <c r="R1659" i="10"/>
  <c r="Q1659" i="10"/>
  <c r="P1659" i="10"/>
  <c r="N1659" i="10"/>
  <c r="M1659" i="10"/>
  <c r="M1659" i="10" a="1"/>
  <c r="L1659" i="10"/>
  <c r="K1659" i="10"/>
  <c r="G1659" i="10"/>
  <c r="F1659" i="10"/>
  <c r="E1659" i="10"/>
  <c r="D1659" i="10"/>
  <c r="C1659" i="10"/>
  <c r="B1659" i="10"/>
  <c r="S1658" i="10"/>
  <c r="R1658" i="10"/>
  <c r="Q1658" i="10"/>
  <c r="P1658" i="10"/>
  <c r="N1658" i="10"/>
  <c r="M1658" i="10"/>
  <c r="M1658" i="10" a="1"/>
  <c r="L1658" i="10"/>
  <c r="K1658" i="10"/>
  <c r="G1658" i="10"/>
  <c r="F1658" i="10"/>
  <c r="E1658" i="10"/>
  <c r="D1658" i="10"/>
  <c r="C1658" i="10"/>
  <c r="B1658" i="10"/>
  <c r="S1657" i="10"/>
  <c r="R1657" i="10"/>
  <c r="Q1657" i="10"/>
  <c r="P1657" i="10"/>
  <c r="N1657" i="10"/>
  <c r="M1657" i="10"/>
  <c r="M1657" i="10" a="1"/>
  <c r="L1657" i="10"/>
  <c r="K1657" i="10"/>
  <c r="G1657" i="10"/>
  <c r="F1657" i="10"/>
  <c r="E1657" i="10"/>
  <c r="D1657" i="10"/>
  <c r="C1657" i="10"/>
  <c r="B1657" i="10"/>
  <c r="S1656" i="10"/>
  <c r="R1656" i="10"/>
  <c r="Q1656" i="10"/>
  <c r="P1656" i="10"/>
  <c r="N1656" i="10"/>
  <c r="M1656" i="10"/>
  <c r="M1656" i="10" a="1"/>
  <c r="L1656" i="10"/>
  <c r="K1656" i="10"/>
  <c r="G1656" i="10"/>
  <c r="F1656" i="10"/>
  <c r="E1656" i="10"/>
  <c r="D1656" i="10"/>
  <c r="C1656" i="10"/>
  <c r="B1656" i="10"/>
  <c r="S1655" i="10"/>
  <c r="R1655" i="10"/>
  <c r="Q1655" i="10"/>
  <c r="P1655" i="10"/>
  <c r="N1655" i="10"/>
  <c r="M1655" i="10"/>
  <c r="M1655" i="10" a="1"/>
  <c r="L1655" i="10"/>
  <c r="K1655" i="10"/>
  <c r="G1655" i="10"/>
  <c r="F1655" i="10"/>
  <c r="E1655" i="10"/>
  <c r="D1655" i="10"/>
  <c r="C1655" i="10"/>
  <c r="B1655" i="10"/>
  <c r="S1654" i="10"/>
  <c r="R1654" i="10"/>
  <c r="Q1654" i="10"/>
  <c r="P1654" i="10"/>
  <c r="N1654" i="10"/>
  <c r="M1654" i="10"/>
  <c r="M1654" i="10" a="1"/>
  <c r="L1654" i="10"/>
  <c r="K1654" i="10"/>
  <c r="G1654" i="10"/>
  <c r="F1654" i="10"/>
  <c r="E1654" i="10"/>
  <c r="D1654" i="10"/>
  <c r="C1654" i="10"/>
  <c r="B1654" i="10"/>
  <c r="S1653" i="10"/>
  <c r="R1653" i="10"/>
  <c r="Q1653" i="10"/>
  <c r="P1653" i="10"/>
  <c r="N1653" i="10"/>
  <c r="M1653" i="10"/>
  <c r="M1653" i="10" a="1"/>
  <c r="L1653" i="10"/>
  <c r="K1653" i="10"/>
  <c r="G1653" i="10"/>
  <c r="F1653" i="10"/>
  <c r="E1653" i="10"/>
  <c r="D1653" i="10"/>
  <c r="C1653" i="10"/>
  <c r="B1653" i="10"/>
  <c r="S1652" i="10"/>
  <c r="R1652" i="10"/>
  <c r="Q1652" i="10"/>
  <c r="P1652" i="10"/>
  <c r="N1652" i="10"/>
  <c r="M1652" i="10"/>
  <c r="M1652" i="10" a="1"/>
  <c r="L1652" i="10"/>
  <c r="K1652" i="10"/>
  <c r="G1652" i="10"/>
  <c r="F1652" i="10"/>
  <c r="E1652" i="10"/>
  <c r="D1652" i="10"/>
  <c r="C1652" i="10"/>
  <c r="B1652" i="10"/>
  <c r="S1651" i="10"/>
  <c r="R1651" i="10"/>
  <c r="Q1651" i="10"/>
  <c r="P1651" i="10"/>
  <c r="N1651" i="10"/>
  <c r="M1651" i="10"/>
  <c r="M1651" i="10" a="1"/>
  <c r="L1651" i="10"/>
  <c r="K1651" i="10"/>
  <c r="G1651" i="10"/>
  <c r="F1651" i="10"/>
  <c r="E1651" i="10"/>
  <c r="D1651" i="10"/>
  <c r="C1651" i="10"/>
  <c r="B1651" i="10"/>
  <c r="S1650" i="10"/>
  <c r="R1650" i="10"/>
  <c r="Q1650" i="10"/>
  <c r="P1650" i="10"/>
  <c r="N1650" i="10"/>
  <c r="M1650" i="10"/>
  <c r="M1650" i="10" a="1"/>
  <c r="L1650" i="10"/>
  <c r="K1650" i="10"/>
  <c r="G1650" i="10"/>
  <c r="F1650" i="10"/>
  <c r="E1650" i="10"/>
  <c r="D1650" i="10"/>
  <c r="C1650" i="10"/>
  <c r="B1650" i="10"/>
  <c r="S1649" i="10"/>
  <c r="R1649" i="10"/>
  <c r="Q1649" i="10"/>
  <c r="P1649" i="10"/>
  <c r="N1649" i="10"/>
  <c r="M1649" i="10"/>
  <c r="M1649" i="10" a="1"/>
  <c r="L1649" i="10"/>
  <c r="K1649" i="10"/>
  <c r="G1649" i="10"/>
  <c r="F1649" i="10"/>
  <c r="E1649" i="10"/>
  <c r="D1649" i="10"/>
  <c r="C1649" i="10"/>
  <c r="B1649" i="10"/>
  <c r="S1648" i="10"/>
  <c r="R1648" i="10"/>
  <c r="Q1648" i="10"/>
  <c r="P1648" i="10"/>
  <c r="N1648" i="10"/>
  <c r="M1648" i="10"/>
  <c r="M1648" i="10" a="1"/>
  <c r="L1648" i="10"/>
  <c r="K1648" i="10"/>
  <c r="G1648" i="10"/>
  <c r="F1648" i="10"/>
  <c r="E1648" i="10"/>
  <c r="D1648" i="10"/>
  <c r="C1648" i="10"/>
  <c r="B1648" i="10"/>
  <c r="S1647" i="10"/>
  <c r="R1647" i="10"/>
  <c r="Q1647" i="10"/>
  <c r="P1647" i="10"/>
  <c r="N1647" i="10"/>
  <c r="M1647" i="10"/>
  <c r="M1647" i="10" a="1"/>
  <c r="L1647" i="10"/>
  <c r="K1647" i="10"/>
  <c r="G1647" i="10"/>
  <c r="F1647" i="10"/>
  <c r="E1647" i="10"/>
  <c r="D1647" i="10"/>
  <c r="C1647" i="10"/>
  <c r="B1647" i="10"/>
  <c r="S1646" i="10"/>
  <c r="R1646" i="10"/>
  <c r="Q1646" i="10"/>
  <c r="P1646" i="10"/>
  <c r="N1646" i="10"/>
  <c r="M1646" i="10"/>
  <c r="M1646" i="10" a="1"/>
  <c r="L1646" i="10"/>
  <c r="K1646" i="10"/>
  <c r="G1646" i="10"/>
  <c r="F1646" i="10"/>
  <c r="E1646" i="10"/>
  <c r="D1646" i="10"/>
  <c r="C1646" i="10"/>
  <c r="B1646" i="10"/>
  <c r="S1645" i="10"/>
  <c r="R1645" i="10"/>
  <c r="Q1645" i="10"/>
  <c r="P1645" i="10"/>
  <c r="N1645" i="10"/>
  <c r="M1645" i="10"/>
  <c r="M1645" i="10" a="1"/>
  <c r="L1645" i="10"/>
  <c r="K1645" i="10"/>
  <c r="G1645" i="10"/>
  <c r="F1645" i="10"/>
  <c r="E1645" i="10"/>
  <c r="D1645" i="10"/>
  <c r="C1645" i="10"/>
  <c r="B1645" i="10"/>
  <c r="S1644" i="10"/>
  <c r="R1644" i="10"/>
  <c r="Q1644" i="10"/>
  <c r="P1644" i="10"/>
  <c r="N1644" i="10"/>
  <c r="M1644" i="10"/>
  <c r="M1644" i="10" a="1"/>
  <c r="L1644" i="10"/>
  <c r="K1644" i="10"/>
  <c r="G1644" i="10"/>
  <c r="F1644" i="10"/>
  <c r="E1644" i="10"/>
  <c r="D1644" i="10"/>
  <c r="C1644" i="10"/>
  <c r="B1644" i="10"/>
  <c r="S1643" i="10"/>
  <c r="R1643" i="10"/>
  <c r="Q1643" i="10"/>
  <c r="P1643" i="10"/>
  <c r="N1643" i="10"/>
  <c r="M1643" i="10"/>
  <c r="M1643" i="10" a="1"/>
  <c r="L1643" i="10"/>
  <c r="K1643" i="10"/>
  <c r="G1643" i="10"/>
  <c r="F1643" i="10"/>
  <c r="E1643" i="10"/>
  <c r="D1643" i="10"/>
  <c r="C1643" i="10"/>
  <c r="B1643" i="10"/>
  <c r="S1642" i="10"/>
  <c r="R1642" i="10"/>
  <c r="Q1642" i="10"/>
  <c r="P1642" i="10"/>
  <c r="N1642" i="10"/>
  <c r="M1642" i="10"/>
  <c r="M1642" i="10" a="1"/>
  <c r="L1642" i="10"/>
  <c r="K1642" i="10"/>
  <c r="G1642" i="10"/>
  <c r="F1642" i="10"/>
  <c r="E1642" i="10"/>
  <c r="D1642" i="10"/>
  <c r="C1642" i="10"/>
  <c r="B1642" i="10"/>
  <c r="S1641" i="10"/>
  <c r="R1641" i="10"/>
  <c r="Q1641" i="10"/>
  <c r="P1641" i="10"/>
  <c r="N1641" i="10"/>
  <c r="M1641" i="10"/>
  <c r="M1641" i="10" a="1"/>
  <c r="L1641" i="10"/>
  <c r="K1641" i="10"/>
  <c r="G1641" i="10"/>
  <c r="F1641" i="10"/>
  <c r="E1641" i="10"/>
  <c r="D1641" i="10"/>
  <c r="C1641" i="10"/>
  <c r="B1641" i="10"/>
  <c r="S1640" i="10"/>
  <c r="R1640" i="10"/>
  <c r="Q1640" i="10"/>
  <c r="P1640" i="10"/>
  <c r="N1640" i="10"/>
  <c r="M1640" i="10"/>
  <c r="M1640" i="10" a="1"/>
  <c r="L1640" i="10"/>
  <c r="K1640" i="10"/>
  <c r="G1640" i="10"/>
  <c r="F1640" i="10"/>
  <c r="E1640" i="10"/>
  <c r="D1640" i="10"/>
  <c r="C1640" i="10"/>
  <c r="B1640" i="10"/>
  <c r="S1639" i="10"/>
  <c r="R1639" i="10"/>
  <c r="Q1639" i="10"/>
  <c r="P1639" i="10"/>
  <c r="N1639" i="10"/>
  <c r="M1639" i="10"/>
  <c r="M1639" i="10" a="1"/>
  <c r="L1639" i="10"/>
  <c r="K1639" i="10"/>
  <c r="G1639" i="10"/>
  <c r="F1639" i="10"/>
  <c r="E1639" i="10"/>
  <c r="D1639" i="10"/>
  <c r="C1639" i="10"/>
  <c r="B1639" i="10"/>
  <c r="S1638" i="10"/>
  <c r="R1638" i="10"/>
  <c r="Q1638" i="10"/>
  <c r="P1638" i="10"/>
  <c r="N1638" i="10"/>
  <c r="M1638" i="10"/>
  <c r="M1638" i="10" a="1"/>
  <c r="L1638" i="10"/>
  <c r="K1638" i="10"/>
  <c r="G1638" i="10"/>
  <c r="F1638" i="10"/>
  <c r="E1638" i="10"/>
  <c r="D1638" i="10"/>
  <c r="C1638" i="10"/>
  <c r="B1638" i="10"/>
  <c r="S1637" i="10"/>
  <c r="R1637" i="10"/>
  <c r="Q1637" i="10"/>
  <c r="P1637" i="10"/>
  <c r="N1637" i="10"/>
  <c r="M1637" i="10"/>
  <c r="M1637" i="10" a="1"/>
  <c r="L1637" i="10"/>
  <c r="K1637" i="10"/>
  <c r="G1637" i="10"/>
  <c r="F1637" i="10"/>
  <c r="E1637" i="10"/>
  <c r="D1637" i="10"/>
  <c r="C1637" i="10"/>
  <c r="B1637" i="10"/>
  <c r="S1636" i="10"/>
  <c r="R1636" i="10"/>
  <c r="Q1636" i="10"/>
  <c r="P1636" i="10"/>
  <c r="N1636" i="10"/>
  <c r="M1636" i="10"/>
  <c r="M1636" i="10" a="1"/>
  <c r="L1636" i="10"/>
  <c r="K1636" i="10"/>
  <c r="G1636" i="10"/>
  <c r="F1636" i="10"/>
  <c r="E1636" i="10"/>
  <c r="D1636" i="10"/>
  <c r="C1636" i="10"/>
  <c r="B1636" i="10"/>
  <c r="S1635" i="10"/>
  <c r="R1635" i="10"/>
  <c r="Q1635" i="10"/>
  <c r="P1635" i="10"/>
  <c r="N1635" i="10"/>
  <c r="M1635" i="10"/>
  <c r="M1635" i="10" a="1"/>
  <c r="L1635" i="10"/>
  <c r="K1635" i="10"/>
  <c r="G1635" i="10"/>
  <c r="F1635" i="10"/>
  <c r="E1635" i="10"/>
  <c r="D1635" i="10"/>
  <c r="C1635" i="10"/>
  <c r="B1635" i="10"/>
  <c r="S1634" i="10"/>
  <c r="R1634" i="10"/>
  <c r="Q1634" i="10"/>
  <c r="P1634" i="10"/>
  <c r="N1634" i="10"/>
  <c r="M1634" i="10"/>
  <c r="M1634" i="10" a="1"/>
  <c r="L1634" i="10"/>
  <c r="K1634" i="10"/>
  <c r="G1634" i="10"/>
  <c r="F1634" i="10"/>
  <c r="E1634" i="10"/>
  <c r="D1634" i="10"/>
  <c r="C1634" i="10"/>
  <c r="B1634" i="10"/>
  <c r="S1633" i="10"/>
  <c r="R1633" i="10"/>
  <c r="Q1633" i="10"/>
  <c r="P1633" i="10"/>
  <c r="N1633" i="10"/>
  <c r="M1633" i="10"/>
  <c r="M1633" i="10" a="1"/>
  <c r="L1633" i="10"/>
  <c r="K1633" i="10"/>
  <c r="G1633" i="10"/>
  <c r="F1633" i="10"/>
  <c r="E1633" i="10"/>
  <c r="D1633" i="10"/>
  <c r="C1633" i="10"/>
  <c r="B1633" i="10"/>
  <c r="S1632" i="10"/>
  <c r="R1632" i="10"/>
  <c r="Q1632" i="10"/>
  <c r="P1632" i="10"/>
  <c r="N1632" i="10"/>
  <c r="M1632" i="10"/>
  <c r="M1632" i="10" a="1"/>
  <c r="L1632" i="10"/>
  <c r="K1632" i="10"/>
  <c r="G1632" i="10"/>
  <c r="F1632" i="10"/>
  <c r="E1632" i="10"/>
  <c r="D1632" i="10"/>
  <c r="C1632" i="10"/>
  <c r="B1632" i="10"/>
  <c r="S1631" i="10"/>
  <c r="R1631" i="10"/>
  <c r="Q1631" i="10"/>
  <c r="P1631" i="10"/>
  <c r="N1631" i="10"/>
  <c r="M1631" i="10"/>
  <c r="M1631" i="10" a="1"/>
  <c r="L1631" i="10"/>
  <c r="K1631" i="10"/>
  <c r="G1631" i="10"/>
  <c r="F1631" i="10"/>
  <c r="E1631" i="10"/>
  <c r="D1631" i="10"/>
  <c r="C1631" i="10"/>
  <c r="B1631" i="10"/>
  <c r="S1630" i="10"/>
  <c r="R1630" i="10"/>
  <c r="Q1630" i="10"/>
  <c r="P1630" i="10"/>
  <c r="N1630" i="10"/>
  <c r="M1630" i="10"/>
  <c r="M1630" i="10" a="1"/>
  <c r="L1630" i="10"/>
  <c r="K1630" i="10"/>
  <c r="G1630" i="10"/>
  <c r="F1630" i="10"/>
  <c r="E1630" i="10"/>
  <c r="D1630" i="10"/>
  <c r="C1630" i="10"/>
  <c r="B1630" i="10"/>
  <c r="S1629" i="10"/>
  <c r="R1629" i="10"/>
  <c r="Q1629" i="10"/>
  <c r="P1629" i="10"/>
  <c r="N1629" i="10"/>
  <c r="M1629" i="10"/>
  <c r="M1629" i="10" a="1"/>
  <c r="L1629" i="10"/>
  <c r="K1629" i="10"/>
  <c r="G1629" i="10"/>
  <c r="F1629" i="10"/>
  <c r="E1629" i="10"/>
  <c r="D1629" i="10"/>
  <c r="C1629" i="10"/>
  <c r="B1629" i="10"/>
  <c r="S1628" i="10"/>
  <c r="R1628" i="10"/>
  <c r="Q1628" i="10"/>
  <c r="P1628" i="10"/>
  <c r="N1628" i="10"/>
  <c r="M1628" i="10"/>
  <c r="M1628" i="10" a="1"/>
  <c r="L1628" i="10"/>
  <c r="K1628" i="10"/>
  <c r="G1628" i="10"/>
  <c r="F1628" i="10"/>
  <c r="E1628" i="10"/>
  <c r="D1628" i="10"/>
  <c r="C1628" i="10"/>
  <c r="B1628" i="10"/>
  <c r="S1627" i="10"/>
  <c r="R1627" i="10"/>
  <c r="Q1627" i="10"/>
  <c r="P1627" i="10"/>
  <c r="N1627" i="10"/>
  <c r="M1627" i="10"/>
  <c r="M1627" i="10" a="1"/>
  <c r="L1627" i="10"/>
  <c r="K1627" i="10"/>
  <c r="G1627" i="10"/>
  <c r="F1627" i="10"/>
  <c r="E1627" i="10"/>
  <c r="D1627" i="10"/>
  <c r="C1627" i="10"/>
  <c r="B1627" i="10"/>
  <c r="S1626" i="10"/>
  <c r="R1626" i="10"/>
  <c r="Q1626" i="10"/>
  <c r="P1626" i="10"/>
  <c r="N1626" i="10"/>
  <c r="M1626" i="10"/>
  <c r="M1626" i="10" a="1"/>
  <c r="L1626" i="10"/>
  <c r="K1626" i="10"/>
  <c r="G1626" i="10"/>
  <c r="F1626" i="10"/>
  <c r="E1626" i="10"/>
  <c r="D1626" i="10"/>
  <c r="C1626" i="10"/>
  <c r="B1626" i="10"/>
  <c r="S1625" i="10"/>
  <c r="R1625" i="10"/>
  <c r="Q1625" i="10"/>
  <c r="P1625" i="10"/>
  <c r="N1625" i="10"/>
  <c r="M1625" i="10"/>
  <c r="M1625" i="10" a="1"/>
  <c r="L1625" i="10"/>
  <c r="K1625" i="10"/>
  <c r="G1625" i="10"/>
  <c r="F1625" i="10"/>
  <c r="E1625" i="10"/>
  <c r="D1625" i="10"/>
  <c r="C1625" i="10"/>
  <c r="B1625" i="10"/>
  <c r="S1624" i="10"/>
  <c r="R1624" i="10"/>
  <c r="Q1624" i="10"/>
  <c r="P1624" i="10"/>
  <c r="M1624" i="10"/>
  <c r="M1624" i="10" a="1"/>
  <c r="L1624" i="10"/>
  <c r="K1624" i="10"/>
  <c r="G1624" i="10"/>
  <c r="F1624" i="10"/>
  <c r="E1624" i="10"/>
  <c r="D1624" i="10"/>
  <c r="C1624" i="10"/>
  <c r="B1624" i="10"/>
  <c r="S1623" i="10"/>
  <c r="R1623" i="10"/>
  <c r="Q1623" i="10"/>
  <c r="P1623" i="10"/>
  <c r="N1623" i="10"/>
  <c r="M1623" i="10"/>
  <c r="M1623" i="10" a="1"/>
  <c r="L1623" i="10"/>
  <c r="K1623" i="10"/>
  <c r="G1623" i="10"/>
  <c r="F1623" i="10"/>
  <c r="E1623" i="10"/>
  <c r="D1623" i="10"/>
  <c r="C1623" i="10"/>
  <c r="B1623" i="10"/>
  <c r="S1622" i="10"/>
  <c r="R1622" i="10"/>
  <c r="Q1622" i="10"/>
  <c r="P1622" i="10"/>
  <c r="N1622" i="10"/>
  <c r="M1622" i="10"/>
  <c r="M1622" i="10" a="1"/>
  <c r="L1622" i="10"/>
  <c r="K1622" i="10"/>
  <c r="G1622" i="10"/>
  <c r="F1622" i="10"/>
  <c r="E1622" i="10"/>
  <c r="D1622" i="10"/>
  <c r="C1622" i="10"/>
  <c r="B1622" i="10"/>
  <c r="S1621" i="10"/>
  <c r="R1621" i="10"/>
  <c r="Q1621" i="10"/>
  <c r="P1621" i="10"/>
  <c r="N1621" i="10"/>
  <c r="M1621" i="10"/>
  <c r="M1621" i="10" a="1"/>
  <c r="L1621" i="10"/>
  <c r="K1621" i="10"/>
  <c r="G1621" i="10"/>
  <c r="F1621" i="10"/>
  <c r="E1621" i="10"/>
  <c r="D1621" i="10"/>
  <c r="C1621" i="10"/>
  <c r="B1621" i="10"/>
  <c r="S1620" i="10"/>
  <c r="R1620" i="10"/>
  <c r="Q1620" i="10"/>
  <c r="P1620" i="10"/>
  <c r="N1620" i="10"/>
  <c r="M1620" i="10"/>
  <c r="M1620" i="10" a="1"/>
  <c r="L1620" i="10"/>
  <c r="K1620" i="10"/>
  <c r="G1620" i="10"/>
  <c r="F1620" i="10"/>
  <c r="E1620" i="10"/>
  <c r="D1620" i="10"/>
  <c r="C1620" i="10"/>
  <c r="B1620" i="10"/>
  <c r="S1619" i="10"/>
  <c r="R1619" i="10"/>
  <c r="Q1619" i="10"/>
  <c r="P1619" i="10"/>
  <c r="N1619" i="10"/>
  <c r="M1619" i="10"/>
  <c r="M1619" i="10" a="1"/>
  <c r="L1619" i="10"/>
  <c r="K1619" i="10"/>
  <c r="G1619" i="10"/>
  <c r="F1619" i="10"/>
  <c r="E1619" i="10"/>
  <c r="D1619" i="10"/>
  <c r="C1619" i="10"/>
  <c r="B1619" i="10"/>
  <c r="S1618" i="10"/>
  <c r="R1618" i="10"/>
  <c r="Q1618" i="10"/>
  <c r="P1618" i="10"/>
  <c r="N1618" i="10"/>
  <c r="M1618" i="10"/>
  <c r="M1618" i="10" a="1"/>
  <c r="L1618" i="10"/>
  <c r="K1618" i="10"/>
  <c r="G1618" i="10"/>
  <c r="F1618" i="10"/>
  <c r="E1618" i="10"/>
  <c r="D1618" i="10"/>
  <c r="C1618" i="10"/>
  <c r="B1618" i="10"/>
  <c r="S1617" i="10"/>
  <c r="R1617" i="10"/>
  <c r="Q1617" i="10"/>
  <c r="P1617" i="10"/>
  <c r="N1617" i="10"/>
  <c r="M1617" i="10"/>
  <c r="M1617" i="10" a="1"/>
  <c r="L1617" i="10"/>
  <c r="K1617" i="10"/>
  <c r="G1617" i="10"/>
  <c r="F1617" i="10"/>
  <c r="E1617" i="10"/>
  <c r="D1617" i="10"/>
  <c r="C1617" i="10"/>
  <c r="B1617" i="10"/>
  <c r="S1616" i="10"/>
  <c r="R1616" i="10"/>
  <c r="Q1616" i="10"/>
  <c r="P1616" i="10"/>
  <c r="N1616" i="10"/>
  <c r="M1616" i="10"/>
  <c r="M1616" i="10" a="1"/>
  <c r="L1616" i="10"/>
  <c r="K1616" i="10"/>
  <c r="G1616" i="10"/>
  <c r="F1616" i="10"/>
  <c r="E1616" i="10"/>
  <c r="D1616" i="10"/>
  <c r="C1616" i="10"/>
  <c r="B1616" i="10"/>
  <c r="S1615" i="10"/>
  <c r="R1615" i="10"/>
  <c r="Q1615" i="10"/>
  <c r="P1615" i="10"/>
  <c r="N1615" i="10"/>
  <c r="M1615" i="10"/>
  <c r="M1615" i="10" a="1"/>
  <c r="L1615" i="10"/>
  <c r="K1615" i="10"/>
  <c r="G1615" i="10"/>
  <c r="F1615" i="10"/>
  <c r="E1615" i="10"/>
  <c r="D1615" i="10"/>
  <c r="C1615" i="10"/>
  <c r="B1615" i="10"/>
  <c r="S1614" i="10"/>
  <c r="R1614" i="10"/>
  <c r="Q1614" i="10"/>
  <c r="P1614" i="10"/>
  <c r="N1614" i="10"/>
  <c r="M1614" i="10"/>
  <c r="M1614" i="10" a="1"/>
  <c r="L1614" i="10"/>
  <c r="K1614" i="10"/>
  <c r="G1614" i="10"/>
  <c r="F1614" i="10"/>
  <c r="E1614" i="10"/>
  <c r="D1614" i="10"/>
  <c r="C1614" i="10"/>
  <c r="B1614" i="10"/>
  <c r="S1613" i="10"/>
  <c r="R1613" i="10"/>
  <c r="Q1613" i="10"/>
  <c r="P1613" i="10"/>
  <c r="N1613" i="10"/>
  <c r="M1613" i="10"/>
  <c r="M1613" i="10" a="1"/>
  <c r="L1613" i="10"/>
  <c r="K1613" i="10"/>
  <c r="G1613" i="10"/>
  <c r="F1613" i="10"/>
  <c r="E1613" i="10"/>
  <c r="D1613" i="10"/>
  <c r="C1613" i="10"/>
  <c r="B1613" i="10"/>
  <c r="S1612" i="10"/>
  <c r="R1612" i="10"/>
  <c r="Q1612" i="10"/>
  <c r="P1612" i="10"/>
  <c r="N1612" i="10"/>
  <c r="M1612" i="10"/>
  <c r="M1612" i="10" a="1"/>
  <c r="L1612" i="10"/>
  <c r="K1612" i="10"/>
  <c r="G1612" i="10"/>
  <c r="F1612" i="10"/>
  <c r="E1612" i="10"/>
  <c r="D1612" i="10"/>
  <c r="C1612" i="10"/>
  <c r="B1612" i="10"/>
  <c r="S1611" i="10"/>
  <c r="R1611" i="10"/>
  <c r="Q1611" i="10"/>
  <c r="P1611" i="10"/>
  <c r="N1611" i="10"/>
  <c r="M1611" i="10"/>
  <c r="M1611" i="10" a="1"/>
  <c r="L1611" i="10"/>
  <c r="K1611" i="10"/>
  <c r="G1611" i="10"/>
  <c r="F1611" i="10"/>
  <c r="E1611" i="10"/>
  <c r="D1611" i="10"/>
  <c r="C1611" i="10"/>
  <c r="B1611" i="10"/>
  <c r="S1610" i="10"/>
  <c r="R1610" i="10"/>
  <c r="Q1610" i="10"/>
  <c r="P1610" i="10"/>
  <c r="N1610" i="10"/>
  <c r="M1610" i="10"/>
  <c r="M1610" i="10" a="1"/>
  <c r="L1610" i="10"/>
  <c r="K1610" i="10"/>
  <c r="G1610" i="10"/>
  <c r="F1610" i="10"/>
  <c r="E1610" i="10"/>
  <c r="D1610" i="10"/>
  <c r="C1610" i="10"/>
  <c r="B1610" i="10"/>
  <c r="S1609" i="10"/>
  <c r="R1609" i="10"/>
  <c r="Q1609" i="10"/>
  <c r="P1609" i="10"/>
  <c r="N1609" i="10"/>
  <c r="M1609" i="10"/>
  <c r="M1609" i="10" a="1"/>
  <c r="L1609" i="10"/>
  <c r="K1609" i="10"/>
  <c r="G1609" i="10"/>
  <c r="F1609" i="10"/>
  <c r="E1609" i="10"/>
  <c r="D1609" i="10"/>
  <c r="C1609" i="10"/>
  <c r="B1609" i="10"/>
  <c r="S1608" i="10"/>
  <c r="R1608" i="10"/>
  <c r="Q1608" i="10"/>
  <c r="P1608" i="10"/>
  <c r="N1608" i="10"/>
  <c r="M1608" i="10"/>
  <c r="M1608" i="10" a="1"/>
  <c r="L1608" i="10"/>
  <c r="K1608" i="10"/>
  <c r="G1608" i="10"/>
  <c r="F1608" i="10"/>
  <c r="E1608" i="10"/>
  <c r="D1608" i="10"/>
  <c r="C1608" i="10"/>
  <c r="B1608" i="10"/>
  <c r="S1607" i="10"/>
  <c r="R1607" i="10"/>
  <c r="Q1607" i="10"/>
  <c r="P1607" i="10"/>
  <c r="N1607" i="10"/>
  <c r="M1607" i="10"/>
  <c r="M1607" i="10" a="1"/>
  <c r="L1607" i="10"/>
  <c r="K1607" i="10"/>
  <c r="G1607" i="10"/>
  <c r="F1607" i="10"/>
  <c r="E1607" i="10"/>
  <c r="D1607" i="10"/>
  <c r="C1607" i="10"/>
  <c r="B1607" i="10"/>
  <c r="S1606" i="10"/>
  <c r="R1606" i="10"/>
  <c r="Q1606" i="10"/>
  <c r="P1606" i="10"/>
  <c r="N1606" i="10"/>
  <c r="M1606" i="10"/>
  <c r="M1606" i="10" a="1"/>
  <c r="L1606" i="10"/>
  <c r="K1606" i="10"/>
  <c r="G1606" i="10"/>
  <c r="F1606" i="10"/>
  <c r="E1606" i="10"/>
  <c r="D1606" i="10"/>
  <c r="C1606" i="10"/>
  <c r="B1606" i="10"/>
  <c r="S1605" i="10"/>
  <c r="R1605" i="10"/>
  <c r="Q1605" i="10"/>
  <c r="P1605" i="10"/>
  <c r="N1605" i="10"/>
  <c r="M1605" i="10"/>
  <c r="M1605" i="10" a="1"/>
  <c r="L1605" i="10"/>
  <c r="K1605" i="10"/>
  <c r="G1605" i="10"/>
  <c r="F1605" i="10"/>
  <c r="E1605" i="10"/>
  <c r="D1605" i="10"/>
  <c r="C1605" i="10"/>
  <c r="B1605" i="10"/>
  <c r="S1604" i="10"/>
  <c r="R1604" i="10"/>
  <c r="Q1604" i="10"/>
  <c r="P1604" i="10"/>
  <c r="N1604" i="10"/>
  <c r="M1604" i="10"/>
  <c r="M1604" i="10" a="1"/>
  <c r="L1604" i="10"/>
  <c r="K1604" i="10"/>
  <c r="G1604" i="10"/>
  <c r="F1604" i="10"/>
  <c r="E1604" i="10"/>
  <c r="D1604" i="10"/>
  <c r="C1604" i="10"/>
  <c r="B1604" i="10"/>
  <c r="S1603" i="10"/>
  <c r="R1603" i="10"/>
  <c r="Q1603" i="10"/>
  <c r="P1603" i="10"/>
  <c r="N1603" i="10"/>
  <c r="M1603" i="10"/>
  <c r="M1603" i="10" a="1"/>
  <c r="L1603" i="10"/>
  <c r="K1603" i="10"/>
  <c r="G1603" i="10"/>
  <c r="F1603" i="10"/>
  <c r="E1603" i="10"/>
  <c r="D1603" i="10"/>
  <c r="C1603" i="10"/>
  <c r="B1603" i="10"/>
  <c r="S1602" i="10"/>
  <c r="R1602" i="10"/>
  <c r="Q1602" i="10"/>
  <c r="P1602" i="10"/>
  <c r="N1602" i="10"/>
  <c r="M1602" i="10"/>
  <c r="M1602" i="10" a="1"/>
  <c r="L1602" i="10"/>
  <c r="K1602" i="10"/>
  <c r="G1602" i="10"/>
  <c r="F1602" i="10"/>
  <c r="E1602" i="10"/>
  <c r="D1602" i="10"/>
  <c r="C1602" i="10"/>
  <c r="B1602" i="10"/>
  <c r="S1601" i="10"/>
  <c r="R1601" i="10"/>
  <c r="Q1601" i="10"/>
  <c r="P1601" i="10"/>
  <c r="N1601" i="10"/>
  <c r="M1601" i="10"/>
  <c r="M1601" i="10" a="1"/>
  <c r="L1601" i="10"/>
  <c r="K1601" i="10"/>
  <c r="G1601" i="10"/>
  <c r="F1601" i="10"/>
  <c r="E1601" i="10"/>
  <c r="D1601" i="10"/>
  <c r="C1601" i="10"/>
  <c r="B1601" i="10"/>
  <c r="S1600" i="10"/>
  <c r="R1600" i="10"/>
  <c r="Q1600" i="10"/>
  <c r="P1600" i="10"/>
  <c r="N1600" i="10"/>
  <c r="M1600" i="10"/>
  <c r="M1600" i="10" a="1"/>
  <c r="L1600" i="10"/>
  <c r="K1600" i="10"/>
  <c r="G1600" i="10"/>
  <c r="F1600" i="10"/>
  <c r="E1600" i="10"/>
  <c r="D1600" i="10"/>
  <c r="C1600" i="10"/>
  <c r="B1600" i="10"/>
  <c r="S1599" i="10"/>
  <c r="R1599" i="10"/>
  <c r="Q1599" i="10"/>
  <c r="P1599" i="10"/>
  <c r="N1599" i="10"/>
  <c r="M1599" i="10"/>
  <c r="M1599" i="10" a="1"/>
  <c r="L1599" i="10"/>
  <c r="K1599" i="10"/>
  <c r="G1599" i="10"/>
  <c r="F1599" i="10"/>
  <c r="E1599" i="10"/>
  <c r="D1599" i="10"/>
  <c r="C1599" i="10"/>
  <c r="B1599" i="10"/>
  <c r="S1598" i="10"/>
  <c r="R1598" i="10"/>
  <c r="Q1598" i="10"/>
  <c r="P1598" i="10"/>
  <c r="N1598" i="10"/>
  <c r="M1598" i="10"/>
  <c r="M1598" i="10" a="1"/>
  <c r="L1598" i="10"/>
  <c r="K1598" i="10"/>
  <c r="G1598" i="10"/>
  <c r="F1598" i="10"/>
  <c r="E1598" i="10"/>
  <c r="D1598" i="10"/>
  <c r="C1598" i="10"/>
  <c r="B1598" i="10"/>
  <c r="S1597" i="10"/>
  <c r="R1597" i="10"/>
  <c r="Q1597" i="10"/>
  <c r="P1597" i="10"/>
  <c r="N1597" i="10"/>
  <c r="M1597" i="10"/>
  <c r="M1597" i="10" a="1"/>
  <c r="L1597" i="10"/>
  <c r="K1597" i="10"/>
  <c r="G1597" i="10"/>
  <c r="F1597" i="10"/>
  <c r="E1597" i="10"/>
  <c r="D1597" i="10"/>
  <c r="C1597" i="10"/>
  <c r="B1597" i="10"/>
  <c r="S1596" i="10"/>
  <c r="R1596" i="10"/>
  <c r="Q1596" i="10"/>
  <c r="P1596" i="10"/>
  <c r="N1596" i="10"/>
  <c r="M1596" i="10"/>
  <c r="M1596" i="10" a="1"/>
  <c r="L1596" i="10"/>
  <c r="K1596" i="10"/>
  <c r="G1596" i="10"/>
  <c r="F1596" i="10"/>
  <c r="E1596" i="10"/>
  <c r="D1596" i="10"/>
  <c r="C1596" i="10"/>
  <c r="B1596" i="10"/>
  <c r="S1595" i="10"/>
  <c r="R1595" i="10"/>
  <c r="Q1595" i="10"/>
  <c r="P1595" i="10"/>
  <c r="N1595" i="10"/>
  <c r="M1595" i="10"/>
  <c r="M1595" i="10" a="1"/>
  <c r="L1595" i="10"/>
  <c r="K1595" i="10"/>
  <c r="G1595" i="10"/>
  <c r="F1595" i="10"/>
  <c r="E1595" i="10"/>
  <c r="D1595" i="10"/>
  <c r="C1595" i="10"/>
  <c r="B1595" i="10"/>
  <c r="S1594" i="10"/>
  <c r="R1594" i="10"/>
  <c r="Q1594" i="10"/>
  <c r="P1594" i="10"/>
  <c r="N1594" i="10"/>
  <c r="M1594" i="10"/>
  <c r="M1594" i="10" a="1"/>
  <c r="L1594" i="10"/>
  <c r="K1594" i="10"/>
  <c r="G1594" i="10"/>
  <c r="F1594" i="10"/>
  <c r="E1594" i="10"/>
  <c r="D1594" i="10"/>
  <c r="C1594" i="10"/>
  <c r="B1594" i="10"/>
  <c r="S1593" i="10"/>
  <c r="R1593" i="10"/>
  <c r="Q1593" i="10"/>
  <c r="P1593" i="10"/>
  <c r="N1593" i="10"/>
  <c r="M1593" i="10"/>
  <c r="M1593" i="10" a="1"/>
  <c r="L1593" i="10"/>
  <c r="K1593" i="10"/>
  <c r="G1593" i="10"/>
  <c r="F1593" i="10"/>
  <c r="E1593" i="10"/>
  <c r="D1593" i="10"/>
  <c r="C1593" i="10"/>
  <c r="B1593" i="10"/>
  <c r="S1592" i="10"/>
  <c r="R1592" i="10"/>
  <c r="Q1592" i="10"/>
  <c r="P1592" i="10"/>
  <c r="N1592" i="10"/>
  <c r="M1592" i="10"/>
  <c r="M1592" i="10" a="1"/>
  <c r="L1592" i="10"/>
  <c r="K1592" i="10"/>
  <c r="G1592" i="10"/>
  <c r="F1592" i="10"/>
  <c r="E1592" i="10"/>
  <c r="D1592" i="10"/>
  <c r="C1592" i="10"/>
  <c r="B1592" i="10"/>
  <c r="S1591" i="10"/>
  <c r="R1591" i="10"/>
  <c r="Q1591" i="10"/>
  <c r="P1591" i="10"/>
  <c r="N1591" i="10"/>
  <c r="M1591" i="10"/>
  <c r="M1591" i="10" a="1"/>
  <c r="L1591" i="10"/>
  <c r="K1591" i="10"/>
  <c r="G1591" i="10"/>
  <c r="F1591" i="10"/>
  <c r="E1591" i="10"/>
  <c r="D1591" i="10"/>
  <c r="C1591" i="10"/>
  <c r="B1591" i="10"/>
  <c r="S1590" i="10"/>
  <c r="R1590" i="10"/>
  <c r="Q1590" i="10"/>
  <c r="P1590" i="10"/>
  <c r="N1590" i="10"/>
  <c r="M1590" i="10"/>
  <c r="M1590" i="10" a="1"/>
  <c r="L1590" i="10"/>
  <c r="K1590" i="10"/>
  <c r="G1590" i="10"/>
  <c r="F1590" i="10"/>
  <c r="E1590" i="10"/>
  <c r="D1590" i="10"/>
  <c r="C1590" i="10"/>
  <c r="B1590" i="10"/>
  <c r="S1589" i="10"/>
  <c r="R1589" i="10"/>
  <c r="Q1589" i="10"/>
  <c r="P1589" i="10"/>
  <c r="N1589" i="10"/>
  <c r="M1589" i="10"/>
  <c r="M1589" i="10" a="1"/>
  <c r="L1589" i="10"/>
  <c r="K1589" i="10"/>
  <c r="G1589" i="10"/>
  <c r="F1589" i="10"/>
  <c r="E1589" i="10"/>
  <c r="D1589" i="10"/>
  <c r="C1589" i="10"/>
  <c r="B1589" i="10"/>
  <c r="S1588" i="10"/>
  <c r="R1588" i="10"/>
  <c r="Q1588" i="10"/>
  <c r="P1588" i="10"/>
  <c r="N1588" i="10"/>
  <c r="M1588" i="10"/>
  <c r="M1588" i="10" a="1"/>
  <c r="L1588" i="10"/>
  <c r="K1588" i="10"/>
  <c r="G1588" i="10"/>
  <c r="F1588" i="10"/>
  <c r="E1588" i="10"/>
  <c r="D1588" i="10"/>
  <c r="C1588" i="10"/>
  <c r="B1588" i="10"/>
  <c r="S1587" i="10"/>
  <c r="R1587" i="10"/>
  <c r="Q1587" i="10"/>
  <c r="P1587" i="10"/>
  <c r="N1587" i="10"/>
  <c r="M1587" i="10"/>
  <c r="M1587" i="10" a="1"/>
  <c r="L1587" i="10"/>
  <c r="K1587" i="10"/>
  <c r="G1587" i="10"/>
  <c r="F1587" i="10"/>
  <c r="E1587" i="10"/>
  <c r="D1587" i="10"/>
  <c r="C1587" i="10"/>
  <c r="B1587" i="10"/>
  <c r="S1586" i="10"/>
  <c r="R1586" i="10"/>
  <c r="Q1586" i="10"/>
  <c r="P1586" i="10"/>
  <c r="N1586" i="10"/>
  <c r="M1586" i="10"/>
  <c r="M1586" i="10" a="1"/>
  <c r="L1586" i="10"/>
  <c r="K1586" i="10"/>
  <c r="G1586" i="10"/>
  <c r="F1586" i="10"/>
  <c r="E1586" i="10"/>
  <c r="D1586" i="10"/>
  <c r="C1586" i="10"/>
  <c r="B1586" i="10"/>
  <c r="S1585" i="10"/>
  <c r="R1585" i="10"/>
  <c r="Q1585" i="10"/>
  <c r="P1585" i="10"/>
  <c r="N1585" i="10"/>
  <c r="M1585" i="10"/>
  <c r="M1585" i="10" a="1"/>
  <c r="L1585" i="10"/>
  <c r="K1585" i="10"/>
  <c r="G1585" i="10"/>
  <c r="F1585" i="10"/>
  <c r="E1585" i="10"/>
  <c r="D1585" i="10"/>
  <c r="C1585" i="10"/>
  <c r="B1585" i="10"/>
  <c r="S1584" i="10"/>
  <c r="R1584" i="10"/>
  <c r="Q1584" i="10"/>
  <c r="P1584" i="10"/>
  <c r="N1584" i="10"/>
  <c r="M1584" i="10"/>
  <c r="M1584" i="10" a="1"/>
  <c r="L1584" i="10"/>
  <c r="K1584" i="10"/>
  <c r="G1584" i="10"/>
  <c r="F1584" i="10"/>
  <c r="E1584" i="10"/>
  <c r="D1584" i="10"/>
  <c r="C1584" i="10"/>
  <c r="B1584" i="10"/>
  <c r="S1583" i="10"/>
  <c r="R1583" i="10"/>
  <c r="Q1583" i="10"/>
  <c r="P1583" i="10"/>
  <c r="N1583" i="10"/>
  <c r="M1583" i="10"/>
  <c r="M1583" i="10" a="1"/>
  <c r="L1583" i="10"/>
  <c r="K1583" i="10"/>
  <c r="G1583" i="10"/>
  <c r="F1583" i="10"/>
  <c r="E1583" i="10"/>
  <c r="D1583" i="10"/>
  <c r="C1583" i="10"/>
  <c r="B1583" i="10"/>
  <c r="S1582" i="10"/>
  <c r="R1582" i="10"/>
  <c r="Q1582" i="10"/>
  <c r="P1582" i="10"/>
  <c r="N1582" i="10"/>
  <c r="M1582" i="10"/>
  <c r="M1582" i="10" a="1"/>
  <c r="L1582" i="10"/>
  <c r="K1582" i="10"/>
  <c r="G1582" i="10"/>
  <c r="F1582" i="10"/>
  <c r="E1582" i="10"/>
  <c r="D1582" i="10"/>
  <c r="C1582" i="10"/>
  <c r="B1582" i="10"/>
  <c r="S1581" i="10"/>
  <c r="R1581" i="10"/>
  <c r="Q1581" i="10"/>
  <c r="P1581" i="10"/>
  <c r="N1581" i="10"/>
  <c r="M1581" i="10"/>
  <c r="M1581" i="10" a="1"/>
  <c r="L1581" i="10"/>
  <c r="K1581" i="10"/>
  <c r="G1581" i="10"/>
  <c r="F1581" i="10"/>
  <c r="E1581" i="10"/>
  <c r="D1581" i="10"/>
  <c r="C1581" i="10"/>
  <c r="B1581" i="10"/>
  <c r="S1580" i="10"/>
  <c r="R1580" i="10"/>
  <c r="Q1580" i="10"/>
  <c r="P1580" i="10"/>
  <c r="N1580" i="10"/>
  <c r="M1580" i="10"/>
  <c r="M1580" i="10" a="1"/>
  <c r="L1580" i="10"/>
  <c r="K1580" i="10"/>
  <c r="G1580" i="10"/>
  <c r="F1580" i="10"/>
  <c r="E1580" i="10"/>
  <c r="D1580" i="10"/>
  <c r="C1580" i="10"/>
  <c r="B1580" i="10"/>
  <c r="S1579" i="10"/>
  <c r="R1579" i="10"/>
  <c r="Q1579" i="10"/>
  <c r="P1579" i="10"/>
  <c r="M1579" i="10"/>
  <c r="M1579" i="10" a="1"/>
  <c r="L1579" i="10"/>
  <c r="K1579" i="10"/>
  <c r="G1579" i="10"/>
  <c r="F1579" i="10"/>
  <c r="E1579" i="10"/>
  <c r="D1579" i="10"/>
  <c r="C1579" i="10"/>
  <c r="B1579" i="10"/>
  <c r="S1578" i="10"/>
  <c r="R1578" i="10"/>
  <c r="Q1578" i="10"/>
  <c r="P1578" i="10"/>
  <c r="N1578" i="10"/>
  <c r="M1578" i="10"/>
  <c r="M1578" i="10" a="1"/>
  <c r="L1578" i="10"/>
  <c r="K1578" i="10"/>
  <c r="G1578" i="10"/>
  <c r="F1578" i="10"/>
  <c r="E1578" i="10"/>
  <c r="D1578" i="10"/>
  <c r="C1578" i="10"/>
  <c r="B1578" i="10"/>
  <c r="S1577" i="10"/>
  <c r="R1577" i="10"/>
  <c r="Q1577" i="10"/>
  <c r="P1577" i="10"/>
  <c r="N1577" i="10"/>
  <c r="M1577" i="10"/>
  <c r="M1577" i="10" a="1"/>
  <c r="L1577" i="10"/>
  <c r="K1577" i="10"/>
  <c r="G1577" i="10"/>
  <c r="F1577" i="10"/>
  <c r="E1577" i="10"/>
  <c r="D1577" i="10"/>
  <c r="C1577" i="10"/>
  <c r="B1577" i="10"/>
  <c r="S1576" i="10"/>
  <c r="R1576" i="10"/>
  <c r="Q1576" i="10"/>
  <c r="P1576" i="10"/>
  <c r="N1576" i="10"/>
  <c r="M1576" i="10"/>
  <c r="M1576" i="10" a="1"/>
  <c r="L1576" i="10"/>
  <c r="K1576" i="10"/>
  <c r="G1576" i="10"/>
  <c r="F1576" i="10"/>
  <c r="E1576" i="10"/>
  <c r="D1576" i="10"/>
  <c r="C1576" i="10"/>
  <c r="B1576" i="10"/>
  <c r="S1575" i="10"/>
  <c r="R1575" i="10"/>
  <c r="Q1575" i="10"/>
  <c r="P1575" i="10"/>
  <c r="N1575" i="10"/>
  <c r="M1575" i="10"/>
  <c r="M1575" i="10" a="1"/>
  <c r="L1575" i="10"/>
  <c r="K1575" i="10"/>
  <c r="G1575" i="10"/>
  <c r="F1575" i="10"/>
  <c r="E1575" i="10"/>
  <c r="D1575" i="10"/>
  <c r="C1575" i="10"/>
  <c r="B1575" i="10"/>
  <c r="S1574" i="10"/>
  <c r="R1574" i="10"/>
  <c r="Q1574" i="10"/>
  <c r="P1574" i="10"/>
  <c r="N1574" i="10"/>
  <c r="M1574" i="10"/>
  <c r="M1574" i="10" a="1"/>
  <c r="L1574" i="10"/>
  <c r="K1574" i="10"/>
  <c r="G1574" i="10"/>
  <c r="F1574" i="10"/>
  <c r="E1574" i="10"/>
  <c r="D1574" i="10"/>
  <c r="C1574" i="10"/>
  <c r="B1574" i="10"/>
  <c r="S1573" i="10"/>
  <c r="R1573" i="10"/>
  <c r="Q1573" i="10"/>
  <c r="P1573" i="10"/>
  <c r="N1573" i="10"/>
  <c r="M1573" i="10"/>
  <c r="M1573" i="10" a="1"/>
  <c r="L1573" i="10"/>
  <c r="K1573" i="10"/>
  <c r="G1573" i="10"/>
  <c r="F1573" i="10"/>
  <c r="E1573" i="10"/>
  <c r="D1573" i="10"/>
  <c r="C1573" i="10"/>
  <c r="B1573" i="10"/>
  <c r="S1572" i="10"/>
  <c r="R1572" i="10"/>
  <c r="Q1572" i="10"/>
  <c r="P1572" i="10"/>
  <c r="N1572" i="10"/>
  <c r="M1572" i="10"/>
  <c r="M1572" i="10" a="1"/>
  <c r="L1572" i="10"/>
  <c r="K1572" i="10"/>
  <c r="G1572" i="10"/>
  <c r="F1572" i="10"/>
  <c r="E1572" i="10"/>
  <c r="D1572" i="10"/>
  <c r="C1572" i="10"/>
  <c r="B1572" i="10"/>
  <c r="S1571" i="10"/>
  <c r="R1571" i="10"/>
  <c r="Q1571" i="10"/>
  <c r="P1571" i="10"/>
  <c r="N1571" i="10"/>
  <c r="M1571" i="10"/>
  <c r="M1571" i="10" a="1"/>
  <c r="L1571" i="10"/>
  <c r="K1571" i="10"/>
  <c r="G1571" i="10"/>
  <c r="F1571" i="10"/>
  <c r="E1571" i="10"/>
  <c r="D1571" i="10"/>
  <c r="C1571" i="10"/>
  <c r="B1571" i="10"/>
  <c r="S1570" i="10"/>
  <c r="R1570" i="10"/>
  <c r="Q1570" i="10"/>
  <c r="P1570" i="10"/>
  <c r="N1570" i="10"/>
  <c r="M1570" i="10"/>
  <c r="M1570" i="10" a="1"/>
  <c r="L1570" i="10"/>
  <c r="K1570" i="10"/>
  <c r="G1570" i="10"/>
  <c r="F1570" i="10"/>
  <c r="E1570" i="10"/>
  <c r="D1570" i="10"/>
  <c r="C1570" i="10"/>
  <c r="B1570" i="10"/>
  <c r="S1569" i="10"/>
  <c r="R1569" i="10"/>
  <c r="Q1569" i="10"/>
  <c r="P1569" i="10"/>
  <c r="N1569" i="10"/>
  <c r="M1569" i="10"/>
  <c r="M1569" i="10" a="1"/>
  <c r="L1569" i="10"/>
  <c r="K1569" i="10"/>
  <c r="G1569" i="10"/>
  <c r="F1569" i="10"/>
  <c r="E1569" i="10"/>
  <c r="D1569" i="10"/>
  <c r="C1569" i="10"/>
  <c r="B1569" i="10"/>
  <c r="S1568" i="10"/>
  <c r="R1568" i="10"/>
  <c r="Q1568" i="10"/>
  <c r="P1568" i="10"/>
  <c r="N1568" i="10"/>
  <c r="M1568" i="10"/>
  <c r="M1568" i="10" a="1"/>
  <c r="L1568" i="10"/>
  <c r="K1568" i="10"/>
  <c r="G1568" i="10"/>
  <c r="F1568" i="10"/>
  <c r="E1568" i="10"/>
  <c r="D1568" i="10"/>
  <c r="C1568" i="10"/>
  <c r="B1568" i="10"/>
  <c r="S1567" i="10"/>
  <c r="R1567" i="10"/>
  <c r="Q1567" i="10"/>
  <c r="P1567" i="10"/>
  <c r="N1567" i="10"/>
  <c r="M1567" i="10"/>
  <c r="M1567" i="10" a="1"/>
  <c r="L1567" i="10"/>
  <c r="K1567" i="10"/>
  <c r="G1567" i="10"/>
  <c r="F1567" i="10"/>
  <c r="E1567" i="10"/>
  <c r="D1567" i="10"/>
  <c r="C1567" i="10"/>
  <c r="B1567" i="10"/>
  <c r="S1566" i="10"/>
  <c r="R1566" i="10"/>
  <c r="Q1566" i="10"/>
  <c r="P1566" i="10"/>
  <c r="N1566" i="10"/>
  <c r="M1566" i="10"/>
  <c r="M1566" i="10" a="1"/>
  <c r="L1566" i="10"/>
  <c r="K1566" i="10"/>
  <c r="G1566" i="10"/>
  <c r="F1566" i="10"/>
  <c r="E1566" i="10"/>
  <c r="D1566" i="10"/>
  <c r="C1566" i="10"/>
  <c r="B1566" i="10"/>
  <c r="S1565" i="10"/>
  <c r="R1565" i="10"/>
  <c r="Q1565" i="10"/>
  <c r="P1565" i="10"/>
  <c r="N1565" i="10"/>
  <c r="M1565" i="10"/>
  <c r="M1565" i="10" a="1"/>
  <c r="L1565" i="10"/>
  <c r="K1565" i="10"/>
  <c r="G1565" i="10"/>
  <c r="F1565" i="10"/>
  <c r="E1565" i="10"/>
  <c r="D1565" i="10"/>
  <c r="C1565" i="10"/>
  <c r="B1565" i="10"/>
  <c r="S1564" i="10"/>
  <c r="R1564" i="10"/>
  <c r="Q1564" i="10"/>
  <c r="P1564" i="10"/>
  <c r="N1564" i="10"/>
  <c r="M1564" i="10"/>
  <c r="M1564" i="10" a="1"/>
  <c r="L1564" i="10"/>
  <c r="K1564" i="10"/>
  <c r="G1564" i="10"/>
  <c r="F1564" i="10"/>
  <c r="E1564" i="10"/>
  <c r="D1564" i="10"/>
  <c r="C1564" i="10"/>
  <c r="B1564" i="10"/>
  <c r="S1563" i="10"/>
  <c r="R1563" i="10"/>
  <c r="Q1563" i="10"/>
  <c r="P1563" i="10"/>
  <c r="N1563" i="10"/>
  <c r="M1563" i="10"/>
  <c r="M1563" i="10" a="1"/>
  <c r="L1563" i="10"/>
  <c r="K1563" i="10"/>
  <c r="G1563" i="10"/>
  <c r="F1563" i="10"/>
  <c r="E1563" i="10"/>
  <c r="D1563" i="10"/>
  <c r="C1563" i="10"/>
  <c r="B1563" i="10"/>
  <c r="S1562" i="10"/>
  <c r="R1562" i="10"/>
  <c r="Q1562" i="10"/>
  <c r="P1562" i="10"/>
  <c r="N1562" i="10"/>
  <c r="M1562" i="10"/>
  <c r="M1562" i="10" a="1"/>
  <c r="L1562" i="10"/>
  <c r="K1562" i="10"/>
  <c r="G1562" i="10"/>
  <c r="F1562" i="10"/>
  <c r="E1562" i="10"/>
  <c r="D1562" i="10"/>
  <c r="C1562" i="10"/>
  <c r="B1562" i="10"/>
  <c r="S1561" i="10"/>
  <c r="R1561" i="10"/>
  <c r="Q1561" i="10"/>
  <c r="P1561" i="10"/>
  <c r="N1561" i="10"/>
  <c r="M1561" i="10"/>
  <c r="M1561" i="10" a="1"/>
  <c r="L1561" i="10"/>
  <c r="K1561" i="10"/>
  <c r="G1561" i="10"/>
  <c r="F1561" i="10"/>
  <c r="E1561" i="10"/>
  <c r="D1561" i="10"/>
  <c r="C1561" i="10"/>
  <c r="B1561" i="10"/>
  <c r="S1560" i="10"/>
  <c r="R1560" i="10"/>
  <c r="Q1560" i="10"/>
  <c r="P1560" i="10"/>
  <c r="N1560" i="10"/>
  <c r="M1560" i="10"/>
  <c r="M1560" i="10" a="1"/>
  <c r="L1560" i="10"/>
  <c r="K1560" i="10"/>
  <c r="G1560" i="10"/>
  <c r="F1560" i="10"/>
  <c r="E1560" i="10"/>
  <c r="D1560" i="10"/>
  <c r="C1560" i="10"/>
  <c r="B1560" i="10"/>
  <c r="S1559" i="10"/>
  <c r="R1559" i="10"/>
  <c r="Q1559" i="10"/>
  <c r="P1559" i="10"/>
  <c r="N1559" i="10"/>
  <c r="M1559" i="10"/>
  <c r="M1559" i="10" a="1"/>
  <c r="L1559" i="10"/>
  <c r="K1559" i="10"/>
  <c r="G1559" i="10"/>
  <c r="F1559" i="10"/>
  <c r="E1559" i="10"/>
  <c r="D1559" i="10"/>
  <c r="C1559" i="10"/>
  <c r="B1559" i="10"/>
  <c r="S1558" i="10"/>
  <c r="R1558" i="10"/>
  <c r="Q1558" i="10"/>
  <c r="P1558" i="10"/>
  <c r="N1558" i="10"/>
  <c r="M1558" i="10"/>
  <c r="M1558" i="10" a="1"/>
  <c r="L1558" i="10"/>
  <c r="K1558" i="10"/>
  <c r="G1558" i="10"/>
  <c r="F1558" i="10"/>
  <c r="E1558" i="10"/>
  <c r="D1558" i="10"/>
  <c r="C1558" i="10"/>
  <c r="B1558" i="10"/>
  <c r="S1557" i="10"/>
  <c r="R1557" i="10"/>
  <c r="Q1557" i="10"/>
  <c r="P1557" i="10"/>
  <c r="N1557" i="10"/>
  <c r="M1557" i="10"/>
  <c r="M1557" i="10" a="1"/>
  <c r="L1557" i="10"/>
  <c r="K1557" i="10"/>
  <c r="G1557" i="10"/>
  <c r="F1557" i="10"/>
  <c r="E1557" i="10"/>
  <c r="D1557" i="10"/>
  <c r="C1557" i="10"/>
  <c r="B1557" i="10"/>
  <c r="S1556" i="10"/>
  <c r="R1556" i="10"/>
  <c r="Q1556" i="10"/>
  <c r="P1556" i="10"/>
  <c r="N1556" i="10"/>
  <c r="M1556" i="10"/>
  <c r="M1556" i="10" a="1"/>
  <c r="L1556" i="10"/>
  <c r="K1556" i="10"/>
  <c r="G1556" i="10"/>
  <c r="F1556" i="10"/>
  <c r="E1556" i="10"/>
  <c r="D1556" i="10"/>
  <c r="C1556" i="10"/>
  <c r="B1556" i="10"/>
  <c r="S1555" i="10"/>
  <c r="R1555" i="10"/>
  <c r="Q1555" i="10"/>
  <c r="P1555" i="10"/>
  <c r="N1555" i="10"/>
  <c r="M1555" i="10"/>
  <c r="M1555" i="10" a="1"/>
  <c r="L1555" i="10"/>
  <c r="K1555" i="10"/>
  <c r="G1555" i="10"/>
  <c r="F1555" i="10"/>
  <c r="E1555" i="10"/>
  <c r="D1555" i="10"/>
  <c r="C1555" i="10"/>
  <c r="B1555" i="10"/>
  <c r="S1554" i="10"/>
  <c r="R1554" i="10"/>
  <c r="Q1554" i="10"/>
  <c r="P1554" i="10"/>
  <c r="N1554" i="10"/>
  <c r="M1554" i="10"/>
  <c r="M1554" i="10" a="1"/>
  <c r="L1554" i="10"/>
  <c r="K1554" i="10"/>
  <c r="G1554" i="10"/>
  <c r="F1554" i="10"/>
  <c r="E1554" i="10"/>
  <c r="D1554" i="10"/>
  <c r="C1554" i="10"/>
  <c r="B1554" i="10"/>
  <c r="S1553" i="10"/>
  <c r="R1553" i="10"/>
  <c r="Q1553" i="10"/>
  <c r="P1553" i="10"/>
  <c r="N1553" i="10"/>
  <c r="M1553" i="10"/>
  <c r="M1553" i="10" a="1"/>
  <c r="L1553" i="10"/>
  <c r="K1553" i="10"/>
  <c r="G1553" i="10"/>
  <c r="F1553" i="10"/>
  <c r="E1553" i="10"/>
  <c r="D1553" i="10"/>
  <c r="C1553" i="10"/>
  <c r="B1553" i="10"/>
  <c r="S1552" i="10"/>
  <c r="R1552" i="10"/>
  <c r="Q1552" i="10"/>
  <c r="P1552" i="10"/>
  <c r="N1552" i="10"/>
  <c r="M1552" i="10"/>
  <c r="M1552" i="10" a="1"/>
  <c r="L1552" i="10"/>
  <c r="K1552" i="10"/>
  <c r="G1552" i="10"/>
  <c r="F1552" i="10"/>
  <c r="E1552" i="10"/>
  <c r="D1552" i="10"/>
  <c r="C1552" i="10"/>
  <c r="B1552" i="10"/>
  <c r="S1551" i="10"/>
  <c r="R1551" i="10"/>
  <c r="Q1551" i="10"/>
  <c r="P1551" i="10"/>
  <c r="N1551" i="10"/>
  <c r="M1551" i="10"/>
  <c r="M1551" i="10" a="1"/>
  <c r="L1551" i="10"/>
  <c r="K1551" i="10"/>
  <c r="G1551" i="10"/>
  <c r="F1551" i="10"/>
  <c r="E1551" i="10"/>
  <c r="D1551" i="10"/>
  <c r="C1551" i="10"/>
  <c r="B1551" i="10"/>
  <c r="S1550" i="10"/>
  <c r="R1550" i="10"/>
  <c r="Q1550" i="10"/>
  <c r="P1550" i="10"/>
  <c r="N1550" i="10"/>
  <c r="M1550" i="10"/>
  <c r="M1550" i="10" a="1"/>
  <c r="L1550" i="10"/>
  <c r="K1550" i="10"/>
  <c r="G1550" i="10"/>
  <c r="F1550" i="10"/>
  <c r="E1550" i="10"/>
  <c r="D1550" i="10"/>
  <c r="C1550" i="10"/>
  <c r="B1550" i="10"/>
  <c r="S1549" i="10"/>
  <c r="R1549" i="10"/>
  <c r="Q1549" i="10"/>
  <c r="P1549" i="10"/>
  <c r="N1549" i="10"/>
  <c r="M1549" i="10"/>
  <c r="M1549" i="10" a="1"/>
  <c r="L1549" i="10"/>
  <c r="K1549" i="10"/>
  <c r="G1549" i="10"/>
  <c r="F1549" i="10"/>
  <c r="E1549" i="10"/>
  <c r="D1549" i="10"/>
  <c r="C1549" i="10"/>
  <c r="B1549" i="10"/>
  <c r="S1548" i="10"/>
  <c r="R1548" i="10"/>
  <c r="Q1548" i="10"/>
  <c r="P1548" i="10"/>
  <c r="N1548" i="10"/>
  <c r="M1548" i="10"/>
  <c r="M1548" i="10" a="1"/>
  <c r="L1548" i="10"/>
  <c r="K1548" i="10"/>
  <c r="G1548" i="10"/>
  <c r="F1548" i="10"/>
  <c r="E1548" i="10"/>
  <c r="D1548" i="10"/>
  <c r="C1548" i="10"/>
  <c r="B1548" i="10"/>
  <c r="S1547" i="10"/>
  <c r="R1547" i="10"/>
  <c r="Q1547" i="10"/>
  <c r="P1547" i="10"/>
  <c r="N1547" i="10"/>
  <c r="M1547" i="10"/>
  <c r="M1547" i="10" a="1"/>
  <c r="L1547" i="10"/>
  <c r="K1547" i="10"/>
  <c r="G1547" i="10"/>
  <c r="F1547" i="10"/>
  <c r="E1547" i="10"/>
  <c r="D1547" i="10"/>
  <c r="C1547" i="10"/>
  <c r="B1547" i="10"/>
  <c r="S1546" i="10"/>
  <c r="R1546" i="10"/>
  <c r="Q1546" i="10"/>
  <c r="P1546" i="10"/>
  <c r="N1546" i="10"/>
  <c r="M1546" i="10"/>
  <c r="M1546" i="10" a="1"/>
  <c r="L1546" i="10"/>
  <c r="K1546" i="10"/>
  <c r="G1546" i="10"/>
  <c r="F1546" i="10"/>
  <c r="E1546" i="10"/>
  <c r="D1546" i="10"/>
  <c r="C1546" i="10"/>
  <c r="B1546" i="10"/>
  <c r="S1545" i="10"/>
  <c r="R1545" i="10"/>
  <c r="Q1545" i="10"/>
  <c r="P1545" i="10"/>
  <c r="N1545" i="10"/>
  <c r="M1545" i="10"/>
  <c r="M1545" i="10" a="1"/>
  <c r="L1545" i="10"/>
  <c r="K1545" i="10"/>
  <c r="G1545" i="10"/>
  <c r="F1545" i="10"/>
  <c r="E1545" i="10"/>
  <c r="D1545" i="10"/>
  <c r="C1545" i="10"/>
  <c r="B1545" i="10"/>
  <c r="S1544" i="10"/>
  <c r="R1544" i="10"/>
  <c r="Q1544" i="10"/>
  <c r="P1544" i="10"/>
  <c r="N1544" i="10"/>
  <c r="M1544" i="10"/>
  <c r="M1544" i="10" a="1"/>
  <c r="L1544" i="10"/>
  <c r="K1544" i="10"/>
  <c r="G1544" i="10"/>
  <c r="F1544" i="10"/>
  <c r="E1544" i="10"/>
  <c r="D1544" i="10"/>
  <c r="C1544" i="10"/>
  <c r="B1544" i="10"/>
  <c r="S1543" i="10"/>
  <c r="R1543" i="10"/>
  <c r="Q1543" i="10"/>
  <c r="P1543" i="10"/>
  <c r="N1543" i="10"/>
  <c r="M1543" i="10"/>
  <c r="M1543" i="10" a="1"/>
  <c r="L1543" i="10"/>
  <c r="K1543" i="10"/>
  <c r="G1543" i="10"/>
  <c r="F1543" i="10"/>
  <c r="E1543" i="10"/>
  <c r="D1543" i="10"/>
  <c r="C1543" i="10"/>
  <c r="B1543" i="10"/>
  <c r="S1542" i="10"/>
  <c r="R1542" i="10"/>
  <c r="Q1542" i="10"/>
  <c r="P1542" i="10"/>
  <c r="N1542" i="10"/>
  <c r="M1542" i="10"/>
  <c r="M1542" i="10" a="1"/>
  <c r="L1542" i="10"/>
  <c r="K1542" i="10"/>
  <c r="G1542" i="10"/>
  <c r="F1542" i="10"/>
  <c r="E1542" i="10"/>
  <c r="D1542" i="10"/>
  <c r="C1542" i="10"/>
  <c r="B1542" i="10"/>
  <c r="S1541" i="10"/>
  <c r="R1541" i="10"/>
  <c r="Q1541" i="10"/>
  <c r="P1541" i="10"/>
  <c r="N1541" i="10"/>
  <c r="M1541" i="10"/>
  <c r="M1541" i="10" a="1"/>
  <c r="L1541" i="10"/>
  <c r="K1541" i="10"/>
  <c r="G1541" i="10"/>
  <c r="F1541" i="10"/>
  <c r="E1541" i="10"/>
  <c r="D1541" i="10"/>
  <c r="C1541" i="10"/>
  <c r="B1541" i="10"/>
  <c r="S1540" i="10"/>
  <c r="R1540" i="10"/>
  <c r="Q1540" i="10"/>
  <c r="P1540" i="10"/>
  <c r="N1540" i="10"/>
  <c r="M1540" i="10"/>
  <c r="M1540" i="10" a="1"/>
  <c r="L1540" i="10"/>
  <c r="K1540" i="10"/>
  <c r="G1540" i="10"/>
  <c r="F1540" i="10"/>
  <c r="E1540" i="10"/>
  <c r="D1540" i="10"/>
  <c r="C1540" i="10"/>
  <c r="B1540" i="10"/>
  <c r="S1539" i="10"/>
  <c r="R1539" i="10"/>
  <c r="Q1539" i="10"/>
  <c r="P1539" i="10"/>
  <c r="N1539" i="10"/>
  <c r="M1539" i="10"/>
  <c r="M1539" i="10" a="1"/>
  <c r="L1539" i="10"/>
  <c r="K1539" i="10"/>
  <c r="G1539" i="10"/>
  <c r="F1539" i="10"/>
  <c r="E1539" i="10"/>
  <c r="D1539" i="10"/>
  <c r="C1539" i="10"/>
  <c r="B1539" i="10"/>
  <c r="S1538" i="10"/>
  <c r="R1538" i="10"/>
  <c r="Q1538" i="10"/>
  <c r="P1538" i="10"/>
  <c r="N1538" i="10"/>
  <c r="M1538" i="10"/>
  <c r="M1538" i="10" a="1"/>
  <c r="L1538" i="10"/>
  <c r="K1538" i="10"/>
  <c r="G1538" i="10"/>
  <c r="F1538" i="10"/>
  <c r="E1538" i="10"/>
  <c r="D1538" i="10"/>
  <c r="C1538" i="10"/>
  <c r="B1538" i="10"/>
  <c r="S1537" i="10"/>
  <c r="R1537" i="10"/>
  <c r="Q1537" i="10"/>
  <c r="P1537" i="10"/>
  <c r="N1537" i="10"/>
  <c r="M1537" i="10"/>
  <c r="M1537" i="10" a="1"/>
  <c r="L1537" i="10"/>
  <c r="K1537" i="10"/>
  <c r="G1537" i="10"/>
  <c r="F1537" i="10"/>
  <c r="E1537" i="10"/>
  <c r="D1537" i="10"/>
  <c r="C1537" i="10"/>
  <c r="B1537" i="10"/>
  <c r="S1536" i="10"/>
  <c r="R1536" i="10"/>
  <c r="Q1536" i="10"/>
  <c r="P1536" i="10"/>
  <c r="N1536" i="10"/>
  <c r="M1536" i="10"/>
  <c r="M1536" i="10" a="1"/>
  <c r="L1536" i="10"/>
  <c r="K1536" i="10"/>
  <c r="G1536" i="10"/>
  <c r="F1536" i="10"/>
  <c r="E1536" i="10"/>
  <c r="D1536" i="10"/>
  <c r="C1536" i="10"/>
  <c r="B1536" i="10"/>
  <c r="S1535" i="10"/>
  <c r="R1535" i="10"/>
  <c r="Q1535" i="10"/>
  <c r="P1535" i="10"/>
  <c r="N1535" i="10"/>
  <c r="M1535" i="10"/>
  <c r="M1535" i="10" a="1"/>
  <c r="L1535" i="10"/>
  <c r="K1535" i="10"/>
  <c r="G1535" i="10"/>
  <c r="F1535" i="10"/>
  <c r="E1535" i="10"/>
  <c r="D1535" i="10"/>
  <c r="C1535" i="10"/>
  <c r="B1535" i="10"/>
  <c r="S1534" i="10"/>
  <c r="R1534" i="10"/>
  <c r="Q1534" i="10"/>
  <c r="P1534" i="10"/>
  <c r="N1534" i="10"/>
  <c r="M1534" i="10"/>
  <c r="M1534" i="10" a="1"/>
  <c r="L1534" i="10"/>
  <c r="K1534" i="10"/>
  <c r="G1534" i="10"/>
  <c r="F1534" i="10"/>
  <c r="E1534" i="10"/>
  <c r="D1534" i="10"/>
  <c r="C1534" i="10"/>
  <c r="B1534" i="10"/>
  <c r="S1533" i="10"/>
  <c r="R1533" i="10"/>
  <c r="Q1533" i="10"/>
  <c r="P1533" i="10"/>
  <c r="N1533" i="10"/>
  <c r="M1533" i="10"/>
  <c r="M1533" i="10" a="1"/>
  <c r="L1533" i="10"/>
  <c r="K1533" i="10"/>
  <c r="G1533" i="10"/>
  <c r="F1533" i="10"/>
  <c r="E1533" i="10"/>
  <c r="D1533" i="10"/>
  <c r="C1533" i="10"/>
  <c r="B1533" i="10"/>
  <c r="S1532" i="10"/>
  <c r="R1532" i="10"/>
  <c r="Q1532" i="10"/>
  <c r="P1532" i="10"/>
  <c r="N1532" i="10"/>
  <c r="M1532" i="10"/>
  <c r="M1532" i="10" a="1"/>
  <c r="L1532" i="10"/>
  <c r="K1532" i="10"/>
  <c r="G1532" i="10"/>
  <c r="F1532" i="10"/>
  <c r="E1532" i="10"/>
  <c r="D1532" i="10"/>
  <c r="C1532" i="10"/>
  <c r="B1532" i="10"/>
  <c r="S1531" i="10"/>
  <c r="R1531" i="10"/>
  <c r="Q1531" i="10"/>
  <c r="P1531" i="10"/>
  <c r="N1531" i="10"/>
  <c r="M1531" i="10"/>
  <c r="M1531" i="10" a="1"/>
  <c r="L1531" i="10"/>
  <c r="K1531" i="10"/>
  <c r="G1531" i="10"/>
  <c r="F1531" i="10"/>
  <c r="E1531" i="10"/>
  <c r="D1531" i="10"/>
  <c r="C1531" i="10"/>
  <c r="B1531" i="10"/>
  <c r="S1530" i="10"/>
  <c r="R1530" i="10"/>
  <c r="Q1530" i="10"/>
  <c r="P1530" i="10"/>
  <c r="N1530" i="10"/>
  <c r="M1530" i="10"/>
  <c r="M1530" i="10" a="1"/>
  <c r="L1530" i="10"/>
  <c r="K1530" i="10"/>
  <c r="G1530" i="10"/>
  <c r="F1530" i="10"/>
  <c r="E1530" i="10"/>
  <c r="D1530" i="10"/>
  <c r="C1530" i="10"/>
  <c r="B1530" i="10"/>
  <c r="S1529" i="10"/>
  <c r="R1529" i="10"/>
  <c r="Q1529" i="10"/>
  <c r="P1529" i="10"/>
  <c r="N1529" i="10"/>
  <c r="M1529" i="10"/>
  <c r="M1529" i="10" a="1"/>
  <c r="L1529" i="10"/>
  <c r="K1529" i="10"/>
  <c r="G1529" i="10"/>
  <c r="F1529" i="10"/>
  <c r="E1529" i="10"/>
  <c r="D1529" i="10"/>
  <c r="C1529" i="10"/>
  <c r="B1529" i="10"/>
  <c r="S1528" i="10"/>
  <c r="R1528" i="10"/>
  <c r="Q1528" i="10"/>
  <c r="P1528" i="10"/>
  <c r="N1528" i="10"/>
  <c r="M1528" i="10"/>
  <c r="M1528" i="10" a="1"/>
  <c r="L1528" i="10"/>
  <c r="K1528" i="10"/>
  <c r="G1528" i="10"/>
  <c r="F1528" i="10"/>
  <c r="E1528" i="10"/>
  <c r="D1528" i="10"/>
  <c r="C1528" i="10"/>
  <c r="B1528" i="10"/>
  <c r="S1527" i="10"/>
  <c r="R1527" i="10"/>
  <c r="Q1527" i="10"/>
  <c r="P1527" i="10"/>
  <c r="N1527" i="10"/>
  <c r="M1527" i="10"/>
  <c r="M1527" i="10" a="1"/>
  <c r="L1527" i="10"/>
  <c r="K1527" i="10"/>
  <c r="G1527" i="10"/>
  <c r="F1527" i="10"/>
  <c r="E1527" i="10"/>
  <c r="D1527" i="10"/>
  <c r="C1527" i="10"/>
  <c r="B1527" i="10"/>
  <c r="S1526" i="10"/>
  <c r="R1526" i="10"/>
  <c r="Q1526" i="10"/>
  <c r="P1526" i="10"/>
  <c r="N1526" i="10"/>
  <c r="M1526" i="10"/>
  <c r="M1526" i="10" a="1"/>
  <c r="L1526" i="10"/>
  <c r="K1526" i="10"/>
  <c r="G1526" i="10"/>
  <c r="F1526" i="10"/>
  <c r="E1526" i="10"/>
  <c r="D1526" i="10"/>
  <c r="C1526" i="10"/>
  <c r="B1526" i="10"/>
  <c r="S1525" i="10"/>
  <c r="R1525" i="10"/>
  <c r="Q1525" i="10"/>
  <c r="P1525" i="10"/>
  <c r="N1525" i="10"/>
  <c r="M1525" i="10"/>
  <c r="M1525" i="10" a="1"/>
  <c r="L1525" i="10"/>
  <c r="K1525" i="10"/>
  <c r="G1525" i="10"/>
  <c r="F1525" i="10"/>
  <c r="E1525" i="10"/>
  <c r="D1525" i="10"/>
  <c r="C1525" i="10"/>
  <c r="B1525" i="10"/>
  <c r="S1524" i="10"/>
  <c r="R1524" i="10"/>
  <c r="Q1524" i="10"/>
  <c r="P1524" i="10"/>
  <c r="N1524" i="10"/>
  <c r="M1524" i="10"/>
  <c r="M1524" i="10" a="1"/>
  <c r="L1524" i="10"/>
  <c r="K1524" i="10"/>
  <c r="G1524" i="10"/>
  <c r="F1524" i="10"/>
  <c r="E1524" i="10"/>
  <c r="D1524" i="10"/>
  <c r="C1524" i="10"/>
  <c r="B1524" i="10"/>
  <c r="S1523" i="10"/>
  <c r="R1523" i="10"/>
  <c r="Q1523" i="10"/>
  <c r="P1523" i="10"/>
  <c r="N1523" i="10"/>
  <c r="M1523" i="10"/>
  <c r="M1523" i="10" a="1"/>
  <c r="L1523" i="10"/>
  <c r="K1523" i="10"/>
  <c r="G1523" i="10"/>
  <c r="F1523" i="10"/>
  <c r="E1523" i="10"/>
  <c r="D1523" i="10"/>
  <c r="C1523" i="10"/>
  <c r="B1523" i="10"/>
  <c r="S1522" i="10"/>
  <c r="R1522" i="10"/>
  <c r="Q1522" i="10"/>
  <c r="P1522" i="10"/>
  <c r="N1522" i="10"/>
  <c r="M1522" i="10"/>
  <c r="M1522" i="10" a="1"/>
  <c r="L1522" i="10"/>
  <c r="K1522" i="10"/>
  <c r="G1522" i="10"/>
  <c r="F1522" i="10"/>
  <c r="E1522" i="10"/>
  <c r="D1522" i="10"/>
  <c r="C1522" i="10"/>
  <c r="B1522" i="10"/>
  <c r="S1521" i="10"/>
  <c r="R1521" i="10"/>
  <c r="Q1521" i="10"/>
  <c r="P1521" i="10"/>
  <c r="N1521" i="10"/>
  <c r="M1521" i="10"/>
  <c r="M1521" i="10" a="1"/>
  <c r="L1521" i="10"/>
  <c r="K1521" i="10"/>
  <c r="G1521" i="10"/>
  <c r="F1521" i="10"/>
  <c r="E1521" i="10"/>
  <c r="D1521" i="10"/>
  <c r="C1521" i="10"/>
  <c r="B1521" i="10"/>
  <c r="S1520" i="10"/>
  <c r="R1520" i="10"/>
  <c r="Q1520" i="10"/>
  <c r="P1520" i="10"/>
  <c r="M1520" i="10"/>
  <c r="M1520" i="10" a="1"/>
  <c r="L1520" i="10"/>
  <c r="K1520" i="10"/>
  <c r="G1520" i="10"/>
  <c r="F1520" i="10"/>
  <c r="E1520" i="10"/>
  <c r="D1520" i="10"/>
  <c r="C1520" i="10"/>
  <c r="B1520" i="10"/>
  <c r="S1519" i="10"/>
  <c r="R1519" i="10"/>
  <c r="Q1519" i="10"/>
  <c r="P1519" i="10"/>
  <c r="N1519" i="10"/>
  <c r="M1519" i="10"/>
  <c r="M1519" i="10" a="1"/>
  <c r="L1519" i="10"/>
  <c r="K1519" i="10"/>
  <c r="G1519" i="10"/>
  <c r="F1519" i="10"/>
  <c r="E1519" i="10"/>
  <c r="D1519" i="10"/>
  <c r="C1519" i="10"/>
  <c r="B1519" i="10"/>
  <c r="S1518" i="10"/>
  <c r="R1518" i="10"/>
  <c r="Q1518" i="10"/>
  <c r="P1518" i="10"/>
  <c r="N1518" i="10"/>
  <c r="M1518" i="10"/>
  <c r="M1518" i="10" a="1"/>
  <c r="L1518" i="10"/>
  <c r="K1518" i="10"/>
  <c r="G1518" i="10"/>
  <c r="F1518" i="10"/>
  <c r="E1518" i="10"/>
  <c r="D1518" i="10"/>
  <c r="C1518" i="10"/>
  <c r="B1518" i="10"/>
  <c r="S1517" i="10"/>
  <c r="R1517" i="10"/>
  <c r="Q1517" i="10"/>
  <c r="P1517" i="10"/>
  <c r="M1517" i="10"/>
  <c r="M1517" i="10" a="1"/>
  <c r="L1517" i="10"/>
  <c r="K1517" i="10"/>
  <c r="G1517" i="10"/>
  <c r="F1517" i="10"/>
  <c r="E1517" i="10"/>
  <c r="D1517" i="10"/>
  <c r="C1517" i="10"/>
  <c r="B1517" i="10"/>
  <c r="S1516" i="10"/>
  <c r="R1516" i="10"/>
  <c r="Q1516" i="10"/>
  <c r="P1516" i="10"/>
  <c r="N1516" i="10"/>
  <c r="M1516" i="10"/>
  <c r="M1516" i="10" a="1"/>
  <c r="L1516" i="10"/>
  <c r="K1516" i="10"/>
  <c r="G1516" i="10"/>
  <c r="F1516" i="10"/>
  <c r="E1516" i="10"/>
  <c r="D1516" i="10"/>
  <c r="C1516" i="10"/>
  <c r="B1516" i="10"/>
  <c r="S1515" i="10"/>
  <c r="R1515" i="10"/>
  <c r="Q1515" i="10"/>
  <c r="P1515" i="10"/>
  <c r="N1515" i="10"/>
  <c r="M1515" i="10"/>
  <c r="M1515" i="10" a="1"/>
  <c r="L1515" i="10"/>
  <c r="K1515" i="10"/>
  <c r="G1515" i="10"/>
  <c r="F1515" i="10"/>
  <c r="E1515" i="10"/>
  <c r="D1515" i="10"/>
  <c r="C1515" i="10"/>
  <c r="B1515" i="10"/>
  <c r="S1514" i="10"/>
  <c r="R1514" i="10"/>
  <c r="Q1514" i="10"/>
  <c r="P1514" i="10"/>
  <c r="N1514" i="10"/>
  <c r="M1514" i="10"/>
  <c r="M1514" i="10" a="1"/>
  <c r="L1514" i="10"/>
  <c r="K1514" i="10"/>
  <c r="G1514" i="10"/>
  <c r="F1514" i="10"/>
  <c r="E1514" i="10"/>
  <c r="D1514" i="10"/>
  <c r="C1514" i="10"/>
  <c r="B1514" i="10"/>
  <c r="S1513" i="10"/>
  <c r="R1513" i="10"/>
  <c r="Q1513" i="10"/>
  <c r="P1513" i="10"/>
  <c r="M1513" i="10"/>
  <c r="M1513" i="10" a="1"/>
  <c r="L1513" i="10"/>
  <c r="K1513" i="10"/>
  <c r="G1513" i="10"/>
  <c r="F1513" i="10"/>
  <c r="E1513" i="10"/>
  <c r="D1513" i="10"/>
  <c r="C1513" i="10"/>
  <c r="B1513" i="10"/>
  <c r="S1512" i="10"/>
  <c r="R1512" i="10"/>
  <c r="Q1512" i="10"/>
  <c r="P1512" i="10"/>
  <c r="N1512" i="10"/>
  <c r="M1512" i="10"/>
  <c r="M1512" i="10" a="1"/>
  <c r="L1512" i="10"/>
  <c r="K1512" i="10"/>
  <c r="G1512" i="10"/>
  <c r="F1512" i="10"/>
  <c r="E1512" i="10"/>
  <c r="D1512" i="10"/>
  <c r="C1512" i="10"/>
  <c r="B1512" i="10"/>
  <c r="S1511" i="10"/>
  <c r="R1511" i="10"/>
  <c r="Q1511" i="10"/>
  <c r="P1511" i="10"/>
  <c r="N1511" i="10"/>
  <c r="M1511" i="10"/>
  <c r="M1511" i="10" a="1"/>
  <c r="L1511" i="10"/>
  <c r="K1511" i="10"/>
  <c r="G1511" i="10"/>
  <c r="F1511" i="10"/>
  <c r="E1511" i="10"/>
  <c r="D1511" i="10"/>
  <c r="C1511" i="10"/>
  <c r="B1511" i="10"/>
  <c r="S1510" i="10"/>
  <c r="R1510" i="10"/>
  <c r="Q1510" i="10"/>
  <c r="P1510" i="10"/>
  <c r="N1510" i="10"/>
  <c r="M1510" i="10"/>
  <c r="M1510" i="10" a="1"/>
  <c r="L1510" i="10"/>
  <c r="K1510" i="10"/>
  <c r="G1510" i="10"/>
  <c r="F1510" i="10"/>
  <c r="E1510" i="10"/>
  <c r="D1510" i="10"/>
  <c r="C1510" i="10"/>
  <c r="B1510" i="10"/>
  <c r="S1509" i="10"/>
  <c r="R1509" i="10"/>
  <c r="Q1509" i="10"/>
  <c r="P1509" i="10"/>
  <c r="N1509" i="10"/>
  <c r="M1509" i="10"/>
  <c r="M1509" i="10" a="1"/>
  <c r="L1509" i="10"/>
  <c r="K1509" i="10"/>
  <c r="G1509" i="10"/>
  <c r="F1509" i="10"/>
  <c r="E1509" i="10"/>
  <c r="D1509" i="10"/>
  <c r="C1509" i="10"/>
  <c r="B1509" i="10"/>
  <c r="S1508" i="10"/>
  <c r="R1508" i="10"/>
  <c r="Q1508" i="10"/>
  <c r="P1508" i="10"/>
  <c r="N1508" i="10"/>
  <c r="M1508" i="10"/>
  <c r="M1508" i="10" a="1"/>
  <c r="L1508" i="10"/>
  <c r="K1508" i="10"/>
  <c r="G1508" i="10"/>
  <c r="F1508" i="10"/>
  <c r="E1508" i="10"/>
  <c r="D1508" i="10"/>
  <c r="C1508" i="10"/>
  <c r="B1508" i="10"/>
  <c r="S1507" i="10"/>
  <c r="R1507" i="10"/>
  <c r="Q1507" i="10"/>
  <c r="P1507" i="10"/>
  <c r="N1507" i="10"/>
  <c r="M1507" i="10"/>
  <c r="M1507" i="10" a="1"/>
  <c r="L1507" i="10"/>
  <c r="K1507" i="10"/>
  <c r="G1507" i="10"/>
  <c r="F1507" i="10"/>
  <c r="E1507" i="10"/>
  <c r="D1507" i="10"/>
  <c r="C1507" i="10"/>
  <c r="B1507" i="10"/>
  <c r="S1506" i="10"/>
  <c r="R1506" i="10"/>
  <c r="Q1506" i="10"/>
  <c r="P1506" i="10"/>
  <c r="N1506" i="10"/>
  <c r="M1506" i="10"/>
  <c r="M1506" i="10" a="1"/>
  <c r="L1506" i="10"/>
  <c r="K1506" i="10"/>
  <c r="G1506" i="10"/>
  <c r="F1506" i="10"/>
  <c r="E1506" i="10"/>
  <c r="D1506" i="10"/>
  <c r="C1506" i="10"/>
  <c r="B1506" i="10"/>
  <c r="S1505" i="10"/>
  <c r="R1505" i="10"/>
  <c r="Q1505" i="10"/>
  <c r="P1505" i="10"/>
  <c r="N1505" i="10"/>
  <c r="M1505" i="10"/>
  <c r="M1505" i="10" a="1"/>
  <c r="L1505" i="10"/>
  <c r="K1505" i="10"/>
  <c r="G1505" i="10"/>
  <c r="F1505" i="10"/>
  <c r="E1505" i="10"/>
  <c r="D1505" i="10"/>
  <c r="C1505" i="10"/>
  <c r="B1505" i="10"/>
  <c r="S1504" i="10"/>
  <c r="R1504" i="10"/>
  <c r="Q1504" i="10"/>
  <c r="P1504" i="10"/>
  <c r="N1504" i="10"/>
  <c r="M1504" i="10"/>
  <c r="M1504" i="10" a="1"/>
  <c r="L1504" i="10"/>
  <c r="K1504" i="10"/>
  <c r="G1504" i="10"/>
  <c r="F1504" i="10"/>
  <c r="E1504" i="10"/>
  <c r="D1504" i="10"/>
  <c r="C1504" i="10"/>
  <c r="B1504" i="10"/>
  <c r="S1503" i="10"/>
  <c r="R1503" i="10"/>
  <c r="Q1503" i="10"/>
  <c r="P1503" i="10"/>
  <c r="N1503" i="10"/>
  <c r="M1503" i="10"/>
  <c r="M1503" i="10" a="1"/>
  <c r="L1503" i="10"/>
  <c r="K1503" i="10"/>
  <c r="G1503" i="10"/>
  <c r="F1503" i="10"/>
  <c r="E1503" i="10"/>
  <c r="D1503" i="10"/>
  <c r="C1503" i="10"/>
  <c r="B1503" i="10"/>
  <c r="S1502" i="10"/>
  <c r="R1502" i="10"/>
  <c r="Q1502" i="10"/>
  <c r="P1502" i="10"/>
  <c r="N1502" i="10"/>
  <c r="M1502" i="10"/>
  <c r="M1502" i="10" a="1"/>
  <c r="L1502" i="10"/>
  <c r="K1502" i="10"/>
  <c r="G1502" i="10"/>
  <c r="F1502" i="10"/>
  <c r="E1502" i="10"/>
  <c r="D1502" i="10"/>
  <c r="C1502" i="10"/>
  <c r="B1502" i="10"/>
  <c r="S1501" i="10"/>
  <c r="R1501" i="10"/>
  <c r="Q1501" i="10"/>
  <c r="P1501" i="10"/>
  <c r="N1501" i="10"/>
  <c r="M1501" i="10"/>
  <c r="M1501" i="10" a="1"/>
  <c r="L1501" i="10"/>
  <c r="K1501" i="10"/>
  <c r="G1501" i="10"/>
  <c r="F1501" i="10"/>
  <c r="E1501" i="10"/>
  <c r="D1501" i="10"/>
  <c r="C1501" i="10"/>
  <c r="B1501" i="10"/>
  <c r="S1500" i="10"/>
  <c r="R1500" i="10"/>
  <c r="Q1500" i="10"/>
  <c r="P1500" i="10"/>
  <c r="N1500" i="10"/>
  <c r="M1500" i="10"/>
  <c r="M1500" i="10" a="1"/>
  <c r="L1500" i="10"/>
  <c r="K1500" i="10"/>
  <c r="G1500" i="10"/>
  <c r="F1500" i="10"/>
  <c r="E1500" i="10"/>
  <c r="D1500" i="10"/>
  <c r="C1500" i="10"/>
  <c r="B1500" i="10"/>
  <c r="S1499" i="10"/>
  <c r="R1499" i="10"/>
  <c r="Q1499" i="10"/>
  <c r="P1499" i="10"/>
  <c r="N1499" i="10"/>
  <c r="M1499" i="10"/>
  <c r="M1499" i="10" a="1"/>
  <c r="L1499" i="10"/>
  <c r="K1499" i="10"/>
  <c r="G1499" i="10"/>
  <c r="F1499" i="10"/>
  <c r="E1499" i="10"/>
  <c r="D1499" i="10"/>
  <c r="C1499" i="10"/>
  <c r="B1499" i="10"/>
  <c r="S1498" i="10"/>
  <c r="R1498" i="10"/>
  <c r="Q1498" i="10"/>
  <c r="P1498" i="10"/>
  <c r="N1498" i="10"/>
  <c r="M1498" i="10"/>
  <c r="M1498" i="10" a="1"/>
  <c r="L1498" i="10"/>
  <c r="K1498" i="10"/>
  <c r="G1498" i="10"/>
  <c r="F1498" i="10"/>
  <c r="E1498" i="10"/>
  <c r="D1498" i="10"/>
  <c r="C1498" i="10"/>
  <c r="B1498" i="10"/>
  <c r="S1497" i="10"/>
  <c r="R1497" i="10"/>
  <c r="Q1497" i="10"/>
  <c r="P1497" i="10"/>
  <c r="N1497" i="10"/>
  <c r="M1497" i="10"/>
  <c r="M1497" i="10" a="1"/>
  <c r="L1497" i="10"/>
  <c r="K1497" i="10"/>
  <c r="G1497" i="10"/>
  <c r="F1497" i="10"/>
  <c r="E1497" i="10"/>
  <c r="D1497" i="10"/>
  <c r="C1497" i="10"/>
  <c r="B1497" i="10"/>
  <c r="S1496" i="10"/>
  <c r="R1496" i="10"/>
  <c r="Q1496" i="10"/>
  <c r="P1496" i="10"/>
  <c r="N1496" i="10"/>
  <c r="M1496" i="10"/>
  <c r="M1496" i="10" a="1"/>
  <c r="L1496" i="10"/>
  <c r="K1496" i="10"/>
  <c r="G1496" i="10"/>
  <c r="F1496" i="10"/>
  <c r="E1496" i="10"/>
  <c r="D1496" i="10"/>
  <c r="C1496" i="10"/>
  <c r="B1496" i="10"/>
  <c r="S1495" i="10"/>
  <c r="R1495" i="10"/>
  <c r="Q1495" i="10"/>
  <c r="P1495" i="10"/>
  <c r="N1495" i="10"/>
  <c r="M1495" i="10"/>
  <c r="M1495" i="10" a="1"/>
  <c r="L1495" i="10"/>
  <c r="K1495" i="10"/>
  <c r="G1495" i="10"/>
  <c r="F1495" i="10"/>
  <c r="E1495" i="10"/>
  <c r="D1495" i="10"/>
  <c r="C1495" i="10"/>
  <c r="B1495" i="10"/>
  <c r="S1494" i="10"/>
  <c r="R1494" i="10"/>
  <c r="Q1494" i="10"/>
  <c r="P1494" i="10"/>
  <c r="N1494" i="10"/>
  <c r="M1494" i="10"/>
  <c r="M1494" i="10" a="1"/>
  <c r="L1494" i="10"/>
  <c r="K1494" i="10"/>
  <c r="G1494" i="10"/>
  <c r="F1494" i="10"/>
  <c r="E1494" i="10"/>
  <c r="D1494" i="10"/>
  <c r="C1494" i="10"/>
  <c r="B1494" i="10"/>
  <c r="S1493" i="10"/>
  <c r="R1493" i="10"/>
  <c r="Q1493" i="10"/>
  <c r="P1493" i="10"/>
  <c r="N1493" i="10"/>
  <c r="M1493" i="10"/>
  <c r="M1493" i="10" a="1"/>
  <c r="L1493" i="10"/>
  <c r="K1493" i="10"/>
  <c r="G1493" i="10"/>
  <c r="F1493" i="10"/>
  <c r="E1493" i="10"/>
  <c r="D1493" i="10"/>
  <c r="C1493" i="10"/>
  <c r="B1493" i="10"/>
  <c r="S1492" i="10"/>
  <c r="R1492" i="10"/>
  <c r="Q1492" i="10"/>
  <c r="P1492" i="10"/>
  <c r="N1492" i="10"/>
  <c r="M1492" i="10"/>
  <c r="M1492" i="10" a="1"/>
  <c r="L1492" i="10"/>
  <c r="K1492" i="10"/>
  <c r="G1492" i="10"/>
  <c r="F1492" i="10"/>
  <c r="E1492" i="10"/>
  <c r="D1492" i="10"/>
  <c r="C1492" i="10"/>
  <c r="B1492" i="10"/>
  <c r="S1491" i="10"/>
  <c r="R1491" i="10"/>
  <c r="Q1491" i="10"/>
  <c r="P1491" i="10"/>
  <c r="N1491" i="10"/>
  <c r="M1491" i="10"/>
  <c r="M1491" i="10" a="1"/>
  <c r="L1491" i="10"/>
  <c r="K1491" i="10"/>
  <c r="G1491" i="10"/>
  <c r="F1491" i="10"/>
  <c r="E1491" i="10"/>
  <c r="D1491" i="10"/>
  <c r="C1491" i="10"/>
  <c r="B1491" i="10"/>
  <c r="S1490" i="10"/>
  <c r="R1490" i="10"/>
  <c r="Q1490" i="10"/>
  <c r="P1490" i="10"/>
  <c r="N1490" i="10"/>
  <c r="M1490" i="10"/>
  <c r="M1490" i="10" a="1"/>
  <c r="L1490" i="10"/>
  <c r="K1490" i="10"/>
  <c r="G1490" i="10"/>
  <c r="F1490" i="10"/>
  <c r="E1490" i="10"/>
  <c r="D1490" i="10"/>
  <c r="C1490" i="10"/>
  <c r="B1490" i="10"/>
  <c r="S1489" i="10"/>
  <c r="R1489" i="10"/>
  <c r="Q1489" i="10"/>
  <c r="P1489" i="10"/>
  <c r="M1489" i="10"/>
  <c r="M1489" i="10" a="1"/>
  <c r="L1489" i="10"/>
  <c r="K1489" i="10"/>
  <c r="G1489" i="10"/>
  <c r="F1489" i="10"/>
  <c r="E1489" i="10"/>
  <c r="D1489" i="10"/>
  <c r="C1489" i="10"/>
  <c r="B1489" i="10"/>
  <c r="S1488" i="10"/>
  <c r="R1488" i="10"/>
  <c r="Q1488" i="10"/>
  <c r="P1488" i="10"/>
  <c r="N1488" i="10"/>
  <c r="M1488" i="10"/>
  <c r="M1488" i="10" a="1"/>
  <c r="L1488" i="10"/>
  <c r="K1488" i="10"/>
  <c r="G1488" i="10"/>
  <c r="F1488" i="10"/>
  <c r="E1488" i="10"/>
  <c r="D1488" i="10"/>
  <c r="C1488" i="10"/>
  <c r="B1488" i="10"/>
  <c r="S1487" i="10"/>
  <c r="R1487" i="10"/>
  <c r="Q1487" i="10"/>
  <c r="P1487" i="10"/>
  <c r="N1487" i="10"/>
  <c r="M1487" i="10"/>
  <c r="M1487" i="10" a="1"/>
  <c r="L1487" i="10"/>
  <c r="K1487" i="10"/>
  <c r="G1487" i="10"/>
  <c r="F1487" i="10"/>
  <c r="E1487" i="10"/>
  <c r="D1487" i="10"/>
  <c r="C1487" i="10"/>
  <c r="B1487" i="10"/>
  <c r="S1486" i="10"/>
  <c r="R1486" i="10"/>
  <c r="Q1486" i="10"/>
  <c r="P1486" i="10"/>
  <c r="N1486" i="10"/>
  <c r="M1486" i="10"/>
  <c r="M1486" i="10" a="1"/>
  <c r="L1486" i="10"/>
  <c r="K1486" i="10"/>
  <c r="G1486" i="10"/>
  <c r="F1486" i="10"/>
  <c r="E1486" i="10"/>
  <c r="D1486" i="10"/>
  <c r="C1486" i="10"/>
  <c r="B1486" i="10"/>
  <c r="S1485" i="10"/>
  <c r="R1485" i="10"/>
  <c r="Q1485" i="10"/>
  <c r="P1485" i="10"/>
  <c r="N1485" i="10"/>
  <c r="M1485" i="10"/>
  <c r="M1485" i="10" a="1"/>
  <c r="L1485" i="10"/>
  <c r="K1485" i="10"/>
  <c r="G1485" i="10"/>
  <c r="F1485" i="10"/>
  <c r="E1485" i="10"/>
  <c r="D1485" i="10"/>
  <c r="C1485" i="10"/>
  <c r="B1485" i="10"/>
  <c r="S1484" i="10"/>
  <c r="R1484" i="10"/>
  <c r="Q1484" i="10"/>
  <c r="P1484" i="10"/>
  <c r="M1484" i="10"/>
  <c r="M1484" i="10" a="1"/>
  <c r="L1484" i="10"/>
  <c r="K1484" i="10"/>
  <c r="G1484" i="10"/>
  <c r="F1484" i="10"/>
  <c r="E1484" i="10"/>
  <c r="D1484" i="10"/>
  <c r="C1484" i="10"/>
  <c r="B1484" i="10"/>
  <c r="S1483" i="10"/>
  <c r="R1483" i="10"/>
  <c r="Q1483" i="10"/>
  <c r="P1483" i="10"/>
  <c r="N1483" i="10"/>
  <c r="M1483" i="10"/>
  <c r="M1483" i="10" a="1"/>
  <c r="L1483" i="10"/>
  <c r="K1483" i="10"/>
  <c r="G1483" i="10"/>
  <c r="F1483" i="10"/>
  <c r="E1483" i="10"/>
  <c r="D1483" i="10"/>
  <c r="C1483" i="10"/>
  <c r="B1483" i="10"/>
  <c r="S1482" i="10"/>
  <c r="R1482" i="10"/>
  <c r="Q1482" i="10"/>
  <c r="P1482" i="10"/>
  <c r="N1482" i="10"/>
  <c r="M1482" i="10"/>
  <c r="M1482" i="10" a="1"/>
  <c r="L1482" i="10"/>
  <c r="K1482" i="10"/>
  <c r="G1482" i="10"/>
  <c r="F1482" i="10"/>
  <c r="E1482" i="10"/>
  <c r="D1482" i="10"/>
  <c r="C1482" i="10"/>
  <c r="B1482" i="10"/>
  <c r="S1481" i="10"/>
  <c r="R1481" i="10"/>
  <c r="Q1481" i="10"/>
  <c r="P1481" i="10"/>
  <c r="N1481" i="10"/>
  <c r="M1481" i="10"/>
  <c r="M1481" i="10" a="1"/>
  <c r="L1481" i="10"/>
  <c r="K1481" i="10"/>
  <c r="G1481" i="10"/>
  <c r="F1481" i="10"/>
  <c r="E1481" i="10"/>
  <c r="D1481" i="10"/>
  <c r="C1481" i="10"/>
  <c r="B1481" i="10"/>
  <c r="S1480" i="10"/>
  <c r="R1480" i="10"/>
  <c r="Q1480" i="10"/>
  <c r="P1480" i="10"/>
  <c r="N1480" i="10"/>
  <c r="M1480" i="10"/>
  <c r="M1480" i="10" a="1"/>
  <c r="L1480" i="10"/>
  <c r="K1480" i="10"/>
  <c r="G1480" i="10"/>
  <c r="F1480" i="10"/>
  <c r="E1480" i="10"/>
  <c r="D1480" i="10"/>
  <c r="C1480" i="10"/>
  <c r="B1480" i="10"/>
  <c r="S1479" i="10"/>
  <c r="R1479" i="10"/>
  <c r="Q1479" i="10"/>
  <c r="P1479" i="10"/>
  <c r="N1479" i="10"/>
  <c r="M1479" i="10"/>
  <c r="M1479" i="10" a="1"/>
  <c r="L1479" i="10"/>
  <c r="K1479" i="10"/>
  <c r="G1479" i="10"/>
  <c r="F1479" i="10"/>
  <c r="E1479" i="10"/>
  <c r="D1479" i="10"/>
  <c r="C1479" i="10"/>
  <c r="B1479" i="10"/>
  <c r="S1478" i="10"/>
  <c r="R1478" i="10"/>
  <c r="Q1478" i="10"/>
  <c r="P1478" i="10"/>
  <c r="N1478" i="10"/>
  <c r="M1478" i="10"/>
  <c r="M1478" i="10" a="1"/>
  <c r="L1478" i="10"/>
  <c r="K1478" i="10"/>
  <c r="G1478" i="10"/>
  <c r="F1478" i="10"/>
  <c r="E1478" i="10"/>
  <c r="D1478" i="10"/>
  <c r="C1478" i="10"/>
  <c r="B1478" i="10"/>
  <c r="S1477" i="10"/>
  <c r="R1477" i="10"/>
  <c r="Q1477" i="10"/>
  <c r="P1477" i="10"/>
  <c r="N1477" i="10"/>
  <c r="M1477" i="10"/>
  <c r="M1477" i="10" a="1"/>
  <c r="L1477" i="10"/>
  <c r="K1477" i="10"/>
  <c r="G1477" i="10"/>
  <c r="F1477" i="10"/>
  <c r="E1477" i="10"/>
  <c r="D1477" i="10"/>
  <c r="C1477" i="10"/>
  <c r="B1477" i="10"/>
  <c r="S1476" i="10"/>
  <c r="R1476" i="10"/>
  <c r="Q1476" i="10"/>
  <c r="P1476" i="10"/>
  <c r="N1476" i="10"/>
  <c r="M1476" i="10"/>
  <c r="M1476" i="10" a="1"/>
  <c r="L1476" i="10"/>
  <c r="K1476" i="10"/>
  <c r="G1476" i="10"/>
  <c r="F1476" i="10"/>
  <c r="E1476" i="10"/>
  <c r="D1476" i="10"/>
  <c r="C1476" i="10"/>
  <c r="B1476" i="10"/>
  <c r="S1475" i="10"/>
  <c r="R1475" i="10"/>
  <c r="Q1475" i="10"/>
  <c r="P1475" i="10"/>
  <c r="N1475" i="10"/>
  <c r="M1475" i="10"/>
  <c r="M1475" i="10" a="1"/>
  <c r="L1475" i="10"/>
  <c r="K1475" i="10"/>
  <c r="G1475" i="10"/>
  <c r="F1475" i="10"/>
  <c r="E1475" i="10"/>
  <c r="D1475" i="10"/>
  <c r="C1475" i="10"/>
  <c r="B1475" i="10"/>
  <c r="S1474" i="10"/>
  <c r="R1474" i="10"/>
  <c r="Q1474" i="10"/>
  <c r="P1474" i="10"/>
  <c r="N1474" i="10"/>
  <c r="M1474" i="10"/>
  <c r="M1474" i="10" a="1"/>
  <c r="L1474" i="10"/>
  <c r="K1474" i="10"/>
  <c r="G1474" i="10"/>
  <c r="F1474" i="10"/>
  <c r="E1474" i="10"/>
  <c r="D1474" i="10"/>
  <c r="C1474" i="10"/>
  <c r="B1474" i="10"/>
  <c r="S1473" i="10"/>
  <c r="R1473" i="10"/>
  <c r="Q1473" i="10"/>
  <c r="P1473" i="10"/>
  <c r="N1473" i="10"/>
  <c r="M1473" i="10"/>
  <c r="M1473" i="10" a="1"/>
  <c r="L1473" i="10"/>
  <c r="K1473" i="10"/>
  <c r="G1473" i="10"/>
  <c r="F1473" i="10"/>
  <c r="E1473" i="10"/>
  <c r="D1473" i="10"/>
  <c r="C1473" i="10"/>
  <c r="B1473" i="10"/>
  <c r="S1472" i="10"/>
  <c r="R1472" i="10"/>
  <c r="Q1472" i="10"/>
  <c r="P1472" i="10"/>
  <c r="N1472" i="10"/>
  <c r="M1472" i="10"/>
  <c r="M1472" i="10" a="1"/>
  <c r="L1472" i="10"/>
  <c r="K1472" i="10"/>
  <c r="G1472" i="10"/>
  <c r="F1472" i="10"/>
  <c r="E1472" i="10"/>
  <c r="D1472" i="10"/>
  <c r="C1472" i="10"/>
  <c r="B1472" i="10"/>
  <c r="S1471" i="10"/>
  <c r="R1471" i="10"/>
  <c r="Q1471" i="10"/>
  <c r="P1471" i="10"/>
  <c r="N1471" i="10"/>
  <c r="M1471" i="10"/>
  <c r="M1471" i="10" a="1"/>
  <c r="L1471" i="10"/>
  <c r="K1471" i="10"/>
  <c r="G1471" i="10"/>
  <c r="F1471" i="10"/>
  <c r="E1471" i="10"/>
  <c r="D1471" i="10"/>
  <c r="C1471" i="10"/>
  <c r="B1471" i="10"/>
  <c r="S1470" i="10"/>
  <c r="R1470" i="10"/>
  <c r="Q1470" i="10"/>
  <c r="P1470" i="10"/>
  <c r="N1470" i="10"/>
  <c r="M1470" i="10"/>
  <c r="M1470" i="10" a="1"/>
  <c r="L1470" i="10"/>
  <c r="K1470" i="10"/>
  <c r="G1470" i="10"/>
  <c r="F1470" i="10"/>
  <c r="E1470" i="10"/>
  <c r="D1470" i="10"/>
  <c r="C1470" i="10"/>
  <c r="B1470" i="10"/>
  <c r="S1469" i="10"/>
  <c r="R1469" i="10"/>
  <c r="Q1469" i="10"/>
  <c r="P1469" i="10"/>
  <c r="N1469" i="10"/>
  <c r="M1469" i="10"/>
  <c r="M1469" i="10" a="1"/>
  <c r="L1469" i="10"/>
  <c r="K1469" i="10"/>
  <c r="G1469" i="10"/>
  <c r="F1469" i="10"/>
  <c r="E1469" i="10"/>
  <c r="D1469" i="10"/>
  <c r="C1469" i="10"/>
  <c r="B1469" i="10"/>
  <c r="S1468" i="10"/>
  <c r="R1468" i="10"/>
  <c r="Q1468" i="10"/>
  <c r="P1468" i="10"/>
  <c r="N1468" i="10"/>
  <c r="M1468" i="10"/>
  <c r="M1468" i="10" a="1"/>
  <c r="L1468" i="10"/>
  <c r="K1468" i="10"/>
  <c r="G1468" i="10"/>
  <c r="F1468" i="10"/>
  <c r="E1468" i="10"/>
  <c r="D1468" i="10"/>
  <c r="C1468" i="10"/>
  <c r="B1468" i="10"/>
  <c r="S1467" i="10"/>
  <c r="R1467" i="10"/>
  <c r="Q1467" i="10"/>
  <c r="P1467" i="10"/>
  <c r="N1467" i="10"/>
  <c r="M1467" i="10"/>
  <c r="M1467" i="10" a="1"/>
  <c r="L1467" i="10"/>
  <c r="K1467" i="10"/>
  <c r="G1467" i="10"/>
  <c r="F1467" i="10"/>
  <c r="E1467" i="10"/>
  <c r="D1467" i="10"/>
  <c r="C1467" i="10"/>
  <c r="B1467" i="10"/>
  <c r="S1466" i="10"/>
  <c r="R1466" i="10"/>
  <c r="Q1466" i="10"/>
  <c r="P1466" i="10"/>
  <c r="N1466" i="10"/>
  <c r="M1466" i="10"/>
  <c r="M1466" i="10" a="1"/>
  <c r="L1466" i="10"/>
  <c r="K1466" i="10"/>
  <c r="G1466" i="10"/>
  <c r="F1466" i="10"/>
  <c r="E1466" i="10"/>
  <c r="D1466" i="10"/>
  <c r="C1466" i="10"/>
  <c r="B1466" i="10"/>
  <c r="S1465" i="10"/>
  <c r="R1465" i="10"/>
  <c r="Q1465" i="10"/>
  <c r="P1465" i="10"/>
  <c r="N1465" i="10"/>
  <c r="M1465" i="10"/>
  <c r="M1465" i="10" a="1"/>
  <c r="L1465" i="10"/>
  <c r="K1465" i="10"/>
  <c r="G1465" i="10"/>
  <c r="F1465" i="10"/>
  <c r="E1465" i="10"/>
  <c r="D1465" i="10"/>
  <c r="C1465" i="10"/>
  <c r="B1465" i="10"/>
  <c r="S1464" i="10"/>
  <c r="R1464" i="10"/>
  <c r="Q1464" i="10"/>
  <c r="P1464" i="10"/>
  <c r="N1464" i="10"/>
  <c r="M1464" i="10"/>
  <c r="M1464" i="10" a="1"/>
  <c r="L1464" i="10"/>
  <c r="K1464" i="10"/>
  <c r="G1464" i="10"/>
  <c r="F1464" i="10"/>
  <c r="E1464" i="10"/>
  <c r="D1464" i="10"/>
  <c r="C1464" i="10"/>
  <c r="B1464" i="10"/>
  <c r="S1463" i="10"/>
  <c r="R1463" i="10"/>
  <c r="Q1463" i="10"/>
  <c r="P1463" i="10"/>
  <c r="N1463" i="10"/>
  <c r="M1463" i="10"/>
  <c r="M1463" i="10" a="1"/>
  <c r="L1463" i="10"/>
  <c r="K1463" i="10"/>
  <c r="G1463" i="10"/>
  <c r="F1463" i="10"/>
  <c r="E1463" i="10"/>
  <c r="D1463" i="10"/>
  <c r="C1463" i="10"/>
  <c r="B1463" i="10"/>
  <c r="S1462" i="10"/>
  <c r="R1462" i="10"/>
  <c r="Q1462" i="10"/>
  <c r="P1462" i="10"/>
  <c r="N1462" i="10"/>
  <c r="M1462" i="10"/>
  <c r="M1462" i="10" a="1"/>
  <c r="L1462" i="10"/>
  <c r="K1462" i="10"/>
  <c r="G1462" i="10"/>
  <c r="F1462" i="10"/>
  <c r="E1462" i="10"/>
  <c r="D1462" i="10"/>
  <c r="C1462" i="10"/>
  <c r="B1462" i="10"/>
  <c r="S1461" i="10"/>
  <c r="R1461" i="10"/>
  <c r="Q1461" i="10"/>
  <c r="P1461" i="10"/>
  <c r="N1461" i="10"/>
  <c r="M1461" i="10"/>
  <c r="M1461" i="10" a="1"/>
  <c r="L1461" i="10"/>
  <c r="K1461" i="10"/>
  <c r="G1461" i="10"/>
  <c r="F1461" i="10"/>
  <c r="E1461" i="10"/>
  <c r="D1461" i="10"/>
  <c r="C1461" i="10"/>
  <c r="B1461" i="10"/>
  <c r="S1460" i="10"/>
  <c r="R1460" i="10"/>
  <c r="Q1460" i="10"/>
  <c r="P1460" i="10"/>
  <c r="N1460" i="10"/>
  <c r="M1460" i="10"/>
  <c r="M1460" i="10" a="1"/>
  <c r="L1460" i="10"/>
  <c r="K1460" i="10"/>
  <c r="G1460" i="10"/>
  <c r="F1460" i="10"/>
  <c r="E1460" i="10"/>
  <c r="D1460" i="10"/>
  <c r="C1460" i="10"/>
  <c r="B1460" i="10"/>
  <c r="S1459" i="10"/>
  <c r="R1459" i="10"/>
  <c r="Q1459" i="10"/>
  <c r="P1459" i="10"/>
  <c r="N1459" i="10"/>
  <c r="M1459" i="10"/>
  <c r="M1459" i="10" a="1"/>
  <c r="L1459" i="10"/>
  <c r="K1459" i="10"/>
  <c r="G1459" i="10"/>
  <c r="F1459" i="10"/>
  <c r="E1459" i="10"/>
  <c r="D1459" i="10"/>
  <c r="C1459" i="10"/>
  <c r="B1459" i="10"/>
  <c r="S1458" i="10"/>
  <c r="R1458" i="10"/>
  <c r="Q1458" i="10"/>
  <c r="P1458" i="10"/>
  <c r="N1458" i="10"/>
  <c r="M1458" i="10"/>
  <c r="M1458" i="10" a="1"/>
  <c r="L1458" i="10"/>
  <c r="K1458" i="10"/>
  <c r="G1458" i="10"/>
  <c r="F1458" i="10"/>
  <c r="E1458" i="10"/>
  <c r="D1458" i="10"/>
  <c r="C1458" i="10"/>
  <c r="B1458" i="10"/>
  <c r="S1457" i="10"/>
  <c r="R1457" i="10"/>
  <c r="Q1457" i="10"/>
  <c r="P1457" i="10"/>
  <c r="N1457" i="10"/>
  <c r="M1457" i="10"/>
  <c r="M1457" i="10" a="1"/>
  <c r="L1457" i="10"/>
  <c r="K1457" i="10"/>
  <c r="G1457" i="10"/>
  <c r="F1457" i="10"/>
  <c r="E1457" i="10"/>
  <c r="D1457" i="10"/>
  <c r="C1457" i="10"/>
  <c r="B1457" i="10"/>
  <c r="S1456" i="10"/>
  <c r="R1456" i="10"/>
  <c r="Q1456" i="10"/>
  <c r="P1456" i="10"/>
  <c r="N1456" i="10"/>
  <c r="M1456" i="10"/>
  <c r="M1456" i="10" a="1"/>
  <c r="L1456" i="10"/>
  <c r="K1456" i="10"/>
  <c r="G1456" i="10"/>
  <c r="F1456" i="10"/>
  <c r="E1456" i="10"/>
  <c r="D1456" i="10"/>
  <c r="C1456" i="10"/>
  <c r="B1456" i="10"/>
  <c r="S1455" i="10"/>
  <c r="R1455" i="10"/>
  <c r="Q1455" i="10"/>
  <c r="P1455" i="10"/>
  <c r="N1455" i="10"/>
  <c r="M1455" i="10"/>
  <c r="M1455" i="10" a="1"/>
  <c r="L1455" i="10"/>
  <c r="K1455" i="10"/>
  <c r="G1455" i="10"/>
  <c r="F1455" i="10"/>
  <c r="E1455" i="10"/>
  <c r="D1455" i="10"/>
  <c r="C1455" i="10"/>
  <c r="B1455" i="10"/>
  <c r="S1454" i="10"/>
  <c r="R1454" i="10"/>
  <c r="Q1454" i="10"/>
  <c r="P1454" i="10"/>
  <c r="N1454" i="10"/>
  <c r="M1454" i="10"/>
  <c r="M1454" i="10" a="1"/>
  <c r="L1454" i="10"/>
  <c r="K1454" i="10"/>
  <c r="G1454" i="10"/>
  <c r="F1454" i="10"/>
  <c r="E1454" i="10"/>
  <c r="D1454" i="10"/>
  <c r="C1454" i="10"/>
  <c r="B1454" i="10"/>
  <c r="S1453" i="10"/>
  <c r="R1453" i="10"/>
  <c r="Q1453" i="10"/>
  <c r="P1453" i="10"/>
  <c r="N1453" i="10"/>
  <c r="M1453" i="10"/>
  <c r="M1453" i="10" a="1"/>
  <c r="L1453" i="10"/>
  <c r="K1453" i="10"/>
  <c r="G1453" i="10"/>
  <c r="F1453" i="10"/>
  <c r="E1453" i="10"/>
  <c r="D1453" i="10"/>
  <c r="C1453" i="10"/>
  <c r="B1453" i="10"/>
  <c r="S1452" i="10"/>
  <c r="R1452" i="10"/>
  <c r="Q1452" i="10"/>
  <c r="P1452" i="10"/>
  <c r="N1452" i="10"/>
  <c r="M1452" i="10"/>
  <c r="M1452" i="10" a="1"/>
  <c r="L1452" i="10"/>
  <c r="K1452" i="10"/>
  <c r="G1452" i="10"/>
  <c r="F1452" i="10"/>
  <c r="E1452" i="10"/>
  <c r="D1452" i="10"/>
  <c r="C1452" i="10"/>
  <c r="B1452" i="10"/>
  <c r="S1451" i="10"/>
  <c r="R1451" i="10"/>
  <c r="Q1451" i="10"/>
  <c r="P1451" i="10"/>
  <c r="N1451" i="10"/>
  <c r="M1451" i="10"/>
  <c r="M1451" i="10" a="1"/>
  <c r="L1451" i="10"/>
  <c r="K1451" i="10"/>
  <c r="G1451" i="10"/>
  <c r="F1451" i="10"/>
  <c r="E1451" i="10"/>
  <c r="D1451" i="10"/>
  <c r="C1451" i="10"/>
  <c r="B1451" i="10"/>
  <c r="S1450" i="10"/>
  <c r="R1450" i="10"/>
  <c r="Q1450" i="10"/>
  <c r="P1450" i="10"/>
  <c r="N1450" i="10"/>
  <c r="M1450" i="10"/>
  <c r="M1450" i="10" a="1"/>
  <c r="L1450" i="10"/>
  <c r="K1450" i="10"/>
  <c r="G1450" i="10"/>
  <c r="F1450" i="10"/>
  <c r="E1450" i="10"/>
  <c r="D1450" i="10"/>
  <c r="C1450" i="10"/>
  <c r="B1450" i="10"/>
  <c r="S1449" i="10"/>
  <c r="R1449" i="10"/>
  <c r="Q1449" i="10"/>
  <c r="P1449" i="10"/>
  <c r="N1449" i="10"/>
  <c r="M1449" i="10"/>
  <c r="M1449" i="10" a="1"/>
  <c r="L1449" i="10"/>
  <c r="K1449" i="10"/>
  <c r="G1449" i="10"/>
  <c r="F1449" i="10"/>
  <c r="E1449" i="10"/>
  <c r="D1449" i="10"/>
  <c r="C1449" i="10"/>
  <c r="B1449" i="10"/>
  <c r="S1448" i="10"/>
  <c r="R1448" i="10"/>
  <c r="Q1448" i="10"/>
  <c r="P1448" i="10"/>
  <c r="N1448" i="10"/>
  <c r="M1448" i="10"/>
  <c r="M1448" i="10" a="1"/>
  <c r="L1448" i="10"/>
  <c r="K1448" i="10"/>
  <c r="G1448" i="10"/>
  <c r="F1448" i="10"/>
  <c r="E1448" i="10"/>
  <c r="D1448" i="10"/>
  <c r="C1448" i="10"/>
  <c r="B1448" i="10"/>
  <c r="S1447" i="10"/>
  <c r="R1447" i="10"/>
  <c r="Q1447" i="10"/>
  <c r="P1447" i="10"/>
  <c r="N1447" i="10"/>
  <c r="M1447" i="10"/>
  <c r="M1447" i="10" a="1"/>
  <c r="L1447" i="10"/>
  <c r="K1447" i="10"/>
  <c r="G1447" i="10"/>
  <c r="F1447" i="10"/>
  <c r="E1447" i="10"/>
  <c r="D1447" i="10"/>
  <c r="C1447" i="10"/>
  <c r="B1447" i="10"/>
  <c r="S1446" i="10"/>
  <c r="R1446" i="10"/>
  <c r="Q1446" i="10"/>
  <c r="P1446" i="10"/>
  <c r="N1446" i="10"/>
  <c r="M1446" i="10"/>
  <c r="M1446" i="10" a="1"/>
  <c r="L1446" i="10"/>
  <c r="K1446" i="10"/>
  <c r="G1446" i="10"/>
  <c r="F1446" i="10"/>
  <c r="E1446" i="10"/>
  <c r="D1446" i="10"/>
  <c r="C1446" i="10"/>
  <c r="B1446" i="10"/>
  <c r="S1445" i="10"/>
  <c r="R1445" i="10"/>
  <c r="Q1445" i="10"/>
  <c r="P1445" i="10"/>
  <c r="N1445" i="10"/>
  <c r="M1445" i="10"/>
  <c r="M1445" i="10" a="1"/>
  <c r="L1445" i="10"/>
  <c r="K1445" i="10"/>
  <c r="G1445" i="10"/>
  <c r="F1445" i="10"/>
  <c r="E1445" i="10"/>
  <c r="D1445" i="10"/>
  <c r="C1445" i="10"/>
  <c r="B1445" i="10"/>
  <c r="S1444" i="10"/>
  <c r="R1444" i="10"/>
  <c r="Q1444" i="10"/>
  <c r="P1444" i="10"/>
  <c r="N1444" i="10"/>
  <c r="M1444" i="10"/>
  <c r="M1444" i="10" a="1"/>
  <c r="L1444" i="10"/>
  <c r="K1444" i="10"/>
  <c r="G1444" i="10"/>
  <c r="F1444" i="10"/>
  <c r="E1444" i="10"/>
  <c r="D1444" i="10"/>
  <c r="C1444" i="10"/>
  <c r="B1444" i="10"/>
  <c r="S1443" i="10"/>
  <c r="R1443" i="10"/>
  <c r="Q1443" i="10"/>
  <c r="P1443" i="10"/>
  <c r="N1443" i="10"/>
  <c r="M1443" i="10"/>
  <c r="M1443" i="10" a="1"/>
  <c r="L1443" i="10"/>
  <c r="K1443" i="10"/>
  <c r="G1443" i="10"/>
  <c r="F1443" i="10"/>
  <c r="E1443" i="10"/>
  <c r="D1443" i="10"/>
  <c r="C1443" i="10"/>
  <c r="B1443" i="10"/>
  <c r="S1442" i="10"/>
  <c r="R1442" i="10"/>
  <c r="Q1442" i="10"/>
  <c r="P1442" i="10"/>
  <c r="N1442" i="10"/>
  <c r="M1442" i="10"/>
  <c r="M1442" i="10" a="1"/>
  <c r="L1442" i="10"/>
  <c r="K1442" i="10"/>
  <c r="G1442" i="10"/>
  <c r="F1442" i="10"/>
  <c r="E1442" i="10"/>
  <c r="D1442" i="10"/>
  <c r="C1442" i="10"/>
  <c r="B1442" i="10"/>
  <c r="S1441" i="10"/>
  <c r="R1441" i="10"/>
  <c r="Q1441" i="10"/>
  <c r="P1441" i="10"/>
  <c r="N1441" i="10"/>
  <c r="M1441" i="10"/>
  <c r="M1441" i="10" a="1"/>
  <c r="L1441" i="10"/>
  <c r="K1441" i="10"/>
  <c r="G1441" i="10"/>
  <c r="F1441" i="10"/>
  <c r="E1441" i="10"/>
  <c r="D1441" i="10"/>
  <c r="C1441" i="10"/>
  <c r="B1441" i="10"/>
  <c r="S1440" i="10"/>
  <c r="R1440" i="10"/>
  <c r="Q1440" i="10"/>
  <c r="P1440" i="10"/>
  <c r="N1440" i="10"/>
  <c r="M1440" i="10"/>
  <c r="M1440" i="10" a="1"/>
  <c r="L1440" i="10"/>
  <c r="K1440" i="10"/>
  <c r="G1440" i="10"/>
  <c r="F1440" i="10"/>
  <c r="E1440" i="10"/>
  <c r="D1440" i="10"/>
  <c r="C1440" i="10"/>
  <c r="B1440" i="10"/>
  <c r="S1439" i="10"/>
  <c r="R1439" i="10"/>
  <c r="Q1439" i="10"/>
  <c r="P1439" i="10"/>
  <c r="N1439" i="10"/>
  <c r="M1439" i="10"/>
  <c r="M1439" i="10" a="1"/>
  <c r="L1439" i="10"/>
  <c r="K1439" i="10"/>
  <c r="G1439" i="10"/>
  <c r="F1439" i="10"/>
  <c r="E1439" i="10"/>
  <c r="D1439" i="10"/>
  <c r="C1439" i="10"/>
  <c r="B1439" i="10"/>
  <c r="S1438" i="10"/>
  <c r="R1438" i="10"/>
  <c r="Q1438" i="10"/>
  <c r="P1438" i="10"/>
  <c r="N1438" i="10"/>
  <c r="M1438" i="10"/>
  <c r="M1438" i="10" a="1"/>
  <c r="L1438" i="10"/>
  <c r="K1438" i="10"/>
  <c r="G1438" i="10"/>
  <c r="F1438" i="10"/>
  <c r="E1438" i="10"/>
  <c r="D1438" i="10"/>
  <c r="C1438" i="10"/>
  <c r="B1438" i="10"/>
  <c r="S1437" i="10"/>
  <c r="R1437" i="10"/>
  <c r="Q1437" i="10"/>
  <c r="P1437" i="10"/>
  <c r="N1437" i="10"/>
  <c r="M1437" i="10"/>
  <c r="M1437" i="10" a="1"/>
  <c r="L1437" i="10"/>
  <c r="K1437" i="10"/>
  <c r="G1437" i="10"/>
  <c r="F1437" i="10"/>
  <c r="E1437" i="10"/>
  <c r="D1437" i="10"/>
  <c r="C1437" i="10"/>
  <c r="B1437" i="10"/>
  <c r="S1436" i="10"/>
  <c r="R1436" i="10"/>
  <c r="Q1436" i="10"/>
  <c r="P1436" i="10"/>
  <c r="N1436" i="10"/>
  <c r="M1436" i="10"/>
  <c r="M1436" i="10" a="1"/>
  <c r="L1436" i="10"/>
  <c r="K1436" i="10"/>
  <c r="G1436" i="10"/>
  <c r="F1436" i="10"/>
  <c r="E1436" i="10"/>
  <c r="D1436" i="10"/>
  <c r="C1436" i="10"/>
  <c r="B1436" i="10"/>
  <c r="S1435" i="10"/>
  <c r="R1435" i="10"/>
  <c r="Q1435" i="10"/>
  <c r="P1435" i="10"/>
  <c r="N1435" i="10"/>
  <c r="M1435" i="10"/>
  <c r="M1435" i="10" a="1"/>
  <c r="L1435" i="10"/>
  <c r="K1435" i="10"/>
  <c r="G1435" i="10"/>
  <c r="F1435" i="10"/>
  <c r="E1435" i="10"/>
  <c r="D1435" i="10"/>
  <c r="C1435" i="10"/>
  <c r="B1435" i="10"/>
  <c r="S1434" i="10"/>
  <c r="R1434" i="10"/>
  <c r="Q1434" i="10"/>
  <c r="P1434" i="10"/>
  <c r="N1434" i="10"/>
  <c r="M1434" i="10"/>
  <c r="M1434" i="10" a="1"/>
  <c r="L1434" i="10"/>
  <c r="K1434" i="10"/>
  <c r="G1434" i="10"/>
  <c r="F1434" i="10"/>
  <c r="E1434" i="10"/>
  <c r="D1434" i="10"/>
  <c r="C1434" i="10"/>
  <c r="B1434" i="10"/>
  <c r="S1433" i="10"/>
  <c r="R1433" i="10"/>
  <c r="Q1433" i="10"/>
  <c r="P1433" i="10"/>
  <c r="N1433" i="10"/>
  <c r="M1433" i="10"/>
  <c r="M1433" i="10" a="1"/>
  <c r="L1433" i="10"/>
  <c r="K1433" i="10"/>
  <c r="G1433" i="10"/>
  <c r="F1433" i="10"/>
  <c r="E1433" i="10"/>
  <c r="D1433" i="10"/>
  <c r="C1433" i="10"/>
  <c r="B1433" i="10"/>
  <c r="S1432" i="10"/>
  <c r="R1432" i="10"/>
  <c r="Q1432" i="10"/>
  <c r="P1432" i="10"/>
  <c r="N1432" i="10"/>
  <c r="M1432" i="10"/>
  <c r="M1432" i="10" a="1"/>
  <c r="L1432" i="10"/>
  <c r="K1432" i="10"/>
  <c r="G1432" i="10"/>
  <c r="F1432" i="10"/>
  <c r="E1432" i="10"/>
  <c r="D1432" i="10"/>
  <c r="C1432" i="10"/>
  <c r="B1432" i="10"/>
  <c r="S1431" i="10"/>
  <c r="R1431" i="10"/>
  <c r="Q1431" i="10"/>
  <c r="P1431" i="10"/>
  <c r="N1431" i="10"/>
  <c r="M1431" i="10"/>
  <c r="M1431" i="10" a="1"/>
  <c r="L1431" i="10"/>
  <c r="K1431" i="10"/>
  <c r="G1431" i="10"/>
  <c r="F1431" i="10"/>
  <c r="E1431" i="10"/>
  <c r="D1431" i="10"/>
  <c r="C1431" i="10"/>
  <c r="B1431" i="10"/>
  <c r="S1430" i="10"/>
  <c r="R1430" i="10"/>
  <c r="Q1430" i="10"/>
  <c r="P1430" i="10"/>
  <c r="N1430" i="10"/>
  <c r="M1430" i="10"/>
  <c r="M1430" i="10" a="1"/>
  <c r="L1430" i="10"/>
  <c r="K1430" i="10"/>
  <c r="G1430" i="10"/>
  <c r="F1430" i="10"/>
  <c r="E1430" i="10"/>
  <c r="D1430" i="10"/>
  <c r="C1430" i="10"/>
  <c r="B1430" i="10"/>
  <c r="S1429" i="10"/>
  <c r="R1429" i="10"/>
  <c r="Q1429" i="10"/>
  <c r="P1429" i="10"/>
  <c r="N1429" i="10"/>
  <c r="M1429" i="10"/>
  <c r="M1429" i="10" a="1"/>
  <c r="L1429" i="10"/>
  <c r="K1429" i="10"/>
  <c r="G1429" i="10"/>
  <c r="F1429" i="10"/>
  <c r="E1429" i="10"/>
  <c r="D1429" i="10"/>
  <c r="C1429" i="10"/>
  <c r="B1429" i="10"/>
  <c r="S1428" i="10"/>
  <c r="R1428" i="10"/>
  <c r="Q1428" i="10"/>
  <c r="P1428" i="10"/>
  <c r="N1428" i="10"/>
  <c r="M1428" i="10"/>
  <c r="M1428" i="10" a="1"/>
  <c r="L1428" i="10"/>
  <c r="K1428" i="10"/>
  <c r="G1428" i="10"/>
  <c r="F1428" i="10"/>
  <c r="E1428" i="10"/>
  <c r="D1428" i="10"/>
  <c r="C1428" i="10"/>
  <c r="B1428" i="10"/>
  <c r="S1427" i="10"/>
  <c r="R1427" i="10"/>
  <c r="Q1427" i="10"/>
  <c r="P1427" i="10"/>
  <c r="N1427" i="10"/>
  <c r="M1427" i="10"/>
  <c r="M1427" i="10" a="1"/>
  <c r="L1427" i="10"/>
  <c r="K1427" i="10"/>
  <c r="G1427" i="10"/>
  <c r="F1427" i="10"/>
  <c r="E1427" i="10"/>
  <c r="D1427" i="10"/>
  <c r="C1427" i="10"/>
  <c r="B1427" i="10"/>
  <c r="S1426" i="10"/>
  <c r="R1426" i="10"/>
  <c r="Q1426" i="10"/>
  <c r="P1426" i="10"/>
  <c r="N1426" i="10"/>
  <c r="M1426" i="10"/>
  <c r="M1426" i="10" a="1"/>
  <c r="L1426" i="10"/>
  <c r="K1426" i="10"/>
  <c r="G1426" i="10"/>
  <c r="F1426" i="10"/>
  <c r="E1426" i="10"/>
  <c r="D1426" i="10"/>
  <c r="C1426" i="10"/>
  <c r="B1426" i="10"/>
  <c r="S1425" i="10"/>
  <c r="R1425" i="10"/>
  <c r="Q1425" i="10"/>
  <c r="P1425" i="10"/>
  <c r="N1425" i="10"/>
  <c r="M1425" i="10"/>
  <c r="M1425" i="10" a="1"/>
  <c r="L1425" i="10"/>
  <c r="K1425" i="10"/>
  <c r="G1425" i="10"/>
  <c r="F1425" i="10"/>
  <c r="E1425" i="10"/>
  <c r="D1425" i="10"/>
  <c r="C1425" i="10"/>
  <c r="B1425" i="10"/>
  <c r="S1424" i="10"/>
  <c r="R1424" i="10"/>
  <c r="Q1424" i="10"/>
  <c r="P1424" i="10"/>
  <c r="N1424" i="10"/>
  <c r="M1424" i="10"/>
  <c r="M1424" i="10" a="1"/>
  <c r="L1424" i="10"/>
  <c r="K1424" i="10"/>
  <c r="G1424" i="10"/>
  <c r="F1424" i="10"/>
  <c r="E1424" i="10"/>
  <c r="D1424" i="10"/>
  <c r="C1424" i="10"/>
  <c r="B1424" i="10"/>
  <c r="S1423" i="10"/>
  <c r="R1423" i="10"/>
  <c r="Q1423" i="10"/>
  <c r="P1423" i="10"/>
  <c r="N1423" i="10"/>
  <c r="M1423" i="10"/>
  <c r="M1423" i="10" a="1"/>
  <c r="L1423" i="10"/>
  <c r="K1423" i="10"/>
  <c r="G1423" i="10"/>
  <c r="F1423" i="10"/>
  <c r="E1423" i="10"/>
  <c r="D1423" i="10"/>
  <c r="C1423" i="10"/>
  <c r="B1423" i="10"/>
  <c r="S1422" i="10"/>
  <c r="R1422" i="10"/>
  <c r="Q1422" i="10"/>
  <c r="P1422" i="10"/>
  <c r="N1422" i="10"/>
  <c r="M1422" i="10"/>
  <c r="M1422" i="10" a="1"/>
  <c r="L1422" i="10"/>
  <c r="K1422" i="10"/>
  <c r="G1422" i="10"/>
  <c r="F1422" i="10"/>
  <c r="E1422" i="10"/>
  <c r="D1422" i="10"/>
  <c r="C1422" i="10"/>
  <c r="B1422" i="10"/>
  <c r="S1421" i="10"/>
  <c r="R1421" i="10"/>
  <c r="Q1421" i="10"/>
  <c r="P1421" i="10"/>
  <c r="N1421" i="10"/>
  <c r="M1421" i="10"/>
  <c r="M1421" i="10" a="1"/>
  <c r="L1421" i="10"/>
  <c r="K1421" i="10"/>
  <c r="G1421" i="10"/>
  <c r="F1421" i="10"/>
  <c r="E1421" i="10"/>
  <c r="D1421" i="10"/>
  <c r="C1421" i="10"/>
  <c r="B1421" i="10"/>
  <c r="S1420" i="10"/>
  <c r="R1420" i="10"/>
  <c r="Q1420" i="10"/>
  <c r="P1420" i="10"/>
  <c r="N1420" i="10"/>
  <c r="M1420" i="10"/>
  <c r="M1420" i="10" a="1"/>
  <c r="L1420" i="10"/>
  <c r="K1420" i="10"/>
  <c r="G1420" i="10"/>
  <c r="F1420" i="10"/>
  <c r="E1420" i="10"/>
  <c r="D1420" i="10"/>
  <c r="C1420" i="10"/>
  <c r="B1420" i="10"/>
  <c r="S1419" i="10"/>
  <c r="R1419" i="10"/>
  <c r="Q1419" i="10"/>
  <c r="P1419" i="10"/>
  <c r="N1419" i="10"/>
  <c r="M1419" i="10"/>
  <c r="M1419" i="10" a="1"/>
  <c r="L1419" i="10"/>
  <c r="K1419" i="10"/>
  <c r="G1419" i="10"/>
  <c r="F1419" i="10"/>
  <c r="E1419" i="10"/>
  <c r="D1419" i="10"/>
  <c r="C1419" i="10"/>
  <c r="B1419" i="10"/>
  <c r="S1418" i="10"/>
  <c r="R1418" i="10"/>
  <c r="Q1418" i="10"/>
  <c r="P1418" i="10"/>
  <c r="N1418" i="10"/>
  <c r="M1418" i="10"/>
  <c r="M1418" i="10" a="1"/>
  <c r="L1418" i="10"/>
  <c r="K1418" i="10"/>
  <c r="G1418" i="10"/>
  <c r="F1418" i="10"/>
  <c r="E1418" i="10"/>
  <c r="D1418" i="10"/>
  <c r="C1418" i="10"/>
  <c r="B1418" i="10"/>
  <c r="S1417" i="10"/>
  <c r="R1417" i="10"/>
  <c r="Q1417" i="10"/>
  <c r="P1417" i="10"/>
  <c r="N1417" i="10"/>
  <c r="M1417" i="10"/>
  <c r="M1417" i="10" a="1"/>
  <c r="L1417" i="10"/>
  <c r="K1417" i="10"/>
  <c r="G1417" i="10"/>
  <c r="F1417" i="10"/>
  <c r="E1417" i="10"/>
  <c r="D1417" i="10"/>
  <c r="C1417" i="10"/>
  <c r="B1417" i="10"/>
  <c r="S1416" i="10"/>
  <c r="R1416" i="10"/>
  <c r="Q1416" i="10"/>
  <c r="P1416" i="10"/>
  <c r="N1416" i="10"/>
  <c r="M1416" i="10"/>
  <c r="M1416" i="10" a="1"/>
  <c r="L1416" i="10"/>
  <c r="K1416" i="10"/>
  <c r="G1416" i="10"/>
  <c r="F1416" i="10"/>
  <c r="E1416" i="10"/>
  <c r="D1416" i="10"/>
  <c r="C1416" i="10"/>
  <c r="B1416" i="10"/>
  <c r="S1415" i="10"/>
  <c r="R1415" i="10"/>
  <c r="Q1415" i="10"/>
  <c r="P1415" i="10"/>
  <c r="N1415" i="10"/>
  <c r="M1415" i="10"/>
  <c r="M1415" i="10" a="1"/>
  <c r="L1415" i="10"/>
  <c r="K1415" i="10"/>
  <c r="G1415" i="10"/>
  <c r="F1415" i="10"/>
  <c r="E1415" i="10"/>
  <c r="D1415" i="10"/>
  <c r="C1415" i="10"/>
  <c r="B1415" i="10"/>
  <c r="S1414" i="10"/>
  <c r="R1414" i="10"/>
  <c r="Q1414" i="10"/>
  <c r="P1414" i="10"/>
  <c r="N1414" i="10"/>
  <c r="M1414" i="10"/>
  <c r="M1414" i="10" a="1"/>
  <c r="L1414" i="10"/>
  <c r="K1414" i="10"/>
  <c r="G1414" i="10"/>
  <c r="F1414" i="10"/>
  <c r="E1414" i="10"/>
  <c r="D1414" i="10"/>
  <c r="C1414" i="10"/>
  <c r="B1414" i="10"/>
  <c r="S1413" i="10"/>
  <c r="R1413" i="10"/>
  <c r="Q1413" i="10"/>
  <c r="P1413" i="10"/>
  <c r="N1413" i="10"/>
  <c r="M1413" i="10"/>
  <c r="M1413" i="10" a="1"/>
  <c r="L1413" i="10"/>
  <c r="K1413" i="10"/>
  <c r="G1413" i="10"/>
  <c r="F1413" i="10"/>
  <c r="E1413" i="10"/>
  <c r="D1413" i="10"/>
  <c r="C1413" i="10"/>
  <c r="B1413" i="10"/>
  <c r="S1412" i="10"/>
  <c r="R1412" i="10"/>
  <c r="Q1412" i="10"/>
  <c r="P1412" i="10"/>
  <c r="N1412" i="10"/>
  <c r="M1412" i="10"/>
  <c r="M1412" i="10" a="1"/>
  <c r="L1412" i="10"/>
  <c r="K1412" i="10"/>
  <c r="G1412" i="10"/>
  <c r="F1412" i="10"/>
  <c r="E1412" i="10"/>
  <c r="D1412" i="10"/>
  <c r="C1412" i="10"/>
  <c r="B1412" i="10"/>
  <c r="S1411" i="10"/>
  <c r="R1411" i="10"/>
  <c r="Q1411" i="10"/>
  <c r="P1411" i="10"/>
  <c r="N1411" i="10"/>
  <c r="M1411" i="10"/>
  <c r="M1411" i="10" a="1"/>
  <c r="L1411" i="10"/>
  <c r="K1411" i="10"/>
  <c r="G1411" i="10"/>
  <c r="F1411" i="10"/>
  <c r="E1411" i="10"/>
  <c r="D1411" i="10"/>
  <c r="C1411" i="10"/>
  <c r="B1411" i="10"/>
  <c r="S1410" i="10"/>
  <c r="R1410" i="10"/>
  <c r="Q1410" i="10"/>
  <c r="P1410" i="10"/>
  <c r="N1410" i="10"/>
  <c r="M1410" i="10"/>
  <c r="M1410" i="10" a="1"/>
  <c r="L1410" i="10"/>
  <c r="K1410" i="10"/>
  <c r="G1410" i="10"/>
  <c r="F1410" i="10"/>
  <c r="E1410" i="10"/>
  <c r="D1410" i="10"/>
  <c r="C1410" i="10"/>
  <c r="B1410" i="10"/>
  <c r="S1409" i="10"/>
  <c r="R1409" i="10"/>
  <c r="Q1409" i="10"/>
  <c r="P1409" i="10"/>
  <c r="N1409" i="10"/>
  <c r="M1409" i="10"/>
  <c r="M1409" i="10" a="1"/>
  <c r="L1409" i="10"/>
  <c r="K1409" i="10"/>
  <c r="G1409" i="10"/>
  <c r="F1409" i="10"/>
  <c r="E1409" i="10"/>
  <c r="D1409" i="10"/>
  <c r="C1409" i="10"/>
  <c r="B1409" i="10"/>
  <c r="S1408" i="10"/>
  <c r="R1408" i="10"/>
  <c r="Q1408" i="10"/>
  <c r="P1408" i="10"/>
  <c r="N1408" i="10"/>
  <c r="M1408" i="10"/>
  <c r="M1408" i="10" a="1"/>
  <c r="L1408" i="10"/>
  <c r="K1408" i="10"/>
  <c r="G1408" i="10"/>
  <c r="F1408" i="10"/>
  <c r="E1408" i="10"/>
  <c r="D1408" i="10"/>
  <c r="C1408" i="10"/>
  <c r="B1408" i="10"/>
  <c r="S1407" i="10"/>
  <c r="R1407" i="10"/>
  <c r="Q1407" i="10"/>
  <c r="P1407" i="10"/>
  <c r="N1407" i="10"/>
  <c r="M1407" i="10"/>
  <c r="M1407" i="10" a="1"/>
  <c r="L1407" i="10"/>
  <c r="K1407" i="10"/>
  <c r="G1407" i="10"/>
  <c r="F1407" i="10"/>
  <c r="E1407" i="10"/>
  <c r="D1407" i="10"/>
  <c r="C1407" i="10"/>
  <c r="B1407" i="10"/>
  <c r="S1406" i="10"/>
  <c r="R1406" i="10"/>
  <c r="Q1406" i="10"/>
  <c r="P1406" i="10"/>
  <c r="N1406" i="10"/>
  <c r="M1406" i="10"/>
  <c r="M1406" i="10" a="1"/>
  <c r="L1406" i="10"/>
  <c r="K1406" i="10"/>
  <c r="G1406" i="10"/>
  <c r="F1406" i="10"/>
  <c r="E1406" i="10"/>
  <c r="D1406" i="10"/>
  <c r="C1406" i="10"/>
  <c r="B1406" i="10"/>
  <c r="S1405" i="10"/>
  <c r="R1405" i="10"/>
  <c r="Q1405" i="10"/>
  <c r="P1405" i="10"/>
  <c r="N1405" i="10"/>
  <c r="M1405" i="10"/>
  <c r="M1405" i="10" a="1"/>
  <c r="L1405" i="10"/>
  <c r="K1405" i="10"/>
  <c r="G1405" i="10"/>
  <c r="F1405" i="10"/>
  <c r="E1405" i="10"/>
  <c r="D1405" i="10"/>
  <c r="C1405" i="10"/>
  <c r="B1405" i="10"/>
  <c r="S1404" i="10"/>
  <c r="R1404" i="10"/>
  <c r="Q1404" i="10"/>
  <c r="P1404" i="10"/>
  <c r="N1404" i="10"/>
  <c r="M1404" i="10"/>
  <c r="M1404" i="10" a="1"/>
  <c r="L1404" i="10"/>
  <c r="K1404" i="10"/>
  <c r="G1404" i="10"/>
  <c r="F1404" i="10"/>
  <c r="E1404" i="10"/>
  <c r="D1404" i="10"/>
  <c r="C1404" i="10"/>
  <c r="B1404" i="10"/>
  <c r="S1403" i="10"/>
  <c r="R1403" i="10"/>
  <c r="Q1403" i="10"/>
  <c r="P1403" i="10"/>
  <c r="N1403" i="10"/>
  <c r="M1403" i="10"/>
  <c r="M1403" i="10" a="1"/>
  <c r="L1403" i="10"/>
  <c r="K1403" i="10"/>
  <c r="G1403" i="10"/>
  <c r="F1403" i="10"/>
  <c r="E1403" i="10"/>
  <c r="D1403" i="10"/>
  <c r="C1403" i="10"/>
  <c r="B1403" i="10"/>
  <c r="S1402" i="10"/>
  <c r="R1402" i="10"/>
  <c r="Q1402" i="10"/>
  <c r="P1402" i="10"/>
  <c r="N1402" i="10"/>
  <c r="M1402" i="10"/>
  <c r="M1402" i="10" a="1"/>
  <c r="L1402" i="10"/>
  <c r="K1402" i="10"/>
  <c r="G1402" i="10"/>
  <c r="F1402" i="10"/>
  <c r="E1402" i="10"/>
  <c r="D1402" i="10"/>
  <c r="C1402" i="10"/>
  <c r="B1402" i="10"/>
  <c r="S1401" i="10"/>
  <c r="R1401" i="10"/>
  <c r="Q1401" i="10"/>
  <c r="P1401" i="10"/>
  <c r="N1401" i="10"/>
  <c r="M1401" i="10"/>
  <c r="M1401" i="10" a="1"/>
  <c r="L1401" i="10"/>
  <c r="K1401" i="10"/>
  <c r="G1401" i="10"/>
  <c r="F1401" i="10"/>
  <c r="E1401" i="10"/>
  <c r="D1401" i="10"/>
  <c r="C1401" i="10"/>
  <c r="B1401" i="10"/>
  <c r="S1400" i="10"/>
  <c r="R1400" i="10"/>
  <c r="Q1400" i="10"/>
  <c r="P1400" i="10"/>
  <c r="N1400" i="10"/>
  <c r="M1400" i="10"/>
  <c r="M1400" i="10" a="1"/>
  <c r="L1400" i="10"/>
  <c r="K1400" i="10"/>
  <c r="G1400" i="10"/>
  <c r="F1400" i="10"/>
  <c r="E1400" i="10"/>
  <c r="D1400" i="10"/>
  <c r="C1400" i="10"/>
  <c r="B1400" i="10"/>
  <c r="S1399" i="10"/>
  <c r="R1399" i="10"/>
  <c r="Q1399" i="10"/>
  <c r="P1399" i="10"/>
  <c r="N1399" i="10"/>
  <c r="M1399" i="10"/>
  <c r="M1399" i="10" a="1"/>
  <c r="L1399" i="10"/>
  <c r="K1399" i="10"/>
  <c r="G1399" i="10"/>
  <c r="F1399" i="10"/>
  <c r="E1399" i="10"/>
  <c r="D1399" i="10"/>
  <c r="C1399" i="10"/>
  <c r="B1399" i="10"/>
  <c r="S1398" i="10"/>
  <c r="R1398" i="10"/>
  <c r="Q1398" i="10"/>
  <c r="P1398" i="10"/>
  <c r="N1398" i="10"/>
  <c r="M1398" i="10"/>
  <c r="M1398" i="10" a="1"/>
  <c r="L1398" i="10"/>
  <c r="K1398" i="10"/>
  <c r="G1398" i="10"/>
  <c r="F1398" i="10"/>
  <c r="E1398" i="10"/>
  <c r="D1398" i="10"/>
  <c r="C1398" i="10"/>
  <c r="B1398" i="10"/>
  <c r="S1397" i="10"/>
  <c r="R1397" i="10"/>
  <c r="Q1397" i="10"/>
  <c r="P1397" i="10"/>
  <c r="N1397" i="10"/>
  <c r="M1397" i="10"/>
  <c r="M1397" i="10" a="1"/>
  <c r="L1397" i="10"/>
  <c r="K1397" i="10"/>
  <c r="G1397" i="10"/>
  <c r="F1397" i="10"/>
  <c r="E1397" i="10"/>
  <c r="D1397" i="10"/>
  <c r="C1397" i="10"/>
  <c r="B1397" i="10"/>
  <c r="S1396" i="10"/>
  <c r="R1396" i="10"/>
  <c r="Q1396" i="10"/>
  <c r="P1396" i="10"/>
  <c r="N1396" i="10"/>
  <c r="M1396" i="10"/>
  <c r="M1396" i="10" a="1"/>
  <c r="L1396" i="10"/>
  <c r="K1396" i="10"/>
  <c r="G1396" i="10"/>
  <c r="F1396" i="10"/>
  <c r="E1396" i="10"/>
  <c r="D1396" i="10"/>
  <c r="C1396" i="10"/>
  <c r="B1396" i="10"/>
  <c r="S1395" i="10"/>
  <c r="R1395" i="10"/>
  <c r="Q1395" i="10"/>
  <c r="P1395" i="10"/>
  <c r="N1395" i="10"/>
  <c r="M1395" i="10"/>
  <c r="M1395" i="10" a="1"/>
  <c r="L1395" i="10"/>
  <c r="K1395" i="10"/>
  <c r="G1395" i="10"/>
  <c r="F1395" i="10"/>
  <c r="E1395" i="10"/>
  <c r="D1395" i="10"/>
  <c r="C1395" i="10"/>
  <c r="B1395" i="10"/>
  <c r="S1394" i="10"/>
  <c r="R1394" i="10"/>
  <c r="Q1394" i="10"/>
  <c r="P1394" i="10"/>
  <c r="N1394" i="10"/>
  <c r="M1394" i="10"/>
  <c r="M1394" i="10" a="1"/>
  <c r="L1394" i="10"/>
  <c r="K1394" i="10"/>
  <c r="G1394" i="10"/>
  <c r="F1394" i="10"/>
  <c r="E1394" i="10"/>
  <c r="D1394" i="10"/>
  <c r="C1394" i="10"/>
  <c r="B1394" i="10"/>
  <c r="S1393" i="10"/>
  <c r="R1393" i="10"/>
  <c r="Q1393" i="10"/>
  <c r="P1393" i="10"/>
  <c r="N1393" i="10"/>
  <c r="M1393" i="10"/>
  <c r="M1393" i="10" a="1"/>
  <c r="L1393" i="10"/>
  <c r="K1393" i="10"/>
  <c r="G1393" i="10"/>
  <c r="F1393" i="10"/>
  <c r="E1393" i="10"/>
  <c r="D1393" i="10"/>
  <c r="C1393" i="10"/>
  <c r="B1393" i="10"/>
  <c r="S1392" i="10"/>
  <c r="R1392" i="10"/>
  <c r="Q1392" i="10"/>
  <c r="P1392" i="10"/>
  <c r="N1392" i="10"/>
  <c r="M1392" i="10"/>
  <c r="M1392" i="10" a="1"/>
  <c r="L1392" i="10"/>
  <c r="K1392" i="10"/>
  <c r="G1392" i="10"/>
  <c r="F1392" i="10"/>
  <c r="E1392" i="10"/>
  <c r="D1392" i="10"/>
  <c r="C1392" i="10"/>
  <c r="B1392" i="10"/>
  <c r="S1391" i="10"/>
  <c r="R1391" i="10"/>
  <c r="Q1391" i="10"/>
  <c r="P1391" i="10"/>
  <c r="N1391" i="10"/>
  <c r="M1391" i="10"/>
  <c r="M1391" i="10" a="1"/>
  <c r="L1391" i="10"/>
  <c r="K1391" i="10"/>
  <c r="G1391" i="10"/>
  <c r="F1391" i="10"/>
  <c r="E1391" i="10"/>
  <c r="D1391" i="10"/>
  <c r="C1391" i="10"/>
  <c r="B1391" i="10"/>
  <c r="S1390" i="10"/>
  <c r="R1390" i="10"/>
  <c r="Q1390" i="10"/>
  <c r="P1390" i="10"/>
  <c r="N1390" i="10"/>
  <c r="M1390" i="10"/>
  <c r="M1390" i="10" a="1"/>
  <c r="L1390" i="10"/>
  <c r="K1390" i="10"/>
  <c r="G1390" i="10"/>
  <c r="F1390" i="10"/>
  <c r="E1390" i="10"/>
  <c r="D1390" i="10"/>
  <c r="C1390" i="10"/>
  <c r="B1390" i="10"/>
  <c r="S1389" i="10"/>
  <c r="R1389" i="10"/>
  <c r="Q1389" i="10"/>
  <c r="P1389" i="10"/>
  <c r="N1389" i="10"/>
  <c r="M1389" i="10"/>
  <c r="M1389" i="10" a="1"/>
  <c r="L1389" i="10"/>
  <c r="K1389" i="10"/>
  <c r="G1389" i="10"/>
  <c r="F1389" i="10"/>
  <c r="E1389" i="10"/>
  <c r="D1389" i="10"/>
  <c r="C1389" i="10"/>
  <c r="B1389" i="10"/>
  <c r="S1388" i="10"/>
  <c r="R1388" i="10"/>
  <c r="Q1388" i="10"/>
  <c r="P1388" i="10"/>
  <c r="M1388" i="10"/>
  <c r="M1388" i="10" a="1"/>
  <c r="L1388" i="10"/>
  <c r="K1388" i="10"/>
  <c r="G1388" i="10"/>
  <c r="F1388" i="10"/>
  <c r="E1388" i="10"/>
  <c r="D1388" i="10"/>
  <c r="C1388" i="10"/>
  <c r="B1388" i="10"/>
  <c r="S1387" i="10"/>
  <c r="R1387" i="10"/>
  <c r="Q1387" i="10"/>
  <c r="P1387" i="10"/>
  <c r="N1387" i="10"/>
  <c r="M1387" i="10"/>
  <c r="M1387" i="10" a="1"/>
  <c r="L1387" i="10"/>
  <c r="K1387" i="10"/>
  <c r="G1387" i="10"/>
  <c r="F1387" i="10"/>
  <c r="E1387" i="10"/>
  <c r="D1387" i="10"/>
  <c r="C1387" i="10"/>
  <c r="B1387" i="10"/>
  <c r="S1386" i="10"/>
  <c r="R1386" i="10"/>
  <c r="Q1386" i="10"/>
  <c r="P1386" i="10"/>
  <c r="N1386" i="10"/>
  <c r="M1386" i="10"/>
  <c r="M1386" i="10" a="1"/>
  <c r="L1386" i="10"/>
  <c r="K1386" i="10"/>
  <c r="G1386" i="10"/>
  <c r="F1386" i="10"/>
  <c r="E1386" i="10"/>
  <c r="D1386" i="10"/>
  <c r="C1386" i="10"/>
  <c r="B1386" i="10"/>
  <c r="S1385" i="10"/>
  <c r="R1385" i="10"/>
  <c r="Q1385" i="10"/>
  <c r="P1385" i="10"/>
  <c r="N1385" i="10"/>
  <c r="M1385" i="10"/>
  <c r="M1385" i="10" a="1"/>
  <c r="L1385" i="10"/>
  <c r="K1385" i="10"/>
  <c r="G1385" i="10"/>
  <c r="F1385" i="10"/>
  <c r="E1385" i="10"/>
  <c r="D1385" i="10"/>
  <c r="C1385" i="10"/>
  <c r="B1385" i="10"/>
  <c r="S1384" i="10"/>
  <c r="R1384" i="10"/>
  <c r="Q1384" i="10"/>
  <c r="P1384" i="10"/>
  <c r="N1384" i="10"/>
  <c r="M1384" i="10"/>
  <c r="M1384" i="10" a="1"/>
  <c r="L1384" i="10"/>
  <c r="K1384" i="10"/>
  <c r="G1384" i="10"/>
  <c r="F1384" i="10"/>
  <c r="E1384" i="10"/>
  <c r="D1384" i="10"/>
  <c r="C1384" i="10"/>
  <c r="B1384" i="10"/>
  <c r="S1383" i="10"/>
  <c r="R1383" i="10"/>
  <c r="Q1383" i="10"/>
  <c r="P1383" i="10"/>
  <c r="N1383" i="10"/>
  <c r="M1383" i="10"/>
  <c r="M1383" i="10" a="1"/>
  <c r="L1383" i="10"/>
  <c r="K1383" i="10"/>
  <c r="G1383" i="10"/>
  <c r="F1383" i="10"/>
  <c r="E1383" i="10"/>
  <c r="D1383" i="10"/>
  <c r="C1383" i="10"/>
  <c r="B1383" i="10"/>
  <c r="S1382" i="10"/>
  <c r="R1382" i="10"/>
  <c r="Q1382" i="10"/>
  <c r="P1382" i="10"/>
  <c r="N1382" i="10"/>
  <c r="M1382" i="10"/>
  <c r="M1382" i="10" a="1"/>
  <c r="L1382" i="10"/>
  <c r="K1382" i="10"/>
  <c r="G1382" i="10"/>
  <c r="F1382" i="10"/>
  <c r="E1382" i="10"/>
  <c r="D1382" i="10"/>
  <c r="C1382" i="10"/>
  <c r="B1382" i="10"/>
  <c r="S1381" i="10"/>
  <c r="R1381" i="10"/>
  <c r="Q1381" i="10"/>
  <c r="P1381" i="10"/>
  <c r="N1381" i="10"/>
  <c r="M1381" i="10"/>
  <c r="M1381" i="10" a="1"/>
  <c r="L1381" i="10"/>
  <c r="K1381" i="10"/>
  <c r="G1381" i="10"/>
  <c r="F1381" i="10"/>
  <c r="E1381" i="10"/>
  <c r="D1381" i="10"/>
  <c r="C1381" i="10"/>
  <c r="B1381" i="10"/>
  <c r="S1380" i="10"/>
  <c r="R1380" i="10"/>
  <c r="Q1380" i="10"/>
  <c r="P1380" i="10"/>
  <c r="N1380" i="10"/>
  <c r="M1380" i="10"/>
  <c r="M1380" i="10" a="1"/>
  <c r="L1380" i="10"/>
  <c r="K1380" i="10"/>
  <c r="G1380" i="10"/>
  <c r="F1380" i="10"/>
  <c r="E1380" i="10"/>
  <c r="D1380" i="10"/>
  <c r="C1380" i="10"/>
  <c r="B1380" i="10"/>
  <c r="S1379" i="10"/>
  <c r="R1379" i="10"/>
  <c r="Q1379" i="10"/>
  <c r="P1379" i="10"/>
  <c r="N1379" i="10"/>
  <c r="M1379" i="10"/>
  <c r="M1379" i="10" a="1"/>
  <c r="L1379" i="10"/>
  <c r="K1379" i="10"/>
  <c r="G1379" i="10"/>
  <c r="F1379" i="10"/>
  <c r="E1379" i="10"/>
  <c r="D1379" i="10"/>
  <c r="C1379" i="10"/>
  <c r="B1379" i="10"/>
  <c r="S1378" i="10"/>
  <c r="R1378" i="10"/>
  <c r="Q1378" i="10"/>
  <c r="P1378" i="10"/>
  <c r="N1378" i="10"/>
  <c r="M1378" i="10"/>
  <c r="M1378" i="10" a="1"/>
  <c r="L1378" i="10"/>
  <c r="K1378" i="10"/>
  <c r="G1378" i="10"/>
  <c r="F1378" i="10"/>
  <c r="E1378" i="10"/>
  <c r="D1378" i="10"/>
  <c r="C1378" i="10"/>
  <c r="B1378" i="10"/>
  <c r="S1377" i="10"/>
  <c r="R1377" i="10"/>
  <c r="Q1377" i="10"/>
  <c r="P1377" i="10"/>
  <c r="N1377" i="10"/>
  <c r="M1377" i="10"/>
  <c r="M1377" i="10" a="1"/>
  <c r="L1377" i="10"/>
  <c r="K1377" i="10"/>
  <c r="G1377" i="10"/>
  <c r="F1377" i="10"/>
  <c r="E1377" i="10"/>
  <c r="D1377" i="10"/>
  <c r="C1377" i="10"/>
  <c r="B1377" i="10"/>
  <c r="S1376" i="10"/>
  <c r="R1376" i="10"/>
  <c r="Q1376" i="10"/>
  <c r="P1376" i="10"/>
  <c r="N1376" i="10"/>
  <c r="M1376" i="10"/>
  <c r="M1376" i="10" a="1"/>
  <c r="L1376" i="10"/>
  <c r="K1376" i="10"/>
  <c r="G1376" i="10"/>
  <c r="F1376" i="10"/>
  <c r="E1376" i="10"/>
  <c r="D1376" i="10"/>
  <c r="C1376" i="10"/>
  <c r="B1376" i="10"/>
  <c r="S1375" i="10"/>
  <c r="R1375" i="10"/>
  <c r="Q1375" i="10"/>
  <c r="P1375" i="10"/>
  <c r="N1375" i="10"/>
  <c r="M1375" i="10"/>
  <c r="M1375" i="10" a="1"/>
  <c r="L1375" i="10"/>
  <c r="K1375" i="10"/>
  <c r="G1375" i="10"/>
  <c r="F1375" i="10"/>
  <c r="E1375" i="10"/>
  <c r="D1375" i="10"/>
  <c r="C1375" i="10"/>
  <c r="B1375" i="10"/>
  <c r="S1374" i="10"/>
  <c r="R1374" i="10"/>
  <c r="Q1374" i="10"/>
  <c r="P1374" i="10"/>
  <c r="N1374" i="10"/>
  <c r="M1374" i="10"/>
  <c r="M1374" i="10" a="1"/>
  <c r="L1374" i="10"/>
  <c r="K1374" i="10"/>
  <c r="G1374" i="10"/>
  <c r="F1374" i="10"/>
  <c r="E1374" i="10"/>
  <c r="D1374" i="10"/>
  <c r="C1374" i="10"/>
  <c r="B1374" i="10"/>
  <c r="S1373" i="10"/>
  <c r="R1373" i="10"/>
  <c r="Q1373" i="10"/>
  <c r="P1373" i="10"/>
  <c r="N1373" i="10"/>
  <c r="M1373" i="10"/>
  <c r="M1373" i="10" a="1"/>
  <c r="L1373" i="10"/>
  <c r="K1373" i="10"/>
  <c r="G1373" i="10"/>
  <c r="F1373" i="10"/>
  <c r="E1373" i="10"/>
  <c r="D1373" i="10"/>
  <c r="C1373" i="10"/>
  <c r="B1373" i="10"/>
  <c r="S1372" i="10"/>
  <c r="R1372" i="10"/>
  <c r="Q1372" i="10"/>
  <c r="P1372" i="10"/>
  <c r="N1372" i="10"/>
  <c r="M1372" i="10"/>
  <c r="M1372" i="10" a="1"/>
  <c r="L1372" i="10"/>
  <c r="K1372" i="10"/>
  <c r="G1372" i="10"/>
  <c r="F1372" i="10"/>
  <c r="E1372" i="10"/>
  <c r="D1372" i="10"/>
  <c r="C1372" i="10"/>
  <c r="B1372" i="10"/>
  <c r="S1371" i="10"/>
  <c r="R1371" i="10"/>
  <c r="Q1371" i="10"/>
  <c r="P1371" i="10"/>
  <c r="N1371" i="10"/>
  <c r="M1371" i="10"/>
  <c r="M1371" i="10" a="1"/>
  <c r="L1371" i="10"/>
  <c r="K1371" i="10"/>
  <c r="G1371" i="10"/>
  <c r="F1371" i="10"/>
  <c r="E1371" i="10"/>
  <c r="D1371" i="10"/>
  <c r="C1371" i="10"/>
  <c r="B1371" i="10"/>
  <c r="S1370" i="10"/>
  <c r="R1370" i="10"/>
  <c r="Q1370" i="10"/>
  <c r="P1370" i="10"/>
  <c r="N1370" i="10"/>
  <c r="M1370" i="10"/>
  <c r="M1370" i="10" a="1"/>
  <c r="L1370" i="10"/>
  <c r="K1370" i="10"/>
  <c r="G1370" i="10"/>
  <c r="F1370" i="10"/>
  <c r="E1370" i="10"/>
  <c r="D1370" i="10"/>
  <c r="C1370" i="10"/>
  <c r="B1370" i="10"/>
  <c r="S1369" i="10"/>
  <c r="R1369" i="10"/>
  <c r="Q1369" i="10"/>
  <c r="P1369" i="10"/>
  <c r="N1369" i="10"/>
  <c r="M1369" i="10"/>
  <c r="M1369" i="10" a="1"/>
  <c r="L1369" i="10"/>
  <c r="K1369" i="10"/>
  <c r="G1369" i="10"/>
  <c r="F1369" i="10"/>
  <c r="E1369" i="10"/>
  <c r="D1369" i="10"/>
  <c r="C1369" i="10"/>
  <c r="B1369" i="10"/>
  <c r="S1368" i="10"/>
  <c r="R1368" i="10"/>
  <c r="Q1368" i="10"/>
  <c r="P1368" i="10"/>
  <c r="N1368" i="10"/>
  <c r="M1368" i="10"/>
  <c r="M1368" i="10" a="1"/>
  <c r="L1368" i="10"/>
  <c r="K1368" i="10"/>
  <c r="G1368" i="10"/>
  <c r="F1368" i="10"/>
  <c r="E1368" i="10"/>
  <c r="D1368" i="10"/>
  <c r="C1368" i="10"/>
  <c r="B1368" i="10"/>
  <c r="S1367" i="10"/>
  <c r="R1367" i="10"/>
  <c r="Q1367" i="10"/>
  <c r="P1367" i="10"/>
  <c r="N1367" i="10"/>
  <c r="M1367" i="10"/>
  <c r="M1367" i="10" a="1"/>
  <c r="L1367" i="10"/>
  <c r="K1367" i="10"/>
  <c r="G1367" i="10"/>
  <c r="F1367" i="10"/>
  <c r="E1367" i="10"/>
  <c r="D1367" i="10"/>
  <c r="C1367" i="10"/>
  <c r="B1367" i="10"/>
  <c r="S1366" i="10"/>
  <c r="R1366" i="10"/>
  <c r="Q1366" i="10"/>
  <c r="P1366" i="10"/>
  <c r="N1366" i="10"/>
  <c r="M1366" i="10"/>
  <c r="M1366" i="10" a="1"/>
  <c r="L1366" i="10"/>
  <c r="K1366" i="10"/>
  <c r="G1366" i="10"/>
  <c r="F1366" i="10"/>
  <c r="E1366" i="10"/>
  <c r="D1366" i="10"/>
  <c r="C1366" i="10"/>
  <c r="B1366" i="10"/>
  <c r="S1365" i="10"/>
  <c r="R1365" i="10"/>
  <c r="Q1365" i="10"/>
  <c r="P1365" i="10"/>
  <c r="N1365" i="10"/>
  <c r="M1365" i="10"/>
  <c r="M1365" i="10" a="1"/>
  <c r="L1365" i="10"/>
  <c r="K1365" i="10"/>
  <c r="G1365" i="10"/>
  <c r="F1365" i="10"/>
  <c r="E1365" i="10"/>
  <c r="D1365" i="10"/>
  <c r="C1365" i="10"/>
  <c r="B1365" i="10"/>
  <c r="S1364" i="10"/>
  <c r="R1364" i="10"/>
  <c r="Q1364" i="10"/>
  <c r="P1364" i="10"/>
  <c r="N1364" i="10"/>
  <c r="M1364" i="10"/>
  <c r="M1364" i="10" a="1"/>
  <c r="L1364" i="10"/>
  <c r="K1364" i="10"/>
  <c r="G1364" i="10"/>
  <c r="F1364" i="10"/>
  <c r="E1364" i="10"/>
  <c r="D1364" i="10"/>
  <c r="C1364" i="10"/>
  <c r="B1364" i="10"/>
  <c r="S1363" i="10"/>
  <c r="R1363" i="10"/>
  <c r="Q1363" i="10"/>
  <c r="P1363" i="10"/>
  <c r="N1363" i="10"/>
  <c r="M1363" i="10"/>
  <c r="M1363" i="10" a="1"/>
  <c r="L1363" i="10"/>
  <c r="K1363" i="10"/>
  <c r="G1363" i="10"/>
  <c r="F1363" i="10"/>
  <c r="E1363" i="10"/>
  <c r="D1363" i="10"/>
  <c r="C1363" i="10"/>
  <c r="B1363" i="10"/>
  <c r="S1362" i="10"/>
  <c r="R1362" i="10"/>
  <c r="Q1362" i="10"/>
  <c r="P1362" i="10"/>
  <c r="N1362" i="10"/>
  <c r="M1362" i="10"/>
  <c r="M1362" i="10" a="1"/>
  <c r="L1362" i="10"/>
  <c r="K1362" i="10"/>
  <c r="G1362" i="10"/>
  <c r="F1362" i="10"/>
  <c r="E1362" i="10"/>
  <c r="D1362" i="10"/>
  <c r="C1362" i="10"/>
  <c r="B1362" i="10"/>
  <c r="S1361" i="10"/>
  <c r="R1361" i="10"/>
  <c r="Q1361" i="10"/>
  <c r="P1361" i="10"/>
  <c r="N1361" i="10"/>
  <c r="M1361" i="10"/>
  <c r="M1361" i="10" a="1"/>
  <c r="L1361" i="10"/>
  <c r="K1361" i="10"/>
  <c r="G1361" i="10"/>
  <c r="F1361" i="10"/>
  <c r="E1361" i="10"/>
  <c r="D1361" i="10"/>
  <c r="C1361" i="10"/>
  <c r="B1361" i="10"/>
  <c r="S1360" i="10"/>
  <c r="R1360" i="10"/>
  <c r="Q1360" i="10"/>
  <c r="P1360" i="10"/>
  <c r="N1360" i="10"/>
  <c r="M1360" i="10"/>
  <c r="M1360" i="10" a="1"/>
  <c r="L1360" i="10"/>
  <c r="K1360" i="10"/>
  <c r="G1360" i="10"/>
  <c r="F1360" i="10"/>
  <c r="E1360" i="10"/>
  <c r="D1360" i="10"/>
  <c r="C1360" i="10"/>
  <c r="B1360" i="10"/>
  <c r="S1359" i="10"/>
  <c r="R1359" i="10"/>
  <c r="Q1359" i="10"/>
  <c r="P1359" i="10"/>
  <c r="N1359" i="10"/>
  <c r="M1359" i="10"/>
  <c r="M1359" i="10" a="1"/>
  <c r="L1359" i="10"/>
  <c r="K1359" i="10"/>
  <c r="G1359" i="10"/>
  <c r="F1359" i="10"/>
  <c r="E1359" i="10"/>
  <c r="D1359" i="10"/>
  <c r="C1359" i="10"/>
  <c r="B1359" i="10"/>
  <c r="S1358" i="10"/>
  <c r="R1358" i="10"/>
  <c r="Q1358" i="10"/>
  <c r="P1358" i="10"/>
  <c r="N1358" i="10"/>
  <c r="M1358" i="10"/>
  <c r="M1358" i="10" a="1"/>
  <c r="L1358" i="10"/>
  <c r="K1358" i="10"/>
  <c r="G1358" i="10"/>
  <c r="F1358" i="10"/>
  <c r="E1358" i="10"/>
  <c r="D1358" i="10"/>
  <c r="C1358" i="10"/>
  <c r="B1358" i="10"/>
  <c r="S1357" i="10"/>
  <c r="R1357" i="10"/>
  <c r="Q1357" i="10"/>
  <c r="P1357" i="10"/>
  <c r="N1357" i="10"/>
  <c r="M1357" i="10"/>
  <c r="M1357" i="10" a="1"/>
  <c r="L1357" i="10"/>
  <c r="K1357" i="10"/>
  <c r="G1357" i="10"/>
  <c r="F1357" i="10"/>
  <c r="E1357" i="10"/>
  <c r="D1357" i="10"/>
  <c r="C1357" i="10"/>
  <c r="B1357" i="10"/>
  <c r="S1356" i="10"/>
  <c r="R1356" i="10"/>
  <c r="Q1356" i="10"/>
  <c r="P1356" i="10"/>
  <c r="N1356" i="10"/>
  <c r="M1356" i="10"/>
  <c r="M1356" i="10" a="1"/>
  <c r="L1356" i="10"/>
  <c r="K1356" i="10"/>
  <c r="G1356" i="10"/>
  <c r="F1356" i="10"/>
  <c r="E1356" i="10"/>
  <c r="D1356" i="10"/>
  <c r="C1356" i="10"/>
  <c r="B1356" i="10"/>
  <c r="S1355" i="10"/>
  <c r="R1355" i="10"/>
  <c r="Q1355" i="10"/>
  <c r="P1355" i="10"/>
  <c r="N1355" i="10"/>
  <c r="M1355" i="10"/>
  <c r="M1355" i="10" a="1"/>
  <c r="L1355" i="10"/>
  <c r="K1355" i="10"/>
  <c r="G1355" i="10"/>
  <c r="F1355" i="10"/>
  <c r="E1355" i="10"/>
  <c r="D1355" i="10"/>
  <c r="C1355" i="10"/>
  <c r="B1355" i="10"/>
  <c r="S1354" i="10"/>
  <c r="R1354" i="10"/>
  <c r="Q1354" i="10"/>
  <c r="P1354" i="10"/>
  <c r="N1354" i="10"/>
  <c r="M1354" i="10"/>
  <c r="M1354" i="10" a="1"/>
  <c r="L1354" i="10"/>
  <c r="K1354" i="10"/>
  <c r="G1354" i="10"/>
  <c r="F1354" i="10"/>
  <c r="E1354" i="10"/>
  <c r="D1354" i="10"/>
  <c r="C1354" i="10"/>
  <c r="B1354" i="10"/>
  <c r="S1353" i="10"/>
  <c r="R1353" i="10"/>
  <c r="Q1353" i="10"/>
  <c r="P1353" i="10"/>
  <c r="N1353" i="10"/>
  <c r="M1353" i="10"/>
  <c r="M1353" i="10" a="1"/>
  <c r="L1353" i="10"/>
  <c r="K1353" i="10"/>
  <c r="G1353" i="10"/>
  <c r="F1353" i="10"/>
  <c r="E1353" i="10"/>
  <c r="D1353" i="10"/>
  <c r="C1353" i="10"/>
  <c r="B1353" i="10"/>
  <c r="S1352" i="10"/>
  <c r="R1352" i="10"/>
  <c r="Q1352" i="10"/>
  <c r="P1352" i="10"/>
  <c r="N1352" i="10"/>
  <c r="M1352" i="10"/>
  <c r="M1352" i="10" a="1"/>
  <c r="L1352" i="10"/>
  <c r="K1352" i="10"/>
  <c r="G1352" i="10"/>
  <c r="F1352" i="10"/>
  <c r="E1352" i="10"/>
  <c r="D1352" i="10"/>
  <c r="C1352" i="10"/>
  <c r="B1352" i="10"/>
  <c r="S1351" i="10"/>
  <c r="R1351" i="10"/>
  <c r="Q1351" i="10"/>
  <c r="P1351" i="10"/>
  <c r="N1351" i="10"/>
  <c r="M1351" i="10"/>
  <c r="M1351" i="10" a="1"/>
  <c r="L1351" i="10"/>
  <c r="K1351" i="10"/>
  <c r="G1351" i="10"/>
  <c r="F1351" i="10"/>
  <c r="E1351" i="10"/>
  <c r="D1351" i="10"/>
  <c r="C1351" i="10"/>
  <c r="B1351" i="10"/>
  <c r="S1350" i="10"/>
  <c r="R1350" i="10"/>
  <c r="Q1350" i="10"/>
  <c r="P1350" i="10"/>
  <c r="N1350" i="10"/>
  <c r="M1350" i="10"/>
  <c r="M1350" i="10" a="1"/>
  <c r="L1350" i="10"/>
  <c r="K1350" i="10"/>
  <c r="G1350" i="10"/>
  <c r="F1350" i="10"/>
  <c r="E1350" i="10"/>
  <c r="D1350" i="10"/>
  <c r="C1350" i="10"/>
  <c r="B1350" i="10"/>
  <c r="S1349" i="10"/>
  <c r="R1349" i="10"/>
  <c r="Q1349" i="10"/>
  <c r="P1349" i="10"/>
  <c r="N1349" i="10"/>
  <c r="M1349" i="10"/>
  <c r="M1349" i="10" a="1"/>
  <c r="L1349" i="10"/>
  <c r="K1349" i="10"/>
  <c r="G1349" i="10"/>
  <c r="F1349" i="10"/>
  <c r="E1349" i="10"/>
  <c r="D1349" i="10"/>
  <c r="C1349" i="10"/>
  <c r="B1349" i="10"/>
  <c r="S1348" i="10"/>
  <c r="R1348" i="10"/>
  <c r="Q1348" i="10"/>
  <c r="P1348" i="10"/>
  <c r="N1348" i="10"/>
  <c r="M1348" i="10"/>
  <c r="M1348" i="10" a="1"/>
  <c r="L1348" i="10"/>
  <c r="K1348" i="10"/>
  <c r="G1348" i="10"/>
  <c r="F1348" i="10"/>
  <c r="E1348" i="10"/>
  <c r="D1348" i="10"/>
  <c r="C1348" i="10"/>
  <c r="B1348" i="10"/>
  <c r="S1347" i="10"/>
  <c r="R1347" i="10"/>
  <c r="Q1347" i="10"/>
  <c r="P1347" i="10"/>
  <c r="N1347" i="10"/>
  <c r="M1347" i="10"/>
  <c r="M1347" i="10" a="1"/>
  <c r="L1347" i="10"/>
  <c r="K1347" i="10"/>
  <c r="G1347" i="10"/>
  <c r="F1347" i="10"/>
  <c r="E1347" i="10"/>
  <c r="D1347" i="10"/>
  <c r="C1347" i="10"/>
  <c r="B1347" i="10"/>
  <c r="S1346" i="10"/>
  <c r="R1346" i="10"/>
  <c r="Q1346" i="10"/>
  <c r="P1346" i="10"/>
  <c r="N1346" i="10"/>
  <c r="M1346" i="10"/>
  <c r="M1346" i="10" a="1"/>
  <c r="L1346" i="10"/>
  <c r="K1346" i="10"/>
  <c r="G1346" i="10"/>
  <c r="F1346" i="10"/>
  <c r="E1346" i="10"/>
  <c r="D1346" i="10"/>
  <c r="C1346" i="10"/>
  <c r="B1346" i="10"/>
  <c r="S1345" i="10"/>
  <c r="R1345" i="10"/>
  <c r="Q1345" i="10"/>
  <c r="P1345" i="10"/>
  <c r="N1345" i="10"/>
  <c r="M1345" i="10"/>
  <c r="M1345" i="10" a="1"/>
  <c r="L1345" i="10"/>
  <c r="K1345" i="10"/>
  <c r="G1345" i="10"/>
  <c r="F1345" i="10"/>
  <c r="E1345" i="10"/>
  <c r="D1345" i="10"/>
  <c r="C1345" i="10"/>
  <c r="B1345" i="10"/>
  <c r="S1344" i="10"/>
  <c r="R1344" i="10"/>
  <c r="Q1344" i="10"/>
  <c r="P1344" i="10"/>
  <c r="N1344" i="10"/>
  <c r="M1344" i="10"/>
  <c r="M1344" i="10" a="1"/>
  <c r="L1344" i="10"/>
  <c r="K1344" i="10"/>
  <c r="G1344" i="10"/>
  <c r="F1344" i="10"/>
  <c r="E1344" i="10"/>
  <c r="D1344" i="10"/>
  <c r="C1344" i="10"/>
  <c r="B1344" i="10"/>
  <c r="S1343" i="10"/>
  <c r="R1343" i="10"/>
  <c r="Q1343" i="10"/>
  <c r="P1343" i="10"/>
  <c r="N1343" i="10"/>
  <c r="M1343" i="10"/>
  <c r="M1343" i="10" a="1"/>
  <c r="L1343" i="10"/>
  <c r="K1343" i="10"/>
  <c r="G1343" i="10"/>
  <c r="F1343" i="10"/>
  <c r="E1343" i="10"/>
  <c r="D1343" i="10"/>
  <c r="C1343" i="10"/>
  <c r="B1343" i="10"/>
  <c r="S1342" i="10"/>
  <c r="R1342" i="10"/>
  <c r="Q1342" i="10"/>
  <c r="P1342" i="10"/>
  <c r="M1342" i="10"/>
  <c r="M1342" i="10" a="1"/>
  <c r="L1342" i="10"/>
  <c r="K1342" i="10"/>
  <c r="G1342" i="10"/>
  <c r="F1342" i="10"/>
  <c r="E1342" i="10"/>
  <c r="D1342" i="10"/>
  <c r="C1342" i="10"/>
  <c r="B1342" i="10"/>
  <c r="S1341" i="10"/>
  <c r="R1341" i="10"/>
  <c r="Q1341" i="10"/>
  <c r="P1341" i="10"/>
  <c r="N1341" i="10"/>
  <c r="M1341" i="10"/>
  <c r="M1341" i="10" a="1"/>
  <c r="L1341" i="10"/>
  <c r="K1341" i="10"/>
  <c r="G1341" i="10"/>
  <c r="F1341" i="10"/>
  <c r="E1341" i="10"/>
  <c r="D1341" i="10"/>
  <c r="C1341" i="10"/>
  <c r="B1341" i="10"/>
  <c r="S1340" i="10"/>
  <c r="R1340" i="10"/>
  <c r="Q1340" i="10"/>
  <c r="P1340" i="10"/>
  <c r="N1340" i="10"/>
  <c r="M1340" i="10"/>
  <c r="M1340" i="10" a="1"/>
  <c r="L1340" i="10"/>
  <c r="K1340" i="10"/>
  <c r="G1340" i="10"/>
  <c r="F1340" i="10"/>
  <c r="E1340" i="10"/>
  <c r="D1340" i="10"/>
  <c r="C1340" i="10"/>
  <c r="B1340" i="10"/>
  <c r="S1339" i="10"/>
  <c r="R1339" i="10"/>
  <c r="Q1339" i="10"/>
  <c r="P1339" i="10"/>
  <c r="N1339" i="10"/>
  <c r="M1339" i="10"/>
  <c r="M1339" i="10" a="1"/>
  <c r="L1339" i="10"/>
  <c r="K1339" i="10"/>
  <c r="G1339" i="10"/>
  <c r="F1339" i="10"/>
  <c r="E1339" i="10"/>
  <c r="D1339" i="10"/>
  <c r="C1339" i="10"/>
  <c r="B1339" i="10"/>
  <c r="S1338" i="10"/>
  <c r="R1338" i="10"/>
  <c r="Q1338" i="10"/>
  <c r="P1338" i="10"/>
  <c r="N1338" i="10"/>
  <c r="M1338" i="10"/>
  <c r="M1338" i="10" a="1"/>
  <c r="L1338" i="10"/>
  <c r="K1338" i="10"/>
  <c r="G1338" i="10"/>
  <c r="F1338" i="10"/>
  <c r="E1338" i="10"/>
  <c r="D1338" i="10"/>
  <c r="C1338" i="10"/>
  <c r="B1338" i="10"/>
  <c r="S1337" i="10"/>
  <c r="R1337" i="10"/>
  <c r="Q1337" i="10"/>
  <c r="P1337" i="10"/>
  <c r="N1337" i="10"/>
  <c r="M1337" i="10"/>
  <c r="M1337" i="10" a="1"/>
  <c r="L1337" i="10"/>
  <c r="K1337" i="10"/>
  <c r="G1337" i="10"/>
  <c r="F1337" i="10"/>
  <c r="E1337" i="10"/>
  <c r="D1337" i="10"/>
  <c r="C1337" i="10"/>
  <c r="B1337" i="10"/>
  <c r="S1336" i="10"/>
  <c r="R1336" i="10"/>
  <c r="Q1336" i="10"/>
  <c r="P1336" i="10"/>
  <c r="N1336" i="10"/>
  <c r="M1336" i="10"/>
  <c r="M1336" i="10" a="1"/>
  <c r="L1336" i="10"/>
  <c r="K1336" i="10"/>
  <c r="G1336" i="10"/>
  <c r="F1336" i="10"/>
  <c r="E1336" i="10"/>
  <c r="D1336" i="10"/>
  <c r="C1336" i="10"/>
  <c r="B1336" i="10"/>
  <c r="S1335" i="10"/>
  <c r="R1335" i="10"/>
  <c r="Q1335" i="10"/>
  <c r="P1335" i="10"/>
  <c r="N1335" i="10"/>
  <c r="M1335" i="10"/>
  <c r="M1335" i="10" a="1"/>
  <c r="L1335" i="10"/>
  <c r="K1335" i="10"/>
  <c r="G1335" i="10"/>
  <c r="F1335" i="10"/>
  <c r="E1335" i="10"/>
  <c r="D1335" i="10"/>
  <c r="C1335" i="10"/>
  <c r="B1335" i="10"/>
  <c r="S1334" i="10"/>
  <c r="R1334" i="10"/>
  <c r="Q1334" i="10"/>
  <c r="P1334" i="10"/>
  <c r="N1334" i="10"/>
  <c r="M1334" i="10"/>
  <c r="M1334" i="10" a="1"/>
  <c r="L1334" i="10"/>
  <c r="K1334" i="10"/>
  <c r="G1334" i="10"/>
  <c r="F1334" i="10"/>
  <c r="E1334" i="10"/>
  <c r="D1334" i="10"/>
  <c r="C1334" i="10"/>
  <c r="B1334" i="10"/>
  <c r="S1333" i="10"/>
  <c r="R1333" i="10"/>
  <c r="Q1333" i="10"/>
  <c r="P1333" i="10"/>
  <c r="N1333" i="10"/>
  <c r="M1333" i="10"/>
  <c r="M1333" i="10" a="1"/>
  <c r="L1333" i="10"/>
  <c r="K1333" i="10"/>
  <c r="G1333" i="10"/>
  <c r="F1333" i="10"/>
  <c r="E1333" i="10"/>
  <c r="D1333" i="10"/>
  <c r="C1333" i="10"/>
  <c r="B1333" i="10"/>
  <c r="S1332" i="10"/>
  <c r="R1332" i="10"/>
  <c r="Q1332" i="10"/>
  <c r="P1332" i="10"/>
  <c r="N1332" i="10"/>
  <c r="M1332" i="10"/>
  <c r="M1332" i="10" a="1"/>
  <c r="L1332" i="10"/>
  <c r="K1332" i="10"/>
  <c r="G1332" i="10"/>
  <c r="F1332" i="10"/>
  <c r="E1332" i="10"/>
  <c r="D1332" i="10"/>
  <c r="C1332" i="10"/>
  <c r="B1332" i="10"/>
  <c r="S1331" i="10"/>
  <c r="R1331" i="10"/>
  <c r="Q1331" i="10"/>
  <c r="P1331" i="10"/>
  <c r="N1331" i="10"/>
  <c r="M1331" i="10"/>
  <c r="M1331" i="10" a="1"/>
  <c r="L1331" i="10"/>
  <c r="K1331" i="10"/>
  <c r="G1331" i="10"/>
  <c r="F1331" i="10"/>
  <c r="E1331" i="10"/>
  <c r="D1331" i="10"/>
  <c r="C1331" i="10"/>
  <c r="B1331" i="10"/>
  <c r="S1330" i="10"/>
  <c r="R1330" i="10"/>
  <c r="Q1330" i="10"/>
  <c r="P1330" i="10"/>
  <c r="N1330" i="10"/>
  <c r="M1330" i="10"/>
  <c r="M1330" i="10" a="1"/>
  <c r="L1330" i="10"/>
  <c r="K1330" i="10"/>
  <c r="G1330" i="10"/>
  <c r="F1330" i="10"/>
  <c r="E1330" i="10"/>
  <c r="D1330" i="10"/>
  <c r="C1330" i="10"/>
  <c r="B1330" i="10"/>
  <c r="S1329" i="10"/>
  <c r="R1329" i="10"/>
  <c r="Q1329" i="10"/>
  <c r="P1329" i="10"/>
  <c r="N1329" i="10"/>
  <c r="M1329" i="10"/>
  <c r="M1329" i="10" a="1"/>
  <c r="L1329" i="10"/>
  <c r="K1329" i="10"/>
  <c r="G1329" i="10"/>
  <c r="F1329" i="10"/>
  <c r="E1329" i="10"/>
  <c r="D1329" i="10"/>
  <c r="C1329" i="10"/>
  <c r="B1329" i="10"/>
  <c r="S1328" i="10"/>
  <c r="R1328" i="10"/>
  <c r="Q1328" i="10"/>
  <c r="P1328" i="10"/>
  <c r="N1328" i="10"/>
  <c r="M1328" i="10"/>
  <c r="M1328" i="10" a="1"/>
  <c r="L1328" i="10"/>
  <c r="K1328" i="10"/>
  <c r="G1328" i="10"/>
  <c r="F1328" i="10"/>
  <c r="E1328" i="10"/>
  <c r="D1328" i="10"/>
  <c r="C1328" i="10"/>
  <c r="B1328" i="10"/>
  <c r="S1327" i="10"/>
  <c r="R1327" i="10"/>
  <c r="Q1327" i="10"/>
  <c r="P1327" i="10"/>
  <c r="N1327" i="10"/>
  <c r="M1327" i="10"/>
  <c r="M1327" i="10" a="1"/>
  <c r="L1327" i="10"/>
  <c r="K1327" i="10"/>
  <c r="G1327" i="10"/>
  <c r="F1327" i="10"/>
  <c r="E1327" i="10"/>
  <c r="D1327" i="10"/>
  <c r="C1327" i="10"/>
  <c r="B1327" i="10"/>
  <c r="S1326" i="10"/>
  <c r="R1326" i="10"/>
  <c r="Q1326" i="10"/>
  <c r="P1326" i="10"/>
  <c r="N1326" i="10"/>
  <c r="M1326" i="10"/>
  <c r="M1326" i="10" a="1"/>
  <c r="L1326" i="10"/>
  <c r="K1326" i="10"/>
  <c r="G1326" i="10"/>
  <c r="F1326" i="10"/>
  <c r="E1326" i="10"/>
  <c r="D1326" i="10"/>
  <c r="C1326" i="10"/>
  <c r="B1326" i="10"/>
  <c r="S1325" i="10"/>
  <c r="R1325" i="10"/>
  <c r="Q1325" i="10"/>
  <c r="P1325" i="10"/>
  <c r="N1325" i="10"/>
  <c r="M1325" i="10"/>
  <c r="M1325" i="10" a="1"/>
  <c r="L1325" i="10"/>
  <c r="K1325" i="10"/>
  <c r="G1325" i="10"/>
  <c r="F1325" i="10"/>
  <c r="E1325" i="10"/>
  <c r="D1325" i="10"/>
  <c r="C1325" i="10"/>
  <c r="B1325" i="10"/>
  <c r="S1324" i="10"/>
  <c r="R1324" i="10"/>
  <c r="Q1324" i="10"/>
  <c r="P1324" i="10"/>
  <c r="N1324" i="10"/>
  <c r="M1324" i="10"/>
  <c r="M1324" i="10" a="1"/>
  <c r="L1324" i="10"/>
  <c r="K1324" i="10"/>
  <c r="G1324" i="10"/>
  <c r="F1324" i="10"/>
  <c r="E1324" i="10"/>
  <c r="D1324" i="10"/>
  <c r="C1324" i="10"/>
  <c r="B1324" i="10"/>
  <c r="S1323" i="10"/>
  <c r="R1323" i="10"/>
  <c r="Q1323" i="10"/>
  <c r="P1323" i="10"/>
  <c r="N1323" i="10"/>
  <c r="M1323" i="10"/>
  <c r="M1323" i="10" a="1"/>
  <c r="L1323" i="10"/>
  <c r="K1323" i="10"/>
  <c r="G1323" i="10"/>
  <c r="F1323" i="10"/>
  <c r="E1323" i="10"/>
  <c r="D1323" i="10"/>
  <c r="C1323" i="10"/>
  <c r="B1323" i="10"/>
  <c r="S1322" i="10"/>
  <c r="R1322" i="10"/>
  <c r="Q1322" i="10"/>
  <c r="P1322" i="10"/>
  <c r="N1322" i="10"/>
  <c r="M1322" i="10"/>
  <c r="M1322" i="10" a="1"/>
  <c r="L1322" i="10"/>
  <c r="K1322" i="10"/>
  <c r="G1322" i="10"/>
  <c r="F1322" i="10"/>
  <c r="E1322" i="10"/>
  <c r="D1322" i="10"/>
  <c r="C1322" i="10"/>
  <c r="B1322" i="10"/>
  <c r="S1321" i="10"/>
  <c r="R1321" i="10"/>
  <c r="Q1321" i="10"/>
  <c r="P1321" i="10"/>
  <c r="N1321" i="10"/>
  <c r="M1321" i="10"/>
  <c r="M1321" i="10" a="1"/>
  <c r="L1321" i="10"/>
  <c r="K1321" i="10"/>
  <c r="G1321" i="10"/>
  <c r="F1321" i="10"/>
  <c r="E1321" i="10"/>
  <c r="D1321" i="10"/>
  <c r="C1321" i="10"/>
  <c r="B1321" i="10"/>
  <c r="S1320" i="10"/>
  <c r="R1320" i="10"/>
  <c r="Q1320" i="10"/>
  <c r="P1320" i="10"/>
  <c r="N1320" i="10"/>
  <c r="M1320" i="10"/>
  <c r="M1320" i="10" a="1"/>
  <c r="L1320" i="10"/>
  <c r="K1320" i="10"/>
  <c r="G1320" i="10"/>
  <c r="F1320" i="10"/>
  <c r="E1320" i="10"/>
  <c r="D1320" i="10"/>
  <c r="C1320" i="10"/>
  <c r="B1320" i="10"/>
  <c r="S1319" i="10"/>
  <c r="R1319" i="10"/>
  <c r="Q1319" i="10"/>
  <c r="P1319" i="10"/>
  <c r="N1319" i="10"/>
  <c r="M1319" i="10"/>
  <c r="M1319" i="10" a="1"/>
  <c r="L1319" i="10"/>
  <c r="K1319" i="10"/>
  <c r="G1319" i="10"/>
  <c r="F1319" i="10"/>
  <c r="E1319" i="10"/>
  <c r="D1319" i="10"/>
  <c r="C1319" i="10"/>
  <c r="B1319" i="10"/>
  <c r="S1318" i="10"/>
  <c r="R1318" i="10"/>
  <c r="Q1318" i="10"/>
  <c r="P1318" i="10"/>
  <c r="N1318" i="10"/>
  <c r="M1318" i="10"/>
  <c r="M1318" i="10" a="1"/>
  <c r="L1318" i="10"/>
  <c r="K1318" i="10"/>
  <c r="G1318" i="10"/>
  <c r="F1318" i="10"/>
  <c r="E1318" i="10"/>
  <c r="D1318" i="10"/>
  <c r="C1318" i="10"/>
  <c r="B1318" i="10"/>
  <c r="S1317" i="10"/>
  <c r="R1317" i="10"/>
  <c r="Q1317" i="10"/>
  <c r="P1317" i="10"/>
  <c r="N1317" i="10"/>
  <c r="M1317" i="10"/>
  <c r="M1317" i="10" a="1"/>
  <c r="L1317" i="10"/>
  <c r="K1317" i="10"/>
  <c r="G1317" i="10"/>
  <c r="F1317" i="10"/>
  <c r="E1317" i="10"/>
  <c r="D1317" i="10"/>
  <c r="C1317" i="10"/>
  <c r="B1317" i="10"/>
  <c r="S1316" i="10"/>
  <c r="R1316" i="10"/>
  <c r="Q1316" i="10"/>
  <c r="P1316" i="10"/>
  <c r="N1316" i="10"/>
  <c r="M1316" i="10"/>
  <c r="M1316" i="10" a="1"/>
  <c r="L1316" i="10"/>
  <c r="K1316" i="10"/>
  <c r="G1316" i="10"/>
  <c r="F1316" i="10"/>
  <c r="E1316" i="10"/>
  <c r="D1316" i="10"/>
  <c r="C1316" i="10"/>
  <c r="B1316" i="10"/>
  <c r="S1315" i="10"/>
  <c r="R1315" i="10"/>
  <c r="Q1315" i="10"/>
  <c r="P1315" i="10"/>
  <c r="N1315" i="10"/>
  <c r="M1315" i="10"/>
  <c r="M1315" i="10" a="1"/>
  <c r="L1315" i="10"/>
  <c r="K1315" i="10"/>
  <c r="G1315" i="10"/>
  <c r="F1315" i="10"/>
  <c r="E1315" i="10"/>
  <c r="D1315" i="10"/>
  <c r="C1315" i="10"/>
  <c r="B1315" i="10"/>
  <c r="S1314" i="10"/>
  <c r="R1314" i="10"/>
  <c r="Q1314" i="10"/>
  <c r="P1314" i="10"/>
  <c r="N1314" i="10"/>
  <c r="M1314" i="10"/>
  <c r="M1314" i="10" a="1"/>
  <c r="L1314" i="10"/>
  <c r="K1314" i="10"/>
  <c r="G1314" i="10"/>
  <c r="F1314" i="10"/>
  <c r="E1314" i="10"/>
  <c r="D1314" i="10"/>
  <c r="C1314" i="10"/>
  <c r="B1314" i="10"/>
  <c r="S1313" i="10"/>
  <c r="R1313" i="10"/>
  <c r="Q1313" i="10"/>
  <c r="P1313" i="10"/>
  <c r="N1313" i="10"/>
  <c r="M1313" i="10"/>
  <c r="M1313" i="10" a="1"/>
  <c r="L1313" i="10"/>
  <c r="K1313" i="10"/>
  <c r="G1313" i="10"/>
  <c r="F1313" i="10"/>
  <c r="E1313" i="10"/>
  <c r="D1313" i="10"/>
  <c r="C1313" i="10"/>
  <c r="B1313" i="10"/>
  <c r="S1312" i="10"/>
  <c r="R1312" i="10"/>
  <c r="Q1312" i="10"/>
  <c r="P1312" i="10"/>
  <c r="N1312" i="10"/>
  <c r="M1312" i="10"/>
  <c r="M1312" i="10" a="1"/>
  <c r="L1312" i="10"/>
  <c r="K1312" i="10"/>
  <c r="G1312" i="10"/>
  <c r="F1312" i="10"/>
  <c r="E1312" i="10"/>
  <c r="D1312" i="10"/>
  <c r="C1312" i="10"/>
  <c r="B1312" i="10"/>
  <c r="S1311" i="10"/>
  <c r="R1311" i="10"/>
  <c r="Q1311" i="10"/>
  <c r="P1311" i="10"/>
  <c r="N1311" i="10"/>
  <c r="M1311" i="10"/>
  <c r="M1311" i="10" a="1"/>
  <c r="L1311" i="10"/>
  <c r="K1311" i="10"/>
  <c r="G1311" i="10"/>
  <c r="F1311" i="10"/>
  <c r="E1311" i="10"/>
  <c r="D1311" i="10"/>
  <c r="C1311" i="10"/>
  <c r="B1311" i="10"/>
  <c r="S1310" i="10"/>
  <c r="R1310" i="10"/>
  <c r="Q1310" i="10"/>
  <c r="P1310" i="10"/>
  <c r="N1310" i="10"/>
  <c r="M1310" i="10"/>
  <c r="M1310" i="10" a="1"/>
  <c r="L1310" i="10"/>
  <c r="K1310" i="10"/>
  <c r="G1310" i="10"/>
  <c r="F1310" i="10"/>
  <c r="E1310" i="10"/>
  <c r="D1310" i="10"/>
  <c r="C1310" i="10"/>
  <c r="B1310" i="10"/>
  <c r="S1309" i="10"/>
  <c r="R1309" i="10"/>
  <c r="Q1309" i="10"/>
  <c r="P1309" i="10"/>
  <c r="N1309" i="10"/>
  <c r="M1309" i="10"/>
  <c r="M1309" i="10" a="1"/>
  <c r="L1309" i="10"/>
  <c r="K1309" i="10"/>
  <c r="G1309" i="10"/>
  <c r="F1309" i="10"/>
  <c r="E1309" i="10"/>
  <c r="D1309" i="10"/>
  <c r="C1309" i="10"/>
  <c r="B1309" i="10"/>
  <c r="S1308" i="10"/>
  <c r="R1308" i="10"/>
  <c r="Q1308" i="10"/>
  <c r="P1308" i="10"/>
  <c r="N1308" i="10"/>
  <c r="M1308" i="10"/>
  <c r="M1308" i="10" a="1"/>
  <c r="L1308" i="10"/>
  <c r="K1308" i="10"/>
  <c r="G1308" i="10"/>
  <c r="F1308" i="10"/>
  <c r="E1308" i="10"/>
  <c r="D1308" i="10"/>
  <c r="C1308" i="10"/>
  <c r="B1308" i="10"/>
  <c r="S1307" i="10"/>
  <c r="R1307" i="10"/>
  <c r="Q1307" i="10"/>
  <c r="P1307" i="10"/>
  <c r="N1307" i="10"/>
  <c r="M1307" i="10"/>
  <c r="M1307" i="10" a="1"/>
  <c r="L1307" i="10"/>
  <c r="K1307" i="10"/>
  <c r="G1307" i="10"/>
  <c r="F1307" i="10"/>
  <c r="E1307" i="10"/>
  <c r="D1307" i="10"/>
  <c r="C1307" i="10"/>
  <c r="B1307" i="10"/>
  <c r="S1306" i="10"/>
  <c r="R1306" i="10"/>
  <c r="Q1306" i="10"/>
  <c r="P1306" i="10"/>
  <c r="N1306" i="10"/>
  <c r="M1306" i="10"/>
  <c r="M1306" i="10" a="1"/>
  <c r="L1306" i="10"/>
  <c r="K1306" i="10"/>
  <c r="G1306" i="10"/>
  <c r="F1306" i="10"/>
  <c r="E1306" i="10"/>
  <c r="D1306" i="10"/>
  <c r="C1306" i="10"/>
  <c r="B1306" i="10"/>
  <c r="S1305" i="10"/>
  <c r="R1305" i="10"/>
  <c r="Q1305" i="10"/>
  <c r="P1305" i="10"/>
  <c r="N1305" i="10"/>
  <c r="M1305" i="10"/>
  <c r="M1305" i="10" a="1"/>
  <c r="L1305" i="10"/>
  <c r="K1305" i="10"/>
  <c r="G1305" i="10"/>
  <c r="F1305" i="10"/>
  <c r="E1305" i="10"/>
  <c r="D1305" i="10"/>
  <c r="C1305" i="10"/>
  <c r="B1305" i="10"/>
  <c r="S1304" i="10"/>
  <c r="R1304" i="10"/>
  <c r="Q1304" i="10"/>
  <c r="P1304" i="10"/>
  <c r="N1304" i="10"/>
  <c r="M1304" i="10"/>
  <c r="M1304" i="10" a="1"/>
  <c r="L1304" i="10"/>
  <c r="K1304" i="10"/>
  <c r="G1304" i="10"/>
  <c r="F1304" i="10"/>
  <c r="E1304" i="10"/>
  <c r="D1304" i="10"/>
  <c r="C1304" i="10"/>
  <c r="B1304" i="10"/>
  <c r="S1303" i="10"/>
  <c r="R1303" i="10"/>
  <c r="Q1303" i="10"/>
  <c r="P1303" i="10"/>
  <c r="N1303" i="10"/>
  <c r="M1303" i="10"/>
  <c r="M1303" i="10" a="1"/>
  <c r="L1303" i="10"/>
  <c r="K1303" i="10"/>
  <c r="G1303" i="10"/>
  <c r="F1303" i="10"/>
  <c r="E1303" i="10"/>
  <c r="D1303" i="10"/>
  <c r="C1303" i="10"/>
  <c r="B1303" i="10"/>
  <c r="S1302" i="10"/>
  <c r="R1302" i="10"/>
  <c r="Q1302" i="10"/>
  <c r="P1302" i="10"/>
  <c r="N1302" i="10"/>
  <c r="M1302" i="10"/>
  <c r="M1302" i="10" a="1"/>
  <c r="L1302" i="10"/>
  <c r="K1302" i="10"/>
  <c r="G1302" i="10"/>
  <c r="F1302" i="10"/>
  <c r="E1302" i="10"/>
  <c r="D1302" i="10"/>
  <c r="C1302" i="10"/>
  <c r="B1302" i="10"/>
  <c r="S1301" i="10"/>
  <c r="R1301" i="10"/>
  <c r="Q1301" i="10"/>
  <c r="P1301" i="10"/>
  <c r="N1301" i="10"/>
  <c r="M1301" i="10"/>
  <c r="M1301" i="10" a="1"/>
  <c r="L1301" i="10"/>
  <c r="K1301" i="10"/>
  <c r="G1301" i="10"/>
  <c r="F1301" i="10"/>
  <c r="E1301" i="10"/>
  <c r="D1301" i="10"/>
  <c r="C1301" i="10"/>
  <c r="B1301" i="10"/>
  <c r="S1300" i="10"/>
  <c r="R1300" i="10"/>
  <c r="Q1300" i="10"/>
  <c r="P1300" i="10"/>
  <c r="N1300" i="10"/>
  <c r="M1300" i="10"/>
  <c r="M1300" i="10" a="1"/>
  <c r="L1300" i="10"/>
  <c r="K1300" i="10"/>
  <c r="G1300" i="10"/>
  <c r="F1300" i="10"/>
  <c r="E1300" i="10"/>
  <c r="D1300" i="10"/>
  <c r="C1300" i="10"/>
  <c r="B1300" i="10"/>
  <c r="S1299" i="10"/>
  <c r="R1299" i="10"/>
  <c r="Q1299" i="10"/>
  <c r="P1299" i="10"/>
  <c r="N1299" i="10"/>
  <c r="M1299" i="10"/>
  <c r="M1299" i="10" a="1"/>
  <c r="L1299" i="10"/>
  <c r="K1299" i="10"/>
  <c r="G1299" i="10"/>
  <c r="F1299" i="10"/>
  <c r="E1299" i="10"/>
  <c r="D1299" i="10"/>
  <c r="C1299" i="10"/>
  <c r="B1299" i="10"/>
  <c r="S1298" i="10"/>
  <c r="R1298" i="10"/>
  <c r="Q1298" i="10"/>
  <c r="P1298" i="10"/>
  <c r="N1298" i="10"/>
  <c r="M1298" i="10"/>
  <c r="M1298" i="10" a="1"/>
  <c r="L1298" i="10"/>
  <c r="K1298" i="10"/>
  <c r="G1298" i="10"/>
  <c r="F1298" i="10"/>
  <c r="E1298" i="10"/>
  <c r="D1298" i="10"/>
  <c r="C1298" i="10"/>
  <c r="B1298" i="10"/>
  <c r="S1297" i="10"/>
  <c r="R1297" i="10"/>
  <c r="Q1297" i="10"/>
  <c r="P1297" i="10"/>
  <c r="N1297" i="10"/>
  <c r="M1297" i="10"/>
  <c r="M1297" i="10" a="1"/>
  <c r="L1297" i="10"/>
  <c r="K1297" i="10"/>
  <c r="G1297" i="10"/>
  <c r="F1297" i="10"/>
  <c r="E1297" i="10"/>
  <c r="D1297" i="10"/>
  <c r="C1297" i="10"/>
  <c r="B1297" i="10"/>
  <c r="S1296" i="10"/>
  <c r="R1296" i="10"/>
  <c r="Q1296" i="10"/>
  <c r="P1296" i="10"/>
  <c r="N1296" i="10"/>
  <c r="M1296" i="10"/>
  <c r="M1296" i="10" a="1"/>
  <c r="L1296" i="10"/>
  <c r="K1296" i="10"/>
  <c r="G1296" i="10"/>
  <c r="F1296" i="10"/>
  <c r="E1296" i="10"/>
  <c r="D1296" i="10"/>
  <c r="C1296" i="10"/>
  <c r="B1296" i="10"/>
  <c r="S1295" i="10"/>
  <c r="R1295" i="10"/>
  <c r="Q1295" i="10"/>
  <c r="P1295" i="10"/>
  <c r="N1295" i="10"/>
  <c r="M1295" i="10"/>
  <c r="M1295" i="10" a="1"/>
  <c r="L1295" i="10"/>
  <c r="K1295" i="10"/>
  <c r="G1295" i="10"/>
  <c r="F1295" i="10"/>
  <c r="E1295" i="10"/>
  <c r="D1295" i="10"/>
  <c r="C1295" i="10"/>
  <c r="B1295" i="10"/>
  <c r="S1294" i="10"/>
  <c r="R1294" i="10"/>
  <c r="Q1294" i="10"/>
  <c r="P1294" i="10"/>
  <c r="N1294" i="10"/>
  <c r="M1294" i="10"/>
  <c r="M1294" i="10" a="1"/>
  <c r="L1294" i="10"/>
  <c r="K1294" i="10"/>
  <c r="G1294" i="10"/>
  <c r="F1294" i="10"/>
  <c r="E1294" i="10"/>
  <c r="D1294" i="10"/>
  <c r="C1294" i="10"/>
  <c r="B1294" i="10"/>
  <c r="S1293" i="10"/>
  <c r="R1293" i="10"/>
  <c r="Q1293" i="10"/>
  <c r="P1293" i="10"/>
  <c r="N1293" i="10"/>
  <c r="M1293" i="10"/>
  <c r="M1293" i="10" a="1"/>
  <c r="L1293" i="10"/>
  <c r="K1293" i="10"/>
  <c r="G1293" i="10"/>
  <c r="F1293" i="10"/>
  <c r="E1293" i="10"/>
  <c r="D1293" i="10"/>
  <c r="C1293" i="10"/>
  <c r="B1293" i="10"/>
  <c r="S1292" i="10"/>
  <c r="R1292" i="10"/>
  <c r="Q1292" i="10"/>
  <c r="P1292" i="10"/>
  <c r="N1292" i="10"/>
  <c r="M1292" i="10"/>
  <c r="M1292" i="10" a="1"/>
  <c r="L1292" i="10"/>
  <c r="K1292" i="10"/>
  <c r="G1292" i="10"/>
  <c r="F1292" i="10"/>
  <c r="E1292" i="10"/>
  <c r="D1292" i="10"/>
  <c r="C1292" i="10"/>
  <c r="B1292" i="10"/>
  <c r="S1291" i="10"/>
  <c r="R1291" i="10"/>
  <c r="Q1291" i="10"/>
  <c r="P1291" i="10"/>
  <c r="N1291" i="10"/>
  <c r="M1291" i="10"/>
  <c r="M1291" i="10" a="1"/>
  <c r="L1291" i="10"/>
  <c r="K1291" i="10"/>
  <c r="G1291" i="10"/>
  <c r="F1291" i="10"/>
  <c r="E1291" i="10"/>
  <c r="D1291" i="10"/>
  <c r="C1291" i="10"/>
  <c r="B1291" i="10"/>
  <c r="S1290" i="10"/>
  <c r="R1290" i="10"/>
  <c r="Q1290" i="10"/>
  <c r="P1290" i="10"/>
  <c r="N1290" i="10"/>
  <c r="M1290" i="10"/>
  <c r="M1290" i="10" a="1"/>
  <c r="L1290" i="10"/>
  <c r="K1290" i="10"/>
  <c r="G1290" i="10"/>
  <c r="F1290" i="10"/>
  <c r="E1290" i="10"/>
  <c r="D1290" i="10"/>
  <c r="C1290" i="10"/>
  <c r="B1290" i="10"/>
  <c r="S1289" i="10"/>
  <c r="R1289" i="10"/>
  <c r="Q1289" i="10"/>
  <c r="P1289" i="10"/>
  <c r="N1289" i="10"/>
  <c r="M1289" i="10"/>
  <c r="M1289" i="10" a="1"/>
  <c r="L1289" i="10"/>
  <c r="K1289" i="10"/>
  <c r="G1289" i="10"/>
  <c r="F1289" i="10"/>
  <c r="E1289" i="10"/>
  <c r="D1289" i="10"/>
  <c r="C1289" i="10"/>
  <c r="B1289" i="10"/>
  <c r="S1288" i="10"/>
  <c r="R1288" i="10"/>
  <c r="Q1288" i="10"/>
  <c r="P1288" i="10"/>
  <c r="N1288" i="10"/>
  <c r="M1288" i="10"/>
  <c r="M1288" i="10" a="1"/>
  <c r="L1288" i="10"/>
  <c r="K1288" i="10"/>
  <c r="G1288" i="10"/>
  <c r="F1288" i="10"/>
  <c r="E1288" i="10"/>
  <c r="D1288" i="10"/>
  <c r="C1288" i="10"/>
  <c r="B1288" i="10"/>
  <c r="S1287" i="10"/>
  <c r="R1287" i="10"/>
  <c r="Q1287" i="10"/>
  <c r="P1287" i="10"/>
  <c r="N1287" i="10"/>
  <c r="M1287" i="10"/>
  <c r="M1287" i="10" a="1"/>
  <c r="L1287" i="10"/>
  <c r="K1287" i="10"/>
  <c r="G1287" i="10"/>
  <c r="F1287" i="10"/>
  <c r="E1287" i="10"/>
  <c r="D1287" i="10"/>
  <c r="C1287" i="10"/>
  <c r="B1287" i="10"/>
  <c r="S1286" i="10"/>
  <c r="R1286" i="10"/>
  <c r="Q1286" i="10"/>
  <c r="P1286" i="10"/>
  <c r="N1286" i="10"/>
  <c r="M1286" i="10"/>
  <c r="M1286" i="10" a="1"/>
  <c r="L1286" i="10"/>
  <c r="K1286" i="10"/>
  <c r="G1286" i="10"/>
  <c r="F1286" i="10"/>
  <c r="E1286" i="10"/>
  <c r="D1286" i="10"/>
  <c r="C1286" i="10"/>
  <c r="B1286" i="10"/>
  <c r="S1285" i="10"/>
  <c r="R1285" i="10"/>
  <c r="Q1285" i="10"/>
  <c r="P1285" i="10"/>
  <c r="N1285" i="10"/>
  <c r="M1285" i="10"/>
  <c r="M1285" i="10" a="1"/>
  <c r="L1285" i="10"/>
  <c r="K1285" i="10"/>
  <c r="G1285" i="10"/>
  <c r="F1285" i="10"/>
  <c r="E1285" i="10"/>
  <c r="D1285" i="10"/>
  <c r="C1285" i="10"/>
  <c r="B1285" i="10"/>
  <c r="S1284" i="10"/>
  <c r="R1284" i="10"/>
  <c r="Q1284" i="10"/>
  <c r="P1284" i="10"/>
  <c r="N1284" i="10"/>
  <c r="M1284" i="10"/>
  <c r="M1284" i="10" a="1"/>
  <c r="L1284" i="10"/>
  <c r="K1284" i="10"/>
  <c r="G1284" i="10"/>
  <c r="F1284" i="10"/>
  <c r="E1284" i="10"/>
  <c r="D1284" i="10"/>
  <c r="C1284" i="10"/>
  <c r="B1284" i="10"/>
  <c r="S1283" i="10"/>
  <c r="R1283" i="10"/>
  <c r="Q1283" i="10"/>
  <c r="P1283" i="10"/>
  <c r="N1283" i="10"/>
  <c r="M1283" i="10"/>
  <c r="M1283" i="10" a="1"/>
  <c r="L1283" i="10"/>
  <c r="K1283" i="10"/>
  <c r="G1283" i="10"/>
  <c r="F1283" i="10"/>
  <c r="E1283" i="10"/>
  <c r="D1283" i="10"/>
  <c r="C1283" i="10"/>
  <c r="B1283" i="10"/>
  <c r="S1282" i="10"/>
  <c r="R1282" i="10"/>
  <c r="Q1282" i="10"/>
  <c r="P1282" i="10"/>
  <c r="N1282" i="10"/>
  <c r="M1282" i="10"/>
  <c r="M1282" i="10" a="1"/>
  <c r="L1282" i="10"/>
  <c r="K1282" i="10"/>
  <c r="G1282" i="10"/>
  <c r="F1282" i="10"/>
  <c r="E1282" i="10"/>
  <c r="D1282" i="10"/>
  <c r="C1282" i="10"/>
  <c r="B1282" i="10"/>
  <c r="S1281" i="10"/>
  <c r="R1281" i="10"/>
  <c r="Q1281" i="10"/>
  <c r="P1281" i="10"/>
  <c r="N1281" i="10"/>
  <c r="M1281" i="10"/>
  <c r="M1281" i="10" a="1"/>
  <c r="L1281" i="10"/>
  <c r="K1281" i="10"/>
  <c r="G1281" i="10"/>
  <c r="F1281" i="10"/>
  <c r="E1281" i="10"/>
  <c r="D1281" i="10"/>
  <c r="C1281" i="10"/>
  <c r="B1281" i="10"/>
  <c r="S1280" i="10"/>
  <c r="R1280" i="10"/>
  <c r="Q1280" i="10"/>
  <c r="P1280" i="10"/>
  <c r="N1280" i="10"/>
  <c r="M1280" i="10"/>
  <c r="M1280" i="10" a="1"/>
  <c r="L1280" i="10"/>
  <c r="K1280" i="10"/>
  <c r="G1280" i="10"/>
  <c r="F1280" i="10"/>
  <c r="E1280" i="10"/>
  <c r="D1280" i="10"/>
  <c r="C1280" i="10"/>
  <c r="B1280" i="10"/>
  <c r="S1279" i="10"/>
  <c r="R1279" i="10"/>
  <c r="Q1279" i="10"/>
  <c r="P1279" i="10"/>
  <c r="N1279" i="10"/>
  <c r="M1279" i="10"/>
  <c r="M1279" i="10" a="1"/>
  <c r="L1279" i="10"/>
  <c r="K1279" i="10"/>
  <c r="G1279" i="10"/>
  <c r="F1279" i="10"/>
  <c r="E1279" i="10"/>
  <c r="D1279" i="10"/>
  <c r="C1279" i="10"/>
  <c r="B1279" i="10"/>
  <c r="S1278" i="10"/>
  <c r="R1278" i="10"/>
  <c r="Q1278" i="10"/>
  <c r="P1278" i="10"/>
  <c r="N1278" i="10"/>
  <c r="M1278" i="10"/>
  <c r="M1278" i="10" a="1"/>
  <c r="L1278" i="10"/>
  <c r="K1278" i="10"/>
  <c r="G1278" i="10"/>
  <c r="F1278" i="10"/>
  <c r="E1278" i="10"/>
  <c r="D1278" i="10"/>
  <c r="C1278" i="10"/>
  <c r="B1278" i="10"/>
  <c r="S1277" i="10"/>
  <c r="R1277" i="10"/>
  <c r="Q1277" i="10"/>
  <c r="P1277" i="10"/>
  <c r="N1277" i="10"/>
  <c r="M1277" i="10"/>
  <c r="M1277" i="10" a="1"/>
  <c r="L1277" i="10"/>
  <c r="K1277" i="10"/>
  <c r="G1277" i="10"/>
  <c r="F1277" i="10"/>
  <c r="E1277" i="10"/>
  <c r="D1277" i="10"/>
  <c r="C1277" i="10"/>
  <c r="B1277" i="10"/>
  <c r="S1276" i="10"/>
  <c r="R1276" i="10"/>
  <c r="Q1276" i="10"/>
  <c r="P1276" i="10"/>
  <c r="N1276" i="10"/>
  <c r="M1276" i="10"/>
  <c r="M1276" i="10" a="1"/>
  <c r="L1276" i="10"/>
  <c r="K1276" i="10"/>
  <c r="G1276" i="10"/>
  <c r="F1276" i="10"/>
  <c r="E1276" i="10"/>
  <c r="D1276" i="10"/>
  <c r="C1276" i="10"/>
  <c r="B1276" i="10"/>
  <c r="S1275" i="10"/>
  <c r="R1275" i="10"/>
  <c r="Q1275" i="10"/>
  <c r="P1275" i="10"/>
  <c r="N1275" i="10"/>
  <c r="M1275" i="10"/>
  <c r="M1275" i="10" a="1"/>
  <c r="L1275" i="10"/>
  <c r="K1275" i="10"/>
  <c r="G1275" i="10"/>
  <c r="F1275" i="10"/>
  <c r="E1275" i="10"/>
  <c r="D1275" i="10"/>
  <c r="C1275" i="10"/>
  <c r="B1275" i="10"/>
  <c r="S1274" i="10"/>
  <c r="R1274" i="10"/>
  <c r="Q1274" i="10"/>
  <c r="P1274" i="10"/>
  <c r="N1274" i="10"/>
  <c r="M1274" i="10"/>
  <c r="M1274" i="10" a="1"/>
  <c r="L1274" i="10"/>
  <c r="K1274" i="10"/>
  <c r="G1274" i="10"/>
  <c r="F1274" i="10"/>
  <c r="E1274" i="10"/>
  <c r="D1274" i="10"/>
  <c r="C1274" i="10"/>
  <c r="B1274" i="10"/>
  <c r="S1273" i="10"/>
  <c r="R1273" i="10"/>
  <c r="Q1273" i="10"/>
  <c r="P1273" i="10"/>
  <c r="N1273" i="10"/>
  <c r="M1273" i="10"/>
  <c r="M1273" i="10" a="1"/>
  <c r="L1273" i="10"/>
  <c r="K1273" i="10"/>
  <c r="G1273" i="10"/>
  <c r="F1273" i="10"/>
  <c r="E1273" i="10"/>
  <c r="D1273" i="10"/>
  <c r="C1273" i="10"/>
  <c r="B1273" i="10"/>
  <c r="S1272" i="10"/>
  <c r="R1272" i="10"/>
  <c r="Q1272" i="10"/>
  <c r="P1272" i="10"/>
  <c r="N1272" i="10"/>
  <c r="M1272" i="10"/>
  <c r="M1272" i="10" a="1"/>
  <c r="L1272" i="10"/>
  <c r="K1272" i="10"/>
  <c r="G1272" i="10"/>
  <c r="F1272" i="10"/>
  <c r="E1272" i="10"/>
  <c r="D1272" i="10"/>
  <c r="C1272" i="10"/>
  <c r="B1272" i="10"/>
  <c r="S1271" i="10"/>
  <c r="R1271" i="10"/>
  <c r="Q1271" i="10"/>
  <c r="P1271" i="10"/>
  <c r="N1271" i="10"/>
  <c r="M1271" i="10"/>
  <c r="M1271" i="10" a="1"/>
  <c r="L1271" i="10"/>
  <c r="K1271" i="10"/>
  <c r="G1271" i="10"/>
  <c r="F1271" i="10"/>
  <c r="E1271" i="10"/>
  <c r="D1271" i="10"/>
  <c r="C1271" i="10"/>
  <c r="B1271" i="10"/>
  <c r="S1270" i="10"/>
  <c r="R1270" i="10"/>
  <c r="Q1270" i="10"/>
  <c r="P1270" i="10"/>
  <c r="N1270" i="10"/>
  <c r="M1270" i="10"/>
  <c r="M1270" i="10" a="1"/>
  <c r="L1270" i="10"/>
  <c r="K1270" i="10"/>
  <c r="G1270" i="10"/>
  <c r="F1270" i="10"/>
  <c r="E1270" i="10"/>
  <c r="D1270" i="10"/>
  <c r="C1270" i="10"/>
  <c r="B1270" i="10"/>
  <c r="S1269" i="10"/>
  <c r="R1269" i="10"/>
  <c r="Q1269" i="10"/>
  <c r="P1269" i="10"/>
  <c r="N1269" i="10"/>
  <c r="M1269" i="10"/>
  <c r="M1269" i="10" a="1"/>
  <c r="L1269" i="10"/>
  <c r="K1269" i="10"/>
  <c r="G1269" i="10"/>
  <c r="F1269" i="10"/>
  <c r="E1269" i="10"/>
  <c r="D1269" i="10"/>
  <c r="C1269" i="10"/>
  <c r="B1269" i="10"/>
  <c r="S1268" i="10"/>
  <c r="R1268" i="10"/>
  <c r="Q1268" i="10"/>
  <c r="P1268" i="10"/>
  <c r="N1268" i="10"/>
  <c r="M1268" i="10"/>
  <c r="M1268" i="10" a="1"/>
  <c r="L1268" i="10"/>
  <c r="K1268" i="10"/>
  <c r="G1268" i="10"/>
  <c r="F1268" i="10"/>
  <c r="E1268" i="10"/>
  <c r="D1268" i="10"/>
  <c r="C1268" i="10"/>
  <c r="B1268" i="10"/>
  <c r="S1267" i="10"/>
  <c r="R1267" i="10"/>
  <c r="Q1267" i="10"/>
  <c r="P1267" i="10"/>
  <c r="N1267" i="10"/>
  <c r="M1267" i="10"/>
  <c r="M1267" i="10" a="1"/>
  <c r="L1267" i="10"/>
  <c r="K1267" i="10"/>
  <c r="G1267" i="10"/>
  <c r="F1267" i="10"/>
  <c r="E1267" i="10"/>
  <c r="D1267" i="10"/>
  <c r="C1267" i="10"/>
  <c r="B1267" i="10"/>
  <c r="S1266" i="10"/>
  <c r="R1266" i="10"/>
  <c r="Q1266" i="10"/>
  <c r="P1266" i="10"/>
  <c r="N1266" i="10"/>
  <c r="M1266" i="10"/>
  <c r="M1266" i="10" a="1"/>
  <c r="L1266" i="10"/>
  <c r="K1266" i="10"/>
  <c r="G1266" i="10"/>
  <c r="F1266" i="10"/>
  <c r="E1266" i="10"/>
  <c r="D1266" i="10"/>
  <c r="C1266" i="10"/>
  <c r="B1266" i="10"/>
  <c r="S1265" i="10"/>
  <c r="R1265" i="10"/>
  <c r="Q1265" i="10"/>
  <c r="P1265" i="10"/>
  <c r="N1265" i="10"/>
  <c r="M1265" i="10"/>
  <c r="M1265" i="10" a="1"/>
  <c r="L1265" i="10"/>
  <c r="K1265" i="10"/>
  <c r="G1265" i="10"/>
  <c r="F1265" i="10"/>
  <c r="E1265" i="10"/>
  <c r="D1265" i="10"/>
  <c r="C1265" i="10"/>
  <c r="B1265" i="10"/>
  <c r="S1264" i="10"/>
  <c r="R1264" i="10"/>
  <c r="Q1264" i="10"/>
  <c r="P1264" i="10"/>
  <c r="N1264" i="10"/>
  <c r="M1264" i="10"/>
  <c r="M1264" i="10" a="1"/>
  <c r="L1264" i="10"/>
  <c r="K1264" i="10"/>
  <c r="G1264" i="10"/>
  <c r="F1264" i="10"/>
  <c r="E1264" i="10"/>
  <c r="D1264" i="10"/>
  <c r="C1264" i="10"/>
  <c r="B1264" i="10"/>
  <c r="S1263" i="10"/>
  <c r="R1263" i="10"/>
  <c r="Q1263" i="10"/>
  <c r="P1263" i="10"/>
  <c r="N1263" i="10"/>
  <c r="M1263" i="10"/>
  <c r="M1263" i="10" a="1"/>
  <c r="L1263" i="10"/>
  <c r="K1263" i="10"/>
  <c r="G1263" i="10"/>
  <c r="F1263" i="10"/>
  <c r="E1263" i="10"/>
  <c r="D1263" i="10"/>
  <c r="C1263" i="10"/>
  <c r="B1263" i="10"/>
  <c r="S1262" i="10"/>
  <c r="R1262" i="10"/>
  <c r="Q1262" i="10"/>
  <c r="P1262" i="10"/>
  <c r="N1262" i="10"/>
  <c r="M1262" i="10"/>
  <c r="M1262" i="10" a="1"/>
  <c r="L1262" i="10"/>
  <c r="K1262" i="10"/>
  <c r="G1262" i="10"/>
  <c r="F1262" i="10"/>
  <c r="E1262" i="10"/>
  <c r="D1262" i="10"/>
  <c r="C1262" i="10"/>
  <c r="B1262" i="10"/>
  <c r="S1261" i="10"/>
  <c r="R1261" i="10"/>
  <c r="Q1261" i="10"/>
  <c r="P1261" i="10"/>
  <c r="N1261" i="10"/>
  <c r="M1261" i="10"/>
  <c r="M1261" i="10" a="1"/>
  <c r="L1261" i="10"/>
  <c r="K1261" i="10"/>
  <c r="G1261" i="10"/>
  <c r="F1261" i="10"/>
  <c r="E1261" i="10"/>
  <c r="D1261" i="10"/>
  <c r="C1261" i="10"/>
  <c r="B1261" i="10"/>
  <c r="S1260" i="10"/>
  <c r="R1260" i="10"/>
  <c r="Q1260" i="10"/>
  <c r="P1260" i="10"/>
  <c r="N1260" i="10"/>
  <c r="M1260" i="10"/>
  <c r="M1260" i="10" a="1"/>
  <c r="L1260" i="10"/>
  <c r="K1260" i="10"/>
  <c r="G1260" i="10"/>
  <c r="F1260" i="10"/>
  <c r="E1260" i="10"/>
  <c r="D1260" i="10"/>
  <c r="C1260" i="10"/>
  <c r="B1260" i="10"/>
  <c r="S1259" i="10"/>
  <c r="R1259" i="10"/>
  <c r="Q1259" i="10"/>
  <c r="P1259" i="10"/>
  <c r="N1259" i="10"/>
  <c r="M1259" i="10"/>
  <c r="M1259" i="10" a="1"/>
  <c r="L1259" i="10"/>
  <c r="K1259" i="10"/>
  <c r="G1259" i="10"/>
  <c r="F1259" i="10"/>
  <c r="E1259" i="10"/>
  <c r="D1259" i="10"/>
  <c r="C1259" i="10"/>
  <c r="B1259" i="10"/>
  <c r="S1258" i="10"/>
  <c r="R1258" i="10"/>
  <c r="Q1258" i="10"/>
  <c r="P1258" i="10"/>
  <c r="N1258" i="10"/>
  <c r="M1258" i="10"/>
  <c r="M1258" i="10" a="1"/>
  <c r="L1258" i="10"/>
  <c r="K1258" i="10"/>
  <c r="G1258" i="10"/>
  <c r="F1258" i="10"/>
  <c r="E1258" i="10"/>
  <c r="D1258" i="10"/>
  <c r="C1258" i="10"/>
  <c r="B1258" i="10"/>
  <c r="S1257" i="10"/>
  <c r="R1257" i="10"/>
  <c r="Q1257" i="10"/>
  <c r="P1257" i="10"/>
  <c r="M1257" i="10"/>
  <c r="M1257" i="10" a="1"/>
  <c r="L1257" i="10"/>
  <c r="K1257" i="10"/>
  <c r="G1257" i="10"/>
  <c r="F1257" i="10"/>
  <c r="E1257" i="10"/>
  <c r="D1257" i="10"/>
  <c r="C1257" i="10"/>
  <c r="B1257" i="10"/>
  <c r="S1256" i="10"/>
  <c r="R1256" i="10"/>
  <c r="Q1256" i="10"/>
  <c r="P1256" i="10"/>
  <c r="N1256" i="10"/>
  <c r="M1256" i="10"/>
  <c r="M1256" i="10" a="1"/>
  <c r="L1256" i="10"/>
  <c r="K1256" i="10"/>
  <c r="G1256" i="10"/>
  <c r="F1256" i="10"/>
  <c r="E1256" i="10"/>
  <c r="D1256" i="10"/>
  <c r="C1256" i="10"/>
  <c r="B1256" i="10"/>
  <c r="S1255" i="10"/>
  <c r="R1255" i="10"/>
  <c r="Q1255" i="10"/>
  <c r="P1255" i="10"/>
  <c r="N1255" i="10"/>
  <c r="M1255" i="10"/>
  <c r="M1255" i="10" a="1"/>
  <c r="L1255" i="10"/>
  <c r="K1255" i="10"/>
  <c r="G1255" i="10"/>
  <c r="F1255" i="10"/>
  <c r="E1255" i="10"/>
  <c r="D1255" i="10"/>
  <c r="C1255" i="10"/>
  <c r="B1255" i="10"/>
  <c r="S1254" i="10"/>
  <c r="R1254" i="10"/>
  <c r="Q1254" i="10"/>
  <c r="P1254" i="10"/>
  <c r="N1254" i="10"/>
  <c r="M1254" i="10"/>
  <c r="M1254" i="10" a="1"/>
  <c r="L1254" i="10"/>
  <c r="K1254" i="10"/>
  <c r="G1254" i="10"/>
  <c r="F1254" i="10"/>
  <c r="E1254" i="10"/>
  <c r="D1254" i="10"/>
  <c r="C1254" i="10"/>
  <c r="B1254" i="10"/>
  <c r="S1253" i="10"/>
  <c r="R1253" i="10"/>
  <c r="Q1253" i="10"/>
  <c r="P1253" i="10"/>
  <c r="N1253" i="10"/>
  <c r="M1253" i="10"/>
  <c r="M1253" i="10" a="1"/>
  <c r="L1253" i="10"/>
  <c r="K1253" i="10"/>
  <c r="G1253" i="10"/>
  <c r="F1253" i="10"/>
  <c r="E1253" i="10"/>
  <c r="D1253" i="10"/>
  <c r="C1253" i="10"/>
  <c r="B1253" i="10"/>
  <c r="S1252" i="10"/>
  <c r="R1252" i="10"/>
  <c r="Q1252" i="10"/>
  <c r="P1252" i="10"/>
  <c r="N1252" i="10"/>
  <c r="M1252" i="10"/>
  <c r="M1252" i="10" a="1"/>
  <c r="L1252" i="10"/>
  <c r="K1252" i="10"/>
  <c r="G1252" i="10"/>
  <c r="F1252" i="10"/>
  <c r="E1252" i="10"/>
  <c r="D1252" i="10"/>
  <c r="C1252" i="10"/>
  <c r="B1252" i="10"/>
  <c r="S1251" i="10"/>
  <c r="R1251" i="10"/>
  <c r="Q1251" i="10"/>
  <c r="P1251" i="10"/>
  <c r="N1251" i="10"/>
  <c r="M1251" i="10"/>
  <c r="M1251" i="10" a="1"/>
  <c r="L1251" i="10"/>
  <c r="K1251" i="10"/>
  <c r="G1251" i="10"/>
  <c r="F1251" i="10"/>
  <c r="E1251" i="10"/>
  <c r="D1251" i="10"/>
  <c r="C1251" i="10"/>
  <c r="B1251" i="10"/>
  <c r="S1250" i="10"/>
  <c r="R1250" i="10"/>
  <c r="Q1250" i="10"/>
  <c r="P1250" i="10"/>
  <c r="N1250" i="10"/>
  <c r="M1250" i="10"/>
  <c r="M1250" i="10" a="1"/>
  <c r="L1250" i="10"/>
  <c r="K1250" i="10"/>
  <c r="G1250" i="10"/>
  <c r="F1250" i="10"/>
  <c r="E1250" i="10"/>
  <c r="D1250" i="10"/>
  <c r="C1250" i="10"/>
  <c r="B1250" i="10"/>
  <c r="S1249" i="10"/>
  <c r="R1249" i="10"/>
  <c r="Q1249" i="10"/>
  <c r="P1249" i="10"/>
  <c r="N1249" i="10"/>
  <c r="M1249" i="10"/>
  <c r="M1249" i="10" a="1"/>
  <c r="L1249" i="10"/>
  <c r="K1249" i="10"/>
  <c r="G1249" i="10"/>
  <c r="F1249" i="10"/>
  <c r="E1249" i="10"/>
  <c r="D1249" i="10"/>
  <c r="C1249" i="10"/>
  <c r="B1249" i="10"/>
  <c r="S1248" i="10"/>
  <c r="R1248" i="10"/>
  <c r="Q1248" i="10"/>
  <c r="P1248" i="10"/>
  <c r="N1248" i="10"/>
  <c r="M1248" i="10"/>
  <c r="M1248" i="10" a="1"/>
  <c r="L1248" i="10"/>
  <c r="K1248" i="10"/>
  <c r="G1248" i="10"/>
  <c r="F1248" i="10"/>
  <c r="E1248" i="10"/>
  <c r="D1248" i="10"/>
  <c r="C1248" i="10"/>
  <c r="B1248" i="10"/>
  <c r="S1247" i="10"/>
  <c r="R1247" i="10"/>
  <c r="Q1247" i="10"/>
  <c r="P1247" i="10"/>
  <c r="N1247" i="10"/>
  <c r="M1247" i="10"/>
  <c r="M1247" i="10" a="1"/>
  <c r="L1247" i="10"/>
  <c r="K1247" i="10"/>
  <c r="G1247" i="10"/>
  <c r="F1247" i="10"/>
  <c r="E1247" i="10"/>
  <c r="D1247" i="10"/>
  <c r="C1247" i="10"/>
  <c r="B1247" i="10"/>
  <c r="S1246" i="10"/>
  <c r="R1246" i="10"/>
  <c r="Q1246" i="10"/>
  <c r="P1246" i="10"/>
  <c r="N1246" i="10"/>
  <c r="M1246" i="10"/>
  <c r="M1246" i="10" a="1"/>
  <c r="L1246" i="10"/>
  <c r="K1246" i="10"/>
  <c r="G1246" i="10"/>
  <c r="F1246" i="10"/>
  <c r="E1246" i="10"/>
  <c r="D1246" i="10"/>
  <c r="C1246" i="10"/>
  <c r="B1246" i="10"/>
  <c r="S1245" i="10"/>
  <c r="R1245" i="10"/>
  <c r="Q1245" i="10"/>
  <c r="P1245" i="10"/>
  <c r="N1245" i="10"/>
  <c r="M1245" i="10"/>
  <c r="M1245" i="10" a="1"/>
  <c r="L1245" i="10"/>
  <c r="K1245" i="10"/>
  <c r="G1245" i="10"/>
  <c r="F1245" i="10"/>
  <c r="E1245" i="10"/>
  <c r="D1245" i="10"/>
  <c r="C1245" i="10"/>
  <c r="B1245" i="10"/>
  <c r="S1244" i="10"/>
  <c r="R1244" i="10"/>
  <c r="Q1244" i="10"/>
  <c r="P1244" i="10"/>
  <c r="N1244" i="10"/>
  <c r="M1244" i="10"/>
  <c r="M1244" i="10" a="1"/>
  <c r="L1244" i="10"/>
  <c r="K1244" i="10"/>
  <c r="G1244" i="10"/>
  <c r="F1244" i="10"/>
  <c r="E1244" i="10"/>
  <c r="D1244" i="10"/>
  <c r="C1244" i="10"/>
  <c r="B1244" i="10"/>
  <c r="S1243" i="10"/>
  <c r="R1243" i="10"/>
  <c r="Q1243" i="10"/>
  <c r="P1243" i="10"/>
  <c r="N1243" i="10"/>
  <c r="M1243" i="10"/>
  <c r="M1243" i="10" a="1"/>
  <c r="L1243" i="10"/>
  <c r="K1243" i="10"/>
  <c r="G1243" i="10"/>
  <c r="F1243" i="10"/>
  <c r="E1243" i="10"/>
  <c r="D1243" i="10"/>
  <c r="C1243" i="10"/>
  <c r="B1243" i="10"/>
  <c r="S1242" i="10"/>
  <c r="R1242" i="10"/>
  <c r="Q1242" i="10"/>
  <c r="P1242" i="10"/>
  <c r="N1242" i="10"/>
  <c r="M1242" i="10"/>
  <c r="M1242" i="10" a="1"/>
  <c r="L1242" i="10"/>
  <c r="K1242" i="10"/>
  <c r="G1242" i="10"/>
  <c r="F1242" i="10"/>
  <c r="E1242" i="10"/>
  <c r="D1242" i="10"/>
  <c r="C1242" i="10"/>
  <c r="B1242" i="10"/>
  <c r="S1241" i="10"/>
  <c r="R1241" i="10"/>
  <c r="Q1241" i="10"/>
  <c r="P1241" i="10"/>
  <c r="N1241" i="10"/>
  <c r="M1241" i="10"/>
  <c r="M1241" i="10" a="1"/>
  <c r="L1241" i="10"/>
  <c r="K1241" i="10"/>
  <c r="G1241" i="10"/>
  <c r="F1241" i="10"/>
  <c r="E1241" i="10"/>
  <c r="D1241" i="10"/>
  <c r="C1241" i="10"/>
  <c r="B1241" i="10"/>
  <c r="S1240" i="10"/>
  <c r="R1240" i="10"/>
  <c r="Q1240" i="10"/>
  <c r="P1240" i="10"/>
  <c r="N1240" i="10"/>
  <c r="M1240" i="10"/>
  <c r="M1240" i="10" a="1"/>
  <c r="L1240" i="10"/>
  <c r="K1240" i="10"/>
  <c r="G1240" i="10"/>
  <c r="F1240" i="10"/>
  <c r="E1240" i="10"/>
  <c r="D1240" i="10"/>
  <c r="C1240" i="10"/>
  <c r="B1240" i="10"/>
  <c r="S1239" i="10"/>
  <c r="R1239" i="10"/>
  <c r="Q1239" i="10"/>
  <c r="P1239" i="10"/>
  <c r="N1239" i="10"/>
  <c r="M1239" i="10"/>
  <c r="M1239" i="10" a="1"/>
  <c r="L1239" i="10"/>
  <c r="K1239" i="10"/>
  <c r="G1239" i="10"/>
  <c r="F1239" i="10"/>
  <c r="E1239" i="10"/>
  <c r="D1239" i="10"/>
  <c r="C1239" i="10"/>
  <c r="B1239" i="10"/>
  <c r="S1238" i="10"/>
  <c r="R1238" i="10"/>
  <c r="Q1238" i="10"/>
  <c r="P1238" i="10"/>
  <c r="N1238" i="10"/>
  <c r="M1238" i="10"/>
  <c r="M1238" i="10" a="1"/>
  <c r="L1238" i="10"/>
  <c r="K1238" i="10"/>
  <c r="G1238" i="10"/>
  <c r="F1238" i="10"/>
  <c r="E1238" i="10"/>
  <c r="D1238" i="10"/>
  <c r="C1238" i="10"/>
  <c r="B1238" i="10"/>
  <c r="S1237" i="10"/>
  <c r="R1237" i="10"/>
  <c r="Q1237" i="10"/>
  <c r="P1237" i="10"/>
  <c r="N1237" i="10"/>
  <c r="M1237" i="10"/>
  <c r="M1237" i="10" a="1"/>
  <c r="L1237" i="10"/>
  <c r="K1237" i="10"/>
  <c r="G1237" i="10"/>
  <c r="F1237" i="10"/>
  <c r="E1237" i="10"/>
  <c r="D1237" i="10"/>
  <c r="C1237" i="10"/>
  <c r="B1237" i="10"/>
  <c r="S1236" i="10"/>
  <c r="R1236" i="10"/>
  <c r="Q1236" i="10"/>
  <c r="P1236" i="10"/>
  <c r="N1236" i="10"/>
  <c r="M1236" i="10"/>
  <c r="M1236" i="10" a="1"/>
  <c r="L1236" i="10"/>
  <c r="K1236" i="10"/>
  <c r="G1236" i="10"/>
  <c r="F1236" i="10"/>
  <c r="E1236" i="10"/>
  <c r="D1236" i="10"/>
  <c r="C1236" i="10"/>
  <c r="B1236" i="10"/>
  <c r="S1235" i="10"/>
  <c r="R1235" i="10"/>
  <c r="Q1235" i="10"/>
  <c r="P1235" i="10"/>
  <c r="N1235" i="10"/>
  <c r="M1235" i="10"/>
  <c r="M1235" i="10" a="1"/>
  <c r="L1235" i="10"/>
  <c r="K1235" i="10"/>
  <c r="G1235" i="10"/>
  <c r="F1235" i="10"/>
  <c r="E1235" i="10"/>
  <c r="D1235" i="10"/>
  <c r="C1235" i="10"/>
  <c r="B1235" i="10"/>
  <c r="S1234" i="10"/>
  <c r="R1234" i="10"/>
  <c r="Q1234" i="10"/>
  <c r="P1234" i="10"/>
  <c r="N1234" i="10"/>
  <c r="M1234" i="10"/>
  <c r="M1234" i="10" a="1"/>
  <c r="L1234" i="10"/>
  <c r="K1234" i="10"/>
  <c r="G1234" i="10"/>
  <c r="F1234" i="10"/>
  <c r="E1234" i="10"/>
  <c r="D1234" i="10"/>
  <c r="C1234" i="10"/>
  <c r="B1234" i="10"/>
  <c r="S1233" i="10"/>
  <c r="R1233" i="10"/>
  <c r="Q1233" i="10"/>
  <c r="P1233" i="10"/>
  <c r="N1233" i="10"/>
  <c r="M1233" i="10"/>
  <c r="M1233" i="10" a="1"/>
  <c r="L1233" i="10"/>
  <c r="K1233" i="10"/>
  <c r="G1233" i="10"/>
  <c r="F1233" i="10"/>
  <c r="E1233" i="10"/>
  <c r="D1233" i="10"/>
  <c r="C1233" i="10"/>
  <c r="B1233" i="10"/>
  <c r="S1232" i="10"/>
  <c r="R1232" i="10"/>
  <c r="Q1232" i="10"/>
  <c r="P1232" i="10"/>
  <c r="N1232" i="10"/>
  <c r="M1232" i="10"/>
  <c r="M1232" i="10" a="1"/>
  <c r="L1232" i="10"/>
  <c r="K1232" i="10"/>
  <c r="G1232" i="10"/>
  <c r="F1232" i="10"/>
  <c r="E1232" i="10"/>
  <c r="D1232" i="10"/>
  <c r="C1232" i="10"/>
  <c r="B1232" i="10"/>
  <c r="S1231" i="10"/>
  <c r="R1231" i="10"/>
  <c r="Q1231" i="10"/>
  <c r="P1231" i="10"/>
  <c r="N1231" i="10"/>
  <c r="M1231" i="10"/>
  <c r="M1231" i="10" a="1"/>
  <c r="L1231" i="10"/>
  <c r="K1231" i="10"/>
  <c r="G1231" i="10"/>
  <c r="F1231" i="10"/>
  <c r="E1231" i="10"/>
  <c r="D1231" i="10"/>
  <c r="C1231" i="10"/>
  <c r="B1231" i="10"/>
  <c r="S1230" i="10"/>
  <c r="R1230" i="10"/>
  <c r="Q1230" i="10"/>
  <c r="P1230" i="10"/>
  <c r="N1230" i="10"/>
  <c r="M1230" i="10"/>
  <c r="M1230" i="10" a="1"/>
  <c r="L1230" i="10"/>
  <c r="K1230" i="10"/>
  <c r="G1230" i="10"/>
  <c r="F1230" i="10"/>
  <c r="E1230" i="10"/>
  <c r="D1230" i="10"/>
  <c r="C1230" i="10"/>
  <c r="B1230" i="10"/>
  <c r="S1229" i="10"/>
  <c r="R1229" i="10"/>
  <c r="Q1229" i="10"/>
  <c r="P1229" i="10"/>
  <c r="N1229" i="10"/>
  <c r="M1229" i="10"/>
  <c r="M1229" i="10" a="1"/>
  <c r="L1229" i="10"/>
  <c r="K1229" i="10"/>
  <c r="G1229" i="10"/>
  <c r="F1229" i="10"/>
  <c r="E1229" i="10"/>
  <c r="D1229" i="10"/>
  <c r="C1229" i="10"/>
  <c r="B1229" i="10"/>
  <c r="S1228" i="10"/>
  <c r="R1228" i="10"/>
  <c r="Q1228" i="10"/>
  <c r="P1228" i="10"/>
  <c r="N1228" i="10"/>
  <c r="M1228" i="10"/>
  <c r="M1228" i="10" a="1"/>
  <c r="L1228" i="10"/>
  <c r="K1228" i="10"/>
  <c r="G1228" i="10"/>
  <c r="F1228" i="10"/>
  <c r="E1228" i="10"/>
  <c r="D1228" i="10"/>
  <c r="C1228" i="10"/>
  <c r="B1228" i="10"/>
  <c r="S1227" i="10"/>
  <c r="R1227" i="10"/>
  <c r="Q1227" i="10"/>
  <c r="P1227" i="10"/>
  <c r="N1227" i="10"/>
  <c r="M1227" i="10"/>
  <c r="M1227" i="10" a="1"/>
  <c r="L1227" i="10"/>
  <c r="K1227" i="10"/>
  <c r="G1227" i="10"/>
  <c r="F1227" i="10"/>
  <c r="E1227" i="10"/>
  <c r="D1227" i="10"/>
  <c r="C1227" i="10"/>
  <c r="B1227" i="10"/>
  <c r="S1226" i="10"/>
  <c r="R1226" i="10"/>
  <c r="Q1226" i="10"/>
  <c r="P1226" i="10"/>
  <c r="N1226" i="10"/>
  <c r="M1226" i="10"/>
  <c r="M1226" i="10" a="1"/>
  <c r="L1226" i="10"/>
  <c r="K1226" i="10"/>
  <c r="G1226" i="10"/>
  <c r="F1226" i="10"/>
  <c r="E1226" i="10"/>
  <c r="D1226" i="10"/>
  <c r="C1226" i="10"/>
  <c r="B1226" i="10"/>
  <c r="S1225" i="10"/>
  <c r="R1225" i="10"/>
  <c r="Q1225" i="10"/>
  <c r="P1225" i="10"/>
  <c r="N1225" i="10"/>
  <c r="M1225" i="10"/>
  <c r="M1225" i="10" a="1"/>
  <c r="L1225" i="10"/>
  <c r="K1225" i="10"/>
  <c r="G1225" i="10"/>
  <c r="F1225" i="10"/>
  <c r="E1225" i="10"/>
  <c r="D1225" i="10"/>
  <c r="C1225" i="10"/>
  <c r="B1225" i="10"/>
  <c r="S1224" i="10"/>
  <c r="R1224" i="10"/>
  <c r="Q1224" i="10"/>
  <c r="P1224" i="10"/>
  <c r="N1224" i="10"/>
  <c r="M1224" i="10"/>
  <c r="M1224" i="10" a="1"/>
  <c r="L1224" i="10"/>
  <c r="K1224" i="10"/>
  <c r="G1224" i="10"/>
  <c r="F1224" i="10"/>
  <c r="E1224" i="10"/>
  <c r="D1224" i="10"/>
  <c r="C1224" i="10"/>
  <c r="B1224" i="10"/>
  <c r="S1223" i="10"/>
  <c r="R1223" i="10"/>
  <c r="Q1223" i="10"/>
  <c r="P1223" i="10"/>
  <c r="N1223" i="10"/>
  <c r="M1223" i="10"/>
  <c r="M1223" i="10" a="1"/>
  <c r="L1223" i="10"/>
  <c r="K1223" i="10"/>
  <c r="G1223" i="10"/>
  <c r="F1223" i="10"/>
  <c r="E1223" i="10"/>
  <c r="D1223" i="10"/>
  <c r="C1223" i="10"/>
  <c r="B1223" i="10"/>
  <c r="S1222" i="10"/>
  <c r="R1222" i="10"/>
  <c r="Q1222" i="10"/>
  <c r="P1222" i="10"/>
  <c r="N1222" i="10"/>
  <c r="M1222" i="10"/>
  <c r="M1222" i="10" a="1"/>
  <c r="L1222" i="10"/>
  <c r="K1222" i="10"/>
  <c r="G1222" i="10"/>
  <c r="F1222" i="10"/>
  <c r="E1222" i="10"/>
  <c r="D1222" i="10"/>
  <c r="C1222" i="10"/>
  <c r="B1222" i="10"/>
  <c r="S1221" i="10"/>
  <c r="R1221" i="10"/>
  <c r="Q1221" i="10"/>
  <c r="P1221" i="10"/>
  <c r="N1221" i="10"/>
  <c r="M1221" i="10"/>
  <c r="M1221" i="10" a="1"/>
  <c r="L1221" i="10"/>
  <c r="K1221" i="10"/>
  <c r="G1221" i="10"/>
  <c r="F1221" i="10"/>
  <c r="E1221" i="10"/>
  <c r="D1221" i="10"/>
  <c r="C1221" i="10"/>
  <c r="B1221" i="10"/>
  <c r="S1220" i="10"/>
  <c r="R1220" i="10"/>
  <c r="Q1220" i="10"/>
  <c r="P1220" i="10"/>
  <c r="N1220" i="10"/>
  <c r="M1220" i="10"/>
  <c r="M1220" i="10" a="1"/>
  <c r="L1220" i="10"/>
  <c r="K1220" i="10"/>
  <c r="G1220" i="10"/>
  <c r="F1220" i="10"/>
  <c r="E1220" i="10"/>
  <c r="D1220" i="10"/>
  <c r="C1220" i="10"/>
  <c r="B1220" i="10"/>
  <c r="S1219" i="10"/>
  <c r="R1219" i="10"/>
  <c r="Q1219" i="10"/>
  <c r="P1219" i="10"/>
  <c r="N1219" i="10"/>
  <c r="M1219" i="10"/>
  <c r="M1219" i="10" a="1"/>
  <c r="L1219" i="10"/>
  <c r="K1219" i="10"/>
  <c r="G1219" i="10"/>
  <c r="F1219" i="10"/>
  <c r="E1219" i="10"/>
  <c r="D1219" i="10"/>
  <c r="C1219" i="10"/>
  <c r="B1219" i="10"/>
  <c r="S1218" i="10"/>
  <c r="R1218" i="10"/>
  <c r="Q1218" i="10"/>
  <c r="P1218" i="10"/>
  <c r="N1218" i="10"/>
  <c r="M1218" i="10"/>
  <c r="M1218" i="10" a="1"/>
  <c r="L1218" i="10"/>
  <c r="K1218" i="10"/>
  <c r="G1218" i="10"/>
  <c r="F1218" i="10"/>
  <c r="E1218" i="10"/>
  <c r="D1218" i="10"/>
  <c r="C1218" i="10"/>
  <c r="B1218" i="10"/>
  <c r="S1217" i="10"/>
  <c r="R1217" i="10"/>
  <c r="Q1217" i="10"/>
  <c r="P1217" i="10"/>
  <c r="N1217" i="10"/>
  <c r="M1217" i="10"/>
  <c r="M1217" i="10" a="1"/>
  <c r="L1217" i="10"/>
  <c r="K1217" i="10"/>
  <c r="G1217" i="10"/>
  <c r="F1217" i="10"/>
  <c r="E1217" i="10"/>
  <c r="D1217" i="10"/>
  <c r="C1217" i="10"/>
  <c r="B1217" i="10"/>
  <c r="S1216" i="10"/>
  <c r="R1216" i="10"/>
  <c r="Q1216" i="10"/>
  <c r="P1216" i="10"/>
  <c r="N1216" i="10"/>
  <c r="M1216" i="10"/>
  <c r="M1216" i="10" a="1"/>
  <c r="L1216" i="10"/>
  <c r="K1216" i="10"/>
  <c r="G1216" i="10"/>
  <c r="F1216" i="10"/>
  <c r="E1216" i="10"/>
  <c r="D1216" i="10"/>
  <c r="C1216" i="10"/>
  <c r="B1216" i="10"/>
  <c r="S1215" i="10"/>
  <c r="R1215" i="10"/>
  <c r="Q1215" i="10"/>
  <c r="P1215" i="10"/>
  <c r="N1215" i="10"/>
  <c r="M1215" i="10"/>
  <c r="M1215" i="10" a="1"/>
  <c r="L1215" i="10"/>
  <c r="K1215" i="10"/>
  <c r="G1215" i="10"/>
  <c r="F1215" i="10"/>
  <c r="E1215" i="10"/>
  <c r="D1215" i="10"/>
  <c r="C1215" i="10"/>
  <c r="B1215" i="10"/>
  <c r="S1214" i="10"/>
  <c r="R1214" i="10"/>
  <c r="Q1214" i="10"/>
  <c r="P1214" i="10"/>
  <c r="N1214" i="10"/>
  <c r="M1214" i="10"/>
  <c r="M1214" i="10" a="1"/>
  <c r="L1214" i="10"/>
  <c r="K1214" i="10"/>
  <c r="G1214" i="10"/>
  <c r="F1214" i="10"/>
  <c r="E1214" i="10"/>
  <c r="D1214" i="10"/>
  <c r="C1214" i="10"/>
  <c r="B1214" i="10"/>
  <c r="S1213" i="10"/>
  <c r="R1213" i="10"/>
  <c r="Q1213" i="10"/>
  <c r="P1213" i="10"/>
  <c r="N1213" i="10"/>
  <c r="M1213" i="10"/>
  <c r="M1213" i="10" a="1"/>
  <c r="L1213" i="10"/>
  <c r="K1213" i="10"/>
  <c r="G1213" i="10"/>
  <c r="F1213" i="10"/>
  <c r="E1213" i="10"/>
  <c r="D1213" i="10"/>
  <c r="C1213" i="10"/>
  <c r="B1213" i="10"/>
  <c r="S1212" i="10"/>
  <c r="R1212" i="10"/>
  <c r="Q1212" i="10"/>
  <c r="P1212" i="10"/>
  <c r="N1212" i="10"/>
  <c r="M1212" i="10"/>
  <c r="M1212" i="10" a="1"/>
  <c r="L1212" i="10"/>
  <c r="K1212" i="10"/>
  <c r="G1212" i="10"/>
  <c r="F1212" i="10"/>
  <c r="E1212" i="10"/>
  <c r="D1212" i="10"/>
  <c r="C1212" i="10"/>
  <c r="B1212" i="10"/>
  <c r="S1211" i="10"/>
  <c r="R1211" i="10"/>
  <c r="Q1211" i="10"/>
  <c r="P1211" i="10"/>
  <c r="N1211" i="10"/>
  <c r="M1211" i="10"/>
  <c r="M1211" i="10" a="1"/>
  <c r="L1211" i="10"/>
  <c r="K1211" i="10"/>
  <c r="G1211" i="10"/>
  <c r="F1211" i="10"/>
  <c r="E1211" i="10"/>
  <c r="D1211" i="10"/>
  <c r="C1211" i="10"/>
  <c r="B1211" i="10"/>
  <c r="S1210" i="10"/>
  <c r="R1210" i="10"/>
  <c r="Q1210" i="10"/>
  <c r="P1210" i="10"/>
  <c r="N1210" i="10"/>
  <c r="M1210" i="10"/>
  <c r="M1210" i="10" a="1"/>
  <c r="L1210" i="10"/>
  <c r="K1210" i="10"/>
  <c r="G1210" i="10"/>
  <c r="F1210" i="10"/>
  <c r="E1210" i="10"/>
  <c r="D1210" i="10"/>
  <c r="C1210" i="10"/>
  <c r="B1210" i="10"/>
  <c r="S1209" i="10"/>
  <c r="R1209" i="10"/>
  <c r="Q1209" i="10"/>
  <c r="P1209" i="10"/>
  <c r="N1209" i="10"/>
  <c r="M1209" i="10"/>
  <c r="M1209" i="10" a="1"/>
  <c r="L1209" i="10"/>
  <c r="K1209" i="10"/>
  <c r="G1209" i="10"/>
  <c r="F1209" i="10"/>
  <c r="E1209" i="10"/>
  <c r="D1209" i="10"/>
  <c r="C1209" i="10"/>
  <c r="B1209" i="10"/>
  <c r="S1208" i="10"/>
  <c r="R1208" i="10"/>
  <c r="Q1208" i="10"/>
  <c r="P1208" i="10"/>
  <c r="N1208" i="10"/>
  <c r="M1208" i="10"/>
  <c r="M1208" i="10" a="1"/>
  <c r="L1208" i="10"/>
  <c r="K1208" i="10"/>
  <c r="G1208" i="10"/>
  <c r="F1208" i="10"/>
  <c r="E1208" i="10"/>
  <c r="D1208" i="10"/>
  <c r="C1208" i="10"/>
  <c r="B1208" i="10"/>
  <c r="S1207" i="10"/>
  <c r="R1207" i="10"/>
  <c r="Q1207" i="10"/>
  <c r="P1207" i="10"/>
  <c r="N1207" i="10"/>
  <c r="M1207" i="10"/>
  <c r="M1207" i="10" a="1"/>
  <c r="L1207" i="10"/>
  <c r="K1207" i="10"/>
  <c r="G1207" i="10"/>
  <c r="F1207" i="10"/>
  <c r="E1207" i="10"/>
  <c r="D1207" i="10"/>
  <c r="C1207" i="10"/>
  <c r="B1207" i="10"/>
  <c r="S1206" i="10"/>
  <c r="R1206" i="10"/>
  <c r="Q1206" i="10"/>
  <c r="P1206" i="10"/>
  <c r="N1206" i="10"/>
  <c r="M1206" i="10"/>
  <c r="M1206" i="10" a="1"/>
  <c r="L1206" i="10"/>
  <c r="K1206" i="10"/>
  <c r="G1206" i="10"/>
  <c r="F1206" i="10"/>
  <c r="E1206" i="10"/>
  <c r="D1206" i="10"/>
  <c r="C1206" i="10"/>
  <c r="B1206" i="10"/>
  <c r="S1205" i="10"/>
  <c r="R1205" i="10"/>
  <c r="Q1205" i="10"/>
  <c r="P1205" i="10"/>
  <c r="N1205" i="10"/>
  <c r="M1205" i="10"/>
  <c r="M1205" i="10" a="1"/>
  <c r="L1205" i="10"/>
  <c r="K1205" i="10"/>
  <c r="G1205" i="10"/>
  <c r="F1205" i="10"/>
  <c r="E1205" i="10"/>
  <c r="D1205" i="10"/>
  <c r="C1205" i="10"/>
  <c r="B1205" i="10"/>
  <c r="S1204" i="10"/>
  <c r="R1204" i="10"/>
  <c r="Q1204" i="10"/>
  <c r="P1204" i="10"/>
  <c r="N1204" i="10"/>
  <c r="M1204" i="10"/>
  <c r="M1204" i="10" a="1"/>
  <c r="L1204" i="10"/>
  <c r="K1204" i="10"/>
  <c r="G1204" i="10"/>
  <c r="F1204" i="10"/>
  <c r="E1204" i="10"/>
  <c r="D1204" i="10"/>
  <c r="C1204" i="10"/>
  <c r="B1204" i="10"/>
  <c r="S1203" i="10"/>
  <c r="R1203" i="10"/>
  <c r="Q1203" i="10"/>
  <c r="P1203" i="10"/>
  <c r="N1203" i="10"/>
  <c r="M1203" i="10"/>
  <c r="M1203" i="10" a="1"/>
  <c r="L1203" i="10"/>
  <c r="K1203" i="10"/>
  <c r="G1203" i="10"/>
  <c r="F1203" i="10"/>
  <c r="E1203" i="10"/>
  <c r="D1203" i="10"/>
  <c r="C1203" i="10"/>
  <c r="B1203" i="10"/>
  <c r="S1202" i="10"/>
  <c r="R1202" i="10"/>
  <c r="Q1202" i="10"/>
  <c r="P1202" i="10"/>
  <c r="N1202" i="10"/>
  <c r="M1202" i="10"/>
  <c r="M1202" i="10" a="1"/>
  <c r="L1202" i="10"/>
  <c r="K1202" i="10"/>
  <c r="G1202" i="10"/>
  <c r="F1202" i="10"/>
  <c r="E1202" i="10"/>
  <c r="D1202" i="10"/>
  <c r="C1202" i="10"/>
  <c r="B1202" i="10"/>
  <c r="S1201" i="10"/>
  <c r="R1201" i="10"/>
  <c r="Q1201" i="10"/>
  <c r="P1201" i="10"/>
  <c r="N1201" i="10"/>
  <c r="M1201" i="10"/>
  <c r="M1201" i="10" a="1"/>
  <c r="L1201" i="10"/>
  <c r="K1201" i="10"/>
  <c r="G1201" i="10"/>
  <c r="F1201" i="10"/>
  <c r="E1201" i="10"/>
  <c r="D1201" i="10"/>
  <c r="C1201" i="10"/>
  <c r="B1201" i="10"/>
  <c r="S1200" i="10"/>
  <c r="R1200" i="10"/>
  <c r="Q1200" i="10"/>
  <c r="P1200" i="10"/>
  <c r="N1200" i="10"/>
  <c r="M1200" i="10"/>
  <c r="M1200" i="10" a="1"/>
  <c r="L1200" i="10"/>
  <c r="K1200" i="10"/>
  <c r="G1200" i="10"/>
  <c r="F1200" i="10"/>
  <c r="E1200" i="10"/>
  <c r="D1200" i="10"/>
  <c r="C1200" i="10"/>
  <c r="B1200" i="10"/>
  <c r="S1199" i="10"/>
  <c r="R1199" i="10"/>
  <c r="Q1199" i="10"/>
  <c r="P1199" i="10"/>
  <c r="N1199" i="10"/>
  <c r="M1199" i="10"/>
  <c r="M1199" i="10" a="1"/>
  <c r="L1199" i="10"/>
  <c r="K1199" i="10"/>
  <c r="G1199" i="10"/>
  <c r="F1199" i="10"/>
  <c r="E1199" i="10"/>
  <c r="D1199" i="10"/>
  <c r="C1199" i="10"/>
  <c r="B1199" i="10"/>
  <c r="S1198" i="10"/>
  <c r="R1198" i="10"/>
  <c r="Q1198" i="10"/>
  <c r="P1198" i="10"/>
  <c r="M1198" i="10"/>
  <c r="M1198" i="10" a="1"/>
  <c r="L1198" i="10"/>
  <c r="K1198" i="10"/>
  <c r="G1198" i="10"/>
  <c r="F1198" i="10"/>
  <c r="E1198" i="10"/>
  <c r="D1198" i="10"/>
  <c r="C1198" i="10"/>
  <c r="B1198" i="10"/>
  <c r="S1197" i="10"/>
  <c r="R1197" i="10"/>
  <c r="Q1197" i="10"/>
  <c r="P1197" i="10"/>
  <c r="N1197" i="10"/>
  <c r="M1197" i="10"/>
  <c r="M1197" i="10" a="1"/>
  <c r="L1197" i="10"/>
  <c r="K1197" i="10"/>
  <c r="G1197" i="10"/>
  <c r="F1197" i="10"/>
  <c r="E1197" i="10"/>
  <c r="D1197" i="10"/>
  <c r="C1197" i="10"/>
  <c r="B1197" i="10"/>
  <c r="S1196" i="10"/>
  <c r="R1196" i="10"/>
  <c r="Q1196" i="10"/>
  <c r="P1196" i="10"/>
  <c r="N1196" i="10"/>
  <c r="M1196" i="10"/>
  <c r="M1196" i="10" a="1"/>
  <c r="L1196" i="10"/>
  <c r="K1196" i="10"/>
  <c r="G1196" i="10"/>
  <c r="F1196" i="10"/>
  <c r="E1196" i="10"/>
  <c r="D1196" i="10"/>
  <c r="C1196" i="10"/>
  <c r="B1196" i="10"/>
  <c r="S1195" i="10"/>
  <c r="R1195" i="10"/>
  <c r="Q1195" i="10"/>
  <c r="P1195" i="10"/>
  <c r="N1195" i="10"/>
  <c r="M1195" i="10"/>
  <c r="M1195" i="10" a="1"/>
  <c r="L1195" i="10"/>
  <c r="K1195" i="10"/>
  <c r="G1195" i="10"/>
  <c r="F1195" i="10"/>
  <c r="E1195" i="10"/>
  <c r="D1195" i="10"/>
  <c r="C1195" i="10"/>
  <c r="B1195" i="10"/>
  <c r="S1194" i="10"/>
  <c r="R1194" i="10"/>
  <c r="Q1194" i="10"/>
  <c r="P1194" i="10"/>
  <c r="N1194" i="10"/>
  <c r="M1194" i="10"/>
  <c r="M1194" i="10" a="1"/>
  <c r="L1194" i="10"/>
  <c r="K1194" i="10"/>
  <c r="G1194" i="10"/>
  <c r="F1194" i="10"/>
  <c r="E1194" i="10"/>
  <c r="D1194" i="10"/>
  <c r="C1194" i="10"/>
  <c r="B1194" i="10"/>
  <c r="S1193" i="10"/>
  <c r="R1193" i="10"/>
  <c r="Q1193" i="10"/>
  <c r="P1193" i="10"/>
  <c r="N1193" i="10"/>
  <c r="M1193" i="10"/>
  <c r="M1193" i="10" a="1"/>
  <c r="L1193" i="10"/>
  <c r="K1193" i="10"/>
  <c r="G1193" i="10"/>
  <c r="F1193" i="10"/>
  <c r="E1193" i="10"/>
  <c r="D1193" i="10"/>
  <c r="C1193" i="10"/>
  <c r="B1193" i="10"/>
  <c r="S1192" i="10"/>
  <c r="R1192" i="10"/>
  <c r="Q1192" i="10"/>
  <c r="P1192" i="10"/>
  <c r="N1192" i="10"/>
  <c r="M1192" i="10"/>
  <c r="M1192" i="10" a="1"/>
  <c r="L1192" i="10"/>
  <c r="K1192" i="10"/>
  <c r="G1192" i="10"/>
  <c r="F1192" i="10"/>
  <c r="E1192" i="10"/>
  <c r="D1192" i="10"/>
  <c r="C1192" i="10"/>
  <c r="B1192" i="10"/>
  <c r="S1191" i="10"/>
  <c r="R1191" i="10"/>
  <c r="Q1191" i="10"/>
  <c r="P1191" i="10"/>
  <c r="N1191" i="10"/>
  <c r="M1191" i="10"/>
  <c r="M1191" i="10" a="1"/>
  <c r="L1191" i="10"/>
  <c r="K1191" i="10"/>
  <c r="G1191" i="10"/>
  <c r="F1191" i="10"/>
  <c r="E1191" i="10"/>
  <c r="D1191" i="10"/>
  <c r="C1191" i="10"/>
  <c r="B1191" i="10"/>
  <c r="S1190" i="10"/>
  <c r="R1190" i="10"/>
  <c r="Q1190" i="10"/>
  <c r="P1190" i="10"/>
  <c r="N1190" i="10"/>
  <c r="M1190" i="10"/>
  <c r="M1190" i="10" a="1"/>
  <c r="L1190" i="10"/>
  <c r="K1190" i="10"/>
  <c r="G1190" i="10"/>
  <c r="F1190" i="10"/>
  <c r="E1190" i="10"/>
  <c r="D1190" i="10"/>
  <c r="C1190" i="10"/>
  <c r="B1190" i="10"/>
  <c r="S1189" i="10"/>
  <c r="R1189" i="10"/>
  <c r="Q1189" i="10"/>
  <c r="P1189" i="10"/>
  <c r="N1189" i="10"/>
  <c r="M1189" i="10"/>
  <c r="M1189" i="10" a="1"/>
  <c r="L1189" i="10"/>
  <c r="K1189" i="10"/>
  <c r="G1189" i="10"/>
  <c r="F1189" i="10"/>
  <c r="E1189" i="10"/>
  <c r="D1189" i="10"/>
  <c r="C1189" i="10"/>
  <c r="B1189" i="10"/>
  <c r="S1188" i="10"/>
  <c r="R1188" i="10"/>
  <c r="Q1188" i="10"/>
  <c r="P1188" i="10"/>
  <c r="N1188" i="10"/>
  <c r="M1188" i="10"/>
  <c r="M1188" i="10" a="1"/>
  <c r="L1188" i="10"/>
  <c r="K1188" i="10"/>
  <c r="G1188" i="10"/>
  <c r="F1188" i="10"/>
  <c r="E1188" i="10"/>
  <c r="D1188" i="10"/>
  <c r="C1188" i="10"/>
  <c r="B1188" i="10"/>
  <c r="S1187" i="10"/>
  <c r="R1187" i="10"/>
  <c r="Q1187" i="10"/>
  <c r="P1187" i="10"/>
  <c r="N1187" i="10"/>
  <c r="M1187" i="10"/>
  <c r="M1187" i="10" a="1"/>
  <c r="L1187" i="10"/>
  <c r="K1187" i="10"/>
  <c r="G1187" i="10"/>
  <c r="F1187" i="10"/>
  <c r="E1187" i="10"/>
  <c r="D1187" i="10"/>
  <c r="C1187" i="10"/>
  <c r="B1187" i="10"/>
  <c r="S1186" i="10"/>
  <c r="R1186" i="10"/>
  <c r="Q1186" i="10"/>
  <c r="P1186" i="10"/>
  <c r="N1186" i="10"/>
  <c r="M1186" i="10"/>
  <c r="M1186" i="10" a="1"/>
  <c r="L1186" i="10"/>
  <c r="K1186" i="10"/>
  <c r="G1186" i="10"/>
  <c r="F1186" i="10"/>
  <c r="E1186" i="10"/>
  <c r="D1186" i="10"/>
  <c r="C1186" i="10"/>
  <c r="B1186" i="10"/>
  <c r="S1185" i="10"/>
  <c r="R1185" i="10"/>
  <c r="Q1185" i="10"/>
  <c r="P1185" i="10"/>
  <c r="N1185" i="10"/>
  <c r="M1185" i="10"/>
  <c r="M1185" i="10" a="1"/>
  <c r="L1185" i="10"/>
  <c r="K1185" i="10"/>
  <c r="G1185" i="10"/>
  <c r="F1185" i="10"/>
  <c r="E1185" i="10"/>
  <c r="D1185" i="10"/>
  <c r="C1185" i="10"/>
  <c r="B1185" i="10"/>
  <c r="S1184" i="10"/>
  <c r="R1184" i="10"/>
  <c r="Q1184" i="10"/>
  <c r="P1184" i="10"/>
  <c r="N1184" i="10"/>
  <c r="M1184" i="10"/>
  <c r="M1184" i="10" a="1"/>
  <c r="L1184" i="10"/>
  <c r="K1184" i="10"/>
  <c r="G1184" i="10"/>
  <c r="F1184" i="10"/>
  <c r="E1184" i="10"/>
  <c r="D1184" i="10"/>
  <c r="C1184" i="10"/>
  <c r="B1184" i="10"/>
  <c r="S1183" i="10"/>
  <c r="R1183" i="10"/>
  <c r="Q1183" i="10"/>
  <c r="P1183" i="10"/>
  <c r="N1183" i="10"/>
  <c r="M1183" i="10"/>
  <c r="M1183" i="10" a="1"/>
  <c r="L1183" i="10"/>
  <c r="K1183" i="10"/>
  <c r="G1183" i="10"/>
  <c r="F1183" i="10"/>
  <c r="E1183" i="10"/>
  <c r="D1183" i="10"/>
  <c r="C1183" i="10"/>
  <c r="B1183" i="10"/>
  <c r="S1182" i="10"/>
  <c r="R1182" i="10"/>
  <c r="Q1182" i="10"/>
  <c r="P1182" i="10"/>
  <c r="N1182" i="10"/>
  <c r="M1182" i="10"/>
  <c r="M1182" i="10" a="1"/>
  <c r="L1182" i="10"/>
  <c r="K1182" i="10"/>
  <c r="G1182" i="10"/>
  <c r="F1182" i="10"/>
  <c r="E1182" i="10"/>
  <c r="D1182" i="10"/>
  <c r="C1182" i="10"/>
  <c r="B1182" i="10"/>
  <c r="S1181" i="10"/>
  <c r="R1181" i="10"/>
  <c r="Q1181" i="10"/>
  <c r="P1181" i="10"/>
  <c r="N1181" i="10"/>
  <c r="M1181" i="10"/>
  <c r="M1181" i="10" a="1"/>
  <c r="L1181" i="10"/>
  <c r="K1181" i="10"/>
  <c r="G1181" i="10"/>
  <c r="F1181" i="10"/>
  <c r="E1181" i="10"/>
  <c r="D1181" i="10"/>
  <c r="C1181" i="10"/>
  <c r="B1181" i="10"/>
  <c r="S1180" i="10"/>
  <c r="R1180" i="10"/>
  <c r="Q1180" i="10"/>
  <c r="P1180" i="10"/>
  <c r="N1180" i="10"/>
  <c r="M1180" i="10"/>
  <c r="M1180" i="10" a="1"/>
  <c r="L1180" i="10"/>
  <c r="K1180" i="10"/>
  <c r="G1180" i="10"/>
  <c r="F1180" i="10"/>
  <c r="E1180" i="10"/>
  <c r="D1180" i="10"/>
  <c r="C1180" i="10"/>
  <c r="B1180" i="10"/>
  <c r="S1179" i="10"/>
  <c r="R1179" i="10"/>
  <c r="Q1179" i="10"/>
  <c r="P1179" i="10"/>
  <c r="N1179" i="10"/>
  <c r="M1179" i="10"/>
  <c r="M1179" i="10" a="1"/>
  <c r="L1179" i="10"/>
  <c r="K1179" i="10"/>
  <c r="G1179" i="10"/>
  <c r="F1179" i="10"/>
  <c r="E1179" i="10"/>
  <c r="D1179" i="10"/>
  <c r="C1179" i="10"/>
  <c r="B1179" i="10"/>
  <c r="S1178" i="10"/>
  <c r="R1178" i="10"/>
  <c r="Q1178" i="10"/>
  <c r="P1178" i="10"/>
  <c r="N1178" i="10"/>
  <c r="M1178" i="10"/>
  <c r="M1178" i="10" a="1"/>
  <c r="L1178" i="10"/>
  <c r="K1178" i="10"/>
  <c r="G1178" i="10"/>
  <c r="F1178" i="10"/>
  <c r="E1178" i="10"/>
  <c r="D1178" i="10"/>
  <c r="C1178" i="10"/>
  <c r="B1178" i="10"/>
  <c r="S1177" i="10"/>
  <c r="R1177" i="10"/>
  <c r="Q1177" i="10"/>
  <c r="P1177" i="10"/>
  <c r="N1177" i="10"/>
  <c r="M1177" i="10"/>
  <c r="M1177" i="10" a="1"/>
  <c r="L1177" i="10"/>
  <c r="K1177" i="10"/>
  <c r="G1177" i="10"/>
  <c r="F1177" i="10"/>
  <c r="E1177" i="10"/>
  <c r="D1177" i="10"/>
  <c r="C1177" i="10"/>
  <c r="B1177" i="10"/>
  <c r="S1176" i="10"/>
  <c r="R1176" i="10"/>
  <c r="Q1176" i="10"/>
  <c r="P1176" i="10"/>
  <c r="N1176" i="10"/>
  <c r="M1176" i="10"/>
  <c r="M1176" i="10" a="1"/>
  <c r="L1176" i="10"/>
  <c r="K1176" i="10"/>
  <c r="G1176" i="10"/>
  <c r="F1176" i="10"/>
  <c r="E1176" i="10"/>
  <c r="D1176" i="10"/>
  <c r="C1176" i="10"/>
  <c r="B1176" i="10"/>
  <c r="S1175" i="10"/>
  <c r="R1175" i="10"/>
  <c r="Q1175" i="10"/>
  <c r="P1175" i="10"/>
  <c r="N1175" i="10"/>
  <c r="M1175" i="10"/>
  <c r="M1175" i="10" a="1"/>
  <c r="L1175" i="10"/>
  <c r="K1175" i="10"/>
  <c r="G1175" i="10"/>
  <c r="F1175" i="10"/>
  <c r="E1175" i="10"/>
  <c r="D1175" i="10"/>
  <c r="C1175" i="10"/>
  <c r="B1175" i="10"/>
  <c r="S1174" i="10"/>
  <c r="R1174" i="10"/>
  <c r="Q1174" i="10"/>
  <c r="P1174" i="10"/>
  <c r="N1174" i="10"/>
  <c r="M1174" i="10"/>
  <c r="M1174" i="10" a="1"/>
  <c r="L1174" i="10"/>
  <c r="K1174" i="10"/>
  <c r="G1174" i="10"/>
  <c r="F1174" i="10"/>
  <c r="E1174" i="10"/>
  <c r="D1174" i="10"/>
  <c r="C1174" i="10"/>
  <c r="B1174" i="10"/>
  <c r="S1173" i="10"/>
  <c r="R1173" i="10"/>
  <c r="Q1173" i="10"/>
  <c r="P1173" i="10"/>
  <c r="N1173" i="10"/>
  <c r="M1173" i="10"/>
  <c r="M1173" i="10" a="1"/>
  <c r="L1173" i="10"/>
  <c r="K1173" i="10"/>
  <c r="G1173" i="10"/>
  <c r="F1173" i="10"/>
  <c r="E1173" i="10"/>
  <c r="D1173" i="10"/>
  <c r="C1173" i="10"/>
  <c r="B1173" i="10"/>
  <c r="S1172" i="10"/>
  <c r="R1172" i="10"/>
  <c r="Q1172" i="10"/>
  <c r="P1172" i="10"/>
  <c r="N1172" i="10"/>
  <c r="M1172" i="10"/>
  <c r="M1172" i="10" a="1"/>
  <c r="L1172" i="10"/>
  <c r="K1172" i="10"/>
  <c r="G1172" i="10"/>
  <c r="F1172" i="10"/>
  <c r="E1172" i="10"/>
  <c r="D1172" i="10"/>
  <c r="C1172" i="10"/>
  <c r="B1172" i="10"/>
  <c r="S1171" i="10"/>
  <c r="R1171" i="10"/>
  <c r="Q1171" i="10"/>
  <c r="P1171" i="10"/>
  <c r="N1171" i="10"/>
  <c r="M1171" i="10"/>
  <c r="M1171" i="10" a="1"/>
  <c r="L1171" i="10"/>
  <c r="K1171" i="10"/>
  <c r="G1171" i="10"/>
  <c r="F1171" i="10"/>
  <c r="E1171" i="10"/>
  <c r="D1171" i="10"/>
  <c r="C1171" i="10"/>
  <c r="B1171" i="10"/>
  <c r="S1170" i="10"/>
  <c r="R1170" i="10"/>
  <c r="Q1170" i="10"/>
  <c r="P1170" i="10"/>
  <c r="N1170" i="10"/>
  <c r="M1170" i="10"/>
  <c r="M1170" i="10" a="1"/>
  <c r="L1170" i="10"/>
  <c r="K1170" i="10"/>
  <c r="G1170" i="10"/>
  <c r="F1170" i="10"/>
  <c r="E1170" i="10"/>
  <c r="D1170" i="10"/>
  <c r="C1170" i="10"/>
  <c r="B1170" i="10"/>
  <c r="S1169" i="10"/>
  <c r="R1169" i="10"/>
  <c r="Q1169" i="10"/>
  <c r="P1169" i="10"/>
  <c r="N1169" i="10"/>
  <c r="M1169" i="10"/>
  <c r="M1169" i="10" a="1"/>
  <c r="L1169" i="10"/>
  <c r="K1169" i="10"/>
  <c r="G1169" i="10"/>
  <c r="F1169" i="10"/>
  <c r="E1169" i="10"/>
  <c r="D1169" i="10"/>
  <c r="C1169" i="10"/>
  <c r="B1169" i="10"/>
  <c r="S1168" i="10"/>
  <c r="R1168" i="10"/>
  <c r="Q1168" i="10"/>
  <c r="P1168" i="10"/>
  <c r="N1168" i="10"/>
  <c r="M1168" i="10"/>
  <c r="M1168" i="10" a="1"/>
  <c r="L1168" i="10"/>
  <c r="K1168" i="10"/>
  <c r="G1168" i="10"/>
  <c r="F1168" i="10"/>
  <c r="E1168" i="10"/>
  <c r="D1168" i="10"/>
  <c r="C1168" i="10"/>
  <c r="B1168" i="10"/>
  <c r="S1167" i="10"/>
  <c r="R1167" i="10"/>
  <c r="Q1167" i="10"/>
  <c r="P1167" i="10"/>
  <c r="N1167" i="10"/>
  <c r="M1167" i="10"/>
  <c r="M1167" i="10" a="1"/>
  <c r="L1167" i="10"/>
  <c r="K1167" i="10"/>
  <c r="G1167" i="10"/>
  <c r="F1167" i="10"/>
  <c r="E1167" i="10"/>
  <c r="D1167" i="10"/>
  <c r="C1167" i="10"/>
  <c r="B1167" i="10"/>
  <c r="S1166" i="10"/>
  <c r="R1166" i="10"/>
  <c r="Q1166" i="10"/>
  <c r="P1166" i="10"/>
  <c r="N1166" i="10"/>
  <c r="M1166" i="10"/>
  <c r="M1166" i="10" a="1"/>
  <c r="L1166" i="10"/>
  <c r="K1166" i="10"/>
  <c r="G1166" i="10"/>
  <c r="F1166" i="10"/>
  <c r="E1166" i="10"/>
  <c r="D1166" i="10"/>
  <c r="C1166" i="10"/>
  <c r="B1166" i="10"/>
  <c r="S1165" i="10"/>
  <c r="R1165" i="10"/>
  <c r="Q1165" i="10"/>
  <c r="P1165" i="10"/>
  <c r="N1165" i="10"/>
  <c r="M1165" i="10"/>
  <c r="M1165" i="10" a="1"/>
  <c r="L1165" i="10"/>
  <c r="K1165" i="10"/>
  <c r="G1165" i="10"/>
  <c r="F1165" i="10"/>
  <c r="E1165" i="10"/>
  <c r="D1165" i="10"/>
  <c r="C1165" i="10"/>
  <c r="B1165" i="10"/>
  <c r="S1164" i="10"/>
  <c r="R1164" i="10"/>
  <c r="Q1164" i="10"/>
  <c r="P1164" i="10"/>
  <c r="N1164" i="10"/>
  <c r="M1164" i="10"/>
  <c r="M1164" i="10" a="1"/>
  <c r="L1164" i="10"/>
  <c r="K1164" i="10"/>
  <c r="G1164" i="10"/>
  <c r="F1164" i="10"/>
  <c r="E1164" i="10"/>
  <c r="D1164" i="10"/>
  <c r="C1164" i="10"/>
  <c r="B1164" i="10"/>
  <c r="S1163" i="10"/>
  <c r="R1163" i="10"/>
  <c r="Q1163" i="10"/>
  <c r="P1163" i="10"/>
  <c r="N1163" i="10"/>
  <c r="M1163" i="10"/>
  <c r="M1163" i="10" a="1"/>
  <c r="L1163" i="10"/>
  <c r="K1163" i="10"/>
  <c r="G1163" i="10"/>
  <c r="F1163" i="10"/>
  <c r="E1163" i="10"/>
  <c r="D1163" i="10"/>
  <c r="C1163" i="10"/>
  <c r="B1163" i="10"/>
  <c r="S1162" i="10"/>
  <c r="R1162" i="10"/>
  <c r="Q1162" i="10"/>
  <c r="P1162" i="10"/>
  <c r="N1162" i="10"/>
  <c r="M1162" i="10"/>
  <c r="M1162" i="10" a="1"/>
  <c r="L1162" i="10"/>
  <c r="K1162" i="10"/>
  <c r="G1162" i="10"/>
  <c r="F1162" i="10"/>
  <c r="E1162" i="10"/>
  <c r="D1162" i="10"/>
  <c r="C1162" i="10"/>
  <c r="B1162" i="10"/>
  <c r="S1161" i="10"/>
  <c r="R1161" i="10"/>
  <c r="Q1161" i="10"/>
  <c r="P1161" i="10"/>
  <c r="N1161" i="10"/>
  <c r="M1161" i="10"/>
  <c r="M1161" i="10" a="1"/>
  <c r="L1161" i="10"/>
  <c r="K1161" i="10"/>
  <c r="G1161" i="10"/>
  <c r="F1161" i="10"/>
  <c r="E1161" i="10"/>
  <c r="D1161" i="10"/>
  <c r="C1161" i="10"/>
  <c r="B1161" i="10"/>
  <c r="S1160" i="10"/>
  <c r="R1160" i="10"/>
  <c r="Q1160" i="10"/>
  <c r="P1160" i="10"/>
  <c r="N1160" i="10"/>
  <c r="M1160" i="10"/>
  <c r="M1160" i="10" a="1"/>
  <c r="L1160" i="10"/>
  <c r="K1160" i="10"/>
  <c r="G1160" i="10"/>
  <c r="F1160" i="10"/>
  <c r="E1160" i="10"/>
  <c r="D1160" i="10"/>
  <c r="C1160" i="10"/>
  <c r="B1160" i="10"/>
  <c r="S1159" i="10"/>
  <c r="R1159" i="10"/>
  <c r="Q1159" i="10"/>
  <c r="P1159" i="10"/>
  <c r="N1159" i="10"/>
  <c r="M1159" i="10"/>
  <c r="M1159" i="10" a="1"/>
  <c r="L1159" i="10"/>
  <c r="K1159" i="10"/>
  <c r="G1159" i="10"/>
  <c r="F1159" i="10"/>
  <c r="E1159" i="10"/>
  <c r="D1159" i="10"/>
  <c r="C1159" i="10"/>
  <c r="B1159" i="10"/>
  <c r="S1158" i="10"/>
  <c r="R1158" i="10"/>
  <c r="Q1158" i="10"/>
  <c r="P1158" i="10"/>
  <c r="N1158" i="10"/>
  <c r="M1158" i="10"/>
  <c r="M1158" i="10" a="1"/>
  <c r="L1158" i="10"/>
  <c r="K1158" i="10"/>
  <c r="G1158" i="10"/>
  <c r="F1158" i="10"/>
  <c r="E1158" i="10"/>
  <c r="D1158" i="10"/>
  <c r="C1158" i="10"/>
  <c r="B1158" i="10"/>
  <c r="S1157" i="10"/>
  <c r="R1157" i="10"/>
  <c r="Q1157" i="10"/>
  <c r="P1157" i="10"/>
  <c r="N1157" i="10"/>
  <c r="M1157" i="10"/>
  <c r="M1157" i="10" a="1"/>
  <c r="L1157" i="10"/>
  <c r="K1157" i="10"/>
  <c r="G1157" i="10"/>
  <c r="F1157" i="10"/>
  <c r="E1157" i="10"/>
  <c r="D1157" i="10"/>
  <c r="C1157" i="10"/>
  <c r="B1157" i="10"/>
  <c r="S1156" i="10"/>
  <c r="R1156" i="10"/>
  <c r="Q1156" i="10"/>
  <c r="P1156" i="10"/>
  <c r="N1156" i="10"/>
  <c r="M1156" i="10"/>
  <c r="M1156" i="10" a="1"/>
  <c r="L1156" i="10"/>
  <c r="K1156" i="10"/>
  <c r="G1156" i="10"/>
  <c r="F1156" i="10"/>
  <c r="E1156" i="10"/>
  <c r="D1156" i="10"/>
  <c r="C1156" i="10"/>
  <c r="B1156" i="10"/>
  <c r="S1155" i="10"/>
  <c r="R1155" i="10"/>
  <c r="Q1155" i="10"/>
  <c r="P1155" i="10"/>
  <c r="N1155" i="10"/>
  <c r="M1155" i="10"/>
  <c r="M1155" i="10" a="1"/>
  <c r="L1155" i="10"/>
  <c r="K1155" i="10"/>
  <c r="G1155" i="10"/>
  <c r="F1155" i="10"/>
  <c r="E1155" i="10"/>
  <c r="D1155" i="10"/>
  <c r="C1155" i="10"/>
  <c r="B1155" i="10"/>
  <c r="S1154" i="10"/>
  <c r="R1154" i="10"/>
  <c r="Q1154" i="10"/>
  <c r="P1154" i="10"/>
  <c r="N1154" i="10"/>
  <c r="M1154" i="10"/>
  <c r="M1154" i="10" a="1"/>
  <c r="L1154" i="10"/>
  <c r="K1154" i="10"/>
  <c r="G1154" i="10"/>
  <c r="F1154" i="10"/>
  <c r="E1154" i="10"/>
  <c r="D1154" i="10"/>
  <c r="C1154" i="10"/>
  <c r="B1154" i="10"/>
  <c r="S1153" i="10"/>
  <c r="R1153" i="10"/>
  <c r="Q1153" i="10"/>
  <c r="P1153" i="10"/>
  <c r="N1153" i="10"/>
  <c r="M1153" i="10"/>
  <c r="M1153" i="10" a="1"/>
  <c r="L1153" i="10"/>
  <c r="K1153" i="10"/>
  <c r="G1153" i="10"/>
  <c r="F1153" i="10"/>
  <c r="E1153" i="10"/>
  <c r="D1153" i="10"/>
  <c r="C1153" i="10"/>
  <c r="B1153" i="10"/>
  <c r="S1152" i="10"/>
  <c r="R1152" i="10"/>
  <c r="Q1152" i="10"/>
  <c r="P1152" i="10"/>
  <c r="N1152" i="10"/>
  <c r="M1152" i="10"/>
  <c r="M1152" i="10" a="1"/>
  <c r="L1152" i="10"/>
  <c r="K1152" i="10"/>
  <c r="G1152" i="10"/>
  <c r="F1152" i="10"/>
  <c r="E1152" i="10"/>
  <c r="D1152" i="10"/>
  <c r="C1152" i="10"/>
  <c r="B1152" i="10"/>
  <c r="S1151" i="10"/>
  <c r="R1151" i="10"/>
  <c r="Q1151" i="10"/>
  <c r="P1151" i="10"/>
  <c r="N1151" i="10"/>
  <c r="M1151" i="10"/>
  <c r="M1151" i="10" a="1"/>
  <c r="L1151" i="10"/>
  <c r="K1151" i="10"/>
  <c r="G1151" i="10"/>
  <c r="F1151" i="10"/>
  <c r="E1151" i="10"/>
  <c r="D1151" i="10"/>
  <c r="C1151" i="10"/>
  <c r="B1151" i="10"/>
  <c r="S1150" i="10"/>
  <c r="R1150" i="10"/>
  <c r="Q1150" i="10"/>
  <c r="P1150" i="10"/>
  <c r="N1150" i="10"/>
  <c r="M1150" i="10"/>
  <c r="M1150" i="10" a="1"/>
  <c r="L1150" i="10"/>
  <c r="K1150" i="10"/>
  <c r="G1150" i="10"/>
  <c r="F1150" i="10"/>
  <c r="E1150" i="10"/>
  <c r="D1150" i="10"/>
  <c r="C1150" i="10"/>
  <c r="B1150" i="10"/>
  <c r="S1149" i="10"/>
  <c r="R1149" i="10"/>
  <c r="Q1149" i="10"/>
  <c r="P1149" i="10"/>
  <c r="N1149" i="10"/>
  <c r="M1149" i="10"/>
  <c r="M1149" i="10" a="1"/>
  <c r="L1149" i="10"/>
  <c r="K1149" i="10"/>
  <c r="G1149" i="10"/>
  <c r="F1149" i="10"/>
  <c r="E1149" i="10"/>
  <c r="D1149" i="10"/>
  <c r="C1149" i="10"/>
  <c r="B1149" i="10"/>
  <c r="S1148" i="10"/>
  <c r="R1148" i="10"/>
  <c r="Q1148" i="10"/>
  <c r="P1148" i="10"/>
  <c r="N1148" i="10"/>
  <c r="M1148" i="10"/>
  <c r="M1148" i="10" a="1"/>
  <c r="L1148" i="10"/>
  <c r="K1148" i="10"/>
  <c r="G1148" i="10"/>
  <c r="F1148" i="10"/>
  <c r="E1148" i="10"/>
  <c r="D1148" i="10"/>
  <c r="C1148" i="10"/>
  <c r="B1148" i="10"/>
  <c r="S1147" i="10"/>
  <c r="R1147" i="10"/>
  <c r="Q1147" i="10"/>
  <c r="P1147" i="10"/>
  <c r="N1147" i="10"/>
  <c r="M1147" i="10"/>
  <c r="M1147" i="10" a="1"/>
  <c r="L1147" i="10"/>
  <c r="K1147" i="10"/>
  <c r="G1147" i="10"/>
  <c r="F1147" i="10"/>
  <c r="E1147" i="10"/>
  <c r="D1147" i="10"/>
  <c r="C1147" i="10"/>
  <c r="B1147" i="10"/>
  <c r="S1146" i="10"/>
  <c r="R1146" i="10"/>
  <c r="Q1146" i="10"/>
  <c r="P1146" i="10"/>
  <c r="N1146" i="10"/>
  <c r="M1146" i="10"/>
  <c r="M1146" i="10" a="1"/>
  <c r="L1146" i="10"/>
  <c r="K1146" i="10"/>
  <c r="G1146" i="10"/>
  <c r="F1146" i="10"/>
  <c r="E1146" i="10"/>
  <c r="D1146" i="10"/>
  <c r="C1146" i="10"/>
  <c r="B1146" i="10"/>
  <c r="S1145" i="10"/>
  <c r="R1145" i="10"/>
  <c r="Q1145" i="10"/>
  <c r="P1145" i="10"/>
  <c r="N1145" i="10"/>
  <c r="M1145" i="10"/>
  <c r="M1145" i="10" a="1"/>
  <c r="L1145" i="10"/>
  <c r="K1145" i="10"/>
  <c r="G1145" i="10"/>
  <c r="F1145" i="10"/>
  <c r="E1145" i="10"/>
  <c r="D1145" i="10"/>
  <c r="C1145" i="10"/>
  <c r="B1145" i="10"/>
  <c r="S1144" i="10"/>
  <c r="R1144" i="10"/>
  <c r="Q1144" i="10"/>
  <c r="P1144" i="10"/>
  <c r="N1144" i="10"/>
  <c r="M1144" i="10"/>
  <c r="M1144" i="10" a="1"/>
  <c r="L1144" i="10"/>
  <c r="K1144" i="10"/>
  <c r="G1144" i="10"/>
  <c r="F1144" i="10"/>
  <c r="E1144" i="10"/>
  <c r="D1144" i="10"/>
  <c r="C1144" i="10"/>
  <c r="B1144" i="10"/>
  <c r="S1143" i="10"/>
  <c r="R1143" i="10"/>
  <c r="Q1143" i="10"/>
  <c r="P1143" i="10"/>
  <c r="N1143" i="10"/>
  <c r="M1143" i="10"/>
  <c r="M1143" i="10" a="1"/>
  <c r="L1143" i="10"/>
  <c r="K1143" i="10"/>
  <c r="G1143" i="10"/>
  <c r="F1143" i="10"/>
  <c r="E1143" i="10"/>
  <c r="D1143" i="10"/>
  <c r="C1143" i="10"/>
  <c r="B1143" i="10"/>
  <c r="S1142" i="10"/>
  <c r="R1142" i="10"/>
  <c r="Q1142" i="10"/>
  <c r="P1142" i="10"/>
  <c r="N1142" i="10"/>
  <c r="M1142" i="10"/>
  <c r="M1142" i="10" a="1"/>
  <c r="L1142" i="10"/>
  <c r="K1142" i="10"/>
  <c r="G1142" i="10"/>
  <c r="F1142" i="10"/>
  <c r="E1142" i="10"/>
  <c r="D1142" i="10"/>
  <c r="C1142" i="10"/>
  <c r="B1142" i="10"/>
  <c r="S1141" i="10"/>
  <c r="R1141" i="10"/>
  <c r="Q1141" i="10"/>
  <c r="P1141" i="10"/>
  <c r="N1141" i="10"/>
  <c r="M1141" i="10"/>
  <c r="M1141" i="10" a="1"/>
  <c r="L1141" i="10"/>
  <c r="K1141" i="10"/>
  <c r="G1141" i="10"/>
  <c r="F1141" i="10"/>
  <c r="E1141" i="10"/>
  <c r="D1141" i="10"/>
  <c r="C1141" i="10"/>
  <c r="B1141" i="10"/>
  <c r="S1140" i="10"/>
  <c r="R1140" i="10"/>
  <c r="Q1140" i="10"/>
  <c r="P1140" i="10"/>
  <c r="N1140" i="10"/>
  <c r="M1140" i="10"/>
  <c r="M1140" i="10" a="1"/>
  <c r="L1140" i="10"/>
  <c r="K1140" i="10"/>
  <c r="G1140" i="10"/>
  <c r="F1140" i="10"/>
  <c r="E1140" i="10"/>
  <c r="D1140" i="10"/>
  <c r="C1140" i="10"/>
  <c r="B1140" i="10"/>
  <c r="S1139" i="10"/>
  <c r="R1139" i="10"/>
  <c r="Q1139" i="10"/>
  <c r="P1139" i="10"/>
  <c r="N1139" i="10"/>
  <c r="M1139" i="10"/>
  <c r="M1139" i="10" a="1"/>
  <c r="L1139" i="10"/>
  <c r="K1139" i="10"/>
  <c r="G1139" i="10"/>
  <c r="F1139" i="10"/>
  <c r="E1139" i="10"/>
  <c r="D1139" i="10"/>
  <c r="C1139" i="10"/>
  <c r="B1139" i="10"/>
  <c r="S1138" i="10"/>
  <c r="R1138" i="10"/>
  <c r="Q1138" i="10"/>
  <c r="P1138" i="10"/>
  <c r="N1138" i="10"/>
  <c r="M1138" i="10"/>
  <c r="M1138" i="10" a="1"/>
  <c r="L1138" i="10"/>
  <c r="K1138" i="10"/>
  <c r="G1138" i="10"/>
  <c r="F1138" i="10"/>
  <c r="E1138" i="10"/>
  <c r="D1138" i="10"/>
  <c r="C1138" i="10"/>
  <c r="B1138" i="10"/>
  <c r="S1137" i="10"/>
  <c r="R1137" i="10"/>
  <c r="Q1137" i="10"/>
  <c r="P1137" i="10"/>
  <c r="N1137" i="10"/>
  <c r="M1137" i="10"/>
  <c r="M1137" i="10" a="1"/>
  <c r="L1137" i="10"/>
  <c r="K1137" i="10"/>
  <c r="G1137" i="10"/>
  <c r="F1137" i="10"/>
  <c r="E1137" i="10"/>
  <c r="D1137" i="10"/>
  <c r="C1137" i="10"/>
  <c r="B1137" i="10"/>
  <c r="S1136" i="10"/>
  <c r="R1136" i="10"/>
  <c r="Q1136" i="10"/>
  <c r="P1136" i="10"/>
  <c r="N1136" i="10"/>
  <c r="M1136" i="10"/>
  <c r="M1136" i="10" a="1"/>
  <c r="L1136" i="10"/>
  <c r="K1136" i="10"/>
  <c r="G1136" i="10"/>
  <c r="F1136" i="10"/>
  <c r="E1136" i="10"/>
  <c r="D1136" i="10"/>
  <c r="C1136" i="10"/>
  <c r="B1136" i="10"/>
  <c r="S1135" i="10"/>
  <c r="R1135" i="10"/>
  <c r="Q1135" i="10"/>
  <c r="P1135" i="10"/>
  <c r="N1135" i="10"/>
  <c r="M1135" i="10"/>
  <c r="M1135" i="10" a="1"/>
  <c r="L1135" i="10"/>
  <c r="K1135" i="10"/>
  <c r="G1135" i="10"/>
  <c r="F1135" i="10"/>
  <c r="E1135" i="10"/>
  <c r="D1135" i="10"/>
  <c r="C1135" i="10"/>
  <c r="B1135" i="10"/>
  <c r="S1134" i="10"/>
  <c r="R1134" i="10"/>
  <c r="Q1134" i="10"/>
  <c r="P1134" i="10"/>
  <c r="N1134" i="10"/>
  <c r="M1134" i="10"/>
  <c r="M1134" i="10" a="1"/>
  <c r="L1134" i="10"/>
  <c r="K1134" i="10"/>
  <c r="G1134" i="10"/>
  <c r="F1134" i="10"/>
  <c r="E1134" i="10"/>
  <c r="D1134" i="10"/>
  <c r="C1134" i="10"/>
  <c r="B1134" i="10"/>
  <c r="S1133" i="10"/>
  <c r="R1133" i="10"/>
  <c r="Q1133" i="10"/>
  <c r="P1133" i="10"/>
  <c r="N1133" i="10"/>
  <c r="M1133" i="10"/>
  <c r="M1133" i="10" a="1"/>
  <c r="L1133" i="10"/>
  <c r="K1133" i="10"/>
  <c r="G1133" i="10"/>
  <c r="F1133" i="10"/>
  <c r="E1133" i="10"/>
  <c r="D1133" i="10"/>
  <c r="C1133" i="10"/>
  <c r="B1133" i="10"/>
  <c r="S1132" i="10"/>
  <c r="R1132" i="10"/>
  <c r="Q1132" i="10"/>
  <c r="P1132" i="10"/>
  <c r="N1132" i="10"/>
  <c r="M1132" i="10"/>
  <c r="M1132" i="10" a="1"/>
  <c r="L1132" i="10"/>
  <c r="K1132" i="10"/>
  <c r="G1132" i="10"/>
  <c r="F1132" i="10"/>
  <c r="E1132" i="10"/>
  <c r="D1132" i="10"/>
  <c r="C1132" i="10"/>
  <c r="B1132" i="10"/>
  <c r="S1131" i="10"/>
  <c r="R1131" i="10"/>
  <c r="Q1131" i="10"/>
  <c r="P1131" i="10"/>
  <c r="N1131" i="10"/>
  <c r="M1131" i="10"/>
  <c r="M1131" i="10" a="1"/>
  <c r="L1131" i="10"/>
  <c r="K1131" i="10"/>
  <c r="G1131" i="10"/>
  <c r="F1131" i="10"/>
  <c r="E1131" i="10"/>
  <c r="D1131" i="10"/>
  <c r="C1131" i="10"/>
  <c r="B1131" i="10"/>
  <c r="S1130" i="10"/>
  <c r="R1130" i="10"/>
  <c r="Q1130" i="10"/>
  <c r="P1130" i="10"/>
  <c r="N1130" i="10"/>
  <c r="M1130" i="10"/>
  <c r="M1130" i="10" a="1"/>
  <c r="L1130" i="10"/>
  <c r="K1130" i="10"/>
  <c r="G1130" i="10"/>
  <c r="F1130" i="10"/>
  <c r="E1130" i="10"/>
  <c r="D1130" i="10"/>
  <c r="C1130" i="10"/>
  <c r="B1130" i="10"/>
  <c r="S1129" i="10"/>
  <c r="R1129" i="10"/>
  <c r="Q1129" i="10"/>
  <c r="P1129" i="10"/>
  <c r="N1129" i="10"/>
  <c r="M1129" i="10"/>
  <c r="M1129" i="10" a="1"/>
  <c r="L1129" i="10"/>
  <c r="K1129" i="10"/>
  <c r="G1129" i="10"/>
  <c r="F1129" i="10"/>
  <c r="E1129" i="10"/>
  <c r="D1129" i="10"/>
  <c r="C1129" i="10"/>
  <c r="B1129" i="10"/>
  <c r="S1128" i="10"/>
  <c r="R1128" i="10"/>
  <c r="Q1128" i="10"/>
  <c r="P1128" i="10"/>
  <c r="N1128" i="10"/>
  <c r="M1128" i="10"/>
  <c r="M1128" i="10" a="1"/>
  <c r="L1128" i="10"/>
  <c r="K1128" i="10"/>
  <c r="G1128" i="10"/>
  <c r="F1128" i="10"/>
  <c r="E1128" i="10"/>
  <c r="D1128" i="10"/>
  <c r="C1128" i="10"/>
  <c r="B1128" i="10"/>
  <c r="S1127" i="10"/>
  <c r="R1127" i="10"/>
  <c r="Q1127" i="10"/>
  <c r="P1127" i="10"/>
  <c r="N1127" i="10"/>
  <c r="M1127" i="10"/>
  <c r="M1127" i="10" a="1"/>
  <c r="L1127" i="10"/>
  <c r="K1127" i="10"/>
  <c r="G1127" i="10"/>
  <c r="F1127" i="10"/>
  <c r="E1127" i="10"/>
  <c r="D1127" i="10"/>
  <c r="C1127" i="10"/>
  <c r="B1127" i="10"/>
  <c r="S1126" i="10"/>
  <c r="R1126" i="10"/>
  <c r="Q1126" i="10"/>
  <c r="P1126" i="10"/>
  <c r="N1126" i="10"/>
  <c r="M1126" i="10"/>
  <c r="M1126" i="10" a="1"/>
  <c r="L1126" i="10"/>
  <c r="K1126" i="10"/>
  <c r="G1126" i="10"/>
  <c r="F1126" i="10"/>
  <c r="E1126" i="10"/>
  <c r="D1126" i="10"/>
  <c r="C1126" i="10"/>
  <c r="B1126" i="10"/>
  <c r="S1125" i="10"/>
  <c r="R1125" i="10"/>
  <c r="Q1125" i="10"/>
  <c r="P1125" i="10"/>
  <c r="N1125" i="10"/>
  <c r="M1125" i="10"/>
  <c r="M1125" i="10" a="1"/>
  <c r="L1125" i="10"/>
  <c r="K1125" i="10"/>
  <c r="G1125" i="10"/>
  <c r="F1125" i="10"/>
  <c r="E1125" i="10"/>
  <c r="D1125" i="10"/>
  <c r="C1125" i="10"/>
  <c r="B1125" i="10"/>
  <c r="S1124" i="10"/>
  <c r="R1124" i="10"/>
  <c r="Q1124" i="10"/>
  <c r="P1124" i="10"/>
  <c r="N1124" i="10"/>
  <c r="M1124" i="10"/>
  <c r="M1124" i="10" a="1"/>
  <c r="L1124" i="10"/>
  <c r="K1124" i="10"/>
  <c r="G1124" i="10"/>
  <c r="F1124" i="10"/>
  <c r="E1124" i="10"/>
  <c r="D1124" i="10"/>
  <c r="C1124" i="10"/>
  <c r="B1124" i="10"/>
  <c r="S1123" i="10"/>
  <c r="R1123" i="10"/>
  <c r="Q1123" i="10"/>
  <c r="P1123" i="10"/>
  <c r="N1123" i="10"/>
  <c r="M1123" i="10"/>
  <c r="M1123" i="10" a="1"/>
  <c r="L1123" i="10"/>
  <c r="K1123" i="10"/>
  <c r="G1123" i="10"/>
  <c r="F1123" i="10"/>
  <c r="E1123" i="10"/>
  <c r="D1123" i="10"/>
  <c r="C1123" i="10"/>
  <c r="B1123" i="10"/>
  <c r="S1122" i="10"/>
  <c r="R1122" i="10"/>
  <c r="Q1122" i="10"/>
  <c r="P1122" i="10"/>
  <c r="N1122" i="10"/>
  <c r="M1122" i="10"/>
  <c r="M1122" i="10" a="1"/>
  <c r="L1122" i="10"/>
  <c r="K1122" i="10"/>
  <c r="G1122" i="10"/>
  <c r="F1122" i="10"/>
  <c r="E1122" i="10"/>
  <c r="D1122" i="10"/>
  <c r="C1122" i="10"/>
  <c r="B1122" i="10"/>
  <c r="S1121" i="10"/>
  <c r="R1121" i="10"/>
  <c r="Q1121" i="10"/>
  <c r="P1121" i="10"/>
  <c r="N1121" i="10"/>
  <c r="M1121" i="10"/>
  <c r="M1121" i="10" a="1"/>
  <c r="L1121" i="10"/>
  <c r="K1121" i="10"/>
  <c r="G1121" i="10"/>
  <c r="F1121" i="10"/>
  <c r="E1121" i="10"/>
  <c r="D1121" i="10"/>
  <c r="C1121" i="10"/>
  <c r="B1121" i="10"/>
  <c r="S1120" i="10"/>
  <c r="R1120" i="10"/>
  <c r="Q1120" i="10"/>
  <c r="P1120" i="10"/>
  <c r="N1120" i="10"/>
  <c r="M1120" i="10"/>
  <c r="M1120" i="10" a="1"/>
  <c r="L1120" i="10"/>
  <c r="K1120" i="10"/>
  <c r="G1120" i="10"/>
  <c r="F1120" i="10"/>
  <c r="E1120" i="10"/>
  <c r="D1120" i="10"/>
  <c r="C1120" i="10"/>
  <c r="B1120" i="10"/>
  <c r="S1119" i="10"/>
  <c r="R1119" i="10"/>
  <c r="Q1119" i="10"/>
  <c r="P1119" i="10"/>
  <c r="N1119" i="10"/>
  <c r="M1119" i="10"/>
  <c r="M1119" i="10" a="1"/>
  <c r="L1119" i="10"/>
  <c r="K1119" i="10"/>
  <c r="G1119" i="10"/>
  <c r="F1119" i="10"/>
  <c r="E1119" i="10"/>
  <c r="D1119" i="10"/>
  <c r="C1119" i="10"/>
  <c r="B1119" i="10"/>
  <c r="S1118" i="10"/>
  <c r="R1118" i="10"/>
  <c r="Q1118" i="10"/>
  <c r="P1118" i="10"/>
  <c r="N1118" i="10"/>
  <c r="M1118" i="10"/>
  <c r="M1118" i="10" a="1"/>
  <c r="L1118" i="10"/>
  <c r="K1118" i="10"/>
  <c r="G1118" i="10"/>
  <c r="F1118" i="10"/>
  <c r="E1118" i="10"/>
  <c r="D1118" i="10"/>
  <c r="C1118" i="10"/>
  <c r="B1118" i="10"/>
  <c r="S1117" i="10"/>
  <c r="R1117" i="10"/>
  <c r="Q1117" i="10"/>
  <c r="P1117" i="10"/>
  <c r="N1117" i="10"/>
  <c r="M1117" i="10"/>
  <c r="M1117" i="10" a="1"/>
  <c r="L1117" i="10"/>
  <c r="K1117" i="10"/>
  <c r="G1117" i="10"/>
  <c r="F1117" i="10"/>
  <c r="E1117" i="10"/>
  <c r="D1117" i="10"/>
  <c r="C1117" i="10"/>
  <c r="B1117" i="10"/>
  <c r="S1116" i="10"/>
  <c r="R1116" i="10"/>
  <c r="Q1116" i="10"/>
  <c r="P1116" i="10"/>
  <c r="N1116" i="10"/>
  <c r="M1116" i="10"/>
  <c r="M1116" i="10" a="1"/>
  <c r="L1116" i="10"/>
  <c r="K1116" i="10"/>
  <c r="G1116" i="10"/>
  <c r="F1116" i="10"/>
  <c r="E1116" i="10"/>
  <c r="D1116" i="10"/>
  <c r="C1116" i="10"/>
  <c r="B1116" i="10"/>
  <c r="S1115" i="10"/>
  <c r="R1115" i="10"/>
  <c r="Q1115" i="10"/>
  <c r="P1115" i="10"/>
  <c r="N1115" i="10"/>
  <c r="M1115" i="10"/>
  <c r="M1115" i="10" a="1"/>
  <c r="L1115" i="10"/>
  <c r="K1115" i="10"/>
  <c r="G1115" i="10"/>
  <c r="F1115" i="10"/>
  <c r="E1115" i="10"/>
  <c r="D1115" i="10"/>
  <c r="C1115" i="10"/>
  <c r="B1115" i="10"/>
  <c r="S1114" i="10"/>
  <c r="R1114" i="10"/>
  <c r="Q1114" i="10"/>
  <c r="P1114" i="10"/>
  <c r="N1114" i="10"/>
  <c r="M1114" i="10"/>
  <c r="M1114" i="10" a="1"/>
  <c r="L1114" i="10"/>
  <c r="K1114" i="10"/>
  <c r="G1114" i="10"/>
  <c r="F1114" i="10"/>
  <c r="E1114" i="10"/>
  <c r="D1114" i="10"/>
  <c r="C1114" i="10"/>
  <c r="B1114" i="10"/>
  <c r="S1113" i="10"/>
  <c r="R1113" i="10"/>
  <c r="Q1113" i="10"/>
  <c r="P1113" i="10"/>
  <c r="N1113" i="10"/>
  <c r="M1113" i="10"/>
  <c r="M1113" i="10" a="1"/>
  <c r="L1113" i="10"/>
  <c r="K1113" i="10"/>
  <c r="G1113" i="10"/>
  <c r="F1113" i="10"/>
  <c r="E1113" i="10"/>
  <c r="D1113" i="10"/>
  <c r="C1113" i="10"/>
  <c r="B1113" i="10"/>
  <c r="S1112" i="10"/>
  <c r="R1112" i="10"/>
  <c r="Q1112" i="10"/>
  <c r="P1112" i="10"/>
  <c r="N1112" i="10"/>
  <c r="M1112" i="10"/>
  <c r="M1112" i="10" a="1"/>
  <c r="L1112" i="10"/>
  <c r="K1112" i="10"/>
  <c r="G1112" i="10"/>
  <c r="F1112" i="10"/>
  <c r="E1112" i="10"/>
  <c r="D1112" i="10"/>
  <c r="C1112" i="10"/>
  <c r="B1112" i="10"/>
  <c r="S1111" i="10"/>
  <c r="R1111" i="10"/>
  <c r="Q1111" i="10"/>
  <c r="P1111" i="10"/>
  <c r="N1111" i="10"/>
  <c r="M1111" i="10"/>
  <c r="M1111" i="10" a="1"/>
  <c r="L1111" i="10"/>
  <c r="K1111" i="10"/>
  <c r="G1111" i="10"/>
  <c r="F1111" i="10"/>
  <c r="E1111" i="10"/>
  <c r="D1111" i="10"/>
  <c r="C1111" i="10"/>
  <c r="B1111" i="10"/>
  <c r="S1110" i="10"/>
  <c r="R1110" i="10"/>
  <c r="Q1110" i="10"/>
  <c r="P1110" i="10"/>
  <c r="N1110" i="10"/>
  <c r="M1110" i="10"/>
  <c r="M1110" i="10" a="1"/>
  <c r="L1110" i="10"/>
  <c r="K1110" i="10"/>
  <c r="G1110" i="10"/>
  <c r="F1110" i="10"/>
  <c r="E1110" i="10"/>
  <c r="D1110" i="10"/>
  <c r="C1110" i="10"/>
  <c r="B1110" i="10"/>
  <c r="S1109" i="10"/>
  <c r="R1109" i="10"/>
  <c r="Q1109" i="10"/>
  <c r="P1109" i="10"/>
  <c r="N1109" i="10"/>
  <c r="M1109" i="10"/>
  <c r="M1109" i="10" a="1"/>
  <c r="L1109" i="10"/>
  <c r="K1109" i="10"/>
  <c r="G1109" i="10"/>
  <c r="F1109" i="10"/>
  <c r="E1109" i="10"/>
  <c r="D1109" i="10"/>
  <c r="C1109" i="10"/>
  <c r="B1109" i="10"/>
  <c r="S1108" i="10"/>
  <c r="R1108" i="10"/>
  <c r="Q1108" i="10"/>
  <c r="P1108" i="10"/>
  <c r="N1108" i="10"/>
  <c r="M1108" i="10"/>
  <c r="M1108" i="10" a="1"/>
  <c r="L1108" i="10"/>
  <c r="K1108" i="10"/>
  <c r="G1108" i="10"/>
  <c r="F1108" i="10"/>
  <c r="E1108" i="10"/>
  <c r="D1108" i="10"/>
  <c r="C1108" i="10"/>
  <c r="B1108" i="10"/>
  <c r="S1107" i="10"/>
  <c r="R1107" i="10"/>
  <c r="Q1107" i="10"/>
  <c r="P1107" i="10"/>
  <c r="N1107" i="10"/>
  <c r="M1107" i="10"/>
  <c r="M1107" i="10" a="1"/>
  <c r="L1107" i="10"/>
  <c r="K1107" i="10"/>
  <c r="G1107" i="10"/>
  <c r="F1107" i="10"/>
  <c r="E1107" i="10"/>
  <c r="D1107" i="10"/>
  <c r="C1107" i="10"/>
  <c r="B1107" i="10"/>
  <c r="S1106" i="10"/>
  <c r="R1106" i="10"/>
  <c r="Q1106" i="10"/>
  <c r="P1106" i="10"/>
  <c r="N1106" i="10"/>
  <c r="M1106" i="10"/>
  <c r="M1106" i="10" a="1"/>
  <c r="L1106" i="10"/>
  <c r="K1106" i="10"/>
  <c r="G1106" i="10"/>
  <c r="F1106" i="10"/>
  <c r="E1106" i="10"/>
  <c r="D1106" i="10"/>
  <c r="C1106" i="10"/>
  <c r="B1106" i="10"/>
  <c r="S1105" i="10"/>
  <c r="R1105" i="10"/>
  <c r="Q1105" i="10"/>
  <c r="P1105" i="10"/>
  <c r="N1105" i="10"/>
  <c r="M1105" i="10"/>
  <c r="M1105" i="10" a="1"/>
  <c r="L1105" i="10"/>
  <c r="K1105" i="10"/>
  <c r="G1105" i="10"/>
  <c r="F1105" i="10"/>
  <c r="E1105" i="10"/>
  <c r="D1105" i="10"/>
  <c r="C1105" i="10"/>
  <c r="B1105" i="10"/>
  <c r="S1104" i="10"/>
  <c r="R1104" i="10"/>
  <c r="Q1104" i="10"/>
  <c r="P1104" i="10"/>
  <c r="N1104" i="10"/>
  <c r="M1104" i="10"/>
  <c r="M1104" i="10" a="1"/>
  <c r="L1104" i="10"/>
  <c r="K1104" i="10"/>
  <c r="G1104" i="10"/>
  <c r="F1104" i="10"/>
  <c r="E1104" i="10"/>
  <c r="D1104" i="10"/>
  <c r="C1104" i="10"/>
  <c r="B1104" i="10"/>
  <c r="S1103" i="10"/>
  <c r="R1103" i="10"/>
  <c r="Q1103" i="10"/>
  <c r="P1103" i="10"/>
  <c r="N1103" i="10"/>
  <c r="M1103" i="10"/>
  <c r="M1103" i="10" a="1"/>
  <c r="L1103" i="10"/>
  <c r="K1103" i="10"/>
  <c r="G1103" i="10"/>
  <c r="F1103" i="10"/>
  <c r="E1103" i="10"/>
  <c r="D1103" i="10"/>
  <c r="C1103" i="10"/>
  <c r="B1103" i="10"/>
  <c r="S1102" i="10"/>
  <c r="R1102" i="10"/>
  <c r="Q1102" i="10"/>
  <c r="P1102" i="10"/>
  <c r="N1102" i="10"/>
  <c r="M1102" i="10"/>
  <c r="M1102" i="10" a="1"/>
  <c r="L1102" i="10"/>
  <c r="K1102" i="10"/>
  <c r="G1102" i="10"/>
  <c r="F1102" i="10"/>
  <c r="E1102" i="10"/>
  <c r="D1102" i="10"/>
  <c r="C1102" i="10"/>
  <c r="B1102" i="10"/>
  <c r="S1101" i="10"/>
  <c r="R1101" i="10"/>
  <c r="Q1101" i="10"/>
  <c r="P1101" i="10"/>
  <c r="N1101" i="10"/>
  <c r="M1101" i="10"/>
  <c r="M1101" i="10" a="1"/>
  <c r="L1101" i="10"/>
  <c r="K1101" i="10"/>
  <c r="G1101" i="10"/>
  <c r="F1101" i="10"/>
  <c r="E1101" i="10"/>
  <c r="D1101" i="10"/>
  <c r="C1101" i="10"/>
  <c r="B1101" i="10"/>
  <c r="S1100" i="10"/>
  <c r="R1100" i="10"/>
  <c r="Q1100" i="10"/>
  <c r="P1100" i="10"/>
  <c r="N1100" i="10"/>
  <c r="M1100" i="10"/>
  <c r="M1100" i="10" a="1"/>
  <c r="L1100" i="10"/>
  <c r="K1100" i="10"/>
  <c r="G1100" i="10"/>
  <c r="F1100" i="10"/>
  <c r="E1100" i="10"/>
  <c r="D1100" i="10"/>
  <c r="C1100" i="10"/>
  <c r="B1100" i="10"/>
  <c r="S1099" i="10"/>
  <c r="R1099" i="10"/>
  <c r="Q1099" i="10"/>
  <c r="P1099" i="10"/>
  <c r="N1099" i="10"/>
  <c r="M1099" i="10"/>
  <c r="M1099" i="10" a="1"/>
  <c r="L1099" i="10"/>
  <c r="K1099" i="10"/>
  <c r="G1099" i="10"/>
  <c r="F1099" i="10"/>
  <c r="E1099" i="10"/>
  <c r="D1099" i="10"/>
  <c r="C1099" i="10"/>
  <c r="B1099" i="10"/>
  <c r="S1098" i="10"/>
  <c r="R1098" i="10"/>
  <c r="Q1098" i="10"/>
  <c r="P1098" i="10"/>
  <c r="M1098" i="10"/>
  <c r="M1098" i="10" a="1"/>
  <c r="L1098" i="10"/>
  <c r="K1098" i="10"/>
  <c r="G1098" i="10"/>
  <c r="F1098" i="10"/>
  <c r="E1098" i="10"/>
  <c r="D1098" i="10"/>
  <c r="C1098" i="10"/>
  <c r="B1098" i="10"/>
  <c r="S1097" i="10"/>
  <c r="R1097" i="10"/>
  <c r="Q1097" i="10"/>
  <c r="P1097" i="10"/>
  <c r="N1097" i="10"/>
  <c r="M1097" i="10"/>
  <c r="M1097" i="10" a="1"/>
  <c r="L1097" i="10"/>
  <c r="K1097" i="10"/>
  <c r="G1097" i="10"/>
  <c r="F1097" i="10"/>
  <c r="E1097" i="10"/>
  <c r="D1097" i="10"/>
  <c r="C1097" i="10"/>
  <c r="B1097" i="10"/>
  <c r="S1096" i="10"/>
  <c r="R1096" i="10"/>
  <c r="Q1096" i="10"/>
  <c r="P1096" i="10"/>
  <c r="N1096" i="10"/>
  <c r="M1096" i="10"/>
  <c r="M1096" i="10" a="1"/>
  <c r="L1096" i="10"/>
  <c r="K1096" i="10"/>
  <c r="G1096" i="10"/>
  <c r="F1096" i="10"/>
  <c r="E1096" i="10"/>
  <c r="D1096" i="10"/>
  <c r="C1096" i="10"/>
  <c r="B1096" i="10"/>
  <c r="S1095" i="10"/>
  <c r="R1095" i="10"/>
  <c r="Q1095" i="10"/>
  <c r="P1095" i="10"/>
  <c r="N1095" i="10"/>
  <c r="M1095" i="10"/>
  <c r="M1095" i="10" a="1"/>
  <c r="L1095" i="10"/>
  <c r="K1095" i="10"/>
  <c r="G1095" i="10"/>
  <c r="F1095" i="10"/>
  <c r="E1095" i="10"/>
  <c r="D1095" i="10"/>
  <c r="C1095" i="10"/>
  <c r="B1095" i="10"/>
  <c r="S1094" i="10"/>
  <c r="R1094" i="10"/>
  <c r="Q1094" i="10"/>
  <c r="P1094" i="10"/>
  <c r="N1094" i="10"/>
  <c r="M1094" i="10"/>
  <c r="M1094" i="10" a="1"/>
  <c r="L1094" i="10"/>
  <c r="K1094" i="10"/>
  <c r="G1094" i="10"/>
  <c r="F1094" i="10"/>
  <c r="E1094" i="10"/>
  <c r="D1094" i="10"/>
  <c r="C1094" i="10"/>
  <c r="B1094" i="10"/>
  <c r="S1093" i="10"/>
  <c r="R1093" i="10"/>
  <c r="Q1093" i="10"/>
  <c r="P1093" i="10"/>
  <c r="N1093" i="10"/>
  <c r="M1093" i="10"/>
  <c r="M1093" i="10" a="1"/>
  <c r="L1093" i="10"/>
  <c r="K1093" i="10"/>
  <c r="G1093" i="10"/>
  <c r="F1093" i="10"/>
  <c r="E1093" i="10"/>
  <c r="D1093" i="10"/>
  <c r="C1093" i="10"/>
  <c r="B1093" i="10"/>
  <c r="S1092" i="10"/>
  <c r="R1092" i="10"/>
  <c r="Q1092" i="10"/>
  <c r="P1092" i="10"/>
  <c r="N1092" i="10"/>
  <c r="M1092" i="10"/>
  <c r="M1092" i="10" a="1"/>
  <c r="L1092" i="10"/>
  <c r="K1092" i="10"/>
  <c r="G1092" i="10"/>
  <c r="F1092" i="10"/>
  <c r="E1092" i="10"/>
  <c r="D1092" i="10"/>
  <c r="C1092" i="10"/>
  <c r="B1092" i="10"/>
  <c r="S1091" i="10"/>
  <c r="R1091" i="10"/>
  <c r="Q1091" i="10"/>
  <c r="P1091" i="10"/>
  <c r="N1091" i="10"/>
  <c r="M1091" i="10"/>
  <c r="M1091" i="10" a="1"/>
  <c r="L1091" i="10"/>
  <c r="K1091" i="10"/>
  <c r="G1091" i="10"/>
  <c r="F1091" i="10"/>
  <c r="E1091" i="10"/>
  <c r="D1091" i="10"/>
  <c r="C1091" i="10"/>
  <c r="B1091" i="10"/>
  <c r="S1090" i="10"/>
  <c r="R1090" i="10"/>
  <c r="Q1090" i="10"/>
  <c r="P1090" i="10"/>
  <c r="N1090" i="10"/>
  <c r="M1090" i="10"/>
  <c r="M1090" i="10" a="1"/>
  <c r="L1090" i="10"/>
  <c r="K1090" i="10"/>
  <c r="G1090" i="10"/>
  <c r="F1090" i="10"/>
  <c r="E1090" i="10"/>
  <c r="D1090" i="10"/>
  <c r="C1090" i="10"/>
  <c r="B1090" i="10"/>
  <c r="S1089" i="10"/>
  <c r="R1089" i="10"/>
  <c r="Q1089" i="10"/>
  <c r="P1089" i="10"/>
  <c r="N1089" i="10"/>
  <c r="M1089" i="10"/>
  <c r="M1089" i="10" a="1"/>
  <c r="L1089" i="10"/>
  <c r="K1089" i="10"/>
  <c r="G1089" i="10"/>
  <c r="F1089" i="10"/>
  <c r="E1089" i="10"/>
  <c r="D1089" i="10"/>
  <c r="C1089" i="10"/>
  <c r="B1089" i="10"/>
  <c r="S1088" i="10"/>
  <c r="R1088" i="10"/>
  <c r="Q1088" i="10"/>
  <c r="P1088" i="10"/>
  <c r="N1088" i="10"/>
  <c r="M1088" i="10"/>
  <c r="M1088" i="10" a="1"/>
  <c r="L1088" i="10"/>
  <c r="K1088" i="10"/>
  <c r="G1088" i="10"/>
  <c r="F1088" i="10"/>
  <c r="E1088" i="10"/>
  <c r="D1088" i="10"/>
  <c r="C1088" i="10"/>
  <c r="B1088" i="10"/>
  <c r="S1087" i="10"/>
  <c r="R1087" i="10"/>
  <c r="Q1087" i="10"/>
  <c r="P1087" i="10"/>
  <c r="N1087" i="10"/>
  <c r="M1087" i="10"/>
  <c r="M1087" i="10" a="1"/>
  <c r="L1087" i="10"/>
  <c r="K1087" i="10"/>
  <c r="G1087" i="10"/>
  <c r="F1087" i="10"/>
  <c r="E1087" i="10"/>
  <c r="D1087" i="10"/>
  <c r="C1087" i="10"/>
  <c r="B1087" i="10"/>
  <c r="S1086" i="10"/>
  <c r="R1086" i="10"/>
  <c r="Q1086" i="10"/>
  <c r="P1086" i="10"/>
  <c r="N1086" i="10"/>
  <c r="M1086" i="10"/>
  <c r="M1086" i="10" a="1"/>
  <c r="L1086" i="10"/>
  <c r="K1086" i="10"/>
  <c r="G1086" i="10"/>
  <c r="F1086" i="10"/>
  <c r="E1086" i="10"/>
  <c r="D1086" i="10"/>
  <c r="C1086" i="10"/>
  <c r="B1086" i="10"/>
  <c r="S1085" i="10"/>
  <c r="R1085" i="10"/>
  <c r="Q1085" i="10"/>
  <c r="P1085" i="10"/>
  <c r="N1085" i="10"/>
  <c r="M1085" i="10"/>
  <c r="M1085" i="10" a="1"/>
  <c r="L1085" i="10"/>
  <c r="K1085" i="10"/>
  <c r="G1085" i="10"/>
  <c r="F1085" i="10"/>
  <c r="E1085" i="10"/>
  <c r="D1085" i="10"/>
  <c r="C1085" i="10"/>
  <c r="B1085" i="10"/>
  <c r="S1084" i="10"/>
  <c r="R1084" i="10"/>
  <c r="Q1084" i="10"/>
  <c r="P1084" i="10"/>
  <c r="N1084" i="10"/>
  <c r="M1084" i="10"/>
  <c r="M1084" i="10" a="1"/>
  <c r="L1084" i="10"/>
  <c r="K1084" i="10"/>
  <c r="G1084" i="10"/>
  <c r="F1084" i="10"/>
  <c r="E1084" i="10"/>
  <c r="D1084" i="10"/>
  <c r="C1084" i="10"/>
  <c r="B1084" i="10"/>
  <c r="S1083" i="10"/>
  <c r="R1083" i="10"/>
  <c r="Q1083" i="10"/>
  <c r="P1083" i="10"/>
  <c r="N1083" i="10"/>
  <c r="M1083" i="10"/>
  <c r="M1083" i="10" a="1"/>
  <c r="L1083" i="10"/>
  <c r="K1083" i="10"/>
  <c r="G1083" i="10"/>
  <c r="F1083" i="10"/>
  <c r="E1083" i="10"/>
  <c r="D1083" i="10"/>
  <c r="C1083" i="10"/>
  <c r="B1083" i="10"/>
  <c r="S1082" i="10"/>
  <c r="R1082" i="10"/>
  <c r="Q1082" i="10"/>
  <c r="P1082" i="10"/>
  <c r="N1082" i="10"/>
  <c r="M1082" i="10"/>
  <c r="M1082" i="10" a="1"/>
  <c r="L1082" i="10"/>
  <c r="K1082" i="10"/>
  <c r="G1082" i="10"/>
  <c r="F1082" i="10"/>
  <c r="E1082" i="10"/>
  <c r="D1082" i="10"/>
  <c r="C1082" i="10"/>
  <c r="B1082" i="10"/>
  <c r="S1081" i="10"/>
  <c r="R1081" i="10"/>
  <c r="Q1081" i="10"/>
  <c r="P1081" i="10"/>
  <c r="N1081" i="10"/>
  <c r="M1081" i="10"/>
  <c r="M1081" i="10" a="1"/>
  <c r="L1081" i="10"/>
  <c r="K1081" i="10"/>
  <c r="G1081" i="10"/>
  <c r="F1081" i="10"/>
  <c r="E1081" i="10"/>
  <c r="D1081" i="10"/>
  <c r="C1081" i="10"/>
  <c r="B1081" i="10"/>
  <c r="S1080" i="10"/>
  <c r="R1080" i="10"/>
  <c r="Q1080" i="10"/>
  <c r="P1080" i="10"/>
  <c r="N1080" i="10"/>
  <c r="M1080" i="10"/>
  <c r="M1080" i="10" a="1"/>
  <c r="L1080" i="10"/>
  <c r="K1080" i="10"/>
  <c r="G1080" i="10"/>
  <c r="F1080" i="10"/>
  <c r="E1080" i="10"/>
  <c r="D1080" i="10"/>
  <c r="C1080" i="10"/>
  <c r="B1080" i="10"/>
  <c r="S1079" i="10"/>
  <c r="R1079" i="10"/>
  <c r="Q1079" i="10"/>
  <c r="P1079" i="10"/>
  <c r="N1079" i="10"/>
  <c r="M1079" i="10"/>
  <c r="M1079" i="10" a="1"/>
  <c r="L1079" i="10"/>
  <c r="K1079" i="10"/>
  <c r="G1079" i="10"/>
  <c r="F1079" i="10"/>
  <c r="E1079" i="10"/>
  <c r="D1079" i="10"/>
  <c r="C1079" i="10"/>
  <c r="B1079" i="10"/>
  <c r="S1078" i="10"/>
  <c r="R1078" i="10"/>
  <c r="Q1078" i="10"/>
  <c r="P1078" i="10"/>
  <c r="N1078" i="10"/>
  <c r="M1078" i="10"/>
  <c r="M1078" i="10" a="1"/>
  <c r="L1078" i="10"/>
  <c r="K1078" i="10"/>
  <c r="G1078" i="10"/>
  <c r="F1078" i="10"/>
  <c r="E1078" i="10"/>
  <c r="D1078" i="10"/>
  <c r="C1078" i="10"/>
  <c r="B1078" i="10"/>
  <c r="S1077" i="10"/>
  <c r="R1077" i="10"/>
  <c r="Q1077" i="10"/>
  <c r="P1077" i="10"/>
  <c r="N1077" i="10"/>
  <c r="M1077" i="10"/>
  <c r="M1077" i="10" a="1"/>
  <c r="L1077" i="10"/>
  <c r="K1077" i="10"/>
  <c r="G1077" i="10"/>
  <c r="F1077" i="10"/>
  <c r="E1077" i="10"/>
  <c r="D1077" i="10"/>
  <c r="C1077" i="10"/>
  <c r="B1077" i="10"/>
  <c r="S1076" i="10"/>
  <c r="R1076" i="10"/>
  <c r="Q1076" i="10"/>
  <c r="P1076" i="10"/>
  <c r="N1076" i="10"/>
  <c r="M1076" i="10"/>
  <c r="M1076" i="10" a="1"/>
  <c r="L1076" i="10"/>
  <c r="K1076" i="10"/>
  <c r="G1076" i="10"/>
  <c r="F1076" i="10"/>
  <c r="E1076" i="10"/>
  <c r="D1076" i="10"/>
  <c r="C1076" i="10"/>
  <c r="B1076" i="10"/>
  <c r="S1075" i="10"/>
  <c r="R1075" i="10"/>
  <c r="Q1075" i="10"/>
  <c r="P1075" i="10"/>
  <c r="N1075" i="10"/>
  <c r="M1075" i="10"/>
  <c r="M1075" i="10" a="1"/>
  <c r="L1075" i="10"/>
  <c r="K1075" i="10"/>
  <c r="G1075" i="10"/>
  <c r="F1075" i="10"/>
  <c r="E1075" i="10"/>
  <c r="D1075" i="10"/>
  <c r="C1075" i="10"/>
  <c r="B1075" i="10"/>
  <c r="S1074" i="10"/>
  <c r="R1074" i="10"/>
  <c r="Q1074" i="10"/>
  <c r="P1074" i="10"/>
  <c r="N1074" i="10"/>
  <c r="M1074" i="10"/>
  <c r="M1074" i="10" a="1"/>
  <c r="L1074" i="10"/>
  <c r="K1074" i="10"/>
  <c r="G1074" i="10"/>
  <c r="F1074" i="10"/>
  <c r="E1074" i="10"/>
  <c r="D1074" i="10"/>
  <c r="C1074" i="10"/>
  <c r="B1074" i="10"/>
  <c r="S1073" i="10"/>
  <c r="R1073" i="10"/>
  <c r="Q1073" i="10"/>
  <c r="P1073" i="10"/>
  <c r="N1073" i="10"/>
  <c r="M1073" i="10"/>
  <c r="M1073" i="10" a="1"/>
  <c r="L1073" i="10"/>
  <c r="K1073" i="10"/>
  <c r="G1073" i="10"/>
  <c r="F1073" i="10"/>
  <c r="E1073" i="10"/>
  <c r="D1073" i="10"/>
  <c r="C1073" i="10"/>
  <c r="B1073" i="10"/>
  <c r="S1072" i="10"/>
  <c r="R1072" i="10"/>
  <c r="Q1072" i="10"/>
  <c r="P1072" i="10"/>
  <c r="N1072" i="10"/>
  <c r="M1072" i="10"/>
  <c r="M1072" i="10" a="1"/>
  <c r="L1072" i="10"/>
  <c r="K1072" i="10"/>
  <c r="G1072" i="10"/>
  <c r="F1072" i="10"/>
  <c r="E1072" i="10"/>
  <c r="D1072" i="10"/>
  <c r="C1072" i="10"/>
  <c r="B1072" i="10"/>
  <c r="S1071" i="10"/>
  <c r="R1071" i="10"/>
  <c r="Q1071" i="10"/>
  <c r="P1071" i="10"/>
  <c r="N1071" i="10"/>
  <c r="M1071" i="10"/>
  <c r="M1071" i="10" a="1"/>
  <c r="L1071" i="10"/>
  <c r="K1071" i="10"/>
  <c r="G1071" i="10"/>
  <c r="F1071" i="10"/>
  <c r="E1071" i="10"/>
  <c r="D1071" i="10"/>
  <c r="C1071" i="10"/>
  <c r="B1071" i="10"/>
  <c r="S1070" i="10"/>
  <c r="R1070" i="10"/>
  <c r="Q1070" i="10"/>
  <c r="P1070" i="10"/>
  <c r="N1070" i="10"/>
  <c r="M1070" i="10"/>
  <c r="M1070" i="10" a="1"/>
  <c r="L1070" i="10"/>
  <c r="K1070" i="10"/>
  <c r="G1070" i="10"/>
  <c r="F1070" i="10"/>
  <c r="E1070" i="10"/>
  <c r="D1070" i="10"/>
  <c r="C1070" i="10"/>
  <c r="B1070" i="10"/>
  <c r="S1069" i="10"/>
  <c r="R1069" i="10"/>
  <c r="Q1069" i="10"/>
  <c r="P1069" i="10"/>
  <c r="N1069" i="10"/>
  <c r="M1069" i="10"/>
  <c r="M1069" i="10" a="1"/>
  <c r="L1069" i="10"/>
  <c r="K1069" i="10"/>
  <c r="G1069" i="10"/>
  <c r="F1069" i="10"/>
  <c r="E1069" i="10"/>
  <c r="D1069" i="10"/>
  <c r="C1069" i="10"/>
  <c r="B1069" i="10"/>
  <c r="S1068" i="10"/>
  <c r="R1068" i="10"/>
  <c r="Q1068" i="10"/>
  <c r="P1068" i="10"/>
  <c r="N1068" i="10"/>
  <c r="M1068" i="10"/>
  <c r="M1068" i="10" a="1"/>
  <c r="L1068" i="10"/>
  <c r="K1068" i="10"/>
  <c r="G1068" i="10"/>
  <c r="F1068" i="10"/>
  <c r="E1068" i="10"/>
  <c r="D1068" i="10"/>
  <c r="C1068" i="10"/>
  <c r="B1068" i="10"/>
  <c r="S1067" i="10"/>
  <c r="R1067" i="10"/>
  <c r="Q1067" i="10"/>
  <c r="P1067" i="10"/>
  <c r="N1067" i="10"/>
  <c r="M1067" i="10"/>
  <c r="M1067" i="10" a="1"/>
  <c r="L1067" i="10"/>
  <c r="K1067" i="10"/>
  <c r="G1067" i="10"/>
  <c r="F1067" i="10"/>
  <c r="E1067" i="10"/>
  <c r="D1067" i="10"/>
  <c r="C1067" i="10"/>
  <c r="B1067" i="10"/>
  <c r="S1066" i="10"/>
  <c r="R1066" i="10"/>
  <c r="Q1066" i="10"/>
  <c r="P1066" i="10"/>
  <c r="N1066" i="10"/>
  <c r="M1066" i="10"/>
  <c r="M1066" i="10" a="1"/>
  <c r="L1066" i="10"/>
  <c r="K1066" i="10"/>
  <c r="G1066" i="10"/>
  <c r="F1066" i="10"/>
  <c r="E1066" i="10"/>
  <c r="D1066" i="10"/>
  <c r="C1066" i="10"/>
  <c r="B1066" i="10"/>
  <c r="S1065" i="10"/>
  <c r="R1065" i="10"/>
  <c r="Q1065" i="10"/>
  <c r="P1065" i="10"/>
  <c r="N1065" i="10"/>
  <c r="M1065" i="10"/>
  <c r="M1065" i="10" a="1"/>
  <c r="L1065" i="10"/>
  <c r="K1065" i="10"/>
  <c r="G1065" i="10"/>
  <c r="F1065" i="10"/>
  <c r="E1065" i="10"/>
  <c r="D1065" i="10"/>
  <c r="C1065" i="10"/>
  <c r="B1065" i="10"/>
  <c r="S1064" i="10"/>
  <c r="R1064" i="10"/>
  <c r="Q1064" i="10"/>
  <c r="P1064" i="10"/>
  <c r="N1064" i="10"/>
  <c r="M1064" i="10"/>
  <c r="M1064" i="10" a="1"/>
  <c r="L1064" i="10"/>
  <c r="K1064" i="10"/>
  <c r="G1064" i="10"/>
  <c r="F1064" i="10"/>
  <c r="E1064" i="10"/>
  <c r="D1064" i="10"/>
  <c r="C1064" i="10"/>
  <c r="B1064" i="10"/>
  <c r="S1063" i="10"/>
  <c r="R1063" i="10"/>
  <c r="Q1063" i="10"/>
  <c r="P1063" i="10"/>
  <c r="N1063" i="10"/>
  <c r="M1063" i="10"/>
  <c r="M1063" i="10" a="1"/>
  <c r="L1063" i="10"/>
  <c r="K1063" i="10"/>
  <c r="G1063" i="10"/>
  <c r="F1063" i="10"/>
  <c r="E1063" i="10"/>
  <c r="D1063" i="10"/>
  <c r="C1063" i="10"/>
  <c r="B1063" i="10"/>
  <c r="S1062" i="10"/>
  <c r="R1062" i="10"/>
  <c r="Q1062" i="10"/>
  <c r="P1062" i="10"/>
  <c r="N1062" i="10"/>
  <c r="M1062" i="10"/>
  <c r="M1062" i="10" a="1"/>
  <c r="L1062" i="10"/>
  <c r="K1062" i="10"/>
  <c r="G1062" i="10"/>
  <c r="F1062" i="10"/>
  <c r="E1062" i="10"/>
  <c r="D1062" i="10"/>
  <c r="C1062" i="10"/>
  <c r="B1062" i="10"/>
  <c r="S1061" i="10"/>
  <c r="R1061" i="10"/>
  <c r="Q1061" i="10"/>
  <c r="P1061" i="10"/>
  <c r="N1061" i="10"/>
  <c r="M1061" i="10"/>
  <c r="M1061" i="10" a="1"/>
  <c r="L1061" i="10"/>
  <c r="K1061" i="10"/>
  <c r="G1061" i="10"/>
  <c r="F1061" i="10"/>
  <c r="E1061" i="10"/>
  <c r="D1061" i="10"/>
  <c r="C1061" i="10"/>
  <c r="B1061" i="10"/>
  <c r="S1060" i="10"/>
  <c r="R1060" i="10"/>
  <c r="Q1060" i="10"/>
  <c r="P1060" i="10"/>
  <c r="N1060" i="10"/>
  <c r="M1060" i="10"/>
  <c r="M1060" i="10" a="1"/>
  <c r="L1060" i="10"/>
  <c r="K1060" i="10"/>
  <c r="G1060" i="10"/>
  <c r="F1060" i="10"/>
  <c r="E1060" i="10"/>
  <c r="D1060" i="10"/>
  <c r="C1060" i="10"/>
  <c r="B1060" i="10"/>
  <c r="S1059" i="10"/>
  <c r="R1059" i="10"/>
  <c r="Q1059" i="10"/>
  <c r="P1059" i="10"/>
  <c r="N1059" i="10"/>
  <c r="M1059" i="10"/>
  <c r="M1059" i="10" a="1"/>
  <c r="L1059" i="10"/>
  <c r="K1059" i="10"/>
  <c r="G1059" i="10"/>
  <c r="F1059" i="10"/>
  <c r="E1059" i="10"/>
  <c r="D1059" i="10"/>
  <c r="C1059" i="10"/>
  <c r="B1059" i="10"/>
  <c r="S1058" i="10"/>
  <c r="R1058" i="10"/>
  <c r="Q1058" i="10"/>
  <c r="P1058" i="10"/>
  <c r="N1058" i="10"/>
  <c r="M1058" i="10"/>
  <c r="M1058" i="10" a="1"/>
  <c r="L1058" i="10"/>
  <c r="K1058" i="10"/>
  <c r="G1058" i="10"/>
  <c r="F1058" i="10"/>
  <c r="E1058" i="10"/>
  <c r="D1058" i="10"/>
  <c r="C1058" i="10"/>
  <c r="B1058" i="10"/>
  <c r="S1057" i="10"/>
  <c r="R1057" i="10"/>
  <c r="Q1057" i="10"/>
  <c r="P1057" i="10"/>
  <c r="N1057" i="10"/>
  <c r="M1057" i="10"/>
  <c r="M1057" i="10" a="1"/>
  <c r="L1057" i="10"/>
  <c r="K1057" i="10"/>
  <c r="G1057" i="10"/>
  <c r="F1057" i="10"/>
  <c r="E1057" i="10"/>
  <c r="D1057" i="10"/>
  <c r="C1057" i="10"/>
  <c r="B1057" i="10"/>
  <c r="S1056" i="10"/>
  <c r="R1056" i="10"/>
  <c r="Q1056" i="10"/>
  <c r="P1056" i="10"/>
  <c r="N1056" i="10"/>
  <c r="M1056" i="10"/>
  <c r="M1056" i="10" a="1"/>
  <c r="L1056" i="10"/>
  <c r="K1056" i="10"/>
  <c r="G1056" i="10"/>
  <c r="F1056" i="10"/>
  <c r="E1056" i="10"/>
  <c r="D1056" i="10"/>
  <c r="C1056" i="10"/>
  <c r="B1056" i="10"/>
  <c r="S1055" i="10"/>
  <c r="R1055" i="10"/>
  <c r="Q1055" i="10"/>
  <c r="P1055" i="10"/>
  <c r="N1055" i="10"/>
  <c r="M1055" i="10"/>
  <c r="M1055" i="10" a="1"/>
  <c r="L1055" i="10"/>
  <c r="K1055" i="10"/>
  <c r="G1055" i="10"/>
  <c r="F1055" i="10"/>
  <c r="E1055" i="10"/>
  <c r="D1055" i="10"/>
  <c r="C1055" i="10"/>
  <c r="B1055" i="10"/>
  <c r="S1054" i="10"/>
  <c r="R1054" i="10"/>
  <c r="Q1054" i="10"/>
  <c r="P1054" i="10"/>
  <c r="N1054" i="10"/>
  <c r="M1054" i="10"/>
  <c r="M1054" i="10" a="1"/>
  <c r="L1054" i="10"/>
  <c r="K1054" i="10"/>
  <c r="G1054" i="10"/>
  <c r="F1054" i="10"/>
  <c r="E1054" i="10"/>
  <c r="D1054" i="10"/>
  <c r="C1054" i="10"/>
  <c r="B1054" i="10"/>
  <c r="S1053" i="10"/>
  <c r="R1053" i="10"/>
  <c r="Q1053" i="10"/>
  <c r="P1053" i="10"/>
  <c r="N1053" i="10"/>
  <c r="M1053" i="10"/>
  <c r="M1053" i="10" a="1"/>
  <c r="L1053" i="10"/>
  <c r="K1053" i="10"/>
  <c r="G1053" i="10"/>
  <c r="F1053" i="10"/>
  <c r="E1053" i="10"/>
  <c r="D1053" i="10"/>
  <c r="C1053" i="10"/>
  <c r="B1053" i="10"/>
  <c r="S1052" i="10"/>
  <c r="R1052" i="10"/>
  <c r="Q1052" i="10"/>
  <c r="P1052" i="10"/>
  <c r="N1052" i="10"/>
  <c r="M1052" i="10"/>
  <c r="M1052" i="10" a="1"/>
  <c r="L1052" i="10"/>
  <c r="K1052" i="10"/>
  <c r="G1052" i="10"/>
  <c r="F1052" i="10"/>
  <c r="E1052" i="10"/>
  <c r="D1052" i="10"/>
  <c r="C1052" i="10"/>
  <c r="B1052" i="10"/>
  <c r="S1051" i="10"/>
  <c r="R1051" i="10"/>
  <c r="Q1051" i="10"/>
  <c r="P1051" i="10"/>
  <c r="N1051" i="10"/>
  <c r="M1051" i="10"/>
  <c r="M1051" i="10" a="1"/>
  <c r="L1051" i="10"/>
  <c r="K1051" i="10"/>
  <c r="G1051" i="10"/>
  <c r="F1051" i="10"/>
  <c r="E1051" i="10"/>
  <c r="D1051" i="10"/>
  <c r="C1051" i="10"/>
  <c r="B1051" i="10"/>
  <c r="S1050" i="10"/>
  <c r="R1050" i="10"/>
  <c r="Q1050" i="10"/>
  <c r="P1050" i="10"/>
  <c r="N1050" i="10"/>
  <c r="M1050" i="10"/>
  <c r="M1050" i="10" a="1"/>
  <c r="L1050" i="10"/>
  <c r="K1050" i="10"/>
  <c r="G1050" i="10"/>
  <c r="F1050" i="10"/>
  <c r="E1050" i="10"/>
  <c r="D1050" i="10"/>
  <c r="C1050" i="10"/>
  <c r="B1050" i="10"/>
  <c r="S1049" i="10"/>
  <c r="R1049" i="10"/>
  <c r="Q1049" i="10"/>
  <c r="P1049" i="10"/>
  <c r="N1049" i="10"/>
  <c r="M1049" i="10"/>
  <c r="M1049" i="10" a="1"/>
  <c r="L1049" i="10"/>
  <c r="K1049" i="10"/>
  <c r="G1049" i="10"/>
  <c r="F1049" i="10"/>
  <c r="E1049" i="10"/>
  <c r="D1049" i="10"/>
  <c r="C1049" i="10"/>
  <c r="B1049" i="10"/>
  <c r="S1048" i="10"/>
  <c r="R1048" i="10"/>
  <c r="Q1048" i="10"/>
  <c r="P1048" i="10"/>
  <c r="N1048" i="10"/>
  <c r="M1048" i="10"/>
  <c r="M1048" i="10" a="1"/>
  <c r="L1048" i="10"/>
  <c r="K1048" i="10"/>
  <c r="G1048" i="10"/>
  <c r="F1048" i="10"/>
  <c r="E1048" i="10"/>
  <c r="D1048" i="10"/>
  <c r="C1048" i="10"/>
  <c r="B1048" i="10"/>
  <c r="S1047" i="10"/>
  <c r="R1047" i="10"/>
  <c r="Q1047" i="10"/>
  <c r="P1047" i="10"/>
  <c r="N1047" i="10"/>
  <c r="M1047" i="10"/>
  <c r="M1047" i="10" a="1"/>
  <c r="L1047" i="10"/>
  <c r="K1047" i="10"/>
  <c r="G1047" i="10"/>
  <c r="F1047" i="10"/>
  <c r="E1047" i="10"/>
  <c r="D1047" i="10"/>
  <c r="C1047" i="10"/>
  <c r="B1047" i="10"/>
  <c r="S1046" i="10"/>
  <c r="R1046" i="10"/>
  <c r="Q1046" i="10"/>
  <c r="P1046" i="10"/>
  <c r="N1046" i="10"/>
  <c r="M1046" i="10"/>
  <c r="M1046" i="10" a="1"/>
  <c r="L1046" i="10"/>
  <c r="K1046" i="10"/>
  <c r="G1046" i="10"/>
  <c r="F1046" i="10"/>
  <c r="E1046" i="10"/>
  <c r="D1046" i="10"/>
  <c r="C1046" i="10"/>
  <c r="B1046" i="10"/>
  <c r="S1045" i="10"/>
  <c r="R1045" i="10"/>
  <c r="Q1045" i="10"/>
  <c r="P1045" i="10"/>
  <c r="N1045" i="10"/>
  <c r="M1045" i="10"/>
  <c r="M1045" i="10" a="1"/>
  <c r="L1045" i="10"/>
  <c r="K1045" i="10"/>
  <c r="G1045" i="10"/>
  <c r="F1045" i="10"/>
  <c r="E1045" i="10"/>
  <c r="D1045" i="10"/>
  <c r="C1045" i="10"/>
  <c r="B1045" i="10"/>
  <c r="S1044" i="10"/>
  <c r="R1044" i="10"/>
  <c r="Q1044" i="10"/>
  <c r="P1044" i="10"/>
  <c r="N1044" i="10"/>
  <c r="M1044" i="10"/>
  <c r="M1044" i="10" a="1"/>
  <c r="L1044" i="10"/>
  <c r="K1044" i="10"/>
  <c r="G1044" i="10"/>
  <c r="F1044" i="10"/>
  <c r="E1044" i="10"/>
  <c r="D1044" i="10"/>
  <c r="C1044" i="10"/>
  <c r="B1044" i="10"/>
  <c r="S1043" i="10"/>
  <c r="R1043" i="10"/>
  <c r="Q1043" i="10"/>
  <c r="P1043" i="10"/>
  <c r="N1043" i="10"/>
  <c r="M1043" i="10"/>
  <c r="M1043" i="10" a="1"/>
  <c r="L1043" i="10"/>
  <c r="K1043" i="10"/>
  <c r="G1043" i="10"/>
  <c r="F1043" i="10"/>
  <c r="E1043" i="10"/>
  <c r="D1043" i="10"/>
  <c r="C1043" i="10"/>
  <c r="B1043" i="10"/>
  <c r="S1042" i="10"/>
  <c r="R1042" i="10"/>
  <c r="Q1042" i="10"/>
  <c r="P1042" i="10"/>
  <c r="N1042" i="10"/>
  <c r="M1042" i="10"/>
  <c r="M1042" i="10" a="1"/>
  <c r="L1042" i="10"/>
  <c r="K1042" i="10"/>
  <c r="G1042" i="10"/>
  <c r="F1042" i="10"/>
  <c r="E1042" i="10"/>
  <c r="D1042" i="10"/>
  <c r="C1042" i="10"/>
  <c r="B1042" i="10"/>
  <c r="S1041" i="10"/>
  <c r="R1041" i="10"/>
  <c r="Q1041" i="10"/>
  <c r="P1041" i="10"/>
  <c r="N1041" i="10"/>
  <c r="M1041" i="10"/>
  <c r="M1041" i="10" a="1"/>
  <c r="L1041" i="10"/>
  <c r="K1041" i="10"/>
  <c r="G1041" i="10"/>
  <c r="F1041" i="10"/>
  <c r="E1041" i="10"/>
  <c r="D1041" i="10"/>
  <c r="C1041" i="10"/>
  <c r="B1041" i="10"/>
  <c r="S1040" i="10"/>
  <c r="R1040" i="10"/>
  <c r="Q1040" i="10"/>
  <c r="P1040" i="10"/>
  <c r="N1040" i="10"/>
  <c r="M1040" i="10"/>
  <c r="M1040" i="10" a="1"/>
  <c r="L1040" i="10"/>
  <c r="K1040" i="10"/>
  <c r="G1040" i="10"/>
  <c r="F1040" i="10"/>
  <c r="E1040" i="10"/>
  <c r="D1040" i="10"/>
  <c r="C1040" i="10"/>
  <c r="B1040" i="10"/>
  <c r="S1039" i="10"/>
  <c r="R1039" i="10"/>
  <c r="Q1039" i="10"/>
  <c r="P1039" i="10"/>
  <c r="N1039" i="10"/>
  <c r="M1039" i="10"/>
  <c r="M1039" i="10" a="1"/>
  <c r="L1039" i="10"/>
  <c r="K1039" i="10"/>
  <c r="G1039" i="10"/>
  <c r="F1039" i="10"/>
  <c r="E1039" i="10"/>
  <c r="D1039" i="10"/>
  <c r="C1039" i="10"/>
  <c r="B1039" i="10"/>
  <c r="S1038" i="10"/>
  <c r="R1038" i="10"/>
  <c r="Q1038" i="10"/>
  <c r="P1038" i="10"/>
  <c r="N1038" i="10"/>
  <c r="M1038" i="10"/>
  <c r="M1038" i="10" a="1"/>
  <c r="L1038" i="10"/>
  <c r="K1038" i="10"/>
  <c r="G1038" i="10"/>
  <c r="F1038" i="10"/>
  <c r="E1038" i="10"/>
  <c r="D1038" i="10"/>
  <c r="C1038" i="10"/>
  <c r="B1038" i="10"/>
  <c r="S1037" i="10"/>
  <c r="R1037" i="10"/>
  <c r="Q1037" i="10"/>
  <c r="P1037" i="10"/>
  <c r="N1037" i="10"/>
  <c r="M1037" i="10"/>
  <c r="M1037" i="10" a="1"/>
  <c r="L1037" i="10"/>
  <c r="K1037" i="10"/>
  <c r="G1037" i="10"/>
  <c r="F1037" i="10"/>
  <c r="E1037" i="10"/>
  <c r="D1037" i="10"/>
  <c r="C1037" i="10"/>
  <c r="B1037" i="10"/>
  <c r="S1036" i="10"/>
  <c r="R1036" i="10"/>
  <c r="Q1036" i="10"/>
  <c r="P1036" i="10"/>
  <c r="N1036" i="10"/>
  <c r="M1036" i="10"/>
  <c r="M1036" i="10" a="1"/>
  <c r="L1036" i="10"/>
  <c r="K1036" i="10"/>
  <c r="G1036" i="10"/>
  <c r="F1036" i="10"/>
  <c r="E1036" i="10"/>
  <c r="D1036" i="10"/>
  <c r="C1036" i="10"/>
  <c r="B1036" i="10"/>
  <c r="S1035" i="10"/>
  <c r="R1035" i="10"/>
  <c r="Q1035" i="10"/>
  <c r="P1035" i="10"/>
  <c r="N1035" i="10"/>
  <c r="M1035" i="10"/>
  <c r="M1035" i="10" a="1"/>
  <c r="L1035" i="10"/>
  <c r="K1035" i="10"/>
  <c r="G1035" i="10"/>
  <c r="F1035" i="10"/>
  <c r="E1035" i="10"/>
  <c r="D1035" i="10"/>
  <c r="C1035" i="10"/>
  <c r="B1035" i="10"/>
  <c r="S1034" i="10"/>
  <c r="R1034" i="10"/>
  <c r="Q1034" i="10"/>
  <c r="P1034" i="10"/>
  <c r="N1034" i="10"/>
  <c r="M1034" i="10"/>
  <c r="M1034" i="10" a="1"/>
  <c r="L1034" i="10"/>
  <c r="K1034" i="10"/>
  <c r="G1034" i="10"/>
  <c r="F1034" i="10"/>
  <c r="E1034" i="10"/>
  <c r="D1034" i="10"/>
  <c r="C1034" i="10"/>
  <c r="B1034" i="10"/>
  <c r="S1033" i="10"/>
  <c r="R1033" i="10"/>
  <c r="Q1033" i="10"/>
  <c r="P1033" i="10"/>
  <c r="N1033" i="10"/>
  <c r="M1033" i="10"/>
  <c r="M1033" i="10" a="1"/>
  <c r="L1033" i="10"/>
  <c r="K1033" i="10"/>
  <c r="G1033" i="10"/>
  <c r="F1033" i="10"/>
  <c r="E1033" i="10"/>
  <c r="D1033" i="10"/>
  <c r="C1033" i="10"/>
  <c r="B1033" i="10"/>
  <c r="S1032" i="10"/>
  <c r="R1032" i="10"/>
  <c r="Q1032" i="10"/>
  <c r="P1032" i="10"/>
  <c r="N1032" i="10"/>
  <c r="M1032" i="10"/>
  <c r="M1032" i="10" a="1"/>
  <c r="L1032" i="10"/>
  <c r="K1032" i="10"/>
  <c r="G1032" i="10"/>
  <c r="F1032" i="10"/>
  <c r="E1032" i="10"/>
  <c r="D1032" i="10"/>
  <c r="C1032" i="10"/>
  <c r="B1032" i="10"/>
  <c r="S1031" i="10"/>
  <c r="R1031" i="10"/>
  <c r="Q1031" i="10"/>
  <c r="P1031" i="10"/>
  <c r="N1031" i="10"/>
  <c r="M1031" i="10"/>
  <c r="M1031" i="10" a="1"/>
  <c r="L1031" i="10"/>
  <c r="K1031" i="10"/>
  <c r="G1031" i="10"/>
  <c r="F1031" i="10"/>
  <c r="E1031" i="10"/>
  <c r="D1031" i="10"/>
  <c r="C1031" i="10"/>
  <c r="B1031" i="10"/>
  <c r="S1030" i="10"/>
  <c r="R1030" i="10"/>
  <c r="Q1030" i="10"/>
  <c r="P1030" i="10"/>
  <c r="N1030" i="10"/>
  <c r="M1030" i="10"/>
  <c r="M1030" i="10" a="1"/>
  <c r="L1030" i="10"/>
  <c r="K1030" i="10"/>
  <c r="G1030" i="10"/>
  <c r="F1030" i="10"/>
  <c r="E1030" i="10"/>
  <c r="D1030" i="10"/>
  <c r="C1030" i="10"/>
  <c r="B1030" i="10"/>
  <c r="S1029" i="10"/>
  <c r="R1029" i="10"/>
  <c r="Q1029" i="10"/>
  <c r="P1029" i="10"/>
  <c r="N1029" i="10"/>
  <c r="M1029" i="10"/>
  <c r="M1029" i="10" a="1"/>
  <c r="L1029" i="10"/>
  <c r="K1029" i="10"/>
  <c r="G1029" i="10"/>
  <c r="F1029" i="10"/>
  <c r="E1029" i="10"/>
  <c r="D1029" i="10"/>
  <c r="C1029" i="10"/>
  <c r="B1029" i="10"/>
  <c r="S1028" i="10"/>
  <c r="R1028" i="10"/>
  <c r="Q1028" i="10"/>
  <c r="P1028" i="10"/>
  <c r="N1028" i="10"/>
  <c r="M1028" i="10"/>
  <c r="M1028" i="10" a="1"/>
  <c r="L1028" i="10"/>
  <c r="K1028" i="10"/>
  <c r="G1028" i="10"/>
  <c r="F1028" i="10"/>
  <c r="E1028" i="10"/>
  <c r="D1028" i="10"/>
  <c r="C1028" i="10"/>
  <c r="B1028" i="10"/>
  <c r="S1027" i="10"/>
  <c r="R1027" i="10"/>
  <c r="Q1027" i="10"/>
  <c r="P1027" i="10"/>
  <c r="N1027" i="10"/>
  <c r="M1027" i="10"/>
  <c r="M1027" i="10" a="1"/>
  <c r="L1027" i="10"/>
  <c r="K1027" i="10"/>
  <c r="G1027" i="10"/>
  <c r="F1027" i="10"/>
  <c r="E1027" i="10"/>
  <c r="D1027" i="10"/>
  <c r="C1027" i="10"/>
  <c r="B1027" i="10"/>
  <c r="S1026" i="10"/>
  <c r="R1026" i="10"/>
  <c r="Q1026" i="10"/>
  <c r="P1026" i="10"/>
  <c r="N1026" i="10"/>
  <c r="M1026" i="10"/>
  <c r="M1026" i="10" a="1"/>
  <c r="L1026" i="10"/>
  <c r="K1026" i="10"/>
  <c r="G1026" i="10"/>
  <c r="F1026" i="10"/>
  <c r="E1026" i="10"/>
  <c r="D1026" i="10"/>
  <c r="C1026" i="10"/>
  <c r="B1026" i="10"/>
  <c r="S1025" i="10"/>
  <c r="R1025" i="10"/>
  <c r="Q1025" i="10"/>
  <c r="P1025" i="10"/>
  <c r="N1025" i="10"/>
  <c r="M1025" i="10"/>
  <c r="M1025" i="10" a="1"/>
  <c r="L1025" i="10"/>
  <c r="K1025" i="10"/>
  <c r="G1025" i="10"/>
  <c r="F1025" i="10"/>
  <c r="E1025" i="10"/>
  <c r="D1025" i="10"/>
  <c r="C1025" i="10"/>
  <c r="B1025" i="10"/>
  <c r="S1024" i="10"/>
  <c r="R1024" i="10"/>
  <c r="Q1024" i="10"/>
  <c r="P1024" i="10"/>
  <c r="N1024" i="10"/>
  <c r="M1024" i="10"/>
  <c r="M1024" i="10" a="1"/>
  <c r="L1024" i="10"/>
  <c r="K1024" i="10"/>
  <c r="G1024" i="10"/>
  <c r="F1024" i="10"/>
  <c r="E1024" i="10"/>
  <c r="D1024" i="10"/>
  <c r="C1024" i="10"/>
  <c r="B1024" i="10"/>
  <c r="S1023" i="10"/>
  <c r="R1023" i="10"/>
  <c r="Q1023" i="10"/>
  <c r="P1023" i="10"/>
  <c r="M1023" i="10"/>
  <c r="M1023" i="10" a="1"/>
  <c r="L1023" i="10"/>
  <c r="K1023" i="10"/>
  <c r="G1023" i="10"/>
  <c r="F1023" i="10"/>
  <c r="E1023" i="10"/>
  <c r="D1023" i="10"/>
  <c r="C1023" i="10"/>
  <c r="B1023" i="10"/>
  <c r="S1022" i="10"/>
  <c r="R1022" i="10"/>
  <c r="Q1022" i="10"/>
  <c r="P1022" i="10"/>
  <c r="N1022" i="10"/>
  <c r="M1022" i="10"/>
  <c r="M1022" i="10" a="1"/>
  <c r="L1022" i="10"/>
  <c r="K1022" i="10"/>
  <c r="G1022" i="10"/>
  <c r="F1022" i="10"/>
  <c r="E1022" i="10"/>
  <c r="D1022" i="10"/>
  <c r="C1022" i="10"/>
  <c r="B1022" i="10"/>
  <c r="S1021" i="10"/>
  <c r="R1021" i="10"/>
  <c r="Q1021" i="10"/>
  <c r="P1021" i="10"/>
  <c r="N1021" i="10"/>
  <c r="M1021" i="10"/>
  <c r="M1021" i="10" a="1"/>
  <c r="L1021" i="10"/>
  <c r="K1021" i="10"/>
  <c r="G1021" i="10"/>
  <c r="F1021" i="10"/>
  <c r="E1021" i="10"/>
  <c r="D1021" i="10"/>
  <c r="C1021" i="10"/>
  <c r="B1021" i="10"/>
  <c r="S1020" i="10"/>
  <c r="R1020" i="10"/>
  <c r="Q1020" i="10"/>
  <c r="P1020" i="10"/>
  <c r="N1020" i="10"/>
  <c r="M1020" i="10"/>
  <c r="M1020" i="10" a="1"/>
  <c r="L1020" i="10"/>
  <c r="K1020" i="10"/>
  <c r="G1020" i="10"/>
  <c r="F1020" i="10"/>
  <c r="E1020" i="10"/>
  <c r="D1020" i="10"/>
  <c r="C1020" i="10"/>
  <c r="B1020" i="10"/>
  <c r="S1019" i="10"/>
  <c r="R1019" i="10"/>
  <c r="Q1019" i="10"/>
  <c r="P1019" i="10"/>
  <c r="N1019" i="10"/>
  <c r="M1019" i="10"/>
  <c r="M1019" i="10" a="1"/>
  <c r="L1019" i="10"/>
  <c r="K1019" i="10"/>
  <c r="G1019" i="10"/>
  <c r="F1019" i="10"/>
  <c r="E1019" i="10"/>
  <c r="D1019" i="10"/>
  <c r="C1019" i="10"/>
  <c r="B1019" i="10"/>
  <c r="S1018" i="10"/>
  <c r="R1018" i="10"/>
  <c r="Q1018" i="10"/>
  <c r="P1018" i="10"/>
  <c r="N1018" i="10"/>
  <c r="M1018" i="10"/>
  <c r="M1018" i="10" a="1"/>
  <c r="L1018" i="10"/>
  <c r="K1018" i="10"/>
  <c r="G1018" i="10"/>
  <c r="F1018" i="10"/>
  <c r="E1018" i="10"/>
  <c r="D1018" i="10"/>
  <c r="C1018" i="10"/>
  <c r="B1018" i="10"/>
  <c r="S1017" i="10"/>
  <c r="R1017" i="10"/>
  <c r="Q1017" i="10"/>
  <c r="P1017" i="10"/>
  <c r="N1017" i="10"/>
  <c r="M1017" i="10"/>
  <c r="M1017" i="10" a="1"/>
  <c r="L1017" i="10"/>
  <c r="K1017" i="10"/>
  <c r="G1017" i="10"/>
  <c r="F1017" i="10"/>
  <c r="E1017" i="10"/>
  <c r="D1017" i="10"/>
  <c r="C1017" i="10"/>
  <c r="B1017" i="10"/>
  <c r="S1016" i="10"/>
  <c r="R1016" i="10"/>
  <c r="Q1016" i="10"/>
  <c r="P1016" i="10"/>
  <c r="N1016" i="10"/>
  <c r="M1016" i="10"/>
  <c r="M1016" i="10" a="1"/>
  <c r="L1016" i="10"/>
  <c r="K1016" i="10"/>
  <c r="G1016" i="10"/>
  <c r="F1016" i="10"/>
  <c r="E1016" i="10"/>
  <c r="D1016" i="10"/>
  <c r="C1016" i="10"/>
  <c r="B1016" i="10"/>
  <c r="S1015" i="10"/>
  <c r="R1015" i="10"/>
  <c r="Q1015" i="10"/>
  <c r="P1015" i="10"/>
  <c r="N1015" i="10"/>
  <c r="M1015" i="10"/>
  <c r="M1015" i="10" a="1"/>
  <c r="L1015" i="10"/>
  <c r="K1015" i="10"/>
  <c r="G1015" i="10"/>
  <c r="F1015" i="10"/>
  <c r="E1015" i="10"/>
  <c r="D1015" i="10"/>
  <c r="C1015" i="10"/>
  <c r="B1015" i="10"/>
  <c r="S1014" i="10"/>
  <c r="R1014" i="10"/>
  <c r="Q1014" i="10"/>
  <c r="P1014" i="10"/>
  <c r="N1014" i="10"/>
  <c r="M1014" i="10"/>
  <c r="M1014" i="10" a="1"/>
  <c r="L1014" i="10"/>
  <c r="K1014" i="10"/>
  <c r="G1014" i="10"/>
  <c r="F1014" i="10"/>
  <c r="E1014" i="10"/>
  <c r="D1014" i="10"/>
  <c r="C1014" i="10"/>
  <c r="B1014" i="10"/>
  <c r="S1013" i="10"/>
  <c r="R1013" i="10"/>
  <c r="Q1013" i="10"/>
  <c r="P1013" i="10"/>
  <c r="N1013" i="10"/>
  <c r="M1013" i="10"/>
  <c r="M1013" i="10" a="1"/>
  <c r="L1013" i="10"/>
  <c r="K1013" i="10"/>
  <c r="G1013" i="10"/>
  <c r="F1013" i="10"/>
  <c r="E1013" i="10"/>
  <c r="D1013" i="10"/>
  <c r="C1013" i="10"/>
  <c r="B1013" i="10"/>
  <c r="S1012" i="10"/>
  <c r="R1012" i="10"/>
  <c r="Q1012" i="10"/>
  <c r="P1012" i="10"/>
  <c r="N1012" i="10"/>
  <c r="M1012" i="10"/>
  <c r="M1012" i="10" a="1"/>
  <c r="L1012" i="10"/>
  <c r="K1012" i="10"/>
  <c r="G1012" i="10"/>
  <c r="F1012" i="10"/>
  <c r="E1012" i="10"/>
  <c r="D1012" i="10"/>
  <c r="C1012" i="10"/>
  <c r="B1012" i="10"/>
  <c r="S1011" i="10"/>
  <c r="R1011" i="10"/>
  <c r="Q1011" i="10"/>
  <c r="P1011" i="10"/>
  <c r="N1011" i="10"/>
  <c r="M1011" i="10"/>
  <c r="M1011" i="10" a="1"/>
  <c r="L1011" i="10"/>
  <c r="K1011" i="10"/>
  <c r="G1011" i="10"/>
  <c r="F1011" i="10"/>
  <c r="E1011" i="10"/>
  <c r="D1011" i="10"/>
  <c r="C1011" i="10"/>
  <c r="B1011" i="10"/>
  <c r="S1010" i="10"/>
  <c r="R1010" i="10"/>
  <c r="Q1010" i="10"/>
  <c r="P1010" i="10"/>
  <c r="N1010" i="10"/>
  <c r="M1010" i="10"/>
  <c r="M1010" i="10" a="1"/>
  <c r="L1010" i="10"/>
  <c r="K1010" i="10"/>
  <c r="G1010" i="10"/>
  <c r="F1010" i="10"/>
  <c r="E1010" i="10"/>
  <c r="D1010" i="10"/>
  <c r="C1010" i="10"/>
  <c r="B1010" i="10"/>
  <c r="S1009" i="10"/>
  <c r="R1009" i="10"/>
  <c r="Q1009" i="10"/>
  <c r="P1009" i="10"/>
  <c r="N1009" i="10"/>
  <c r="M1009" i="10"/>
  <c r="M1009" i="10" a="1"/>
  <c r="L1009" i="10"/>
  <c r="K1009" i="10"/>
  <c r="G1009" i="10"/>
  <c r="F1009" i="10"/>
  <c r="E1009" i="10"/>
  <c r="D1009" i="10"/>
  <c r="C1009" i="10"/>
  <c r="B1009" i="10"/>
  <c r="S1008" i="10"/>
  <c r="R1008" i="10"/>
  <c r="Q1008" i="10"/>
  <c r="P1008" i="10"/>
  <c r="N1008" i="10"/>
  <c r="M1008" i="10"/>
  <c r="M1008" i="10" a="1"/>
  <c r="L1008" i="10"/>
  <c r="K1008" i="10"/>
  <c r="G1008" i="10"/>
  <c r="F1008" i="10"/>
  <c r="E1008" i="10"/>
  <c r="D1008" i="10"/>
  <c r="C1008" i="10"/>
  <c r="B1008" i="10"/>
  <c r="S1007" i="10"/>
  <c r="R1007" i="10"/>
  <c r="Q1007" i="10"/>
  <c r="P1007" i="10"/>
  <c r="N1007" i="10"/>
  <c r="M1007" i="10"/>
  <c r="M1007" i="10" a="1"/>
  <c r="L1007" i="10"/>
  <c r="K1007" i="10"/>
  <c r="G1007" i="10"/>
  <c r="F1007" i="10"/>
  <c r="E1007" i="10"/>
  <c r="D1007" i="10"/>
  <c r="C1007" i="10"/>
  <c r="B1007" i="10"/>
  <c r="S1006" i="10"/>
  <c r="R1006" i="10"/>
  <c r="Q1006" i="10"/>
  <c r="P1006" i="10"/>
  <c r="N1006" i="10"/>
  <c r="M1006" i="10"/>
  <c r="M1006" i="10" a="1"/>
  <c r="L1006" i="10"/>
  <c r="K1006" i="10"/>
  <c r="G1006" i="10"/>
  <c r="F1006" i="10"/>
  <c r="E1006" i="10"/>
  <c r="D1006" i="10"/>
  <c r="C1006" i="10"/>
  <c r="B1006" i="10"/>
  <c r="S1005" i="10"/>
  <c r="R1005" i="10"/>
  <c r="Q1005" i="10"/>
  <c r="P1005" i="10"/>
  <c r="N1005" i="10"/>
  <c r="M1005" i="10"/>
  <c r="M1005" i="10" a="1"/>
  <c r="L1005" i="10"/>
  <c r="K1005" i="10"/>
  <c r="G1005" i="10"/>
  <c r="F1005" i="10"/>
  <c r="E1005" i="10"/>
  <c r="D1005" i="10"/>
  <c r="C1005" i="10"/>
  <c r="B1005" i="10"/>
  <c r="S1004" i="10"/>
  <c r="R1004" i="10"/>
  <c r="Q1004" i="10"/>
  <c r="P1004" i="10"/>
  <c r="N1004" i="10"/>
  <c r="M1004" i="10"/>
  <c r="M1004" i="10" a="1"/>
  <c r="L1004" i="10"/>
  <c r="K1004" i="10"/>
  <c r="G1004" i="10"/>
  <c r="F1004" i="10"/>
  <c r="E1004" i="10"/>
  <c r="D1004" i="10"/>
  <c r="C1004" i="10"/>
  <c r="B1004" i="10"/>
  <c r="S1003" i="10"/>
  <c r="R1003" i="10"/>
  <c r="Q1003" i="10"/>
  <c r="P1003" i="10"/>
  <c r="N1003" i="10"/>
  <c r="M1003" i="10"/>
  <c r="M1003" i="10" a="1"/>
  <c r="L1003" i="10"/>
  <c r="K1003" i="10"/>
  <c r="G1003" i="10"/>
  <c r="F1003" i="10"/>
  <c r="E1003" i="10"/>
  <c r="D1003" i="10"/>
  <c r="C1003" i="10"/>
  <c r="B1003" i="10"/>
  <c r="S1002" i="10"/>
  <c r="R1002" i="10"/>
  <c r="Q1002" i="10"/>
  <c r="P1002" i="10"/>
  <c r="N1002" i="10"/>
  <c r="M1002" i="10"/>
  <c r="M1002" i="10" a="1"/>
  <c r="L1002" i="10"/>
  <c r="K1002" i="10"/>
  <c r="G1002" i="10"/>
  <c r="F1002" i="10"/>
  <c r="E1002" i="10"/>
  <c r="D1002" i="10"/>
  <c r="C1002" i="10"/>
  <c r="B1002" i="10"/>
  <c r="S1001" i="10"/>
  <c r="R1001" i="10"/>
  <c r="Q1001" i="10"/>
  <c r="P1001" i="10"/>
  <c r="N1001" i="10"/>
  <c r="M1001" i="10"/>
  <c r="M1001" i="10" a="1"/>
  <c r="L1001" i="10"/>
  <c r="K1001" i="10"/>
  <c r="G1001" i="10"/>
  <c r="F1001" i="10"/>
  <c r="E1001" i="10"/>
  <c r="D1001" i="10"/>
  <c r="C1001" i="10"/>
  <c r="B1001" i="10"/>
  <c r="S1000" i="10"/>
  <c r="R1000" i="10"/>
  <c r="Q1000" i="10"/>
  <c r="P1000" i="10"/>
  <c r="N1000" i="10"/>
  <c r="M1000" i="10"/>
  <c r="M1000" i="10" a="1"/>
  <c r="L1000" i="10"/>
  <c r="K1000" i="10"/>
  <c r="G1000" i="10"/>
  <c r="F1000" i="10"/>
  <c r="E1000" i="10"/>
  <c r="D1000" i="10"/>
  <c r="C1000" i="10"/>
  <c r="B1000" i="10"/>
  <c r="S999" i="10"/>
  <c r="R999" i="10"/>
  <c r="Q999" i="10"/>
  <c r="P999" i="10"/>
  <c r="N999" i="10"/>
  <c r="M999" i="10"/>
  <c r="M999" i="10" a="1"/>
  <c r="L999" i="10"/>
  <c r="K999" i="10"/>
  <c r="G999" i="10"/>
  <c r="F999" i="10"/>
  <c r="E999" i="10"/>
  <c r="D999" i="10"/>
  <c r="C999" i="10"/>
  <c r="B999" i="10"/>
  <c r="S998" i="10"/>
  <c r="R998" i="10"/>
  <c r="Q998" i="10"/>
  <c r="P998" i="10"/>
  <c r="N998" i="10"/>
  <c r="M998" i="10"/>
  <c r="M998" i="10" a="1"/>
  <c r="L998" i="10"/>
  <c r="K998" i="10"/>
  <c r="G998" i="10"/>
  <c r="F998" i="10"/>
  <c r="E998" i="10"/>
  <c r="D998" i="10"/>
  <c r="C998" i="10"/>
  <c r="B998" i="10"/>
  <c r="S997" i="10"/>
  <c r="R997" i="10"/>
  <c r="Q997" i="10"/>
  <c r="P997" i="10"/>
  <c r="N997" i="10"/>
  <c r="M997" i="10"/>
  <c r="M997" i="10" a="1"/>
  <c r="L997" i="10"/>
  <c r="K997" i="10"/>
  <c r="G997" i="10"/>
  <c r="F997" i="10"/>
  <c r="E997" i="10"/>
  <c r="D997" i="10"/>
  <c r="C997" i="10"/>
  <c r="B997" i="10"/>
  <c r="S996" i="10"/>
  <c r="R996" i="10"/>
  <c r="Q996" i="10"/>
  <c r="P996" i="10"/>
  <c r="N996" i="10"/>
  <c r="M996" i="10"/>
  <c r="M996" i="10" a="1"/>
  <c r="L996" i="10"/>
  <c r="K996" i="10"/>
  <c r="G996" i="10"/>
  <c r="F996" i="10"/>
  <c r="E996" i="10"/>
  <c r="D996" i="10"/>
  <c r="C996" i="10"/>
  <c r="B996" i="10"/>
  <c r="S995" i="10"/>
  <c r="R995" i="10"/>
  <c r="Q995" i="10"/>
  <c r="P995" i="10"/>
  <c r="N995" i="10"/>
  <c r="M995" i="10"/>
  <c r="M995" i="10" a="1"/>
  <c r="L995" i="10"/>
  <c r="K995" i="10"/>
  <c r="G995" i="10"/>
  <c r="F995" i="10"/>
  <c r="E995" i="10"/>
  <c r="D995" i="10"/>
  <c r="C995" i="10"/>
  <c r="B995" i="10"/>
  <c r="S994" i="10"/>
  <c r="R994" i="10"/>
  <c r="Q994" i="10"/>
  <c r="P994" i="10"/>
  <c r="N994" i="10"/>
  <c r="M994" i="10"/>
  <c r="M994" i="10" a="1"/>
  <c r="L994" i="10"/>
  <c r="K994" i="10"/>
  <c r="G994" i="10"/>
  <c r="F994" i="10"/>
  <c r="E994" i="10"/>
  <c r="D994" i="10"/>
  <c r="C994" i="10"/>
  <c r="B994" i="10"/>
  <c r="S993" i="10"/>
  <c r="R993" i="10"/>
  <c r="Q993" i="10"/>
  <c r="P993" i="10"/>
  <c r="N993" i="10"/>
  <c r="M993" i="10"/>
  <c r="M993" i="10" a="1"/>
  <c r="L993" i="10"/>
  <c r="K993" i="10"/>
  <c r="G993" i="10"/>
  <c r="F993" i="10"/>
  <c r="E993" i="10"/>
  <c r="D993" i="10"/>
  <c r="C993" i="10"/>
  <c r="B993" i="10"/>
  <c r="S992" i="10"/>
  <c r="R992" i="10"/>
  <c r="Q992" i="10"/>
  <c r="P992" i="10"/>
  <c r="M992" i="10"/>
  <c r="M992" i="10" a="1"/>
  <c r="L992" i="10"/>
  <c r="K992" i="10"/>
  <c r="G992" i="10"/>
  <c r="F992" i="10"/>
  <c r="E992" i="10"/>
  <c r="D992" i="10"/>
  <c r="C992" i="10"/>
  <c r="B992" i="10"/>
  <c r="S991" i="10"/>
  <c r="R991" i="10"/>
  <c r="Q991" i="10"/>
  <c r="P991" i="10"/>
  <c r="N991" i="10"/>
  <c r="M991" i="10"/>
  <c r="M991" i="10" a="1"/>
  <c r="L991" i="10"/>
  <c r="K991" i="10"/>
  <c r="G991" i="10"/>
  <c r="F991" i="10"/>
  <c r="E991" i="10"/>
  <c r="D991" i="10"/>
  <c r="C991" i="10"/>
  <c r="B991" i="10"/>
  <c r="S990" i="10"/>
  <c r="R990" i="10"/>
  <c r="Q990" i="10"/>
  <c r="P990" i="10"/>
  <c r="N990" i="10"/>
  <c r="M990" i="10"/>
  <c r="M990" i="10" a="1"/>
  <c r="L990" i="10"/>
  <c r="K990" i="10"/>
  <c r="G990" i="10"/>
  <c r="F990" i="10"/>
  <c r="E990" i="10"/>
  <c r="D990" i="10"/>
  <c r="C990" i="10"/>
  <c r="B990" i="10"/>
  <c r="S989" i="10"/>
  <c r="R989" i="10"/>
  <c r="Q989" i="10"/>
  <c r="P989" i="10"/>
  <c r="N989" i="10"/>
  <c r="M989" i="10"/>
  <c r="M989" i="10" a="1"/>
  <c r="L989" i="10"/>
  <c r="K989" i="10"/>
  <c r="G989" i="10"/>
  <c r="F989" i="10"/>
  <c r="E989" i="10"/>
  <c r="D989" i="10"/>
  <c r="C989" i="10"/>
  <c r="B989" i="10"/>
  <c r="S988" i="10"/>
  <c r="R988" i="10"/>
  <c r="Q988" i="10"/>
  <c r="P988" i="10"/>
  <c r="N988" i="10"/>
  <c r="M988" i="10"/>
  <c r="M988" i="10" a="1"/>
  <c r="L988" i="10"/>
  <c r="K988" i="10"/>
  <c r="G988" i="10"/>
  <c r="F988" i="10"/>
  <c r="E988" i="10"/>
  <c r="D988" i="10"/>
  <c r="C988" i="10"/>
  <c r="B988" i="10"/>
  <c r="S987" i="10"/>
  <c r="R987" i="10"/>
  <c r="Q987" i="10"/>
  <c r="P987" i="10"/>
  <c r="N987" i="10"/>
  <c r="M987" i="10"/>
  <c r="M987" i="10" a="1"/>
  <c r="L987" i="10"/>
  <c r="K987" i="10"/>
  <c r="G987" i="10"/>
  <c r="F987" i="10"/>
  <c r="E987" i="10"/>
  <c r="D987" i="10"/>
  <c r="C987" i="10"/>
  <c r="B987" i="10"/>
  <c r="S986" i="10"/>
  <c r="R986" i="10"/>
  <c r="Q986" i="10"/>
  <c r="P986" i="10"/>
  <c r="N986" i="10"/>
  <c r="M986" i="10"/>
  <c r="M986" i="10" a="1"/>
  <c r="L986" i="10"/>
  <c r="K986" i="10"/>
  <c r="G986" i="10"/>
  <c r="F986" i="10"/>
  <c r="E986" i="10"/>
  <c r="D986" i="10"/>
  <c r="C986" i="10"/>
  <c r="B986" i="10"/>
  <c r="S985" i="10"/>
  <c r="R985" i="10"/>
  <c r="Q985" i="10"/>
  <c r="P985" i="10"/>
  <c r="N985" i="10"/>
  <c r="M985" i="10"/>
  <c r="M985" i="10" a="1"/>
  <c r="L985" i="10"/>
  <c r="K985" i="10"/>
  <c r="G985" i="10"/>
  <c r="F985" i="10"/>
  <c r="E985" i="10"/>
  <c r="D985" i="10"/>
  <c r="C985" i="10"/>
  <c r="B985" i="10"/>
  <c r="S984" i="10"/>
  <c r="R984" i="10"/>
  <c r="Q984" i="10"/>
  <c r="P984" i="10"/>
  <c r="N984" i="10"/>
  <c r="M984" i="10"/>
  <c r="M984" i="10" a="1"/>
  <c r="L984" i="10"/>
  <c r="K984" i="10"/>
  <c r="G984" i="10"/>
  <c r="F984" i="10"/>
  <c r="E984" i="10"/>
  <c r="D984" i="10"/>
  <c r="C984" i="10"/>
  <c r="B984" i="10"/>
  <c r="S983" i="10"/>
  <c r="R983" i="10"/>
  <c r="Q983" i="10"/>
  <c r="P983" i="10"/>
  <c r="N983" i="10"/>
  <c r="M983" i="10"/>
  <c r="M983" i="10" a="1"/>
  <c r="L983" i="10"/>
  <c r="K983" i="10"/>
  <c r="G983" i="10"/>
  <c r="F983" i="10"/>
  <c r="E983" i="10"/>
  <c r="D983" i="10"/>
  <c r="C983" i="10"/>
  <c r="B983" i="10"/>
  <c r="S982" i="10"/>
  <c r="R982" i="10"/>
  <c r="Q982" i="10"/>
  <c r="P982" i="10"/>
  <c r="N982" i="10"/>
  <c r="M982" i="10"/>
  <c r="M982" i="10" a="1"/>
  <c r="L982" i="10"/>
  <c r="K982" i="10"/>
  <c r="G982" i="10"/>
  <c r="F982" i="10"/>
  <c r="E982" i="10"/>
  <c r="D982" i="10"/>
  <c r="C982" i="10"/>
  <c r="B982" i="10"/>
  <c r="S981" i="10"/>
  <c r="R981" i="10"/>
  <c r="Q981" i="10"/>
  <c r="P981" i="10"/>
  <c r="N981" i="10"/>
  <c r="M981" i="10"/>
  <c r="M981" i="10" a="1"/>
  <c r="L981" i="10"/>
  <c r="K981" i="10"/>
  <c r="G981" i="10"/>
  <c r="F981" i="10"/>
  <c r="E981" i="10"/>
  <c r="D981" i="10"/>
  <c r="C981" i="10"/>
  <c r="B981" i="10"/>
  <c r="S980" i="10"/>
  <c r="R980" i="10"/>
  <c r="Q980" i="10"/>
  <c r="P980" i="10"/>
  <c r="N980" i="10"/>
  <c r="M980" i="10"/>
  <c r="M980" i="10" a="1"/>
  <c r="L980" i="10"/>
  <c r="K980" i="10"/>
  <c r="G980" i="10"/>
  <c r="F980" i="10"/>
  <c r="E980" i="10"/>
  <c r="D980" i="10"/>
  <c r="C980" i="10"/>
  <c r="B980" i="10"/>
  <c r="S979" i="10"/>
  <c r="R979" i="10"/>
  <c r="Q979" i="10"/>
  <c r="P979" i="10"/>
  <c r="N979" i="10"/>
  <c r="M979" i="10"/>
  <c r="M979" i="10" a="1"/>
  <c r="L979" i="10"/>
  <c r="K979" i="10"/>
  <c r="G979" i="10"/>
  <c r="F979" i="10"/>
  <c r="E979" i="10"/>
  <c r="D979" i="10"/>
  <c r="C979" i="10"/>
  <c r="B979" i="10"/>
  <c r="S978" i="10"/>
  <c r="R978" i="10"/>
  <c r="Q978" i="10"/>
  <c r="P978" i="10"/>
  <c r="N978" i="10"/>
  <c r="M978" i="10"/>
  <c r="M978" i="10" a="1"/>
  <c r="L978" i="10"/>
  <c r="K978" i="10"/>
  <c r="G978" i="10"/>
  <c r="F978" i="10"/>
  <c r="E978" i="10"/>
  <c r="D978" i="10"/>
  <c r="C978" i="10"/>
  <c r="B978" i="10"/>
  <c r="S977" i="10"/>
  <c r="R977" i="10"/>
  <c r="Q977" i="10"/>
  <c r="P977" i="10"/>
  <c r="N977" i="10"/>
  <c r="M977" i="10"/>
  <c r="M977" i="10" a="1"/>
  <c r="L977" i="10"/>
  <c r="K977" i="10"/>
  <c r="G977" i="10"/>
  <c r="F977" i="10"/>
  <c r="E977" i="10"/>
  <c r="D977" i="10"/>
  <c r="C977" i="10"/>
  <c r="B977" i="10"/>
  <c r="S976" i="10"/>
  <c r="R976" i="10"/>
  <c r="Q976" i="10"/>
  <c r="P976" i="10"/>
  <c r="N976" i="10"/>
  <c r="M976" i="10"/>
  <c r="M976" i="10" a="1"/>
  <c r="L976" i="10"/>
  <c r="K976" i="10"/>
  <c r="G976" i="10"/>
  <c r="F976" i="10"/>
  <c r="E976" i="10"/>
  <c r="D976" i="10"/>
  <c r="C976" i="10"/>
  <c r="B976" i="10"/>
  <c r="S975" i="10"/>
  <c r="R975" i="10"/>
  <c r="Q975" i="10"/>
  <c r="P975" i="10"/>
  <c r="N975" i="10"/>
  <c r="M975" i="10"/>
  <c r="M975" i="10" a="1"/>
  <c r="L975" i="10"/>
  <c r="K975" i="10"/>
  <c r="G975" i="10"/>
  <c r="F975" i="10"/>
  <c r="E975" i="10"/>
  <c r="D975" i="10"/>
  <c r="C975" i="10"/>
  <c r="B975" i="10"/>
  <c r="S974" i="10"/>
  <c r="R974" i="10"/>
  <c r="Q974" i="10"/>
  <c r="P974" i="10"/>
  <c r="N974" i="10"/>
  <c r="M974" i="10"/>
  <c r="M974" i="10" a="1"/>
  <c r="L974" i="10"/>
  <c r="K974" i="10"/>
  <c r="G974" i="10"/>
  <c r="F974" i="10"/>
  <c r="E974" i="10"/>
  <c r="D974" i="10"/>
  <c r="C974" i="10"/>
  <c r="B974" i="10"/>
  <c r="S973" i="10"/>
  <c r="R973" i="10"/>
  <c r="Q973" i="10"/>
  <c r="P973" i="10"/>
  <c r="N973" i="10"/>
  <c r="M973" i="10"/>
  <c r="M973" i="10" a="1"/>
  <c r="L973" i="10"/>
  <c r="K973" i="10"/>
  <c r="G973" i="10"/>
  <c r="F973" i="10"/>
  <c r="E973" i="10"/>
  <c r="D973" i="10"/>
  <c r="C973" i="10"/>
  <c r="B973" i="10"/>
  <c r="S972" i="10"/>
  <c r="R972" i="10"/>
  <c r="Q972" i="10"/>
  <c r="P972" i="10"/>
  <c r="N972" i="10"/>
  <c r="M972" i="10"/>
  <c r="M972" i="10" a="1"/>
  <c r="L972" i="10"/>
  <c r="K972" i="10"/>
  <c r="G972" i="10"/>
  <c r="F972" i="10"/>
  <c r="E972" i="10"/>
  <c r="D972" i="10"/>
  <c r="C972" i="10"/>
  <c r="B972" i="10"/>
  <c r="S971" i="10"/>
  <c r="R971" i="10"/>
  <c r="Q971" i="10"/>
  <c r="P971" i="10"/>
  <c r="N971" i="10"/>
  <c r="M971" i="10"/>
  <c r="M971" i="10" a="1"/>
  <c r="L971" i="10"/>
  <c r="K971" i="10"/>
  <c r="G971" i="10"/>
  <c r="F971" i="10"/>
  <c r="E971" i="10"/>
  <c r="D971" i="10"/>
  <c r="C971" i="10"/>
  <c r="B971" i="10"/>
  <c r="S970" i="10"/>
  <c r="R970" i="10"/>
  <c r="Q970" i="10"/>
  <c r="P970" i="10"/>
  <c r="N970" i="10"/>
  <c r="M970" i="10"/>
  <c r="M970" i="10" a="1"/>
  <c r="L970" i="10"/>
  <c r="K970" i="10"/>
  <c r="G970" i="10"/>
  <c r="F970" i="10"/>
  <c r="E970" i="10"/>
  <c r="D970" i="10"/>
  <c r="C970" i="10"/>
  <c r="B970" i="10"/>
  <c r="S969" i="10"/>
  <c r="R969" i="10"/>
  <c r="Q969" i="10"/>
  <c r="P969" i="10"/>
  <c r="N969" i="10"/>
  <c r="M969" i="10"/>
  <c r="M969" i="10" a="1"/>
  <c r="L969" i="10"/>
  <c r="K969" i="10"/>
  <c r="G969" i="10"/>
  <c r="F969" i="10"/>
  <c r="E969" i="10"/>
  <c r="D969" i="10"/>
  <c r="C969" i="10"/>
  <c r="B969" i="10"/>
  <c r="S968" i="10"/>
  <c r="R968" i="10"/>
  <c r="Q968" i="10"/>
  <c r="P968" i="10"/>
  <c r="N968" i="10"/>
  <c r="M968" i="10"/>
  <c r="M968" i="10" a="1"/>
  <c r="L968" i="10"/>
  <c r="K968" i="10"/>
  <c r="G968" i="10"/>
  <c r="F968" i="10"/>
  <c r="E968" i="10"/>
  <c r="D968" i="10"/>
  <c r="C968" i="10"/>
  <c r="B968" i="10"/>
  <c r="S967" i="10"/>
  <c r="R967" i="10"/>
  <c r="Q967" i="10"/>
  <c r="P967" i="10"/>
  <c r="N967" i="10"/>
  <c r="M967" i="10"/>
  <c r="M967" i="10" a="1"/>
  <c r="L967" i="10"/>
  <c r="K967" i="10"/>
  <c r="G967" i="10"/>
  <c r="F967" i="10"/>
  <c r="E967" i="10"/>
  <c r="D967" i="10"/>
  <c r="C967" i="10"/>
  <c r="B967" i="10"/>
  <c r="S966" i="10"/>
  <c r="R966" i="10"/>
  <c r="Q966" i="10"/>
  <c r="P966" i="10"/>
  <c r="N966" i="10"/>
  <c r="M966" i="10"/>
  <c r="M966" i="10" a="1"/>
  <c r="L966" i="10"/>
  <c r="K966" i="10"/>
  <c r="G966" i="10"/>
  <c r="F966" i="10"/>
  <c r="E966" i="10"/>
  <c r="D966" i="10"/>
  <c r="C966" i="10"/>
  <c r="B966" i="10"/>
  <c r="S965" i="10"/>
  <c r="R965" i="10"/>
  <c r="Q965" i="10"/>
  <c r="P965" i="10"/>
  <c r="N965" i="10"/>
  <c r="M965" i="10"/>
  <c r="M965" i="10" a="1"/>
  <c r="L965" i="10"/>
  <c r="K965" i="10"/>
  <c r="G965" i="10"/>
  <c r="F965" i="10"/>
  <c r="E965" i="10"/>
  <c r="D965" i="10"/>
  <c r="C965" i="10"/>
  <c r="B965" i="10"/>
  <c r="S964" i="10"/>
  <c r="R964" i="10"/>
  <c r="Q964" i="10"/>
  <c r="P964" i="10"/>
  <c r="N964" i="10"/>
  <c r="M964" i="10"/>
  <c r="M964" i="10" a="1"/>
  <c r="L964" i="10"/>
  <c r="K964" i="10"/>
  <c r="G964" i="10"/>
  <c r="F964" i="10"/>
  <c r="E964" i="10"/>
  <c r="D964" i="10"/>
  <c r="C964" i="10"/>
  <c r="B964" i="10"/>
  <c r="S963" i="10"/>
  <c r="R963" i="10"/>
  <c r="Q963" i="10"/>
  <c r="P963" i="10"/>
  <c r="N963" i="10"/>
  <c r="M963" i="10"/>
  <c r="M963" i="10" a="1"/>
  <c r="L963" i="10"/>
  <c r="K963" i="10"/>
  <c r="G963" i="10"/>
  <c r="F963" i="10"/>
  <c r="E963" i="10"/>
  <c r="D963" i="10"/>
  <c r="C963" i="10"/>
  <c r="B963" i="10"/>
  <c r="S962" i="10"/>
  <c r="R962" i="10"/>
  <c r="Q962" i="10"/>
  <c r="P962" i="10"/>
  <c r="N962" i="10"/>
  <c r="M962" i="10"/>
  <c r="M962" i="10" a="1"/>
  <c r="L962" i="10"/>
  <c r="K962" i="10"/>
  <c r="G962" i="10"/>
  <c r="F962" i="10"/>
  <c r="E962" i="10"/>
  <c r="D962" i="10"/>
  <c r="C962" i="10"/>
  <c r="B962" i="10"/>
  <c r="S961" i="10"/>
  <c r="R961" i="10"/>
  <c r="Q961" i="10"/>
  <c r="P961" i="10"/>
  <c r="N961" i="10"/>
  <c r="M961" i="10"/>
  <c r="M961" i="10" a="1"/>
  <c r="L961" i="10"/>
  <c r="K961" i="10"/>
  <c r="G961" i="10"/>
  <c r="F961" i="10"/>
  <c r="E961" i="10"/>
  <c r="D961" i="10"/>
  <c r="C961" i="10"/>
  <c r="B961" i="10"/>
  <c r="S960" i="10"/>
  <c r="R960" i="10"/>
  <c r="Q960" i="10"/>
  <c r="P960" i="10"/>
  <c r="N960" i="10"/>
  <c r="M960" i="10"/>
  <c r="M960" i="10" a="1"/>
  <c r="L960" i="10"/>
  <c r="K960" i="10"/>
  <c r="G960" i="10"/>
  <c r="F960" i="10"/>
  <c r="E960" i="10"/>
  <c r="D960" i="10"/>
  <c r="C960" i="10"/>
  <c r="B960" i="10"/>
  <c r="S959" i="10"/>
  <c r="R959" i="10"/>
  <c r="Q959" i="10"/>
  <c r="P959" i="10"/>
  <c r="N959" i="10"/>
  <c r="M959" i="10"/>
  <c r="M959" i="10" a="1"/>
  <c r="L959" i="10"/>
  <c r="K959" i="10"/>
  <c r="G959" i="10"/>
  <c r="F959" i="10"/>
  <c r="E959" i="10"/>
  <c r="D959" i="10"/>
  <c r="C959" i="10"/>
  <c r="B959" i="10"/>
  <c r="S958" i="10"/>
  <c r="R958" i="10"/>
  <c r="Q958" i="10"/>
  <c r="P958" i="10"/>
  <c r="N958" i="10"/>
  <c r="M958" i="10"/>
  <c r="M958" i="10" a="1"/>
  <c r="L958" i="10"/>
  <c r="K958" i="10"/>
  <c r="G958" i="10"/>
  <c r="F958" i="10"/>
  <c r="E958" i="10"/>
  <c r="D958" i="10"/>
  <c r="C958" i="10"/>
  <c r="B958" i="10"/>
  <c r="S957" i="10"/>
  <c r="R957" i="10"/>
  <c r="Q957" i="10"/>
  <c r="P957" i="10"/>
  <c r="N957" i="10"/>
  <c r="M957" i="10"/>
  <c r="M957" i="10" a="1"/>
  <c r="L957" i="10"/>
  <c r="K957" i="10"/>
  <c r="G957" i="10"/>
  <c r="F957" i="10"/>
  <c r="E957" i="10"/>
  <c r="D957" i="10"/>
  <c r="C957" i="10"/>
  <c r="B957" i="10"/>
  <c r="S956" i="10"/>
  <c r="R956" i="10"/>
  <c r="Q956" i="10"/>
  <c r="P956" i="10"/>
  <c r="N956" i="10"/>
  <c r="M956" i="10"/>
  <c r="M956" i="10" a="1"/>
  <c r="L956" i="10"/>
  <c r="K956" i="10"/>
  <c r="G956" i="10"/>
  <c r="F956" i="10"/>
  <c r="E956" i="10"/>
  <c r="D956" i="10"/>
  <c r="C956" i="10"/>
  <c r="B956" i="10"/>
  <c r="S955" i="10"/>
  <c r="R955" i="10"/>
  <c r="Q955" i="10"/>
  <c r="P955" i="10"/>
  <c r="N955" i="10"/>
  <c r="M955" i="10"/>
  <c r="M955" i="10" a="1"/>
  <c r="L955" i="10"/>
  <c r="K955" i="10"/>
  <c r="G955" i="10"/>
  <c r="F955" i="10"/>
  <c r="E955" i="10"/>
  <c r="D955" i="10"/>
  <c r="C955" i="10"/>
  <c r="B955" i="10"/>
  <c r="S954" i="10"/>
  <c r="R954" i="10"/>
  <c r="Q954" i="10"/>
  <c r="P954" i="10"/>
  <c r="N954" i="10"/>
  <c r="M954" i="10"/>
  <c r="M954" i="10" a="1"/>
  <c r="L954" i="10"/>
  <c r="K954" i="10"/>
  <c r="G954" i="10"/>
  <c r="F954" i="10"/>
  <c r="E954" i="10"/>
  <c r="D954" i="10"/>
  <c r="C954" i="10"/>
  <c r="B954" i="10"/>
  <c r="S953" i="10"/>
  <c r="R953" i="10"/>
  <c r="Q953" i="10"/>
  <c r="P953" i="10"/>
  <c r="N953" i="10"/>
  <c r="M953" i="10"/>
  <c r="M953" i="10" a="1"/>
  <c r="L953" i="10"/>
  <c r="K953" i="10"/>
  <c r="G953" i="10"/>
  <c r="F953" i="10"/>
  <c r="E953" i="10"/>
  <c r="D953" i="10"/>
  <c r="C953" i="10"/>
  <c r="B953" i="10"/>
  <c r="S952" i="10"/>
  <c r="R952" i="10"/>
  <c r="Q952" i="10"/>
  <c r="P952" i="10"/>
  <c r="N952" i="10"/>
  <c r="M952" i="10"/>
  <c r="M952" i="10" a="1"/>
  <c r="L952" i="10"/>
  <c r="K952" i="10"/>
  <c r="G952" i="10"/>
  <c r="F952" i="10"/>
  <c r="E952" i="10"/>
  <c r="D952" i="10"/>
  <c r="C952" i="10"/>
  <c r="B952" i="10"/>
  <c r="S951" i="10"/>
  <c r="R951" i="10"/>
  <c r="Q951" i="10"/>
  <c r="P951" i="10"/>
  <c r="N951" i="10"/>
  <c r="M951" i="10"/>
  <c r="M951" i="10" a="1"/>
  <c r="L951" i="10"/>
  <c r="K951" i="10"/>
  <c r="G951" i="10"/>
  <c r="F951" i="10"/>
  <c r="E951" i="10"/>
  <c r="D951" i="10"/>
  <c r="C951" i="10"/>
  <c r="B951" i="10"/>
  <c r="S950" i="10"/>
  <c r="R950" i="10"/>
  <c r="Q950" i="10"/>
  <c r="P950" i="10"/>
  <c r="N950" i="10"/>
  <c r="M950" i="10"/>
  <c r="M950" i="10" a="1"/>
  <c r="L950" i="10"/>
  <c r="K950" i="10"/>
  <c r="G950" i="10"/>
  <c r="F950" i="10"/>
  <c r="E950" i="10"/>
  <c r="D950" i="10"/>
  <c r="C950" i="10"/>
  <c r="B950" i="10"/>
  <c r="S949" i="10"/>
  <c r="R949" i="10"/>
  <c r="Q949" i="10"/>
  <c r="P949" i="10"/>
  <c r="N949" i="10"/>
  <c r="M949" i="10"/>
  <c r="M949" i="10" a="1"/>
  <c r="L949" i="10"/>
  <c r="K949" i="10"/>
  <c r="G949" i="10"/>
  <c r="F949" i="10"/>
  <c r="E949" i="10"/>
  <c r="D949" i="10"/>
  <c r="C949" i="10"/>
  <c r="B949" i="10"/>
  <c r="S948" i="10"/>
  <c r="R948" i="10"/>
  <c r="Q948" i="10"/>
  <c r="P948" i="10"/>
  <c r="N948" i="10"/>
  <c r="M948" i="10"/>
  <c r="M948" i="10" a="1"/>
  <c r="L948" i="10"/>
  <c r="K948" i="10"/>
  <c r="G948" i="10"/>
  <c r="F948" i="10"/>
  <c r="E948" i="10"/>
  <c r="D948" i="10"/>
  <c r="C948" i="10"/>
  <c r="B948" i="10"/>
  <c r="S947" i="10"/>
  <c r="R947" i="10"/>
  <c r="Q947" i="10"/>
  <c r="P947" i="10"/>
  <c r="N947" i="10"/>
  <c r="M947" i="10"/>
  <c r="M947" i="10" a="1"/>
  <c r="L947" i="10"/>
  <c r="K947" i="10"/>
  <c r="G947" i="10"/>
  <c r="F947" i="10"/>
  <c r="E947" i="10"/>
  <c r="D947" i="10"/>
  <c r="C947" i="10"/>
  <c r="B947" i="10"/>
  <c r="S946" i="10"/>
  <c r="R946" i="10"/>
  <c r="Q946" i="10"/>
  <c r="P946" i="10"/>
  <c r="N946" i="10"/>
  <c r="M946" i="10"/>
  <c r="M946" i="10" a="1"/>
  <c r="L946" i="10"/>
  <c r="K946" i="10"/>
  <c r="G946" i="10"/>
  <c r="F946" i="10"/>
  <c r="E946" i="10"/>
  <c r="D946" i="10"/>
  <c r="C946" i="10"/>
  <c r="B946" i="10"/>
  <c r="S945" i="10"/>
  <c r="R945" i="10"/>
  <c r="Q945" i="10"/>
  <c r="P945" i="10"/>
  <c r="N945" i="10"/>
  <c r="M945" i="10"/>
  <c r="M945" i="10" a="1"/>
  <c r="L945" i="10"/>
  <c r="K945" i="10"/>
  <c r="G945" i="10"/>
  <c r="F945" i="10"/>
  <c r="E945" i="10"/>
  <c r="D945" i="10"/>
  <c r="C945" i="10"/>
  <c r="B945" i="10"/>
  <c r="S944" i="10"/>
  <c r="R944" i="10"/>
  <c r="Q944" i="10"/>
  <c r="P944" i="10"/>
  <c r="N944" i="10"/>
  <c r="M944" i="10"/>
  <c r="M944" i="10" a="1"/>
  <c r="L944" i="10"/>
  <c r="K944" i="10"/>
  <c r="G944" i="10"/>
  <c r="F944" i="10"/>
  <c r="E944" i="10"/>
  <c r="D944" i="10"/>
  <c r="C944" i="10"/>
  <c r="B944" i="10"/>
  <c r="S943" i="10"/>
  <c r="R943" i="10"/>
  <c r="Q943" i="10"/>
  <c r="P943" i="10"/>
  <c r="N943" i="10"/>
  <c r="M943" i="10"/>
  <c r="M943" i="10" a="1"/>
  <c r="L943" i="10"/>
  <c r="K943" i="10"/>
  <c r="G943" i="10"/>
  <c r="F943" i="10"/>
  <c r="E943" i="10"/>
  <c r="D943" i="10"/>
  <c r="C943" i="10"/>
  <c r="B943" i="10"/>
  <c r="S942" i="10"/>
  <c r="R942" i="10"/>
  <c r="Q942" i="10"/>
  <c r="P942" i="10"/>
  <c r="N942" i="10"/>
  <c r="M942" i="10"/>
  <c r="M942" i="10" a="1"/>
  <c r="L942" i="10"/>
  <c r="K942" i="10"/>
  <c r="G942" i="10"/>
  <c r="F942" i="10"/>
  <c r="E942" i="10"/>
  <c r="D942" i="10"/>
  <c r="C942" i="10"/>
  <c r="B942" i="10"/>
  <c r="S941" i="10"/>
  <c r="R941" i="10"/>
  <c r="Q941" i="10"/>
  <c r="P941" i="10"/>
  <c r="N941" i="10"/>
  <c r="M941" i="10"/>
  <c r="M941" i="10" a="1"/>
  <c r="L941" i="10"/>
  <c r="K941" i="10"/>
  <c r="G941" i="10"/>
  <c r="F941" i="10"/>
  <c r="E941" i="10"/>
  <c r="D941" i="10"/>
  <c r="C941" i="10"/>
  <c r="B941" i="10"/>
  <c r="S940" i="10"/>
  <c r="R940" i="10"/>
  <c r="Q940" i="10"/>
  <c r="P940" i="10"/>
  <c r="N940" i="10"/>
  <c r="M940" i="10"/>
  <c r="M940" i="10" a="1"/>
  <c r="L940" i="10"/>
  <c r="K940" i="10"/>
  <c r="G940" i="10"/>
  <c r="F940" i="10"/>
  <c r="E940" i="10"/>
  <c r="D940" i="10"/>
  <c r="C940" i="10"/>
  <c r="B940" i="10"/>
  <c r="S939" i="10"/>
  <c r="R939" i="10"/>
  <c r="Q939" i="10"/>
  <c r="P939" i="10"/>
  <c r="N939" i="10"/>
  <c r="M939" i="10"/>
  <c r="M939" i="10" a="1"/>
  <c r="L939" i="10"/>
  <c r="K939" i="10"/>
  <c r="G939" i="10"/>
  <c r="F939" i="10"/>
  <c r="E939" i="10"/>
  <c r="D939" i="10"/>
  <c r="C939" i="10"/>
  <c r="B939" i="10"/>
  <c r="S938" i="10"/>
  <c r="R938" i="10"/>
  <c r="Q938" i="10"/>
  <c r="P938" i="10"/>
  <c r="N938" i="10"/>
  <c r="M938" i="10"/>
  <c r="M938" i="10" a="1"/>
  <c r="L938" i="10"/>
  <c r="K938" i="10"/>
  <c r="G938" i="10"/>
  <c r="F938" i="10"/>
  <c r="E938" i="10"/>
  <c r="D938" i="10"/>
  <c r="C938" i="10"/>
  <c r="B938" i="10"/>
  <c r="S937" i="10"/>
  <c r="R937" i="10"/>
  <c r="Q937" i="10"/>
  <c r="P937" i="10"/>
  <c r="N937" i="10"/>
  <c r="M937" i="10"/>
  <c r="M937" i="10" a="1"/>
  <c r="L937" i="10"/>
  <c r="K937" i="10"/>
  <c r="G937" i="10"/>
  <c r="F937" i="10"/>
  <c r="E937" i="10"/>
  <c r="D937" i="10"/>
  <c r="C937" i="10"/>
  <c r="B937" i="10"/>
  <c r="S936" i="10"/>
  <c r="R936" i="10"/>
  <c r="Q936" i="10"/>
  <c r="P936" i="10"/>
  <c r="N936" i="10"/>
  <c r="M936" i="10"/>
  <c r="M936" i="10" a="1"/>
  <c r="L936" i="10"/>
  <c r="K936" i="10"/>
  <c r="G936" i="10"/>
  <c r="F936" i="10"/>
  <c r="E936" i="10"/>
  <c r="D936" i="10"/>
  <c r="C936" i="10"/>
  <c r="B936" i="10"/>
  <c r="S935" i="10"/>
  <c r="R935" i="10"/>
  <c r="Q935" i="10"/>
  <c r="P935" i="10"/>
  <c r="N935" i="10"/>
  <c r="M935" i="10"/>
  <c r="M935" i="10" a="1"/>
  <c r="L935" i="10"/>
  <c r="K935" i="10"/>
  <c r="G935" i="10"/>
  <c r="F935" i="10"/>
  <c r="E935" i="10"/>
  <c r="D935" i="10"/>
  <c r="C935" i="10"/>
  <c r="B935" i="10"/>
  <c r="S934" i="10"/>
  <c r="R934" i="10"/>
  <c r="Q934" i="10"/>
  <c r="P934" i="10"/>
  <c r="N934" i="10"/>
  <c r="M934" i="10"/>
  <c r="M934" i="10" a="1"/>
  <c r="L934" i="10"/>
  <c r="K934" i="10"/>
  <c r="G934" i="10"/>
  <c r="F934" i="10"/>
  <c r="E934" i="10"/>
  <c r="D934" i="10"/>
  <c r="C934" i="10"/>
  <c r="B934" i="10"/>
  <c r="S933" i="10"/>
  <c r="R933" i="10"/>
  <c r="Q933" i="10"/>
  <c r="P933" i="10"/>
  <c r="N933" i="10"/>
  <c r="M933" i="10"/>
  <c r="M933" i="10" a="1"/>
  <c r="L933" i="10"/>
  <c r="K933" i="10"/>
  <c r="G933" i="10"/>
  <c r="F933" i="10"/>
  <c r="E933" i="10"/>
  <c r="D933" i="10"/>
  <c r="C933" i="10"/>
  <c r="B933" i="10"/>
  <c r="S932" i="10"/>
  <c r="R932" i="10"/>
  <c r="Q932" i="10"/>
  <c r="P932" i="10"/>
  <c r="N932" i="10"/>
  <c r="M932" i="10"/>
  <c r="M932" i="10" a="1"/>
  <c r="L932" i="10"/>
  <c r="K932" i="10"/>
  <c r="G932" i="10"/>
  <c r="F932" i="10"/>
  <c r="E932" i="10"/>
  <c r="D932" i="10"/>
  <c r="C932" i="10"/>
  <c r="B932" i="10"/>
  <c r="S931" i="10"/>
  <c r="R931" i="10"/>
  <c r="Q931" i="10"/>
  <c r="P931" i="10"/>
  <c r="N931" i="10"/>
  <c r="M931" i="10"/>
  <c r="M931" i="10" a="1"/>
  <c r="L931" i="10"/>
  <c r="K931" i="10"/>
  <c r="G931" i="10"/>
  <c r="F931" i="10"/>
  <c r="E931" i="10"/>
  <c r="D931" i="10"/>
  <c r="C931" i="10"/>
  <c r="B931" i="10"/>
  <c r="S930" i="10"/>
  <c r="R930" i="10"/>
  <c r="Q930" i="10"/>
  <c r="P930" i="10"/>
  <c r="N930" i="10"/>
  <c r="M930" i="10"/>
  <c r="M930" i="10" a="1"/>
  <c r="L930" i="10"/>
  <c r="K930" i="10"/>
  <c r="G930" i="10"/>
  <c r="F930" i="10"/>
  <c r="E930" i="10"/>
  <c r="D930" i="10"/>
  <c r="C930" i="10"/>
  <c r="B930" i="10"/>
  <c r="S929" i="10"/>
  <c r="R929" i="10"/>
  <c r="Q929" i="10"/>
  <c r="P929" i="10"/>
  <c r="N929" i="10"/>
  <c r="M929" i="10"/>
  <c r="M929" i="10" a="1"/>
  <c r="L929" i="10"/>
  <c r="K929" i="10"/>
  <c r="G929" i="10"/>
  <c r="F929" i="10"/>
  <c r="E929" i="10"/>
  <c r="D929" i="10"/>
  <c r="C929" i="10"/>
  <c r="B929" i="10"/>
  <c r="S928" i="10"/>
  <c r="R928" i="10"/>
  <c r="Q928" i="10"/>
  <c r="P928" i="10"/>
  <c r="N928" i="10"/>
  <c r="M928" i="10"/>
  <c r="M928" i="10" a="1"/>
  <c r="L928" i="10"/>
  <c r="K928" i="10"/>
  <c r="G928" i="10"/>
  <c r="F928" i="10"/>
  <c r="E928" i="10"/>
  <c r="D928" i="10"/>
  <c r="C928" i="10"/>
  <c r="B928" i="10"/>
  <c r="S927" i="10"/>
  <c r="R927" i="10"/>
  <c r="Q927" i="10"/>
  <c r="P927" i="10"/>
  <c r="N927" i="10"/>
  <c r="M927" i="10"/>
  <c r="M927" i="10" a="1"/>
  <c r="L927" i="10"/>
  <c r="K927" i="10"/>
  <c r="G927" i="10"/>
  <c r="F927" i="10"/>
  <c r="E927" i="10"/>
  <c r="D927" i="10"/>
  <c r="C927" i="10"/>
  <c r="B927" i="10"/>
  <c r="S926" i="10"/>
  <c r="R926" i="10"/>
  <c r="Q926" i="10"/>
  <c r="P926" i="10"/>
  <c r="N926" i="10"/>
  <c r="M926" i="10"/>
  <c r="M926" i="10" a="1"/>
  <c r="L926" i="10"/>
  <c r="K926" i="10"/>
  <c r="G926" i="10"/>
  <c r="F926" i="10"/>
  <c r="E926" i="10"/>
  <c r="D926" i="10"/>
  <c r="C926" i="10"/>
  <c r="B926" i="10"/>
  <c r="S925" i="10"/>
  <c r="R925" i="10"/>
  <c r="Q925" i="10"/>
  <c r="P925" i="10"/>
  <c r="N925" i="10"/>
  <c r="M925" i="10"/>
  <c r="M925" i="10" a="1"/>
  <c r="L925" i="10"/>
  <c r="K925" i="10"/>
  <c r="G925" i="10"/>
  <c r="F925" i="10"/>
  <c r="E925" i="10"/>
  <c r="D925" i="10"/>
  <c r="C925" i="10"/>
  <c r="B925" i="10"/>
  <c r="S924" i="10"/>
  <c r="R924" i="10"/>
  <c r="Q924" i="10"/>
  <c r="P924" i="10"/>
  <c r="N924" i="10"/>
  <c r="M924" i="10"/>
  <c r="M924" i="10" a="1"/>
  <c r="L924" i="10"/>
  <c r="K924" i="10"/>
  <c r="G924" i="10"/>
  <c r="F924" i="10"/>
  <c r="E924" i="10"/>
  <c r="D924" i="10"/>
  <c r="C924" i="10"/>
  <c r="B924" i="10"/>
  <c r="S923" i="10"/>
  <c r="R923" i="10"/>
  <c r="Q923" i="10"/>
  <c r="P923" i="10"/>
  <c r="N923" i="10"/>
  <c r="M923" i="10"/>
  <c r="M923" i="10" a="1"/>
  <c r="L923" i="10"/>
  <c r="K923" i="10"/>
  <c r="G923" i="10"/>
  <c r="F923" i="10"/>
  <c r="E923" i="10"/>
  <c r="D923" i="10"/>
  <c r="C923" i="10"/>
  <c r="B923" i="10"/>
  <c r="S922" i="10"/>
  <c r="R922" i="10"/>
  <c r="Q922" i="10"/>
  <c r="P922" i="10"/>
  <c r="N922" i="10"/>
  <c r="M922" i="10"/>
  <c r="M922" i="10" a="1"/>
  <c r="L922" i="10"/>
  <c r="K922" i="10"/>
  <c r="G922" i="10"/>
  <c r="F922" i="10"/>
  <c r="E922" i="10"/>
  <c r="D922" i="10"/>
  <c r="C922" i="10"/>
  <c r="B922" i="10"/>
  <c r="S921" i="10"/>
  <c r="R921" i="10"/>
  <c r="Q921" i="10"/>
  <c r="P921" i="10"/>
  <c r="N921" i="10"/>
  <c r="M921" i="10"/>
  <c r="M921" i="10" a="1"/>
  <c r="L921" i="10"/>
  <c r="K921" i="10"/>
  <c r="G921" i="10"/>
  <c r="F921" i="10"/>
  <c r="E921" i="10"/>
  <c r="D921" i="10"/>
  <c r="C921" i="10"/>
  <c r="B921" i="10"/>
  <c r="S920" i="10"/>
  <c r="R920" i="10"/>
  <c r="Q920" i="10"/>
  <c r="P920" i="10"/>
  <c r="N920" i="10"/>
  <c r="M920" i="10"/>
  <c r="M920" i="10" a="1"/>
  <c r="L920" i="10"/>
  <c r="K920" i="10"/>
  <c r="G920" i="10"/>
  <c r="F920" i="10"/>
  <c r="E920" i="10"/>
  <c r="D920" i="10"/>
  <c r="C920" i="10"/>
  <c r="B920" i="10"/>
  <c r="S919" i="10"/>
  <c r="R919" i="10"/>
  <c r="Q919" i="10"/>
  <c r="P919" i="10"/>
  <c r="N919" i="10"/>
  <c r="M919" i="10"/>
  <c r="M919" i="10" a="1"/>
  <c r="L919" i="10"/>
  <c r="K919" i="10"/>
  <c r="G919" i="10"/>
  <c r="F919" i="10"/>
  <c r="E919" i="10"/>
  <c r="D919" i="10"/>
  <c r="C919" i="10"/>
  <c r="B919" i="10"/>
  <c r="S918" i="10"/>
  <c r="R918" i="10"/>
  <c r="Q918" i="10"/>
  <c r="P918" i="10"/>
  <c r="N918" i="10"/>
  <c r="M918" i="10"/>
  <c r="M918" i="10" a="1"/>
  <c r="L918" i="10"/>
  <c r="K918" i="10"/>
  <c r="G918" i="10"/>
  <c r="F918" i="10"/>
  <c r="E918" i="10"/>
  <c r="D918" i="10"/>
  <c r="C918" i="10"/>
  <c r="B918" i="10"/>
  <c r="S917" i="10"/>
  <c r="R917" i="10"/>
  <c r="Q917" i="10"/>
  <c r="P917" i="10"/>
  <c r="N917" i="10"/>
  <c r="M917" i="10"/>
  <c r="M917" i="10" a="1"/>
  <c r="L917" i="10"/>
  <c r="K917" i="10"/>
  <c r="G917" i="10"/>
  <c r="F917" i="10"/>
  <c r="E917" i="10"/>
  <c r="D917" i="10"/>
  <c r="C917" i="10"/>
  <c r="B917" i="10"/>
  <c r="S916" i="10"/>
  <c r="R916" i="10"/>
  <c r="Q916" i="10"/>
  <c r="P916" i="10"/>
  <c r="N916" i="10"/>
  <c r="M916" i="10"/>
  <c r="M916" i="10" a="1"/>
  <c r="L916" i="10"/>
  <c r="K916" i="10"/>
  <c r="G916" i="10"/>
  <c r="F916" i="10"/>
  <c r="E916" i="10"/>
  <c r="D916" i="10"/>
  <c r="C916" i="10"/>
  <c r="B916" i="10"/>
  <c r="S915" i="10"/>
  <c r="R915" i="10"/>
  <c r="Q915" i="10"/>
  <c r="P915" i="10"/>
  <c r="N915" i="10"/>
  <c r="M915" i="10"/>
  <c r="M915" i="10" a="1"/>
  <c r="L915" i="10"/>
  <c r="K915" i="10"/>
  <c r="G915" i="10"/>
  <c r="F915" i="10"/>
  <c r="E915" i="10"/>
  <c r="D915" i="10"/>
  <c r="C915" i="10"/>
  <c r="B915" i="10"/>
  <c r="S914" i="10"/>
  <c r="R914" i="10"/>
  <c r="Q914" i="10"/>
  <c r="P914" i="10"/>
  <c r="N914" i="10"/>
  <c r="M914" i="10"/>
  <c r="M914" i="10" a="1"/>
  <c r="L914" i="10"/>
  <c r="K914" i="10"/>
  <c r="G914" i="10"/>
  <c r="F914" i="10"/>
  <c r="E914" i="10"/>
  <c r="D914" i="10"/>
  <c r="C914" i="10"/>
  <c r="B914" i="10"/>
  <c r="S913" i="10"/>
  <c r="R913" i="10"/>
  <c r="Q913" i="10"/>
  <c r="P913" i="10"/>
  <c r="N913" i="10"/>
  <c r="M913" i="10"/>
  <c r="M913" i="10" a="1"/>
  <c r="L913" i="10"/>
  <c r="K913" i="10"/>
  <c r="G913" i="10"/>
  <c r="F913" i="10"/>
  <c r="E913" i="10"/>
  <c r="D913" i="10"/>
  <c r="C913" i="10"/>
  <c r="B913" i="10"/>
  <c r="S912" i="10"/>
  <c r="R912" i="10"/>
  <c r="Q912" i="10"/>
  <c r="P912" i="10"/>
  <c r="N912" i="10"/>
  <c r="M912" i="10"/>
  <c r="M912" i="10" a="1"/>
  <c r="L912" i="10"/>
  <c r="K912" i="10"/>
  <c r="G912" i="10"/>
  <c r="F912" i="10"/>
  <c r="E912" i="10"/>
  <c r="D912" i="10"/>
  <c r="C912" i="10"/>
  <c r="B912" i="10"/>
  <c r="S911" i="10"/>
  <c r="R911" i="10"/>
  <c r="Q911" i="10"/>
  <c r="P911" i="10"/>
  <c r="N911" i="10"/>
  <c r="M911" i="10"/>
  <c r="M911" i="10" a="1"/>
  <c r="L911" i="10"/>
  <c r="K911" i="10"/>
  <c r="G911" i="10"/>
  <c r="F911" i="10"/>
  <c r="E911" i="10"/>
  <c r="D911" i="10"/>
  <c r="C911" i="10"/>
  <c r="B911" i="10"/>
  <c r="S910" i="10"/>
  <c r="R910" i="10"/>
  <c r="Q910" i="10"/>
  <c r="P910" i="10"/>
  <c r="N910" i="10"/>
  <c r="M910" i="10"/>
  <c r="M910" i="10" a="1"/>
  <c r="L910" i="10"/>
  <c r="K910" i="10"/>
  <c r="G910" i="10"/>
  <c r="F910" i="10"/>
  <c r="E910" i="10"/>
  <c r="D910" i="10"/>
  <c r="C910" i="10"/>
  <c r="B910" i="10"/>
  <c r="S909" i="10"/>
  <c r="R909" i="10"/>
  <c r="Q909" i="10"/>
  <c r="P909" i="10"/>
  <c r="N909" i="10"/>
  <c r="M909" i="10"/>
  <c r="M909" i="10" a="1"/>
  <c r="L909" i="10"/>
  <c r="K909" i="10"/>
  <c r="G909" i="10"/>
  <c r="F909" i="10"/>
  <c r="E909" i="10"/>
  <c r="D909" i="10"/>
  <c r="C909" i="10"/>
  <c r="B909" i="10"/>
  <c r="S908" i="10"/>
  <c r="R908" i="10"/>
  <c r="Q908" i="10"/>
  <c r="P908" i="10"/>
  <c r="N908" i="10"/>
  <c r="M908" i="10"/>
  <c r="M908" i="10" a="1"/>
  <c r="L908" i="10"/>
  <c r="K908" i="10"/>
  <c r="G908" i="10"/>
  <c r="F908" i="10"/>
  <c r="E908" i="10"/>
  <c r="D908" i="10"/>
  <c r="C908" i="10"/>
  <c r="B908" i="10"/>
  <c r="S907" i="10"/>
  <c r="R907" i="10"/>
  <c r="Q907" i="10"/>
  <c r="P907" i="10"/>
  <c r="N907" i="10"/>
  <c r="M907" i="10"/>
  <c r="M907" i="10" a="1"/>
  <c r="L907" i="10"/>
  <c r="K907" i="10"/>
  <c r="G907" i="10"/>
  <c r="F907" i="10"/>
  <c r="E907" i="10"/>
  <c r="D907" i="10"/>
  <c r="C907" i="10"/>
  <c r="B907" i="10"/>
  <c r="S906" i="10"/>
  <c r="R906" i="10"/>
  <c r="Q906" i="10"/>
  <c r="P906" i="10"/>
  <c r="N906" i="10"/>
  <c r="M906" i="10"/>
  <c r="M906" i="10" a="1"/>
  <c r="L906" i="10"/>
  <c r="K906" i="10"/>
  <c r="G906" i="10"/>
  <c r="F906" i="10"/>
  <c r="E906" i="10"/>
  <c r="D906" i="10"/>
  <c r="C906" i="10"/>
  <c r="B906" i="10"/>
  <c r="S905" i="10"/>
  <c r="R905" i="10"/>
  <c r="Q905" i="10"/>
  <c r="P905" i="10"/>
  <c r="N905" i="10"/>
  <c r="M905" i="10"/>
  <c r="M905" i="10" a="1"/>
  <c r="L905" i="10"/>
  <c r="K905" i="10"/>
  <c r="G905" i="10"/>
  <c r="F905" i="10"/>
  <c r="E905" i="10"/>
  <c r="D905" i="10"/>
  <c r="C905" i="10"/>
  <c r="B905" i="10"/>
  <c r="S904" i="10"/>
  <c r="R904" i="10"/>
  <c r="Q904" i="10"/>
  <c r="P904" i="10"/>
  <c r="N904" i="10"/>
  <c r="M904" i="10"/>
  <c r="M904" i="10" a="1"/>
  <c r="L904" i="10"/>
  <c r="K904" i="10"/>
  <c r="G904" i="10"/>
  <c r="F904" i="10"/>
  <c r="E904" i="10"/>
  <c r="D904" i="10"/>
  <c r="C904" i="10"/>
  <c r="B904" i="10"/>
  <c r="S903" i="10"/>
  <c r="R903" i="10"/>
  <c r="Q903" i="10"/>
  <c r="P903" i="10"/>
  <c r="N903" i="10"/>
  <c r="M903" i="10"/>
  <c r="M903" i="10" a="1"/>
  <c r="L903" i="10"/>
  <c r="K903" i="10"/>
  <c r="G903" i="10"/>
  <c r="F903" i="10"/>
  <c r="E903" i="10"/>
  <c r="D903" i="10"/>
  <c r="C903" i="10"/>
  <c r="B903" i="10"/>
  <c r="S902" i="10"/>
  <c r="R902" i="10"/>
  <c r="Q902" i="10"/>
  <c r="P902" i="10"/>
  <c r="N902" i="10"/>
  <c r="M902" i="10"/>
  <c r="M902" i="10" a="1"/>
  <c r="L902" i="10"/>
  <c r="K902" i="10"/>
  <c r="G902" i="10"/>
  <c r="F902" i="10"/>
  <c r="E902" i="10"/>
  <c r="D902" i="10"/>
  <c r="C902" i="10"/>
  <c r="B902" i="10"/>
  <c r="S901" i="10"/>
  <c r="R901" i="10"/>
  <c r="Q901" i="10"/>
  <c r="P901" i="10"/>
  <c r="N901" i="10"/>
  <c r="M901" i="10"/>
  <c r="M901" i="10" a="1"/>
  <c r="L901" i="10"/>
  <c r="K901" i="10"/>
  <c r="G901" i="10"/>
  <c r="F901" i="10"/>
  <c r="E901" i="10"/>
  <c r="D901" i="10"/>
  <c r="C901" i="10"/>
  <c r="B901" i="10"/>
  <c r="S900" i="10"/>
  <c r="R900" i="10"/>
  <c r="Q900" i="10"/>
  <c r="P900" i="10"/>
  <c r="N900" i="10"/>
  <c r="M900" i="10"/>
  <c r="M900" i="10" a="1"/>
  <c r="L900" i="10"/>
  <c r="K900" i="10"/>
  <c r="G900" i="10"/>
  <c r="F900" i="10"/>
  <c r="E900" i="10"/>
  <c r="D900" i="10"/>
  <c r="C900" i="10"/>
  <c r="B900" i="10"/>
  <c r="S899" i="10"/>
  <c r="R899" i="10"/>
  <c r="Q899" i="10"/>
  <c r="P899" i="10"/>
  <c r="N899" i="10"/>
  <c r="M899" i="10"/>
  <c r="M899" i="10" a="1"/>
  <c r="L899" i="10"/>
  <c r="K899" i="10"/>
  <c r="G899" i="10"/>
  <c r="F899" i="10"/>
  <c r="E899" i="10"/>
  <c r="D899" i="10"/>
  <c r="C899" i="10"/>
  <c r="B899" i="10"/>
  <c r="S898" i="10"/>
  <c r="R898" i="10"/>
  <c r="Q898" i="10"/>
  <c r="P898" i="10"/>
  <c r="N898" i="10"/>
  <c r="M898" i="10"/>
  <c r="M898" i="10" a="1"/>
  <c r="L898" i="10"/>
  <c r="K898" i="10"/>
  <c r="G898" i="10"/>
  <c r="F898" i="10"/>
  <c r="E898" i="10"/>
  <c r="D898" i="10"/>
  <c r="C898" i="10"/>
  <c r="B898" i="10"/>
  <c r="S897" i="10"/>
  <c r="R897" i="10"/>
  <c r="Q897" i="10"/>
  <c r="P897" i="10"/>
  <c r="N897" i="10"/>
  <c r="M897" i="10"/>
  <c r="M897" i="10" a="1"/>
  <c r="L897" i="10"/>
  <c r="K897" i="10"/>
  <c r="G897" i="10"/>
  <c r="F897" i="10"/>
  <c r="E897" i="10"/>
  <c r="D897" i="10"/>
  <c r="C897" i="10"/>
  <c r="B897" i="10"/>
  <c r="S896" i="10"/>
  <c r="R896" i="10"/>
  <c r="Q896" i="10"/>
  <c r="P896" i="10"/>
  <c r="N896" i="10"/>
  <c r="M896" i="10"/>
  <c r="M896" i="10" a="1"/>
  <c r="L896" i="10"/>
  <c r="K896" i="10"/>
  <c r="G896" i="10"/>
  <c r="F896" i="10"/>
  <c r="E896" i="10"/>
  <c r="D896" i="10"/>
  <c r="C896" i="10"/>
  <c r="B896" i="10"/>
  <c r="S895" i="10"/>
  <c r="R895" i="10"/>
  <c r="Q895" i="10"/>
  <c r="P895" i="10"/>
  <c r="N895" i="10"/>
  <c r="M895" i="10"/>
  <c r="M895" i="10" a="1"/>
  <c r="L895" i="10"/>
  <c r="K895" i="10"/>
  <c r="G895" i="10"/>
  <c r="F895" i="10"/>
  <c r="E895" i="10"/>
  <c r="D895" i="10"/>
  <c r="C895" i="10"/>
  <c r="B895" i="10"/>
  <c r="S894" i="10"/>
  <c r="R894" i="10"/>
  <c r="Q894" i="10"/>
  <c r="P894" i="10"/>
  <c r="N894" i="10"/>
  <c r="M894" i="10"/>
  <c r="M894" i="10" a="1"/>
  <c r="L894" i="10"/>
  <c r="K894" i="10"/>
  <c r="G894" i="10"/>
  <c r="F894" i="10"/>
  <c r="E894" i="10"/>
  <c r="D894" i="10"/>
  <c r="C894" i="10"/>
  <c r="B894" i="10"/>
  <c r="S893" i="10"/>
  <c r="R893" i="10"/>
  <c r="Q893" i="10"/>
  <c r="P893" i="10"/>
  <c r="N893" i="10"/>
  <c r="M893" i="10"/>
  <c r="M893" i="10" a="1"/>
  <c r="L893" i="10"/>
  <c r="K893" i="10"/>
  <c r="G893" i="10"/>
  <c r="F893" i="10"/>
  <c r="E893" i="10"/>
  <c r="D893" i="10"/>
  <c r="C893" i="10"/>
  <c r="B893" i="10"/>
  <c r="S892" i="10"/>
  <c r="R892" i="10"/>
  <c r="Q892" i="10"/>
  <c r="P892" i="10"/>
  <c r="N892" i="10"/>
  <c r="M892" i="10"/>
  <c r="M892" i="10" a="1"/>
  <c r="L892" i="10"/>
  <c r="K892" i="10"/>
  <c r="G892" i="10"/>
  <c r="F892" i="10"/>
  <c r="E892" i="10"/>
  <c r="D892" i="10"/>
  <c r="C892" i="10"/>
  <c r="B892" i="10"/>
  <c r="S891" i="10"/>
  <c r="R891" i="10"/>
  <c r="Q891" i="10"/>
  <c r="P891" i="10"/>
  <c r="N891" i="10"/>
  <c r="M891" i="10"/>
  <c r="M891" i="10" a="1"/>
  <c r="L891" i="10"/>
  <c r="K891" i="10"/>
  <c r="G891" i="10"/>
  <c r="F891" i="10"/>
  <c r="E891" i="10"/>
  <c r="D891" i="10"/>
  <c r="C891" i="10"/>
  <c r="B891" i="10"/>
  <c r="S890" i="10"/>
  <c r="R890" i="10"/>
  <c r="Q890" i="10"/>
  <c r="P890" i="10"/>
  <c r="N890" i="10"/>
  <c r="M890" i="10"/>
  <c r="M890" i="10" a="1"/>
  <c r="L890" i="10"/>
  <c r="K890" i="10"/>
  <c r="G890" i="10"/>
  <c r="F890" i="10"/>
  <c r="E890" i="10"/>
  <c r="D890" i="10"/>
  <c r="C890" i="10"/>
  <c r="B890" i="10"/>
  <c r="S889" i="10"/>
  <c r="R889" i="10"/>
  <c r="Q889" i="10"/>
  <c r="P889" i="10"/>
  <c r="N889" i="10"/>
  <c r="M889" i="10"/>
  <c r="M889" i="10" a="1"/>
  <c r="L889" i="10"/>
  <c r="K889" i="10"/>
  <c r="G889" i="10"/>
  <c r="F889" i="10"/>
  <c r="E889" i="10"/>
  <c r="D889" i="10"/>
  <c r="C889" i="10"/>
  <c r="B889" i="10"/>
  <c r="S888" i="10"/>
  <c r="R888" i="10"/>
  <c r="Q888" i="10"/>
  <c r="P888" i="10"/>
  <c r="N888" i="10"/>
  <c r="M888" i="10"/>
  <c r="M888" i="10" a="1"/>
  <c r="L888" i="10"/>
  <c r="K888" i="10"/>
  <c r="G888" i="10"/>
  <c r="F888" i="10"/>
  <c r="E888" i="10"/>
  <c r="D888" i="10"/>
  <c r="C888" i="10"/>
  <c r="B888" i="10"/>
  <c r="S887" i="10"/>
  <c r="R887" i="10"/>
  <c r="Q887" i="10"/>
  <c r="P887" i="10"/>
  <c r="N887" i="10"/>
  <c r="M887" i="10"/>
  <c r="M887" i="10" a="1"/>
  <c r="L887" i="10"/>
  <c r="K887" i="10"/>
  <c r="G887" i="10"/>
  <c r="F887" i="10"/>
  <c r="E887" i="10"/>
  <c r="D887" i="10"/>
  <c r="C887" i="10"/>
  <c r="B887" i="10"/>
  <c r="S886" i="10"/>
  <c r="R886" i="10"/>
  <c r="Q886" i="10"/>
  <c r="P886" i="10"/>
  <c r="N886" i="10"/>
  <c r="M886" i="10"/>
  <c r="M886" i="10" a="1"/>
  <c r="L886" i="10"/>
  <c r="K886" i="10"/>
  <c r="G886" i="10"/>
  <c r="F886" i="10"/>
  <c r="E886" i="10"/>
  <c r="D886" i="10"/>
  <c r="C886" i="10"/>
  <c r="B886" i="10"/>
  <c r="S885" i="10"/>
  <c r="R885" i="10"/>
  <c r="Q885" i="10"/>
  <c r="P885" i="10"/>
  <c r="N885" i="10"/>
  <c r="M885" i="10"/>
  <c r="M885" i="10" a="1"/>
  <c r="L885" i="10"/>
  <c r="K885" i="10"/>
  <c r="G885" i="10"/>
  <c r="F885" i="10"/>
  <c r="E885" i="10"/>
  <c r="D885" i="10"/>
  <c r="C885" i="10"/>
  <c r="B885" i="10"/>
  <c r="S884" i="10"/>
  <c r="R884" i="10"/>
  <c r="Q884" i="10"/>
  <c r="P884" i="10"/>
  <c r="N884" i="10"/>
  <c r="M884" i="10"/>
  <c r="M884" i="10" a="1"/>
  <c r="L884" i="10"/>
  <c r="K884" i="10"/>
  <c r="G884" i="10"/>
  <c r="F884" i="10"/>
  <c r="E884" i="10"/>
  <c r="D884" i="10"/>
  <c r="C884" i="10"/>
  <c r="B884" i="10"/>
  <c r="S883" i="10"/>
  <c r="R883" i="10"/>
  <c r="Q883" i="10"/>
  <c r="P883" i="10"/>
  <c r="N883" i="10"/>
  <c r="M883" i="10"/>
  <c r="M883" i="10" a="1"/>
  <c r="L883" i="10"/>
  <c r="K883" i="10"/>
  <c r="G883" i="10"/>
  <c r="F883" i="10"/>
  <c r="E883" i="10"/>
  <c r="D883" i="10"/>
  <c r="C883" i="10"/>
  <c r="B883" i="10"/>
  <c r="S882" i="10"/>
  <c r="R882" i="10"/>
  <c r="Q882" i="10"/>
  <c r="P882" i="10"/>
  <c r="N882" i="10"/>
  <c r="M882" i="10"/>
  <c r="M882" i="10" a="1"/>
  <c r="L882" i="10"/>
  <c r="K882" i="10"/>
  <c r="G882" i="10"/>
  <c r="F882" i="10"/>
  <c r="E882" i="10"/>
  <c r="D882" i="10"/>
  <c r="C882" i="10"/>
  <c r="B882" i="10"/>
  <c r="S881" i="10"/>
  <c r="R881" i="10"/>
  <c r="Q881" i="10"/>
  <c r="P881" i="10"/>
  <c r="N881" i="10"/>
  <c r="M881" i="10"/>
  <c r="M881" i="10" a="1"/>
  <c r="L881" i="10"/>
  <c r="K881" i="10"/>
  <c r="G881" i="10"/>
  <c r="F881" i="10"/>
  <c r="E881" i="10"/>
  <c r="D881" i="10"/>
  <c r="C881" i="10"/>
  <c r="B881" i="10"/>
  <c r="S880" i="10"/>
  <c r="R880" i="10"/>
  <c r="Q880" i="10"/>
  <c r="P880" i="10"/>
  <c r="N880" i="10"/>
  <c r="M880" i="10"/>
  <c r="M880" i="10" a="1"/>
  <c r="L880" i="10"/>
  <c r="K880" i="10"/>
  <c r="G880" i="10"/>
  <c r="F880" i="10"/>
  <c r="E880" i="10"/>
  <c r="D880" i="10"/>
  <c r="C880" i="10"/>
  <c r="B880" i="10"/>
  <c r="S879" i="10"/>
  <c r="R879" i="10"/>
  <c r="Q879" i="10"/>
  <c r="P879" i="10"/>
  <c r="N879" i="10"/>
  <c r="M879" i="10"/>
  <c r="M879" i="10" a="1"/>
  <c r="L879" i="10"/>
  <c r="K879" i="10"/>
  <c r="G879" i="10"/>
  <c r="F879" i="10"/>
  <c r="E879" i="10"/>
  <c r="D879" i="10"/>
  <c r="C879" i="10"/>
  <c r="B879" i="10"/>
  <c r="S878" i="10"/>
  <c r="R878" i="10"/>
  <c r="Q878" i="10"/>
  <c r="P878" i="10"/>
  <c r="N878" i="10"/>
  <c r="M878" i="10"/>
  <c r="M878" i="10" a="1"/>
  <c r="L878" i="10"/>
  <c r="K878" i="10"/>
  <c r="G878" i="10"/>
  <c r="F878" i="10"/>
  <c r="E878" i="10"/>
  <c r="D878" i="10"/>
  <c r="C878" i="10"/>
  <c r="B878" i="10"/>
  <c r="S877" i="10"/>
  <c r="R877" i="10"/>
  <c r="Q877" i="10"/>
  <c r="P877" i="10"/>
  <c r="N877" i="10"/>
  <c r="M877" i="10"/>
  <c r="M877" i="10" a="1"/>
  <c r="L877" i="10"/>
  <c r="K877" i="10"/>
  <c r="G877" i="10"/>
  <c r="F877" i="10"/>
  <c r="E877" i="10"/>
  <c r="D877" i="10"/>
  <c r="C877" i="10"/>
  <c r="B877" i="10"/>
  <c r="S876" i="10"/>
  <c r="R876" i="10"/>
  <c r="Q876" i="10"/>
  <c r="P876" i="10"/>
  <c r="N876" i="10"/>
  <c r="M876" i="10"/>
  <c r="M876" i="10" a="1"/>
  <c r="L876" i="10"/>
  <c r="K876" i="10"/>
  <c r="G876" i="10"/>
  <c r="F876" i="10"/>
  <c r="E876" i="10"/>
  <c r="D876" i="10"/>
  <c r="C876" i="10"/>
  <c r="B876" i="10"/>
  <c r="S875" i="10"/>
  <c r="R875" i="10"/>
  <c r="Q875" i="10"/>
  <c r="P875" i="10"/>
  <c r="N875" i="10"/>
  <c r="M875" i="10"/>
  <c r="M875" i="10" a="1"/>
  <c r="L875" i="10"/>
  <c r="K875" i="10"/>
  <c r="G875" i="10"/>
  <c r="F875" i="10"/>
  <c r="E875" i="10"/>
  <c r="D875" i="10"/>
  <c r="C875" i="10"/>
  <c r="B875" i="10"/>
  <c r="S874" i="10"/>
  <c r="R874" i="10"/>
  <c r="Q874" i="10"/>
  <c r="P874" i="10"/>
  <c r="N874" i="10"/>
  <c r="M874" i="10"/>
  <c r="M874" i="10" a="1"/>
  <c r="L874" i="10"/>
  <c r="K874" i="10"/>
  <c r="G874" i="10"/>
  <c r="F874" i="10"/>
  <c r="E874" i="10"/>
  <c r="D874" i="10"/>
  <c r="C874" i="10"/>
  <c r="B874" i="10"/>
  <c r="S873" i="10"/>
  <c r="R873" i="10"/>
  <c r="Q873" i="10"/>
  <c r="P873" i="10"/>
  <c r="N873" i="10"/>
  <c r="M873" i="10"/>
  <c r="M873" i="10" a="1"/>
  <c r="L873" i="10"/>
  <c r="K873" i="10"/>
  <c r="G873" i="10"/>
  <c r="F873" i="10"/>
  <c r="E873" i="10"/>
  <c r="D873" i="10"/>
  <c r="C873" i="10"/>
  <c r="B873" i="10"/>
  <c r="S872" i="10"/>
  <c r="R872" i="10"/>
  <c r="Q872" i="10"/>
  <c r="P872" i="10"/>
  <c r="N872" i="10"/>
  <c r="M872" i="10"/>
  <c r="M872" i="10" a="1"/>
  <c r="L872" i="10"/>
  <c r="K872" i="10"/>
  <c r="G872" i="10"/>
  <c r="F872" i="10"/>
  <c r="E872" i="10"/>
  <c r="D872" i="10"/>
  <c r="C872" i="10"/>
  <c r="B872" i="10"/>
  <c r="S871" i="10"/>
  <c r="R871" i="10"/>
  <c r="Q871" i="10"/>
  <c r="P871" i="10"/>
  <c r="N871" i="10"/>
  <c r="M871" i="10"/>
  <c r="M871" i="10" a="1"/>
  <c r="L871" i="10"/>
  <c r="K871" i="10"/>
  <c r="G871" i="10"/>
  <c r="F871" i="10"/>
  <c r="E871" i="10"/>
  <c r="D871" i="10"/>
  <c r="C871" i="10"/>
  <c r="B871" i="10"/>
  <c r="S870" i="10"/>
  <c r="R870" i="10"/>
  <c r="Q870" i="10"/>
  <c r="P870" i="10"/>
  <c r="N870" i="10"/>
  <c r="M870" i="10"/>
  <c r="M870" i="10" a="1"/>
  <c r="L870" i="10"/>
  <c r="K870" i="10"/>
  <c r="G870" i="10"/>
  <c r="F870" i="10"/>
  <c r="E870" i="10"/>
  <c r="D870" i="10"/>
  <c r="C870" i="10"/>
  <c r="B870" i="10"/>
  <c r="S869" i="10"/>
  <c r="R869" i="10"/>
  <c r="Q869" i="10"/>
  <c r="P869" i="10"/>
  <c r="N869" i="10"/>
  <c r="M869" i="10"/>
  <c r="M869" i="10" a="1"/>
  <c r="L869" i="10"/>
  <c r="K869" i="10"/>
  <c r="G869" i="10"/>
  <c r="F869" i="10"/>
  <c r="E869" i="10"/>
  <c r="D869" i="10"/>
  <c r="C869" i="10"/>
  <c r="B869" i="10"/>
  <c r="S868" i="10"/>
  <c r="R868" i="10"/>
  <c r="Q868" i="10"/>
  <c r="P868" i="10"/>
  <c r="N868" i="10"/>
  <c r="M868" i="10"/>
  <c r="M868" i="10" a="1"/>
  <c r="L868" i="10"/>
  <c r="K868" i="10"/>
  <c r="G868" i="10"/>
  <c r="F868" i="10"/>
  <c r="E868" i="10"/>
  <c r="D868" i="10"/>
  <c r="C868" i="10"/>
  <c r="B868" i="10"/>
  <c r="S867" i="10"/>
  <c r="R867" i="10"/>
  <c r="Q867" i="10"/>
  <c r="P867" i="10"/>
  <c r="N867" i="10"/>
  <c r="M867" i="10"/>
  <c r="M867" i="10" a="1"/>
  <c r="L867" i="10"/>
  <c r="K867" i="10"/>
  <c r="G867" i="10"/>
  <c r="F867" i="10"/>
  <c r="E867" i="10"/>
  <c r="D867" i="10"/>
  <c r="C867" i="10"/>
  <c r="B867" i="10"/>
  <c r="S866" i="10"/>
  <c r="R866" i="10"/>
  <c r="Q866" i="10"/>
  <c r="P866" i="10"/>
  <c r="N866" i="10"/>
  <c r="M866" i="10"/>
  <c r="M866" i="10" a="1"/>
  <c r="L866" i="10"/>
  <c r="K866" i="10"/>
  <c r="G866" i="10"/>
  <c r="F866" i="10"/>
  <c r="E866" i="10"/>
  <c r="D866" i="10"/>
  <c r="C866" i="10"/>
  <c r="B866" i="10"/>
  <c r="S865" i="10"/>
  <c r="R865" i="10"/>
  <c r="Q865" i="10"/>
  <c r="P865" i="10"/>
  <c r="N865" i="10"/>
  <c r="M865" i="10"/>
  <c r="M865" i="10" a="1"/>
  <c r="L865" i="10"/>
  <c r="K865" i="10"/>
  <c r="G865" i="10"/>
  <c r="F865" i="10"/>
  <c r="E865" i="10"/>
  <c r="D865" i="10"/>
  <c r="C865" i="10"/>
  <c r="B865" i="10"/>
  <c r="S864" i="10"/>
  <c r="R864" i="10"/>
  <c r="Q864" i="10"/>
  <c r="P864" i="10"/>
  <c r="N864" i="10"/>
  <c r="M864" i="10"/>
  <c r="M864" i="10" a="1"/>
  <c r="L864" i="10"/>
  <c r="K864" i="10"/>
  <c r="G864" i="10"/>
  <c r="F864" i="10"/>
  <c r="E864" i="10"/>
  <c r="D864" i="10"/>
  <c r="C864" i="10"/>
  <c r="B864" i="10"/>
  <c r="S863" i="10"/>
  <c r="R863" i="10"/>
  <c r="Q863" i="10"/>
  <c r="P863" i="10"/>
  <c r="N863" i="10"/>
  <c r="M863" i="10"/>
  <c r="M863" i="10" a="1"/>
  <c r="L863" i="10"/>
  <c r="K863" i="10"/>
  <c r="G863" i="10"/>
  <c r="F863" i="10"/>
  <c r="E863" i="10"/>
  <c r="D863" i="10"/>
  <c r="C863" i="10"/>
  <c r="B863" i="10"/>
  <c r="S862" i="10"/>
  <c r="R862" i="10"/>
  <c r="Q862" i="10"/>
  <c r="P862" i="10"/>
  <c r="N862" i="10"/>
  <c r="M862" i="10"/>
  <c r="M862" i="10" a="1"/>
  <c r="L862" i="10"/>
  <c r="K862" i="10"/>
  <c r="G862" i="10"/>
  <c r="F862" i="10"/>
  <c r="E862" i="10"/>
  <c r="D862" i="10"/>
  <c r="C862" i="10"/>
  <c r="B862" i="10"/>
  <c r="S861" i="10"/>
  <c r="R861" i="10"/>
  <c r="Q861" i="10"/>
  <c r="P861" i="10"/>
  <c r="N861" i="10"/>
  <c r="M861" i="10"/>
  <c r="M861" i="10" a="1"/>
  <c r="L861" i="10"/>
  <c r="K861" i="10"/>
  <c r="G861" i="10"/>
  <c r="F861" i="10"/>
  <c r="E861" i="10"/>
  <c r="D861" i="10"/>
  <c r="C861" i="10"/>
  <c r="B861" i="10"/>
  <c r="S860" i="10"/>
  <c r="R860" i="10"/>
  <c r="Q860" i="10"/>
  <c r="P860" i="10"/>
  <c r="N860" i="10"/>
  <c r="M860" i="10"/>
  <c r="M860" i="10" a="1"/>
  <c r="L860" i="10"/>
  <c r="K860" i="10"/>
  <c r="G860" i="10"/>
  <c r="F860" i="10"/>
  <c r="E860" i="10"/>
  <c r="D860" i="10"/>
  <c r="C860" i="10"/>
  <c r="B860" i="10"/>
  <c r="S859" i="10"/>
  <c r="R859" i="10"/>
  <c r="Q859" i="10"/>
  <c r="P859" i="10"/>
  <c r="N859" i="10"/>
  <c r="M859" i="10"/>
  <c r="M859" i="10" a="1"/>
  <c r="L859" i="10"/>
  <c r="K859" i="10"/>
  <c r="G859" i="10"/>
  <c r="F859" i="10"/>
  <c r="E859" i="10"/>
  <c r="D859" i="10"/>
  <c r="C859" i="10"/>
  <c r="B859" i="10"/>
  <c r="S858" i="10"/>
  <c r="R858" i="10"/>
  <c r="Q858" i="10"/>
  <c r="P858" i="10"/>
  <c r="N858" i="10"/>
  <c r="M858" i="10"/>
  <c r="M858" i="10" a="1"/>
  <c r="L858" i="10"/>
  <c r="K858" i="10"/>
  <c r="G858" i="10"/>
  <c r="F858" i="10"/>
  <c r="E858" i="10"/>
  <c r="D858" i="10"/>
  <c r="C858" i="10"/>
  <c r="B858" i="10"/>
  <c r="S857" i="10"/>
  <c r="R857" i="10"/>
  <c r="Q857" i="10"/>
  <c r="P857" i="10"/>
  <c r="N857" i="10"/>
  <c r="M857" i="10"/>
  <c r="M857" i="10" a="1"/>
  <c r="L857" i="10"/>
  <c r="K857" i="10"/>
  <c r="G857" i="10"/>
  <c r="F857" i="10"/>
  <c r="E857" i="10"/>
  <c r="D857" i="10"/>
  <c r="C857" i="10"/>
  <c r="B857" i="10"/>
  <c r="S856" i="10"/>
  <c r="R856" i="10"/>
  <c r="Q856" i="10"/>
  <c r="P856" i="10"/>
  <c r="N856" i="10"/>
  <c r="M856" i="10"/>
  <c r="M856" i="10" a="1"/>
  <c r="L856" i="10"/>
  <c r="K856" i="10"/>
  <c r="G856" i="10"/>
  <c r="F856" i="10"/>
  <c r="E856" i="10"/>
  <c r="D856" i="10"/>
  <c r="C856" i="10"/>
  <c r="B856" i="10"/>
  <c r="S855" i="10"/>
  <c r="R855" i="10"/>
  <c r="Q855" i="10"/>
  <c r="P855" i="10"/>
  <c r="N855" i="10"/>
  <c r="M855" i="10"/>
  <c r="M855" i="10" a="1"/>
  <c r="L855" i="10"/>
  <c r="K855" i="10"/>
  <c r="G855" i="10"/>
  <c r="F855" i="10"/>
  <c r="E855" i="10"/>
  <c r="D855" i="10"/>
  <c r="C855" i="10"/>
  <c r="B855" i="10"/>
  <c r="S854" i="10"/>
  <c r="R854" i="10"/>
  <c r="Q854" i="10"/>
  <c r="P854" i="10"/>
  <c r="N854" i="10"/>
  <c r="M854" i="10"/>
  <c r="M854" i="10" a="1"/>
  <c r="L854" i="10"/>
  <c r="K854" i="10"/>
  <c r="G854" i="10"/>
  <c r="F854" i="10"/>
  <c r="E854" i="10"/>
  <c r="D854" i="10"/>
  <c r="C854" i="10"/>
  <c r="B854" i="10"/>
  <c r="S853" i="10"/>
  <c r="R853" i="10"/>
  <c r="Q853" i="10"/>
  <c r="P853" i="10"/>
  <c r="N853" i="10"/>
  <c r="M853" i="10"/>
  <c r="M853" i="10" a="1"/>
  <c r="L853" i="10"/>
  <c r="K853" i="10"/>
  <c r="G853" i="10"/>
  <c r="F853" i="10"/>
  <c r="E853" i="10"/>
  <c r="D853" i="10"/>
  <c r="C853" i="10"/>
  <c r="B853" i="10"/>
  <c r="S852" i="10"/>
  <c r="R852" i="10"/>
  <c r="Q852" i="10"/>
  <c r="P852" i="10"/>
  <c r="N852" i="10"/>
  <c r="M852" i="10"/>
  <c r="M852" i="10" a="1"/>
  <c r="L852" i="10"/>
  <c r="K852" i="10"/>
  <c r="G852" i="10"/>
  <c r="F852" i="10"/>
  <c r="E852" i="10"/>
  <c r="D852" i="10"/>
  <c r="C852" i="10"/>
  <c r="B852" i="10"/>
  <c r="S851" i="10"/>
  <c r="R851" i="10"/>
  <c r="Q851" i="10"/>
  <c r="P851" i="10"/>
  <c r="N851" i="10"/>
  <c r="M851" i="10"/>
  <c r="M851" i="10" a="1"/>
  <c r="L851" i="10"/>
  <c r="K851" i="10"/>
  <c r="G851" i="10"/>
  <c r="F851" i="10"/>
  <c r="E851" i="10"/>
  <c r="D851" i="10"/>
  <c r="C851" i="10"/>
  <c r="B851" i="10"/>
  <c r="S850" i="10"/>
  <c r="R850" i="10"/>
  <c r="Q850" i="10"/>
  <c r="P850" i="10"/>
  <c r="N850" i="10"/>
  <c r="M850" i="10"/>
  <c r="M850" i="10" a="1"/>
  <c r="L850" i="10"/>
  <c r="K850" i="10"/>
  <c r="G850" i="10"/>
  <c r="F850" i="10"/>
  <c r="E850" i="10"/>
  <c r="D850" i="10"/>
  <c r="C850" i="10"/>
  <c r="B850" i="10"/>
  <c r="S849" i="10"/>
  <c r="R849" i="10"/>
  <c r="Q849" i="10"/>
  <c r="P849" i="10"/>
  <c r="N849" i="10"/>
  <c r="M849" i="10"/>
  <c r="M849" i="10" a="1"/>
  <c r="L849" i="10"/>
  <c r="K849" i="10"/>
  <c r="G849" i="10"/>
  <c r="F849" i="10"/>
  <c r="E849" i="10"/>
  <c r="D849" i="10"/>
  <c r="C849" i="10"/>
  <c r="B849" i="10"/>
  <c r="S848" i="10"/>
  <c r="R848" i="10"/>
  <c r="Q848" i="10"/>
  <c r="P848" i="10"/>
  <c r="N848" i="10"/>
  <c r="M848" i="10"/>
  <c r="M848" i="10" a="1"/>
  <c r="L848" i="10"/>
  <c r="K848" i="10"/>
  <c r="G848" i="10"/>
  <c r="F848" i="10"/>
  <c r="E848" i="10"/>
  <c r="D848" i="10"/>
  <c r="C848" i="10"/>
  <c r="B848" i="10"/>
  <c r="S847" i="10"/>
  <c r="R847" i="10"/>
  <c r="Q847" i="10"/>
  <c r="P847" i="10"/>
  <c r="N847" i="10"/>
  <c r="M847" i="10"/>
  <c r="M847" i="10" a="1"/>
  <c r="L847" i="10"/>
  <c r="K847" i="10"/>
  <c r="G847" i="10"/>
  <c r="F847" i="10"/>
  <c r="E847" i="10"/>
  <c r="D847" i="10"/>
  <c r="C847" i="10"/>
  <c r="B847" i="10"/>
  <c r="S846" i="10"/>
  <c r="R846" i="10"/>
  <c r="Q846" i="10"/>
  <c r="P846" i="10"/>
  <c r="N846" i="10"/>
  <c r="M846" i="10"/>
  <c r="M846" i="10" a="1"/>
  <c r="L846" i="10"/>
  <c r="K846" i="10"/>
  <c r="G846" i="10"/>
  <c r="F846" i="10"/>
  <c r="E846" i="10"/>
  <c r="D846" i="10"/>
  <c r="C846" i="10"/>
  <c r="B846" i="10"/>
  <c r="S845" i="10"/>
  <c r="R845" i="10"/>
  <c r="Q845" i="10"/>
  <c r="P845" i="10"/>
  <c r="N845" i="10"/>
  <c r="M845" i="10"/>
  <c r="M845" i="10" a="1"/>
  <c r="L845" i="10"/>
  <c r="K845" i="10"/>
  <c r="G845" i="10"/>
  <c r="F845" i="10"/>
  <c r="E845" i="10"/>
  <c r="D845" i="10"/>
  <c r="C845" i="10"/>
  <c r="B845" i="10"/>
  <c r="S844" i="10"/>
  <c r="R844" i="10"/>
  <c r="Q844" i="10"/>
  <c r="P844" i="10"/>
  <c r="N844" i="10"/>
  <c r="M844" i="10"/>
  <c r="M844" i="10" a="1"/>
  <c r="L844" i="10"/>
  <c r="K844" i="10"/>
  <c r="G844" i="10"/>
  <c r="F844" i="10"/>
  <c r="E844" i="10"/>
  <c r="D844" i="10"/>
  <c r="C844" i="10"/>
  <c r="B844" i="10"/>
  <c r="S843" i="10"/>
  <c r="R843" i="10"/>
  <c r="Q843" i="10"/>
  <c r="P843" i="10"/>
  <c r="N843" i="10"/>
  <c r="M843" i="10"/>
  <c r="M843" i="10" a="1"/>
  <c r="L843" i="10"/>
  <c r="K843" i="10"/>
  <c r="G843" i="10"/>
  <c r="F843" i="10"/>
  <c r="E843" i="10"/>
  <c r="D843" i="10"/>
  <c r="C843" i="10"/>
  <c r="B843" i="10"/>
  <c r="S842" i="10"/>
  <c r="R842" i="10"/>
  <c r="Q842" i="10"/>
  <c r="P842" i="10"/>
  <c r="N842" i="10"/>
  <c r="M842" i="10"/>
  <c r="M842" i="10" a="1"/>
  <c r="L842" i="10"/>
  <c r="K842" i="10"/>
  <c r="G842" i="10"/>
  <c r="F842" i="10"/>
  <c r="E842" i="10"/>
  <c r="D842" i="10"/>
  <c r="C842" i="10"/>
  <c r="B842" i="10"/>
  <c r="S841" i="10"/>
  <c r="R841" i="10"/>
  <c r="Q841" i="10"/>
  <c r="P841" i="10"/>
  <c r="N841" i="10"/>
  <c r="M841" i="10"/>
  <c r="M841" i="10" a="1"/>
  <c r="L841" i="10"/>
  <c r="K841" i="10"/>
  <c r="G841" i="10"/>
  <c r="F841" i="10"/>
  <c r="E841" i="10"/>
  <c r="D841" i="10"/>
  <c r="C841" i="10"/>
  <c r="B841" i="10"/>
  <c r="S840" i="10"/>
  <c r="R840" i="10"/>
  <c r="Q840" i="10"/>
  <c r="P840" i="10"/>
  <c r="N840" i="10"/>
  <c r="M840" i="10"/>
  <c r="M840" i="10" a="1"/>
  <c r="L840" i="10"/>
  <c r="K840" i="10"/>
  <c r="G840" i="10"/>
  <c r="F840" i="10"/>
  <c r="E840" i="10"/>
  <c r="D840" i="10"/>
  <c r="C840" i="10"/>
  <c r="B840" i="10"/>
  <c r="S839" i="10"/>
  <c r="R839" i="10"/>
  <c r="Q839" i="10"/>
  <c r="P839" i="10"/>
  <c r="N839" i="10"/>
  <c r="M839" i="10"/>
  <c r="M839" i="10" a="1"/>
  <c r="L839" i="10"/>
  <c r="K839" i="10"/>
  <c r="G839" i="10"/>
  <c r="F839" i="10"/>
  <c r="E839" i="10"/>
  <c r="D839" i="10"/>
  <c r="C839" i="10"/>
  <c r="B839" i="10"/>
  <c r="S838" i="10"/>
  <c r="R838" i="10"/>
  <c r="Q838" i="10"/>
  <c r="P838" i="10"/>
  <c r="N838" i="10"/>
  <c r="M838" i="10"/>
  <c r="M838" i="10" a="1"/>
  <c r="L838" i="10"/>
  <c r="K838" i="10"/>
  <c r="G838" i="10"/>
  <c r="F838" i="10"/>
  <c r="E838" i="10"/>
  <c r="D838" i="10"/>
  <c r="C838" i="10"/>
  <c r="B838" i="10"/>
  <c r="S837" i="10"/>
  <c r="R837" i="10"/>
  <c r="Q837" i="10"/>
  <c r="P837" i="10"/>
  <c r="N837" i="10"/>
  <c r="M837" i="10"/>
  <c r="M837" i="10" a="1"/>
  <c r="L837" i="10"/>
  <c r="K837" i="10"/>
  <c r="G837" i="10"/>
  <c r="F837" i="10"/>
  <c r="E837" i="10"/>
  <c r="D837" i="10"/>
  <c r="C837" i="10"/>
  <c r="B837" i="10"/>
  <c r="S836" i="10"/>
  <c r="R836" i="10"/>
  <c r="Q836" i="10"/>
  <c r="P836" i="10"/>
  <c r="N836" i="10"/>
  <c r="M836" i="10"/>
  <c r="M836" i="10" a="1"/>
  <c r="L836" i="10"/>
  <c r="K836" i="10"/>
  <c r="G836" i="10"/>
  <c r="F836" i="10"/>
  <c r="E836" i="10"/>
  <c r="D836" i="10"/>
  <c r="C836" i="10"/>
  <c r="B836" i="10"/>
  <c r="S835" i="10"/>
  <c r="R835" i="10"/>
  <c r="Q835" i="10"/>
  <c r="P835" i="10"/>
  <c r="N835" i="10"/>
  <c r="M835" i="10"/>
  <c r="M835" i="10" a="1"/>
  <c r="L835" i="10"/>
  <c r="K835" i="10"/>
  <c r="G835" i="10"/>
  <c r="F835" i="10"/>
  <c r="E835" i="10"/>
  <c r="D835" i="10"/>
  <c r="C835" i="10"/>
  <c r="B835" i="10"/>
  <c r="S834" i="10"/>
  <c r="R834" i="10"/>
  <c r="Q834" i="10"/>
  <c r="P834" i="10"/>
  <c r="N834" i="10"/>
  <c r="M834" i="10"/>
  <c r="M834" i="10" a="1"/>
  <c r="L834" i="10"/>
  <c r="K834" i="10"/>
  <c r="G834" i="10"/>
  <c r="F834" i="10"/>
  <c r="E834" i="10"/>
  <c r="D834" i="10"/>
  <c r="C834" i="10"/>
  <c r="B834" i="10"/>
  <c r="S833" i="10"/>
  <c r="R833" i="10"/>
  <c r="Q833" i="10"/>
  <c r="P833" i="10"/>
  <c r="N833" i="10"/>
  <c r="M833" i="10"/>
  <c r="M833" i="10" a="1"/>
  <c r="L833" i="10"/>
  <c r="K833" i="10"/>
  <c r="G833" i="10"/>
  <c r="F833" i="10"/>
  <c r="E833" i="10"/>
  <c r="D833" i="10"/>
  <c r="C833" i="10"/>
  <c r="B833" i="10"/>
  <c r="S832" i="10"/>
  <c r="R832" i="10"/>
  <c r="Q832" i="10"/>
  <c r="P832" i="10"/>
  <c r="N832" i="10"/>
  <c r="M832" i="10"/>
  <c r="M832" i="10" a="1"/>
  <c r="L832" i="10"/>
  <c r="K832" i="10"/>
  <c r="G832" i="10"/>
  <c r="F832" i="10"/>
  <c r="E832" i="10"/>
  <c r="D832" i="10"/>
  <c r="C832" i="10"/>
  <c r="B832" i="10"/>
  <c r="S831" i="10"/>
  <c r="R831" i="10"/>
  <c r="Q831" i="10"/>
  <c r="P831" i="10"/>
  <c r="M831" i="10"/>
  <c r="M831" i="10" a="1"/>
  <c r="L831" i="10"/>
  <c r="K831" i="10"/>
  <c r="G831" i="10"/>
  <c r="F831" i="10"/>
  <c r="E831" i="10"/>
  <c r="D831" i="10"/>
  <c r="C831" i="10"/>
  <c r="B831" i="10"/>
  <c r="S830" i="10"/>
  <c r="R830" i="10"/>
  <c r="Q830" i="10"/>
  <c r="P830" i="10"/>
  <c r="N830" i="10"/>
  <c r="M830" i="10"/>
  <c r="M830" i="10" a="1"/>
  <c r="L830" i="10"/>
  <c r="K830" i="10"/>
  <c r="G830" i="10"/>
  <c r="F830" i="10"/>
  <c r="E830" i="10"/>
  <c r="D830" i="10"/>
  <c r="C830" i="10"/>
  <c r="B830" i="10"/>
  <c r="S829" i="10"/>
  <c r="R829" i="10"/>
  <c r="Q829" i="10"/>
  <c r="P829" i="10"/>
  <c r="N829" i="10"/>
  <c r="M829" i="10"/>
  <c r="M829" i="10" a="1"/>
  <c r="L829" i="10"/>
  <c r="K829" i="10"/>
  <c r="G829" i="10"/>
  <c r="F829" i="10"/>
  <c r="E829" i="10"/>
  <c r="D829" i="10"/>
  <c r="C829" i="10"/>
  <c r="B829" i="10"/>
  <c r="S828" i="10"/>
  <c r="R828" i="10"/>
  <c r="Q828" i="10"/>
  <c r="P828" i="10"/>
  <c r="N828" i="10"/>
  <c r="M828" i="10"/>
  <c r="M828" i="10" a="1"/>
  <c r="L828" i="10"/>
  <c r="K828" i="10"/>
  <c r="G828" i="10"/>
  <c r="F828" i="10"/>
  <c r="E828" i="10"/>
  <c r="D828" i="10"/>
  <c r="C828" i="10"/>
  <c r="B828" i="10"/>
  <c r="S827" i="10"/>
  <c r="R827" i="10"/>
  <c r="Q827" i="10"/>
  <c r="P827" i="10"/>
  <c r="N827" i="10"/>
  <c r="M827" i="10"/>
  <c r="M827" i="10" a="1"/>
  <c r="L827" i="10"/>
  <c r="K827" i="10"/>
  <c r="G827" i="10"/>
  <c r="F827" i="10"/>
  <c r="E827" i="10"/>
  <c r="D827" i="10"/>
  <c r="C827" i="10"/>
  <c r="B827" i="10"/>
  <c r="S826" i="10"/>
  <c r="R826" i="10"/>
  <c r="Q826" i="10"/>
  <c r="P826" i="10"/>
  <c r="N826" i="10"/>
  <c r="M826" i="10"/>
  <c r="M826" i="10" a="1"/>
  <c r="L826" i="10"/>
  <c r="K826" i="10"/>
  <c r="G826" i="10"/>
  <c r="F826" i="10"/>
  <c r="E826" i="10"/>
  <c r="D826" i="10"/>
  <c r="C826" i="10"/>
  <c r="B826" i="10"/>
  <c r="S825" i="10"/>
  <c r="R825" i="10"/>
  <c r="Q825" i="10"/>
  <c r="P825" i="10"/>
  <c r="N825" i="10"/>
  <c r="M825" i="10"/>
  <c r="M825" i="10" a="1"/>
  <c r="L825" i="10"/>
  <c r="K825" i="10"/>
  <c r="G825" i="10"/>
  <c r="F825" i="10"/>
  <c r="E825" i="10"/>
  <c r="D825" i="10"/>
  <c r="C825" i="10"/>
  <c r="B825" i="10"/>
  <c r="S824" i="10"/>
  <c r="R824" i="10"/>
  <c r="Q824" i="10"/>
  <c r="P824" i="10"/>
  <c r="N824" i="10"/>
  <c r="M824" i="10"/>
  <c r="M824" i="10" a="1"/>
  <c r="L824" i="10"/>
  <c r="K824" i="10"/>
  <c r="G824" i="10"/>
  <c r="F824" i="10"/>
  <c r="E824" i="10"/>
  <c r="D824" i="10"/>
  <c r="C824" i="10"/>
  <c r="B824" i="10"/>
  <c r="S823" i="10"/>
  <c r="R823" i="10"/>
  <c r="Q823" i="10"/>
  <c r="P823" i="10"/>
  <c r="N823" i="10"/>
  <c r="M823" i="10"/>
  <c r="M823" i="10" a="1"/>
  <c r="L823" i="10"/>
  <c r="K823" i="10"/>
  <c r="G823" i="10"/>
  <c r="F823" i="10"/>
  <c r="E823" i="10"/>
  <c r="D823" i="10"/>
  <c r="C823" i="10"/>
  <c r="B823" i="10"/>
  <c r="S822" i="10"/>
  <c r="R822" i="10"/>
  <c r="Q822" i="10"/>
  <c r="P822" i="10"/>
  <c r="N822" i="10"/>
  <c r="M822" i="10"/>
  <c r="M822" i="10" a="1"/>
  <c r="L822" i="10"/>
  <c r="K822" i="10"/>
  <c r="G822" i="10"/>
  <c r="F822" i="10"/>
  <c r="E822" i="10"/>
  <c r="D822" i="10"/>
  <c r="C822" i="10"/>
  <c r="B822" i="10"/>
  <c r="S821" i="10"/>
  <c r="R821" i="10"/>
  <c r="Q821" i="10"/>
  <c r="P821" i="10"/>
  <c r="N821" i="10"/>
  <c r="M821" i="10"/>
  <c r="M821" i="10" a="1"/>
  <c r="L821" i="10"/>
  <c r="K821" i="10"/>
  <c r="G821" i="10"/>
  <c r="F821" i="10"/>
  <c r="E821" i="10"/>
  <c r="D821" i="10"/>
  <c r="C821" i="10"/>
  <c r="B821" i="10"/>
  <c r="S820" i="10"/>
  <c r="R820" i="10"/>
  <c r="Q820" i="10"/>
  <c r="P820" i="10"/>
  <c r="N820" i="10"/>
  <c r="M820" i="10"/>
  <c r="M820" i="10" a="1"/>
  <c r="L820" i="10"/>
  <c r="K820" i="10"/>
  <c r="G820" i="10"/>
  <c r="F820" i="10"/>
  <c r="E820" i="10"/>
  <c r="D820" i="10"/>
  <c r="C820" i="10"/>
  <c r="B820" i="10"/>
  <c r="S819" i="10"/>
  <c r="R819" i="10"/>
  <c r="Q819" i="10"/>
  <c r="P819" i="10"/>
  <c r="N819" i="10"/>
  <c r="M819" i="10"/>
  <c r="M819" i="10" a="1"/>
  <c r="L819" i="10"/>
  <c r="K819" i="10"/>
  <c r="G819" i="10"/>
  <c r="F819" i="10"/>
  <c r="E819" i="10"/>
  <c r="D819" i="10"/>
  <c r="C819" i="10"/>
  <c r="B819" i="10"/>
  <c r="S818" i="10"/>
  <c r="R818" i="10"/>
  <c r="Q818" i="10"/>
  <c r="P818" i="10"/>
  <c r="N818" i="10"/>
  <c r="M818" i="10"/>
  <c r="M818" i="10" a="1"/>
  <c r="L818" i="10"/>
  <c r="K818" i="10"/>
  <c r="G818" i="10"/>
  <c r="F818" i="10"/>
  <c r="E818" i="10"/>
  <c r="D818" i="10"/>
  <c r="C818" i="10"/>
  <c r="B818" i="10"/>
  <c r="S817" i="10"/>
  <c r="R817" i="10"/>
  <c r="Q817" i="10"/>
  <c r="P817" i="10"/>
  <c r="N817" i="10"/>
  <c r="M817" i="10"/>
  <c r="M817" i="10" a="1"/>
  <c r="L817" i="10"/>
  <c r="K817" i="10"/>
  <c r="G817" i="10"/>
  <c r="F817" i="10"/>
  <c r="E817" i="10"/>
  <c r="D817" i="10"/>
  <c r="C817" i="10"/>
  <c r="B817" i="10"/>
  <c r="S816" i="10"/>
  <c r="R816" i="10"/>
  <c r="Q816" i="10"/>
  <c r="P816" i="10"/>
  <c r="N816" i="10"/>
  <c r="M816" i="10"/>
  <c r="M816" i="10" a="1"/>
  <c r="L816" i="10"/>
  <c r="K816" i="10"/>
  <c r="G816" i="10"/>
  <c r="F816" i="10"/>
  <c r="E816" i="10"/>
  <c r="D816" i="10"/>
  <c r="C816" i="10"/>
  <c r="B816" i="10"/>
  <c r="S815" i="10"/>
  <c r="R815" i="10"/>
  <c r="Q815" i="10"/>
  <c r="P815" i="10"/>
  <c r="N815" i="10"/>
  <c r="M815" i="10"/>
  <c r="M815" i="10" a="1"/>
  <c r="L815" i="10"/>
  <c r="K815" i="10"/>
  <c r="G815" i="10"/>
  <c r="F815" i="10"/>
  <c r="E815" i="10"/>
  <c r="D815" i="10"/>
  <c r="C815" i="10"/>
  <c r="B815" i="10"/>
  <c r="S814" i="10"/>
  <c r="R814" i="10"/>
  <c r="Q814" i="10"/>
  <c r="P814" i="10"/>
  <c r="N814" i="10"/>
  <c r="M814" i="10"/>
  <c r="M814" i="10" a="1"/>
  <c r="L814" i="10"/>
  <c r="K814" i="10"/>
  <c r="G814" i="10"/>
  <c r="F814" i="10"/>
  <c r="E814" i="10"/>
  <c r="D814" i="10"/>
  <c r="C814" i="10"/>
  <c r="B814" i="10"/>
  <c r="S813" i="10"/>
  <c r="R813" i="10"/>
  <c r="Q813" i="10"/>
  <c r="P813" i="10"/>
  <c r="N813" i="10"/>
  <c r="M813" i="10"/>
  <c r="M813" i="10" a="1"/>
  <c r="L813" i="10"/>
  <c r="K813" i="10"/>
  <c r="G813" i="10"/>
  <c r="F813" i="10"/>
  <c r="E813" i="10"/>
  <c r="D813" i="10"/>
  <c r="C813" i="10"/>
  <c r="B813" i="10"/>
  <c r="S812" i="10"/>
  <c r="R812" i="10"/>
  <c r="Q812" i="10"/>
  <c r="P812" i="10"/>
  <c r="N812" i="10"/>
  <c r="M812" i="10"/>
  <c r="M812" i="10" a="1"/>
  <c r="L812" i="10"/>
  <c r="K812" i="10"/>
  <c r="G812" i="10"/>
  <c r="F812" i="10"/>
  <c r="E812" i="10"/>
  <c r="D812" i="10"/>
  <c r="C812" i="10"/>
  <c r="B812" i="10"/>
  <c r="S811" i="10"/>
  <c r="R811" i="10"/>
  <c r="Q811" i="10"/>
  <c r="P811" i="10"/>
  <c r="N811" i="10"/>
  <c r="M811" i="10"/>
  <c r="M811" i="10" a="1"/>
  <c r="L811" i="10"/>
  <c r="K811" i="10"/>
  <c r="G811" i="10"/>
  <c r="F811" i="10"/>
  <c r="E811" i="10"/>
  <c r="D811" i="10"/>
  <c r="C811" i="10"/>
  <c r="B811" i="10"/>
  <c r="S810" i="10"/>
  <c r="R810" i="10"/>
  <c r="Q810" i="10"/>
  <c r="P810" i="10"/>
  <c r="N810" i="10"/>
  <c r="M810" i="10"/>
  <c r="M810" i="10" a="1"/>
  <c r="L810" i="10"/>
  <c r="K810" i="10"/>
  <c r="G810" i="10"/>
  <c r="F810" i="10"/>
  <c r="E810" i="10"/>
  <c r="D810" i="10"/>
  <c r="C810" i="10"/>
  <c r="B810" i="10"/>
  <c r="S809" i="10"/>
  <c r="R809" i="10"/>
  <c r="Q809" i="10"/>
  <c r="P809" i="10"/>
  <c r="N809" i="10"/>
  <c r="M809" i="10"/>
  <c r="M809" i="10" a="1"/>
  <c r="L809" i="10"/>
  <c r="K809" i="10"/>
  <c r="G809" i="10"/>
  <c r="F809" i="10"/>
  <c r="E809" i="10"/>
  <c r="D809" i="10"/>
  <c r="C809" i="10"/>
  <c r="B809" i="10"/>
  <c r="S808" i="10"/>
  <c r="R808" i="10"/>
  <c r="Q808" i="10"/>
  <c r="P808" i="10"/>
  <c r="N808" i="10"/>
  <c r="M808" i="10"/>
  <c r="M808" i="10" a="1"/>
  <c r="L808" i="10"/>
  <c r="K808" i="10"/>
  <c r="G808" i="10"/>
  <c r="F808" i="10"/>
  <c r="E808" i="10"/>
  <c r="D808" i="10"/>
  <c r="C808" i="10"/>
  <c r="B808" i="10"/>
  <c r="S807" i="10"/>
  <c r="R807" i="10"/>
  <c r="Q807" i="10"/>
  <c r="P807" i="10"/>
  <c r="N807" i="10"/>
  <c r="M807" i="10"/>
  <c r="M807" i="10" a="1"/>
  <c r="L807" i="10"/>
  <c r="K807" i="10"/>
  <c r="G807" i="10"/>
  <c r="F807" i="10"/>
  <c r="E807" i="10"/>
  <c r="D807" i="10"/>
  <c r="C807" i="10"/>
  <c r="B807" i="10"/>
  <c r="S806" i="10"/>
  <c r="R806" i="10"/>
  <c r="Q806" i="10"/>
  <c r="P806" i="10"/>
  <c r="N806" i="10"/>
  <c r="M806" i="10"/>
  <c r="M806" i="10" a="1"/>
  <c r="L806" i="10"/>
  <c r="K806" i="10"/>
  <c r="G806" i="10"/>
  <c r="F806" i="10"/>
  <c r="E806" i="10"/>
  <c r="D806" i="10"/>
  <c r="C806" i="10"/>
  <c r="B806" i="10"/>
  <c r="S805" i="10"/>
  <c r="R805" i="10"/>
  <c r="Q805" i="10"/>
  <c r="P805" i="10"/>
  <c r="N805" i="10"/>
  <c r="M805" i="10"/>
  <c r="M805" i="10" a="1"/>
  <c r="L805" i="10"/>
  <c r="K805" i="10"/>
  <c r="G805" i="10"/>
  <c r="F805" i="10"/>
  <c r="E805" i="10"/>
  <c r="D805" i="10"/>
  <c r="C805" i="10"/>
  <c r="B805" i="10"/>
  <c r="S804" i="10"/>
  <c r="R804" i="10"/>
  <c r="Q804" i="10"/>
  <c r="P804" i="10"/>
  <c r="N804" i="10"/>
  <c r="M804" i="10"/>
  <c r="M804" i="10" a="1"/>
  <c r="L804" i="10"/>
  <c r="K804" i="10"/>
  <c r="G804" i="10"/>
  <c r="F804" i="10"/>
  <c r="E804" i="10"/>
  <c r="D804" i="10"/>
  <c r="C804" i="10"/>
  <c r="B804" i="10"/>
  <c r="S803" i="10"/>
  <c r="R803" i="10"/>
  <c r="Q803" i="10"/>
  <c r="P803" i="10"/>
  <c r="N803" i="10"/>
  <c r="M803" i="10"/>
  <c r="M803" i="10" a="1"/>
  <c r="L803" i="10"/>
  <c r="K803" i="10"/>
  <c r="G803" i="10"/>
  <c r="F803" i="10"/>
  <c r="E803" i="10"/>
  <c r="D803" i="10"/>
  <c r="C803" i="10"/>
  <c r="B803" i="10"/>
  <c r="S802" i="10"/>
  <c r="R802" i="10"/>
  <c r="Q802" i="10"/>
  <c r="P802" i="10"/>
  <c r="N802" i="10"/>
  <c r="M802" i="10"/>
  <c r="M802" i="10" a="1"/>
  <c r="L802" i="10"/>
  <c r="K802" i="10"/>
  <c r="G802" i="10"/>
  <c r="F802" i="10"/>
  <c r="E802" i="10"/>
  <c r="D802" i="10"/>
  <c r="C802" i="10"/>
  <c r="B802" i="10"/>
  <c r="S801" i="10"/>
  <c r="R801" i="10"/>
  <c r="Q801" i="10"/>
  <c r="P801" i="10"/>
  <c r="N801" i="10"/>
  <c r="M801" i="10"/>
  <c r="M801" i="10" a="1"/>
  <c r="L801" i="10"/>
  <c r="K801" i="10"/>
  <c r="G801" i="10"/>
  <c r="F801" i="10"/>
  <c r="E801" i="10"/>
  <c r="D801" i="10"/>
  <c r="C801" i="10"/>
  <c r="B801" i="10"/>
  <c r="S800" i="10"/>
  <c r="R800" i="10"/>
  <c r="Q800" i="10"/>
  <c r="P800" i="10"/>
  <c r="N800" i="10"/>
  <c r="M800" i="10"/>
  <c r="M800" i="10" a="1"/>
  <c r="L800" i="10"/>
  <c r="K800" i="10"/>
  <c r="G800" i="10"/>
  <c r="F800" i="10"/>
  <c r="E800" i="10"/>
  <c r="D800" i="10"/>
  <c r="C800" i="10"/>
  <c r="B800" i="10"/>
  <c r="S799" i="10"/>
  <c r="R799" i="10"/>
  <c r="Q799" i="10"/>
  <c r="P799" i="10"/>
  <c r="N799" i="10"/>
  <c r="M799" i="10"/>
  <c r="M799" i="10" a="1"/>
  <c r="L799" i="10"/>
  <c r="K799" i="10"/>
  <c r="G799" i="10"/>
  <c r="F799" i="10"/>
  <c r="E799" i="10"/>
  <c r="D799" i="10"/>
  <c r="C799" i="10"/>
  <c r="B799" i="10"/>
  <c r="S798" i="10"/>
  <c r="R798" i="10"/>
  <c r="Q798" i="10"/>
  <c r="P798" i="10"/>
  <c r="N798" i="10"/>
  <c r="M798" i="10"/>
  <c r="M798" i="10" a="1"/>
  <c r="L798" i="10"/>
  <c r="K798" i="10"/>
  <c r="G798" i="10"/>
  <c r="F798" i="10"/>
  <c r="E798" i="10"/>
  <c r="D798" i="10"/>
  <c r="C798" i="10"/>
  <c r="B798" i="10"/>
  <c r="S797" i="10"/>
  <c r="R797" i="10"/>
  <c r="Q797" i="10"/>
  <c r="P797" i="10"/>
  <c r="N797" i="10"/>
  <c r="M797" i="10"/>
  <c r="M797" i="10" a="1"/>
  <c r="L797" i="10"/>
  <c r="K797" i="10"/>
  <c r="G797" i="10"/>
  <c r="F797" i="10"/>
  <c r="E797" i="10"/>
  <c r="D797" i="10"/>
  <c r="C797" i="10"/>
  <c r="B797" i="10"/>
  <c r="S796" i="10"/>
  <c r="R796" i="10"/>
  <c r="Q796" i="10"/>
  <c r="P796" i="10"/>
  <c r="N796" i="10"/>
  <c r="M796" i="10"/>
  <c r="M796" i="10" a="1"/>
  <c r="L796" i="10"/>
  <c r="K796" i="10"/>
  <c r="G796" i="10"/>
  <c r="F796" i="10"/>
  <c r="E796" i="10"/>
  <c r="D796" i="10"/>
  <c r="C796" i="10"/>
  <c r="B796" i="10"/>
  <c r="S795" i="10"/>
  <c r="R795" i="10"/>
  <c r="Q795" i="10"/>
  <c r="P795" i="10"/>
  <c r="N795" i="10"/>
  <c r="M795" i="10"/>
  <c r="M795" i="10" a="1"/>
  <c r="L795" i="10"/>
  <c r="K795" i="10"/>
  <c r="G795" i="10"/>
  <c r="F795" i="10"/>
  <c r="E795" i="10"/>
  <c r="D795" i="10"/>
  <c r="C795" i="10"/>
  <c r="B795" i="10"/>
  <c r="S794" i="10"/>
  <c r="R794" i="10"/>
  <c r="Q794" i="10"/>
  <c r="P794" i="10"/>
  <c r="N794" i="10"/>
  <c r="M794" i="10"/>
  <c r="M794" i="10" a="1"/>
  <c r="L794" i="10"/>
  <c r="K794" i="10"/>
  <c r="G794" i="10"/>
  <c r="F794" i="10"/>
  <c r="E794" i="10"/>
  <c r="D794" i="10"/>
  <c r="C794" i="10"/>
  <c r="B794" i="10"/>
  <c r="S793" i="10"/>
  <c r="R793" i="10"/>
  <c r="Q793" i="10"/>
  <c r="P793" i="10"/>
  <c r="N793" i="10"/>
  <c r="M793" i="10"/>
  <c r="M793" i="10" a="1"/>
  <c r="L793" i="10"/>
  <c r="K793" i="10"/>
  <c r="G793" i="10"/>
  <c r="F793" i="10"/>
  <c r="E793" i="10"/>
  <c r="D793" i="10"/>
  <c r="C793" i="10"/>
  <c r="B793" i="10"/>
  <c r="S792" i="10"/>
  <c r="R792" i="10"/>
  <c r="Q792" i="10"/>
  <c r="P792" i="10"/>
  <c r="N792" i="10"/>
  <c r="M792" i="10"/>
  <c r="M792" i="10" a="1"/>
  <c r="L792" i="10"/>
  <c r="K792" i="10"/>
  <c r="G792" i="10"/>
  <c r="F792" i="10"/>
  <c r="E792" i="10"/>
  <c r="D792" i="10"/>
  <c r="C792" i="10"/>
  <c r="B792" i="10"/>
  <c r="S791" i="10"/>
  <c r="R791" i="10"/>
  <c r="Q791" i="10"/>
  <c r="P791" i="10"/>
  <c r="N791" i="10"/>
  <c r="M791" i="10"/>
  <c r="M791" i="10" a="1"/>
  <c r="L791" i="10"/>
  <c r="K791" i="10"/>
  <c r="G791" i="10"/>
  <c r="F791" i="10"/>
  <c r="E791" i="10"/>
  <c r="D791" i="10"/>
  <c r="C791" i="10"/>
  <c r="B791" i="10"/>
  <c r="S790" i="10"/>
  <c r="R790" i="10"/>
  <c r="Q790" i="10"/>
  <c r="P790" i="10"/>
  <c r="N790" i="10"/>
  <c r="M790" i="10"/>
  <c r="M790" i="10" a="1"/>
  <c r="L790" i="10"/>
  <c r="K790" i="10"/>
  <c r="G790" i="10"/>
  <c r="F790" i="10"/>
  <c r="E790" i="10"/>
  <c r="D790" i="10"/>
  <c r="C790" i="10"/>
  <c r="B790" i="10"/>
  <c r="S789" i="10"/>
  <c r="R789" i="10"/>
  <c r="Q789" i="10"/>
  <c r="P789" i="10"/>
  <c r="N789" i="10"/>
  <c r="M789" i="10"/>
  <c r="M789" i="10" a="1"/>
  <c r="L789" i="10"/>
  <c r="K789" i="10"/>
  <c r="G789" i="10"/>
  <c r="F789" i="10"/>
  <c r="E789" i="10"/>
  <c r="D789" i="10"/>
  <c r="C789" i="10"/>
  <c r="B789" i="10"/>
  <c r="S788" i="10"/>
  <c r="R788" i="10"/>
  <c r="Q788" i="10"/>
  <c r="P788" i="10"/>
  <c r="N788" i="10"/>
  <c r="M788" i="10"/>
  <c r="M788" i="10" a="1"/>
  <c r="L788" i="10"/>
  <c r="K788" i="10"/>
  <c r="G788" i="10"/>
  <c r="F788" i="10"/>
  <c r="E788" i="10"/>
  <c r="D788" i="10"/>
  <c r="C788" i="10"/>
  <c r="B788" i="10"/>
  <c r="S787" i="10"/>
  <c r="R787" i="10"/>
  <c r="Q787" i="10"/>
  <c r="P787" i="10"/>
  <c r="N787" i="10"/>
  <c r="M787" i="10"/>
  <c r="M787" i="10" a="1"/>
  <c r="L787" i="10"/>
  <c r="K787" i="10"/>
  <c r="G787" i="10"/>
  <c r="F787" i="10"/>
  <c r="E787" i="10"/>
  <c r="D787" i="10"/>
  <c r="C787" i="10"/>
  <c r="B787" i="10"/>
  <c r="S786" i="10"/>
  <c r="R786" i="10"/>
  <c r="Q786" i="10"/>
  <c r="P786" i="10"/>
  <c r="N786" i="10"/>
  <c r="M786" i="10"/>
  <c r="M786" i="10" a="1"/>
  <c r="L786" i="10"/>
  <c r="K786" i="10"/>
  <c r="G786" i="10"/>
  <c r="F786" i="10"/>
  <c r="E786" i="10"/>
  <c r="D786" i="10"/>
  <c r="C786" i="10"/>
  <c r="B786" i="10"/>
  <c r="S785" i="10"/>
  <c r="R785" i="10"/>
  <c r="Q785" i="10"/>
  <c r="P785" i="10"/>
  <c r="N785" i="10"/>
  <c r="M785" i="10"/>
  <c r="M785" i="10" a="1"/>
  <c r="L785" i="10"/>
  <c r="K785" i="10"/>
  <c r="G785" i="10"/>
  <c r="F785" i="10"/>
  <c r="E785" i="10"/>
  <c r="D785" i="10"/>
  <c r="C785" i="10"/>
  <c r="B785" i="10"/>
  <c r="S784" i="10"/>
  <c r="R784" i="10"/>
  <c r="Q784" i="10"/>
  <c r="P784" i="10"/>
  <c r="N784" i="10"/>
  <c r="M784" i="10"/>
  <c r="M784" i="10" a="1"/>
  <c r="L784" i="10"/>
  <c r="K784" i="10"/>
  <c r="G784" i="10"/>
  <c r="F784" i="10"/>
  <c r="E784" i="10"/>
  <c r="D784" i="10"/>
  <c r="C784" i="10"/>
  <c r="B784" i="10"/>
  <c r="S783" i="10"/>
  <c r="R783" i="10"/>
  <c r="Q783" i="10"/>
  <c r="P783" i="10"/>
  <c r="N783" i="10"/>
  <c r="M783" i="10"/>
  <c r="M783" i="10" a="1"/>
  <c r="L783" i="10"/>
  <c r="K783" i="10"/>
  <c r="G783" i="10"/>
  <c r="F783" i="10"/>
  <c r="E783" i="10"/>
  <c r="D783" i="10"/>
  <c r="C783" i="10"/>
  <c r="B783" i="10"/>
  <c r="S782" i="10"/>
  <c r="R782" i="10"/>
  <c r="Q782" i="10"/>
  <c r="P782" i="10"/>
  <c r="N782" i="10"/>
  <c r="M782" i="10"/>
  <c r="M782" i="10" a="1"/>
  <c r="L782" i="10"/>
  <c r="K782" i="10"/>
  <c r="G782" i="10"/>
  <c r="F782" i="10"/>
  <c r="E782" i="10"/>
  <c r="D782" i="10"/>
  <c r="C782" i="10"/>
  <c r="B782" i="10"/>
  <c r="S781" i="10"/>
  <c r="R781" i="10"/>
  <c r="Q781" i="10"/>
  <c r="P781" i="10"/>
  <c r="N781" i="10"/>
  <c r="M781" i="10"/>
  <c r="M781" i="10" a="1"/>
  <c r="L781" i="10"/>
  <c r="K781" i="10"/>
  <c r="G781" i="10"/>
  <c r="F781" i="10"/>
  <c r="E781" i="10"/>
  <c r="D781" i="10"/>
  <c r="C781" i="10"/>
  <c r="B781" i="10"/>
  <c r="S780" i="10"/>
  <c r="R780" i="10"/>
  <c r="Q780" i="10"/>
  <c r="P780" i="10"/>
  <c r="N780" i="10"/>
  <c r="M780" i="10"/>
  <c r="M780" i="10" a="1"/>
  <c r="L780" i="10"/>
  <c r="K780" i="10"/>
  <c r="G780" i="10"/>
  <c r="F780" i="10"/>
  <c r="E780" i="10"/>
  <c r="D780" i="10"/>
  <c r="C780" i="10"/>
  <c r="B780" i="10"/>
  <c r="S779" i="10"/>
  <c r="R779" i="10"/>
  <c r="Q779" i="10"/>
  <c r="P779" i="10"/>
  <c r="N779" i="10"/>
  <c r="M779" i="10"/>
  <c r="M779" i="10" a="1"/>
  <c r="L779" i="10"/>
  <c r="K779" i="10"/>
  <c r="G779" i="10"/>
  <c r="F779" i="10"/>
  <c r="E779" i="10"/>
  <c r="D779" i="10"/>
  <c r="C779" i="10"/>
  <c r="B779" i="10"/>
  <c r="S778" i="10"/>
  <c r="R778" i="10"/>
  <c r="Q778" i="10"/>
  <c r="P778" i="10"/>
  <c r="M778" i="10"/>
  <c r="M778" i="10" a="1"/>
  <c r="L778" i="10"/>
  <c r="K778" i="10"/>
  <c r="G778" i="10"/>
  <c r="F778" i="10"/>
  <c r="E778" i="10"/>
  <c r="D778" i="10"/>
  <c r="C778" i="10"/>
  <c r="B778" i="10"/>
  <c r="S777" i="10"/>
  <c r="R777" i="10"/>
  <c r="Q777" i="10"/>
  <c r="P777" i="10"/>
  <c r="N777" i="10"/>
  <c r="M777" i="10"/>
  <c r="M777" i="10" a="1"/>
  <c r="L777" i="10"/>
  <c r="K777" i="10"/>
  <c r="G777" i="10"/>
  <c r="F777" i="10"/>
  <c r="E777" i="10"/>
  <c r="D777" i="10"/>
  <c r="C777" i="10"/>
  <c r="B777" i="10"/>
  <c r="S776" i="10"/>
  <c r="R776" i="10"/>
  <c r="Q776" i="10"/>
  <c r="P776" i="10"/>
  <c r="N776" i="10"/>
  <c r="M776" i="10"/>
  <c r="M776" i="10" a="1"/>
  <c r="L776" i="10"/>
  <c r="K776" i="10"/>
  <c r="G776" i="10"/>
  <c r="F776" i="10"/>
  <c r="E776" i="10"/>
  <c r="D776" i="10"/>
  <c r="C776" i="10"/>
  <c r="B776" i="10"/>
  <c r="S775" i="10"/>
  <c r="R775" i="10"/>
  <c r="Q775" i="10"/>
  <c r="P775" i="10"/>
  <c r="N775" i="10"/>
  <c r="M775" i="10"/>
  <c r="M775" i="10" a="1"/>
  <c r="L775" i="10"/>
  <c r="K775" i="10"/>
  <c r="G775" i="10"/>
  <c r="F775" i="10"/>
  <c r="E775" i="10"/>
  <c r="D775" i="10"/>
  <c r="C775" i="10"/>
  <c r="B775" i="10"/>
  <c r="S774" i="10"/>
  <c r="R774" i="10"/>
  <c r="Q774" i="10"/>
  <c r="P774" i="10"/>
  <c r="N774" i="10"/>
  <c r="M774" i="10"/>
  <c r="M774" i="10" a="1"/>
  <c r="L774" i="10"/>
  <c r="K774" i="10"/>
  <c r="G774" i="10"/>
  <c r="F774" i="10"/>
  <c r="E774" i="10"/>
  <c r="D774" i="10"/>
  <c r="C774" i="10"/>
  <c r="B774" i="10"/>
  <c r="S773" i="10"/>
  <c r="R773" i="10"/>
  <c r="Q773" i="10"/>
  <c r="P773" i="10"/>
  <c r="N773" i="10"/>
  <c r="M773" i="10"/>
  <c r="M773" i="10" a="1"/>
  <c r="L773" i="10"/>
  <c r="K773" i="10"/>
  <c r="G773" i="10"/>
  <c r="F773" i="10"/>
  <c r="E773" i="10"/>
  <c r="D773" i="10"/>
  <c r="C773" i="10"/>
  <c r="B773" i="10"/>
  <c r="S772" i="10"/>
  <c r="R772" i="10"/>
  <c r="Q772" i="10"/>
  <c r="P772" i="10"/>
  <c r="N772" i="10"/>
  <c r="M772" i="10"/>
  <c r="M772" i="10" a="1"/>
  <c r="L772" i="10"/>
  <c r="K772" i="10"/>
  <c r="G772" i="10"/>
  <c r="F772" i="10"/>
  <c r="E772" i="10"/>
  <c r="D772" i="10"/>
  <c r="C772" i="10"/>
  <c r="B772" i="10"/>
  <c r="S771" i="10"/>
  <c r="R771" i="10"/>
  <c r="Q771" i="10"/>
  <c r="P771" i="10"/>
  <c r="N771" i="10"/>
  <c r="M771" i="10"/>
  <c r="M771" i="10" a="1"/>
  <c r="L771" i="10"/>
  <c r="K771" i="10"/>
  <c r="G771" i="10"/>
  <c r="F771" i="10"/>
  <c r="E771" i="10"/>
  <c r="D771" i="10"/>
  <c r="C771" i="10"/>
  <c r="B771" i="10"/>
  <c r="S770" i="10"/>
  <c r="R770" i="10"/>
  <c r="Q770" i="10"/>
  <c r="P770" i="10"/>
  <c r="N770" i="10"/>
  <c r="M770" i="10"/>
  <c r="M770" i="10" a="1"/>
  <c r="L770" i="10"/>
  <c r="K770" i="10"/>
  <c r="G770" i="10"/>
  <c r="F770" i="10"/>
  <c r="E770" i="10"/>
  <c r="D770" i="10"/>
  <c r="C770" i="10"/>
  <c r="B770" i="10"/>
  <c r="S769" i="10"/>
  <c r="R769" i="10"/>
  <c r="Q769" i="10"/>
  <c r="P769" i="10"/>
  <c r="N769" i="10"/>
  <c r="M769" i="10"/>
  <c r="M769" i="10" a="1"/>
  <c r="L769" i="10"/>
  <c r="K769" i="10"/>
  <c r="G769" i="10"/>
  <c r="F769" i="10"/>
  <c r="E769" i="10"/>
  <c r="D769" i="10"/>
  <c r="C769" i="10"/>
  <c r="B769" i="10"/>
  <c r="S768" i="10"/>
  <c r="R768" i="10"/>
  <c r="Q768" i="10"/>
  <c r="P768" i="10"/>
  <c r="N768" i="10"/>
  <c r="M768" i="10"/>
  <c r="M768" i="10" a="1"/>
  <c r="L768" i="10"/>
  <c r="K768" i="10"/>
  <c r="G768" i="10"/>
  <c r="F768" i="10"/>
  <c r="E768" i="10"/>
  <c r="D768" i="10"/>
  <c r="C768" i="10"/>
  <c r="B768" i="10"/>
  <c r="S767" i="10"/>
  <c r="R767" i="10"/>
  <c r="Q767" i="10"/>
  <c r="P767" i="10"/>
  <c r="N767" i="10"/>
  <c r="M767" i="10"/>
  <c r="M767" i="10" a="1"/>
  <c r="L767" i="10"/>
  <c r="K767" i="10"/>
  <c r="G767" i="10"/>
  <c r="F767" i="10"/>
  <c r="E767" i="10"/>
  <c r="D767" i="10"/>
  <c r="C767" i="10"/>
  <c r="B767" i="10"/>
  <c r="S766" i="10"/>
  <c r="R766" i="10"/>
  <c r="Q766" i="10"/>
  <c r="P766" i="10"/>
  <c r="N766" i="10"/>
  <c r="M766" i="10"/>
  <c r="M766" i="10" a="1"/>
  <c r="L766" i="10"/>
  <c r="K766" i="10"/>
  <c r="G766" i="10"/>
  <c r="F766" i="10"/>
  <c r="E766" i="10"/>
  <c r="D766" i="10"/>
  <c r="C766" i="10"/>
  <c r="B766" i="10"/>
  <c r="S765" i="10"/>
  <c r="R765" i="10"/>
  <c r="Q765" i="10"/>
  <c r="P765" i="10"/>
  <c r="N765" i="10"/>
  <c r="M765" i="10"/>
  <c r="M765" i="10" a="1"/>
  <c r="L765" i="10"/>
  <c r="K765" i="10"/>
  <c r="G765" i="10"/>
  <c r="F765" i="10"/>
  <c r="E765" i="10"/>
  <c r="D765" i="10"/>
  <c r="C765" i="10"/>
  <c r="B765" i="10"/>
  <c r="S764" i="10"/>
  <c r="R764" i="10"/>
  <c r="Q764" i="10"/>
  <c r="P764" i="10"/>
  <c r="N764" i="10"/>
  <c r="M764" i="10"/>
  <c r="M764" i="10" a="1"/>
  <c r="L764" i="10"/>
  <c r="K764" i="10"/>
  <c r="G764" i="10"/>
  <c r="F764" i="10"/>
  <c r="E764" i="10"/>
  <c r="D764" i="10"/>
  <c r="C764" i="10"/>
  <c r="B764" i="10"/>
  <c r="S763" i="10"/>
  <c r="R763" i="10"/>
  <c r="Q763" i="10"/>
  <c r="P763" i="10"/>
  <c r="N763" i="10"/>
  <c r="M763" i="10"/>
  <c r="M763" i="10" a="1"/>
  <c r="L763" i="10"/>
  <c r="K763" i="10"/>
  <c r="G763" i="10"/>
  <c r="F763" i="10"/>
  <c r="E763" i="10"/>
  <c r="D763" i="10"/>
  <c r="C763" i="10"/>
  <c r="B763" i="10"/>
  <c r="S762" i="10"/>
  <c r="R762" i="10"/>
  <c r="Q762" i="10"/>
  <c r="P762" i="10"/>
  <c r="N762" i="10"/>
  <c r="M762" i="10"/>
  <c r="M762" i="10" a="1"/>
  <c r="L762" i="10"/>
  <c r="K762" i="10"/>
  <c r="G762" i="10"/>
  <c r="F762" i="10"/>
  <c r="E762" i="10"/>
  <c r="D762" i="10"/>
  <c r="C762" i="10"/>
  <c r="B762" i="10"/>
  <c r="S761" i="10"/>
  <c r="R761" i="10"/>
  <c r="Q761" i="10"/>
  <c r="P761" i="10"/>
  <c r="N761" i="10"/>
  <c r="M761" i="10"/>
  <c r="M761" i="10" a="1"/>
  <c r="L761" i="10"/>
  <c r="K761" i="10"/>
  <c r="G761" i="10"/>
  <c r="F761" i="10"/>
  <c r="E761" i="10"/>
  <c r="D761" i="10"/>
  <c r="C761" i="10"/>
  <c r="B761" i="10"/>
  <c r="S760" i="10"/>
  <c r="R760" i="10"/>
  <c r="Q760" i="10"/>
  <c r="P760" i="10"/>
  <c r="M760" i="10"/>
  <c r="M760" i="10" a="1"/>
  <c r="L760" i="10"/>
  <c r="K760" i="10"/>
  <c r="G760" i="10"/>
  <c r="F760" i="10"/>
  <c r="E760" i="10"/>
  <c r="D760" i="10"/>
  <c r="C760" i="10"/>
  <c r="B760" i="10"/>
  <c r="S759" i="10"/>
  <c r="R759" i="10"/>
  <c r="Q759" i="10"/>
  <c r="P759" i="10"/>
  <c r="N759" i="10"/>
  <c r="M759" i="10"/>
  <c r="M759" i="10" a="1"/>
  <c r="L759" i="10"/>
  <c r="K759" i="10"/>
  <c r="G759" i="10"/>
  <c r="F759" i="10"/>
  <c r="E759" i="10"/>
  <c r="D759" i="10"/>
  <c r="C759" i="10"/>
  <c r="B759" i="10"/>
  <c r="S758" i="10"/>
  <c r="R758" i="10"/>
  <c r="Q758" i="10"/>
  <c r="P758" i="10"/>
  <c r="N758" i="10"/>
  <c r="M758" i="10"/>
  <c r="M758" i="10" a="1"/>
  <c r="L758" i="10"/>
  <c r="K758" i="10"/>
  <c r="G758" i="10"/>
  <c r="F758" i="10"/>
  <c r="E758" i="10"/>
  <c r="D758" i="10"/>
  <c r="C758" i="10"/>
  <c r="B758" i="10"/>
  <c r="S757" i="10"/>
  <c r="R757" i="10"/>
  <c r="Q757" i="10"/>
  <c r="P757" i="10"/>
  <c r="N757" i="10"/>
  <c r="M757" i="10"/>
  <c r="M757" i="10" a="1"/>
  <c r="L757" i="10"/>
  <c r="K757" i="10"/>
  <c r="G757" i="10"/>
  <c r="F757" i="10"/>
  <c r="E757" i="10"/>
  <c r="D757" i="10"/>
  <c r="C757" i="10"/>
  <c r="B757" i="10"/>
  <c r="S756" i="10"/>
  <c r="R756" i="10"/>
  <c r="Q756" i="10"/>
  <c r="P756" i="10"/>
  <c r="N756" i="10"/>
  <c r="M756" i="10"/>
  <c r="M756" i="10" a="1"/>
  <c r="L756" i="10"/>
  <c r="K756" i="10"/>
  <c r="G756" i="10"/>
  <c r="F756" i="10"/>
  <c r="E756" i="10"/>
  <c r="D756" i="10"/>
  <c r="C756" i="10"/>
  <c r="B756" i="10"/>
  <c r="S755" i="10"/>
  <c r="R755" i="10"/>
  <c r="Q755" i="10"/>
  <c r="P755" i="10"/>
  <c r="N755" i="10"/>
  <c r="M755" i="10"/>
  <c r="M755" i="10" a="1"/>
  <c r="L755" i="10"/>
  <c r="K755" i="10"/>
  <c r="G755" i="10"/>
  <c r="F755" i="10"/>
  <c r="E755" i="10"/>
  <c r="D755" i="10"/>
  <c r="C755" i="10"/>
  <c r="B755" i="10"/>
  <c r="S754" i="10"/>
  <c r="R754" i="10"/>
  <c r="Q754" i="10"/>
  <c r="P754" i="10"/>
  <c r="N754" i="10"/>
  <c r="M754" i="10"/>
  <c r="M754" i="10" a="1"/>
  <c r="L754" i="10"/>
  <c r="K754" i="10"/>
  <c r="G754" i="10"/>
  <c r="F754" i="10"/>
  <c r="E754" i="10"/>
  <c r="D754" i="10"/>
  <c r="C754" i="10"/>
  <c r="B754" i="10"/>
  <c r="S753" i="10"/>
  <c r="R753" i="10"/>
  <c r="Q753" i="10"/>
  <c r="P753" i="10"/>
  <c r="N753" i="10"/>
  <c r="M753" i="10"/>
  <c r="M753" i="10" a="1"/>
  <c r="L753" i="10"/>
  <c r="K753" i="10"/>
  <c r="G753" i="10"/>
  <c r="F753" i="10"/>
  <c r="E753" i="10"/>
  <c r="D753" i="10"/>
  <c r="C753" i="10"/>
  <c r="B753" i="10"/>
  <c r="S752" i="10"/>
  <c r="R752" i="10"/>
  <c r="Q752" i="10"/>
  <c r="P752" i="10"/>
  <c r="N752" i="10"/>
  <c r="M752" i="10"/>
  <c r="M752" i="10" a="1"/>
  <c r="L752" i="10"/>
  <c r="K752" i="10"/>
  <c r="G752" i="10"/>
  <c r="F752" i="10"/>
  <c r="E752" i="10"/>
  <c r="D752" i="10"/>
  <c r="C752" i="10"/>
  <c r="B752" i="10"/>
  <c r="S751" i="10"/>
  <c r="R751" i="10"/>
  <c r="Q751" i="10"/>
  <c r="P751" i="10"/>
  <c r="N751" i="10"/>
  <c r="M751" i="10"/>
  <c r="M751" i="10" a="1"/>
  <c r="L751" i="10"/>
  <c r="K751" i="10"/>
  <c r="G751" i="10"/>
  <c r="F751" i="10"/>
  <c r="E751" i="10"/>
  <c r="D751" i="10"/>
  <c r="C751" i="10"/>
  <c r="B751" i="10"/>
  <c r="S750" i="10"/>
  <c r="R750" i="10"/>
  <c r="Q750" i="10"/>
  <c r="P750" i="10"/>
  <c r="N750" i="10"/>
  <c r="M750" i="10"/>
  <c r="M750" i="10" a="1"/>
  <c r="L750" i="10"/>
  <c r="K750" i="10"/>
  <c r="G750" i="10"/>
  <c r="F750" i="10"/>
  <c r="E750" i="10"/>
  <c r="D750" i="10"/>
  <c r="C750" i="10"/>
  <c r="B750" i="10"/>
  <c r="S749" i="10"/>
  <c r="R749" i="10"/>
  <c r="Q749" i="10"/>
  <c r="P749" i="10"/>
  <c r="N749" i="10"/>
  <c r="M749" i="10"/>
  <c r="M749" i="10" a="1"/>
  <c r="L749" i="10"/>
  <c r="K749" i="10"/>
  <c r="G749" i="10"/>
  <c r="F749" i="10"/>
  <c r="E749" i="10"/>
  <c r="D749" i="10"/>
  <c r="C749" i="10"/>
  <c r="B749" i="10"/>
  <c r="S748" i="10"/>
  <c r="R748" i="10"/>
  <c r="Q748" i="10"/>
  <c r="P748" i="10"/>
  <c r="N748" i="10"/>
  <c r="M748" i="10"/>
  <c r="M748" i="10" a="1"/>
  <c r="L748" i="10"/>
  <c r="K748" i="10"/>
  <c r="G748" i="10"/>
  <c r="F748" i="10"/>
  <c r="E748" i="10"/>
  <c r="D748" i="10"/>
  <c r="C748" i="10"/>
  <c r="B748" i="10"/>
  <c r="S747" i="10"/>
  <c r="R747" i="10"/>
  <c r="Q747" i="10"/>
  <c r="P747" i="10"/>
  <c r="N747" i="10"/>
  <c r="M747" i="10"/>
  <c r="M747" i="10" a="1"/>
  <c r="L747" i="10"/>
  <c r="K747" i="10"/>
  <c r="G747" i="10"/>
  <c r="F747" i="10"/>
  <c r="E747" i="10"/>
  <c r="D747" i="10"/>
  <c r="C747" i="10"/>
  <c r="B747" i="10"/>
  <c r="S746" i="10"/>
  <c r="R746" i="10"/>
  <c r="Q746" i="10"/>
  <c r="P746" i="10"/>
  <c r="N746" i="10"/>
  <c r="M746" i="10"/>
  <c r="M746" i="10" a="1"/>
  <c r="L746" i="10"/>
  <c r="K746" i="10"/>
  <c r="G746" i="10"/>
  <c r="F746" i="10"/>
  <c r="E746" i="10"/>
  <c r="D746" i="10"/>
  <c r="C746" i="10"/>
  <c r="B746" i="10"/>
  <c r="S745" i="10"/>
  <c r="R745" i="10"/>
  <c r="Q745" i="10"/>
  <c r="P745" i="10"/>
  <c r="N745" i="10"/>
  <c r="M745" i="10"/>
  <c r="M745" i="10" a="1"/>
  <c r="L745" i="10"/>
  <c r="K745" i="10"/>
  <c r="G745" i="10"/>
  <c r="F745" i="10"/>
  <c r="E745" i="10"/>
  <c r="D745" i="10"/>
  <c r="C745" i="10"/>
  <c r="B745" i="10"/>
  <c r="S744" i="10"/>
  <c r="R744" i="10"/>
  <c r="Q744" i="10"/>
  <c r="P744" i="10"/>
  <c r="N744" i="10"/>
  <c r="M744" i="10"/>
  <c r="M744" i="10" a="1"/>
  <c r="L744" i="10"/>
  <c r="K744" i="10"/>
  <c r="G744" i="10"/>
  <c r="F744" i="10"/>
  <c r="E744" i="10"/>
  <c r="D744" i="10"/>
  <c r="C744" i="10"/>
  <c r="B744" i="10"/>
  <c r="S743" i="10"/>
  <c r="R743" i="10"/>
  <c r="Q743" i="10"/>
  <c r="P743" i="10"/>
  <c r="N743" i="10"/>
  <c r="M743" i="10"/>
  <c r="M743" i="10" a="1"/>
  <c r="L743" i="10"/>
  <c r="K743" i="10"/>
  <c r="G743" i="10"/>
  <c r="F743" i="10"/>
  <c r="E743" i="10"/>
  <c r="D743" i="10"/>
  <c r="C743" i="10"/>
  <c r="B743" i="10"/>
  <c r="S742" i="10"/>
  <c r="R742" i="10"/>
  <c r="Q742" i="10"/>
  <c r="P742" i="10"/>
  <c r="N742" i="10"/>
  <c r="M742" i="10"/>
  <c r="M742" i="10" a="1"/>
  <c r="L742" i="10"/>
  <c r="K742" i="10"/>
  <c r="G742" i="10"/>
  <c r="F742" i="10"/>
  <c r="E742" i="10"/>
  <c r="D742" i="10"/>
  <c r="C742" i="10"/>
  <c r="B742" i="10"/>
  <c r="S741" i="10"/>
  <c r="R741" i="10"/>
  <c r="Q741" i="10"/>
  <c r="P741" i="10"/>
  <c r="M741" i="10"/>
  <c r="M741" i="10" a="1"/>
  <c r="L741" i="10"/>
  <c r="K741" i="10"/>
  <c r="G741" i="10"/>
  <c r="F741" i="10"/>
  <c r="E741" i="10"/>
  <c r="D741" i="10"/>
  <c r="C741" i="10"/>
  <c r="B741" i="10"/>
  <c r="S740" i="10"/>
  <c r="R740" i="10"/>
  <c r="Q740" i="10"/>
  <c r="P740" i="10"/>
  <c r="N740" i="10"/>
  <c r="M740" i="10"/>
  <c r="M740" i="10" a="1"/>
  <c r="L740" i="10"/>
  <c r="K740" i="10"/>
  <c r="G740" i="10"/>
  <c r="F740" i="10"/>
  <c r="E740" i="10"/>
  <c r="D740" i="10"/>
  <c r="C740" i="10"/>
  <c r="B740" i="10"/>
  <c r="S739" i="10"/>
  <c r="R739" i="10"/>
  <c r="Q739" i="10"/>
  <c r="P739" i="10"/>
  <c r="N739" i="10"/>
  <c r="M739" i="10"/>
  <c r="M739" i="10" a="1"/>
  <c r="L739" i="10"/>
  <c r="K739" i="10"/>
  <c r="G739" i="10"/>
  <c r="F739" i="10"/>
  <c r="E739" i="10"/>
  <c r="D739" i="10"/>
  <c r="C739" i="10"/>
  <c r="B739" i="10"/>
  <c r="S738" i="10"/>
  <c r="R738" i="10"/>
  <c r="Q738" i="10"/>
  <c r="P738" i="10"/>
  <c r="N738" i="10"/>
  <c r="M738" i="10"/>
  <c r="M738" i="10" a="1"/>
  <c r="L738" i="10"/>
  <c r="K738" i="10"/>
  <c r="G738" i="10"/>
  <c r="F738" i="10"/>
  <c r="E738" i="10"/>
  <c r="D738" i="10"/>
  <c r="C738" i="10"/>
  <c r="B738" i="10"/>
  <c r="S737" i="10"/>
  <c r="R737" i="10"/>
  <c r="Q737" i="10"/>
  <c r="P737" i="10"/>
  <c r="N737" i="10"/>
  <c r="M737" i="10"/>
  <c r="M737" i="10" a="1"/>
  <c r="L737" i="10"/>
  <c r="K737" i="10"/>
  <c r="G737" i="10"/>
  <c r="F737" i="10"/>
  <c r="E737" i="10"/>
  <c r="D737" i="10"/>
  <c r="C737" i="10"/>
  <c r="B737" i="10"/>
  <c r="S736" i="10"/>
  <c r="R736" i="10"/>
  <c r="Q736" i="10"/>
  <c r="P736" i="10"/>
  <c r="N736" i="10"/>
  <c r="M736" i="10"/>
  <c r="M736" i="10" a="1"/>
  <c r="L736" i="10"/>
  <c r="K736" i="10"/>
  <c r="G736" i="10"/>
  <c r="F736" i="10"/>
  <c r="E736" i="10"/>
  <c r="D736" i="10"/>
  <c r="C736" i="10"/>
  <c r="B736" i="10"/>
  <c r="S735" i="10"/>
  <c r="R735" i="10"/>
  <c r="Q735" i="10"/>
  <c r="P735" i="10"/>
  <c r="N735" i="10"/>
  <c r="M735" i="10"/>
  <c r="M735" i="10" a="1"/>
  <c r="L735" i="10"/>
  <c r="K735" i="10"/>
  <c r="G735" i="10"/>
  <c r="F735" i="10"/>
  <c r="E735" i="10"/>
  <c r="D735" i="10"/>
  <c r="C735" i="10"/>
  <c r="B735" i="10"/>
  <c r="S734" i="10"/>
  <c r="R734" i="10"/>
  <c r="Q734" i="10"/>
  <c r="P734" i="10"/>
  <c r="N734" i="10"/>
  <c r="M734" i="10"/>
  <c r="M734" i="10" a="1"/>
  <c r="L734" i="10"/>
  <c r="K734" i="10"/>
  <c r="G734" i="10"/>
  <c r="F734" i="10"/>
  <c r="E734" i="10"/>
  <c r="D734" i="10"/>
  <c r="C734" i="10"/>
  <c r="B734" i="10"/>
  <c r="S733" i="10"/>
  <c r="R733" i="10"/>
  <c r="Q733" i="10"/>
  <c r="P733" i="10"/>
  <c r="N733" i="10"/>
  <c r="M733" i="10"/>
  <c r="M733" i="10" a="1"/>
  <c r="L733" i="10"/>
  <c r="K733" i="10"/>
  <c r="G733" i="10"/>
  <c r="F733" i="10"/>
  <c r="E733" i="10"/>
  <c r="D733" i="10"/>
  <c r="C733" i="10"/>
  <c r="B733" i="10"/>
  <c r="S732" i="10"/>
  <c r="R732" i="10"/>
  <c r="Q732" i="10"/>
  <c r="P732" i="10"/>
  <c r="N732" i="10"/>
  <c r="M732" i="10"/>
  <c r="M732" i="10" a="1"/>
  <c r="L732" i="10"/>
  <c r="K732" i="10"/>
  <c r="G732" i="10"/>
  <c r="F732" i="10"/>
  <c r="E732" i="10"/>
  <c r="D732" i="10"/>
  <c r="C732" i="10"/>
  <c r="B732" i="10"/>
  <c r="S731" i="10"/>
  <c r="R731" i="10"/>
  <c r="Q731" i="10"/>
  <c r="P731" i="10"/>
  <c r="N731" i="10"/>
  <c r="M731" i="10"/>
  <c r="M731" i="10" a="1"/>
  <c r="L731" i="10"/>
  <c r="K731" i="10"/>
  <c r="G731" i="10"/>
  <c r="F731" i="10"/>
  <c r="E731" i="10"/>
  <c r="D731" i="10"/>
  <c r="C731" i="10"/>
  <c r="B731" i="10"/>
  <c r="S730" i="10"/>
  <c r="R730" i="10"/>
  <c r="Q730" i="10"/>
  <c r="P730" i="10"/>
  <c r="N730" i="10"/>
  <c r="M730" i="10"/>
  <c r="M730" i="10" a="1"/>
  <c r="L730" i="10"/>
  <c r="K730" i="10"/>
  <c r="G730" i="10"/>
  <c r="F730" i="10"/>
  <c r="E730" i="10"/>
  <c r="D730" i="10"/>
  <c r="C730" i="10"/>
  <c r="B730" i="10"/>
  <c r="S729" i="10"/>
  <c r="R729" i="10"/>
  <c r="Q729" i="10"/>
  <c r="P729" i="10"/>
  <c r="N729" i="10"/>
  <c r="M729" i="10"/>
  <c r="M729" i="10" a="1"/>
  <c r="L729" i="10"/>
  <c r="K729" i="10"/>
  <c r="G729" i="10"/>
  <c r="F729" i="10"/>
  <c r="E729" i="10"/>
  <c r="D729" i="10"/>
  <c r="C729" i="10"/>
  <c r="B729" i="10"/>
  <c r="S728" i="10"/>
  <c r="R728" i="10"/>
  <c r="Q728" i="10"/>
  <c r="P728" i="10"/>
  <c r="N728" i="10"/>
  <c r="M728" i="10"/>
  <c r="M728" i="10" a="1"/>
  <c r="L728" i="10"/>
  <c r="K728" i="10"/>
  <c r="G728" i="10"/>
  <c r="F728" i="10"/>
  <c r="E728" i="10"/>
  <c r="D728" i="10"/>
  <c r="C728" i="10"/>
  <c r="B728" i="10"/>
  <c r="S727" i="10"/>
  <c r="R727" i="10"/>
  <c r="Q727" i="10"/>
  <c r="P727" i="10"/>
  <c r="N727" i="10"/>
  <c r="M727" i="10"/>
  <c r="M727" i="10" a="1"/>
  <c r="L727" i="10"/>
  <c r="K727" i="10"/>
  <c r="G727" i="10"/>
  <c r="F727" i="10"/>
  <c r="E727" i="10"/>
  <c r="D727" i="10"/>
  <c r="C727" i="10"/>
  <c r="B727" i="10"/>
  <c r="S726" i="10"/>
  <c r="R726" i="10"/>
  <c r="Q726" i="10"/>
  <c r="P726" i="10"/>
  <c r="N726" i="10"/>
  <c r="M726" i="10"/>
  <c r="M726" i="10" a="1"/>
  <c r="L726" i="10"/>
  <c r="K726" i="10"/>
  <c r="G726" i="10"/>
  <c r="F726" i="10"/>
  <c r="E726" i="10"/>
  <c r="D726" i="10"/>
  <c r="C726" i="10"/>
  <c r="B726" i="10"/>
  <c r="S725" i="10"/>
  <c r="R725" i="10"/>
  <c r="Q725" i="10"/>
  <c r="P725" i="10"/>
  <c r="N725" i="10"/>
  <c r="M725" i="10"/>
  <c r="M725" i="10" a="1"/>
  <c r="L725" i="10"/>
  <c r="K725" i="10"/>
  <c r="G725" i="10"/>
  <c r="F725" i="10"/>
  <c r="E725" i="10"/>
  <c r="D725" i="10"/>
  <c r="C725" i="10"/>
  <c r="B725" i="10"/>
  <c r="S724" i="10"/>
  <c r="R724" i="10"/>
  <c r="Q724" i="10"/>
  <c r="P724" i="10"/>
  <c r="N724" i="10"/>
  <c r="M724" i="10"/>
  <c r="M724" i="10" a="1"/>
  <c r="L724" i="10"/>
  <c r="K724" i="10"/>
  <c r="G724" i="10"/>
  <c r="F724" i="10"/>
  <c r="E724" i="10"/>
  <c r="D724" i="10"/>
  <c r="C724" i="10"/>
  <c r="B724" i="10"/>
  <c r="S723" i="10"/>
  <c r="R723" i="10"/>
  <c r="Q723" i="10"/>
  <c r="P723" i="10"/>
  <c r="N723" i="10"/>
  <c r="M723" i="10"/>
  <c r="M723" i="10" a="1"/>
  <c r="L723" i="10"/>
  <c r="K723" i="10"/>
  <c r="G723" i="10"/>
  <c r="F723" i="10"/>
  <c r="E723" i="10"/>
  <c r="D723" i="10"/>
  <c r="C723" i="10"/>
  <c r="B723" i="10"/>
  <c r="S722" i="10"/>
  <c r="R722" i="10"/>
  <c r="Q722" i="10"/>
  <c r="P722" i="10"/>
  <c r="N722" i="10"/>
  <c r="M722" i="10"/>
  <c r="M722" i="10" a="1"/>
  <c r="L722" i="10"/>
  <c r="K722" i="10"/>
  <c r="G722" i="10"/>
  <c r="F722" i="10"/>
  <c r="E722" i="10"/>
  <c r="D722" i="10"/>
  <c r="C722" i="10"/>
  <c r="B722" i="10"/>
  <c r="S721" i="10"/>
  <c r="R721" i="10"/>
  <c r="Q721" i="10"/>
  <c r="P721" i="10"/>
  <c r="N721" i="10"/>
  <c r="M721" i="10"/>
  <c r="M721" i="10" a="1"/>
  <c r="L721" i="10"/>
  <c r="K721" i="10"/>
  <c r="G721" i="10"/>
  <c r="F721" i="10"/>
  <c r="E721" i="10"/>
  <c r="D721" i="10"/>
  <c r="C721" i="10"/>
  <c r="B721" i="10"/>
  <c r="S720" i="10"/>
  <c r="R720" i="10"/>
  <c r="Q720" i="10"/>
  <c r="P720" i="10"/>
  <c r="N720" i="10"/>
  <c r="M720" i="10"/>
  <c r="M720" i="10" a="1"/>
  <c r="L720" i="10"/>
  <c r="K720" i="10"/>
  <c r="G720" i="10"/>
  <c r="F720" i="10"/>
  <c r="E720" i="10"/>
  <c r="D720" i="10"/>
  <c r="C720" i="10"/>
  <c r="B720" i="10"/>
  <c r="S719" i="10"/>
  <c r="R719" i="10"/>
  <c r="Q719" i="10"/>
  <c r="P719" i="10"/>
  <c r="N719" i="10"/>
  <c r="M719" i="10"/>
  <c r="M719" i="10" a="1"/>
  <c r="L719" i="10"/>
  <c r="K719" i="10"/>
  <c r="G719" i="10"/>
  <c r="F719" i="10"/>
  <c r="E719" i="10"/>
  <c r="D719" i="10"/>
  <c r="C719" i="10"/>
  <c r="B719" i="10"/>
  <c r="S718" i="10"/>
  <c r="R718" i="10"/>
  <c r="Q718" i="10"/>
  <c r="P718" i="10"/>
  <c r="N718" i="10"/>
  <c r="M718" i="10"/>
  <c r="M718" i="10" a="1"/>
  <c r="L718" i="10"/>
  <c r="K718" i="10"/>
  <c r="G718" i="10"/>
  <c r="F718" i="10"/>
  <c r="E718" i="10"/>
  <c r="D718" i="10"/>
  <c r="C718" i="10"/>
  <c r="B718" i="10"/>
  <c r="S717" i="10"/>
  <c r="R717" i="10"/>
  <c r="Q717" i="10"/>
  <c r="P717" i="10"/>
  <c r="N717" i="10"/>
  <c r="M717" i="10"/>
  <c r="M717" i="10" a="1"/>
  <c r="L717" i="10"/>
  <c r="K717" i="10"/>
  <c r="G717" i="10"/>
  <c r="F717" i="10"/>
  <c r="E717" i="10"/>
  <c r="D717" i="10"/>
  <c r="C717" i="10"/>
  <c r="B717" i="10"/>
  <c r="S716" i="10"/>
  <c r="R716" i="10"/>
  <c r="Q716" i="10"/>
  <c r="P716" i="10"/>
  <c r="N716" i="10"/>
  <c r="M716" i="10"/>
  <c r="M716" i="10" a="1"/>
  <c r="L716" i="10"/>
  <c r="K716" i="10"/>
  <c r="G716" i="10"/>
  <c r="F716" i="10"/>
  <c r="E716" i="10"/>
  <c r="D716" i="10"/>
  <c r="C716" i="10"/>
  <c r="B716" i="10"/>
  <c r="S715" i="10"/>
  <c r="R715" i="10"/>
  <c r="Q715" i="10"/>
  <c r="P715" i="10"/>
  <c r="N715" i="10"/>
  <c r="M715" i="10"/>
  <c r="M715" i="10" a="1"/>
  <c r="L715" i="10"/>
  <c r="K715" i="10"/>
  <c r="G715" i="10"/>
  <c r="F715" i="10"/>
  <c r="E715" i="10"/>
  <c r="D715" i="10"/>
  <c r="C715" i="10"/>
  <c r="B715" i="10"/>
  <c r="S714" i="10"/>
  <c r="R714" i="10"/>
  <c r="Q714" i="10"/>
  <c r="P714" i="10"/>
  <c r="N714" i="10"/>
  <c r="M714" i="10"/>
  <c r="M714" i="10" a="1"/>
  <c r="L714" i="10"/>
  <c r="K714" i="10"/>
  <c r="G714" i="10"/>
  <c r="F714" i="10"/>
  <c r="E714" i="10"/>
  <c r="D714" i="10"/>
  <c r="C714" i="10"/>
  <c r="B714" i="10"/>
  <c r="S713" i="10"/>
  <c r="R713" i="10"/>
  <c r="Q713" i="10"/>
  <c r="P713" i="10"/>
  <c r="N713" i="10"/>
  <c r="M713" i="10"/>
  <c r="M713" i="10" a="1"/>
  <c r="L713" i="10"/>
  <c r="K713" i="10"/>
  <c r="G713" i="10"/>
  <c r="F713" i="10"/>
  <c r="E713" i="10"/>
  <c r="D713" i="10"/>
  <c r="C713" i="10"/>
  <c r="B713" i="10"/>
  <c r="S712" i="10"/>
  <c r="R712" i="10"/>
  <c r="Q712" i="10"/>
  <c r="P712" i="10"/>
  <c r="N712" i="10"/>
  <c r="M712" i="10"/>
  <c r="M712" i="10" a="1"/>
  <c r="L712" i="10"/>
  <c r="K712" i="10"/>
  <c r="G712" i="10"/>
  <c r="F712" i="10"/>
  <c r="E712" i="10"/>
  <c r="D712" i="10"/>
  <c r="C712" i="10"/>
  <c r="B712" i="10"/>
  <c r="S711" i="10"/>
  <c r="R711" i="10"/>
  <c r="Q711" i="10"/>
  <c r="P711" i="10"/>
  <c r="N711" i="10"/>
  <c r="M711" i="10"/>
  <c r="M711" i="10" a="1"/>
  <c r="L711" i="10"/>
  <c r="K711" i="10"/>
  <c r="G711" i="10"/>
  <c r="F711" i="10"/>
  <c r="E711" i="10"/>
  <c r="D711" i="10"/>
  <c r="C711" i="10"/>
  <c r="B711" i="10"/>
  <c r="S710" i="10"/>
  <c r="R710" i="10"/>
  <c r="Q710" i="10"/>
  <c r="P710" i="10"/>
  <c r="N710" i="10"/>
  <c r="M710" i="10"/>
  <c r="M710" i="10" a="1"/>
  <c r="L710" i="10"/>
  <c r="K710" i="10"/>
  <c r="G710" i="10"/>
  <c r="F710" i="10"/>
  <c r="E710" i="10"/>
  <c r="D710" i="10"/>
  <c r="C710" i="10"/>
  <c r="B710" i="10"/>
  <c r="S709" i="10"/>
  <c r="R709" i="10"/>
  <c r="Q709" i="10"/>
  <c r="P709" i="10"/>
  <c r="N709" i="10"/>
  <c r="M709" i="10"/>
  <c r="M709" i="10" a="1"/>
  <c r="L709" i="10"/>
  <c r="K709" i="10"/>
  <c r="G709" i="10"/>
  <c r="F709" i="10"/>
  <c r="E709" i="10"/>
  <c r="D709" i="10"/>
  <c r="C709" i="10"/>
  <c r="B709" i="10"/>
  <c r="S708" i="10"/>
  <c r="R708" i="10"/>
  <c r="Q708" i="10"/>
  <c r="P708" i="10"/>
  <c r="N708" i="10"/>
  <c r="M708" i="10"/>
  <c r="M708" i="10" a="1"/>
  <c r="L708" i="10"/>
  <c r="K708" i="10"/>
  <c r="G708" i="10"/>
  <c r="F708" i="10"/>
  <c r="E708" i="10"/>
  <c r="D708" i="10"/>
  <c r="C708" i="10"/>
  <c r="B708" i="10"/>
  <c r="S707" i="10"/>
  <c r="R707" i="10"/>
  <c r="Q707" i="10"/>
  <c r="P707" i="10"/>
  <c r="N707" i="10"/>
  <c r="M707" i="10"/>
  <c r="M707" i="10" a="1"/>
  <c r="L707" i="10"/>
  <c r="K707" i="10"/>
  <c r="G707" i="10"/>
  <c r="F707" i="10"/>
  <c r="E707" i="10"/>
  <c r="D707" i="10"/>
  <c r="C707" i="10"/>
  <c r="B707" i="10"/>
  <c r="S706" i="10"/>
  <c r="R706" i="10"/>
  <c r="Q706" i="10"/>
  <c r="P706" i="10"/>
  <c r="N706" i="10"/>
  <c r="M706" i="10"/>
  <c r="M706" i="10" a="1"/>
  <c r="L706" i="10"/>
  <c r="K706" i="10"/>
  <c r="G706" i="10"/>
  <c r="F706" i="10"/>
  <c r="E706" i="10"/>
  <c r="D706" i="10"/>
  <c r="C706" i="10"/>
  <c r="B706" i="10"/>
  <c r="S705" i="10"/>
  <c r="R705" i="10"/>
  <c r="Q705" i="10"/>
  <c r="P705" i="10"/>
  <c r="N705" i="10"/>
  <c r="M705" i="10"/>
  <c r="M705" i="10" a="1"/>
  <c r="L705" i="10"/>
  <c r="K705" i="10"/>
  <c r="G705" i="10"/>
  <c r="F705" i="10"/>
  <c r="E705" i="10"/>
  <c r="D705" i="10"/>
  <c r="C705" i="10"/>
  <c r="B705" i="10"/>
  <c r="S704" i="10"/>
  <c r="R704" i="10"/>
  <c r="Q704" i="10"/>
  <c r="P704" i="10"/>
  <c r="N704" i="10"/>
  <c r="M704" i="10"/>
  <c r="M704" i="10" a="1"/>
  <c r="L704" i="10"/>
  <c r="K704" i="10"/>
  <c r="G704" i="10"/>
  <c r="F704" i="10"/>
  <c r="E704" i="10"/>
  <c r="D704" i="10"/>
  <c r="C704" i="10"/>
  <c r="B704" i="10"/>
  <c r="S703" i="10"/>
  <c r="R703" i="10"/>
  <c r="Q703" i="10"/>
  <c r="P703" i="10"/>
  <c r="N703" i="10"/>
  <c r="M703" i="10"/>
  <c r="M703" i="10" a="1"/>
  <c r="L703" i="10"/>
  <c r="K703" i="10"/>
  <c r="G703" i="10"/>
  <c r="F703" i="10"/>
  <c r="E703" i="10"/>
  <c r="D703" i="10"/>
  <c r="C703" i="10"/>
  <c r="B703" i="10"/>
  <c r="S702" i="10"/>
  <c r="R702" i="10"/>
  <c r="Q702" i="10"/>
  <c r="P702" i="10"/>
  <c r="N702" i="10"/>
  <c r="M702" i="10"/>
  <c r="M702" i="10" a="1"/>
  <c r="L702" i="10"/>
  <c r="K702" i="10"/>
  <c r="G702" i="10"/>
  <c r="F702" i="10"/>
  <c r="E702" i="10"/>
  <c r="D702" i="10"/>
  <c r="C702" i="10"/>
  <c r="B702" i="10"/>
  <c r="S701" i="10"/>
  <c r="R701" i="10"/>
  <c r="Q701" i="10"/>
  <c r="P701" i="10"/>
  <c r="N701" i="10"/>
  <c r="M701" i="10"/>
  <c r="M701" i="10" a="1"/>
  <c r="L701" i="10"/>
  <c r="K701" i="10"/>
  <c r="G701" i="10"/>
  <c r="F701" i="10"/>
  <c r="E701" i="10"/>
  <c r="D701" i="10"/>
  <c r="C701" i="10"/>
  <c r="B701" i="10"/>
  <c r="S700" i="10"/>
  <c r="R700" i="10"/>
  <c r="Q700" i="10"/>
  <c r="P700" i="10"/>
  <c r="N700" i="10"/>
  <c r="M700" i="10"/>
  <c r="M700" i="10" a="1"/>
  <c r="L700" i="10"/>
  <c r="K700" i="10"/>
  <c r="G700" i="10"/>
  <c r="F700" i="10"/>
  <c r="E700" i="10"/>
  <c r="D700" i="10"/>
  <c r="C700" i="10"/>
  <c r="B700" i="10"/>
  <c r="S699" i="10"/>
  <c r="R699" i="10"/>
  <c r="Q699" i="10"/>
  <c r="P699" i="10"/>
  <c r="N699" i="10"/>
  <c r="M699" i="10"/>
  <c r="M699" i="10" a="1"/>
  <c r="L699" i="10"/>
  <c r="K699" i="10"/>
  <c r="G699" i="10"/>
  <c r="F699" i="10"/>
  <c r="E699" i="10"/>
  <c r="D699" i="10"/>
  <c r="C699" i="10"/>
  <c r="B699" i="10"/>
  <c r="S698" i="10"/>
  <c r="R698" i="10"/>
  <c r="Q698" i="10"/>
  <c r="P698" i="10"/>
  <c r="N698" i="10"/>
  <c r="M698" i="10"/>
  <c r="M698" i="10" a="1"/>
  <c r="L698" i="10"/>
  <c r="K698" i="10"/>
  <c r="G698" i="10"/>
  <c r="F698" i="10"/>
  <c r="E698" i="10"/>
  <c r="D698" i="10"/>
  <c r="C698" i="10"/>
  <c r="B698" i="10"/>
  <c r="S697" i="10"/>
  <c r="R697" i="10"/>
  <c r="Q697" i="10"/>
  <c r="P697" i="10"/>
  <c r="N697" i="10"/>
  <c r="M697" i="10"/>
  <c r="M697" i="10" a="1"/>
  <c r="L697" i="10"/>
  <c r="K697" i="10"/>
  <c r="G697" i="10"/>
  <c r="F697" i="10"/>
  <c r="E697" i="10"/>
  <c r="D697" i="10"/>
  <c r="C697" i="10"/>
  <c r="B697" i="10"/>
  <c r="S696" i="10"/>
  <c r="R696" i="10"/>
  <c r="Q696" i="10"/>
  <c r="P696" i="10"/>
  <c r="N696" i="10"/>
  <c r="M696" i="10"/>
  <c r="M696" i="10" a="1"/>
  <c r="L696" i="10"/>
  <c r="K696" i="10"/>
  <c r="G696" i="10"/>
  <c r="F696" i="10"/>
  <c r="E696" i="10"/>
  <c r="D696" i="10"/>
  <c r="C696" i="10"/>
  <c r="B696" i="10"/>
  <c r="S695" i="10"/>
  <c r="R695" i="10"/>
  <c r="Q695" i="10"/>
  <c r="P695" i="10"/>
  <c r="N695" i="10"/>
  <c r="M695" i="10"/>
  <c r="M695" i="10" a="1"/>
  <c r="L695" i="10"/>
  <c r="K695" i="10"/>
  <c r="G695" i="10"/>
  <c r="F695" i="10"/>
  <c r="E695" i="10"/>
  <c r="D695" i="10"/>
  <c r="C695" i="10"/>
  <c r="B695" i="10"/>
  <c r="S694" i="10"/>
  <c r="R694" i="10"/>
  <c r="Q694" i="10"/>
  <c r="P694" i="10"/>
  <c r="N694" i="10"/>
  <c r="M694" i="10"/>
  <c r="M694" i="10" a="1"/>
  <c r="L694" i="10"/>
  <c r="K694" i="10"/>
  <c r="G694" i="10"/>
  <c r="F694" i="10"/>
  <c r="E694" i="10"/>
  <c r="D694" i="10"/>
  <c r="C694" i="10"/>
  <c r="B694" i="10"/>
  <c r="S693" i="10"/>
  <c r="R693" i="10"/>
  <c r="Q693" i="10"/>
  <c r="P693" i="10"/>
  <c r="N693" i="10"/>
  <c r="M693" i="10"/>
  <c r="M693" i="10" a="1"/>
  <c r="L693" i="10"/>
  <c r="K693" i="10"/>
  <c r="G693" i="10"/>
  <c r="F693" i="10"/>
  <c r="E693" i="10"/>
  <c r="D693" i="10"/>
  <c r="C693" i="10"/>
  <c r="B693" i="10"/>
  <c r="S692" i="10"/>
  <c r="R692" i="10"/>
  <c r="Q692" i="10"/>
  <c r="P692" i="10"/>
  <c r="N692" i="10"/>
  <c r="M692" i="10"/>
  <c r="M692" i="10" a="1"/>
  <c r="L692" i="10"/>
  <c r="K692" i="10"/>
  <c r="G692" i="10"/>
  <c r="F692" i="10"/>
  <c r="E692" i="10"/>
  <c r="D692" i="10"/>
  <c r="C692" i="10"/>
  <c r="B692" i="10"/>
  <c r="S691" i="10"/>
  <c r="R691" i="10"/>
  <c r="Q691" i="10"/>
  <c r="P691" i="10"/>
  <c r="N691" i="10"/>
  <c r="M691" i="10"/>
  <c r="M691" i="10" a="1"/>
  <c r="L691" i="10"/>
  <c r="K691" i="10"/>
  <c r="G691" i="10"/>
  <c r="F691" i="10"/>
  <c r="E691" i="10"/>
  <c r="D691" i="10"/>
  <c r="C691" i="10"/>
  <c r="B691" i="10"/>
  <c r="S690" i="10"/>
  <c r="R690" i="10"/>
  <c r="Q690" i="10"/>
  <c r="P690" i="10"/>
  <c r="N690" i="10"/>
  <c r="M690" i="10"/>
  <c r="M690" i="10" a="1"/>
  <c r="L690" i="10"/>
  <c r="K690" i="10"/>
  <c r="G690" i="10"/>
  <c r="F690" i="10"/>
  <c r="E690" i="10"/>
  <c r="D690" i="10"/>
  <c r="C690" i="10"/>
  <c r="B690" i="10"/>
  <c r="S689" i="10"/>
  <c r="R689" i="10"/>
  <c r="Q689" i="10"/>
  <c r="P689" i="10"/>
  <c r="N689" i="10"/>
  <c r="M689" i="10"/>
  <c r="M689" i="10" a="1"/>
  <c r="L689" i="10"/>
  <c r="K689" i="10"/>
  <c r="G689" i="10"/>
  <c r="F689" i="10"/>
  <c r="E689" i="10"/>
  <c r="D689" i="10"/>
  <c r="C689" i="10"/>
  <c r="B689" i="10"/>
  <c r="S688" i="10"/>
  <c r="R688" i="10"/>
  <c r="Q688" i="10"/>
  <c r="P688" i="10"/>
  <c r="N688" i="10"/>
  <c r="M688" i="10"/>
  <c r="M688" i="10" a="1"/>
  <c r="L688" i="10"/>
  <c r="K688" i="10"/>
  <c r="G688" i="10"/>
  <c r="F688" i="10"/>
  <c r="E688" i="10"/>
  <c r="D688" i="10"/>
  <c r="C688" i="10"/>
  <c r="B688" i="10"/>
  <c r="S687" i="10"/>
  <c r="R687" i="10"/>
  <c r="Q687" i="10"/>
  <c r="P687" i="10"/>
  <c r="N687" i="10"/>
  <c r="M687" i="10"/>
  <c r="M687" i="10" a="1"/>
  <c r="L687" i="10"/>
  <c r="K687" i="10"/>
  <c r="G687" i="10"/>
  <c r="F687" i="10"/>
  <c r="E687" i="10"/>
  <c r="D687" i="10"/>
  <c r="C687" i="10"/>
  <c r="B687" i="10"/>
  <c r="S686" i="10"/>
  <c r="R686" i="10"/>
  <c r="Q686" i="10"/>
  <c r="P686" i="10"/>
  <c r="N686" i="10"/>
  <c r="M686" i="10"/>
  <c r="M686" i="10" a="1"/>
  <c r="L686" i="10"/>
  <c r="K686" i="10"/>
  <c r="G686" i="10"/>
  <c r="F686" i="10"/>
  <c r="E686" i="10"/>
  <c r="D686" i="10"/>
  <c r="C686" i="10"/>
  <c r="B686" i="10"/>
  <c r="S685" i="10"/>
  <c r="R685" i="10"/>
  <c r="Q685" i="10"/>
  <c r="P685" i="10"/>
  <c r="N685" i="10"/>
  <c r="M685" i="10"/>
  <c r="M685" i="10" a="1"/>
  <c r="L685" i="10"/>
  <c r="K685" i="10"/>
  <c r="G685" i="10"/>
  <c r="F685" i="10"/>
  <c r="E685" i="10"/>
  <c r="D685" i="10"/>
  <c r="C685" i="10"/>
  <c r="B685" i="10"/>
  <c r="S684" i="10"/>
  <c r="R684" i="10"/>
  <c r="Q684" i="10"/>
  <c r="P684" i="10"/>
  <c r="M684" i="10"/>
  <c r="M684" i="10" a="1"/>
  <c r="L684" i="10"/>
  <c r="K684" i="10"/>
  <c r="G684" i="10"/>
  <c r="F684" i="10"/>
  <c r="E684" i="10"/>
  <c r="D684" i="10"/>
  <c r="C684" i="10"/>
  <c r="B684" i="10"/>
  <c r="S683" i="10"/>
  <c r="R683" i="10"/>
  <c r="Q683" i="10"/>
  <c r="P683" i="10"/>
  <c r="N683" i="10"/>
  <c r="M683" i="10"/>
  <c r="M683" i="10" a="1"/>
  <c r="L683" i="10"/>
  <c r="K683" i="10"/>
  <c r="G683" i="10"/>
  <c r="F683" i="10"/>
  <c r="E683" i="10"/>
  <c r="D683" i="10"/>
  <c r="C683" i="10"/>
  <c r="B683" i="10"/>
  <c r="S682" i="10"/>
  <c r="R682" i="10"/>
  <c r="Q682" i="10"/>
  <c r="P682" i="10"/>
  <c r="N682" i="10"/>
  <c r="M682" i="10"/>
  <c r="M682" i="10" a="1"/>
  <c r="L682" i="10"/>
  <c r="K682" i="10"/>
  <c r="G682" i="10"/>
  <c r="F682" i="10"/>
  <c r="E682" i="10"/>
  <c r="D682" i="10"/>
  <c r="C682" i="10"/>
  <c r="B682" i="10"/>
  <c r="S681" i="10"/>
  <c r="R681" i="10"/>
  <c r="Q681" i="10"/>
  <c r="P681" i="10"/>
  <c r="N681" i="10"/>
  <c r="M681" i="10"/>
  <c r="M681" i="10" a="1"/>
  <c r="L681" i="10"/>
  <c r="K681" i="10"/>
  <c r="G681" i="10"/>
  <c r="F681" i="10"/>
  <c r="E681" i="10"/>
  <c r="D681" i="10"/>
  <c r="C681" i="10"/>
  <c r="B681" i="10"/>
  <c r="S680" i="10"/>
  <c r="R680" i="10"/>
  <c r="Q680" i="10"/>
  <c r="P680" i="10"/>
  <c r="N680" i="10"/>
  <c r="M680" i="10"/>
  <c r="M680" i="10" a="1"/>
  <c r="L680" i="10"/>
  <c r="K680" i="10"/>
  <c r="G680" i="10"/>
  <c r="F680" i="10"/>
  <c r="E680" i="10"/>
  <c r="D680" i="10"/>
  <c r="C680" i="10"/>
  <c r="B680" i="10"/>
  <c r="S679" i="10"/>
  <c r="R679" i="10"/>
  <c r="Q679" i="10"/>
  <c r="P679" i="10"/>
  <c r="N679" i="10"/>
  <c r="M679" i="10"/>
  <c r="M679" i="10" a="1"/>
  <c r="L679" i="10"/>
  <c r="K679" i="10"/>
  <c r="G679" i="10"/>
  <c r="F679" i="10"/>
  <c r="E679" i="10"/>
  <c r="D679" i="10"/>
  <c r="C679" i="10"/>
  <c r="B679" i="10"/>
  <c r="S678" i="10"/>
  <c r="R678" i="10"/>
  <c r="Q678" i="10"/>
  <c r="P678" i="10"/>
  <c r="N678" i="10"/>
  <c r="M678" i="10"/>
  <c r="M678" i="10" a="1"/>
  <c r="L678" i="10"/>
  <c r="K678" i="10"/>
  <c r="G678" i="10"/>
  <c r="F678" i="10"/>
  <c r="E678" i="10"/>
  <c r="D678" i="10"/>
  <c r="C678" i="10"/>
  <c r="B678" i="10"/>
  <c r="S677" i="10"/>
  <c r="R677" i="10"/>
  <c r="Q677" i="10"/>
  <c r="P677" i="10"/>
  <c r="N677" i="10"/>
  <c r="M677" i="10"/>
  <c r="M677" i="10" a="1"/>
  <c r="L677" i="10"/>
  <c r="K677" i="10"/>
  <c r="G677" i="10"/>
  <c r="F677" i="10"/>
  <c r="E677" i="10"/>
  <c r="D677" i="10"/>
  <c r="C677" i="10"/>
  <c r="B677" i="10"/>
  <c r="S676" i="10"/>
  <c r="R676" i="10"/>
  <c r="Q676" i="10"/>
  <c r="P676" i="10"/>
  <c r="N676" i="10"/>
  <c r="M676" i="10"/>
  <c r="M676" i="10" a="1"/>
  <c r="L676" i="10"/>
  <c r="K676" i="10"/>
  <c r="G676" i="10"/>
  <c r="F676" i="10"/>
  <c r="E676" i="10"/>
  <c r="D676" i="10"/>
  <c r="C676" i="10"/>
  <c r="B676" i="10"/>
  <c r="S675" i="10"/>
  <c r="R675" i="10"/>
  <c r="Q675" i="10"/>
  <c r="P675" i="10"/>
  <c r="N675" i="10"/>
  <c r="M675" i="10"/>
  <c r="M675" i="10" a="1"/>
  <c r="L675" i="10"/>
  <c r="K675" i="10"/>
  <c r="G675" i="10"/>
  <c r="F675" i="10"/>
  <c r="E675" i="10"/>
  <c r="D675" i="10"/>
  <c r="C675" i="10"/>
  <c r="B675" i="10"/>
  <c r="S674" i="10"/>
  <c r="R674" i="10"/>
  <c r="Q674" i="10"/>
  <c r="P674" i="10"/>
  <c r="N674" i="10"/>
  <c r="M674" i="10"/>
  <c r="M674" i="10" a="1"/>
  <c r="L674" i="10"/>
  <c r="K674" i="10"/>
  <c r="G674" i="10"/>
  <c r="F674" i="10"/>
  <c r="E674" i="10"/>
  <c r="D674" i="10"/>
  <c r="C674" i="10"/>
  <c r="B674" i="10"/>
  <c r="S673" i="10"/>
  <c r="R673" i="10"/>
  <c r="Q673" i="10"/>
  <c r="P673" i="10"/>
  <c r="N673" i="10"/>
  <c r="M673" i="10"/>
  <c r="M673" i="10" a="1"/>
  <c r="L673" i="10"/>
  <c r="K673" i="10"/>
  <c r="G673" i="10"/>
  <c r="F673" i="10"/>
  <c r="E673" i="10"/>
  <c r="D673" i="10"/>
  <c r="C673" i="10"/>
  <c r="B673" i="10"/>
  <c r="S672" i="10"/>
  <c r="R672" i="10"/>
  <c r="Q672" i="10"/>
  <c r="P672" i="10"/>
  <c r="N672" i="10"/>
  <c r="M672" i="10"/>
  <c r="M672" i="10" a="1"/>
  <c r="L672" i="10"/>
  <c r="K672" i="10"/>
  <c r="G672" i="10"/>
  <c r="F672" i="10"/>
  <c r="E672" i="10"/>
  <c r="D672" i="10"/>
  <c r="C672" i="10"/>
  <c r="B672" i="10"/>
  <c r="S671" i="10"/>
  <c r="R671" i="10"/>
  <c r="Q671" i="10"/>
  <c r="P671" i="10"/>
  <c r="N671" i="10"/>
  <c r="M671" i="10"/>
  <c r="M671" i="10" a="1"/>
  <c r="L671" i="10"/>
  <c r="K671" i="10"/>
  <c r="G671" i="10"/>
  <c r="F671" i="10"/>
  <c r="E671" i="10"/>
  <c r="D671" i="10"/>
  <c r="C671" i="10"/>
  <c r="B671" i="10"/>
  <c r="S670" i="10"/>
  <c r="R670" i="10"/>
  <c r="Q670" i="10"/>
  <c r="P670" i="10"/>
  <c r="N670" i="10"/>
  <c r="M670" i="10"/>
  <c r="M670" i="10" a="1"/>
  <c r="L670" i="10"/>
  <c r="K670" i="10"/>
  <c r="G670" i="10"/>
  <c r="F670" i="10"/>
  <c r="E670" i="10"/>
  <c r="D670" i="10"/>
  <c r="C670" i="10"/>
  <c r="B670" i="10"/>
  <c r="S669" i="10"/>
  <c r="R669" i="10"/>
  <c r="Q669" i="10"/>
  <c r="P669" i="10"/>
  <c r="N669" i="10"/>
  <c r="M669" i="10"/>
  <c r="M669" i="10" a="1"/>
  <c r="L669" i="10"/>
  <c r="K669" i="10"/>
  <c r="G669" i="10"/>
  <c r="F669" i="10"/>
  <c r="E669" i="10"/>
  <c r="D669" i="10"/>
  <c r="C669" i="10"/>
  <c r="B669" i="10"/>
  <c r="S668" i="10"/>
  <c r="R668" i="10"/>
  <c r="Q668" i="10"/>
  <c r="P668" i="10"/>
  <c r="N668" i="10"/>
  <c r="M668" i="10"/>
  <c r="M668" i="10" a="1"/>
  <c r="L668" i="10"/>
  <c r="K668" i="10"/>
  <c r="G668" i="10"/>
  <c r="F668" i="10"/>
  <c r="E668" i="10"/>
  <c r="D668" i="10"/>
  <c r="C668" i="10"/>
  <c r="B668" i="10"/>
  <c r="S667" i="10"/>
  <c r="R667" i="10"/>
  <c r="Q667" i="10"/>
  <c r="P667" i="10"/>
  <c r="N667" i="10"/>
  <c r="M667" i="10"/>
  <c r="M667" i="10" a="1"/>
  <c r="L667" i="10"/>
  <c r="K667" i="10"/>
  <c r="G667" i="10"/>
  <c r="F667" i="10"/>
  <c r="E667" i="10"/>
  <c r="D667" i="10"/>
  <c r="C667" i="10"/>
  <c r="B667" i="10"/>
  <c r="S666" i="10"/>
  <c r="R666" i="10"/>
  <c r="Q666" i="10"/>
  <c r="P666" i="10"/>
  <c r="N666" i="10"/>
  <c r="M666" i="10"/>
  <c r="M666" i="10" a="1"/>
  <c r="L666" i="10"/>
  <c r="K666" i="10"/>
  <c r="G666" i="10"/>
  <c r="F666" i="10"/>
  <c r="E666" i="10"/>
  <c r="D666" i="10"/>
  <c r="C666" i="10"/>
  <c r="B666" i="10"/>
  <c r="S665" i="10"/>
  <c r="R665" i="10"/>
  <c r="Q665" i="10"/>
  <c r="P665" i="10"/>
  <c r="N665" i="10"/>
  <c r="M665" i="10"/>
  <c r="M665" i="10" a="1"/>
  <c r="L665" i="10"/>
  <c r="K665" i="10"/>
  <c r="G665" i="10"/>
  <c r="F665" i="10"/>
  <c r="E665" i="10"/>
  <c r="D665" i="10"/>
  <c r="C665" i="10"/>
  <c r="B665" i="10"/>
  <c r="S664" i="10"/>
  <c r="R664" i="10"/>
  <c r="Q664" i="10"/>
  <c r="P664" i="10"/>
  <c r="N664" i="10"/>
  <c r="M664" i="10"/>
  <c r="M664" i="10" a="1"/>
  <c r="L664" i="10"/>
  <c r="K664" i="10"/>
  <c r="G664" i="10"/>
  <c r="F664" i="10"/>
  <c r="E664" i="10"/>
  <c r="D664" i="10"/>
  <c r="C664" i="10"/>
  <c r="B664" i="10"/>
  <c r="S663" i="10"/>
  <c r="R663" i="10"/>
  <c r="Q663" i="10"/>
  <c r="P663" i="10"/>
  <c r="N663" i="10"/>
  <c r="M663" i="10"/>
  <c r="M663" i="10" a="1"/>
  <c r="L663" i="10"/>
  <c r="K663" i="10"/>
  <c r="G663" i="10"/>
  <c r="F663" i="10"/>
  <c r="E663" i="10"/>
  <c r="D663" i="10"/>
  <c r="C663" i="10"/>
  <c r="B663" i="10"/>
  <c r="S662" i="10"/>
  <c r="R662" i="10"/>
  <c r="Q662" i="10"/>
  <c r="P662" i="10"/>
  <c r="N662" i="10"/>
  <c r="M662" i="10"/>
  <c r="M662" i="10" a="1"/>
  <c r="L662" i="10"/>
  <c r="K662" i="10"/>
  <c r="G662" i="10"/>
  <c r="F662" i="10"/>
  <c r="E662" i="10"/>
  <c r="D662" i="10"/>
  <c r="C662" i="10"/>
  <c r="B662" i="10"/>
  <c r="S661" i="10"/>
  <c r="R661" i="10"/>
  <c r="Q661" i="10"/>
  <c r="P661" i="10"/>
  <c r="N661" i="10"/>
  <c r="M661" i="10"/>
  <c r="M661" i="10" a="1"/>
  <c r="L661" i="10"/>
  <c r="K661" i="10"/>
  <c r="G661" i="10"/>
  <c r="F661" i="10"/>
  <c r="E661" i="10"/>
  <c r="D661" i="10"/>
  <c r="C661" i="10"/>
  <c r="B661" i="10"/>
  <c r="S660" i="10"/>
  <c r="R660" i="10"/>
  <c r="Q660" i="10"/>
  <c r="P660" i="10"/>
  <c r="N660" i="10"/>
  <c r="M660" i="10"/>
  <c r="M660" i="10" a="1"/>
  <c r="L660" i="10"/>
  <c r="K660" i="10"/>
  <c r="G660" i="10"/>
  <c r="F660" i="10"/>
  <c r="E660" i="10"/>
  <c r="D660" i="10"/>
  <c r="C660" i="10"/>
  <c r="B660" i="10"/>
  <c r="S659" i="10"/>
  <c r="R659" i="10"/>
  <c r="Q659" i="10"/>
  <c r="P659" i="10"/>
  <c r="N659" i="10"/>
  <c r="M659" i="10"/>
  <c r="M659" i="10" a="1"/>
  <c r="L659" i="10"/>
  <c r="K659" i="10"/>
  <c r="G659" i="10"/>
  <c r="F659" i="10"/>
  <c r="E659" i="10"/>
  <c r="D659" i="10"/>
  <c r="C659" i="10"/>
  <c r="B659" i="10"/>
  <c r="S658" i="10"/>
  <c r="R658" i="10"/>
  <c r="Q658" i="10"/>
  <c r="P658" i="10"/>
  <c r="N658" i="10"/>
  <c r="M658" i="10"/>
  <c r="M658" i="10" a="1"/>
  <c r="L658" i="10"/>
  <c r="K658" i="10"/>
  <c r="G658" i="10"/>
  <c r="F658" i="10"/>
  <c r="E658" i="10"/>
  <c r="D658" i="10"/>
  <c r="C658" i="10"/>
  <c r="B658" i="10"/>
  <c r="S657" i="10"/>
  <c r="R657" i="10"/>
  <c r="Q657" i="10"/>
  <c r="P657" i="10"/>
  <c r="N657" i="10"/>
  <c r="M657" i="10"/>
  <c r="M657" i="10" a="1"/>
  <c r="L657" i="10"/>
  <c r="K657" i="10"/>
  <c r="G657" i="10"/>
  <c r="F657" i="10"/>
  <c r="E657" i="10"/>
  <c r="D657" i="10"/>
  <c r="C657" i="10"/>
  <c r="B657" i="10"/>
  <c r="S656" i="10"/>
  <c r="R656" i="10"/>
  <c r="Q656" i="10"/>
  <c r="P656" i="10"/>
  <c r="N656" i="10"/>
  <c r="M656" i="10"/>
  <c r="M656" i="10" a="1"/>
  <c r="L656" i="10"/>
  <c r="K656" i="10"/>
  <c r="G656" i="10"/>
  <c r="F656" i="10"/>
  <c r="E656" i="10"/>
  <c r="D656" i="10"/>
  <c r="C656" i="10"/>
  <c r="B656" i="10"/>
  <c r="S655" i="10"/>
  <c r="R655" i="10"/>
  <c r="Q655" i="10"/>
  <c r="P655" i="10"/>
  <c r="N655" i="10"/>
  <c r="M655" i="10"/>
  <c r="M655" i="10" a="1"/>
  <c r="L655" i="10"/>
  <c r="K655" i="10"/>
  <c r="G655" i="10"/>
  <c r="F655" i="10"/>
  <c r="E655" i="10"/>
  <c r="D655" i="10"/>
  <c r="C655" i="10"/>
  <c r="B655" i="10"/>
  <c r="S654" i="10"/>
  <c r="R654" i="10"/>
  <c r="Q654" i="10"/>
  <c r="P654" i="10"/>
  <c r="N654" i="10"/>
  <c r="M654" i="10"/>
  <c r="M654" i="10" a="1"/>
  <c r="L654" i="10"/>
  <c r="K654" i="10"/>
  <c r="G654" i="10"/>
  <c r="F654" i="10"/>
  <c r="E654" i="10"/>
  <c r="D654" i="10"/>
  <c r="C654" i="10"/>
  <c r="B654" i="10"/>
  <c r="S653" i="10"/>
  <c r="R653" i="10"/>
  <c r="Q653" i="10"/>
  <c r="P653" i="10"/>
  <c r="N653" i="10"/>
  <c r="M653" i="10"/>
  <c r="M653" i="10" a="1"/>
  <c r="L653" i="10"/>
  <c r="K653" i="10"/>
  <c r="G653" i="10"/>
  <c r="F653" i="10"/>
  <c r="E653" i="10"/>
  <c r="D653" i="10"/>
  <c r="C653" i="10"/>
  <c r="B653" i="10"/>
  <c r="S652" i="10"/>
  <c r="R652" i="10"/>
  <c r="Q652" i="10"/>
  <c r="P652" i="10"/>
  <c r="N652" i="10"/>
  <c r="M652" i="10"/>
  <c r="M652" i="10" a="1"/>
  <c r="L652" i="10"/>
  <c r="K652" i="10"/>
  <c r="G652" i="10"/>
  <c r="F652" i="10"/>
  <c r="E652" i="10"/>
  <c r="D652" i="10"/>
  <c r="C652" i="10"/>
  <c r="B652" i="10"/>
  <c r="S651" i="10"/>
  <c r="R651" i="10"/>
  <c r="Q651" i="10"/>
  <c r="P651" i="10"/>
  <c r="N651" i="10"/>
  <c r="M651" i="10"/>
  <c r="M651" i="10" a="1"/>
  <c r="L651" i="10"/>
  <c r="K651" i="10"/>
  <c r="G651" i="10"/>
  <c r="F651" i="10"/>
  <c r="E651" i="10"/>
  <c r="D651" i="10"/>
  <c r="C651" i="10"/>
  <c r="B651" i="10"/>
  <c r="S650" i="10"/>
  <c r="R650" i="10"/>
  <c r="Q650" i="10"/>
  <c r="P650" i="10"/>
  <c r="N650" i="10"/>
  <c r="M650" i="10"/>
  <c r="M650" i="10" a="1"/>
  <c r="L650" i="10"/>
  <c r="K650" i="10"/>
  <c r="G650" i="10"/>
  <c r="F650" i="10"/>
  <c r="E650" i="10"/>
  <c r="D650" i="10"/>
  <c r="C650" i="10"/>
  <c r="B650" i="10"/>
  <c r="S649" i="10"/>
  <c r="R649" i="10"/>
  <c r="Q649" i="10"/>
  <c r="P649" i="10"/>
  <c r="N649" i="10"/>
  <c r="M649" i="10"/>
  <c r="M649" i="10" a="1"/>
  <c r="L649" i="10"/>
  <c r="K649" i="10"/>
  <c r="G649" i="10"/>
  <c r="F649" i="10"/>
  <c r="E649" i="10"/>
  <c r="D649" i="10"/>
  <c r="C649" i="10"/>
  <c r="B649" i="10"/>
  <c r="S648" i="10"/>
  <c r="R648" i="10"/>
  <c r="Q648" i="10"/>
  <c r="P648" i="10"/>
  <c r="N648" i="10"/>
  <c r="M648" i="10"/>
  <c r="M648" i="10" a="1"/>
  <c r="L648" i="10"/>
  <c r="K648" i="10"/>
  <c r="G648" i="10"/>
  <c r="F648" i="10"/>
  <c r="E648" i="10"/>
  <c r="D648" i="10"/>
  <c r="C648" i="10"/>
  <c r="B648" i="10"/>
  <c r="S647" i="10"/>
  <c r="R647" i="10"/>
  <c r="Q647" i="10"/>
  <c r="P647" i="10"/>
  <c r="N647" i="10"/>
  <c r="M647" i="10"/>
  <c r="M647" i="10" a="1"/>
  <c r="L647" i="10"/>
  <c r="K647" i="10"/>
  <c r="G647" i="10"/>
  <c r="F647" i="10"/>
  <c r="E647" i="10"/>
  <c r="D647" i="10"/>
  <c r="C647" i="10"/>
  <c r="B647" i="10"/>
  <c r="S646" i="10"/>
  <c r="R646" i="10"/>
  <c r="Q646" i="10"/>
  <c r="P646" i="10"/>
  <c r="M646" i="10"/>
  <c r="M646" i="10" a="1"/>
  <c r="L646" i="10"/>
  <c r="K646" i="10"/>
  <c r="G646" i="10"/>
  <c r="F646" i="10"/>
  <c r="E646" i="10"/>
  <c r="D646" i="10"/>
  <c r="C646" i="10"/>
  <c r="B646" i="10"/>
  <c r="S645" i="10"/>
  <c r="R645" i="10"/>
  <c r="Q645" i="10"/>
  <c r="P645" i="10"/>
  <c r="N645" i="10"/>
  <c r="M645" i="10"/>
  <c r="M645" i="10" a="1"/>
  <c r="L645" i="10"/>
  <c r="K645" i="10"/>
  <c r="G645" i="10"/>
  <c r="F645" i="10"/>
  <c r="E645" i="10"/>
  <c r="D645" i="10"/>
  <c r="C645" i="10"/>
  <c r="B645" i="10"/>
  <c r="S644" i="10"/>
  <c r="R644" i="10"/>
  <c r="Q644" i="10"/>
  <c r="P644" i="10"/>
  <c r="N644" i="10"/>
  <c r="M644" i="10"/>
  <c r="M644" i="10" a="1"/>
  <c r="L644" i="10"/>
  <c r="K644" i="10"/>
  <c r="G644" i="10"/>
  <c r="F644" i="10"/>
  <c r="E644" i="10"/>
  <c r="D644" i="10"/>
  <c r="C644" i="10"/>
  <c r="B644" i="10"/>
  <c r="S643" i="10"/>
  <c r="R643" i="10"/>
  <c r="Q643" i="10"/>
  <c r="P643" i="10"/>
  <c r="N643" i="10"/>
  <c r="M643" i="10"/>
  <c r="M643" i="10" a="1"/>
  <c r="L643" i="10"/>
  <c r="K643" i="10"/>
  <c r="G643" i="10"/>
  <c r="F643" i="10"/>
  <c r="E643" i="10"/>
  <c r="D643" i="10"/>
  <c r="C643" i="10"/>
  <c r="B643" i="10"/>
  <c r="S642" i="10"/>
  <c r="R642" i="10"/>
  <c r="Q642" i="10"/>
  <c r="P642" i="10"/>
  <c r="N642" i="10"/>
  <c r="M642" i="10"/>
  <c r="M642" i="10" a="1"/>
  <c r="L642" i="10"/>
  <c r="K642" i="10"/>
  <c r="G642" i="10"/>
  <c r="F642" i="10"/>
  <c r="E642" i="10"/>
  <c r="D642" i="10"/>
  <c r="C642" i="10"/>
  <c r="B642" i="10"/>
  <c r="S641" i="10"/>
  <c r="R641" i="10"/>
  <c r="Q641" i="10"/>
  <c r="P641" i="10"/>
  <c r="N641" i="10"/>
  <c r="M641" i="10"/>
  <c r="M641" i="10" a="1"/>
  <c r="L641" i="10"/>
  <c r="K641" i="10"/>
  <c r="G641" i="10"/>
  <c r="F641" i="10"/>
  <c r="E641" i="10"/>
  <c r="D641" i="10"/>
  <c r="C641" i="10"/>
  <c r="B641" i="10"/>
  <c r="S640" i="10"/>
  <c r="R640" i="10"/>
  <c r="Q640" i="10"/>
  <c r="P640" i="10"/>
  <c r="N640" i="10"/>
  <c r="M640" i="10"/>
  <c r="M640" i="10" a="1"/>
  <c r="L640" i="10"/>
  <c r="K640" i="10"/>
  <c r="G640" i="10"/>
  <c r="F640" i="10"/>
  <c r="E640" i="10"/>
  <c r="D640" i="10"/>
  <c r="C640" i="10"/>
  <c r="B640" i="10"/>
  <c r="S639" i="10"/>
  <c r="R639" i="10"/>
  <c r="Q639" i="10"/>
  <c r="P639" i="10"/>
  <c r="N639" i="10"/>
  <c r="M639" i="10"/>
  <c r="M639" i="10" a="1"/>
  <c r="L639" i="10"/>
  <c r="K639" i="10"/>
  <c r="G639" i="10"/>
  <c r="F639" i="10"/>
  <c r="E639" i="10"/>
  <c r="D639" i="10"/>
  <c r="C639" i="10"/>
  <c r="B639" i="10"/>
  <c r="S638" i="10"/>
  <c r="R638" i="10"/>
  <c r="Q638" i="10"/>
  <c r="P638" i="10"/>
  <c r="N638" i="10"/>
  <c r="M638" i="10"/>
  <c r="M638" i="10" a="1"/>
  <c r="L638" i="10"/>
  <c r="K638" i="10"/>
  <c r="G638" i="10"/>
  <c r="F638" i="10"/>
  <c r="E638" i="10"/>
  <c r="D638" i="10"/>
  <c r="C638" i="10"/>
  <c r="B638" i="10"/>
  <c r="S637" i="10"/>
  <c r="R637" i="10"/>
  <c r="Q637" i="10"/>
  <c r="P637" i="10"/>
  <c r="N637" i="10"/>
  <c r="M637" i="10"/>
  <c r="M637" i="10" a="1"/>
  <c r="L637" i="10"/>
  <c r="K637" i="10"/>
  <c r="G637" i="10"/>
  <c r="F637" i="10"/>
  <c r="E637" i="10"/>
  <c r="D637" i="10"/>
  <c r="C637" i="10"/>
  <c r="B637" i="10"/>
  <c r="S636" i="10"/>
  <c r="R636" i="10"/>
  <c r="Q636" i="10"/>
  <c r="P636" i="10"/>
  <c r="N636" i="10"/>
  <c r="M636" i="10"/>
  <c r="M636" i="10" a="1"/>
  <c r="L636" i="10"/>
  <c r="K636" i="10"/>
  <c r="G636" i="10"/>
  <c r="F636" i="10"/>
  <c r="E636" i="10"/>
  <c r="D636" i="10"/>
  <c r="C636" i="10"/>
  <c r="B636" i="10"/>
  <c r="S635" i="10"/>
  <c r="R635" i="10"/>
  <c r="Q635" i="10"/>
  <c r="P635" i="10"/>
  <c r="N635" i="10"/>
  <c r="M635" i="10"/>
  <c r="M635" i="10" a="1"/>
  <c r="L635" i="10"/>
  <c r="K635" i="10"/>
  <c r="G635" i="10"/>
  <c r="F635" i="10"/>
  <c r="E635" i="10"/>
  <c r="D635" i="10"/>
  <c r="C635" i="10"/>
  <c r="B635" i="10"/>
  <c r="S634" i="10"/>
  <c r="R634" i="10"/>
  <c r="Q634" i="10"/>
  <c r="P634" i="10"/>
  <c r="N634" i="10"/>
  <c r="M634" i="10"/>
  <c r="M634" i="10" a="1"/>
  <c r="L634" i="10"/>
  <c r="K634" i="10"/>
  <c r="G634" i="10"/>
  <c r="F634" i="10"/>
  <c r="E634" i="10"/>
  <c r="D634" i="10"/>
  <c r="C634" i="10"/>
  <c r="B634" i="10"/>
  <c r="S633" i="10"/>
  <c r="R633" i="10"/>
  <c r="Q633" i="10"/>
  <c r="P633" i="10"/>
  <c r="N633" i="10"/>
  <c r="M633" i="10"/>
  <c r="M633" i="10" a="1"/>
  <c r="L633" i="10"/>
  <c r="K633" i="10"/>
  <c r="G633" i="10"/>
  <c r="F633" i="10"/>
  <c r="E633" i="10"/>
  <c r="D633" i="10"/>
  <c r="C633" i="10"/>
  <c r="B633" i="10"/>
  <c r="S632" i="10"/>
  <c r="R632" i="10"/>
  <c r="Q632" i="10"/>
  <c r="P632" i="10"/>
  <c r="N632" i="10"/>
  <c r="M632" i="10"/>
  <c r="M632" i="10" a="1"/>
  <c r="L632" i="10"/>
  <c r="K632" i="10"/>
  <c r="G632" i="10"/>
  <c r="F632" i="10"/>
  <c r="E632" i="10"/>
  <c r="D632" i="10"/>
  <c r="C632" i="10"/>
  <c r="B632" i="10"/>
  <c r="S631" i="10"/>
  <c r="R631" i="10"/>
  <c r="Q631" i="10"/>
  <c r="P631" i="10"/>
  <c r="N631" i="10"/>
  <c r="M631" i="10"/>
  <c r="M631" i="10" a="1"/>
  <c r="L631" i="10"/>
  <c r="K631" i="10"/>
  <c r="G631" i="10"/>
  <c r="F631" i="10"/>
  <c r="E631" i="10"/>
  <c r="D631" i="10"/>
  <c r="C631" i="10"/>
  <c r="B631" i="10"/>
  <c r="S630" i="10"/>
  <c r="R630" i="10"/>
  <c r="Q630" i="10"/>
  <c r="P630" i="10"/>
  <c r="N630" i="10"/>
  <c r="M630" i="10"/>
  <c r="M630" i="10" a="1"/>
  <c r="L630" i="10"/>
  <c r="K630" i="10"/>
  <c r="G630" i="10"/>
  <c r="F630" i="10"/>
  <c r="E630" i="10"/>
  <c r="D630" i="10"/>
  <c r="C630" i="10"/>
  <c r="B630" i="10"/>
  <c r="S629" i="10"/>
  <c r="R629" i="10"/>
  <c r="Q629" i="10"/>
  <c r="P629" i="10"/>
  <c r="N629" i="10"/>
  <c r="M629" i="10"/>
  <c r="M629" i="10" a="1"/>
  <c r="L629" i="10"/>
  <c r="K629" i="10"/>
  <c r="G629" i="10"/>
  <c r="F629" i="10"/>
  <c r="E629" i="10"/>
  <c r="D629" i="10"/>
  <c r="C629" i="10"/>
  <c r="B629" i="10"/>
  <c r="S628" i="10"/>
  <c r="R628" i="10"/>
  <c r="Q628" i="10"/>
  <c r="P628" i="10"/>
  <c r="N628" i="10"/>
  <c r="M628" i="10"/>
  <c r="M628" i="10" a="1"/>
  <c r="L628" i="10"/>
  <c r="K628" i="10"/>
  <c r="G628" i="10"/>
  <c r="F628" i="10"/>
  <c r="E628" i="10"/>
  <c r="D628" i="10"/>
  <c r="C628" i="10"/>
  <c r="B628" i="10"/>
  <c r="S627" i="10"/>
  <c r="R627" i="10"/>
  <c r="Q627" i="10"/>
  <c r="P627" i="10"/>
  <c r="N627" i="10"/>
  <c r="M627" i="10"/>
  <c r="M627" i="10" a="1"/>
  <c r="L627" i="10"/>
  <c r="K627" i="10"/>
  <c r="G627" i="10"/>
  <c r="F627" i="10"/>
  <c r="E627" i="10"/>
  <c r="D627" i="10"/>
  <c r="C627" i="10"/>
  <c r="B627" i="10"/>
  <c r="S626" i="10"/>
  <c r="R626" i="10"/>
  <c r="Q626" i="10"/>
  <c r="P626" i="10"/>
  <c r="N626" i="10"/>
  <c r="M626" i="10"/>
  <c r="M626" i="10" a="1"/>
  <c r="L626" i="10"/>
  <c r="K626" i="10"/>
  <c r="G626" i="10"/>
  <c r="F626" i="10"/>
  <c r="E626" i="10"/>
  <c r="D626" i="10"/>
  <c r="C626" i="10"/>
  <c r="B626" i="10"/>
  <c r="S625" i="10"/>
  <c r="R625" i="10"/>
  <c r="Q625" i="10"/>
  <c r="P625" i="10"/>
  <c r="N625" i="10"/>
  <c r="M625" i="10"/>
  <c r="M625" i="10" a="1"/>
  <c r="L625" i="10"/>
  <c r="K625" i="10"/>
  <c r="G625" i="10"/>
  <c r="F625" i="10"/>
  <c r="E625" i="10"/>
  <c r="D625" i="10"/>
  <c r="C625" i="10"/>
  <c r="B625" i="10"/>
  <c r="S624" i="10"/>
  <c r="R624" i="10"/>
  <c r="Q624" i="10"/>
  <c r="P624" i="10"/>
  <c r="N624" i="10"/>
  <c r="M624" i="10"/>
  <c r="M624" i="10" a="1"/>
  <c r="L624" i="10"/>
  <c r="K624" i="10"/>
  <c r="G624" i="10"/>
  <c r="F624" i="10"/>
  <c r="E624" i="10"/>
  <c r="D624" i="10"/>
  <c r="C624" i="10"/>
  <c r="B624" i="10"/>
  <c r="S623" i="10"/>
  <c r="R623" i="10"/>
  <c r="Q623" i="10"/>
  <c r="P623" i="10"/>
  <c r="N623" i="10"/>
  <c r="M623" i="10"/>
  <c r="M623" i="10" a="1"/>
  <c r="L623" i="10"/>
  <c r="K623" i="10"/>
  <c r="G623" i="10"/>
  <c r="F623" i="10"/>
  <c r="E623" i="10"/>
  <c r="D623" i="10"/>
  <c r="C623" i="10"/>
  <c r="B623" i="10"/>
  <c r="S622" i="10"/>
  <c r="R622" i="10"/>
  <c r="Q622" i="10"/>
  <c r="P622" i="10"/>
  <c r="N622" i="10"/>
  <c r="M622" i="10"/>
  <c r="M622" i="10" a="1"/>
  <c r="L622" i="10"/>
  <c r="K622" i="10"/>
  <c r="G622" i="10"/>
  <c r="F622" i="10"/>
  <c r="E622" i="10"/>
  <c r="D622" i="10"/>
  <c r="C622" i="10"/>
  <c r="B622" i="10"/>
  <c r="S621" i="10"/>
  <c r="R621" i="10"/>
  <c r="Q621" i="10"/>
  <c r="P621" i="10"/>
  <c r="N621" i="10"/>
  <c r="M621" i="10"/>
  <c r="M621" i="10" a="1"/>
  <c r="L621" i="10"/>
  <c r="K621" i="10"/>
  <c r="G621" i="10"/>
  <c r="F621" i="10"/>
  <c r="E621" i="10"/>
  <c r="D621" i="10"/>
  <c r="C621" i="10"/>
  <c r="B621" i="10"/>
  <c r="S620" i="10"/>
  <c r="R620" i="10"/>
  <c r="Q620" i="10"/>
  <c r="P620" i="10"/>
  <c r="N620" i="10"/>
  <c r="M620" i="10"/>
  <c r="M620" i="10" a="1"/>
  <c r="L620" i="10"/>
  <c r="K620" i="10"/>
  <c r="G620" i="10"/>
  <c r="F620" i="10"/>
  <c r="E620" i="10"/>
  <c r="D620" i="10"/>
  <c r="C620" i="10"/>
  <c r="B620" i="10"/>
  <c r="S619" i="10"/>
  <c r="R619" i="10"/>
  <c r="Q619" i="10"/>
  <c r="P619" i="10"/>
  <c r="N619" i="10"/>
  <c r="M619" i="10"/>
  <c r="M619" i="10" a="1"/>
  <c r="L619" i="10"/>
  <c r="K619" i="10"/>
  <c r="G619" i="10"/>
  <c r="F619" i="10"/>
  <c r="E619" i="10"/>
  <c r="D619" i="10"/>
  <c r="C619" i="10"/>
  <c r="B619" i="10"/>
  <c r="S618" i="10"/>
  <c r="R618" i="10"/>
  <c r="Q618" i="10"/>
  <c r="P618" i="10"/>
  <c r="N618" i="10"/>
  <c r="M618" i="10"/>
  <c r="M618" i="10" a="1"/>
  <c r="L618" i="10"/>
  <c r="K618" i="10"/>
  <c r="G618" i="10"/>
  <c r="F618" i="10"/>
  <c r="E618" i="10"/>
  <c r="D618" i="10"/>
  <c r="C618" i="10"/>
  <c r="B618" i="10"/>
  <c r="S617" i="10"/>
  <c r="R617" i="10"/>
  <c r="Q617" i="10"/>
  <c r="P617" i="10"/>
  <c r="N617" i="10"/>
  <c r="M617" i="10"/>
  <c r="M617" i="10" a="1"/>
  <c r="L617" i="10"/>
  <c r="K617" i="10"/>
  <c r="G617" i="10"/>
  <c r="F617" i="10"/>
  <c r="E617" i="10"/>
  <c r="D617" i="10"/>
  <c r="C617" i="10"/>
  <c r="B617" i="10"/>
  <c r="S616" i="10"/>
  <c r="R616" i="10"/>
  <c r="Q616" i="10"/>
  <c r="P616" i="10"/>
  <c r="N616" i="10"/>
  <c r="M616" i="10"/>
  <c r="M616" i="10" a="1"/>
  <c r="L616" i="10"/>
  <c r="K616" i="10"/>
  <c r="G616" i="10"/>
  <c r="F616" i="10"/>
  <c r="E616" i="10"/>
  <c r="D616" i="10"/>
  <c r="C616" i="10"/>
  <c r="B616" i="10"/>
  <c r="S615" i="10"/>
  <c r="R615" i="10"/>
  <c r="Q615" i="10"/>
  <c r="P615" i="10"/>
  <c r="N615" i="10"/>
  <c r="M615" i="10"/>
  <c r="M615" i="10" a="1"/>
  <c r="L615" i="10"/>
  <c r="K615" i="10"/>
  <c r="G615" i="10"/>
  <c r="F615" i="10"/>
  <c r="E615" i="10"/>
  <c r="D615" i="10"/>
  <c r="C615" i="10"/>
  <c r="B615" i="10"/>
  <c r="S614" i="10"/>
  <c r="R614" i="10"/>
  <c r="Q614" i="10"/>
  <c r="P614" i="10"/>
  <c r="N614" i="10"/>
  <c r="M614" i="10"/>
  <c r="M614" i="10" a="1"/>
  <c r="L614" i="10"/>
  <c r="K614" i="10"/>
  <c r="G614" i="10"/>
  <c r="F614" i="10"/>
  <c r="E614" i="10"/>
  <c r="D614" i="10"/>
  <c r="C614" i="10"/>
  <c r="B614" i="10"/>
  <c r="S613" i="10"/>
  <c r="R613" i="10"/>
  <c r="Q613" i="10"/>
  <c r="P613" i="10"/>
  <c r="N613" i="10"/>
  <c r="M613" i="10"/>
  <c r="M613" i="10" a="1"/>
  <c r="L613" i="10"/>
  <c r="K613" i="10"/>
  <c r="G613" i="10"/>
  <c r="F613" i="10"/>
  <c r="E613" i="10"/>
  <c r="D613" i="10"/>
  <c r="C613" i="10"/>
  <c r="B613" i="10"/>
  <c r="S612" i="10"/>
  <c r="R612" i="10"/>
  <c r="Q612" i="10"/>
  <c r="P612" i="10"/>
  <c r="N612" i="10"/>
  <c r="M612" i="10"/>
  <c r="M612" i="10" a="1"/>
  <c r="L612" i="10"/>
  <c r="K612" i="10"/>
  <c r="G612" i="10"/>
  <c r="F612" i="10"/>
  <c r="E612" i="10"/>
  <c r="D612" i="10"/>
  <c r="C612" i="10"/>
  <c r="B612" i="10"/>
  <c r="S611" i="10"/>
  <c r="R611" i="10"/>
  <c r="Q611" i="10"/>
  <c r="P611" i="10"/>
  <c r="N611" i="10"/>
  <c r="M611" i="10"/>
  <c r="M611" i="10" a="1"/>
  <c r="L611" i="10"/>
  <c r="K611" i="10"/>
  <c r="G611" i="10"/>
  <c r="F611" i="10"/>
  <c r="E611" i="10"/>
  <c r="D611" i="10"/>
  <c r="C611" i="10"/>
  <c r="B611" i="10"/>
  <c r="S610" i="10"/>
  <c r="R610" i="10"/>
  <c r="Q610" i="10"/>
  <c r="P610" i="10"/>
  <c r="N610" i="10"/>
  <c r="M610" i="10"/>
  <c r="M610" i="10" a="1"/>
  <c r="L610" i="10"/>
  <c r="K610" i="10"/>
  <c r="G610" i="10"/>
  <c r="F610" i="10"/>
  <c r="E610" i="10"/>
  <c r="D610" i="10"/>
  <c r="C610" i="10"/>
  <c r="B610" i="10"/>
  <c r="S609" i="10"/>
  <c r="R609" i="10"/>
  <c r="Q609" i="10"/>
  <c r="P609" i="10"/>
  <c r="N609" i="10"/>
  <c r="M609" i="10"/>
  <c r="M609" i="10" a="1"/>
  <c r="L609" i="10"/>
  <c r="K609" i="10"/>
  <c r="G609" i="10"/>
  <c r="F609" i="10"/>
  <c r="E609" i="10"/>
  <c r="D609" i="10"/>
  <c r="C609" i="10"/>
  <c r="B609" i="10"/>
  <c r="S608" i="10"/>
  <c r="R608" i="10"/>
  <c r="Q608" i="10"/>
  <c r="P608" i="10"/>
  <c r="N608" i="10"/>
  <c r="M608" i="10"/>
  <c r="M608" i="10" a="1"/>
  <c r="L608" i="10"/>
  <c r="K608" i="10"/>
  <c r="G608" i="10"/>
  <c r="F608" i="10"/>
  <c r="E608" i="10"/>
  <c r="D608" i="10"/>
  <c r="C608" i="10"/>
  <c r="B608" i="10"/>
  <c r="S607" i="10"/>
  <c r="R607" i="10"/>
  <c r="Q607" i="10"/>
  <c r="P607" i="10"/>
  <c r="N607" i="10"/>
  <c r="M607" i="10"/>
  <c r="M607" i="10" a="1"/>
  <c r="L607" i="10"/>
  <c r="K607" i="10"/>
  <c r="G607" i="10"/>
  <c r="F607" i="10"/>
  <c r="E607" i="10"/>
  <c r="D607" i="10"/>
  <c r="C607" i="10"/>
  <c r="B607" i="10"/>
  <c r="S606" i="10"/>
  <c r="R606" i="10"/>
  <c r="Q606" i="10"/>
  <c r="P606" i="10"/>
  <c r="N606" i="10"/>
  <c r="M606" i="10"/>
  <c r="M606" i="10" a="1"/>
  <c r="L606" i="10"/>
  <c r="K606" i="10"/>
  <c r="G606" i="10"/>
  <c r="F606" i="10"/>
  <c r="E606" i="10"/>
  <c r="D606" i="10"/>
  <c r="C606" i="10"/>
  <c r="B606" i="10"/>
  <c r="S605" i="10"/>
  <c r="R605" i="10"/>
  <c r="Q605" i="10"/>
  <c r="P605" i="10"/>
  <c r="N605" i="10"/>
  <c r="M605" i="10"/>
  <c r="M605" i="10" a="1"/>
  <c r="L605" i="10"/>
  <c r="K605" i="10"/>
  <c r="G605" i="10"/>
  <c r="F605" i="10"/>
  <c r="E605" i="10"/>
  <c r="D605" i="10"/>
  <c r="C605" i="10"/>
  <c r="B605" i="10"/>
  <c r="S604" i="10"/>
  <c r="R604" i="10"/>
  <c r="Q604" i="10"/>
  <c r="P604" i="10"/>
  <c r="N604" i="10"/>
  <c r="M604" i="10"/>
  <c r="M604" i="10" a="1"/>
  <c r="L604" i="10"/>
  <c r="K604" i="10"/>
  <c r="G604" i="10"/>
  <c r="F604" i="10"/>
  <c r="E604" i="10"/>
  <c r="D604" i="10"/>
  <c r="C604" i="10"/>
  <c r="B604" i="10"/>
  <c r="S603" i="10"/>
  <c r="R603" i="10"/>
  <c r="Q603" i="10"/>
  <c r="P603" i="10"/>
  <c r="N603" i="10"/>
  <c r="M603" i="10"/>
  <c r="M603" i="10" a="1"/>
  <c r="L603" i="10"/>
  <c r="K603" i="10"/>
  <c r="G603" i="10"/>
  <c r="F603" i="10"/>
  <c r="E603" i="10"/>
  <c r="D603" i="10"/>
  <c r="C603" i="10"/>
  <c r="B603" i="10"/>
  <c r="S602" i="10"/>
  <c r="R602" i="10"/>
  <c r="Q602" i="10"/>
  <c r="P602" i="10"/>
  <c r="N602" i="10"/>
  <c r="M602" i="10"/>
  <c r="M602" i="10" a="1"/>
  <c r="L602" i="10"/>
  <c r="K602" i="10"/>
  <c r="G602" i="10"/>
  <c r="F602" i="10"/>
  <c r="E602" i="10"/>
  <c r="D602" i="10"/>
  <c r="C602" i="10"/>
  <c r="B602" i="10"/>
  <c r="S601" i="10"/>
  <c r="R601" i="10"/>
  <c r="Q601" i="10"/>
  <c r="P601" i="10"/>
  <c r="N601" i="10"/>
  <c r="M601" i="10"/>
  <c r="M601" i="10" a="1"/>
  <c r="L601" i="10"/>
  <c r="K601" i="10"/>
  <c r="G601" i="10"/>
  <c r="F601" i="10"/>
  <c r="E601" i="10"/>
  <c r="D601" i="10"/>
  <c r="C601" i="10"/>
  <c r="B601" i="10"/>
  <c r="S600" i="10"/>
  <c r="R600" i="10"/>
  <c r="Q600" i="10"/>
  <c r="P600" i="10"/>
  <c r="N600" i="10"/>
  <c r="M600" i="10"/>
  <c r="M600" i="10" a="1"/>
  <c r="L600" i="10"/>
  <c r="K600" i="10"/>
  <c r="G600" i="10"/>
  <c r="F600" i="10"/>
  <c r="E600" i="10"/>
  <c r="D600" i="10"/>
  <c r="C600" i="10"/>
  <c r="B600" i="10"/>
  <c r="S599" i="10"/>
  <c r="R599" i="10"/>
  <c r="Q599" i="10"/>
  <c r="P599" i="10"/>
  <c r="N599" i="10"/>
  <c r="M599" i="10"/>
  <c r="M599" i="10" a="1"/>
  <c r="L599" i="10"/>
  <c r="K599" i="10"/>
  <c r="G599" i="10"/>
  <c r="F599" i="10"/>
  <c r="E599" i="10"/>
  <c r="D599" i="10"/>
  <c r="C599" i="10"/>
  <c r="B599" i="10"/>
  <c r="S598" i="10"/>
  <c r="R598" i="10"/>
  <c r="Q598" i="10"/>
  <c r="P598" i="10"/>
  <c r="N598" i="10"/>
  <c r="M598" i="10"/>
  <c r="M598" i="10" a="1"/>
  <c r="L598" i="10"/>
  <c r="K598" i="10"/>
  <c r="G598" i="10"/>
  <c r="F598" i="10"/>
  <c r="E598" i="10"/>
  <c r="D598" i="10"/>
  <c r="C598" i="10"/>
  <c r="B598" i="10"/>
  <c r="S597" i="10"/>
  <c r="R597" i="10"/>
  <c r="Q597" i="10"/>
  <c r="P597" i="10"/>
  <c r="M597" i="10"/>
  <c r="M597" i="10" a="1"/>
  <c r="L597" i="10"/>
  <c r="K597" i="10"/>
  <c r="G597" i="10"/>
  <c r="F597" i="10"/>
  <c r="E597" i="10"/>
  <c r="D597" i="10"/>
  <c r="C597" i="10"/>
  <c r="B597" i="10"/>
  <c r="S596" i="10"/>
  <c r="R596" i="10"/>
  <c r="Q596" i="10"/>
  <c r="P596" i="10"/>
  <c r="N596" i="10"/>
  <c r="M596" i="10"/>
  <c r="M596" i="10" a="1"/>
  <c r="L596" i="10"/>
  <c r="K596" i="10"/>
  <c r="G596" i="10"/>
  <c r="F596" i="10"/>
  <c r="E596" i="10"/>
  <c r="D596" i="10"/>
  <c r="C596" i="10"/>
  <c r="B596" i="10"/>
  <c r="S595" i="10"/>
  <c r="R595" i="10"/>
  <c r="Q595" i="10"/>
  <c r="P595" i="10"/>
  <c r="N595" i="10"/>
  <c r="M595" i="10"/>
  <c r="M595" i="10" a="1"/>
  <c r="L595" i="10"/>
  <c r="K595" i="10"/>
  <c r="G595" i="10"/>
  <c r="F595" i="10"/>
  <c r="E595" i="10"/>
  <c r="D595" i="10"/>
  <c r="C595" i="10"/>
  <c r="B595" i="10"/>
  <c r="S594" i="10"/>
  <c r="R594" i="10"/>
  <c r="Q594" i="10"/>
  <c r="P594" i="10"/>
  <c r="N594" i="10"/>
  <c r="M594" i="10"/>
  <c r="M594" i="10" a="1"/>
  <c r="L594" i="10"/>
  <c r="K594" i="10"/>
  <c r="G594" i="10"/>
  <c r="F594" i="10"/>
  <c r="E594" i="10"/>
  <c r="D594" i="10"/>
  <c r="C594" i="10"/>
  <c r="B594" i="10"/>
  <c r="S593" i="10"/>
  <c r="R593" i="10"/>
  <c r="Q593" i="10"/>
  <c r="P593" i="10"/>
  <c r="N593" i="10"/>
  <c r="M593" i="10"/>
  <c r="M593" i="10" a="1"/>
  <c r="L593" i="10"/>
  <c r="K593" i="10"/>
  <c r="G593" i="10"/>
  <c r="F593" i="10"/>
  <c r="E593" i="10"/>
  <c r="D593" i="10"/>
  <c r="C593" i="10"/>
  <c r="B593" i="10"/>
  <c r="S592" i="10"/>
  <c r="R592" i="10"/>
  <c r="Q592" i="10"/>
  <c r="P592" i="10"/>
  <c r="N592" i="10"/>
  <c r="M592" i="10"/>
  <c r="M592" i="10" a="1"/>
  <c r="L592" i="10"/>
  <c r="K592" i="10"/>
  <c r="G592" i="10"/>
  <c r="F592" i="10"/>
  <c r="E592" i="10"/>
  <c r="D592" i="10"/>
  <c r="C592" i="10"/>
  <c r="B592" i="10"/>
  <c r="S591" i="10"/>
  <c r="R591" i="10"/>
  <c r="Q591" i="10"/>
  <c r="P591" i="10"/>
  <c r="N591" i="10"/>
  <c r="M591" i="10"/>
  <c r="M591" i="10" a="1"/>
  <c r="L591" i="10"/>
  <c r="K591" i="10"/>
  <c r="G591" i="10"/>
  <c r="F591" i="10"/>
  <c r="E591" i="10"/>
  <c r="D591" i="10"/>
  <c r="C591" i="10"/>
  <c r="B591" i="10"/>
  <c r="S590" i="10"/>
  <c r="R590" i="10"/>
  <c r="Q590" i="10"/>
  <c r="P590" i="10"/>
  <c r="N590" i="10"/>
  <c r="M590" i="10"/>
  <c r="M590" i="10" a="1"/>
  <c r="L590" i="10"/>
  <c r="K590" i="10"/>
  <c r="G590" i="10"/>
  <c r="F590" i="10"/>
  <c r="E590" i="10"/>
  <c r="D590" i="10"/>
  <c r="C590" i="10"/>
  <c r="B590" i="10"/>
  <c r="S589" i="10"/>
  <c r="R589" i="10"/>
  <c r="Q589" i="10"/>
  <c r="P589" i="10"/>
  <c r="N589" i="10"/>
  <c r="M589" i="10"/>
  <c r="M589" i="10" a="1"/>
  <c r="L589" i="10"/>
  <c r="K589" i="10"/>
  <c r="G589" i="10"/>
  <c r="F589" i="10"/>
  <c r="E589" i="10"/>
  <c r="D589" i="10"/>
  <c r="C589" i="10"/>
  <c r="B589" i="10"/>
  <c r="S588" i="10"/>
  <c r="R588" i="10"/>
  <c r="Q588" i="10"/>
  <c r="P588" i="10"/>
  <c r="N588" i="10"/>
  <c r="M588" i="10"/>
  <c r="M588" i="10" a="1"/>
  <c r="L588" i="10"/>
  <c r="K588" i="10"/>
  <c r="G588" i="10"/>
  <c r="F588" i="10"/>
  <c r="E588" i="10"/>
  <c r="D588" i="10"/>
  <c r="C588" i="10"/>
  <c r="B588" i="10"/>
  <c r="S587" i="10"/>
  <c r="R587" i="10"/>
  <c r="Q587" i="10"/>
  <c r="P587" i="10"/>
  <c r="N587" i="10"/>
  <c r="M587" i="10"/>
  <c r="M587" i="10" a="1"/>
  <c r="L587" i="10"/>
  <c r="K587" i="10"/>
  <c r="G587" i="10"/>
  <c r="F587" i="10"/>
  <c r="E587" i="10"/>
  <c r="D587" i="10"/>
  <c r="C587" i="10"/>
  <c r="B587" i="10"/>
  <c r="S586" i="10"/>
  <c r="R586" i="10"/>
  <c r="Q586" i="10"/>
  <c r="P586" i="10"/>
  <c r="N586" i="10"/>
  <c r="M586" i="10"/>
  <c r="M586" i="10" a="1"/>
  <c r="L586" i="10"/>
  <c r="K586" i="10"/>
  <c r="G586" i="10"/>
  <c r="F586" i="10"/>
  <c r="E586" i="10"/>
  <c r="D586" i="10"/>
  <c r="C586" i="10"/>
  <c r="B586" i="10"/>
  <c r="S585" i="10"/>
  <c r="R585" i="10"/>
  <c r="Q585" i="10"/>
  <c r="P585" i="10"/>
  <c r="N585" i="10"/>
  <c r="M585" i="10"/>
  <c r="M585" i="10" a="1"/>
  <c r="L585" i="10"/>
  <c r="K585" i="10"/>
  <c r="G585" i="10"/>
  <c r="F585" i="10"/>
  <c r="E585" i="10"/>
  <c r="D585" i="10"/>
  <c r="C585" i="10"/>
  <c r="B585" i="10"/>
  <c r="S584" i="10"/>
  <c r="R584" i="10"/>
  <c r="Q584" i="10"/>
  <c r="P584" i="10"/>
  <c r="N584" i="10"/>
  <c r="M584" i="10"/>
  <c r="M584" i="10" a="1"/>
  <c r="L584" i="10"/>
  <c r="K584" i="10"/>
  <c r="G584" i="10"/>
  <c r="F584" i="10"/>
  <c r="E584" i="10"/>
  <c r="D584" i="10"/>
  <c r="C584" i="10"/>
  <c r="B584" i="10"/>
  <c r="S583" i="10"/>
  <c r="R583" i="10"/>
  <c r="Q583" i="10"/>
  <c r="P583" i="10"/>
  <c r="N583" i="10"/>
  <c r="M583" i="10"/>
  <c r="M583" i="10" a="1"/>
  <c r="L583" i="10"/>
  <c r="K583" i="10"/>
  <c r="G583" i="10"/>
  <c r="F583" i="10"/>
  <c r="E583" i="10"/>
  <c r="D583" i="10"/>
  <c r="C583" i="10"/>
  <c r="B583" i="10"/>
  <c r="S582" i="10"/>
  <c r="R582" i="10"/>
  <c r="Q582" i="10"/>
  <c r="P582" i="10"/>
  <c r="N582" i="10"/>
  <c r="M582" i="10"/>
  <c r="M582" i="10" a="1"/>
  <c r="L582" i="10"/>
  <c r="K582" i="10"/>
  <c r="G582" i="10"/>
  <c r="F582" i="10"/>
  <c r="E582" i="10"/>
  <c r="D582" i="10"/>
  <c r="C582" i="10"/>
  <c r="B582" i="10"/>
  <c r="S581" i="10"/>
  <c r="R581" i="10"/>
  <c r="Q581" i="10"/>
  <c r="P581" i="10"/>
  <c r="N581" i="10"/>
  <c r="M581" i="10"/>
  <c r="M581" i="10" a="1"/>
  <c r="L581" i="10"/>
  <c r="K581" i="10"/>
  <c r="G581" i="10"/>
  <c r="F581" i="10"/>
  <c r="E581" i="10"/>
  <c r="D581" i="10"/>
  <c r="C581" i="10"/>
  <c r="B581" i="10"/>
  <c r="S580" i="10"/>
  <c r="R580" i="10"/>
  <c r="Q580" i="10"/>
  <c r="P580" i="10"/>
  <c r="N580" i="10"/>
  <c r="M580" i="10"/>
  <c r="M580" i="10" a="1"/>
  <c r="L580" i="10"/>
  <c r="K580" i="10"/>
  <c r="G580" i="10"/>
  <c r="F580" i="10"/>
  <c r="E580" i="10"/>
  <c r="D580" i="10"/>
  <c r="C580" i="10"/>
  <c r="B580" i="10"/>
  <c r="S579" i="10"/>
  <c r="R579" i="10"/>
  <c r="Q579" i="10"/>
  <c r="P579" i="10"/>
  <c r="N579" i="10"/>
  <c r="M579" i="10"/>
  <c r="M579" i="10" a="1"/>
  <c r="L579" i="10"/>
  <c r="K579" i="10"/>
  <c r="G579" i="10"/>
  <c r="F579" i="10"/>
  <c r="E579" i="10"/>
  <c r="D579" i="10"/>
  <c r="C579" i="10"/>
  <c r="B579" i="10"/>
  <c r="S578" i="10"/>
  <c r="R578" i="10"/>
  <c r="Q578" i="10"/>
  <c r="P578" i="10"/>
  <c r="N578" i="10"/>
  <c r="M578" i="10"/>
  <c r="M578" i="10" a="1"/>
  <c r="L578" i="10"/>
  <c r="K578" i="10"/>
  <c r="G578" i="10"/>
  <c r="F578" i="10"/>
  <c r="E578" i="10"/>
  <c r="D578" i="10"/>
  <c r="C578" i="10"/>
  <c r="B578" i="10"/>
  <c r="S577" i="10"/>
  <c r="R577" i="10"/>
  <c r="Q577" i="10"/>
  <c r="P577" i="10"/>
  <c r="N577" i="10"/>
  <c r="M577" i="10"/>
  <c r="M577" i="10" a="1"/>
  <c r="L577" i="10"/>
  <c r="K577" i="10"/>
  <c r="G577" i="10"/>
  <c r="F577" i="10"/>
  <c r="E577" i="10"/>
  <c r="D577" i="10"/>
  <c r="C577" i="10"/>
  <c r="B577" i="10"/>
  <c r="S576" i="10"/>
  <c r="R576" i="10"/>
  <c r="Q576" i="10"/>
  <c r="P576" i="10"/>
  <c r="M576" i="10"/>
  <c r="M576" i="10" a="1"/>
  <c r="L576" i="10"/>
  <c r="K576" i="10"/>
  <c r="G576" i="10"/>
  <c r="F576" i="10"/>
  <c r="E576" i="10"/>
  <c r="D576" i="10"/>
  <c r="C576" i="10"/>
  <c r="B576" i="10"/>
  <c r="S575" i="10"/>
  <c r="R575" i="10"/>
  <c r="Q575" i="10"/>
  <c r="P575" i="10"/>
  <c r="N575" i="10"/>
  <c r="M575" i="10"/>
  <c r="M575" i="10" a="1"/>
  <c r="L575" i="10"/>
  <c r="K575" i="10"/>
  <c r="G575" i="10"/>
  <c r="F575" i="10"/>
  <c r="E575" i="10"/>
  <c r="D575" i="10"/>
  <c r="C575" i="10"/>
  <c r="B575" i="10"/>
  <c r="S574" i="10"/>
  <c r="R574" i="10"/>
  <c r="Q574" i="10"/>
  <c r="P574" i="10"/>
  <c r="N574" i="10"/>
  <c r="M574" i="10"/>
  <c r="M574" i="10" a="1"/>
  <c r="L574" i="10"/>
  <c r="K574" i="10"/>
  <c r="G574" i="10"/>
  <c r="F574" i="10"/>
  <c r="E574" i="10"/>
  <c r="D574" i="10"/>
  <c r="C574" i="10"/>
  <c r="B574" i="10"/>
  <c r="S573" i="10"/>
  <c r="R573" i="10"/>
  <c r="Q573" i="10"/>
  <c r="P573" i="10"/>
  <c r="N573" i="10"/>
  <c r="M573" i="10"/>
  <c r="M573" i="10" a="1"/>
  <c r="L573" i="10"/>
  <c r="K573" i="10"/>
  <c r="G573" i="10"/>
  <c r="F573" i="10"/>
  <c r="E573" i="10"/>
  <c r="D573" i="10"/>
  <c r="C573" i="10"/>
  <c r="B573" i="10"/>
  <c r="S572" i="10"/>
  <c r="R572" i="10"/>
  <c r="Q572" i="10"/>
  <c r="P572" i="10"/>
  <c r="N572" i="10"/>
  <c r="M572" i="10"/>
  <c r="M572" i="10" a="1"/>
  <c r="L572" i="10"/>
  <c r="K572" i="10"/>
  <c r="G572" i="10"/>
  <c r="F572" i="10"/>
  <c r="E572" i="10"/>
  <c r="D572" i="10"/>
  <c r="C572" i="10"/>
  <c r="B572" i="10"/>
  <c r="S571" i="10"/>
  <c r="R571" i="10"/>
  <c r="Q571" i="10"/>
  <c r="P571" i="10"/>
  <c r="N571" i="10"/>
  <c r="M571" i="10"/>
  <c r="M571" i="10" a="1"/>
  <c r="L571" i="10"/>
  <c r="K571" i="10"/>
  <c r="G571" i="10"/>
  <c r="F571" i="10"/>
  <c r="E571" i="10"/>
  <c r="D571" i="10"/>
  <c r="C571" i="10"/>
  <c r="B571" i="10"/>
  <c r="S570" i="10"/>
  <c r="R570" i="10"/>
  <c r="Q570" i="10"/>
  <c r="P570" i="10"/>
  <c r="M570" i="10"/>
  <c r="M570" i="10" a="1"/>
  <c r="L570" i="10"/>
  <c r="K570" i="10"/>
  <c r="G570" i="10"/>
  <c r="F570" i="10"/>
  <c r="E570" i="10"/>
  <c r="D570" i="10"/>
  <c r="C570" i="10"/>
  <c r="B570" i="10"/>
  <c r="S569" i="10"/>
  <c r="R569" i="10"/>
  <c r="Q569" i="10"/>
  <c r="P569" i="10"/>
  <c r="N569" i="10"/>
  <c r="M569" i="10"/>
  <c r="M569" i="10" a="1"/>
  <c r="L569" i="10"/>
  <c r="K569" i="10"/>
  <c r="G569" i="10"/>
  <c r="F569" i="10"/>
  <c r="E569" i="10"/>
  <c r="D569" i="10"/>
  <c r="C569" i="10"/>
  <c r="B569" i="10"/>
  <c r="S568" i="10"/>
  <c r="R568" i="10"/>
  <c r="Q568" i="10"/>
  <c r="P568" i="10"/>
  <c r="N568" i="10"/>
  <c r="M568" i="10"/>
  <c r="M568" i="10" a="1"/>
  <c r="L568" i="10"/>
  <c r="K568" i="10"/>
  <c r="G568" i="10"/>
  <c r="F568" i="10"/>
  <c r="E568" i="10"/>
  <c r="D568" i="10"/>
  <c r="C568" i="10"/>
  <c r="B568" i="10"/>
  <c r="S567" i="10"/>
  <c r="R567" i="10"/>
  <c r="Q567" i="10"/>
  <c r="P567" i="10"/>
  <c r="N567" i="10"/>
  <c r="M567" i="10"/>
  <c r="M567" i="10" a="1"/>
  <c r="L567" i="10"/>
  <c r="K567" i="10"/>
  <c r="G567" i="10"/>
  <c r="F567" i="10"/>
  <c r="E567" i="10"/>
  <c r="D567" i="10"/>
  <c r="C567" i="10"/>
  <c r="B567" i="10"/>
  <c r="S566" i="10"/>
  <c r="R566" i="10"/>
  <c r="Q566" i="10"/>
  <c r="P566" i="10"/>
  <c r="N566" i="10"/>
  <c r="M566" i="10"/>
  <c r="M566" i="10" a="1"/>
  <c r="L566" i="10"/>
  <c r="K566" i="10"/>
  <c r="G566" i="10"/>
  <c r="F566" i="10"/>
  <c r="E566" i="10"/>
  <c r="D566" i="10"/>
  <c r="C566" i="10"/>
  <c r="B566" i="10"/>
  <c r="S565" i="10"/>
  <c r="R565" i="10"/>
  <c r="Q565" i="10"/>
  <c r="P565" i="10"/>
  <c r="N565" i="10"/>
  <c r="M565" i="10"/>
  <c r="M565" i="10" a="1"/>
  <c r="L565" i="10"/>
  <c r="K565" i="10"/>
  <c r="G565" i="10"/>
  <c r="F565" i="10"/>
  <c r="E565" i="10"/>
  <c r="D565" i="10"/>
  <c r="C565" i="10"/>
  <c r="B565" i="10"/>
  <c r="S564" i="10"/>
  <c r="R564" i="10"/>
  <c r="Q564" i="10"/>
  <c r="P564" i="10"/>
  <c r="N564" i="10"/>
  <c r="M564" i="10"/>
  <c r="M564" i="10" a="1"/>
  <c r="L564" i="10"/>
  <c r="K564" i="10"/>
  <c r="G564" i="10"/>
  <c r="F564" i="10"/>
  <c r="E564" i="10"/>
  <c r="D564" i="10"/>
  <c r="C564" i="10"/>
  <c r="B564" i="10"/>
  <c r="S563" i="10"/>
  <c r="R563" i="10"/>
  <c r="Q563" i="10"/>
  <c r="P563" i="10"/>
  <c r="N563" i="10"/>
  <c r="M563" i="10"/>
  <c r="M563" i="10" a="1"/>
  <c r="L563" i="10"/>
  <c r="K563" i="10"/>
  <c r="G563" i="10"/>
  <c r="F563" i="10"/>
  <c r="E563" i="10"/>
  <c r="D563" i="10"/>
  <c r="C563" i="10"/>
  <c r="B563" i="10"/>
  <c r="S562" i="10"/>
  <c r="R562" i="10"/>
  <c r="Q562" i="10"/>
  <c r="P562" i="10"/>
  <c r="N562" i="10"/>
  <c r="M562" i="10"/>
  <c r="M562" i="10" a="1"/>
  <c r="L562" i="10"/>
  <c r="K562" i="10"/>
  <c r="G562" i="10"/>
  <c r="F562" i="10"/>
  <c r="E562" i="10"/>
  <c r="D562" i="10"/>
  <c r="C562" i="10"/>
  <c r="B562" i="10"/>
  <c r="S561" i="10"/>
  <c r="R561" i="10"/>
  <c r="Q561" i="10"/>
  <c r="P561" i="10"/>
  <c r="N561" i="10"/>
  <c r="M561" i="10"/>
  <c r="M561" i="10" a="1"/>
  <c r="L561" i="10"/>
  <c r="K561" i="10"/>
  <c r="G561" i="10"/>
  <c r="F561" i="10"/>
  <c r="E561" i="10"/>
  <c r="D561" i="10"/>
  <c r="C561" i="10"/>
  <c r="B561" i="10"/>
  <c r="S560" i="10"/>
  <c r="R560" i="10"/>
  <c r="Q560" i="10"/>
  <c r="P560" i="10"/>
  <c r="N560" i="10"/>
  <c r="M560" i="10"/>
  <c r="M560" i="10" a="1"/>
  <c r="L560" i="10"/>
  <c r="K560" i="10"/>
  <c r="G560" i="10"/>
  <c r="F560" i="10"/>
  <c r="E560" i="10"/>
  <c r="D560" i="10"/>
  <c r="C560" i="10"/>
  <c r="B560" i="10"/>
  <c r="S559" i="10"/>
  <c r="R559" i="10"/>
  <c r="Q559" i="10"/>
  <c r="P559" i="10"/>
  <c r="N559" i="10"/>
  <c r="M559" i="10"/>
  <c r="M559" i="10" a="1"/>
  <c r="L559" i="10"/>
  <c r="K559" i="10"/>
  <c r="G559" i="10"/>
  <c r="F559" i="10"/>
  <c r="E559" i="10"/>
  <c r="D559" i="10"/>
  <c r="C559" i="10"/>
  <c r="B559" i="10"/>
  <c r="S558" i="10"/>
  <c r="R558" i="10"/>
  <c r="Q558" i="10"/>
  <c r="P558" i="10"/>
  <c r="N558" i="10"/>
  <c r="M558" i="10"/>
  <c r="M558" i="10" a="1"/>
  <c r="L558" i="10"/>
  <c r="K558" i="10"/>
  <c r="G558" i="10"/>
  <c r="F558" i="10"/>
  <c r="E558" i="10"/>
  <c r="D558" i="10"/>
  <c r="C558" i="10"/>
  <c r="B558" i="10"/>
  <c r="S557" i="10"/>
  <c r="R557" i="10"/>
  <c r="Q557" i="10"/>
  <c r="P557" i="10"/>
  <c r="N557" i="10"/>
  <c r="M557" i="10"/>
  <c r="M557" i="10" a="1"/>
  <c r="L557" i="10"/>
  <c r="K557" i="10"/>
  <c r="G557" i="10"/>
  <c r="F557" i="10"/>
  <c r="E557" i="10"/>
  <c r="D557" i="10"/>
  <c r="C557" i="10"/>
  <c r="B557" i="10"/>
  <c r="S556" i="10"/>
  <c r="R556" i="10"/>
  <c r="Q556" i="10"/>
  <c r="P556" i="10"/>
  <c r="N556" i="10"/>
  <c r="M556" i="10"/>
  <c r="M556" i="10" a="1"/>
  <c r="L556" i="10"/>
  <c r="K556" i="10"/>
  <c r="G556" i="10"/>
  <c r="F556" i="10"/>
  <c r="E556" i="10"/>
  <c r="D556" i="10"/>
  <c r="C556" i="10"/>
  <c r="B556" i="10"/>
  <c r="S555" i="10"/>
  <c r="R555" i="10"/>
  <c r="Q555" i="10"/>
  <c r="P555" i="10"/>
  <c r="N555" i="10"/>
  <c r="M555" i="10"/>
  <c r="M555" i="10" a="1"/>
  <c r="L555" i="10"/>
  <c r="K555" i="10"/>
  <c r="G555" i="10"/>
  <c r="F555" i="10"/>
  <c r="E555" i="10"/>
  <c r="D555" i="10"/>
  <c r="C555" i="10"/>
  <c r="B555" i="10"/>
  <c r="S554" i="10"/>
  <c r="R554" i="10"/>
  <c r="Q554" i="10"/>
  <c r="P554" i="10"/>
  <c r="N554" i="10"/>
  <c r="M554" i="10"/>
  <c r="M554" i="10" a="1"/>
  <c r="L554" i="10"/>
  <c r="K554" i="10"/>
  <c r="G554" i="10"/>
  <c r="F554" i="10"/>
  <c r="E554" i="10"/>
  <c r="D554" i="10"/>
  <c r="C554" i="10"/>
  <c r="B554" i="10"/>
  <c r="S553" i="10"/>
  <c r="R553" i="10"/>
  <c r="Q553" i="10"/>
  <c r="P553" i="10"/>
  <c r="N553" i="10"/>
  <c r="M553" i="10"/>
  <c r="M553" i="10" a="1"/>
  <c r="L553" i="10"/>
  <c r="K553" i="10"/>
  <c r="G553" i="10"/>
  <c r="F553" i="10"/>
  <c r="E553" i="10"/>
  <c r="D553" i="10"/>
  <c r="C553" i="10"/>
  <c r="B553" i="10"/>
  <c r="S552" i="10"/>
  <c r="R552" i="10"/>
  <c r="Q552" i="10"/>
  <c r="P552" i="10"/>
  <c r="N552" i="10"/>
  <c r="M552" i="10"/>
  <c r="M552" i="10" a="1"/>
  <c r="L552" i="10"/>
  <c r="K552" i="10"/>
  <c r="G552" i="10"/>
  <c r="F552" i="10"/>
  <c r="E552" i="10"/>
  <c r="D552" i="10"/>
  <c r="C552" i="10"/>
  <c r="B552" i="10"/>
  <c r="S551" i="10"/>
  <c r="R551" i="10"/>
  <c r="Q551" i="10"/>
  <c r="P551" i="10"/>
  <c r="M551" i="10"/>
  <c r="M551" i="10" a="1"/>
  <c r="L551" i="10"/>
  <c r="K551" i="10"/>
  <c r="G551" i="10"/>
  <c r="F551" i="10"/>
  <c r="E551" i="10"/>
  <c r="D551" i="10"/>
  <c r="C551" i="10"/>
  <c r="B551" i="10"/>
  <c r="S550" i="10"/>
  <c r="R550" i="10"/>
  <c r="Q550" i="10"/>
  <c r="P550" i="10"/>
  <c r="N550" i="10"/>
  <c r="M550" i="10"/>
  <c r="M550" i="10" a="1"/>
  <c r="L550" i="10"/>
  <c r="K550" i="10"/>
  <c r="G550" i="10"/>
  <c r="F550" i="10"/>
  <c r="E550" i="10"/>
  <c r="D550" i="10"/>
  <c r="C550" i="10"/>
  <c r="B550" i="10"/>
  <c r="S549" i="10"/>
  <c r="R549" i="10"/>
  <c r="Q549" i="10"/>
  <c r="P549" i="10"/>
  <c r="N549" i="10"/>
  <c r="M549" i="10"/>
  <c r="M549" i="10" a="1"/>
  <c r="L549" i="10"/>
  <c r="K549" i="10"/>
  <c r="G549" i="10"/>
  <c r="F549" i="10"/>
  <c r="E549" i="10"/>
  <c r="D549" i="10"/>
  <c r="C549" i="10"/>
  <c r="B549" i="10"/>
  <c r="S548" i="10"/>
  <c r="R548" i="10"/>
  <c r="Q548" i="10"/>
  <c r="P548" i="10"/>
  <c r="N548" i="10"/>
  <c r="M548" i="10"/>
  <c r="M548" i="10" a="1"/>
  <c r="L548" i="10"/>
  <c r="K548" i="10"/>
  <c r="G548" i="10"/>
  <c r="F548" i="10"/>
  <c r="E548" i="10"/>
  <c r="D548" i="10"/>
  <c r="C548" i="10"/>
  <c r="B548" i="10"/>
  <c r="S547" i="10"/>
  <c r="R547" i="10"/>
  <c r="Q547" i="10"/>
  <c r="P547" i="10"/>
  <c r="N547" i="10"/>
  <c r="M547" i="10"/>
  <c r="M547" i="10" a="1"/>
  <c r="L547" i="10"/>
  <c r="K547" i="10"/>
  <c r="G547" i="10"/>
  <c r="F547" i="10"/>
  <c r="E547" i="10"/>
  <c r="D547" i="10"/>
  <c r="C547" i="10"/>
  <c r="B547" i="10"/>
  <c r="S546" i="10"/>
  <c r="R546" i="10"/>
  <c r="Q546" i="10"/>
  <c r="P546" i="10"/>
  <c r="N546" i="10"/>
  <c r="M546" i="10"/>
  <c r="M546" i="10" a="1"/>
  <c r="L546" i="10"/>
  <c r="K546" i="10"/>
  <c r="G546" i="10"/>
  <c r="F546" i="10"/>
  <c r="E546" i="10"/>
  <c r="D546" i="10"/>
  <c r="C546" i="10"/>
  <c r="B546" i="10"/>
  <c r="S545" i="10"/>
  <c r="R545" i="10"/>
  <c r="Q545" i="10"/>
  <c r="P545" i="10"/>
  <c r="N545" i="10"/>
  <c r="M545" i="10"/>
  <c r="M545" i="10" a="1"/>
  <c r="L545" i="10"/>
  <c r="K545" i="10"/>
  <c r="G545" i="10"/>
  <c r="F545" i="10"/>
  <c r="E545" i="10"/>
  <c r="D545" i="10"/>
  <c r="C545" i="10"/>
  <c r="B545" i="10"/>
  <c r="S544" i="10"/>
  <c r="R544" i="10"/>
  <c r="Q544" i="10"/>
  <c r="P544" i="10"/>
  <c r="N544" i="10"/>
  <c r="M544" i="10"/>
  <c r="M544" i="10" a="1"/>
  <c r="L544" i="10"/>
  <c r="K544" i="10"/>
  <c r="G544" i="10"/>
  <c r="F544" i="10"/>
  <c r="E544" i="10"/>
  <c r="D544" i="10"/>
  <c r="C544" i="10"/>
  <c r="B544" i="10"/>
  <c r="S543" i="10"/>
  <c r="R543" i="10"/>
  <c r="Q543" i="10"/>
  <c r="P543" i="10"/>
  <c r="N543" i="10"/>
  <c r="M543" i="10"/>
  <c r="M543" i="10" a="1"/>
  <c r="L543" i="10"/>
  <c r="K543" i="10"/>
  <c r="G543" i="10"/>
  <c r="F543" i="10"/>
  <c r="E543" i="10"/>
  <c r="D543" i="10"/>
  <c r="C543" i="10"/>
  <c r="B543" i="10"/>
  <c r="S542" i="10"/>
  <c r="R542" i="10"/>
  <c r="Q542" i="10"/>
  <c r="P542" i="10"/>
  <c r="N542" i="10"/>
  <c r="M542" i="10"/>
  <c r="M542" i="10" a="1"/>
  <c r="L542" i="10"/>
  <c r="K542" i="10"/>
  <c r="G542" i="10"/>
  <c r="F542" i="10"/>
  <c r="E542" i="10"/>
  <c r="D542" i="10"/>
  <c r="C542" i="10"/>
  <c r="B542" i="10"/>
  <c r="S541" i="10"/>
  <c r="R541" i="10"/>
  <c r="Q541" i="10"/>
  <c r="P541" i="10"/>
  <c r="N541" i="10"/>
  <c r="M541" i="10"/>
  <c r="M541" i="10" a="1"/>
  <c r="L541" i="10"/>
  <c r="K541" i="10"/>
  <c r="G541" i="10"/>
  <c r="F541" i="10"/>
  <c r="E541" i="10"/>
  <c r="D541" i="10"/>
  <c r="C541" i="10"/>
  <c r="B541" i="10"/>
  <c r="S540" i="10"/>
  <c r="R540" i="10"/>
  <c r="Q540" i="10"/>
  <c r="P540" i="10"/>
  <c r="N540" i="10"/>
  <c r="M540" i="10"/>
  <c r="M540" i="10" a="1"/>
  <c r="L540" i="10"/>
  <c r="K540" i="10"/>
  <c r="G540" i="10"/>
  <c r="F540" i="10"/>
  <c r="E540" i="10"/>
  <c r="D540" i="10"/>
  <c r="C540" i="10"/>
  <c r="B540" i="10"/>
  <c r="S539" i="10"/>
  <c r="R539" i="10"/>
  <c r="Q539" i="10"/>
  <c r="P539" i="10"/>
  <c r="N539" i="10"/>
  <c r="M539" i="10"/>
  <c r="M539" i="10" a="1"/>
  <c r="L539" i="10"/>
  <c r="K539" i="10"/>
  <c r="G539" i="10"/>
  <c r="F539" i="10"/>
  <c r="E539" i="10"/>
  <c r="D539" i="10"/>
  <c r="C539" i="10"/>
  <c r="B539" i="10"/>
  <c r="S538" i="10"/>
  <c r="R538" i="10"/>
  <c r="Q538" i="10"/>
  <c r="P538" i="10"/>
  <c r="N538" i="10"/>
  <c r="M538" i="10"/>
  <c r="M538" i="10" a="1"/>
  <c r="L538" i="10"/>
  <c r="K538" i="10"/>
  <c r="G538" i="10"/>
  <c r="F538" i="10"/>
  <c r="E538" i="10"/>
  <c r="D538" i="10"/>
  <c r="C538" i="10"/>
  <c r="B538" i="10"/>
  <c r="S537" i="10"/>
  <c r="R537" i="10"/>
  <c r="Q537" i="10"/>
  <c r="P537" i="10"/>
  <c r="N537" i="10"/>
  <c r="M537" i="10"/>
  <c r="M537" i="10" a="1"/>
  <c r="L537" i="10"/>
  <c r="K537" i="10"/>
  <c r="G537" i="10"/>
  <c r="F537" i="10"/>
  <c r="E537" i="10"/>
  <c r="D537" i="10"/>
  <c r="C537" i="10"/>
  <c r="B537" i="10"/>
  <c r="S536" i="10"/>
  <c r="R536" i="10"/>
  <c r="Q536" i="10"/>
  <c r="P536" i="10"/>
  <c r="N536" i="10"/>
  <c r="M536" i="10"/>
  <c r="M536" i="10" a="1"/>
  <c r="L536" i="10"/>
  <c r="K536" i="10"/>
  <c r="G536" i="10"/>
  <c r="F536" i="10"/>
  <c r="E536" i="10"/>
  <c r="D536" i="10"/>
  <c r="C536" i="10"/>
  <c r="B536" i="10"/>
  <c r="S535" i="10"/>
  <c r="R535" i="10"/>
  <c r="Q535" i="10"/>
  <c r="P535" i="10"/>
  <c r="N535" i="10"/>
  <c r="M535" i="10"/>
  <c r="M535" i="10" a="1"/>
  <c r="L535" i="10"/>
  <c r="K535" i="10"/>
  <c r="G535" i="10"/>
  <c r="F535" i="10"/>
  <c r="E535" i="10"/>
  <c r="D535" i="10"/>
  <c r="C535" i="10"/>
  <c r="B535" i="10"/>
  <c r="S534" i="10"/>
  <c r="R534" i="10"/>
  <c r="Q534" i="10"/>
  <c r="P534" i="10"/>
  <c r="N534" i="10"/>
  <c r="M534" i="10"/>
  <c r="M534" i="10" a="1"/>
  <c r="L534" i="10"/>
  <c r="K534" i="10"/>
  <c r="G534" i="10"/>
  <c r="F534" i="10"/>
  <c r="E534" i="10"/>
  <c r="D534" i="10"/>
  <c r="C534" i="10"/>
  <c r="B534" i="10"/>
  <c r="S533" i="10"/>
  <c r="R533" i="10"/>
  <c r="Q533" i="10"/>
  <c r="P533" i="10"/>
  <c r="N533" i="10"/>
  <c r="M533" i="10"/>
  <c r="M533" i="10" a="1"/>
  <c r="L533" i="10"/>
  <c r="K533" i="10"/>
  <c r="G533" i="10"/>
  <c r="F533" i="10"/>
  <c r="E533" i="10"/>
  <c r="D533" i="10"/>
  <c r="C533" i="10"/>
  <c r="B533" i="10"/>
  <c r="S532" i="10"/>
  <c r="R532" i="10"/>
  <c r="Q532" i="10"/>
  <c r="P532" i="10"/>
  <c r="N532" i="10"/>
  <c r="M532" i="10"/>
  <c r="M532" i="10" a="1"/>
  <c r="L532" i="10"/>
  <c r="K532" i="10"/>
  <c r="G532" i="10"/>
  <c r="F532" i="10"/>
  <c r="E532" i="10"/>
  <c r="D532" i="10"/>
  <c r="C532" i="10"/>
  <c r="B532" i="10"/>
  <c r="S531" i="10"/>
  <c r="R531" i="10"/>
  <c r="Q531" i="10"/>
  <c r="P531" i="10"/>
  <c r="N531" i="10"/>
  <c r="M531" i="10"/>
  <c r="M531" i="10" a="1"/>
  <c r="L531" i="10"/>
  <c r="K531" i="10"/>
  <c r="G531" i="10"/>
  <c r="F531" i="10"/>
  <c r="E531" i="10"/>
  <c r="D531" i="10"/>
  <c r="C531" i="10"/>
  <c r="B531" i="10"/>
  <c r="S530" i="10"/>
  <c r="R530" i="10"/>
  <c r="Q530" i="10"/>
  <c r="P530" i="10"/>
  <c r="N530" i="10"/>
  <c r="M530" i="10"/>
  <c r="M530" i="10" a="1"/>
  <c r="L530" i="10"/>
  <c r="K530" i="10"/>
  <c r="G530" i="10"/>
  <c r="F530" i="10"/>
  <c r="E530" i="10"/>
  <c r="D530" i="10"/>
  <c r="C530" i="10"/>
  <c r="B530" i="10"/>
  <c r="S529" i="10"/>
  <c r="R529" i="10"/>
  <c r="Q529" i="10"/>
  <c r="P529" i="10"/>
  <c r="N529" i="10"/>
  <c r="M529" i="10"/>
  <c r="M529" i="10" a="1"/>
  <c r="L529" i="10"/>
  <c r="K529" i="10"/>
  <c r="G529" i="10"/>
  <c r="F529" i="10"/>
  <c r="E529" i="10"/>
  <c r="D529" i="10"/>
  <c r="C529" i="10"/>
  <c r="B529" i="10"/>
  <c r="S528" i="10"/>
  <c r="R528" i="10"/>
  <c r="Q528" i="10"/>
  <c r="P528" i="10"/>
  <c r="N528" i="10"/>
  <c r="M528" i="10"/>
  <c r="M528" i="10" a="1"/>
  <c r="L528" i="10"/>
  <c r="K528" i="10"/>
  <c r="G528" i="10"/>
  <c r="F528" i="10"/>
  <c r="E528" i="10"/>
  <c r="D528" i="10"/>
  <c r="C528" i="10"/>
  <c r="B528" i="10"/>
  <c r="S527" i="10"/>
  <c r="R527" i="10"/>
  <c r="Q527" i="10"/>
  <c r="P527" i="10"/>
  <c r="N527" i="10"/>
  <c r="M527" i="10"/>
  <c r="M527" i="10" a="1"/>
  <c r="L527" i="10"/>
  <c r="K527" i="10"/>
  <c r="G527" i="10"/>
  <c r="F527" i="10"/>
  <c r="E527" i="10"/>
  <c r="D527" i="10"/>
  <c r="C527" i="10"/>
  <c r="B527" i="10"/>
  <c r="S526" i="10"/>
  <c r="R526" i="10"/>
  <c r="Q526" i="10"/>
  <c r="P526" i="10"/>
  <c r="N526" i="10"/>
  <c r="M526" i="10"/>
  <c r="M526" i="10" a="1"/>
  <c r="L526" i="10"/>
  <c r="K526" i="10"/>
  <c r="G526" i="10"/>
  <c r="F526" i="10"/>
  <c r="E526" i="10"/>
  <c r="D526" i="10"/>
  <c r="C526" i="10"/>
  <c r="B526" i="10"/>
  <c r="S525" i="10"/>
  <c r="R525" i="10"/>
  <c r="Q525" i="10"/>
  <c r="P525" i="10"/>
  <c r="N525" i="10"/>
  <c r="M525" i="10"/>
  <c r="M525" i="10" a="1"/>
  <c r="L525" i="10"/>
  <c r="K525" i="10"/>
  <c r="G525" i="10"/>
  <c r="F525" i="10"/>
  <c r="E525" i="10"/>
  <c r="D525" i="10"/>
  <c r="C525" i="10"/>
  <c r="B525" i="10"/>
  <c r="S524" i="10"/>
  <c r="R524" i="10"/>
  <c r="Q524" i="10"/>
  <c r="P524" i="10"/>
  <c r="N524" i="10"/>
  <c r="M524" i="10"/>
  <c r="M524" i="10" a="1"/>
  <c r="L524" i="10"/>
  <c r="K524" i="10"/>
  <c r="G524" i="10"/>
  <c r="F524" i="10"/>
  <c r="E524" i="10"/>
  <c r="D524" i="10"/>
  <c r="C524" i="10"/>
  <c r="B524" i="10"/>
  <c r="S523" i="10"/>
  <c r="R523" i="10"/>
  <c r="Q523" i="10"/>
  <c r="P523" i="10"/>
  <c r="N523" i="10"/>
  <c r="M523" i="10"/>
  <c r="M523" i="10" a="1"/>
  <c r="L523" i="10"/>
  <c r="K523" i="10"/>
  <c r="G523" i="10"/>
  <c r="F523" i="10"/>
  <c r="E523" i="10"/>
  <c r="D523" i="10"/>
  <c r="C523" i="10"/>
  <c r="B523" i="10"/>
  <c r="S522" i="10"/>
  <c r="R522" i="10"/>
  <c r="Q522" i="10"/>
  <c r="P522" i="10"/>
  <c r="N522" i="10"/>
  <c r="M522" i="10"/>
  <c r="M522" i="10" a="1"/>
  <c r="L522" i="10"/>
  <c r="K522" i="10"/>
  <c r="G522" i="10"/>
  <c r="F522" i="10"/>
  <c r="E522" i="10"/>
  <c r="D522" i="10"/>
  <c r="C522" i="10"/>
  <c r="B522" i="10"/>
  <c r="S521" i="10"/>
  <c r="R521" i="10"/>
  <c r="Q521" i="10"/>
  <c r="P521" i="10"/>
  <c r="N521" i="10"/>
  <c r="M521" i="10"/>
  <c r="M521" i="10" a="1"/>
  <c r="L521" i="10"/>
  <c r="K521" i="10"/>
  <c r="G521" i="10"/>
  <c r="F521" i="10"/>
  <c r="E521" i="10"/>
  <c r="D521" i="10"/>
  <c r="C521" i="10"/>
  <c r="B521" i="10"/>
  <c r="S520" i="10"/>
  <c r="R520" i="10"/>
  <c r="Q520" i="10"/>
  <c r="P520" i="10"/>
  <c r="N520" i="10"/>
  <c r="M520" i="10"/>
  <c r="M520" i="10" a="1"/>
  <c r="L520" i="10"/>
  <c r="K520" i="10"/>
  <c r="G520" i="10"/>
  <c r="F520" i="10"/>
  <c r="E520" i="10"/>
  <c r="D520" i="10"/>
  <c r="C520" i="10"/>
  <c r="B520" i="10"/>
  <c r="S519" i="10"/>
  <c r="R519" i="10"/>
  <c r="Q519" i="10"/>
  <c r="P519" i="10"/>
  <c r="N519" i="10"/>
  <c r="M519" i="10"/>
  <c r="M519" i="10" a="1"/>
  <c r="L519" i="10"/>
  <c r="K519" i="10"/>
  <c r="G519" i="10"/>
  <c r="F519" i="10"/>
  <c r="E519" i="10"/>
  <c r="D519" i="10"/>
  <c r="C519" i="10"/>
  <c r="B519" i="10"/>
  <c r="S518" i="10"/>
  <c r="R518" i="10"/>
  <c r="Q518" i="10"/>
  <c r="P518" i="10"/>
  <c r="N518" i="10"/>
  <c r="M518" i="10"/>
  <c r="M518" i="10" a="1"/>
  <c r="L518" i="10"/>
  <c r="K518" i="10"/>
  <c r="G518" i="10"/>
  <c r="F518" i="10"/>
  <c r="E518" i="10"/>
  <c r="D518" i="10"/>
  <c r="C518" i="10"/>
  <c r="B518" i="10"/>
  <c r="S517" i="10"/>
  <c r="R517" i="10"/>
  <c r="Q517" i="10"/>
  <c r="P517" i="10"/>
  <c r="N517" i="10"/>
  <c r="M517" i="10"/>
  <c r="M517" i="10" a="1"/>
  <c r="L517" i="10"/>
  <c r="K517" i="10"/>
  <c r="G517" i="10"/>
  <c r="F517" i="10"/>
  <c r="E517" i="10"/>
  <c r="D517" i="10"/>
  <c r="C517" i="10"/>
  <c r="B517" i="10"/>
  <c r="S516" i="10"/>
  <c r="R516" i="10"/>
  <c r="Q516" i="10"/>
  <c r="P516" i="10"/>
  <c r="N516" i="10"/>
  <c r="M516" i="10"/>
  <c r="M516" i="10" a="1"/>
  <c r="L516" i="10"/>
  <c r="K516" i="10"/>
  <c r="G516" i="10"/>
  <c r="F516" i="10"/>
  <c r="E516" i="10"/>
  <c r="D516" i="10"/>
  <c r="C516" i="10"/>
  <c r="B516" i="10"/>
  <c r="S515" i="10"/>
  <c r="R515" i="10"/>
  <c r="Q515" i="10"/>
  <c r="P515" i="10"/>
  <c r="N515" i="10"/>
  <c r="M515" i="10"/>
  <c r="M515" i="10" a="1"/>
  <c r="L515" i="10"/>
  <c r="K515" i="10"/>
  <c r="G515" i="10"/>
  <c r="F515" i="10"/>
  <c r="E515" i="10"/>
  <c r="D515" i="10"/>
  <c r="C515" i="10"/>
  <c r="B515" i="10"/>
  <c r="S514" i="10"/>
  <c r="R514" i="10"/>
  <c r="Q514" i="10"/>
  <c r="P514" i="10"/>
  <c r="N514" i="10"/>
  <c r="M514" i="10"/>
  <c r="M514" i="10" a="1"/>
  <c r="L514" i="10"/>
  <c r="K514" i="10"/>
  <c r="G514" i="10"/>
  <c r="F514" i="10"/>
  <c r="E514" i="10"/>
  <c r="D514" i="10"/>
  <c r="C514" i="10"/>
  <c r="B514" i="10"/>
  <c r="S513" i="10"/>
  <c r="R513" i="10"/>
  <c r="Q513" i="10"/>
  <c r="P513" i="10"/>
  <c r="N513" i="10"/>
  <c r="M513" i="10"/>
  <c r="M513" i="10" a="1"/>
  <c r="L513" i="10"/>
  <c r="K513" i="10"/>
  <c r="G513" i="10"/>
  <c r="F513" i="10"/>
  <c r="E513" i="10"/>
  <c r="D513" i="10"/>
  <c r="C513" i="10"/>
  <c r="B513" i="10"/>
  <c r="S512" i="10"/>
  <c r="R512" i="10"/>
  <c r="Q512" i="10"/>
  <c r="P512" i="10"/>
  <c r="N512" i="10"/>
  <c r="M512" i="10"/>
  <c r="M512" i="10" a="1"/>
  <c r="L512" i="10"/>
  <c r="K512" i="10"/>
  <c r="G512" i="10"/>
  <c r="F512" i="10"/>
  <c r="E512" i="10"/>
  <c r="D512" i="10"/>
  <c r="C512" i="10"/>
  <c r="B512" i="10"/>
  <c r="S511" i="10"/>
  <c r="R511" i="10"/>
  <c r="Q511" i="10"/>
  <c r="P511" i="10"/>
  <c r="N511" i="10"/>
  <c r="M511" i="10"/>
  <c r="M511" i="10" a="1"/>
  <c r="L511" i="10"/>
  <c r="K511" i="10"/>
  <c r="G511" i="10"/>
  <c r="F511" i="10"/>
  <c r="E511" i="10"/>
  <c r="D511" i="10"/>
  <c r="C511" i="10"/>
  <c r="B511" i="10"/>
  <c r="S510" i="10"/>
  <c r="R510" i="10"/>
  <c r="Q510" i="10"/>
  <c r="P510" i="10"/>
  <c r="N510" i="10"/>
  <c r="M510" i="10"/>
  <c r="M510" i="10" a="1"/>
  <c r="L510" i="10"/>
  <c r="K510" i="10"/>
  <c r="G510" i="10"/>
  <c r="F510" i="10"/>
  <c r="E510" i="10"/>
  <c r="D510" i="10"/>
  <c r="C510" i="10"/>
  <c r="B510" i="10"/>
  <c r="S509" i="10"/>
  <c r="R509" i="10"/>
  <c r="Q509" i="10"/>
  <c r="P509" i="10"/>
  <c r="N509" i="10"/>
  <c r="M509" i="10"/>
  <c r="M509" i="10" a="1"/>
  <c r="L509" i="10"/>
  <c r="K509" i="10"/>
  <c r="G509" i="10"/>
  <c r="F509" i="10"/>
  <c r="E509" i="10"/>
  <c r="D509" i="10"/>
  <c r="C509" i="10"/>
  <c r="B509" i="10"/>
  <c r="S508" i="10"/>
  <c r="R508" i="10"/>
  <c r="Q508" i="10"/>
  <c r="P508" i="10"/>
  <c r="N508" i="10"/>
  <c r="M508" i="10"/>
  <c r="M508" i="10" a="1"/>
  <c r="L508" i="10"/>
  <c r="K508" i="10"/>
  <c r="G508" i="10"/>
  <c r="F508" i="10"/>
  <c r="E508" i="10"/>
  <c r="D508" i="10"/>
  <c r="C508" i="10"/>
  <c r="B508" i="10"/>
  <c r="S507" i="10"/>
  <c r="R507" i="10"/>
  <c r="Q507" i="10"/>
  <c r="P507" i="10"/>
  <c r="N507" i="10"/>
  <c r="M507" i="10"/>
  <c r="M507" i="10" a="1"/>
  <c r="L507" i="10"/>
  <c r="K507" i="10"/>
  <c r="G507" i="10"/>
  <c r="F507" i="10"/>
  <c r="E507" i="10"/>
  <c r="D507" i="10"/>
  <c r="C507" i="10"/>
  <c r="B507" i="10"/>
  <c r="S506" i="10"/>
  <c r="R506" i="10"/>
  <c r="Q506" i="10"/>
  <c r="P506" i="10"/>
  <c r="N506" i="10"/>
  <c r="M506" i="10"/>
  <c r="M506" i="10" a="1"/>
  <c r="L506" i="10"/>
  <c r="K506" i="10"/>
  <c r="G506" i="10"/>
  <c r="F506" i="10"/>
  <c r="E506" i="10"/>
  <c r="D506" i="10"/>
  <c r="C506" i="10"/>
  <c r="B506" i="10"/>
  <c r="S505" i="10"/>
  <c r="R505" i="10"/>
  <c r="Q505" i="10"/>
  <c r="P505" i="10"/>
  <c r="N505" i="10"/>
  <c r="M505" i="10"/>
  <c r="M505" i="10" a="1"/>
  <c r="L505" i="10"/>
  <c r="K505" i="10"/>
  <c r="G505" i="10"/>
  <c r="F505" i="10"/>
  <c r="E505" i="10"/>
  <c r="D505" i="10"/>
  <c r="C505" i="10"/>
  <c r="B505" i="10"/>
  <c r="S504" i="10"/>
  <c r="R504" i="10"/>
  <c r="Q504" i="10"/>
  <c r="P504" i="10"/>
  <c r="N504" i="10"/>
  <c r="M504" i="10"/>
  <c r="M504" i="10" a="1"/>
  <c r="L504" i="10"/>
  <c r="K504" i="10"/>
  <c r="G504" i="10"/>
  <c r="F504" i="10"/>
  <c r="E504" i="10"/>
  <c r="D504" i="10"/>
  <c r="C504" i="10"/>
  <c r="B504" i="10"/>
  <c r="S503" i="10"/>
  <c r="R503" i="10"/>
  <c r="Q503" i="10"/>
  <c r="P503" i="10"/>
  <c r="N503" i="10"/>
  <c r="M503" i="10"/>
  <c r="M503" i="10" a="1"/>
  <c r="L503" i="10"/>
  <c r="K503" i="10"/>
  <c r="G503" i="10"/>
  <c r="F503" i="10"/>
  <c r="E503" i="10"/>
  <c r="D503" i="10"/>
  <c r="C503" i="10"/>
  <c r="B503" i="10"/>
  <c r="S502" i="10"/>
  <c r="R502" i="10"/>
  <c r="Q502" i="10"/>
  <c r="P502" i="10"/>
  <c r="N502" i="10"/>
  <c r="M502" i="10"/>
  <c r="M502" i="10" a="1"/>
  <c r="L502" i="10"/>
  <c r="K502" i="10"/>
  <c r="G502" i="10"/>
  <c r="F502" i="10"/>
  <c r="E502" i="10"/>
  <c r="D502" i="10"/>
  <c r="C502" i="10"/>
  <c r="B502" i="10"/>
  <c r="S501" i="10"/>
  <c r="R501" i="10"/>
  <c r="Q501" i="10"/>
  <c r="P501" i="10"/>
  <c r="N501" i="10"/>
  <c r="M501" i="10"/>
  <c r="M501" i="10" a="1"/>
  <c r="L501" i="10"/>
  <c r="K501" i="10"/>
  <c r="G501" i="10"/>
  <c r="F501" i="10"/>
  <c r="E501" i="10"/>
  <c r="D501" i="10"/>
  <c r="C501" i="10"/>
  <c r="B501" i="10"/>
  <c r="S500" i="10"/>
  <c r="R500" i="10"/>
  <c r="Q500" i="10"/>
  <c r="P500" i="10"/>
  <c r="N500" i="10"/>
  <c r="M500" i="10"/>
  <c r="M500" i="10" a="1"/>
  <c r="L500" i="10"/>
  <c r="K500" i="10"/>
  <c r="G500" i="10"/>
  <c r="F500" i="10"/>
  <c r="E500" i="10"/>
  <c r="D500" i="10"/>
  <c r="C500" i="10"/>
  <c r="B500" i="10"/>
  <c r="S499" i="10"/>
  <c r="R499" i="10"/>
  <c r="Q499" i="10"/>
  <c r="P499" i="10"/>
  <c r="N499" i="10"/>
  <c r="M499" i="10"/>
  <c r="M499" i="10" a="1"/>
  <c r="L499" i="10"/>
  <c r="K499" i="10"/>
  <c r="G499" i="10"/>
  <c r="F499" i="10"/>
  <c r="E499" i="10"/>
  <c r="D499" i="10"/>
  <c r="C499" i="10"/>
  <c r="B499" i="10"/>
  <c r="S498" i="10"/>
  <c r="R498" i="10"/>
  <c r="Q498" i="10"/>
  <c r="P498" i="10"/>
  <c r="N498" i="10"/>
  <c r="M498" i="10"/>
  <c r="M498" i="10" a="1"/>
  <c r="L498" i="10"/>
  <c r="K498" i="10"/>
  <c r="G498" i="10"/>
  <c r="F498" i="10"/>
  <c r="E498" i="10"/>
  <c r="D498" i="10"/>
  <c r="C498" i="10"/>
  <c r="B498" i="10"/>
  <c r="S497" i="10"/>
  <c r="R497" i="10"/>
  <c r="Q497" i="10"/>
  <c r="P497" i="10"/>
  <c r="N497" i="10"/>
  <c r="M497" i="10"/>
  <c r="M497" i="10" a="1"/>
  <c r="L497" i="10"/>
  <c r="K497" i="10"/>
  <c r="G497" i="10"/>
  <c r="F497" i="10"/>
  <c r="E497" i="10"/>
  <c r="D497" i="10"/>
  <c r="C497" i="10"/>
  <c r="B497" i="10"/>
  <c r="S496" i="10"/>
  <c r="R496" i="10"/>
  <c r="Q496" i="10"/>
  <c r="P496" i="10"/>
  <c r="N496" i="10"/>
  <c r="M496" i="10"/>
  <c r="M496" i="10" a="1"/>
  <c r="L496" i="10"/>
  <c r="K496" i="10"/>
  <c r="G496" i="10"/>
  <c r="F496" i="10"/>
  <c r="E496" i="10"/>
  <c r="D496" i="10"/>
  <c r="C496" i="10"/>
  <c r="B496" i="10"/>
  <c r="S495" i="10"/>
  <c r="R495" i="10"/>
  <c r="Q495" i="10"/>
  <c r="P495" i="10"/>
  <c r="N495" i="10"/>
  <c r="M495" i="10"/>
  <c r="M495" i="10" a="1"/>
  <c r="L495" i="10"/>
  <c r="K495" i="10"/>
  <c r="G495" i="10"/>
  <c r="F495" i="10"/>
  <c r="E495" i="10"/>
  <c r="D495" i="10"/>
  <c r="C495" i="10"/>
  <c r="B495" i="10"/>
  <c r="S494" i="10"/>
  <c r="R494" i="10"/>
  <c r="Q494" i="10"/>
  <c r="P494" i="10"/>
  <c r="N494" i="10"/>
  <c r="M494" i="10"/>
  <c r="M494" i="10" a="1"/>
  <c r="L494" i="10"/>
  <c r="K494" i="10"/>
  <c r="G494" i="10"/>
  <c r="F494" i="10"/>
  <c r="E494" i="10"/>
  <c r="D494" i="10"/>
  <c r="C494" i="10"/>
  <c r="B494" i="10"/>
  <c r="S493" i="10"/>
  <c r="R493" i="10"/>
  <c r="Q493" i="10"/>
  <c r="P493" i="10"/>
  <c r="N493" i="10"/>
  <c r="M493" i="10"/>
  <c r="M493" i="10" a="1"/>
  <c r="L493" i="10"/>
  <c r="K493" i="10"/>
  <c r="G493" i="10"/>
  <c r="F493" i="10"/>
  <c r="E493" i="10"/>
  <c r="D493" i="10"/>
  <c r="C493" i="10"/>
  <c r="B493" i="10"/>
  <c r="S492" i="10"/>
  <c r="R492" i="10"/>
  <c r="Q492" i="10"/>
  <c r="P492" i="10"/>
  <c r="N492" i="10"/>
  <c r="M492" i="10"/>
  <c r="M492" i="10" a="1"/>
  <c r="L492" i="10"/>
  <c r="K492" i="10"/>
  <c r="G492" i="10"/>
  <c r="F492" i="10"/>
  <c r="E492" i="10"/>
  <c r="D492" i="10"/>
  <c r="C492" i="10"/>
  <c r="B492" i="10"/>
  <c r="S491" i="10"/>
  <c r="R491" i="10"/>
  <c r="Q491" i="10"/>
  <c r="P491" i="10"/>
  <c r="N491" i="10"/>
  <c r="M491" i="10"/>
  <c r="M491" i="10" a="1"/>
  <c r="L491" i="10"/>
  <c r="K491" i="10"/>
  <c r="G491" i="10"/>
  <c r="F491" i="10"/>
  <c r="E491" i="10"/>
  <c r="D491" i="10"/>
  <c r="C491" i="10"/>
  <c r="B491" i="10"/>
  <c r="S490" i="10"/>
  <c r="R490" i="10"/>
  <c r="Q490" i="10"/>
  <c r="P490" i="10"/>
  <c r="N490" i="10"/>
  <c r="M490" i="10"/>
  <c r="M490" i="10" a="1"/>
  <c r="L490" i="10"/>
  <c r="K490" i="10"/>
  <c r="G490" i="10"/>
  <c r="F490" i="10"/>
  <c r="E490" i="10"/>
  <c r="D490" i="10"/>
  <c r="C490" i="10"/>
  <c r="B490" i="10"/>
  <c r="S489" i="10"/>
  <c r="R489" i="10"/>
  <c r="Q489" i="10"/>
  <c r="P489" i="10"/>
  <c r="N489" i="10"/>
  <c r="M489" i="10"/>
  <c r="M489" i="10" a="1"/>
  <c r="L489" i="10"/>
  <c r="K489" i="10"/>
  <c r="G489" i="10"/>
  <c r="F489" i="10"/>
  <c r="E489" i="10"/>
  <c r="D489" i="10"/>
  <c r="C489" i="10"/>
  <c r="B489" i="10"/>
  <c r="S488" i="10"/>
  <c r="R488" i="10"/>
  <c r="Q488" i="10"/>
  <c r="P488" i="10"/>
  <c r="N488" i="10"/>
  <c r="M488" i="10"/>
  <c r="M488" i="10" a="1"/>
  <c r="L488" i="10"/>
  <c r="K488" i="10"/>
  <c r="G488" i="10"/>
  <c r="F488" i="10"/>
  <c r="E488" i="10"/>
  <c r="D488" i="10"/>
  <c r="C488" i="10"/>
  <c r="B488" i="10"/>
  <c r="S487" i="10"/>
  <c r="R487" i="10"/>
  <c r="Q487" i="10"/>
  <c r="P487" i="10"/>
  <c r="N487" i="10"/>
  <c r="M487" i="10"/>
  <c r="M487" i="10" a="1"/>
  <c r="L487" i="10"/>
  <c r="K487" i="10"/>
  <c r="G487" i="10"/>
  <c r="F487" i="10"/>
  <c r="E487" i="10"/>
  <c r="D487" i="10"/>
  <c r="C487" i="10"/>
  <c r="B487" i="10"/>
  <c r="S486" i="10"/>
  <c r="R486" i="10"/>
  <c r="Q486" i="10"/>
  <c r="P486" i="10"/>
  <c r="N486" i="10"/>
  <c r="M486" i="10"/>
  <c r="M486" i="10" a="1"/>
  <c r="L486" i="10"/>
  <c r="K486" i="10"/>
  <c r="G486" i="10"/>
  <c r="F486" i="10"/>
  <c r="E486" i="10"/>
  <c r="D486" i="10"/>
  <c r="C486" i="10"/>
  <c r="B486" i="10"/>
  <c r="S485" i="10"/>
  <c r="R485" i="10"/>
  <c r="Q485" i="10"/>
  <c r="P485" i="10"/>
  <c r="N485" i="10"/>
  <c r="M485" i="10"/>
  <c r="M485" i="10" a="1"/>
  <c r="L485" i="10"/>
  <c r="K485" i="10"/>
  <c r="G485" i="10"/>
  <c r="F485" i="10"/>
  <c r="E485" i="10"/>
  <c r="D485" i="10"/>
  <c r="C485" i="10"/>
  <c r="B485" i="10"/>
  <c r="S484" i="10"/>
  <c r="R484" i="10"/>
  <c r="Q484" i="10"/>
  <c r="P484" i="10"/>
  <c r="N484" i="10"/>
  <c r="M484" i="10"/>
  <c r="M484" i="10" a="1"/>
  <c r="L484" i="10"/>
  <c r="K484" i="10"/>
  <c r="G484" i="10"/>
  <c r="F484" i="10"/>
  <c r="E484" i="10"/>
  <c r="D484" i="10"/>
  <c r="C484" i="10"/>
  <c r="B484" i="10"/>
  <c r="S483" i="10"/>
  <c r="R483" i="10"/>
  <c r="Q483" i="10"/>
  <c r="P483" i="10"/>
  <c r="N483" i="10"/>
  <c r="M483" i="10"/>
  <c r="M483" i="10" a="1"/>
  <c r="L483" i="10"/>
  <c r="K483" i="10"/>
  <c r="G483" i="10"/>
  <c r="F483" i="10"/>
  <c r="E483" i="10"/>
  <c r="D483" i="10"/>
  <c r="C483" i="10"/>
  <c r="B483" i="10"/>
  <c r="S482" i="10"/>
  <c r="R482" i="10"/>
  <c r="Q482" i="10"/>
  <c r="P482" i="10"/>
  <c r="N482" i="10"/>
  <c r="M482" i="10"/>
  <c r="M482" i="10" a="1"/>
  <c r="L482" i="10"/>
  <c r="K482" i="10"/>
  <c r="G482" i="10"/>
  <c r="F482" i="10"/>
  <c r="E482" i="10"/>
  <c r="D482" i="10"/>
  <c r="C482" i="10"/>
  <c r="B482" i="10"/>
  <c r="S481" i="10"/>
  <c r="R481" i="10"/>
  <c r="Q481" i="10"/>
  <c r="P481" i="10"/>
  <c r="N481" i="10"/>
  <c r="M481" i="10"/>
  <c r="M481" i="10" a="1"/>
  <c r="L481" i="10"/>
  <c r="K481" i="10"/>
  <c r="G481" i="10"/>
  <c r="F481" i="10"/>
  <c r="E481" i="10"/>
  <c r="D481" i="10"/>
  <c r="C481" i="10"/>
  <c r="B481" i="10"/>
  <c r="S480" i="10"/>
  <c r="R480" i="10"/>
  <c r="Q480" i="10"/>
  <c r="P480" i="10"/>
  <c r="N480" i="10"/>
  <c r="M480" i="10"/>
  <c r="M480" i="10" a="1"/>
  <c r="L480" i="10"/>
  <c r="K480" i="10"/>
  <c r="G480" i="10"/>
  <c r="F480" i="10"/>
  <c r="E480" i="10"/>
  <c r="D480" i="10"/>
  <c r="C480" i="10"/>
  <c r="B480" i="10"/>
  <c r="S479" i="10"/>
  <c r="R479" i="10"/>
  <c r="Q479" i="10"/>
  <c r="P479" i="10"/>
  <c r="N479" i="10"/>
  <c r="M479" i="10"/>
  <c r="M479" i="10" a="1"/>
  <c r="L479" i="10"/>
  <c r="K479" i="10"/>
  <c r="G479" i="10"/>
  <c r="F479" i="10"/>
  <c r="E479" i="10"/>
  <c r="D479" i="10"/>
  <c r="C479" i="10"/>
  <c r="B479" i="10"/>
  <c r="S478" i="10"/>
  <c r="R478" i="10"/>
  <c r="Q478" i="10"/>
  <c r="P478" i="10"/>
  <c r="N478" i="10"/>
  <c r="M478" i="10"/>
  <c r="M478" i="10" a="1"/>
  <c r="L478" i="10"/>
  <c r="K478" i="10"/>
  <c r="G478" i="10"/>
  <c r="F478" i="10"/>
  <c r="E478" i="10"/>
  <c r="D478" i="10"/>
  <c r="C478" i="10"/>
  <c r="B478" i="10"/>
  <c r="S477" i="10"/>
  <c r="R477" i="10"/>
  <c r="Q477" i="10"/>
  <c r="P477" i="10"/>
  <c r="N477" i="10"/>
  <c r="M477" i="10"/>
  <c r="M477" i="10" a="1"/>
  <c r="L477" i="10"/>
  <c r="K477" i="10"/>
  <c r="G477" i="10"/>
  <c r="F477" i="10"/>
  <c r="E477" i="10"/>
  <c r="D477" i="10"/>
  <c r="C477" i="10"/>
  <c r="B477" i="10"/>
  <c r="S476" i="10"/>
  <c r="R476" i="10"/>
  <c r="Q476" i="10"/>
  <c r="P476" i="10"/>
  <c r="N476" i="10"/>
  <c r="M476" i="10"/>
  <c r="M476" i="10" a="1"/>
  <c r="L476" i="10"/>
  <c r="K476" i="10"/>
  <c r="G476" i="10"/>
  <c r="F476" i="10"/>
  <c r="E476" i="10"/>
  <c r="D476" i="10"/>
  <c r="C476" i="10"/>
  <c r="B476" i="10"/>
  <c r="S475" i="10"/>
  <c r="R475" i="10"/>
  <c r="Q475" i="10"/>
  <c r="P475" i="10"/>
  <c r="N475" i="10"/>
  <c r="M475" i="10"/>
  <c r="M475" i="10" a="1"/>
  <c r="L475" i="10"/>
  <c r="K475" i="10"/>
  <c r="G475" i="10"/>
  <c r="F475" i="10"/>
  <c r="E475" i="10"/>
  <c r="D475" i="10"/>
  <c r="C475" i="10"/>
  <c r="B475" i="10"/>
  <c r="S474" i="10"/>
  <c r="R474" i="10"/>
  <c r="Q474" i="10"/>
  <c r="P474" i="10"/>
  <c r="N474" i="10"/>
  <c r="M474" i="10"/>
  <c r="M474" i="10" a="1"/>
  <c r="L474" i="10"/>
  <c r="K474" i="10"/>
  <c r="G474" i="10"/>
  <c r="F474" i="10"/>
  <c r="E474" i="10"/>
  <c r="D474" i="10"/>
  <c r="C474" i="10"/>
  <c r="B474" i="10"/>
  <c r="S473" i="10"/>
  <c r="R473" i="10"/>
  <c r="Q473" i="10"/>
  <c r="P473" i="10"/>
  <c r="N473" i="10"/>
  <c r="M473" i="10"/>
  <c r="M473" i="10" a="1"/>
  <c r="L473" i="10"/>
  <c r="K473" i="10"/>
  <c r="G473" i="10"/>
  <c r="F473" i="10"/>
  <c r="E473" i="10"/>
  <c r="D473" i="10"/>
  <c r="C473" i="10"/>
  <c r="B473" i="10"/>
  <c r="S472" i="10"/>
  <c r="R472" i="10"/>
  <c r="Q472" i="10"/>
  <c r="P472" i="10"/>
  <c r="N472" i="10"/>
  <c r="M472" i="10"/>
  <c r="M472" i="10" a="1"/>
  <c r="L472" i="10"/>
  <c r="K472" i="10"/>
  <c r="G472" i="10"/>
  <c r="F472" i="10"/>
  <c r="E472" i="10"/>
  <c r="D472" i="10"/>
  <c r="C472" i="10"/>
  <c r="B472" i="10"/>
  <c r="S471" i="10"/>
  <c r="R471" i="10"/>
  <c r="Q471" i="10"/>
  <c r="P471" i="10"/>
  <c r="N471" i="10"/>
  <c r="M471" i="10"/>
  <c r="M471" i="10" a="1"/>
  <c r="L471" i="10"/>
  <c r="K471" i="10"/>
  <c r="G471" i="10"/>
  <c r="F471" i="10"/>
  <c r="E471" i="10"/>
  <c r="D471" i="10"/>
  <c r="C471" i="10"/>
  <c r="B471" i="10"/>
  <c r="S470" i="10"/>
  <c r="R470" i="10"/>
  <c r="Q470" i="10"/>
  <c r="P470" i="10"/>
  <c r="N470" i="10"/>
  <c r="M470" i="10"/>
  <c r="M470" i="10" a="1"/>
  <c r="L470" i="10"/>
  <c r="K470" i="10"/>
  <c r="G470" i="10"/>
  <c r="F470" i="10"/>
  <c r="E470" i="10"/>
  <c r="D470" i="10"/>
  <c r="C470" i="10"/>
  <c r="B470" i="10"/>
  <c r="S469" i="10"/>
  <c r="R469" i="10"/>
  <c r="Q469" i="10"/>
  <c r="P469" i="10"/>
  <c r="N469" i="10"/>
  <c r="M469" i="10"/>
  <c r="M469" i="10" a="1"/>
  <c r="L469" i="10"/>
  <c r="K469" i="10"/>
  <c r="G469" i="10"/>
  <c r="F469" i="10"/>
  <c r="E469" i="10"/>
  <c r="D469" i="10"/>
  <c r="C469" i="10"/>
  <c r="B469" i="10"/>
  <c r="S468" i="10"/>
  <c r="R468" i="10"/>
  <c r="Q468" i="10"/>
  <c r="P468" i="10"/>
  <c r="N468" i="10"/>
  <c r="M468" i="10"/>
  <c r="M468" i="10" a="1"/>
  <c r="L468" i="10"/>
  <c r="K468" i="10"/>
  <c r="G468" i="10"/>
  <c r="F468" i="10"/>
  <c r="E468" i="10"/>
  <c r="D468" i="10"/>
  <c r="C468" i="10"/>
  <c r="B468" i="10"/>
  <c r="S467" i="10"/>
  <c r="R467" i="10"/>
  <c r="Q467" i="10"/>
  <c r="P467" i="10"/>
  <c r="N467" i="10"/>
  <c r="M467" i="10"/>
  <c r="M467" i="10" a="1"/>
  <c r="L467" i="10"/>
  <c r="K467" i="10"/>
  <c r="G467" i="10"/>
  <c r="F467" i="10"/>
  <c r="E467" i="10"/>
  <c r="D467" i="10"/>
  <c r="C467" i="10"/>
  <c r="B467" i="10"/>
  <c r="S466" i="10"/>
  <c r="R466" i="10"/>
  <c r="Q466" i="10"/>
  <c r="P466" i="10"/>
  <c r="N466" i="10"/>
  <c r="M466" i="10"/>
  <c r="M466" i="10" a="1"/>
  <c r="L466" i="10"/>
  <c r="K466" i="10"/>
  <c r="G466" i="10"/>
  <c r="F466" i="10"/>
  <c r="E466" i="10"/>
  <c r="D466" i="10"/>
  <c r="C466" i="10"/>
  <c r="B466" i="10"/>
  <c r="S465" i="10"/>
  <c r="R465" i="10"/>
  <c r="Q465" i="10"/>
  <c r="P465" i="10"/>
  <c r="N465" i="10"/>
  <c r="M465" i="10"/>
  <c r="M465" i="10" a="1"/>
  <c r="L465" i="10"/>
  <c r="K465" i="10"/>
  <c r="G465" i="10"/>
  <c r="F465" i="10"/>
  <c r="E465" i="10"/>
  <c r="D465" i="10"/>
  <c r="C465" i="10"/>
  <c r="B465" i="10"/>
  <c r="S464" i="10"/>
  <c r="R464" i="10"/>
  <c r="Q464" i="10"/>
  <c r="P464" i="10"/>
  <c r="N464" i="10"/>
  <c r="M464" i="10"/>
  <c r="M464" i="10" a="1"/>
  <c r="L464" i="10"/>
  <c r="K464" i="10"/>
  <c r="G464" i="10"/>
  <c r="F464" i="10"/>
  <c r="E464" i="10"/>
  <c r="D464" i="10"/>
  <c r="C464" i="10"/>
  <c r="B464" i="10"/>
  <c r="S463" i="10"/>
  <c r="R463" i="10"/>
  <c r="Q463" i="10"/>
  <c r="P463" i="10"/>
  <c r="N463" i="10"/>
  <c r="M463" i="10"/>
  <c r="M463" i="10" a="1"/>
  <c r="L463" i="10"/>
  <c r="K463" i="10"/>
  <c r="G463" i="10"/>
  <c r="F463" i="10"/>
  <c r="E463" i="10"/>
  <c r="D463" i="10"/>
  <c r="C463" i="10"/>
  <c r="B463" i="10"/>
  <c r="S462" i="10"/>
  <c r="R462" i="10"/>
  <c r="Q462" i="10"/>
  <c r="P462" i="10"/>
  <c r="N462" i="10"/>
  <c r="M462" i="10"/>
  <c r="M462" i="10" a="1"/>
  <c r="L462" i="10"/>
  <c r="K462" i="10"/>
  <c r="G462" i="10"/>
  <c r="F462" i="10"/>
  <c r="E462" i="10"/>
  <c r="D462" i="10"/>
  <c r="C462" i="10"/>
  <c r="B462" i="10"/>
  <c r="S461" i="10"/>
  <c r="R461" i="10"/>
  <c r="Q461" i="10"/>
  <c r="P461" i="10"/>
  <c r="N461" i="10"/>
  <c r="M461" i="10"/>
  <c r="M461" i="10" a="1"/>
  <c r="L461" i="10"/>
  <c r="K461" i="10"/>
  <c r="G461" i="10"/>
  <c r="F461" i="10"/>
  <c r="E461" i="10"/>
  <c r="D461" i="10"/>
  <c r="C461" i="10"/>
  <c r="B461" i="10"/>
  <c r="S460" i="10"/>
  <c r="R460" i="10"/>
  <c r="Q460" i="10"/>
  <c r="P460" i="10"/>
  <c r="N460" i="10"/>
  <c r="M460" i="10"/>
  <c r="M460" i="10" a="1"/>
  <c r="L460" i="10"/>
  <c r="K460" i="10"/>
  <c r="G460" i="10"/>
  <c r="F460" i="10"/>
  <c r="E460" i="10"/>
  <c r="D460" i="10"/>
  <c r="C460" i="10"/>
  <c r="B460" i="10"/>
  <c r="S459" i="10"/>
  <c r="R459" i="10"/>
  <c r="Q459" i="10"/>
  <c r="P459" i="10"/>
  <c r="N459" i="10"/>
  <c r="M459" i="10"/>
  <c r="M459" i="10" a="1"/>
  <c r="L459" i="10"/>
  <c r="K459" i="10"/>
  <c r="G459" i="10"/>
  <c r="F459" i="10"/>
  <c r="E459" i="10"/>
  <c r="D459" i="10"/>
  <c r="C459" i="10"/>
  <c r="B459" i="10"/>
  <c r="S458" i="10"/>
  <c r="R458" i="10"/>
  <c r="Q458" i="10"/>
  <c r="P458" i="10"/>
  <c r="N458" i="10"/>
  <c r="M458" i="10"/>
  <c r="M458" i="10" a="1"/>
  <c r="L458" i="10"/>
  <c r="K458" i="10"/>
  <c r="G458" i="10"/>
  <c r="F458" i="10"/>
  <c r="E458" i="10"/>
  <c r="D458" i="10"/>
  <c r="C458" i="10"/>
  <c r="B458" i="10"/>
  <c r="S457" i="10"/>
  <c r="R457" i="10"/>
  <c r="Q457" i="10"/>
  <c r="P457" i="10"/>
  <c r="N457" i="10"/>
  <c r="M457" i="10"/>
  <c r="M457" i="10" a="1"/>
  <c r="L457" i="10"/>
  <c r="K457" i="10"/>
  <c r="G457" i="10"/>
  <c r="F457" i="10"/>
  <c r="E457" i="10"/>
  <c r="D457" i="10"/>
  <c r="C457" i="10"/>
  <c r="B457" i="10"/>
  <c r="S456" i="10"/>
  <c r="R456" i="10"/>
  <c r="Q456" i="10"/>
  <c r="P456" i="10"/>
  <c r="N456" i="10"/>
  <c r="M456" i="10"/>
  <c r="M456" i="10" a="1"/>
  <c r="L456" i="10"/>
  <c r="K456" i="10"/>
  <c r="G456" i="10"/>
  <c r="F456" i="10"/>
  <c r="E456" i="10"/>
  <c r="D456" i="10"/>
  <c r="C456" i="10"/>
  <c r="B456" i="10"/>
  <c r="S455" i="10"/>
  <c r="R455" i="10"/>
  <c r="Q455" i="10"/>
  <c r="P455" i="10"/>
  <c r="M455" i="10"/>
  <c r="M455" i="10" a="1"/>
  <c r="L455" i="10"/>
  <c r="K455" i="10"/>
  <c r="G455" i="10"/>
  <c r="F455" i="10"/>
  <c r="E455" i="10"/>
  <c r="D455" i="10"/>
  <c r="C455" i="10"/>
  <c r="B455" i="10"/>
  <c r="S454" i="10"/>
  <c r="R454" i="10"/>
  <c r="Q454" i="10"/>
  <c r="P454" i="10"/>
  <c r="N454" i="10"/>
  <c r="M454" i="10"/>
  <c r="M454" i="10" a="1"/>
  <c r="L454" i="10"/>
  <c r="K454" i="10"/>
  <c r="G454" i="10"/>
  <c r="F454" i="10"/>
  <c r="E454" i="10"/>
  <c r="D454" i="10"/>
  <c r="C454" i="10"/>
  <c r="B454" i="10"/>
  <c r="S453" i="10"/>
  <c r="R453" i="10"/>
  <c r="Q453" i="10"/>
  <c r="P453" i="10"/>
  <c r="N453" i="10"/>
  <c r="M453" i="10"/>
  <c r="M453" i="10" a="1"/>
  <c r="L453" i="10"/>
  <c r="K453" i="10"/>
  <c r="G453" i="10"/>
  <c r="F453" i="10"/>
  <c r="E453" i="10"/>
  <c r="D453" i="10"/>
  <c r="C453" i="10"/>
  <c r="B453" i="10"/>
  <c r="S452" i="10"/>
  <c r="R452" i="10"/>
  <c r="Q452" i="10"/>
  <c r="P452" i="10"/>
  <c r="N452" i="10"/>
  <c r="M452" i="10"/>
  <c r="M452" i="10" a="1"/>
  <c r="L452" i="10"/>
  <c r="K452" i="10"/>
  <c r="G452" i="10"/>
  <c r="F452" i="10"/>
  <c r="E452" i="10"/>
  <c r="D452" i="10"/>
  <c r="C452" i="10"/>
  <c r="B452" i="10"/>
  <c r="S451" i="10"/>
  <c r="R451" i="10"/>
  <c r="Q451" i="10"/>
  <c r="P451" i="10"/>
  <c r="N451" i="10"/>
  <c r="M451" i="10"/>
  <c r="M451" i="10" a="1"/>
  <c r="L451" i="10"/>
  <c r="K451" i="10"/>
  <c r="G451" i="10"/>
  <c r="F451" i="10"/>
  <c r="E451" i="10"/>
  <c r="D451" i="10"/>
  <c r="C451" i="10"/>
  <c r="B451" i="10"/>
  <c r="S450" i="10"/>
  <c r="R450" i="10"/>
  <c r="Q450" i="10"/>
  <c r="P450" i="10"/>
  <c r="N450" i="10"/>
  <c r="M450" i="10"/>
  <c r="M450" i="10" a="1"/>
  <c r="L450" i="10"/>
  <c r="K450" i="10"/>
  <c r="G450" i="10"/>
  <c r="F450" i="10"/>
  <c r="E450" i="10"/>
  <c r="D450" i="10"/>
  <c r="C450" i="10"/>
  <c r="B450" i="10"/>
  <c r="S449" i="10"/>
  <c r="R449" i="10"/>
  <c r="Q449" i="10"/>
  <c r="P449" i="10"/>
  <c r="N449" i="10"/>
  <c r="M449" i="10"/>
  <c r="M449" i="10" a="1"/>
  <c r="L449" i="10"/>
  <c r="K449" i="10"/>
  <c r="G449" i="10"/>
  <c r="F449" i="10"/>
  <c r="E449" i="10"/>
  <c r="D449" i="10"/>
  <c r="C449" i="10"/>
  <c r="B449" i="10"/>
  <c r="S448" i="10"/>
  <c r="R448" i="10"/>
  <c r="Q448" i="10"/>
  <c r="P448" i="10"/>
  <c r="N448" i="10"/>
  <c r="M448" i="10"/>
  <c r="M448" i="10" a="1"/>
  <c r="L448" i="10"/>
  <c r="K448" i="10"/>
  <c r="G448" i="10"/>
  <c r="F448" i="10"/>
  <c r="E448" i="10"/>
  <c r="D448" i="10"/>
  <c r="C448" i="10"/>
  <c r="B448" i="10"/>
  <c r="S447" i="10"/>
  <c r="R447" i="10"/>
  <c r="Q447" i="10"/>
  <c r="P447" i="10"/>
  <c r="N447" i="10"/>
  <c r="M447" i="10"/>
  <c r="M447" i="10" a="1"/>
  <c r="L447" i="10"/>
  <c r="K447" i="10"/>
  <c r="G447" i="10"/>
  <c r="F447" i="10"/>
  <c r="E447" i="10"/>
  <c r="D447" i="10"/>
  <c r="C447" i="10"/>
  <c r="B447" i="10"/>
  <c r="S446" i="10"/>
  <c r="R446" i="10"/>
  <c r="Q446" i="10"/>
  <c r="P446" i="10"/>
  <c r="N446" i="10"/>
  <c r="M446" i="10"/>
  <c r="M446" i="10" a="1"/>
  <c r="L446" i="10"/>
  <c r="K446" i="10"/>
  <c r="G446" i="10"/>
  <c r="F446" i="10"/>
  <c r="E446" i="10"/>
  <c r="D446" i="10"/>
  <c r="C446" i="10"/>
  <c r="B446" i="10"/>
  <c r="S445" i="10"/>
  <c r="R445" i="10"/>
  <c r="Q445" i="10"/>
  <c r="P445" i="10"/>
  <c r="N445" i="10"/>
  <c r="M445" i="10"/>
  <c r="M445" i="10" a="1"/>
  <c r="L445" i="10"/>
  <c r="K445" i="10"/>
  <c r="G445" i="10"/>
  <c r="F445" i="10"/>
  <c r="E445" i="10"/>
  <c r="D445" i="10"/>
  <c r="C445" i="10"/>
  <c r="B445" i="10"/>
  <c r="S444" i="10"/>
  <c r="R444" i="10"/>
  <c r="Q444" i="10"/>
  <c r="P444" i="10"/>
  <c r="N444" i="10"/>
  <c r="M444" i="10"/>
  <c r="M444" i="10" a="1"/>
  <c r="L444" i="10"/>
  <c r="K444" i="10"/>
  <c r="G444" i="10"/>
  <c r="F444" i="10"/>
  <c r="E444" i="10"/>
  <c r="D444" i="10"/>
  <c r="C444" i="10"/>
  <c r="B444" i="10"/>
  <c r="S443" i="10"/>
  <c r="R443" i="10"/>
  <c r="Q443" i="10"/>
  <c r="P443" i="10"/>
  <c r="N443" i="10"/>
  <c r="M443" i="10"/>
  <c r="M443" i="10" a="1"/>
  <c r="L443" i="10"/>
  <c r="K443" i="10"/>
  <c r="G443" i="10"/>
  <c r="F443" i="10"/>
  <c r="E443" i="10"/>
  <c r="D443" i="10"/>
  <c r="C443" i="10"/>
  <c r="B443" i="10"/>
  <c r="S442" i="10"/>
  <c r="R442" i="10"/>
  <c r="Q442" i="10"/>
  <c r="P442" i="10"/>
  <c r="N442" i="10"/>
  <c r="M442" i="10"/>
  <c r="M442" i="10" a="1"/>
  <c r="L442" i="10"/>
  <c r="K442" i="10"/>
  <c r="G442" i="10"/>
  <c r="F442" i="10"/>
  <c r="E442" i="10"/>
  <c r="D442" i="10"/>
  <c r="C442" i="10"/>
  <c r="B442" i="10"/>
  <c r="S441" i="10"/>
  <c r="R441" i="10"/>
  <c r="Q441" i="10"/>
  <c r="P441" i="10"/>
  <c r="N441" i="10"/>
  <c r="M441" i="10"/>
  <c r="M441" i="10" a="1"/>
  <c r="L441" i="10"/>
  <c r="K441" i="10"/>
  <c r="G441" i="10"/>
  <c r="F441" i="10"/>
  <c r="E441" i="10"/>
  <c r="D441" i="10"/>
  <c r="C441" i="10"/>
  <c r="B441" i="10"/>
  <c r="S440" i="10"/>
  <c r="R440" i="10"/>
  <c r="Q440" i="10"/>
  <c r="P440" i="10"/>
  <c r="N440" i="10"/>
  <c r="M440" i="10"/>
  <c r="M440" i="10" a="1"/>
  <c r="L440" i="10"/>
  <c r="K440" i="10"/>
  <c r="G440" i="10"/>
  <c r="F440" i="10"/>
  <c r="E440" i="10"/>
  <c r="D440" i="10"/>
  <c r="C440" i="10"/>
  <c r="B440" i="10"/>
  <c r="S439" i="10"/>
  <c r="R439" i="10"/>
  <c r="Q439" i="10"/>
  <c r="P439" i="10"/>
  <c r="N439" i="10"/>
  <c r="M439" i="10"/>
  <c r="M439" i="10" a="1"/>
  <c r="L439" i="10"/>
  <c r="K439" i="10"/>
  <c r="G439" i="10"/>
  <c r="F439" i="10"/>
  <c r="E439" i="10"/>
  <c r="D439" i="10"/>
  <c r="C439" i="10"/>
  <c r="B439" i="10"/>
  <c r="S438" i="10"/>
  <c r="R438" i="10"/>
  <c r="Q438" i="10"/>
  <c r="P438" i="10"/>
  <c r="N438" i="10"/>
  <c r="M438" i="10"/>
  <c r="M438" i="10" a="1"/>
  <c r="L438" i="10"/>
  <c r="K438" i="10"/>
  <c r="G438" i="10"/>
  <c r="F438" i="10"/>
  <c r="E438" i="10"/>
  <c r="D438" i="10"/>
  <c r="C438" i="10"/>
  <c r="B438" i="10"/>
  <c r="S437" i="10"/>
  <c r="R437" i="10"/>
  <c r="Q437" i="10"/>
  <c r="P437" i="10"/>
  <c r="N437" i="10"/>
  <c r="M437" i="10"/>
  <c r="M437" i="10" a="1"/>
  <c r="L437" i="10"/>
  <c r="K437" i="10"/>
  <c r="G437" i="10"/>
  <c r="F437" i="10"/>
  <c r="E437" i="10"/>
  <c r="D437" i="10"/>
  <c r="C437" i="10"/>
  <c r="B437" i="10"/>
  <c r="S436" i="10"/>
  <c r="R436" i="10"/>
  <c r="Q436" i="10"/>
  <c r="P436" i="10"/>
  <c r="N436" i="10"/>
  <c r="M436" i="10"/>
  <c r="M436" i="10" a="1"/>
  <c r="L436" i="10"/>
  <c r="K436" i="10"/>
  <c r="G436" i="10"/>
  <c r="F436" i="10"/>
  <c r="E436" i="10"/>
  <c r="D436" i="10"/>
  <c r="C436" i="10"/>
  <c r="B436" i="10"/>
  <c r="S435" i="10"/>
  <c r="R435" i="10"/>
  <c r="Q435" i="10"/>
  <c r="P435" i="10"/>
  <c r="N435" i="10"/>
  <c r="M435" i="10"/>
  <c r="M435" i="10" a="1"/>
  <c r="L435" i="10"/>
  <c r="K435" i="10"/>
  <c r="G435" i="10"/>
  <c r="F435" i="10"/>
  <c r="E435" i="10"/>
  <c r="D435" i="10"/>
  <c r="C435" i="10"/>
  <c r="B435" i="10"/>
  <c r="S434" i="10"/>
  <c r="R434" i="10"/>
  <c r="Q434" i="10"/>
  <c r="P434" i="10"/>
  <c r="N434" i="10"/>
  <c r="M434" i="10"/>
  <c r="M434" i="10" a="1"/>
  <c r="L434" i="10"/>
  <c r="K434" i="10"/>
  <c r="G434" i="10"/>
  <c r="F434" i="10"/>
  <c r="E434" i="10"/>
  <c r="D434" i="10"/>
  <c r="C434" i="10"/>
  <c r="B434" i="10"/>
  <c r="S433" i="10"/>
  <c r="R433" i="10"/>
  <c r="Q433" i="10"/>
  <c r="P433" i="10"/>
  <c r="N433" i="10"/>
  <c r="M433" i="10"/>
  <c r="M433" i="10" a="1"/>
  <c r="L433" i="10"/>
  <c r="K433" i="10"/>
  <c r="G433" i="10"/>
  <c r="F433" i="10"/>
  <c r="E433" i="10"/>
  <c r="D433" i="10"/>
  <c r="C433" i="10"/>
  <c r="B433" i="10"/>
  <c r="S432" i="10"/>
  <c r="R432" i="10"/>
  <c r="Q432" i="10"/>
  <c r="P432" i="10"/>
  <c r="N432" i="10"/>
  <c r="M432" i="10"/>
  <c r="M432" i="10" a="1"/>
  <c r="L432" i="10"/>
  <c r="K432" i="10"/>
  <c r="G432" i="10"/>
  <c r="F432" i="10"/>
  <c r="E432" i="10"/>
  <c r="D432" i="10"/>
  <c r="C432" i="10"/>
  <c r="B432" i="10"/>
  <c r="S431" i="10"/>
  <c r="R431" i="10"/>
  <c r="Q431" i="10"/>
  <c r="P431" i="10"/>
  <c r="N431" i="10"/>
  <c r="M431" i="10"/>
  <c r="M431" i="10" a="1"/>
  <c r="L431" i="10"/>
  <c r="K431" i="10"/>
  <c r="G431" i="10"/>
  <c r="F431" i="10"/>
  <c r="E431" i="10"/>
  <c r="D431" i="10"/>
  <c r="C431" i="10"/>
  <c r="B431" i="10"/>
  <c r="S430" i="10"/>
  <c r="R430" i="10"/>
  <c r="Q430" i="10"/>
  <c r="P430" i="10"/>
  <c r="N430" i="10"/>
  <c r="M430" i="10"/>
  <c r="M430" i="10" a="1"/>
  <c r="L430" i="10"/>
  <c r="K430" i="10"/>
  <c r="G430" i="10"/>
  <c r="F430" i="10"/>
  <c r="E430" i="10"/>
  <c r="D430" i="10"/>
  <c r="C430" i="10"/>
  <c r="B430" i="10"/>
  <c r="S429" i="10"/>
  <c r="R429" i="10"/>
  <c r="Q429" i="10"/>
  <c r="P429" i="10"/>
  <c r="N429" i="10"/>
  <c r="M429" i="10"/>
  <c r="M429" i="10" a="1"/>
  <c r="L429" i="10"/>
  <c r="K429" i="10"/>
  <c r="G429" i="10"/>
  <c r="F429" i="10"/>
  <c r="E429" i="10"/>
  <c r="D429" i="10"/>
  <c r="C429" i="10"/>
  <c r="B429" i="10"/>
  <c r="S428" i="10"/>
  <c r="R428" i="10"/>
  <c r="Q428" i="10"/>
  <c r="P428" i="10"/>
  <c r="N428" i="10"/>
  <c r="M428" i="10"/>
  <c r="M428" i="10" a="1"/>
  <c r="L428" i="10"/>
  <c r="K428" i="10"/>
  <c r="G428" i="10"/>
  <c r="F428" i="10"/>
  <c r="E428" i="10"/>
  <c r="D428" i="10"/>
  <c r="C428" i="10"/>
  <c r="B428" i="10"/>
  <c r="S427" i="10"/>
  <c r="R427" i="10"/>
  <c r="Q427" i="10"/>
  <c r="P427" i="10"/>
  <c r="N427" i="10"/>
  <c r="M427" i="10"/>
  <c r="M427" i="10" a="1"/>
  <c r="L427" i="10"/>
  <c r="K427" i="10"/>
  <c r="G427" i="10"/>
  <c r="F427" i="10"/>
  <c r="E427" i="10"/>
  <c r="D427" i="10"/>
  <c r="C427" i="10"/>
  <c r="B427" i="10"/>
  <c r="S426" i="10"/>
  <c r="R426" i="10"/>
  <c r="Q426" i="10"/>
  <c r="P426" i="10"/>
  <c r="N426" i="10"/>
  <c r="M426" i="10"/>
  <c r="M426" i="10" a="1"/>
  <c r="L426" i="10"/>
  <c r="K426" i="10"/>
  <c r="G426" i="10"/>
  <c r="F426" i="10"/>
  <c r="E426" i="10"/>
  <c r="D426" i="10"/>
  <c r="C426" i="10"/>
  <c r="B426" i="10"/>
  <c r="S425" i="10"/>
  <c r="R425" i="10"/>
  <c r="Q425" i="10"/>
  <c r="P425" i="10"/>
  <c r="N425" i="10"/>
  <c r="M425" i="10"/>
  <c r="M425" i="10" a="1"/>
  <c r="L425" i="10"/>
  <c r="K425" i="10"/>
  <c r="G425" i="10"/>
  <c r="F425" i="10"/>
  <c r="E425" i="10"/>
  <c r="D425" i="10"/>
  <c r="C425" i="10"/>
  <c r="B425" i="10"/>
  <c r="S424" i="10"/>
  <c r="R424" i="10"/>
  <c r="Q424" i="10"/>
  <c r="P424" i="10"/>
  <c r="N424" i="10"/>
  <c r="M424" i="10"/>
  <c r="M424" i="10" a="1"/>
  <c r="L424" i="10"/>
  <c r="K424" i="10"/>
  <c r="G424" i="10"/>
  <c r="F424" i="10"/>
  <c r="E424" i="10"/>
  <c r="D424" i="10"/>
  <c r="C424" i="10"/>
  <c r="B424" i="10"/>
  <c r="S423" i="10"/>
  <c r="R423" i="10"/>
  <c r="Q423" i="10"/>
  <c r="P423" i="10"/>
  <c r="N423" i="10"/>
  <c r="M423" i="10"/>
  <c r="M423" i="10" a="1"/>
  <c r="L423" i="10"/>
  <c r="K423" i="10"/>
  <c r="G423" i="10"/>
  <c r="F423" i="10"/>
  <c r="E423" i="10"/>
  <c r="D423" i="10"/>
  <c r="C423" i="10"/>
  <c r="B423" i="10"/>
  <c r="S422" i="10"/>
  <c r="R422" i="10"/>
  <c r="Q422" i="10"/>
  <c r="P422" i="10"/>
  <c r="N422" i="10"/>
  <c r="M422" i="10"/>
  <c r="M422" i="10" a="1"/>
  <c r="L422" i="10"/>
  <c r="K422" i="10"/>
  <c r="G422" i="10"/>
  <c r="F422" i="10"/>
  <c r="E422" i="10"/>
  <c r="D422" i="10"/>
  <c r="C422" i="10"/>
  <c r="B422" i="10"/>
  <c r="S421" i="10"/>
  <c r="R421" i="10"/>
  <c r="Q421" i="10"/>
  <c r="P421" i="10"/>
  <c r="N421" i="10"/>
  <c r="M421" i="10"/>
  <c r="M421" i="10" a="1"/>
  <c r="L421" i="10"/>
  <c r="K421" i="10"/>
  <c r="G421" i="10"/>
  <c r="F421" i="10"/>
  <c r="E421" i="10"/>
  <c r="D421" i="10"/>
  <c r="C421" i="10"/>
  <c r="B421" i="10"/>
  <c r="S420" i="10"/>
  <c r="R420" i="10"/>
  <c r="Q420" i="10"/>
  <c r="P420" i="10"/>
  <c r="N420" i="10"/>
  <c r="M420" i="10"/>
  <c r="M420" i="10" a="1"/>
  <c r="L420" i="10"/>
  <c r="K420" i="10"/>
  <c r="G420" i="10"/>
  <c r="F420" i="10"/>
  <c r="E420" i="10"/>
  <c r="D420" i="10"/>
  <c r="C420" i="10"/>
  <c r="B420" i="10"/>
  <c r="S419" i="10"/>
  <c r="R419" i="10"/>
  <c r="Q419" i="10"/>
  <c r="P419" i="10"/>
  <c r="N419" i="10"/>
  <c r="M419" i="10"/>
  <c r="M419" i="10" a="1"/>
  <c r="L419" i="10"/>
  <c r="K419" i="10"/>
  <c r="G419" i="10"/>
  <c r="F419" i="10"/>
  <c r="E419" i="10"/>
  <c r="D419" i="10"/>
  <c r="C419" i="10"/>
  <c r="B419" i="10"/>
  <c r="S418" i="10"/>
  <c r="R418" i="10"/>
  <c r="Q418" i="10"/>
  <c r="P418" i="10"/>
  <c r="N418" i="10"/>
  <c r="M418" i="10"/>
  <c r="M418" i="10" a="1"/>
  <c r="L418" i="10"/>
  <c r="K418" i="10"/>
  <c r="G418" i="10"/>
  <c r="F418" i="10"/>
  <c r="E418" i="10"/>
  <c r="D418" i="10"/>
  <c r="C418" i="10"/>
  <c r="B418" i="10"/>
  <c r="S417" i="10"/>
  <c r="R417" i="10"/>
  <c r="Q417" i="10"/>
  <c r="P417" i="10"/>
  <c r="N417" i="10"/>
  <c r="M417" i="10"/>
  <c r="M417" i="10" a="1"/>
  <c r="L417" i="10"/>
  <c r="K417" i="10"/>
  <c r="G417" i="10"/>
  <c r="F417" i="10"/>
  <c r="E417" i="10"/>
  <c r="D417" i="10"/>
  <c r="C417" i="10"/>
  <c r="B417" i="10"/>
  <c r="S416" i="10"/>
  <c r="R416" i="10"/>
  <c r="Q416" i="10"/>
  <c r="P416" i="10"/>
  <c r="N416" i="10"/>
  <c r="M416" i="10"/>
  <c r="M416" i="10" a="1"/>
  <c r="L416" i="10"/>
  <c r="K416" i="10"/>
  <c r="G416" i="10"/>
  <c r="F416" i="10"/>
  <c r="E416" i="10"/>
  <c r="D416" i="10"/>
  <c r="C416" i="10"/>
  <c r="B416" i="10"/>
  <c r="S415" i="10"/>
  <c r="R415" i="10"/>
  <c r="Q415" i="10"/>
  <c r="P415" i="10"/>
  <c r="N415" i="10"/>
  <c r="M415" i="10"/>
  <c r="M415" i="10" a="1"/>
  <c r="L415" i="10"/>
  <c r="K415" i="10"/>
  <c r="G415" i="10"/>
  <c r="F415" i="10"/>
  <c r="E415" i="10"/>
  <c r="D415" i="10"/>
  <c r="C415" i="10"/>
  <c r="B415" i="10"/>
  <c r="S414" i="10"/>
  <c r="R414" i="10"/>
  <c r="Q414" i="10"/>
  <c r="P414" i="10"/>
  <c r="N414" i="10"/>
  <c r="M414" i="10"/>
  <c r="M414" i="10" a="1"/>
  <c r="L414" i="10"/>
  <c r="K414" i="10"/>
  <c r="G414" i="10"/>
  <c r="F414" i="10"/>
  <c r="E414" i="10"/>
  <c r="D414" i="10"/>
  <c r="C414" i="10"/>
  <c r="B414" i="10"/>
  <c r="S413" i="10"/>
  <c r="R413" i="10"/>
  <c r="Q413" i="10"/>
  <c r="P413" i="10"/>
  <c r="N413" i="10"/>
  <c r="M413" i="10"/>
  <c r="M413" i="10" a="1"/>
  <c r="L413" i="10"/>
  <c r="K413" i="10"/>
  <c r="G413" i="10"/>
  <c r="F413" i="10"/>
  <c r="E413" i="10"/>
  <c r="D413" i="10"/>
  <c r="C413" i="10"/>
  <c r="B413" i="10"/>
  <c r="S412" i="10"/>
  <c r="R412" i="10"/>
  <c r="Q412" i="10"/>
  <c r="P412" i="10"/>
  <c r="N412" i="10"/>
  <c r="M412" i="10"/>
  <c r="M412" i="10" a="1"/>
  <c r="L412" i="10"/>
  <c r="K412" i="10"/>
  <c r="G412" i="10"/>
  <c r="F412" i="10"/>
  <c r="E412" i="10"/>
  <c r="D412" i="10"/>
  <c r="C412" i="10"/>
  <c r="B412" i="10"/>
  <c r="S411" i="10"/>
  <c r="R411" i="10"/>
  <c r="Q411" i="10"/>
  <c r="P411" i="10"/>
  <c r="N411" i="10"/>
  <c r="M411" i="10"/>
  <c r="M411" i="10" a="1"/>
  <c r="L411" i="10"/>
  <c r="K411" i="10"/>
  <c r="G411" i="10"/>
  <c r="F411" i="10"/>
  <c r="E411" i="10"/>
  <c r="D411" i="10"/>
  <c r="C411" i="10"/>
  <c r="B411" i="10"/>
  <c r="S410" i="10"/>
  <c r="R410" i="10"/>
  <c r="Q410" i="10"/>
  <c r="P410" i="10"/>
  <c r="N410" i="10"/>
  <c r="M410" i="10"/>
  <c r="M410" i="10" a="1"/>
  <c r="L410" i="10"/>
  <c r="K410" i="10"/>
  <c r="G410" i="10"/>
  <c r="F410" i="10"/>
  <c r="E410" i="10"/>
  <c r="D410" i="10"/>
  <c r="C410" i="10"/>
  <c r="B410" i="10"/>
  <c r="S409" i="10"/>
  <c r="R409" i="10"/>
  <c r="Q409" i="10"/>
  <c r="P409" i="10"/>
  <c r="N409" i="10"/>
  <c r="M409" i="10"/>
  <c r="M409" i="10" a="1"/>
  <c r="L409" i="10"/>
  <c r="K409" i="10"/>
  <c r="G409" i="10"/>
  <c r="F409" i="10"/>
  <c r="E409" i="10"/>
  <c r="D409" i="10"/>
  <c r="C409" i="10"/>
  <c r="B409" i="10"/>
  <c r="S408" i="10"/>
  <c r="R408" i="10"/>
  <c r="Q408" i="10"/>
  <c r="P408" i="10"/>
  <c r="N408" i="10"/>
  <c r="M408" i="10"/>
  <c r="M408" i="10" a="1"/>
  <c r="L408" i="10"/>
  <c r="K408" i="10"/>
  <c r="G408" i="10"/>
  <c r="F408" i="10"/>
  <c r="E408" i="10"/>
  <c r="D408" i="10"/>
  <c r="C408" i="10"/>
  <c r="B408" i="10"/>
  <c r="S407" i="10"/>
  <c r="R407" i="10"/>
  <c r="Q407" i="10"/>
  <c r="P407" i="10"/>
  <c r="N407" i="10"/>
  <c r="M407" i="10"/>
  <c r="M407" i="10" a="1"/>
  <c r="L407" i="10"/>
  <c r="K407" i="10"/>
  <c r="G407" i="10"/>
  <c r="F407" i="10"/>
  <c r="E407" i="10"/>
  <c r="D407" i="10"/>
  <c r="C407" i="10"/>
  <c r="B407" i="10"/>
  <c r="S406" i="10"/>
  <c r="R406" i="10"/>
  <c r="Q406" i="10"/>
  <c r="P406" i="10"/>
  <c r="M406" i="10"/>
  <c r="M406" i="10" a="1"/>
  <c r="L406" i="10"/>
  <c r="K406" i="10"/>
  <c r="G406" i="10"/>
  <c r="F406" i="10"/>
  <c r="E406" i="10"/>
  <c r="D406" i="10"/>
  <c r="C406" i="10"/>
  <c r="B406" i="10"/>
  <c r="S405" i="10"/>
  <c r="R405" i="10"/>
  <c r="Q405" i="10"/>
  <c r="P405" i="10"/>
  <c r="N405" i="10"/>
  <c r="M405" i="10"/>
  <c r="M405" i="10" a="1"/>
  <c r="L405" i="10"/>
  <c r="K405" i="10"/>
  <c r="G405" i="10"/>
  <c r="F405" i="10"/>
  <c r="E405" i="10"/>
  <c r="D405" i="10"/>
  <c r="C405" i="10"/>
  <c r="B405" i="10"/>
  <c r="S404" i="10"/>
  <c r="R404" i="10"/>
  <c r="Q404" i="10"/>
  <c r="P404" i="10"/>
  <c r="N404" i="10"/>
  <c r="M404" i="10"/>
  <c r="M404" i="10" a="1"/>
  <c r="L404" i="10"/>
  <c r="K404" i="10"/>
  <c r="G404" i="10"/>
  <c r="F404" i="10"/>
  <c r="E404" i="10"/>
  <c r="D404" i="10"/>
  <c r="C404" i="10"/>
  <c r="B404" i="10"/>
  <c r="S403" i="10"/>
  <c r="R403" i="10"/>
  <c r="Q403" i="10"/>
  <c r="P403" i="10"/>
  <c r="N403" i="10"/>
  <c r="M403" i="10"/>
  <c r="M403" i="10" a="1"/>
  <c r="L403" i="10"/>
  <c r="K403" i="10"/>
  <c r="G403" i="10"/>
  <c r="F403" i="10"/>
  <c r="E403" i="10"/>
  <c r="D403" i="10"/>
  <c r="C403" i="10"/>
  <c r="B403" i="10"/>
  <c r="S402" i="10"/>
  <c r="R402" i="10"/>
  <c r="Q402" i="10"/>
  <c r="P402" i="10"/>
  <c r="N402" i="10"/>
  <c r="M402" i="10"/>
  <c r="M402" i="10" a="1"/>
  <c r="L402" i="10"/>
  <c r="K402" i="10"/>
  <c r="G402" i="10"/>
  <c r="F402" i="10"/>
  <c r="E402" i="10"/>
  <c r="D402" i="10"/>
  <c r="C402" i="10"/>
  <c r="B402" i="10"/>
  <c r="S401" i="10"/>
  <c r="R401" i="10"/>
  <c r="Q401" i="10"/>
  <c r="P401" i="10"/>
  <c r="N401" i="10"/>
  <c r="M401" i="10"/>
  <c r="M401" i="10" a="1"/>
  <c r="L401" i="10"/>
  <c r="K401" i="10"/>
  <c r="G401" i="10"/>
  <c r="F401" i="10"/>
  <c r="E401" i="10"/>
  <c r="D401" i="10"/>
  <c r="C401" i="10"/>
  <c r="B401" i="10"/>
  <c r="S400" i="10"/>
  <c r="R400" i="10"/>
  <c r="Q400" i="10"/>
  <c r="P400" i="10"/>
  <c r="N400" i="10"/>
  <c r="M400" i="10"/>
  <c r="M400" i="10" a="1"/>
  <c r="L400" i="10"/>
  <c r="K400" i="10"/>
  <c r="G400" i="10"/>
  <c r="F400" i="10"/>
  <c r="E400" i="10"/>
  <c r="D400" i="10"/>
  <c r="C400" i="10"/>
  <c r="B400" i="10"/>
  <c r="S399" i="10"/>
  <c r="R399" i="10"/>
  <c r="Q399" i="10"/>
  <c r="P399" i="10"/>
  <c r="N399" i="10"/>
  <c r="M399" i="10"/>
  <c r="M399" i="10" a="1"/>
  <c r="L399" i="10"/>
  <c r="K399" i="10"/>
  <c r="G399" i="10"/>
  <c r="F399" i="10"/>
  <c r="E399" i="10"/>
  <c r="D399" i="10"/>
  <c r="C399" i="10"/>
  <c r="B399" i="10"/>
  <c r="S398" i="10"/>
  <c r="R398" i="10"/>
  <c r="Q398" i="10"/>
  <c r="P398" i="10"/>
  <c r="N398" i="10"/>
  <c r="M398" i="10"/>
  <c r="M398" i="10" a="1"/>
  <c r="L398" i="10"/>
  <c r="K398" i="10"/>
  <c r="G398" i="10"/>
  <c r="F398" i="10"/>
  <c r="E398" i="10"/>
  <c r="D398" i="10"/>
  <c r="C398" i="10"/>
  <c r="B398" i="10"/>
  <c r="S397" i="10"/>
  <c r="R397" i="10"/>
  <c r="Q397" i="10"/>
  <c r="P397" i="10"/>
  <c r="N397" i="10"/>
  <c r="M397" i="10"/>
  <c r="M397" i="10" a="1"/>
  <c r="L397" i="10"/>
  <c r="K397" i="10"/>
  <c r="G397" i="10"/>
  <c r="F397" i="10"/>
  <c r="E397" i="10"/>
  <c r="D397" i="10"/>
  <c r="C397" i="10"/>
  <c r="B397" i="10"/>
  <c r="S396" i="10"/>
  <c r="R396" i="10"/>
  <c r="Q396" i="10"/>
  <c r="P396" i="10"/>
  <c r="N396" i="10"/>
  <c r="M396" i="10"/>
  <c r="M396" i="10" a="1"/>
  <c r="L396" i="10"/>
  <c r="K396" i="10"/>
  <c r="G396" i="10"/>
  <c r="F396" i="10"/>
  <c r="E396" i="10"/>
  <c r="D396" i="10"/>
  <c r="C396" i="10"/>
  <c r="B396" i="10"/>
  <c r="S395" i="10"/>
  <c r="R395" i="10"/>
  <c r="Q395" i="10"/>
  <c r="P395" i="10"/>
  <c r="N395" i="10"/>
  <c r="M395" i="10"/>
  <c r="M395" i="10" a="1"/>
  <c r="L395" i="10"/>
  <c r="K395" i="10"/>
  <c r="G395" i="10"/>
  <c r="F395" i="10"/>
  <c r="E395" i="10"/>
  <c r="D395" i="10"/>
  <c r="C395" i="10"/>
  <c r="B395" i="10"/>
  <c r="S394" i="10"/>
  <c r="R394" i="10"/>
  <c r="Q394" i="10"/>
  <c r="P394" i="10"/>
  <c r="N394" i="10"/>
  <c r="M394" i="10"/>
  <c r="M394" i="10" a="1"/>
  <c r="L394" i="10"/>
  <c r="K394" i="10"/>
  <c r="G394" i="10"/>
  <c r="F394" i="10"/>
  <c r="E394" i="10"/>
  <c r="D394" i="10"/>
  <c r="C394" i="10"/>
  <c r="B394" i="10"/>
  <c r="S393" i="10"/>
  <c r="R393" i="10"/>
  <c r="Q393" i="10"/>
  <c r="P393" i="10"/>
  <c r="N393" i="10"/>
  <c r="M393" i="10"/>
  <c r="M393" i="10" a="1"/>
  <c r="L393" i="10"/>
  <c r="K393" i="10"/>
  <c r="G393" i="10"/>
  <c r="F393" i="10"/>
  <c r="E393" i="10"/>
  <c r="D393" i="10"/>
  <c r="C393" i="10"/>
  <c r="B393" i="10"/>
  <c r="S392" i="10"/>
  <c r="R392" i="10"/>
  <c r="Q392" i="10"/>
  <c r="P392" i="10"/>
  <c r="N392" i="10"/>
  <c r="M392" i="10"/>
  <c r="M392" i="10" a="1"/>
  <c r="L392" i="10"/>
  <c r="K392" i="10"/>
  <c r="G392" i="10"/>
  <c r="F392" i="10"/>
  <c r="E392" i="10"/>
  <c r="D392" i="10"/>
  <c r="C392" i="10"/>
  <c r="B392" i="10"/>
  <c r="S391" i="10"/>
  <c r="R391" i="10"/>
  <c r="Q391" i="10"/>
  <c r="P391" i="10"/>
  <c r="N391" i="10"/>
  <c r="M391" i="10"/>
  <c r="M391" i="10" a="1"/>
  <c r="L391" i="10"/>
  <c r="K391" i="10"/>
  <c r="G391" i="10"/>
  <c r="F391" i="10"/>
  <c r="E391" i="10"/>
  <c r="D391" i="10"/>
  <c r="C391" i="10"/>
  <c r="B391" i="10"/>
  <c r="S390" i="10"/>
  <c r="R390" i="10"/>
  <c r="Q390" i="10"/>
  <c r="P390" i="10"/>
  <c r="N390" i="10"/>
  <c r="M390" i="10"/>
  <c r="M390" i="10" a="1"/>
  <c r="L390" i="10"/>
  <c r="K390" i="10"/>
  <c r="G390" i="10"/>
  <c r="F390" i="10"/>
  <c r="E390" i="10"/>
  <c r="D390" i="10"/>
  <c r="C390" i="10"/>
  <c r="B390" i="10"/>
  <c r="S389" i="10"/>
  <c r="R389" i="10"/>
  <c r="Q389" i="10"/>
  <c r="P389" i="10"/>
  <c r="N389" i="10"/>
  <c r="M389" i="10"/>
  <c r="M389" i="10" a="1"/>
  <c r="L389" i="10"/>
  <c r="K389" i="10"/>
  <c r="G389" i="10"/>
  <c r="F389" i="10"/>
  <c r="E389" i="10"/>
  <c r="D389" i="10"/>
  <c r="C389" i="10"/>
  <c r="B389" i="10"/>
  <c r="S388" i="10"/>
  <c r="R388" i="10"/>
  <c r="Q388" i="10"/>
  <c r="P388" i="10"/>
  <c r="N388" i="10"/>
  <c r="M388" i="10"/>
  <c r="M388" i="10" a="1"/>
  <c r="L388" i="10"/>
  <c r="K388" i="10"/>
  <c r="G388" i="10"/>
  <c r="F388" i="10"/>
  <c r="E388" i="10"/>
  <c r="D388" i="10"/>
  <c r="C388" i="10"/>
  <c r="B388" i="10"/>
  <c r="S387" i="10"/>
  <c r="R387" i="10"/>
  <c r="Q387" i="10"/>
  <c r="P387" i="10"/>
  <c r="N387" i="10"/>
  <c r="M387" i="10"/>
  <c r="M387" i="10" a="1"/>
  <c r="L387" i="10"/>
  <c r="K387" i="10"/>
  <c r="G387" i="10"/>
  <c r="F387" i="10"/>
  <c r="E387" i="10"/>
  <c r="D387" i="10"/>
  <c r="C387" i="10"/>
  <c r="B387" i="10"/>
  <c r="S386" i="10"/>
  <c r="R386" i="10"/>
  <c r="Q386" i="10"/>
  <c r="P386" i="10"/>
  <c r="N386" i="10"/>
  <c r="M386" i="10"/>
  <c r="M386" i="10" a="1"/>
  <c r="L386" i="10"/>
  <c r="K386" i="10"/>
  <c r="G386" i="10"/>
  <c r="F386" i="10"/>
  <c r="E386" i="10"/>
  <c r="D386" i="10"/>
  <c r="C386" i="10"/>
  <c r="B386" i="10"/>
  <c r="S385" i="10"/>
  <c r="R385" i="10"/>
  <c r="Q385" i="10"/>
  <c r="P385" i="10"/>
  <c r="N385" i="10"/>
  <c r="M385" i="10"/>
  <c r="M385" i="10" a="1"/>
  <c r="L385" i="10"/>
  <c r="K385" i="10"/>
  <c r="G385" i="10"/>
  <c r="F385" i="10"/>
  <c r="E385" i="10"/>
  <c r="D385" i="10"/>
  <c r="C385" i="10"/>
  <c r="B385" i="10"/>
  <c r="S384" i="10"/>
  <c r="R384" i="10"/>
  <c r="Q384" i="10"/>
  <c r="P384" i="10"/>
  <c r="N384" i="10"/>
  <c r="M384" i="10"/>
  <c r="M384" i="10" a="1"/>
  <c r="L384" i="10"/>
  <c r="K384" i="10"/>
  <c r="G384" i="10"/>
  <c r="F384" i="10"/>
  <c r="E384" i="10"/>
  <c r="D384" i="10"/>
  <c r="C384" i="10"/>
  <c r="B384" i="10"/>
  <c r="S383" i="10"/>
  <c r="R383" i="10"/>
  <c r="Q383" i="10"/>
  <c r="P383" i="10"/>
  <c r="N383" i="10"/>
  <c r="M383" i="10"/>
  <c r="M383" i="10" a="1"/>
  <c r="L383" i="10"/>
  <c r="K383" i="10"/>
  <c r="G383" i="10"/>
  <c r="F383" i="10"/>
  <c r="E383" i="10"/>
  <c r="D383" i="10"/>
  <c r="C383" i="10"/>
  <c r="B383" i="10"/>
  <c r="S382" i="10"/>
  <c r="R382" i="10"/>
  <c r="Q382" i="10"/>
  <c r="P382" i="10"/>
  <c r="N382" i="10"/>
  <c r="M382" i="10"/>
  <c r="M382" i="10" a="1"/>
  <c r="L382" i="10"/>
  <c r="K382" i="10"/>
  <c r="G382" i="10"/>
  <c r="F382" i="10"/>
  <c r="E382" i="10"/>
  <c r="D382" i="10"/>
  <c r="C382" i="10"/>
  <c r="B382" i="10"/>
  <c r="S381" i="10"/>
  <c r="R381" i="10"/>
  <c r="Q381" i="10"/>
  <c r="P381" i="10"/>
  <c r="N381" i="10"/>
  <c r="M381" i="10"/>
  <c r="M381" i="10" a="1"/>
  <c r="L381" i="10"/>
  <c r="K381" i="10"/>
  <c r="G381" i="10"/>
  <c r="F381" i="10"/>
  <c r="E381" i="10"/>
  <c r="D381" i="10"/>
  <c r="C381" i="10"/>
  <c r="B381" i="10"/>
  <c r="S380" i="10"/>
  <c r="R380" i="10"/>
  <c r="Q380" i="10"/>
  <c r="P380" i="10"/>
  <c r="N380" i="10"/>
  <c r="M380" i="10"/>
  <c r="M380" i="10" a="1"/>
  <c r="L380" i="10"/>
  <c r="K380" i="10"/>
  <c r="G380" i="10"/>
  <c r="F380" i="10"/>
  <c r="E380" i="10"/>
  <c r="D380" i="10"/>
  <c r="C380" i="10"/>
  <c r="B380" i="10"/>
  <c r="S379" i="10"/>
  <c r="R379" i="10"/>
  <c r="Q379" i="10"/>
  <c r="P379" i="10"/>
  <c r="N379" i="10"/>
  <c r="M379" i="10"/>
  <c r="M379" i="10" a="1"/>
  <c r="L379" i="10"/>
  <c r="K379" i="10"/>
  <c r="G379" i="10"/>
  <c r="F379" i="10"/>
  <c r="E379" i="10"/>
  <c r="D379" i="10"/>
  <c r="C379" i="10"/>
  <c r="B379" i="10"/>
  <c r="S378" i="10"/>
  <c r="R378" i="10"/>
  <c r="Q378" i="10"/>
  <c r="P378" i="10"/>
  <c r="N378" i="10"/>
  <c r="M378" i="10"/>
  <c r="M378" i="10" a="1"/>
  <c r="L378" i="10"/>
  <c r="K378" i="10"/>
  <c r="G378" i="10"/>
  <c r="F378" i="10"/>
  <c r="E378" i="10"/>
  <c r="D378" i="10"/>
  <c r="C378" i="10"/>
  <c r="B378" i="10"/>
  <c r="S377" i="10"/>
  <c r="R377" i="10"/>
  <c r="Q377" i="10"/>
  <c r="P377" i="10"/>
  <c r="N377" i="10"/>
  <c r="M377" i="10"/>
  <c r="M377" i="10" a="1"/>
  <c r="L377" i="10"/>
  <c r="K377" i="10"/>
  <c r="G377" i="10"/>
  <c r="F377" i="10"/>
  <c r="E377" i="10"/>
  <c r="D377" i="10"/>
  <c r="C377" i="10"/>
  <c r="B377" i="10"/>
  <c r="S376" i="10"/>
  <c r="R376" i="10"/>
  <c r="Q376" i="10"/>
  <c r="P376" i="10"/>
  <c r="N376" i="10"/>
  <c r="M376" i="10"/>
  <c r="M376" i="10" a="1"/>
  <c r="L376" i="10"/>
  <c r="K376" i="10"/>
  <c r="G376" i="10"/>
  <c r="F376" i="10"/>
  <c r="E376" i="10"/>
  <c r="D376" i="10"/>
  <c r="C376" i="10"/>
  <c r="B376" i="10"/>
  <c r="S375" i="10"/>
  <c r="R375" i="10"/>
  <c r="Q375" i="10"/>
  <c r="P375" i="10"/>
  <c r="N375" i="10"/>
  <c r="M375" i="10"/>
  <c r="M375" i="10" a="1"/>
  <c r="L375" i="10"/>
  <c r="K375" i="10"/>
  <c r="G375" i="10"/>
  <c r="F375" i="10"/>
  <c r="E375" i="10"/>
  <c r="D375" i="10"/>
  <c r="C375" i="10"/>
  <c r="B375" i="10"/>
  <c r="S374" i="10"/>
  <c r="R374" i="10"/>
  <c r="Q374" i="10"/>
  <c r="P374" i="10"/>
  <c r="N374" i="10"/>
  <c r="M374" i="10"/>
  <c r="M374" i="10" a="1"/>
  <c r="L374" i="10"/>
  <c r="K374" i="10"/>
  <c r="G374" i="10"/>
  <c r="F374" i="10"/>
  <c r="E374" i="10"/>
  <c r="D374" i="10"/>
  <c r="C374" i="10"/>
  <c r="B374" i="10"/>
  <c r="S373" i="10"/>
  <c r="R373" i="10"/>
  <c r="Q373" i="10"/>
  <c r="P373" i="10"/>
  <c r="N373" i="10"/>
  <c r="M373" i="10"/>
  <c r="M373" i="10" a="1"/>
  <c r="L373" i="10"/>
  <c r="K373" i="10"/>
  <c r="G373" i="10"/>
  <c r="F373" i="10"/>
  <c r="E373" i="10"/>
  <c r="D373" i="10"/>
  <c r="C373" i="10"/>
  <c r="B373" i="10"/>
  <c r="S372" i="10"/>
  <c r="R372" i="10"/>
  <c r="Q372" i="10"/>
  <c r="P372" i="10"/>
  <c r="N372" i="10"/>
  <c r="M372" i="10"/>
  <c r="M372" i="10" a="1"/>
  <c r="L372" i="10"/>
  <c r="K372" i="10"/>
  <c r="G372" i="10"/>
  <c r="F372" i="10"/>
  <c r="E372" i="10"/>
  <c r="D372" i="10"/>
  <c r="C372" i="10"/>
  <c r="B372" i="10"/>
  <c r="S371" i="10"/>
  <c r="R371" i="10"/>
  <c r="Q371" i="10"/>
  <c r="P371" i="10"/>
  <c r="N371" i="10"/>
  <c r="M371" i="10"/>
  <c r="M371" i="10" a="1"/>
  <c r="L371" i="10"/>
  <c r="K371" i="10"/>
  <c r="G371" i="10"/>
  <c r="F371" i="10"/>
  <c r="E371" i="10"/>
  <c r="D371" i="10"/>
  <c r="C371" i="10"/>
  <c r="B371" i="10"/>
  <c r="S370" i="10"/>
  <c r="R370" i="10"/>
  <c r="Q370" i="10"/>
  <c r="P370" i="10"/>
  <c r="N370" i="10"/>
  <c r="M370" i="10"/>
  <c r="M370" i="10" a="1"/>
  <c r="L370" i="10"/>
  <c r="K370" i="10"/>
  <c r="G370" i="10"/>
  <c r="F370" i="10"/>
  <c r="E370" i="10"/>
  <c r="D370" i="10"/>
  <c r="C370" i="10"/>
  <c r="B370" i="10"/>
  <c r="S369" i="10"/>
  <c r="R369" i="10"/>
  <c r="Q369" i="10"/>
  <c r="P369" i="10"/>
  <c r="N369" i="10"/>
  <c r="M369" i="10"/>
  <c r="M369" i="10" a="1"/>
  <c r="L369" i="10"/>
  <c r="K369" i="10"/>
  <c r="G369" i="10"/>
  <c r="F369" i="10"/>
  <c r="E369" i="10"/>
  <c r="D369" i="10"/>
  <c r="C369" i="10"/>
  <c r="B369" i="10"/>
  <c r="S368" i="10"/>
  <c r="R368" i="10"/>
  <c r="Q368" i="10"/>
  <c r="P368" i="10"/>
  <c r="N368" i="10"/>
  <c r="M368" i="10"/>
  <c r="M368" i="10" a="1"/>
  <c r="L368" i="10"/>
  <c r="K368" i="10"/>
  <c r="G368" i="10"/>
  <c r="F368" i="10"/>
  <c r="E368" i="10"/>
  <c r="D368" i="10"/>
  <c r="C368" i="10"/>
  <c r="B368" i="10"/>
  <c r="S367" i="10"/>
  <c r="R367" i="10"/>
  <c r="Q367" i="10"/>
  <c r="P367" i="10"/>
  <c r="N367" i="10"/>
  <c r="M367" i="10"/>
  <c r="M367" i="10" a="1"/>
  <c r="L367" i="10"/>
  <c r="K367" i="10"/>
  <c r="G367" i="10"/>
  <c r="F367" i="10"/>
  <c r="E367" i="10"/>
  <c r="D367" i="10"/>
  <c r="C367" i="10"/>
  <c r="B367" i="10"/>
  <c r="S366" i="10"/>
  <c r="R366" i="10"/>
  <c r="Q366" i="10"/>
  <c r="P366" i="10"/>
  <c r="N366" i="10"/>
  <c r="M366" i="10"/>
  <c r="M366" i="10" a="1"/>
  <c r="L366" i="10"/>
  <c r="K366" i="10"/>
  <c r="G366" i="10"/>
  <c r="F366" i="10"/>
  <c r="E366" i="10"/>
  <c r="D366" i="10"/>
  <c r="C366" i="10"/>
  <c r="B366" i="10"/>
  <c r="S365" i="10"/>
  <c r="R365" i="10"/>
  <c r="Q365" i="10"/>
  <c r="P365" i="10"/>
  <c r="N365" i="10"/>
  <c r="M365" i="10"/>
  <c r="M365" i="10" a="1"/>
  <c r="L365" i="10"/>
  <c r="K365" i="10"/>
  <c r="G365" i="10"/>
  <c r="F365" i="10"/>
  <c r="E365" i="10"/>
  <c r="D365" i="10"/>
  <c r="C365" i="10"/>
  <c r="B365" i="10"/>
  <c r="S364" i="10"/>
  <c r="R364" i="10"/>
  <c r="Q364" i="10"/>
  <c r="P364" i="10"/>
  <c r="N364" i="10"/>
  <c r="M364" i="10"/>
  <c r="M364" i="10" a="1"/>
  <c r="L364" i="10"/>
  <c r="K364" i="10"/>
  <c r="G364" i="10"/>
  <c r="F364" i="10"/>
  <c r="E364" i="10"/>
  <c r="D364" i="10"/>
  <c r="C364" i="10"/>
  <c r="B364" i="10"/>
  <c r="S363" i="10"/>
  <c r="R363" i="10"/>
  <c r="Q363" i="10"/>
  <c r="P363" i="10"/>
  <c r="N363" i="10"/>
  <c r="M363" i="10"/>
  <c r="M363" i="10" a="1"/>
  <c r="L363" i="10"/>
  <c r="K363" i="10"/>
  <c r="G363" i="10"/>
  <c r="F363" i="10"/>
  <c r="E363" i="10"/>
  <c r="D363" i="10"/>
  <c r="C363" i="10"/>
  <c r="B363" i="10"/>
  <c r="S362" i="10"/>
  <c r="R362" i="10"/>
  <c r="Q362" i="10"/>
  <c r="P362" i="10"/>
  <c r="N362" i="10"/>
  <c r="M362" i="10"/>
  <c r="M362" i="10" a="1"/>
  <c r="L362" i="10"/>
  <c r="K362" i="10"/>
  <c r="G362" i="10"/>
  <c r="F362" i="10"/>
  <c r="E362" i="10"/>
  <c r="D362" i="10"/>
  <c r="C362" i="10"/>
  <c r="B362" i="10"/>
  <c r="S361" i="10"/>
  <c r="R361" i="10"/>
  <c r="Q361" i="10"/>
  <c r="P361" i="10"/>
  <c r="N361" i="10"/>
  <c r="M361" i="10"/>
  <c r="M361" i="10" a="1"/>
  <c r="L361" i="10"/>
  <c r="K361" i="10"/>
  <c r="G361" i="10"/>
  <c r="F361" i="10"/>
  <c r="E361" i="10"/>
  <c r="D361" i="10"/>
  <c r="C361" i="10"/>
  <c r="B361" i="10"/>
  <c r="S360" i="10"/>
  <c r="R360" i="10"/>
  <c r="Q360" i="10"/>
  <c r="P360" i="10"/>
  <c r="N360" i="10"/>
  <c r="M360" i="10"/>
  <c r="M360" i="10" a="1"/>
  <c r="L360" i="10"/>
  <c r="K360" i="10"/>
  <c r="G360" i="10"/>
  <c r="F360" i="10"/>
  <c r="E360" i="10"/>
  <c r="D360" i="10"/>
  <c r="C360" i="10"/>
  <c r="B360" i="10"/>
  <c r="S359" i="10"/>
  <c r="R359" i="10"/>
  <c r="Q359" i="10"/>
  <c r="P359" i="10"/>
  <c r="N359" i="10"/>
  <c r="M359" i="10"/>
  <c r="M359" i="10" a="1"/>
  <c r="L359" i="10"/>
  <c r="K359" i="10"/>
  <c r="G359" i="10"/>
  <c r="F359" i="10"/>
  <c r="E359" i="10"/>
  <c r="D359" i="10"/>
  <c r="C359" i="10"/>
  <c r="B359" i="10"/>
  <c r="S358" i="10"/>
  <c r="R358" i="10"/>
  <c r="Q358" i="10"/>
  <c r="P358" i="10"/>
  <c r="N358" i="10"/>
  <c r="M358" i="10"/>
  <c r="M358" i="10" a="1"/>
  <c r="L358" i="10"/>
  <c r="K358" i="10"/>
  <c r="G358" i="10"/>
  <c r="F358" i="10"/>
  <c r="E358" i="10"/>
  <c r="D358" i="10"/>
  <c r="C358" i="10"/>
  <c r="B358" i="10"/>
  <c r="S357" i="10"/>
  <c r="R357" i="10"/>
  <c r="Q357" i="10"/>
  <c r="P357" i="10"/>
  <c r="N357" i="10"/>
  <c r="M357" i="10"/>
  <c r="M357" i="10" a="1"/>
  <c r="L357" i="10"/>
  <c r="K357" i="10"/>
  <c r="G357" i="10"/>
  <c r="F357" i="10"/>
  <c r="E357" i="10"/>
  <c r="D357" i="10"/>
  <c r="C357" i="10"/>
  <c r="B357" i="10"/>
  <c r="S356" i="10"/>
  <c r="R356" i="10"/>
  <c r="Q356" i="10"/>
  <c r="P356" i="10"/>
  <c r="N356" i="10"/>
  <c r="M356" i="10"/>
  <c r="M356" i="10" a="1"/>
  <c r="L356" i="10"/>
  <c r="K356" i="10"/>
  <c r="G356" i="10"/>
  <c r="F356" i="10"/>
  <c r="E356" i="10"/>
  <c r="D356" i="10"/>
  <c r="C356" i="10"/>
  <c r="B356" i="10"/>
  <c r="S355" i="10"/>
  <c r="R355" i="10"/>
  <c r="Q355" i="10"/>
  <c r="P355" i="10"/>
  <c r="N355" i="10"/>
  <c r="M355" i="10"/>
  <c r="M355" i="10" a="1"/>
  <c r="L355" i="10"/>
  <c r="K355" i="10"/>
  <c r="G355" i="10"/>
  <c r="F355" i="10"/>
  <c r="E355" i="10"/>
  <c r="D355" i="10"/>
  <c r="C355" i="10"/>
  <c r="B355" i="10"/>
  <c r="S354" i="10"/>
  <c r="R354" i="10"/>
  <c r="Q354" i="10"/>
  <c r="P354" i="10"/>
  <c r="N354" i="10"/>
  <c r="M354" i="10"/>
  <c r="M354" i="10" a="1"/>
  <c r="L354" i="10"/>
  <c r="K354" i="10"/>
  <c r="G354" i="10"/>
  <c r="F354" i="10"/>
  <c r="E354" i="10"/>
  <c r="D354" i="10"/>
  <c r="C354" i="10"/>
  <c r="B354" i="10"/>
  <c r="S353" i="10"/>
  <c r="R353" i="10"/>
  <c r="Q353" i="10"/>
  <c r="P353" i="10"/>
  <c r="N353" i="10"/>
  <c r="M353" i="10"/>
  <c r="M353" i="10" a="1"/>
  <c r="L353" i="10"/>
  <c r="K353" i="10"/>
  <c r="G353" i="10"/>
  <c r="F353" i="10"/>
  <c r="E353" i="10"/>
  <c r="D353" i="10"/>
  <c r="C353" i="10"/>
  <c r="B353" i="10"/>
  <c r="S352" i="10"/>
  <c r="R352" i="10"/>
  <c r="Q352" i="10"/>
  <c r="P352" i="10"/>
  <c r="N352" i="10"/>
  <c r="M352" i="10"/>
  <c r="M352" i="10" a="1"/>
  <c r="L352" i="10"/>
  <c r="K352" i="10"/>
  <c r="G352" i="10"/>
  <c r="F352" i="10"/>
  <c r="E352" i="10"/>
  <c r="D352" i="10"/>
  <c r="C352" i="10"/>
  <c r="B352" i="10"/>
  <c r="S351" i="10"/>
  <c r="R351" i="10"/>
  <c r="Q351" i="10"/>
  <c r="P351" i="10"/>
  <c r="N351" i="10"/>
  <c r="M351" i="10"/>
  <c r="M351" i="10" a="1"/>
  <c r="L351" i="10"/>
  <c r="K351" i="10"/>
  <c r="G351" i="10"/>
  <c r="F351" i="10"/>
  <c r="E351" i="10"/>
  <c r="D351" i="10"/>
  <c r="C351" i="10"/>
  <c r="B351" i="10"/>
  <c r="S350" i="10"/>
  <c r="R350" i="10"/>
  <c r="Q350" i="10"/>
  <c r="P350" i="10"/>
  <c r="N350" i="10"/>
  <c r="M350" i="10"/>
  <c r="M350" i="10" a="1"/>
  <c r="L350" i="10"/>
  <c r="K350" i="10"/>
  <c r="G350" i="10"/>
  <c r="F350" i="10"/>
  <c r="E350" i="10"/>
  <c r="D350" i="10"/>
  <c r="C350" i="10"/>
  <c r="B350" i="10"/>
  <c r="S349" i="10"/>
  <c r="R349" i="10"/>
  <c r="Q349" i="10"/>
  <c r="P349" i="10"/>
  <c r="N349" i="10"/>
  <c r="M349" i="10"/>
  <c r="M349" i="10" a="1"/>
  <c r="L349" i="10"/>
  <c r="K349" i="10"/>
  <c r="G349" i="10"/>
  <c r="F349" i="10"/>
  <c r="E349" i="10"/>
  <c r="D349" i="10"/>
  <c r="C349" i="10"/>
  <c r="B349" i="10"/>
  <c r="S348" i="10"/>
  <c r="R348" i="10"/>
  <c r="Q348" i="10"/>
  <c r="P348" i="10"/>
  <c r="N348" i="10"/>
  <c r="M348" i="10"/>
  <c r="M348" i="10" a="1"/>
  <c r="L348" i="10"/>
  <c r="K348" i="10"/>
  <c r="G348" i="10"/>
  <c r="F348" i="10"/>
  <c r="E348" i="10"/>
  <c r="D348" i="10"/>
  <c r="C348" i="10"/>
  <c r="B348" i="10"/>
  <c r="S347" i="10"/>
  <c r="R347" i="10"/>
  <c r="Q347" i="10"/>
  <c r="P347" i="10"/>
  <c r="N347" i="10"/>
  <c r="M347" i="10"/>
  <c r="M347" i="10" a="1"/>
  <c r="L347" i="10"/>
  <c r="K347" i="10"/>
  <c r="G347" i="10"/>
  <c r="F347" i="10"/>
  <c r="E347" i="10"/>
  <c r="D347" i="10"/>
  <c r="C347" i="10"/>
  <c r="B347" i="10"/>
  <c r="S346" i="10"/>
  <c r="R346" i="10"/>
  <c r="Q346" i="10"/>
  <c r="P346" i="10"/>
  <c r="N346" i="10"/>
  <c r="M346" i="10"/>
  <c r="M346" i="10" a="1"/>
  <c r="L346" i="10"/>
  <c r="K346" i="10"/>
  <c r="G346" i="10"/>
  <c r="F346" i="10"/>
  <c r="E346" i="10"/>
  <c r="D346" i="10"/>
  <c r="C346" i="10"/>
  <c r="B346" i="10"/>
  <c r="S345" i="10"/>
  <c r="R345" i="10"/>
  <c r="Q345" i="10"/>
  <c r="P345" i="10"/>
  <c r="N345" i="10"/>
  <c r="M345" i="10"/>
  <c r="M345" i="10" a="1"/>
  <c r="L345" i="10"/>
  <c r="K345" i="10"/>
  <c r="G345" i="10"/>
  <c r="F345" i="10"/>
  <c r="E345" i="10"/>
  <c r="D345" i="10"/>
  <c r="C345" i="10"/>
  <c r="B345" i="10"/>
  <c r="S344" i="10"/>
  <c r="R344" i="10"/>
  <c r="Q344" i="10"/>
  <c r="P344" i="10"/>
  <c r="N344" i="10"/>
  <c r="M344" i="10"/>
  <c r="M344" i="10" a="1"/>
  <c r="L344" i="10"/>
  <c r="K344" i="10"/>
  <c r="G344" i="10"/>
  <c r="F344" i="10"/>
  <c r="E344" i="10"/>
  <c r="D344" i="10"/>
  <c r="C344" i="10"/>
  <c r="B344" i="10"/>
  <c r="S343" i="10"/>
  <c r="R343" i="10"/>
  <c r="Q343" i="10"/>
  <c r="P343" i="10"/>
  <c r="N343" i="10"/>
  <c r="M343" i="10"/>
  <c r="M343" i="10" a="1"/>
  <c r="L343" i="10"/>
  <c r="K343" i="10"/>
  <c r="G343" i="10"/>
  <c r="F343" i="10"/>
  <c r="E343" i="10"/>
  <c r="D343" i="10"/>
  <c r="C343" i="10"/>
  <c r="B343" i="10"/>
  <c r="S342" i="10"/>
  <c r="R342" i="10"/>
  <c r="Q342" i="10"/>
  <c r="P342" i="10"/>
  <c r="N342" i="10"/>
  <c r="M342" i="10"/>
  <c r="M342" i="10" a="1"/>
  <c r="L342" i="10"/>
  <c r="K342" i="10"/>
  <c r="G342" i="10"/>
  <c r="F342" i="10"/>
  <c r="E342" i="10"/>
  <c r="D342" i="10"/>
  <c r="C342" i="10"/>
  <c r="B342" i="10"/>
  <c r="S341" i="10"/>
  <c r="R341" i="10"/>
  <c r="Q341" i="10"/>
  <c r="P341" i="10"/>
  <c r="N341" i="10"/>
  <c r="M341" i="10"/>
  <c r="M341" i="10" a="1"/>
  <c r="L341" i="10"/>
  <c r="K341" i="10"/>
  <c r="G341" i="10"/>
  <c r="F341" i="10"/>
  <c r="E341" i="10"/>
  <c r="D341" i="10"/>
  <c r="C341" i="10"/>
  <c r="B341" i="10"/>
  <c r="S340" i="10"/>
  <c r="R340" i="10"/>
  <c r="Q340" i="10"/>
  <c r="P340" i="10"/>
  <c r="N340" i="10"/>
  <c r="M340" i="10"/>
  <c r="M340" i="10" a="1"/>
  <c r="L340" i="10"/>
  <c r="K340" i="10"/>
  <c r="G340" i="10"/>
  <c r="F340" i="10"/>
  <c r="E340" i="10"/>
  <c r="D340" i="10"/>
  <c r="C340" i="10"/>
  <c r="B340" i="10"/>
  <c r="S339" i="10"/>
  <c r="R339" i="10"/>
  <c r="Q339" i="10"/>
  <c r="P339" i="10"/>
  <c r="N339" i="10"/>
  <c r="M339" i="10"/>
  <c r="M339" i="10" a="1"/>
  <c r="L339" i="10"/>
  <c r="K339" i="10"/>
  <c r="G339" i="10"/>
  <c r="F339" i="10"/>
  <c r="E339" i="10"/>
  <c r="D339" i="10"/>
  <c r="C339" i="10"/>
  <c r="B339" i="10"/>
  <c r="S338" i="10"/>
  <c r="R338" i="10"/>
  <c r="Q338" i="10"/>
  <c r="P338" i="10"/>
  <c r="N338" i="10"/>
  <c r="M338" i="10"/>
  <c r="M338" i="10" a="1"/>
  <c r="L338" i="10"/>
  <c r="K338" i="10"/>
  <c r="G338" i="10"/>
  <c r="F338" i="10"/>
  <c r="E338" i="10"/>
  <c r="D338" i="10"/>
  <c r="C338" i="10"/>
  <c r="B338" i="10"/>
  <c r="S337" i="10"/>
  <c r="R337" i="10"/>
  <c r="Q337" i="10"/>
  <c r="P337" i="10"/>
  <c r="N337" i="10"/>
  <c r="M337" i="10"/>
  <c r="M337" i="10" a="1"/>
  <c r="L337" i="10"/>
  <c r="K337" i="10"/>
  <c r="G337" i="10"/>
  <c r="F337" i="10"/>
  <c r="E337" i="10"/>
  <c r="D337" i="10"/>
  <c r="C337" i="10"/>
  <c r="B337" i="10"/>
  <c r="S336" i="10"/>
  <c r="R336" i="10"/>
  <c r="Q336" i="10"/>
  <c r="P336" i="10"/>
  <c r="N336" i="10"/>
  <c r="M336" i="10"/>
  <c r="M336" i="10" a="1"/>
  <c r="L336" i="10"/>
  <c r="K336" i="10"/>
  <c r="G336" i="10"/>
  <c r="F336" i="10"/>
  <c r="E336" i="10"/>
  <c r="D336" i="10"/>
  <c r="C336" i="10"/>
  <c r="B336" i="10"/>
  <c r="S335" i="10"/>
  <c r="R335" i="10"/>
  <c r="Q335" i="10"/>
  <c r="P335" i="10"/>
  <c r="N335" i="10"/>
  <c r="M335" i="10"/>
  <c r="M335" i="10" a="1"/>
  <c r="L335" i="10"/>
  <c r="K335" i="10"/>
  <c r="G335" i="10"/>
  <c r="F335" i="10"/>
  <c r="E335" i="10"/>
  <c r="D335" i="10"/>
  <c r="C335" i="10"/>
  <c r="B335" i="10"/>
  <c r="S334" i="10"/>
  <c r="R334" i="10"/>
  <c r="Q334" i="10"/>
  <c r="P334" i="10"/>
  <c r="N334" i="10"/>
  <c r="M334" i="10"/>
  <c r="M334" i="10" a="1"/>
  <c r="L334" i="10"/>
  <c r="K334" i="10"/>
  <c r="G334" i="10"/>
  <c r="F334" i="10"/>
  <c r="E334" i="10"/>
  <c r="D334" i="10"/>
  <c r="C334" i="10"/>
  <c r="B334" i="10"/>
  <c r="S333" i="10"/>
  <c r="R333" i="10"/>
  <c r="Q333" i="10"/>
  <c r="P333" i="10"/>
  <c r="N333" i="10"/>
  <c r="M333" i="10"/>
  <c r="M333" i="10" a="1"/>
  <c r="L333" i="10"/>
  <c r="K333" i="10"/>
  <c r="G333" i="10"/>
  <c r="F333" i="10"/>
  <c r="E333" i="10"/>
  <c r="D333" i="10"/>
  <c r="C333" i="10"/>
  <c r="B333" i="10"/>
  <c r="S332" i="10"/>
  <c r="R332" i="10"/>
  <c r="Q332" i="10"/>
  <c r="P332" i="10"/>
  <c r="N332" i="10"/>
  <c r="M332" i="10"/>
  <c r="M332" i="10" a="1"/>
  <c r="L332" i="10"/>
  <c r="K332" i="10"/>
  <c r="G332" i="10"/>
  <c r="F332" i="10"/>
  <c r="E332" i="10"/>
  <c r="D332" i="10"/>
  <c r="C332" i="10"/>
  <c r="B332" i="10"/>
  <c r="S331" i="10"/>
  <c r="R331" i="10"/>
  <c r="Q331" i="10"/>
  <c r="P331" i="10"/>
  <c r="N331" i="10"/>
  <c r="M331" i="10"/>
  <c r="M331" i="10" a="1"/>
  <c r="L331" i="10"/>
  <c r="K331" i="10"/>
  <c r="G331" i="10"/>
  <c r="F331" i="10"/>
  <c r="E331" i="10"/>
  <c r="D331" i="10"/>
  <c r="C331" i="10"/>
  <c r="B331" i="10"/>
  <c r="S330" i="10"/>
  <c r="R330" i="10"/>
  <c r="Q330" i="10"/>
  <c r="P330" i="10"/>
  <c r="N330" i="10"/>
  <c r="M330" i="10"/>
  <c r="M330" i="10" a="1"/>
  <c r="L330" i="10"/>
  <c r="K330" i="10"/>
  <c r="G330" i="10"/>
  <c r="F330" i="10"/>
  <c r="E330" i="10"/>
  <c r="D330" i="10"/>
  <c r="C330" i="10"/>
  <c r="B330" i="10"/>
  <c r="S329" i="10"/>
  <c r="R329" i="10"/>
  <c r="Q329" i="10"/>
  <c r="P329" i="10"/>
  <c r="N329" i="10"/>
  <c r="M329" i="10"/>
  <c r="M329" i="10" a="1"/>
  <c r="L329" i="10"/>
  <c r="K329" i="10"/>
  <c r="G329" i="10"/>
  <c r="F329" i="10"/>
  <c r="E329" i="10"/>
  <c r="D329" i="10"/>
  <c r="C329" i="10"/>
  <c r="B329" i="10"/>
  <c r="S328" i="10"/>
  <c r="R328" i="10"/>
  <c r="Q328" i="10"/>
  <c r="P328" i="10"/>
  <c r="N328" i="10"/>
  <c r="M328" i="10"/>
  <c r="M328" i="10" a="1"/>
  <c r="L328" i="10"/>
  <c r="K328" i="10"/>
  <c r="G328" i="10"/>
  <c r="F328" i="10"/>
  <c r="E328" i="10"/>
  <c r="D328" i="10"/>
  <c r="C328" i="10"/>
  <c r="B328" i="10"/>
  <c r="S327" i="10"/>
  <c r="R327" i="10"/>
  <c r="Q327" i="10"/>
  <c r="P327" i="10"/>
  <c r="N327" i="10"/>
  <c r="M327" i="10"/>
  <c r="M327" i="10" a="1"/>
  <c r="L327" i="10"/>
  <c r="K327" i="10"/>
  <c r="G327" i="10"/>
  <c r="F327" i="10"/>
  <c r="E327" i="10"/>
  <c r="D327" i="10"/>
  <c r="C327" i="10"/>
  <c r="B327" i="10"/>
  <c r="S326" i="10"/>
  <c r="R326" i="10"/>
  <c r="Q326" i="10"/>
  <c r="P326" i="10"/>
  <c r="N326" i="10"/>
  <c r="M326" i="10"/>
  <c r="M326" i="10" a="1"/>
  <c r="L326" i="10"/>
  <c r="K326" i="10"/>
  <c r="G326" i="10"/>
  <c r="F326" i="10"/>
  <c r="E326" i="10"/>
  <c r="D326" i="10"/>
  <c r="C326" i="10"/>
  <c r="B326" i="10"/>
  <c r="S325" i="10"/>
  <c r="R325" i="10"/>
  <c r="Q325" i="10"/>
  <c r="P325" i="10"/>
  <c r="N325" i="10"/>
  <c r="M325" i="10"/>
  <c r="M325" i="10" a="1"/>
  <c r="L325" i="10"/>
  <c r="K325" i="10"/>
  <c r="G325" i="10"/>
  <c r="F325" i="10"/>
  <c r="E325" i="10"/>
  <c r="D325" i="10"/>
  <c r="C325" i="10"/>
  <c r="B325" i="10"/>
  <c r="S324" i="10"/>
  <c r="R324" i="10"/>
  <c r="Q324" i="10"/>
  <c r="P324" i="10"/>
  <c r="N324" i="10"/>
  <c r="M324" i="10"/>
  <c r="M324" i="10" a="1"/>
  <c r="L324" i="10"/>
  <c r="K324" i="10"/>
  <c r="G324" i="10"/>
  <c r="F324" i="10"/>
  <c r="E324" i="10"/>
  <c r="D324" i="10"/>
  <c r="C324" i="10"/>
  <c r="B324" i="10"/>
  <c r="S323" i="10"/>
  <c r="R323" i="10"/>
  <c r="Q323" i="10"/>
  <c r="P323" i="10"/>
  <c r="N323" i="10"/>
  <c r="M323" i="10"/>
  <c r="M323" i="10" a="1"/>
  <c r="L323" i="10"/>
  <c r="K323" i="10"/>
  <c r="G323" i="10"/>
  <c r="F323" i="10"/>
  <c r="E323" i="10"/>
  <c r="D323" i="10"/>
  <c r="C323" i="10"/>
  <c r="B323" i="10"/>
  <c r="S322" i="10"/>
  <c r="R322" i="10"/>
  <c r="Q322" i="10"/>
  <c r="P322" i="10"/>
  <c r="N322" i="10"/>
  <c r="M322" i="10"/>
  <c r="M322" i="10" a="1"/>
  <c r="L322" i="10"/>
  <c r="K322" i="10"/>
  <c r="G322" i="10"/>
  <c r="F322" i="10"/>
  <c r="E322" i="10"/>
  <c r="D322" i="10"/>
  <c r="C322" i="10"/>
  <c r="B322" i="10"/>
  <c r="S321" i="10"/>
  <c r="R321" i="10"/>
  <c r="Q321" i="10"/>
  <c r="P321" i="10"/>
  <c r="M321" i="10"/>
  <c r="M321" i="10" a="1"/>
  <c r="L321" i="10"/>
  <c r="K321" i="10"/>
  <c r="G321" i="10"/>
  <c r="F321" i="10"/>
  <c r="E321" i="10"/>
  <c r="D321" i="10"/>
  <c r="C321" i="10"/>
  <c r="B321" i="10"/>
  <c r="S320" i="10"/>
  <c r="R320" i="10"/>
  <c r="Q320" i="10"/>
  <c r="P320" i="10"/>
  <c r="N320" i="10"/>
  <c r="M320" i="10"/>
  <c r="M320" i="10" a="1"/>
  <c r="L320" i="10"/>
  <c r="K320" i="10"/>
  <c r="G320" i="10"/>
  <c r="F320" i="10"/>
  <c r="E320" i="10"/>
  <c r="D320" i="10"/>
  <c r="C320" i="10"/>
  <c r="B320" i="10"/>
  <c r="S319" i="10"/>
  <c r="R319" i="10"/>
  <c r="Q319" i="10"/>
  <c r="P319" i="10"/>
  <c r="N319" i="10"/>
  <c r="M319" i="10"/>
  <c r="M319" i="10" a="1"/>
  <c r="L319" i="10"/>
  <c r="K319" i="10"/>
  <c r="G319" i="10"/>
  <c r="F319" i="10"/>
  <c r="E319" i="10"/>
  <c r="D319" i="10"/>
  <c r="C319" i="10"/>
  <c r="B319" i="10"/>
  <c r="S318" i="10"/>
  <c r="R318" i="10"/>
  <c r="Q318" i="10"/>
  <c r="P318" i="10"/>
  <c r="N318" i="10"/>
  <c r="M318" i="10"/>
  <c r="M318" i="10" a="1"/>
  <c r="L318" i="10"/>
  <c r="K318" i="10"/>
  <c r="G318" i="10"/>
  <c r="F318" i="10"/>
  <c r="E318" i="10"/>
  <c r="D318" i="10"/>
  <c r="C318" i="10"/>
  <c r="B318" i="10"/>
  <c r="S317" i="10"/>
  <c r="R317" i="10"/>
  <c r="Q317" i="10"/>
  <c r="P317" i="10"/>
  <c r="N317" i="10"/>
  <c r="M317" i="10"/>
  <c r="M317" i="10" a="1"/>
  <c r="L317" i="10"/>
  <c r="K317" i="10"/>
  <c r="G317" i="10"/>
  <c r="F317" i="10"/>
  <c r="E317" i="10"/>
  <c r="D317" i="10"/>
  <c r="C317" i="10"/>
  <c r="B317" i="10"/>
  <c r="S316" i="10"/>
  <c r="R316" i="10"/>
  <c r="Q316" i="10"/>
  <c r="P316" i="10"/>
  <c r="N316" i="10"/>
  <c r="M316" i="10"/>
  <c r="M316" i="10" a="1"/>
  <c r="L316" i="10"/>
  <c r="K316" i="10"/>
  <c r="G316" i="10"/>
  <c r="F316" i="10"/>
  <c r="E316" i="10"/>
  <c r="D316" i="10"/>
  <c r="C316" i="10"/>
  <c r="B316" i="10"/>
  <c r="S315" i="10"/>
  <c r="R315" i="10"/>
  <c r="Q315" i="10"/>
  <c r="P315" i="10"/>
  <c r="N315" i="10"/>
  <c r="M315" i="10"/>
  <c r="M315" i="10" a="1"/>
  <c r="L315" i="10"/>
  <c r="K315" i="10"/>
  <c r="G315" i="10"/>
  <c r="F315" i="10"/>
  <c r="E315" i="10"/>
  <c r="D315" i="10"/>
  <c r="C315" i="10"/>
  <c r="B315" i="10"/>
  <c r="S314" i="10"/>
  <c r="R314" i="10"/>
  <c r="Q314" i="10"/>
  <c r="P314" i="10"/>
  <c r="N314" i="10"/>
  <c r="M314" i="10"/>
  <c r="M314" i="10" a="1"/>
  <c r="L314" i="10"/>
  <c r="K314" i="10"/>
  <c r="G314" i="10"/>
  <c r="F314" i="10"/>
  <c r="E314" i="10"/>
  <c r="D314" i="10"/>
  <c r="C314" i="10"/>
  <c r="B314" i="10"/>
  <c r="S313" i="10"/>
  <c r="R313" i="10"/>
  <c r="Q313" i="10"/>
  <c r="P313" i="10"/>
  <c r="N313" i="10"/>
  <c r="M313" i="10"/>
  <c r="M313" i="10" a="1"/>
  <c r="L313" i="10"/>
  <c r="K313" i="10"/>
  <c r="G313" i="10"/>
  <c r="F313" i="10"/>
  <c r="E313" i="10"/>
  <c r="D313" i="10"/>
  <c r="C313" i="10"/>
  <c r="B313" i="10"/>
  <c r="S312" i="10"/>
  <c r="R312" i="10"/>
  <c r="Q312" i="10"/>
  <c r="P312" i="10"/>
  <c r="N312" i="10"/>
  <c r="M312" i="10"/>
  <c r="M312" i="10" a="1"/>
  <c r="L312" i="10"/>
  <c r="K312" i="10"/>
  <c r="G312" i="10"/>
  <c r="F312" i="10"/>
  <c r="E312" i="10"/>
  <c r="D312" i="10"/>
  <c r="C312" i="10"/>
  <c r="B312" i="10"/>
  <c r="S311" i="10"/>
  <c r="R311" i="10"/>
  <c r="Q311" i="10"/>
  <c r="P311" i="10"/>
  <c r="N311" i="10"/>
  <c r="M311" i="10"/>
  <c r="M311" i="10" a="1"/>
  <c r="L311" i="10"/>
  <c r="K311" i="10"/>
  <c r="G311" i="10"/>
  <c r="F311" i="10"/>
  <c r="E311" i="10"/>
  <c r="D311" i="10"/>
  <c r="C311" i="10"/>
  <c r="B311" i="10"/>
  <c r="S310" i="10"/>
  <c r="R310" i="10"/>
  <c r="Q310" i="10"/>
  <c r="P310" i="10"/>
  <c r="N310" i="10"/>
  <c r="M310" i="10"/>
  <c r="M310" i="10" a="1"/>
  <c r="L310" i="10"/>
  <c r="K310" i="10"/>
  <c r="G310" i="10"/>
  <c r="F310" i="10"/>
  <c r="E310" i="10"/>
  <c r="D310" i="10"/>
  <c r="C310" i="10"/>
  <c r="B310" i="10"/>
  <c r="S309" i="10"/>
  <c r="R309" i="10"/>
  <c r="Q309" i="10"/>
  <c r="P309" i="10"/>
  <c r="N309" i="10"/>
  <c r="M309" i="10"/>
  <c r="M309" i="10" a="1"/>
  <c r="L309" i="10"/>
  <c r="K309" i="10"/>
  <c r="G309" i="10"/>
  <c r="F309" i="10"/>
  <c r="E309" i="10"/>
  <c r="D309" i="10"/>
  <c r="C309" i="10"/>
  <c r="B309" i="10"/>
  <c r="S308" i="10"/>
  <c r="R308" i="10"/>
  <c r="Q308" i="10"/>
  <c r="P308" i="10"/>
  <c r="N308" i="10"/>
  <c r="M308" i="10"/>
  <c r="M308" i="10" a="1"/>
  <c r="L308" i="10"/>
  <c r="K308" i="10"/>
  <c r="G308" i="10"/>
  <c r="F308" i="10"/>
  <c r="E308" i="10"/>
  <c r="D308" i="10"/>
  <c r="C308" i="10"/>
  <c r="B308" i="10"/>
  <c r="S307" i="10"/>
  <c r="R307" i="10"/>
  <c r="Q307" i="10"/>
  <c r="P307" i="10"/>
  <c r="N307" i="10"/>
  <c r="M307" i="10"/>
  <c r="M307" i="10" a="1"/>
  <c r="L307" i="10"/>
  <c r="K307" i="10"/>
  <c r="G307" i="10"/>
  <c r="F307" i="10"/>
  <c r="E307" i="10"/>
  <c r="D307" i="10"/>
  <c r="C307" i="10"/>
  <c r="B307" i="10"/>
  <c r="S306" i="10"/>
  <c r="R306" i="10"/>
  <c r="Q306" i="10"/>
  <c r="P306" i="10"/>
  <c r="N306" i="10"/>
  <c r="M306" i="10"/>
  <c r="M306" i="10" a="1"/>
  <c r="L306" i="10"/>
  <c r="K306" i="10"/>
  <c r="G306" i="10"/>
  <c r="F306" i="10"/>
  <c r="E306" i="10"/>
  <c r="D306" i="10"/>
  <c r="C306" i="10"/>
  <c r="B306" i="10"/>
  <c r="S305" i="10"/>
  <c r="R305" i="10"/>
  <c r="Q305" i="10"/>
  <c r="P305" i="10"/>
  <c r="N305" i="10"/>
  <c r="M305" i="10"/>
  <c r="M305" i="10" a="1"/>
  <c r="L305" i="10"/>
  <c r="K305" i="10"/>
  <c r="G305" i="10"/>
  <c r="F305" i="10"/>
  <c r="E305" i="10"/>
  <c r="D305" i="10"/>
  <c r="C305" i="10"/>
  <c r="B305" i="10"/>
  <c r="S304" i="10"/>
  <c r="R304" i="10"/>
  <c r="Q304" i="10"/>
  <c r="P304" i="10"/>
  <c r="N304" i="10"/>
  <c r="M304" i="10"/>
  <c r="M304" i="10" a="1"/>
  <c r="L304" i="10"/>
  <c r="K304" i="10"/>
  <c r="G304" i="10"/>
  <c r="F304" i="10"/>
  <c r="E304" i="10"/>
  <c r="D304" i="10"/>
  <c r="C304" i="10"/>
  <c r="B304" i="10"/>
  <c r="S303" i="10"/>
  <c r="R303" i="10"/>
  <c r="Q303" i="10"/>
  <c r="P303" i="10"/>
  <c r="N303" i="10"/>
  <c r="M303" i="10"/>
  <c r="M303" i="10" a="1"/>
  <c r="L303" i="10"/>
  <c r="K303" i="10"/>
  <c r="G303" i="10"/>
  <c r="F303" i="10"/>
  <c r="E303" i="10"/>
  <c r="D303" i="10"/>
  <c r="C303" i="10"/>
  <c r="B303" i="10"/>
  <c r="S302" i="10"/>
  <c r="R302" i="10"/>
  <c r="Q302" i="10"/>
  <c r="P302" i="10"/>
  <c r="N302" i="10"/>
  <c r="M302" i="10"/>
  <c r="M302" i="10" a="1"/>
  <c r="L302" i="10"/>
  <c r="K302" i="10"/>
  <c r="G302" i="10"/>
  <c r="F302" i="10"/>
  <c r="E302" i="10"/>
  <c r="D302" i="10"/>
  <c r="C302" i="10"/>
  <c r="B302" i="10"/>
  <c r="S301" i="10"/>
  <c r="R301" i="10"/>
  <c r="Q301" i="10"/>
  <c r="P301" i="10"/>
  <c r="N301" i="10"/>
  <c r="M301" i="10"/>
  <c r="M301" i="10" a="1"/>
  <c r="L301" i="10"/>
  <c r="K301" i="10"/>
  <c r="G301" i="10"/>
  <c r="F301" i="10"/>
  <c r="E301" i="10"/>
  <c r="D301" i="10"/>
  <c r="C301" i="10"/>
  <c r="B301" i="10"/>
  <c r="S300" i="10"/>
  <c r="R300" i="10"/>
  <c r="Q300" i="10"/>
  <c r="P300" i="10"/>
  <c r="N300" i="10"/>
  <c r="M300" i="10"/>
  <c r="M300" i="10" a="1"/>
  <c r="L300" i="10"/>
  <c r="K300" i="10"/>
  <c r="G300" i="10"/>
  <c r="F300" i="10"/>
  <c r="E300" i="10"/>
  <c r="D300" i="10"/>
  <c r="C300" i="10"/>
  <c r="B300" i="10"/>
  <c r="S299" i="10"/>
  <c r="R299" i="10"/>
  <c r="Q299" i="10"/>
  <c r="P299" i="10"/>
  <c r="N299" i="10"/>
  <c r="M299" i="10"/>
  <c r="M299" i="10" a="1"/>
  <c r="L299" i="10"/>
  <c r="K299" i="10"/>
  <c r="G299" i="10"/>
  <c r="F299" i="10"/>
  <c r="E299" i="10"/>
  <c r="D299" i="10"/>
  <c r="C299" i="10"/>
  <c r="B299" i="10"/>
  <c r="S298" i="10"/>
  <c r="R298" i="10"/>
  <c r="Q298" i="10"/>
  <c r="P298" i="10"/>
  <c r="N298" i="10"/>
  <c r="M298" i="10"/>
  <c r="M298" i="10" a="1"/>
  <c r="L298" i="10"/>
  <c r="K298" i="10"/>
  <c r="G298" i="10"/>
  <c r="F298" i="10"/>
  <c r="E298" i="10"/>
  <c r="D298" i="10"/>
  <c r="C298" i="10"/>
  <c r="B298" i="10"/>
  <c r="S297" i="10"/>
  <c r="R297" i="10"/>
  <c r="Q297" i="10"/>
  <c r="P297" i="10"/>
  <c r="N297" i="10"/>
  <c r="M297" i="10"/>
  <c r="M297" i="10" a="1"/>
  <c r="L297" i="10"/>
  <c r="K297" i="10"/>
  <c r="G297" i="10"/>
  <c r="F297" i="10"/>
  <c r="E297" i="10"/>
  <c r="D297" i="10"/>
  <c r="C297" i="10"/>
  <c r="B297" i="10"/>
  <c r="S296" i="10"/>
  <c r="R296" i="10"/>
  <c r="Q296" i="10"/>
  <c r="P296" i="10"/>
  <c r="N296" i="10"/>
  <c r="M296" i="10"/>
  <c r="M296" i="10" a="1"/>
  <c r="L296" i="10"/>
  <c r="K296" i="10"/>
  <c r="G296" i="10"/>
  <c r="F296" i="10"/>
  <c r="E296" i="10"/>
  <c r="D296" i="10"/>
  <c r="C296" i="10"/>
  <c r="B296" i="10"/>
  <c r="S295" i="10"/>
  <c r="R295" i="10"/>
  <c r="Q295" i="10"/>
  <c r="P295" i="10"/>
  <c r="N295" i="10"/>
  <c r="M295" i="10"/>
  <c r="M295" i="10" a="1"/>
  <c r="L295" i="10"/>
  <c r="K295" i="10"/>
  <c r="G295" i="10"/>
  <c r="F295" i="10"/>
  <c r="E295" i="10"/>
  <c r="D295" i="10"/>
  <c r="C295" i="10"/>
  <c r="B295" i="10"/>
  <c r="S294" i="10"/>
  <c r="R294" i="10"/>
  <c r="Q294" i="10"/>
  <c r="P294" i="10"/>
  <c r="N294" i="10"/>
  <c r="M294" i="10"/>
  <c r="M294" i="10" a="1"/>
  <c r="L294" i="10"/>
  <c r="K294" i="10"/>
  <c r="G294" i="10"/>
  <c r="F294" i="10"/>
  <c r="E294" i="10"/>
  <c r="D294" i="10"/>
  <c r="C294" i="10"/>
  <c r="B294" i="10"/>
  <c r="S293" i="10"/>
  <c r="R293" i="10"/>
  <c r="Q293" i="10"/>
  <c r="P293" i="10"/>
  <c r="N293" i="10"/>
  <c r="M293" i="10"/>
  <c r="M293" i="10" a="1"/>
  <c r="L293" i="10"/>
  <c r="K293" i="10"/>
  <c r="G293" i="10"/>
  <c r="F293" i="10"/>
  <c r="E293" i="10"/>
  <c r="D293" i="10"/>
  <c r="C293" i="10"/>
  <c r="B293" i="10"/>
  <c r="S292" i="10"/>
  <c r="R292" i="10"/>
  <c r="Q292" i="10"/>
  <c r="P292" i="10"/>
  <c r="N292" i="10"/>
  <c r="M292" i="10"/>
  <c r="M292" i="10" a="1"/>
  <c r="L292" i="10"/>
  <c r="K292" i="10"/>
  <c r="G292" i="10"/>
  <c r="F292" i="10"/>
  <c r="E292" i="10"/>
  <c r="D292" i="10"/>
  <c r="C292" i="10"/>
  <c r="B292" i="10"/>
  <c r="S291" i="10"/>
  <c r="R291" i="10"/>
  <c r="Q291" i="10"/>
  <c r="P291" i="10"/>
  <c r="N291" i="10"/>
  <c r="M291" i="10"/>
  <c r="M291" i="10" a="1"/>
  <c r="L291" i="10"/>
  <c r="K291" i="10"/>
  <c r="G291" i="10"/>
  <c r="F291" i="10"/>
  <c r="E291" i="10"/>
  <c r="D291" i="10"/>
  <c r="C291" i="10"/>
  <c r="B291" i="10"/>
  <c r="S290" i="10"/>
  <c r="R290" i="10"/>
  <c r="Q290" i="10"/>
  <c r="P290" i="10"/>
  <c r="N290" i="10"/>
  <c r="M290" i="10"/>
  <c r="M290" i="10" a="1"/>
  <c r="L290" i="10"/>
  <c r="K290" i="10"/>
  <c r="G290" i="10"/>
  <c r="F290" i="10"/>
  <c r="E290" i="10"/>
  <c r="D290" i="10"/>
  <c r="C290" i="10"/>
  <c r="B290" i="10"/>
  <c r="S289" i="10"/>
  <c r="R289" i="10"/>
  <c r="Q289" i="10"/>
  <c r="P289" i="10"/>
  <c r="N289" i="10"/>
  <c r="M289" i="10"/>
  <c r="M289" i="10" a="1"/>
  <c r="L289" i="10"/>
  <c r="K289" i="10"/>
  <c r="G289" i="10"/>
  <c r="F289" i="10"/>
  <c r="E289" i="10"/>
  <c r="D289" i="10"/>
  <c r="C289" i="10"/>
  <c r="B289" i="10"/>
  <c r="S288" i="10"/>
  <c r="R288" i="10"/>
  <c r="Q288" i="10"/>
  <c r="P288" i="10"/>
  <c r="N288" i="10"/>
  <c r="M288" i="10"/>
  <c r="M288" i="10" a="1"/>
  <c r="L288" i="10"/>
  <c r="K288" i="10"/>
  <c r="G288" i="10"/>
  <c r="F288" i="10"/>
  <c r="E288" i="10"/>
  <c r="D288" i="10"/>
  <c r="C288" i="10"/>
  <c r="B288" i="10"/>
  <c r="S287" i="10"/>
  <c r="R287" i="10"/>
  <c r="Q287" i="10"/>
  <c r="P287" i="10"/>
  <c r="N287" i="10"/>
  <c r="M287" i="10"/>
  <c r="M287" i="10" a="1"/>
  <c r="L287" i="10"/>
  <c r="K287" i="10"/>
  <c r="G287" i="10"/>
  <c r="F287" i="10"/>
  <c r="E287" i="10"/>
  <c r="D287" i="10"/>
  <c r="C287" i="10"/>
  <c r="B287" i="10"/>
  <c r="S286" i="10"/>
  <c r="R286" i="10"/>
  <c r="Q286" i="10"/>
  <c r="P286" i="10"/>
  <c r="N286" i="10"/>
  <c r="M286" i="10"/>
  <c r="M286" i="10" a="1"/>
  <c r="L286" i="10"/>
  <c r="K286" i="10"/>
  <c r="G286" i="10"/>
  <c r="F286" i="10"/>
  <c r="E286" i="10"/>
  <c r="D286" i="10"/>
  <c r="C286" i="10"/>
  <c r="B286" i="10"/>
  <c r="S285" i="10"/>
  <c r="R285" i="10"/>
  <c r="Q285" i="10"/>
  <c r="P285" i="10"/>
  <c r="N285" i="10"/>
  <c r="M285" i="10"/>
  <c r="M285" i="10" a="1"/>
  <c r="L285" i="10"/>
  <c r="K285" i="10"/>
  <c r="G285" i="10"/>
  <c r="F285" i="10"/>
  <c r="E285" i="10"/>
  <c r="D285" i="10"/>
  <c r="C285" i="10"/>
  <c r="B285" i="10"/>
  <c r="S284" i="10"/>
  <c r="R284" i="10"/>
  <c r="Q284" i="10"/>
  <c r="P284" i="10"/>
  <c r="N284" i="10"/>
  <c r="M284" i="10"/>
  <c r="M284" i="10" a="1"/>
  <c r="L284" i="10"/>
  <c r="K284" i="10"/>
  <c r="G284" i="10"/>
  <c r="F284" i="10"/>
  <c r="E284" i="10"/>
  <c r="D284" i="10"/>
  <c r="C284" i="10"/>
  <c r="B284" i="10"/>
  <c r="S283" i="10"/>
  <c r="R283" i="10"/>
  <c r="Q283" i="10"/>
  <c r="P283" i="10"/>
  <c r="N283" i="10"/>
  <c r="M283" i="10"/>
  <c r="M283" i="10" a="1"/>
  <c r="L283" i="10"/>
  <c r="K283" i="10"/>
  <c r="G283" i="10"/>
  <c r="F283" i="10"/>
  <c r="E283" i="10"/>
  <c r="D283" i="10"/>
  <c r="C283" i="10"/>
  <c r="B283" i="10"/>
  <c r="S282" i="10"/>
  <c r="R282" i="10"/>
  <c r="Q282" i="10"/>
  <c r="P282" i="10"/>
  <c r="N282" i="10"/>
  <c r="M282" i="10"/>
  <c r="M282" i="10" a="1"/>
  <c r="L282" i="10"/>
  <c r="K282" i="10"/>
  <c r="G282" i="10"/>
  <c r="F282" i="10"/>
  <c r="E282" i="10"/>
  <c r="D282" i="10"/>
  <c r="C282" i="10"/>
  <c r="B282" i="10"/>
  <c r="S281" i="10"/>
  <c r="R281" i="10"/>
  <c r="Q281" i="10"/>
  <c r="P281" i="10"/>
  <c r="N281" i="10"/>
  <c r="M281" i="10"/>
  <c r="M281" i="10" a="1"/>
  <c r="L281" i="10"/>
  <c r="K281" i="10"/>
  <c r="G281" i="10"/>
  <c r="F281" i="10"/>
  <c r="E281" i="10"/>
  <c r="D281" i="10"/>
  <c r="C281" i="10"/>
  <c r="B281" i="10"/>
  <c r="S280" i="10"/>
  <c r="R280" i="10"/>
  <c r="Q280" i="10"/>
  <c r="P280" i="10"/>
  <c r="N280" i="10"/>
  <c r="M280" i="10"/>
  <c r="M280" i="10" a="1"/>
  <c r="L280" i="10"/>
  <c r="K280" i="10"/>
  <c r="G280" i="10"/>
  <c r="F280" i="10"/>
  <c r="E280" i="10"/>
  <c r="D280" i="10"/>
  <c r="C280" i="10"/>
  <c r="B280" i="10"/>
  <c r="S279" i="10"/>
  <c r="R279" i="10"/>
  <c r="Q279" i="10"/>
  <c r="P279" i="10"/>
  <c r="N279" i="10"/>
  <c r="M279" i="10"/>
  <c r="M279" i="10" a="1"/>
  <c r="L279" i="10"/>
  <c r="K279" i="10"/>
  <c r="G279" i="10"/>
  <c r="F279" i="10"/>
  <c r="E279" i="10"/>
  <c r="D279" i="10"/>
  <c r="C279" i="10"/>
  <c r="B279" i="10"/>
  <c r="S278" i="10"/>
  <c r="R278" i="10"/>
  <c r="Q278" i="10"/>
  <c r="P278" i="10"/>
  <c r="N278" i="10"/>
  <c r="M278" i="10"/>
  <c r="M278" i="10" a="1"/>
  <c r="L278" i="10"/>
  <c r="K278" i="10"/>
  <c r="G278" i="10"/>
  <c r="F278" i="10"/>
  <c r="E278" i="10"/>
  <c r="D278" i="10"/>
  <c r="C278" i="10"/>
  <c r="B278" i="10"/>
  <c r="S277" i="10"/>
  <c r="R277" i="10"/>
  <c r="Q277" i="10"/>
  <c r="P277" i="10"/>
  <c r="N277" i="10"/>
  <c r="M277" i="10"/>
  <c r="M277" i="10" a="1"/>
  <c r="L277" i="10"/>
  <c r="K277" i="10"/>
  <c r="G277" i="10"/>
  <c r="F277" i="10"/>
  <c r="E277" i="10"/>
  <c r="D277" i="10"/>
  <c r="C277" i="10"/>
  <c r="B277" i="10"/>
  <c r="S276" i="10"/>
  <c r="R276" i="10"/>
  <c r="Q276" i="10"/>
  <c r="P276" i="10"/>
  <c r="N276" i="10"/>
  <c r="M276" i="10"/>
  <c r="M276" i="10" a="1"/>
  <c r="L276" i="10"/>
  <c r="K276" i="10"/>
  <c r="G276" i="10"/>
  <c r="F276" i="10"/>
  <c r="E276" i="10"/>
  <c r="D276" i="10"/>
  <c r="C276" i="10"/>
  <c r="B276" i="10"/>
  <c r="S275" i="10"/>
  <c r="R275" i="10"/>
  <c r="Q275" i="10"/>
  <c r="P275" i="10"/>
  <c r="N275" i="10"/>
  <c r="M275" i="10"/>
  <c r="M275" i="10" a="1"/>
  <c r="L275" i="10"/>
  <c r="K275" i="10"/>
  <c r="G275" i="10"/>
  <c r="F275" i="10"/>
  <c r="E275" i="10"/>
  <c r="D275" i="10"/>
  <c r="C275" i="10"/>
  <c r="B275" i="10"/>
  <c r="S274" i="10"/>
  <c r="R274" i="10"/>
  <c r="Q274" i="10"/>
  <c r="P274" i="10"/>
  <c r="N274" i="10"/>
  <c r="M274" i="10"/>
  <c r="M274" i="10" a="1"/>
  <c r="L274" i="10"/>
  <c r="K274" i="10"/>
  <c r="G274" i="10"/>
  <c r="F274" i="10"/>
  <c r="E274" i="10"/>
  <c r="D274" i="10"/>
  <c r="C274" i="10"/>
  <c r="B274" i="10"/>
  <c r="S273" i="10"/>
  <c r="R273" i="10"/>
  <c r="Q273" i="10"/>
  <c r="P273" i="10"/>
  <c r="N273" i="10"/>
  <c r="M273" i="10"/>
  <c r="M273" i="10" a="1"/>
  <c r="L273" i="10"/>
  <c r="K273" i="10"/>
  <c r="G273" i="10"/>
  <c r="F273" i="10"/>
  <c r="E273" i="10"/>
  <c r="D273" i="10"/>
  <c r="C273" i="10"/>
  <c r="B273" i="10"/>
  <c r="S272" i="10"/>
  <c r="R272" i="10"/>
  <c r="Q272" i="10"/>
  <c r="P272" i="10"/>
  <c r="N272" i="10"/>
  <c r="M272" i="10"/>
  <c r="M272" i="10" a="1"/>
  <c r="L272" i="10"/>
  <c r="K272" i="10"/>
  <c r="G272" i="10"/>
  <c r="F272" i="10"/>
  <c r="E272" i="10"/>
  <c r="D272" i="10"/>
  <c r="C272" i="10"/>
  <c r="B272" i="10"/>
  <c r="S271" i="10"/>
  <c r="R271" i="10"/>
  <c r="Q271" i="10"/>
  <c r="P271" i="10"/>
  <c r="N271" i="10"/>
  <c r="M271" i="10"/>
  <c r="M271" i="10" a="1"/>
  <c r="L271" i="10"/>
  <c r="K271" i="10"/>
  <c r="G271" i="10"/>
  <c r="F271" i="10"/>
  <c r="E271" i="10"/>
  <c r="D271" i="10"/>
  <c r="C271" i="10"/>
  <c r="B271" i="10"/>
  <c r="U270" i="10"/>
  <c r="S270" i="10"/>
  <c r="R270" i="10"/>
  <c r="Q270" i="10"/>
  <c r="P270" i="10"/>
  <c r="N270" i="10"/>
  <c r="M270" i="10"/>
  <c r="M270" i="10" a="1"/>
  <c r="L270" i="10"/>
  <c r="K270" i="10"/>
  <c r="G270" i="10"/>
  <c r="F270" i="10"/>
  <c r="E270" i="10"/>
  <c r="D270" i="10"/>
  <c r="C270" i="10"/>
  <c r="B270" i="10"/>
  <c r="S269" i="10"/>
  <c r="R269" i="10"/>
  <c r="Q269" i="10"/>
  <c r="P269" i="10"/>
  <c r="N269" i="10"/>
  <c r="M269" i="10"/>
  <c r="M269" i="10" a="1"/>
  <c r="L269" i="10"/>
  <c r="K269" i="10"/>
  <c r="G269" i="10"/>
  <c r="F269" i="10"/>
  <c r="E269" i="10"/>
  <c r="D269" i="10"/>
  <c r="C269" i="10"/>
  <c r="B269" i="10"/>
  <c r="S268" i="10"/>
  <c r="R268" i="10"/>
  <c r="Q268" i="10"/>
  <c r="P268" i="10"/>
  <c r="N268" i="10"/>
  <c r="M268" i="10"/>
  <c r="M268" i="10" a="1"/>
  <c r="L268" i="10"/>
  <c r="K268" i="10"/>
  <c r="G268" i="10"/>
  <c r="F268" i="10"/>
  <c r="E268" i="10"/>
  <c r="D268" i="10"/>
  <c r="C268" i="10"/>
  <c r="B268" i="10"/>
  <c r="S267" i="10"/>
  <c r="R267" i="10"/>
  <c r="Q267" i="10"/>
  <c r="P267" i="10"/>
  <c r="N267" i="10"/>
  <c r="M267" i="10"/>
  <c r="M267" i="10" a="1"/>
  <c r="L267" i="10"/>
  <c r="K267" i="10"/>
  <c r="G267" i="10"/>
  <c r="F267" i="10"/>
  <c r="E267" i="10"/>
  <c r="D267" i="10"/>
  <c r="C267" i="10"/>
  <c r="B267" i="10"/>
  <c r="S266" i="10"/>
  <c r="R266" i="10"/>
  <c r="Q266" i="10"/>
  <c r="P266" i="10"/>
  <c r="N266" i="10"/>
  <c r="M266" i="10"/>
  <c r="M266" i="10" a="1"/>
  <c r="L266" i="10"/>
  <c r="K266" i="10"/>
  <c r="G266" i="10"/>
  <c r="F266" i="10"/>
  <c r="E266" i="10"/>
  <c r="D266" i="10"/>
  <c r="C266" i="10"/>
  <c r="B266" i="10"/>
  <c r="S265" i="10"/>
  <c r="R265" i="10"/>
  <c r="Q265" i="10"/>
  <c r="P265" i="10"/>
  <c r="N265" i="10"/>
  <c r="M265" i="10"/>
  <c r="M265" i="10" a="1"/>
  <c r="L265" i="10"/>
  <c r="K265" i="10"/>
  <c r="G265" i="10"/>
  <c r="F265" i="10"/>
  <c r="E265" i="10"/>
  <c r="D265" i="10"/>
  <c r="C265" i="10"/>
  <c r="B265" i="10"/>
  <c r="S264" i="10"/>
  <c r="R264" i="10"/>
  <c r="Q264" i="10"/>
  <c r="P264" i="10"/>
  <c r="N264" i="10"/>
  <c r="M264" i="10"/>
  <c r="M264" i="10" a="1"/>
  <c r="L264" i="10"/>
  <c r="K264" i="10"/>
  <c r="G264" i="10"/>
  <c r="F264" i="10"/>
  <c r="E264" i="10"/>
  <c r="D264" i="10"/>
  <c r="C264" i="10"/>
  <c r="B264" i="10"/>
  <c r="S263" i="10"/>
  <c r="R263" i="10"/>
  <c r="Q263" i="10"/>
  <c r="P263" i="10"/>
  <c r="N263" i="10"/>
  <c r="M263" i="10"/>
  <c r="M263" i="10" a="1"/>
  <c r="L263" i="10"/>
  <c r="K263" i="10"/>
  <c r="G263" i="10"/>
  <c r="F263" i="10"/>
  <c r="E263" i="10"/>
  <c r="D263" i="10"/>
  <c r="C263" i="10"/>
  <c r="B263" i="10"/>
  <c r="S262" i="10"/>
  <c r="R262" i="10"/>
  <c r="Q262" i="10"/>
  <c r="P262" i="10"/>
  <c r="N262" i="10"/>
  <c r="M262" i="10"/>
  <c r="M262" i="10" a="1"/>
  <c r="L262" i="10"/>
  <c r="K262" i="10"/>
  <c r="G262" i="10"/>
  <c r="F262" i="10"/>
  <c r="E262" i="10"/>
  <c r="D262" i="10"/>
  <c r="C262" i="10"/>
  <c r="B262" i="10"/>
  <c r="V261" i="10"/>
  <c r="S261" i="10"/>
  <c r="R261" i="10"/>
  <c r="Q261" i="10"/>
  <c r="P261" i="10"/>
  <c r="N261" i="10"/>
  <c r="M261" i="10"/>
  <c r="M261" i="10" a="1"/>
  <c r="L261" i="10"/>
  <c r="K261" i="10"/>
  <c r="G261" i="10"/>
  <c r="F261" i="10"/>
  <c r="E261" i="10"/>
  <c r="D261" i="10"/>
  <c r="C261" i="10"/>
  <c r="B261" i="10"/>
  <c r="S260" i="10"/>
  <c r="R260" i="10"/>
  <c r="Q260" i="10"/>
  <c r="P260" i="10"/>
  <c r="N260" i="10"/>
  <c r="M260" i="10"/>
  <c r="M260" i="10" a="1"/>
  <c r="L260" i="10"/>
  <c r="K260" i="10"/>
  <c r="G260" i="10"/>
  <c r="F260" i="10"/>
  <c r="E260" i="10"/>
  <c r="D260" i="10"/>
  <c r="C260" i="10"/>
  <c r="B260" i="10"/>
  <c r="S259" i="10"/>
  <c r="R259" i="10"/>
  <c r="Q259" i="10"/>
  <c r="P259" i="10"/>
  <c r="N259" i="10"/>
  <c r="M259" i="10"/>
  <c r="M259" i="10" a="1"/>
  <c r="L259" i="10"/>
  <c r="K259" i="10"/>
  <c r="G259" i="10"/>
  <c r="F259" i="10"/>
  <c r="E259" i="10"/>
  <c r="D259" i="10"/>
  <c r="C259" i="10"/>
  <c r="B259" i="10"/>
  <c r="S258" i="10"/>
  <c r="R258" i="10"/>
  <c r="Q258" i="10"/>
  <c r="P258" i="10"/>
  <c r="N258" i="10"/>
  <c r="M258" i="10"/>
  <c r="M258" i="10" a="1"/>
  <c r="L258" i="10"/>
  <c r="K258" i="10"/>
  <c r="G258" i="10"/>
  <c r="F258" i="10"/>
  <c r="E258" i="10"/>
  <c r="D258" i="10"/>
  <c r="C258" i="10"/>
  <c r="B258" i="10"/>
  <c r="S257" i="10"/>
  <c r="R257" i="10"/>
  <c r="Q257" i="10"/>
  <c r="P257" i="10"/>
  <c r="N257" i="10"/>
  <c r="M257" i="10"/>
  <c r="M257" i="10" a="1"/>
  <c r="L257" i="10"/>
  <c r="K257" i="10"/>
  <c r="G257" i="10"/>
  <c r="F257" i="10"/>
  <c r="E257" i="10"/>
  <c r="D257" i="10"/>
  <c r="C257" i="10"/>
  <c r="B257" i="10"/>
  <c r="S256" i="10"/>
  <c r="R256" i="10"/>
  <c r="Q256" i="10"/>
  <c r="P256" i="10"/>
  <c r="N256" i="10"/>
  <c r="M256" i="10"/>
  <c r="M256" i="10" a="1"/>
  <c r="L256" i="10"/>
  <c r="K256" i="10"/>
  <c r="G256" i="10"/>
  <c r="F256" i="10"/>
  <c r="E256" i="10"/>
  <c r="D256" i="10"/>
  <c r="C256" i="10"/>
  <c r="B256" i="10"/>
  <c r="S255" i="10"/>
  <c r="R255" i="10"/>
  <c r="Q255" i="10"/>
  <c r="P255" i="10"/>
  <c r="N255" i="10"/>
  <c r="M255" i="10"/>
  <c r="M255" i="10" a="1"/>
  <c r="L255" i="10"/>
  <c r="K255" i="10"/>
  <c r="G255" i="10"/>
  <c r="F255" i="10"/>
  <c r="E255" i="10"/>
  <c r="D255" i="10"/>
  <c r="C255" i="10"/>
  <c r="B255" i="10"/>
  <c r="S254" i="10"/>
  <c r="R254" i="10"/>
  <c r="Q254" i="10"/>
  <c r="P254" i="10"/>
  <c r="N254" i="10"/>
  <c r="M254" i="10"/>
  <c r="M254" i="10" a="1"/>
  <c r="L254" i="10"/>
  <c r="K254" i="10"/>
  <c r="G254" i="10"/>
  <c r="F254" i="10"/>
  <c r="E254" i="10"/>
  <c r="D254" i="10"/>
  <c r="C254" i="10"/>
  <c r="B254" i="10"/>
  <c r="S253" i="10"/>
  <c r="R253" i="10"/>
  <c r="Q253" i="10"/>
  <c r="P253" i="10"/>
  <c r="N253" i="10"/>
  <c r="M253" i="10"/>
  <c r="M253" i="10" a="1"/>
  <c r="L253" i="10"/>
  <c r="K253" i="10"/>
  <c r="G253" i="10"/>
  <c r="F253" i="10"/>
  <c r="E253" i="10"/>
  <c r="D253" i="10"/>
  <c r="C253" i="10"/>
  <c r="B253" i="10"/>
  <c r="S252" i="10"/>
  <c r="R252" i="10"/>
  <c r="Q252" i="10"/>
  <c r="P252" i="10"/>
  <c r="N252" i="10"/>
  <c r="M252" i="10"/>
  <c r="M252" i="10" a="1"/>
  <c r="L252" i="10"/>
  <c r="K252" i="10"/>
  <c r="G252" i="10"/>
  <c r="F252" i="10"/>
  <c r="E252" i="10"/>
  <c r="D252" i="10"/>
  <c r="C252" i="10"/>
  <c r="B252" i="10"/>
  <c r="S251" i="10"/>
  <c r="R251" i="10"/>
  <c r="Q251" i="10"/>
  <c r="P251" i="10"/>
  <c r="N251" i="10"/>
  <c r="M251" i="10"/>
  <c r="M251" i="10" a="1"/>
  <c r="L251" i="10"/>
  <c r="K251" i="10"/>
  <c r="G251" i="10"/>
  <c r="F251" i="10"/>
  <c r="E251" i="10"/>
  <c r="D251" i="10"/>
  <c r="C251" i="10"/>
  <c r="B251" i="10"/>
  <c r="S250" i="10"/>
  <c r="R250" i="10"/>
  <c r="Q250" i="10"/>
  <c r="P250" i="10"/>
  <c r="N250" i="10"/>
  <c r="M250" i="10"/>
  <c r="M250" i="10" a="1"/>
  <c r="L250" i="10"/>
  <c r="K250" i="10"/>
  <c r="G250" i="10"/>
  <c r="F250" i="10"/>
  <c r="E250" i="10"/>
  <c r="D250" i="10"/>
  <c r="C250" i="10"/>
  <c r="B250" i="10"/>
  <c r="S249" i="10"/>
  <c r="R249" i="10"/>
  <c r="Q249" i="10"/>
  <c r="P249" i="10"/>
  <c r="N249" i="10"/>
  <c r="M249" i="10"/>
  <c r="M249" i="10" a="1"/>
  <c r="L249" i="10"/>
  <c r="K249" i="10"/>
  <c r="G249" i="10"/>
  <c r="F249" i="10"/>
  <c r="E249" i="10"/>
  <c r="D249" i="10"/>
  <c r="C249" i="10"/>
  <c r="B249" i="10"/>
  <c r="S248" i="10"/>
  <c r="R248" i="10"/>
  <c r="Q248" i="10"/>
  <c r="P248" i="10"/>
  <c r="N248" i="10"/>
  <c r="M248" i="10"/>
  <c r="M248" i="10" a="1"/>
  <c r="L248" i="10"/>
  <c r="K248" i="10"/>
  <c r="G248" i="10"/>
  <c r="F248" i="10"/>
  <c r="E248" i="10"/>
  <c r="D248" i="10"/>
  <c r="C248" i="10"/>
  <c r="B248" i="10"/>
  <c r="S247" i="10"/>
  <c r="R247" i="10"/>
  <c r="Q247" i="10"/>
  <c r="P247" i="10"/>
  <c r="N247" i="10"/>
  <c r="M247" i="10"/>
  <c r="M247" i="10" a="1"/>
  <c r="L247" i="10"/>
  <c r="K247" i="10"/>
  <c r="G247" i="10"/>
  <c r="F247" i="10"/>
  <c r="E247" i="10"/>
  <c r="D247" i="10"/>
  <c r="C247" i="10"/>
  <c r="B247" i="10"/>
  <c r="S246" i="10"/>
  <c r="R246" i="10"/>
  <c r="Q246" i="10"/>
  <c r="P246" i="10"/>
  <c r="N246" i="10"/>
  <c r="M246" i="10"/>
  <c r="M246" i="10" a="1"/>
  <c r="L246" i="10"/>
  <c r="K246" i="10"/>
  <c r="G246" i="10"/>
  <c r="F246" i="10"/>
  <c r="E246" i="10"/>
  <c r="D246" i="10"/>
  <c r="C246" i="10"/>
  <c r="B246" i="10"/>
  <c r="S245" i="10"/>
  <c r="R245" i="10"/>
  <c r="Q245" i="10"/>
  <c r="P245" i="10"/>
  <c r="N245" i="10"/>
  <c r="M245" i="10"/>
  <c r="M245" i="10" a="1"/>
  <c r="L245" i="10"/>
  <c r="K245" i="10"/>
  <c r="G245" i="10"/>
  <c r="F245" i="10"/>
  <c r="E245" i="10"/>
  <c r="D245" i="10"/>
  <c r="C245" i="10"/>
  <c r="B245" i="10"/>
  <c r="S244" i="10"/>
  <c r="R244" i="10"/>
  <c r="Q244" i="10"/>
  <c r="P244" i="10"/>
  <c r="N244" i="10"/>
  <c r="M244" i="10"/>
  <c r="M244" i="10" a="1"/>
  <c r="L244" i="10"/>
  <c r="K244" i="10"/>
  <c r="G244" i="10"/>
  <c r="F244" i="10"/>
  <c r="E244" i="10"/>
  <c r="D244" i="10"/>
  <c r="C244" i="10"/>
  <c r="B244" i="10"/>
  <c r="S243" i="10"/>
  <c r="R243" i="10"/>
  <c r="Q243" i="10"/>
  <c r="P243" i="10"/>
  <c r="N243" i="10"/>
  <c r="M243" i="10"/>
  <c r="M243" i="10" a="1"/>
  <c r="L243" i="10"/>
  <c r="K243" i="10"/>
  <c r="G243" i="10"/>
  <c r="F243" i="10"/>
  <c r="E243" i="10"/>
  <c r="D243" i="10"/>
  <c r="C243" i="10"/>
  <c r="B243" i="10"/>
  <c r="S242" i="10"/>
  <c r="R242" i="10"/>
  <c r="Q242" i="10"/>
  <c r="P242" i="10"/>
  <c r="N242" i="10"/>
  <c r="M242" i="10"/>
  <c r="M242" i="10" a="1"/>
  <c r="L242" i="10"/>
  <c r="K242" i="10"/>
  <c r="G242" i="10"/>
  <c r="F242" i="10"/>
  <c r="E242" i="10"/>
  <c r="D242" i="10"/>
  <c r="C242" i="10"/>
  <c r="B242" i="10"/>
  <c r="S241" i="10"/>
  <c r="R241" i="10"/>
  <c r="Q241" i="10"/>
  <c r="P241" i="10"/>
  <c r="N241" i="10"/>
  <c r="M241" i="10"/>
  <c r="M241" i="10" a="1"/>
  <c r="L241" i="10"/>
  <c r="K241" i="10"/>
  <c r="G241" i="10"/>
  <c r="F241" i="10"/>
  <c r="E241" i="10"/>
  <c r="D241" i="10"/>
  <c r="C241" i="10"/>
  <c r="B241" i="10"/>
  <c r="S240" i="10"/>
  <c r="R240" i="10"/>
  <c r="Q240" i="10"/>
  <c r="P240" i="10"/>
  <c r="N240" i="10"/>
  <c r="M240" i="10"/>
  <c r="M240" i="10" a="1"/>
  <c r="L240" i="10"/>
  <c r="K240" i="10"/>
  <c r="G240" i="10"/>
  <c r="F240" i="10"/>
  <c r="E240" i="10"/>
  <c r="D240" i="10"/>
  <c r="C240" i="10"/>
  <c r="B240" i="10"/>
  <c r="S239" i="10"/>
  <c r="R239" i="10"/>
  <c r="Q239" i="10"/>
  <c r="P239" i="10"/>
  <c r="N239" i="10"/>
  <c r="M239" i="10"/>
  <c r="M239" i="10" a="1"/>
  <c r="L239" i="10"/>
  <c r="K239" i="10"/>
  <c r="G239" i="10"/>
  <c r="F239" i="10"/>
  <c r="E239" i="10"/>
  <c r="D239" i="10"/>
  <c r="C239" i="10"/>
  <c r="B239" i="10"/>
  <c r="S238" i="10"/>
  <c r="R238" i="10"/>
  <c r="Q238" i="10"/>
  <c r="P238" i="10"/>
  <c r="N238" i="10"/>
  <c r="M238" i="10"/>
  <c r="M238" i="10" a="1"/>
  <c r="L238" i="10"/>
  <c r="K238" i="10"/>
  <c r="G238" i="10"/>
  <c r="F238" i="10"/>
  <c r="E238" i="10"/>
  <c r="D238" i="10"/>
  <c r="C238" i="10"/>
  <c r="B238" i="10"/>
  <c r="S237" i="10"/>
  <c r="R237" i="10"/>
  <c r="Q237" i="10"/>
  <c r="P237" i="10"/>
  <c r="N237" i="10"/>
  <c r="M237" i="10"/>
  <c r="M237" i="10" a="1"/>
  <c r="L237" i="10"/>
  <c r="K237" i="10"/>
  <c r="G237" i="10"/>
  <c r="F237" i="10"/>
  <c r="E237" i="10"/>
  <c r="D237" i="10"/>
  <c r="C237" i="10"/>
  <c r="B237" i="10"/>
  <c r="S236" i="10"/>
  <c r="R236" i="10"/>
  <c r="Q236" i="10"/>
  <c r="P236" i="10"/>
  <c r="N236" i="10"/>
  <c r="M236" i="10"/>
  <c r="M236" i="10" a="1"/>
  <c r="L236" i="10"/>
  <c r="K236" i="10"/>
  <c r="G236" i="10"/>
  <c r="F236" i="10"/>
  <c r="E236" i="10"/>
  <c r="D236" i="10"/>
  <c r="C236" i="10"/>
  <c r="B236" i="10"/>
  <c r="S235" i="10"/>
  <c r="R235" i="10"/>
  <c r="Q235" i="10"/>
  <c r="P235" i="10"/>
  <c r="N235" i="10"/>
  <c r="M235" i="10"/>
  <c r="M235" i="10" a="1"/>
  <c r="L235" i="10"/>
  <c r="K235" i="10"/>
  <c r="G235" i="10"/>
  <c r="F235" i="10"/>
  <c r="E235" i="10"/>
  <c r="D235" i="10"/>
  <c r="C235" i="10"/>
  <c r="B235" i="10"/>
  <c r="S234" i="10"/>
  <c r="R234" i="10"/>
  <c r="Q234" i="10"/>
  <c r="P234" i="10"/>
  <c r="N234" i="10"/>
  <c r="M234" i="10"/>
  <c r="M234" i="10" a="1"/>
  <c r="L234" i="10"/>
  <c r="K234" i="10"/>
  <c r="G234" i="10"/>
  <c r="F234" i="10"/>
  <c r="E234" i="10"/>
  <c r="D234" i="10"/>
  <c r="C234" i="10"/>
  <c r="B234" i="10"/>
  <c r="S233" i="10"/>
  <c r="R233" i="10"/>
  <c r="Q233" i="10"/>
  <c r="P233" i="10"/>
  <c r="N233" i="10"/>
  <c r="M233" i="10"/>
  <c r="M233" i="10" a="1"/>
  <c r="L233" i="10"/>
  <c r="K233" i="10"/>
  <c r="G233" i="10"/>
  <c r="F233" i="10"/>
  <c r="E233" i="10"/>
  <c r="D233" i="10"/>
  <c r="C233" i="10"/>
  <c r="B233" i="10"/>
  <c r="S232" i="10"/>
  <c r="R232" i="10"/>
  <c r="Q232" i="10"/>
  <c r="P232" i="10"/>
  <c r="N232" i="10"/>
  <c r="M232" i="10"/>
  <c r="M232" i="10" a="1"/>
  <c r="L232" i="10"/>
  <c r="K232" i="10"/>
  <c r="G232" i="10"/>
  <c r="F232" i="10"/>
  <c r="E232" i="10"/>
  <c r="D232" i="10"/>
  <c r="C232" i="10"/>
  <c r="B232" i="10"/>
  <c r="S231" i="10"/>
  <c r="R231" i="10"/>
  <c r="Q231" i="10"/>
  <c r="P231" i="10"/>
  <c r="N231" i="10"/>
  <c r="M231" i="10"/>
  <c r="M231" i="10" a="1"/>
  <c r="L231" i="10"/>
  <c r="K231" i="10"/>
  <c r="G231" i="10"/>
  <c r="F231" i="10"/>
  <c r="E231" i="10"/>
  <c r="D231" i="10"/>
  <c r="C231" i="10"/>
  <c r="B231" i="10"/>
  <c r="S230" i="10"/>
  <c r="R230" i="10"/>
  <c r="Q230" i="10"/>
  <c r="P230" i="10"/>
  <c r="N230" i="10"/>
  <c r="M230" i="10"/>
  <c r="M230" i="10" a="1"/>
  <c r="L230" i="10"/>
  <c r="K230" i="10"/>
  <c r="G230" i="10"/>
  <c r="F230" i="10"/>
  <c r="E230" i="10"/>
  <c r="D230" i="10"/>
  <c r="C230" i="10"/>
  <c r="B230" i="10"/>
  <c r="S229" i="10"/>
  <c r="R229" i="10"/>
  <c r="Q229" i="10"/>
  <c r="P229" i="10"/>
  <c r="N229" i="10"/>
  <c r="M229" i="10"/>
  <c r="M229" i="10" a="1"/>
  <c r="L229" i="10"/>
  <c r="K229" i="10"/>
  <c r="G229" i="10"/>
  <c r="F229" i="10"/>
  <c r="E229" i="10"/>
  <c r="D229" i="10"/>
  <c r="C229" i="10"/>
  <c r="B229" i="10"/>
  <c r="S228" i="10"/>
  <c r="R228" i="10"/>
  <c r="Q228" i="10"/>
  <c r="P228" i="10"/>
  <c r="N228" i="10"/>
  <c r="M228" i="10"/>
  <c r="M228" i="10" a="1"/>
  <c r="L228" i="10"/>
  <c r="K228" i="10"/>
  <c r="G228" i="10"/>
  <c r="F228" i="10"/>
  <c r="E228" i="10"/>
  <c r="D228" i="10"/>
  <c r="C228" i="10"/>
  <c r="B228" i="10"/>
  <c r="S227" i="10"/>
  <c r="R227" i="10"/>
  <c r="Q227" i="10"/>
  <c r="P227" i="10"/>
  <c r="N227" i="10"/>
  <c r="M227" i="10"/>
  <c r="M227" i="10" a="1"/>
  <c r="L227" i="10"/>
  <c r="K227" i="10"/>
  <c r="G227" i="10"/>
  <c r="F227" i="10"/>
  <c r="E227" i="10"/>
  <c r="D227" i="10"/>
  <c r="C227" i="10"/>
  <c r="B227" i="10"/>
  <c r="S226" i="10"/>
  <c r="R226" i="10"/>
  <c r="Q226" i="10"/>
  <c r="P226" i="10"/>
  <c r="N226" i="10"/>
  <c r="M226" i="10"/>
  <c r="M226" i="10" a="1"/>
  <c r="L226" i="10"/>
  <c r="K226" i="10"/>
  <c r="G226" i="10"/>
  <c r="F226" i="10"/>
  <c r="E226" i="10"/>
  <c r="D226" i="10"/>
  <c r="C226" i="10"/>
  <c r="B226" i="10"/>
  <c r="S225" i="10"/>
  <c r="R225" i="10"/>
  <c r="Q225" i="10"/>
  <c r="P225" i="10"/>
  <c r="N225" i="10"/>
  <c r="M225" i="10"/>
  <c r="M225" i="10" a="1"/>
  <c r="L225" i="10"/>
  <c r="K225" i="10"/>
  <c r="G225" i="10"/>
  <c r="F225" i="10"/>
  <c r="E225" i="10"/>
  <c r="D225" i="10"/>
  <c r="C225" i="10"/>
  <c r="B225" i="10"/>
  <c r="S224" i="10"/>
  <c r="R224" i="10"/>
  <c r="Q224" i="10"/>
  <c r="P224" i="10"/>
  <c r="N224" i="10"/>
  <c r="M224" i="10"/>
  <c r="M224" i="10" a="1"/>
  <c r="L224" i="10"/>
  <c r="K224" i="10"/>
  <c r="G224" i="10"/>
  <c r="F224" i="10"/>
  <c r="E224" i="10"/>
  <c r="D224" i="10"/>
  <c r="C224" i="10"/>
  <c r="B224" i="10"/>
  <c r="S223" i="10"/>
  <c r="R223" i="10"/>
  <c r="Q223" i="10"/>
  <c r="P223" i="10"/>
  <c r="N223" i="10"/>
  <c r="M223" i="10"/>
  <c r="M223" i="10" a="1"/>
  <c r="L223" i="10"/>
  <c r="K223" i="10"/>
  <c r="G223" i="10"/>
  <c r="F223" i="10"/>
  <c r="E223" i="10"/>
  <c r="D223" i="10"/>
  <c r="C223" i="10"/>
  <c r="B223" i="10"/>
  <c r="S222" i="10"/>
  <c r="R222" i="10"/>
  <c r="Q222" i="10"/>
  <c r="P222" i="10"/>
  <c r="N222" i="10"/>
  <c r="M222" i="10"/>
  <c r="M222" i="10" a="1"/>
  <c r="L222" i="10"/>
  <c r="K222" i="10"/>
  <c r="G222" i="10"/>
  <c r="F222" i="10"/>
  <c r="E222" i="10"/>
  <c r="D222" i="10"/>
  <c r="C222" i="10"/>
  <c r="B222" i="10"/>
  <c r="S221" i="10"/>
  <c r="R221" i="10"/>
  <c r="Q221" i="10"/>
  <c r="P221" i="10"/>
  <c r="N221" i="10"/>
  <c r="M221" i="10"/>
  <c r="M221" i="10" a="1"/>
  <c r="L221" i="10"/>
  <c r="K221" i="10"/>
  <c r="G221" i="10"/>
  <c r="F221" i="10"/>
  <c r="E221" i="10"/>
  <c r="D221" i="10"/>
  <c r="C221" i="10"/>
  <c r="B221" i="10"/>
  <c r="S220" i="10"/>
  <c r="R220" i="10"/>
  <c r="Q220" i="10"/>
  <c r="P220" i="10"/>
  <c r="N220" i="10"/>
  <c r="M220" i="10"/>
  <c r="M220" i="10" a="1"/>
  <c r="L220" i="10"/>
  <c r="K220" i="10"/>
  <c r="G220" i="10"/>
  <c r="F220" i="10"/>
  <c r="E220" i="10"/>
  <c r="D220" i="10"/>
  <c r="C220" i="10"/>
  <c r="B220" i="10"/>
  <c r="S219" i="10"/>
  <c r="R219" i="10"/>
  <c r="Q219" i="10"/>
  <c r="P219" i="10"/>
  <c r="N219" i="10"/>
  <c r="M219" i="10"/>
  <c r="M219" i="10" a="1"/>
  <c r="L219" i="10"/>
  <c r="K219" i="10"/>
  <c r="G219" i="10"/>
  <c r="F219" i="10"/>
  <c r="E219" i="10"/>
  <c r="D219" i="10"/>
  <c r="C219" i="10"/>
  <c r="B219" i="10"/>
  <c r="S218" i="10"/>
  <c r="R218" i="10"/>
  <c r="Q218" i="10"/>
  <c r="P218" i="10"/>
  <c r="N218" i="10"/>
  <c r="M218" i="10"/>
  <c r="M218" i="10" a="1"/>
  <c r="L218" i="10"/>
  <c r="K218" i="10"/>
  <c r="G218" i="10"/>
  <c r="F218" i="10"/>
  <c r="E218" i="10"/>
  <c r="D218" i="10"/>
  <c r="C218" i="10"/>
  <c r="B218" i="10"/>
  <c r="S217" i="10"/>
  <c r="R217" i="10"/>
  <c r="Q217" i="10"/>
  <c r="P217" i="10"/>
  <c r="N217" i="10"/>
  <c r="M217" i="10"/>
  <c r="M217" i="10" a="1"/>
  <c r="L217" i="10"/>
  <c r="K217" i="10"/>
  <c r="G217" i="10"/>
  <c r="F217" i="10"/>
  <c r="E217" i="10"/>
  <c r="D217" i="10"/>
  <c r="C217" i="10"/>
  <c r="B217" i="10"/>
  <c r="S216" i="10"/>
  <c r="R216" i="10"/>
  <c r="Q216" i="10"/>
  <c r="P216" i="10"/>
  <c r="N216" i="10"/>
  <c r="M216" i="10"/>
  <c r="M216" i="10" a="1"/>
  <c r="L216" i="10"/>
  <c r="K216" i="10"/>
  <c r="G216" i="10"/>
  <c r="F216" i="10"/>
  <c r="E216" i="10"/>
  <c r="D216" i="10"/>
  <c r="C216" i="10"/>
  <c r="B216" i="10"/>
  <c r="S215" i="10"/>
  <c r="R215" i="10"/>
  <c r="Q215" i="10"/>
  <c r="P215" i="10"/>
  <c r="N215" i="10"/>
  <c r="M215" i="10"/>
  <c r="M215" i="10" a="1"/>
  <c r="L215" i="10"/>
  <c r="K215" i="10"/>
  <c r="G215" i="10"/>
  <c r="F215" i="10"/>
  <c r="E215" i="10"/>
  <c r="D215" i="10"/>
  <c r="C215" i="10"/>
  <c r="B215" i="10"/>
  <c r="S214" i="10"/>
  <c r="R214" i="10"/>
  <c r="Q214" i="10"/>
  <c r="P214" i="10"/>
  <c r="N214" i="10"/>
  <c r="M214" i="10"/>
  <c r="M214" i="10" a="1"/>
  <c r="L214" i="10"/>
  <c r="K214" i="10"/>
  <c r="G214" i="10"/>
  <c r="F214" i="10"/>
  <c r="E214" i="10"/>
  <c r="D214" i="10"/>
  <c r="C214" i="10"/>
  <c r="B214" i="10"/>
  <c r="S213" i="10"/>
  <c r="R213" i="10"/>
  <c r="Q213" i="10"/>
  <c r="P213" i="10"/>
  <c r="N213" i="10"/>
  <c r="M213" i="10"/>
  <c r="M213" i="10" a="1"/>
  <c r="L213" i="10"/>
  <c r="K213" i="10"/>
  <c r="G213" i="10"/>
  <c r="F213" i="10"/>
  <c r="E213" i="10"/>
  <c r="D213" i="10"/>
  <c r="C213" i="10"/>
  <c r="B213" i="10"/>
  <c r="S212" i="10"/>
  <c r="R212" i="10"/>
  <c r="Q212" i="10"/>
  <c r="P212" i="10"/>
  <c r="N212" i="10"/>
  <c r="M212" i="10"/>
  <c r="M212" i="10" a="1"/>
  <c r="L212" i="10"/>
  <c r="K212" i="10"/>
  <c r="G212" i="10"/>
  <c r="F212" i="10"/>
  <c r="E212" i="10"/>
  <c r="D212" i="10"/>
  <c r="C212" i="10"/>
  <c r="B212" i="10"/>
  <c r="S211" i="10"/>
  <c r="R211" i="10"/>
  <c r="Q211" i="10"/>
  <c r="P211" i="10"/>
  <c r="N211" i="10"/>
  <c r="M211" i="10"/>
  <c r="M211" i="10" a="1"/>
  <c r="L211" i="10"/>
  <c r="K211" i="10"/>
  <c r="G211" i="10"/>
  <c r="F211" i="10"/>
  <c r="E211" i="10"/>
  <c r="D211" i="10"/>
  <c r="C211" i="10"/>
  <c r="B211" i="10"/>
  <c r="S210" i="10"/>
  <c r="R210" i="10"/>
  <c r="Q210" i="10"/>
  <c r="P210" i="10"/>
  <c r="N210" i="10"/>
  <c r="M210" i="10"/>
  <c r="M210" i="10" a="1"/>
  <c r="L210" i="10"/>
  <c r="K210" i="10"/>
  <c r="G210" i="10"/>
  <c r="F210" i="10"/>
  <c r="E210" i="10"/>
  <c r="D210" i="10"/>
  <c r="C210" i="10"/>
  <c r="B210" i="10"/>
  <c r="S209" i="10"/>
  <c r="R209" i="10"/>
  <c r="Q209" i="10"/>
  <c r="P209" i="10"/>
  <c r="N209" i="10"/>
  <c r="M209" i="10"/>
  <c r="M209" i="10" a="1"/>
  <c r="L209" i="10"/>
  <c r="K209" i="10"/>
  <c r="G209" i="10"/>
  <c r="F209" i="10"/>
  <c r="E209" i="10"/>
  <c r="D209" i="10"/>
  <c r="C209" i="10"/>
  <c r="B209" i="10"/>
  <c r="S208" i="10"/>
  <c r="R208" i="10"/>
  <c r="Q208" i="10"/>
  <c r="P208" i="10"/>
  <c r="N208" i="10"/>
  <c r="M208" i="10"/>
  <c r="M208" i="10" a="1"/>
  <c r="L208" i="10"/>
  <c r="K208" i="10"/>
  <c r="G208" i="10"/>
  <c r="F208" i="10"/>
  <c r="E208" i="10"/>
  <c r="D208" i="10"/>
  <c r="C208" i="10"/>
  <c r="B208" i="10"/>
  <c r="S207" i="10"/>
  <c r="R207" i="10"/>
  <c r="Q207" i="10"/>
  <c r="P207" i="10"/>
  <c r="N207" i="10"/>
  <c r="M207" i="10"/>
  <c r="M207" i="10" a="1"/>
  <c r="L207" i="10"/>
  <c r="K207" i="10"/>
  <c r="G207" i="10"/>
  <c r="F207" i="10"/>
  <c r="E207" i="10"/>
  <c r="D207" i="10"/>
  <c r="C207" i="10"/>
  <c r="B207" i="10"/>
  <c r="S206" i="10"/>
  <c r="R206" i="10"/>
  <c r="Q206" i="10"/>
  <c r="P206" i="10"/>
  <c r="N206" i="10"/>
  <c r="M206" i="10"/>
  <c r="M206" i="10" a="1"/>
  <c r="L206" i="10"/>
  <c r="K206" i="10"/>
  <c r="G206" i="10"/>
  <c r="F206" i="10"/>
  <c r="E206" i="10"/>
  <c r="D206" i="10"/>
  <c r="C206" i="10"/>
  <c r="B206" i="10"/>
  <c r="S205" i="10"/>
  <c r="R205" i="10"/>
  <c r="Q205" i="10"/>
  <c r="P205" i="10"/>
  <c r="N205" i="10"/>
  <c r="M205" i="10"/>
  <c r="M205" i="10" a="1"/>
  <c r="L205" i="10"/>
  <c r="K205" i="10"/>
  <c r="G205" i="10"/>
  <c r="F205" i="10"/>
  <c r="E205" i="10"/>
  <c r="D205" i="10"/>
  <c r="C205" i="10"/>
  <c r="B205" i="10"/>
  <c r="S204" i="10"/>
  <c r="R204" i="10"/>
  <c r="Q204" i="10"/>
  <c r="P204" i="10"/>
  <c r="N204" i="10"/>
  <c r="M204" i="10"/>
  <c r="M204" i="10" a="1"/>
  <c r="L204" i="10"/>
  <c r="K204" i="10"/>
  <c r="G204" i="10"/>
  <c r="F204" i="10"/>
  <c r="E204" i="10"/>
  <c r="D204" i="10"/>
  <c r="C204" i="10"/>
  <c r="B204" i="10"/>
  <c r="S203" i="10"/>
  <c r="R203" i="10"/>
  <c r="Q203" i="10"/>
  <c r="P203" i="10"/>
  <c r="N203" i="10"/>
  <c r="M203" i="10"/>
  <c r="M203" i="10" a="1"/>
  <c r="L203" i="10"/>
  <c r="K203" i="10"/>
  <c r="G203" i="10"/>
  <c r="F203" i="10"/>
  <c r="E203" i="10"/>
  <c r="D203" i="10"/>
  <c r="C203" i="10"/>
  <c r="B203" i="10"/>
  <c r="S202" i="10"/>
  <c r="R202" i="10"/>
  <c r="Q202" i="10"/>
  <c r="P202" i="10"/>
  <c r="N202" i="10"/>
  <c r="M202" i="10"/>
  <c r="M202" i="10" a="1"/>
  <c r="L202" i="10"/>
  <c r="K202" i="10"/>
  <c r="G202" i="10"/>
  <c r="F202" i="10"/>
  <c r="E202" i="10"/>
  <c r="D202" i="10"/>
  <c r="C202" i="10"/>
  <c r="B202" i="10"/>
  <c r="S201" i="10"/>
  <c r="R201" i="10"/>
  <c r="Q201" i="10"/>
  <c r="P201" i="10"/>
  <c r="N201" i="10"/>
  <c r="M201" i="10"/>
  <c r="M201" i="10" a="1"/>
  <c r="L201" i="10"/>
  <c r="K201" i="10"/>
  <c r="G201" i="10"/>
  <c r="F201" i="10"/>
  <c r="E201" i="10"/>
  <c r="D201" i="10"/>
  <c r="C201" i="10"/>
  <c r="B201" i="10"/>
  <c r="S200" i="10"/>
  <c r="R200" i="10"/>
  <c r="Q200" i="10"/>
  <c r="P200" i="10"/>
  <c r="N200" i="10"/>
  <c r="M200" i="10"/>
  <c r="M200" i="10" a="1"/>
  <c r="L200" i="10"/>
  <c r="K200" i="10"/>
  <c r="G200" i="10"/>
  <c r="F200" i="10"/>
  <c r="E200" i="10"/>
  <c r="D200" i="10"/>
  <c r="C200" i="10"/>
  <c r="B200" i="10"/>
  <c r="S199" i="10"/>
  <c r="R199" i="10"/>
  <c r="Q199" i="10"/>
  <c r="P199" i="10"/>
  <c r="N199" i="10"/>
  <c r="M199" i="10"/>
  <c r="M199" i="10" a="1"/>
  <c r="L199" i="10"/>
  <c r="K199" i="10"/>
  <c r="G199" i="10"/>
  <c r="F199" i="10"/>
  <c r="E199" i="10"/>
  <c r="D199" i="10"/>
  <c r="C199" i="10"/>
  <c r="B199" i="10"/>
  <c r="S198" i="10"/>
  <c r="R198" i="10"/>
  <c r="Q198" i="10"/>
  <c r="P198" i="10"/>
  <c r="N198" i="10"/>
  <c r="M198" i="10"/>
  <c r="M198" i="10" a="1"/>
  <c r="L198" i="10"/>
  <c r="K198" i="10"/>
  <c r="G198" i="10"/>
  <c r="F198" i="10"/>
  <c r="E198" i="10"/>
  <c r="D198" i="10"/>
  <c r="C198" i="10"/>
  <c r="B198" i="10"/>
  <c r="S197" i="10"/>
  <c r="R197" i="10"/>
  <c r="Q197" i="10"/>
  <c r="P197" i="10"/>
  <c r="N197" i="10"/>
  <c r="M197" i="10"/>
  <c r="M197" i="10" a="1"/>
  <c r="L197" i="10"/>
  <c r="K197" i="10"/>
  <c r="G197" i="10"/>
  <c r="F197" i="10"/>
  <c r="E197" i="10"/>
  <c r="D197" i="10"/>
  <c r="C197" i="10"/>
  <c r="B197" i="10"/>
  <c r="S196" i="10"/>
  <c r="R196" i="10"/>
  <c r="Q196" i="10"/>
  <c r="P196" i="10"/>
  <c r="N196" i="10"/>
  <c r="M196" i="10"/>
  <c r="M196" i="10" a="1"/>
  <c r="L196" i="10"/>
  <c r="K196" i="10"/>
  <c r="G196" i="10"/>
  <c r="F196" i="10"/>
  <c r="E196" i="10"/>
  <c r="D196" i="10"/>
  <c r="C196" i="10"/>
  <c r="B196" i="10"/>
  <c r="S195" i="10"/>
  <c r="R195" i="10"/>
  <c r="Q195" i="10"/>
  <c r="P195" i="10"/>
  <c r="N195" i="10"/>
  <c r="M195" i="10"/>
  <c r="M195" i="10" a="1"/>
  <c r="L195" i="10"/>
  <c r="K195" i="10"/>
  <c r="G195" i="10"/>
  <c r="F195" i="10"/>
  <c r="E195" i="10"/>
  <c r="D195" i="10"/>
  <c r="C195" i="10"/>
  <c r="B195" i="10"/>
  <c r="S194" i="10"/>
  <c r="R194" i="10"/>
  <c r="Q194" i="10"/>
  <c r="P194" i="10"/>
  <c r="N194" i="10"/>
  <c r="M194" i="10"/>
  <c r="M194" i="10" a="1"/>
  <c r="L194" i="10"/>
  <c r="K194" i="10"/>
  <c r="G194" i="10"/>
  <c r="F194" i="10"/>
  <c r="E194" i="10"/>
  <c r="D194" i="10"/>
  <c r="C194" i="10"/>
  <c r="B194" i="10"/>
  <c r="S193" i="10"/>
  <c r="R193" i="10"/>
  <c r="Q193" i="10"/>
  <c r="P193" i="10"/>
  <c r="N193" i="10"/>
  <c r="M193" i="10"/>
  <c r="M193" i="10" a="1"/>
  <c r="L193" i="10"/>
  <c r="K193" i="10"/>
  <c r="G193" i="10"/>
  <c r="F193" i="10"/>
  <c r="E193" i="10"/>
  <c r="D193" i="10"/>
  <c r="C193" i="10"/>
  <c r="B193" i="10"/>
  <c r="S192" i="10"/>
  <c r="R192" i="10"/>
  <c r="Q192" i="10"/>
  <c r="P192" i="10"/>
  <c r="N192" i="10"/>
  <c r="M192" i="10"/>
  <c r="M192" i="10" a="1"/>
  <c r="L192" i="10"/>
  <c r="K192" i="10"/>
  <c r="G192" i="10"/>
  <c r="F192" i="10"/>
  <c r="E192" i="10"/>
  <c r="D192" i="10"/>
  <c r="C192" i="10"/>
  <c r="B192" i="10"/>
  <c r="S191" i="10"/>
  <c r="R191" i="10"/>
  <c r="Q191" i="10"/>
  <c r="P191" i="10"/>
  <c r="N191" i="10"/>
  <c r="M191" i="10"/>
  <c r="M191" i="10" a="1"/>
  <c r="L191" i="10"/>
  <c r="K191" i="10"/>
  <c r="G191" i="10"/>
  <c r="F191" i="10"/>
  <c r="E191" i="10"/>
  <c r="D191" i="10"/>
  <c r="C191" i="10"/>
  <c r="B191" i="10"/>
  <c r="S190" i="10"/>
  <c r="R190" i="10"/>
  <c r="Q190" i="10"/>
  <c r="P190" i="10"/>
  <c r="N190" i="10"/>
  <c r="M190" i="10"/>
  <c r="M190" i="10" a="1"/>
  <c r="L190" i="10"/>
  <c r="K190" i="10"/>
  <c r="G190" i="10"/>
  <c r="F190" i="10"/>
  <c r="E190" i="10"/>
  <c r="D190" i="10"/>
  <c r="C190" i="10"/>
  <c r="B190" i="10"/>
  <c r="S189" i="10"/>
  <c r="R189" i="10"/>
  <c r="Q189" i="10"/>
  <c r="P189" i="10"/>
  <c r="N189" i="10"/>
  <c r="M189" i="10"/>
  <c r="M189" i="10" a="1"/>
  <c r="L189" i="10"/>
  <c r="K189" i="10"/>
  <c r="G189" i="10"/>
  <c r="F189" i="10"/>
  <c r="E189" i="10"/>
  <c r="D189" i="10"/>
  <c r="C189" i="10"/>
  <c r="B189" i="10"/>
  <c r="S188" i="10"/>
  <c r="R188" i="10"/>
  <c r="Q188" i="10"/>
  <c r="P188" i="10"/>
  <c r="N188" i="10"/>
  <c r="M188" i="10"/>
  <c r="M188" i="10" a="1"/>
  <c r="L188" i="10"/>
  <c r="K188" i="10"/>
  <c r="G188" i="10"/>
  <c r="F188" i="10"/>
  <c r="E188" i="10"/>
  <c r="D188" i="10"/>
  <c r="C188" i="10"/>
  <c r="B188" i="10"/>
  <c r="S187" i="10"/>
  <c r="R187" i="10"/>
  <c r="Q187" i="10"/>
  <c r="P187" i="10"/>
  <c r="N187" i="10"/>
  <c r="M187" i="10"/>
  <c r="M187" i="10" a="1"/>
  <c r="L187" i="10"/>
  <c r="K187" i="10"/>
  <c r="G187" i="10"/>
  <c r="F187" i="10"/>
  <c r="E187" i="10"/>
  <c r="D187" i="10"/>
  <c r="C187" i="10"/>
  <c r="B187" i="10"/>
  <c r="S186" i="10"/>
  <c r="R186" i="10"/>
  <c r="Q186" i="10"/>
  <c r="P186" i="10"/>
  <c r="N186" i="10"/>
  <c r="M186" i="10"/>
  <c r="M186" i="10" a="1"/>
  <c r="L186" i="10"/>
  <c r="K186" i="10"/>
  <c r="G186" i="10"/>
  <c r="F186" i="10"/>
  <c r="E186" i="10"/>
  <c r="D186" i="10"/>
  <c r="C186" i="10"/>
  <c r="B186" i="10"/>
  <c r="S185" i="10"/>
  <c r="R185" i="10"/>
  <c r="Q185" i="10"/>
  <c r="P185" i="10"/>
  <c r="N185" i="10"/>
  <c r="M185" i="10"/>
  <c r="M185" i="10" a="1"/>
  <c r="L185" i="10"/>
  <c r="K185" i="10"/>
  <c r="G185" i="10"/>
  <c r="F185" i="10"/>
  <c r="E185" i="10"/>
  <c r="D185" i="10"/>
  <c r="C185" i="10"/>
  <c r="B185" i="10"/>
  <c r="S184" i="10"/>
  <c r="R184" i="10"/>
  <c r="Q184" i="10"/>
  <c r="P184" i="10"/>
  <c r="N184" i="10"/>
  <c r="M184" i="10"/>
  <c r="M184" i="10" a="1"/>
  <c r="L184" i="10"/>
  <c r="K184" i="10"/>
  <c r="G184" i="10"/>
  <c r="F184" i="10"/>
  <c r="E184" i="10"/>
  <c r="D184" i="10"/>
  <c r="C184" i="10"/>
  <c r="B184" i="10"/>
  <c r="S183" i="10"/>
  <c r="R183" i="10"/>
  <c r="Q183" i="10"/>
  <c r="P183" i="10"/>
  <c r="N183" i="10"/>
  <c r="M183" i="10"/>
  <c r="M183" i="10" a="1"/>
  <c r="L183" i="10"/>
  <c r="K183" i="10"/>
  <c r="G183" i="10"/>
  <c r="F183" i="10"/>
  <c r="E183" i="10"/>
  <c r="D183" i="10"/>
  <c r="C183" i="10"/>
  <c r="B183" i="10"/>
  <c r="S182" i="10"/>
  <c r="R182" i="10"/>
  <c r="Q182" i="10"/>
  <c r="P182" i="10"/>
  <c r="N182" i="10"/>
  <c r="M182" i="10"/>
  <c r="M182" i="10" a="1"/>
  <c r="L182" i="10"/>
  <c r="K182" i="10"/>
  <c r="G182" i="10"/>
  <c r="F182" i="10"/>
  <c r="E182" i="10"/>
  <c r="D182" i="10"/>
  <c r="C182" i="10"/>
  <c r="B182" i="10"/>
  <c r="S181" i="10"/>
  <c r="R181" i="10"/>
  <c r="Q181" i="10"/>
  <c r="P181" i="10"/>
  <c r="N181" i="10"/>
  <c r="M181" i="10"/>
  <c r="M181" i="10" a="1"/>
  <c r="L181" i="10"/>
  <c r="K181" i="10"/>
  <c r="G181" i="10"/>
  <c r="F181" i="10"/>
  <c r="E181" i="10"/>
  <c r="D181" i="10"/>
  <c r="C181" i="10"/>
  <c r="B181" i="10"/>
  <c r="S180" i="10"/>
  <c r="R180" i="10"/>
  <c r="Q180" i="10"/>
  <c r="P180" i="10"/>
  <c r="N180" i="10"/>
  <c r="M180" i="10"/>
  <c r="M180" i="10" a="1"/>
  <c r="L180" i="10"/>
  <c r="K180" i="10"/>
  <c r="G180" i="10"/>
  <c r="F180" i="10"/>
  <c r="E180" i="10"/>
  <c r="D180" i="10"/>
  <c r="C180" i="10"/>
  <c r="B180" i="10"/>
  <c r="S179" i="10"/>
  <c r="R179" i="10"/>
  <c r="Q179" i="10"/>
  <c r="P179" i="10"/>
  <c r="M179" i="10"/>
  <c r="M179" i="10" a="1"/>
  <c r="L179" i="10"/>
  <c r="K179" i="10"/>
  <c r="G179" i="10"/>
  <c r="F179" i="10"/>
  <c r="E179" i="10"/>
  <c r="D179" i="10"/>
  <c r="C179" i="10"/>
  <c r="B179" i="10"/>
  <c r="S178" i="10"/>
  <c r="R178" i="10"/>
  <c r="Q178" i="10"/>
  <c r="P178" i="10"/>
  <c r="N178" i="10"/>
  <c r="M178" i="10"/>
  <c r="M178" i="10" a="1"/>
  <c r="L178" i="10"/>
  <c r="K178" i="10"/>
  <c r="G178" i="10"/>
  <c r="F178" i="10"/>
  <c r="E178" i="10"/>
  <c r="D178" i="10"/>
  <c r="C178" i="10"/>
  <c r="B178" i="10"/>
  <c r="S177" i="10"/>
  <c r="R177" i="10"/>
  <c r="Q177" i="10"/>
  <c r="P177" i="10"/>
  <c r="N177" i="10"/>
  <c r="M177" i="10"/>
  <c r="M177" i="10" a="1"/>
  <c r="L177" i="10"/>
  <c r="K177" i="10"/>
  <c r="G177" i="10"/>
  <c r="F177" i="10"/>
  <c r="E177" i="10"/>
  <c r="D177" i="10"/>
  <c r="C177" i="10"/>
  <c r="B177" i="10"/>
  <c r="S176" i="10"/>
  <c r="R176" i="10"/>
  <c r="Q176" i="10"/>
  <c r="P176" i="10"/>
  <c r="M176" i="10"/>
  <c r="M176" i="10" a="1"/>
  <c r="L176" i="10"/>
  <c r="K176" i="10"/>
  <c r="G176" i="10"/>
  <c r="F176" i="10"/>
  <c r="E176" i="10"/>
  <c r="D176" i="10"/>
  <c r="C176" i="10"/>
  <c r="B176" i="10"/>
  <c r="S175" i="10"/>
  <c r="R175" i="10"/>
  <c r="Q175" i="10"/>
  <c r="P175" i="10"/>
  <c r="N175" i="10"/>
  <c r="M175" i="10"/>
  <c r="M175" i="10" a="1"/>
  <c r="L175" i="10"/>
  <c r="K175" i="10"/>
  <c r="G175" i="10"/>
  <c r="F175" i="10"/>
  <c r="E175" i="10"/>
  <c r="D175" i="10"/>
  <c r="C175" i="10"/>
  <c r="B175" i="10"/>
  <c r="S174" i="10"/>
  <c r="R174" i="10"/>
  <c r="Q174" i="10"/>
  <c r="P174" i="10"/>
  <c r="N174" i="10"/>
  <c r="M174" i="10"/>
  <c r="M174" i="10" a="1"/>
  <c r="L174" i="10"/>
  <c r="K174" i="10"/>
  <c r="G174" i="10"/>
  <c r="F174" i="10"/>
  <c r="E174" i="10"/>
  <c r="D174" i="10"/>
  <c r="C174" i="10"/>
  <c r="B174" i="10"/>
  <c r="S173" i="10"/>
  <c r="R173" i="10"/>
  <c r="Q173" i="10"/>
  <c r="P173" i="10"/>
  <c r="N173" i="10"/>
  <c r="M173" i="10"/>
  <c r="M173" i="10" a="1"/>
  <c r="L173" i="10"/>
  <c r="K173" i="10"/>
  <c r="G173" i="10"/>
  <c r="F173" i="10"/>
  <c r="E173" i="10"/>
  <c r="D173" i="10"/>
  <c r="C173" i="10"/>
  <c r="B173" i="10"/>
  <c r="S172" i="10"/>
  <c r="R172" i="10"/>
  <c r="Q172" i="10"/>
  <c r="P172" i="10"/>
  <c r="N172" i="10"/>
  <c r="M172" i="10"/>
  <c r="M172" i="10" a="1"/>
  <c r="L172" i="10"/>
  <c r="K172" i="10"/>
  <c r="G172" i="10"/>
  <c r="F172" i="10"/>
  <c r="E172" i="10"/>
  <c r="D172" i="10"/>
  <c r="C172" i="10"/>
  <c r="B172" i="10"/>
  <c r="S171" i="10"/>
  <c r="R171" i="10"/>
  <c r="Q171" i="10"/>
  <c r="P171" i="10"/>
  <c r="N171" i="10"/>
  <c r="M171" i="10"/>
  <c r="M171" i="10" a="1"/>
  <c r="L171" i="10"/>
  <c r="K171" i="10"/>
  <c r="G171" i="10"/>
  <c r="F171" i="10"/>
  <c r="E171" i="10"/>
  <c r="D171" i="10"/>
  <c r="C171" i="10"/>
  <c r="B171" i="10"/>
  <c r="S170" i="10"/>
  <c r="R170" i="10"/>
  <c r="Q170" i="10"/>
  <c r="P170" i="10"/>
  <c r="N170" i="10"/>
  <c r="M170" i="10"/>
  <c r="M170" i="10" a="1"/>
  <c r="L170" i="10"/>
  <c r="K170" i="10"/>
  <c r="G170" i="10"/>
  <c r="F170" i="10"/>
  <c r="E170" i="10"/>
  <c r="D170" i="10"/>
  <c r="C170" i="10"/>
  <c r="B170" i="10"/>
  <c r="S169" i="10"/>
  <c r="R169" i="10"/>
  <c r="Q169" i="10"/>
  <c r="P169" i="10"/>
  <c r="N169" i="10"/>
  <c r="M169" i="10"/>
  <c r="M169" i="10" a="1"/>
  <c r="L169" i="10"/>
  <c r="K169" i="10"/>
  <c r="G169" i="10"/>
  <c r="F169" i="10"/>
  <c r="E169" i="10"/>
  <c r="D169" i="10"/>
  <c r="C169" i="10"/>
  <c r="B169" i="10"/>
  <c r="S168" i="10"/>
  <c r="R168" i="10"/>
  <c r="Q168" i="10"/>
  <c r="P168" i="10"/>
  <c r="N168" i="10"/>
  <c r="M168" i="10"/>
  <c r="M168" i="10" a="1"/>
  <c r="L168" i="10"/>
  <c r="K168" i="10"/>
  <c r="G168" i="10"/>
  <c r="F168" i="10"/>
  <c r="E168" i="10"/>
  <c r="D168" i="10"/>
  <c r="C168" i="10"/>
  <c r="B168" i="10"/>
  <c r="S167" i="10"/>
  <c r="R167" i="10"/>
  <c r="Q167" i="10"/>
  <c r="P167" i="10"/>
  <c r="N167" i="10"/>
  <c r="M167" i="10"/>
  <c r="M167" i="10" a="1"/>
  <c r="L167" i="10"/>
  <c r="K167" i="10"/>
  <c r="G167" i="10"/>
  <c r="F167" i="10"/>
  <c r="E167" i="10"/>
  <c r="D167" i="10"/>
  <c r="C167" i="10"/>
  <c r="B167" i="10"/>
  <c r="S166" i="10"/>
  <c r="R166" i="10"/>
  <c r="Q166" i="10"/>
  <c r="P166" i="10"/>
  <c r="N166" i="10"/>
  <c r="M166" i="10"/>
  <c r="M166" i="10" a="1"/>
  <c r="L166" i="10"/>
  <c r="K166" i="10"/>
  <c r="G166" i="10"/>
  <c r="F166" i="10"/>
  <c r="E166" i="10"/>
  <c r="D166" i="10"/>
  <c r="C166" i="10"/>
  <c r="B166" i="10"/>
  <c r="S165" i="10"/>
  <c r="R165" i="10"/>
  <c r="Q165" i="10"/>
  <c r="P165" i="10"/>
  <c r="N165" i="10"/>
  <c r="M165" i="10"/>
  <c r="M165" i="10" a="1"/>
  <c r="L165" i="10"/>
  <c r="K165" i="10"/>
  <c r="G165" i="10"/>
  <c r="F165" i="10"/>
  <c r="E165" i="10"/>
  <c r="D165" i="10"/>
  <c r="C165" i="10"/>
  <c r="B165" i="10"/>
  <c r="S164" i="10"/>
  <c r="R164" i="10"/>
  <c r="Q164" i="10"/>
  <c r="P164" i="10"/>
  <c r="N164" i="10"/>
  <c r="M164" i="10"/>
  <c r="M164" i="10" a="1"/>
  <c r="L164" i="10"/>
  <c r="K164" i="10"/>
  <c r="G164" i="10"/>
  <c r="F164" i="10"/>
  <c r="E164" i="10"/>
  <c r="D164" i="10"/>
  <c r="C164" i="10"/>
  <c r="B164" i="10"/>
  <c r="S163" i="10"/>
  <c r="R163" i="10"/>
  <c r="Q163" i="10"/>
  <c r="P163" i="10"/>
  <c r="N163" i="10"/>
  <c r="M163" i="10"/>
  <c r="M163" i="10" a="1"/>
  <c r="L163" i="10"/>
  <c r="K163" i="10"/>
  <c r="G163" i="10"/>
  <c r="F163" i="10"/>
  <c r="E163" i="10"/>
  <c r="D163" i="10"/>
  <c r="C163" i="10"/>
  <c r="B163" i="10"/>
  <c r="S162" i="10"/>
  <c r="R162" i="10"/>
  <c r="Q162" i="10"/>
  <c r="P162" i="10"/>
  <c r="N162" i="10"/>
  <c r="M162" i="10"/>
  <c r="M162" i="10" a="1"/>
  <c r="L162" i="10"/>
  <c r="K162" i="10"/>
  <c r="G162" i="10"/>
  <c r="F162" i="10"/>
  <c r="E162" i="10"/>
  <c r="D162" i="10"/>
  <c r="C162" i="10"/>
  <c r="B162" i="10"/>
  <c r="S161" i="10"/>
  <c r="R161" i="10"/>
  <c r="Q161" i="10"/>
  <c r="P161" i="10"/>
  <c r="N161" i="10"/>
  <c r="M161" i="10"/>
  <c r="M161" i="10" a="1"/>
  <c r="L161" i="10"/>
  <c r="K161" i="10"/>
  <c r="G161" i="10"/>
  <c r="F161" i="10"/>
  <c r="E161" i="10"/>
  <c r="D161" i="10"/>
  <c r="C161" i="10"/>
  <c r="B161" i="10"/>
  <c r="S160" i="10"/>
  <c r="R160" i="10"/>
  <c r="Q160" i="10"/>
  <c r="P160" i="10"/>
  <c r="N160" i="10"/>
  <c r="M160" i="10"/>
  <c r="M160" i="10" a="1"/>
  <c r="L160" i="10"/>
  <c r="K160" i="10"/>
  <c r="G160" i="10"/>
  <c r="F160" i="10"/>
  <c r="E160" i="10"/>
  <c r="D160" i="10"/>
  <c r="C160" i="10"/>
  <c r="B160" i="10"/>
  <c r="S159" i="10"/>
  <c r="R159" i="10"/>
  <c r="Q159" i="10"/>
  <c r="P159" i="10"/>
  <c r="M159" i="10"/>
  <c r="M159" i="10" a="1"/>
  <c r="L159" i="10"/>
  <c r="K159" i="10"/>
  <c r="G159" i="10"/>
  <c r="F159" i="10"/>
  <c r="E159" i="10"/>
  <c r="D159" i="10"/>
  <c r="C159" i="10"/>
  <c r="B159" i="10"/>
  <c r="S158" i="10"/>
  <c r="R158" i="10"/>
  <c r="Q158" i="10"/>
  <c r="P158" i="10"/>
  <c r="N158" i="10"/>
  <c r="M158" i="10"/>
  <c r="M158" i="10" a="1"/>
  <c r="L158" i="10"/>
  <c r="K158" i="10"/>
  <c r="G158" i="10"/>
  <c r="F158" i="10"/>
  <c r="E158" i="10"/>
  <c r="D158" i="10"/>
  <c r="C158" i="10"/>
  <c r="B158" i="10"/>
  <c r="S157" i="10"/>
  <c r="R157" i="10"/>
  <c r="Q157" i="10"/>
  <c r="P157" i="10"/>
  <c r="N157" i="10"/>
  <c r="M157" i="10"/>
  <c r="M157" i="10" a="1"/>
  <c r="L157" i="10"/>
  <c r="K157" i="10"/>
  <c r="G157" i="10"/>
  <c r="F157" i="10"/>
  <c r="E157" i="10"/>
  <c r="D157" i="10"/>
  <c r="C157" i="10"/>
  <c r="B157" i="10"/>
  <c r="S156" i="10"/>
  <c r="R156" i="10"/>
  <c r="Q156" i="10"/>
  <c r="P156" i="10"/>
  <c r="N156" i="10"/>
  <c r="M156" i="10"/>
  <c r="M156" i="10" a="1"/>
  <c r="L156" i="10"/>
  <c r="K156" i="10"/>
  <c r="G156" i="10"/>
  <c r="F156" i="10"/>
  <c r="E156" i="10"/>
  <c r="D156" i="10"/>
  <c r="C156" i="10"/>
  <c r="B156" i="10"/>
  <c r="S155" i="10"/>
  <c r="R155" i="10"/>
  <c r="Q155" i="10"/>
  <c r="P155" i="10"/>
  <c r="N155" i="10"/>
  <c r="M155" i="10"/>
  <c r="M155" i="10" a="1"/>
  <c r="L155" i="10"/>
  <c r="K155" i="10"/>
  <c r="G155" i="10"/>
  <c r="F155" i="10"/>
  <c r="E155" i="10"/>
  <c r="D155" i="10"/>
  <c r="C155" i="10"/>
  <c r="B155" i="10"/>
  <c r="S154" i="10"/>
  <c r="R154" i="10"/>
  <c r="Q154" i="10"/>
  <c r="P154" i="10"/>
  <c r="N154" i="10"/>
  <c r="M154" i="10"/>
  <c r="M154" i="10" a="1"/>
  <c r="L154" i="10"/>
  <c r="K154" i="10"/>
  <c r="G154" i="10"/>
  <c r="F154" i="10"/>
  <c r="E154" i="10"/>
  <c r="D154" i="10"/>
  <c r="C154" i="10"/>
  <c r="B154" i="10"/>
  <c r="S153" i="10"/>
  <c r="R153" i="10"/>
  <c r="Q153" i="10"/>
  <c r="P153" i="10"/>
  <c r="N153" i="10"/>
  <c r="M153" i="10"/>
  <c r="M153" i="10" a="1"/>
  <c r="L153" i="10"/>
  <c r="K153" i="10"/>
  <c r="G153" i="10"/>
  <c r="F153" i="10"/>
  <c r="E153" i="10"/>
  <c r="D153" i="10"/>
  <c r="C153" i="10"/>
  <c r="B153" i="10"/>
  <c r="S152" i="10"/>
  <c r="R152" i="10"/>
  <c r="Q152" i="10"/>
  <c r="P152" i="10"/>
  <c r="N152" i="10"/>
  <c r="M152" i="10"/>
  <c r="M152" i="10" a="1"/>
  <c r="L152" i="10"/>
  <c r="K152" i="10"/>
  <c r="G152" i="10"/>
  <c r="F152" i="10"/>
  <c r="E152" i="10"/>
  <c r="D152" i="10"/>
  <c r="C152" i="10"/>
  <c r="B152" i="10"/>
  <c r="S151" i="10"/>
  <c r="R151" i="10"/>
  <c r="Q151" i="10"/>
  <c r="P151" i="10"/>
  <c r="N151" i="10"/>
  <c r="M151" i="10"/>
  <c r="M151" i="10" a="1"/>
  <c r="L151" i="10"/>
  <c r="K151" i="10"/>
  <c r="G151" i="10"/>
  <c r="F151" i="10"/>
  <c r="E151" i="10"/>
  <c r="D151" i="10"/>
  <c r="C151" i="10"/>
  <c r="B151" i="10"/>
  <c r="S150" i="10"/>
  <c r="R150" i="10"/>
  <c r="Q150" i="10"/>
  <c r="P150" i="10"/>
  <c r="N150" i="10"/>
  <c r="M150" i="10"/>
  <c r="M150" i="10" a="1"/>
  <c r="L150" i="10"/>
  <c r="K150" i="10"/>
  <c r="G150" i="10"/>
  <c r="F150" i="10"/>
  <c r="E150" i="10"/>
  <c r="D150" i="10"/>
  <c r="C150" i="10"/>
  <c r="B150" i="10"/>
  <c r="S149" i="10"/>
  <c r="R149" i="10"/>
  <c r="Q149" i="10"/>
  <c r="P149" i="10"/>
  <c r="N149" i="10"/>
  <c r="M149" i="10"/>
  <c r="M149" i="10" a="1"/>
  <c r="L149" i="10"/>
  <c r="K149" i="10"/>
  <c r="G149" i="10"/>
  <c r="F149" i="10"/>
  <c r="E149" i="10"/>
  <c r="D149" i="10"/>
  <c r="C149" i="10"/>
  <c r="B149" i="10"/>
  <c r="S148" i="10"/>
  <c r="R148" i="10"/>
  <c r="Q148" i="10"/>
  <c r="P148" i="10"/>
  <c r="N148" i="10"/>
  <c r="M148" i="10"/>
  <c r="M148" i="10" a="1"/>
  <c r="L148" i="10"/>
  <c r="K148" i="10"/>
  <c r="G148" i="10"/>
  <c r="F148" i="10"/>
  <c r="E148" i="10"/>
  <c r="D148" i="10"/>
  <c r="C148" i="10"/>
  <c r="B148" i="10"/>
  <c r="S147" i="10"/>
  <c r="R147" i="10"/>
  <c r="Q147" i="10"/>
  <c r="P147" i="10"/>
  <c r="N147" i="10"/>
  <c r="M147" i="10"/>
  <c r="M147" i="10" a="1"/>
  <c r="L147" i="10"/>
  <c r="K147" i="10"/>
  <c r="G147" i="10"/>
  <c r="F147" i="10"/>
  <c r="E147" i="10"/>
  <c r="D147" i="10"/>
  <c r="C147" i="10"/>
  <c r="B147" i="10"/>
  <c r="S146" i="10"/>
  <c r="R146" i="10"/>
  <c r="Q146" i="10"/>
  <c r="P146" i="10"/>
  <c r="N146" i="10"/>
  <c r="M146" i="10"/>
  <c r="M146" i="10" a="1"/>
  <c r="L146" i="10"/>
  <c r="K146" i="10"/>
  <c r="G146" i="10"/>
  <c r="F146" i="10"/>
  <c r="E146" i="10"/>
  <c r="D146" i="10"/>
  <c r="C146" i="10"/>
  <c r="B146" i="10"/>
  <c r="S145" i="10"/>
  <c r="R145" i="10"/>
  <c r="Q145" i="10"/>
  <c r="P145" i="10"/>
  <c r="N145" i="10"/>
  <c r="M145" i="10"/>
  <c r="M145" i="10" a="1"/>
  <c r="L145" i="10"/>
  <c r="K145" i="10"/>
  <c r="G145" i="10"/>
  <c r="F145" i="10"/>
  <c r="E145" i="10"/>
  <c r="D145" i="10"/>
  <c r="C145" i="10"/>
  <c r="B145" i="10"/>
  <c r="S144" i="10"/>
  <c r="R144" i="10"/>
  <c r="Q144" i="10"/>
  <c r="P144" i="10"/>
  <c r="N144" i="10"/>
  <c r="M144" i="10"/>
  <c r="M144" i="10" a="1"/>
  <c r="L144" i="10"/>
  <c r="K144" i="10"/>
  <c r="G144" i="10"/>
  <c r="F144" i="10"/>
  <c r="E144" i="10"/>
  <c r="D144" i="10"/>
  <c r="C144" i="10"/>
  <c r="B144" i="10"/>
  <c r="S143" i="10"/>
  <c r="R143" i="10"/>
  <c r="Q143" i="10"/>
  <c r="P143" i="10"/>
  <c r="N143" i="10"/>
  <c r="M143" i="10"/>
  <c r="M143" i="10" a="1"/>
  <c r="L143" i="10"/>
  <c r="K143" i="10"/>
  <c r="G143" i="10"/>
  <c r="F143" i="10"/>
  <c r="E143" i="10"/>
  <c r="D143" i="10"/>
  <c r="C143" i="10"/>
  <c r="B143" i="10"/>
  <c r="S142" i="10"/>
  <c r="R142" i="10"/>
  <c r="Q142" i="10"/>
  <c r="P142" i="10"/>
  <c r="N142" i="10"/>
  <c r="M142" i="10"/>
  <c r="M142" i="10" a="1"/>
  <c r="L142" i="10"/>
  <c r="K142" i="10"/>
  <c r="G142" i="10"/>
  <c r="F142" i="10"/>
  <c r="E142" i="10"/>
  <c r="D142" i="10"/>
  <c r="C142" i="10"/>
  <c r="B142" i="10"/>
  <c r="S141" i="10"/>
  <c r="R141" i="10"/>
  <c r="Q141" i="10"/>
  <c r="P141" i="10"/>
  <c r="N141" i="10"/>
  <c r="M141" i="10"/>
  <c r="M141" i="10" a="1"/>
  <c r="L141" i="10"/>
  <c r="K141" i="10"/>
  <c r="G141" i="10"/>
  <c r="F141" i="10"/>
  <c r="E141" i="10"/>
  <c r="D141" i="10"/>
  <c r="C141" i="10"/>
  <c r="B141" i="10"/>
  <c r="S140" i="10"/>
  <c r="R140" i="10"/>
  <c r="Q140" i="10"/>
  <c r="P140" i="10"/>
  <c r="N140" i="10"/>
  <c r="M140" i="10"/>
  <c r="M140" i="10" a="1"/>
  <c r="L140" i="10"/>
  <c r="K140" i="10"/>
  <c r="G140" i="10"/>
  <c r="F140" i="10"/>
  <c r="E140" i="10"/>
  <c r="D140" i="10"/>
  <c r="C140" i="10"/>
  <c r="B140" i="10"/>
  <c r="S139" i="10"/>
  <c r="R139" i="10"/>
  <c r="Q139" i="10"/>
  <c r="P139" i="10"/>
  <c r="N139" i="10"/>
  <c r="M139" i="10"/>
  <c r="M139" i="10" a="1"/>
  <c r="L139" i="10"/>
  <c r="K139" i="10"/>
  <c r="G139" i="10"/>
  <c r="F139" i="10"/>
  <c r="E139" i="10"/>
  <c r="D139" i="10"/>
  <c r="C139" i="10"/>
  <c r="B139" i="10"/>
  <c r="S138" i="10"/>
  <c r="R138" i="10"/>
  <c r="Q138" i="10"/>
  <c r="P138" i="10"/>
  <c r="N138" i="10"/>
  <c r="M138" i="10"/>
  <c r="M138" i="10" a="1"/>
  <c r="L138" i="10"/>
  <c r="K138" i="10"/>
  <c r="G138" i="10"/>
  <c r="F138" i="10"/>
  <c r="E138" i="10"/>
  <c r="D138" i="10"/>
  <c r="C138" i="10"/>
  <c r="B138" i="10"/>
  <c r="S137" i="10"/>
  <c r="R137" i="10"/>
  <c r="Q137" i="10"/>
  <c r="P137" i="10"/>
  <c r="N137" i="10"/>
  <c r="M137" i="10"/>
  <c r="M137" i="10" a="1"/>
  <c r="L137" i="10"/>
  <c r="K137" i="10"/>
  <c r="G137" i="10"/>
  <c r="F137" i="10"/>
  <c r="E137" i="10"/>
  <c r="D137" i="10"/>
  <c r="C137" i="10"/>
  <c r="B137" i="10"/>
  <c r="S136" i="10"/>
  <c r="R136" i="10"/>
  <c r="Q136" i="10"/>
  <c r="P136" i="10"/>
  <c r="N136" i="10"/>
  <c r="M136" i="10"/>
  <c r="M136" i="10" a="1"/>
  <c r="L136" i="10"/>
  <c r="K136" i="10"/>
  <c r="G136" i="10"/>
  <c r="F136" i="10"/>
  <c r="E136" i="10"/>
  <c r="D136" i="10"/>
  <c r="C136" i="10"/>
  <c r="B136" i="10"/>
  <c r="S135" i="10"/>
  <c r="R135" i="10"/>
  <c r="Q135" i="10"/>
  <c r="P135" i="10"/>
  <c r="N135" i="10"/>
  <c r="M135" i="10"/>
  <c r="M135" i="10" a="1"/>
  <c r="L135" i="10"/>
  <c r="K135" i="10"/>
  <c r="G135" i="10"/>
  <c r="F135" i="10"/>
  <c r="E135" i="10"/>
  <c r="D135" i="10"/>
  <c r="C135" i="10"/>
  <c r="B135" i="10"/>
  <c r="S134" i="10"/>
  <c r="R134" i="10"/>
  <c r="Q134" i="10"/>
  <c r="P134" i="10"/>
  <c r="N134" i="10"/>
  <c r="M134" i="10"/>
  <c r="M134" i="10" a="1"/>
  <c r="L134" i="10"/>
  <c r="K134" i="10"/>
  <c r="G134" i="10"/>
  <c r="F134" i="10"/>
  <c r="E134" i="10"/>
  <c r="D134" i="10"/>
  <c r="C134" i="10"/>
  <c r="B134" i="10"/>
  <c r="S133" i="10"/>
  <c r="R133" i="10"/>
  <c r="Q133" i="10"/>
  <c r="P133" i="10"/>
  <c r="N133" i="10"/>
  <c r="M133" i="10"/>
  <c r="M133" i="10" a="1"/>
  <c r="L133" i="10"/>
  <c r="K133" i="10"/>
  <c r="G133" i="10"/>
  <c r="F133" i="10"/>
  <c r="E133" i="10"/>
  <c r="D133" i="10"/>
  <c r="C133" i="10"/>
  <c r="B133" i="10"/>
  <c r="S132" i="10"/>
  <c r="R132" i="10"/>
  <c r="Q132" i="10"/>
  <c r="P132" i="10"/>
  <c r="N132" i="10"/>
  <c r="M132" i="10"/>
  <c r="M132" i="10" a="1"/>
  <c r="L132" i="10"/>
  <c r="K132" i="10"/>
  <c r="G132" i="10"/>
  <c r="F132" i="10"/>
  <c r="E132" i="10"/>
  <c r="D132" i="10"/>
  <c r="C132" i="10"/>
  <c r="B132" i="10"/>
  <c r="S131" i="10"/>
  <c r="R131" i="10"/>
  <c r="Q131" i="10"/>
  <c r="P131" i="10"/>
  <c r="N131" i="10"/>
  <c r="M131" i="10"/>
  <c r="M131" i="10" a="1"/>
  <c r="L131" i="10"/>
  <c r="K131" i="10"/>
  <c r="G131" i="10"/>
  <c r="F131" i="10"/>
  <c r="E131" i="10"/>
  <c r="D131" i="10"/>
  <c r="C131" i="10"/>
  <c r="B131" i="10"/>
  <c r="S130" i="10"/>
  <c r="R130" i="10"/>
  <c r="Q130" i="10"/>
  <c r="P130" i="10"/>
  <c r="N130" i="10"/>
  <c r="M130" i="10"/>
  <c r="M130" i="10" a="1"/>
  <c r="L130" i="10"/>
  <c r="K130" i="10"/>
  <c r="G130" i="10"/>
  <c r="F130" i="10"/>
  <c r="E130" i="10"/>
  <c r="D130" i="10"/>
  <c r="C130" i="10"/>
  <c r="B130" i="10"/>
  <c r="S129" i="10"/>
  <c r="R129" i="10"/>
  <c r="Q129" i="10"/>
  <c r="P129" i="10"/>
  <c r="N129" i="10"/>
  <c r="M129" i="10"/>
  <c r="M129" i="10" a="1"/>
  <c r="L129" i="10"/>
  <c r="K129" i="10"/>
  <c r="G129" i="10"/>
  <c r="F129" i="10"/>
  <c r="E129" i="10"/>
  <c r="D129" i="10"/>
  <c r="C129" i="10"/>
  <c r="B129" i="10"/>
  <c r="S128" i="10"/>
  <c r="R128" i="10"/>
  <c r="Q128" i="10"/>
  <c r="P128" i="10"/>
  <c r="N128" i="10"/>
  <c r="M128" i="10"/>
  <c r="M128" i="10" a="1"/>
  <c r="L128" i="10"/>
  <c r="K128" i="10"/>
  <c r="G128" i="10"/>
  <c r="F128" i="10"/>
  <c r="E128" i="10"/>
  <c r="D128" i="10"/>
  <c r="C128" i="10"/>
  <c r="B128" i="10"/>
  <c r="S127" i="10"/>
  <c r="R127" i="10"/>
  <c r="Q127" i="10"/>
  <c r="P127" i="10"/>
  <c r="N127" i="10"/>
  <c r="M127" i="10"/>
  <c r="M127" i="10" a="1"/>
  <c r="L127" i="10"/>
  <c r="K127" i="10"/>
  <c r="G127" i="10"/>
  <c r="F127" i="10"/>
  <c r="E127" i="10"/>
  <c r="D127" i="10"/>
  <c r="C127" i="10"/>
  <c r="B127" i="10"/>
  <c r="S126" i="10"/>
  <c r="R126" i="10"/>
  <c r="Q126" i="10"/>
  <c r="P126" i="10"/>
  <c r="N126" i="10"/>
  <c r="M126" i="10"/>
  <c r="M126" i="10" a="1"/>
  <c r="L126" i="10"/>
  <c r="K126" i="10"/>
  <c r="G126" i="10"/>
  <c r="F126" i="10"/>
  <c r="E126" i="10"/>
  <c r="D126" i="10"/>
  <c r="C126" i="10"/>
  <c r="B126" i="10"/>
  <c r="S125" i="10"/>
  <c r="R125" i="10"/>
  <c r="Q125" i="10"/>
  <c r="P125" i="10"/>
  <c r="N125" i="10"/>
  <c r="M125" i="10"/>
  <c r="M125" i="10" a="1"/>
  <c r="L125" i="10"/>
  <c r="K125" i="10"/>
  <c r="G125" i="10"/>
  <c r="F125" i="10"/>
  <c r="E125" i="10"/>
  <c r="D125" i="10"/>
  <c r="C125" i="10"/>
  <c r="B125" i="10"/>
  <c r="S124" i="10"/>
  <c r="R124" i="10"/>
  <c r="Q124" i="10"/>
  <c r="P124" i="10"/>
  <c r="N124" i="10"/>
  <c r="M124" i="10"/>
  <c r="M124" i="10" a="1"/>
  <c r="L124" i="10"/>
  <c r="K124" i="10"/>
  <c r="G124" i="10"/>
  <c r="F124" i="10"/>
  <c r="E124" i="10"/>
  <c r="D124" i="10"/>
  <c r="C124" i="10"/>
  <c r="B124" i="10"/>
  <c r="S123" i="10"/>
  <c r="R123" i="10"/>
  <c r="Q123" i="10"/>
  <c r="P123" i="10"/>
  <c r="N123" i="10"/>
  <c r="M123" i="10"/>
  <c r="M123" i="10" a="1"/>
  <c r="L123" i="10"/>
  <c r="K123" i="10"/>
  <c r="G123" i="10"/>
  <c r="F123" i="10"/>
  <c r="E123" i="10"/>
  <c r="D123" i="10"/>
  <c r="C123" i="10"/>
  <c r="B123" i="10"/>
  <c r="S122" i="10"/>
  <c r="R122" i="10"/>
  <c r="Q122" i="10"/>
  <c r="P122" i="10"/>
  <c r="N122" i="10"/>
  <c r="M122" i="10"/>
  <c r="M122" i="10" a="1"/>
  <c r="L122" i="10"/>
  <c r="K122" i="10"/>
  <c r="G122" i="10"/>
  <c r="F122" i="10"/>
  <c r="E122" i="10"/>
  <c r="D122" i="10"/>
  <c r="C122" i="10"/>
  <c r="B122" i="10"/>
  <c r="S121" i="10"/>
  <c r="R121" i="10"/>
  <c r="Q121" i="10"/>
  <c r="P121" i="10"/>
  <c r="N121" i="10"/>
  <c r="M121" i="10"/>
  <c r="M121" i="10" a="1"/>
  <c r="L121" i="10"/>
  <c r="K121" i="10"/>
  <c r="G121" i="10"/>
  <c r="F121" i="10"/>
  <c r="E121" i="10"/>
  <c r="D121" i="10"/>
  <c r="C121" i="10"/>
  <c r="B121" i="10"/>
  <c r="S120" i="10"/>
  <c r="R120" i="10"/>
  <c r="Q120" i="10"/>
  <c r="P120" i="10"/>
  <c r="N120" i="10"/>
  <c r="M120" i="10"/>
  <c r="M120" i="10" a="1"/>
  <c r="L120" i="10"/>
  <c r="K120" i="10"/>
  <c r="G120" i="10"/>
  <c r="F120" i="10"/>
  <c r="E120" i="10"/>
  <c r="D120" i="10"/>
  <c r="C120" i="10"/>
  <c r="B120" i="10"/>
  <c r="S119" i="10"/>
  <c r="R119" i="10"/>
  <c r="Q119" i="10"/>
  <c r="P119" i="10"/>
  <c r="N119" i="10"/>
  <c r="M119" i="10"/>
  <c r="M119" i="10" a="1"/>
  <c r="L119" i="10"/>
  <c r="K119" i="10"/>
  <c r="G119" i="10"/>
  <c r="F119" i="10"/>
  <c r="E119" i="10"/>
  <c r="D119" i="10"/>
  <c r="C119" i="10"/>
  <c r="B119" i="10"/>
  <c r="S118" i="10"/>
  <c r="R118" i="10"/>
  <c r="Q118" i="10"/>
  <c r="P118" i="10"/>
  <c r="N118" i="10"/>
  <c r="M118" i="10"/>
  <c r="M118" i="10" a="1"/>
  <c r="L118" i="10"/>
  <c r="K118" i="10"/>
  <c r="G118" i="10"/>
  <c r="F118" i="10"/>
  <c r="E118" i="10"/>
  <c r="D118" i="10"/>
  <c r="C118" i="10"/>
  <c r="B118" i="10"/>
  <c r="S117" i="10"/>
  <c r="R117" i="10"/>
  <c r="Q117" i="10"/>
  <c r="P117" i="10"/>
  <c r="N117" i="10"/>
  <c r="M117" i="10"/>
  <c r="M117" i="10" a="1"/>
  <c r="L117" i="10"/>
  <c r="K117" i="10"/>
  <c r="G117" i="10"/>
  <c r="F117" i="10"/>
  <c r="E117" i="10"/>
  <c r="D117" i="10"/>
  <c r="C117" i="10"/>
  <c r="B117" i="10"/>
  <c r="S116" i="10"/>
  <c r="R116" i="10"/>
  <c r="Q116" i="10"/>
  <c r="P116" i="10"/>
  <c r="N116" i="10"/>
  <c r="M116" i="10"/>
  <c r="M116" i="10" a="1"/>
  <c r="L116" i="10"/>
  <c r="K116" i="10"/>
  <c r="G116" i="10"/>
  <c r="F116" i="10"/>
  <c r="E116" i="10"/>
  <c r="D116" i="10"/>
  <c r="C116" i="10"/>
  <c r="B116" i="10"/>
  <c r="S115" i="10"/>
  <c r="R115" i="10"/>
  <c r="Q115" i="10"/>
  <c r="P115" i="10"/>
  <c r="N115" i="10"/>
  <c r="M115" i="10"/>
  <c r="M115" i="10" a="1"/>
  <c r="L115" i="10"/>
  <c r="K115" i="10"/>
  <c r="G115" i="10"/>
  <c r="F115" i="10"/>
  <c r="E115" i="10"/>
  <c r="D115" i="10"/>
  <c r="C115" i="10"/>
  <c r="B115" i="10"/>
  <c r="S114" i="10"/>
  <c r="R114" i="10"/>
  <c r="Q114" i="10"/>
  <c r="P114" i="10"/>
  <c r="N114" i="10"/>
  <c r="M114" i="10"/>
  <c r="M114" i="10" a="1"/>
  <c r="L114" i="10"/>
  <c r="K114" i="10"/>
  <c r="G114" i="10"/>
  <c r="F114" i="10"/>
  <c r="E114" i="10"/>
  <c r="D114" i="10"/>
  <c r="C114" i="10"/>
  <c r="B114" i="10"/>
  <c r="S113" i="10"/>
  <c r="R113" i="10"/>
  <c r="Q113" i="10"/>
  <c r="P113" i="10"/>
  <c r="N113" i="10"/>
  <c r="M113" i="10"/>
  <c r="M113" i="10" a="1"/>
  <c r="L113" i="10"/>
  <c r="K113" i="10"/>
  <c r="G113" i="10"/>
  <c r="F113" i="10"/>
  <c r="E113" i="10"/>
  <c r="D113" i="10"/>
  <c r="C113" i="10"/>
  <c r="B113" i="10"/>
  <c r="S112" i="10"/>
  <c r="R112" i="10"/>
  <c r="Q112" i="10"/>
  <c r="P112" i="10"/>
  <c r="N112" i="10"/>
  <c r="M112" i="10"/>
  <c r="M112" i="10" a="1"/>
  <c r="L112" i="10"/>
  <c r="K112" i="10"/>
  <c r="G112" i="10"/>
  <c r="F112" i="10"/>
  <c r="E112" i="10"/>
  <c r="D112" i="10"/>
  <c r="C112" i="10"/>
  <c r="B112" i="10"/>
  <c r="S111" i="10"/>
  <c r="R111" i="10"/>
  <c r="Q111" i="10"/>
  <c r="P111" i="10"/>
  <c r="N111" i="10"/>
  <c r="M111" i="10"/>
  <c r="M111" i="10" a="1"/>
  <c r="L111" i="10"/>
  <c r="K111" i="10"/>
  <c r="G111" i="10"/>
  <c r="F111" i="10"/>
  <c r="E111" i="10"/>
  <c r="D111" i="10"/>
  <c r="C111" i="10"/>
  <c r="B111" i="10"/>
  <c r="S110" i="10"/>
  <c r="R110" i="10"/>
  <c r="Q110" i="10"/>
  <c r="P110" i="10"/>
  <c r="N110" i="10"/>
  <c r="M110" i="10"/>
  <c r="M110" i="10" a="1"/>
  <c r="L110" i="10"/>
  <c r="K110" i="10"/>
  <c r="G110" i="10"/>
  <c r="F110" i="10"/>
  <c r="E110" i="10"/>
  <c r="D110" i="10"/>
  <c r="C110" i="10"/>
  <c r="B110" i="10"/>
  <c r="S109" i="10"/>
  <c r="R109" i="10"/>
  <c r="Q109" i="10"/>
  <c r="P109" i="10"/>
  <c r="N109" i="10"/>
  <c r="M109" i="10"/>
  <c r="M109" i="10" a="1"/>
  <c r="L109" i="10"/>
  <c r="K109" i="10"/>
  <c r="G109" i="10"/>
  <c r="F109" i="10"/>
  <c r="E109" i="10"/>
  <c r="D109" i="10"/>
  <c r="C109" i="10"/>
  <c r="B109" i="10"/>
  <c r="S108" i="10"/>
  <c r="R108" i="10"/>
  <c r="Q108" i="10"/>
  <c r="P108" i="10"/>
  <c r="N108" i="10"/>
  <c r="M108" i="10"/>
  <c r="M108" i="10" a="1"/>
  <c r="L108" i="10"/>
  <c r="K108" i="10"/>
  <c r="G108" i="10"/>
  <c r="F108" i="10"/>
  <c r="E108" i="10"/>
  <c r="D108" i="10"/>
  <c r="C108" i="10"/>
  <c r="B108" i="10"/>
  <c r="S107" i="10"/>
  <c r="R107" i="10"/>
  <c r="Q107" i="10"/>
  <c r="P107" i="10"/>
  <c r="N107" i="10"/>
  <c r="M107" i="10"/>
  <c r="M107" i="10" a="1"/>
  <c r="L107" i="10"/>
  <c r="K107" i="10"/>
  <c r="G107" i="10"/>
  <c r="F107" i="10"/>
  <c r="E107" i="10"/>
  <c r="D107" i="10"/>
  <c r="C107" i="10"/>
  <c r="B107" i="10"/>
  <c r="S106" i="10"/>
  <c r="R106" i="10"/>
  <c r="Q106" i="10"/>
  <c r="P106" i="10"/>
  <c r="N106" i="10"/>
  <c r="M106" i="10"/>
  <c r="M106" i="10" a="1"/>
  <c r="L106" i="10"/>
  <c r="K106" i="10"/>
  <c r="G106" i="10"/>
  <c r="F106" i="10"/>
  <c r="E106" i="10"/>
  <c r="D106" i="10"/>
  <c r="C106" i="10"/>
  <c r="B106" i="10"/>
  <c r="S105" i="10"/>
  <c r="R105" i="10"/>
  <c r="Q105" i="10"/>
  <c r="P105" i="10"/>
  <c r="N105" i="10"/>
  <c r="M105" i="10"/>
  <c r="M105" i="10" a="1"/>
  <c r="L105" i="10"/>
  <c r="K105" i="10"/>
  <c r="G105" i="10"/>
  <c r="F105" i="10"/>
  <c r="E105" i="10"/>
  <c r="D105" i="10"/>
  <c r="C105" i="10"/>
  <c r="B105" i="10"/>
  <c r="S104" i="10"/>
  <c r="R104" i="10"/>
  <c r="Q104" i="10"/>
  <c r="P104" i="10"/>
  <c r="N104" i="10"/>
  <c r="M104" i="10"/>
  <c r="M104" i="10" a="1"/>
  <c r="L104" i="10"/>
  <c r="K104" i="10"/>
  <c r="G104" i="10"/>
  <c r="F104" i="10"/>
  <c r="E104" i="10"/>
  <c r="D104" i="10"/>
  <c r="C104" i="10"/>
  <c r="B104" i="10"/>
  <c r="S103" i="10"/>
  <c r="R103" i="10"/>
  <c r="Q103" i="10"/>
  <c r="P103" i="10"/>
  <c r="N103" i="10"/>
  <c r="M103" i="10"/>
  <c r="M103" i="10" a="1"/>
  <c r="L103" i="10"/>
  <c r="K103" i="10"/>
  <c r="G103" i="10"/>
  <c r="F103" i="10"/>
  <c r="E103" i="10"/>
  <c r="D103" i="10"/>
  <c r="C103" i="10"/>
  <c r="B103" i="10"/>
  <c r="S102" i="10"/>
  <c r="R102" i="10"/>
  <c r="Q102" i="10"/>
  <c r="P102" i="10"/>
  <c r="N102" i="10"/>
  <c r="M102" i="10"/>
  <c r="M102" i="10" a="1"/>
  <c r="L102" i="10"/>
  <c r="K102" i="10"/>
  <c r="G102" i="10"/>
  <c r="F102" i="10"/>
  <c r="E102" i="10"/>
  <c r="D102" i="10"/>
  <c r="C102" i="10"/>
  <c r="B102" i="10"/>
  <c r="S101" i="10"/>
  <c r="R101" i="10"/>
  <c r="Q101" i="10"/>
  <c r="P101" i="10"/>
  <c r="N101" i="10"/>
  <c r="M101" i="10"/>
  <c r="M101" i="10" a="1"/>
  <c r="L101" i="10"/>
  <c r="K101" i="10"/>
  <c r="G101" i="10"/>
  <c r="F101" i="10"/>
  <c r="E101" i="10"/>
  <c r="D101" i="10"/>
  <c r="C101" i="10"/>
  <c r="B101" i="10"/>
  <c r="S100" i="10"/>
  <c r="R100" i="10"/>
  <c r="Q100" i="10"/>
  <c r="P100" i="10"/>
  <c r="N100" i="10"/>
  <c r="M100" i="10"/>
  <c r="M100" i="10" a="1"/>
  <c r="L100" i="10"/>
  <c r="K100" i="10"/>
  <c r="G100" i="10"/>
  <c r="F100" i="10"/>
  <c r="E100" i="10"/>
  <c r="D100" i="10"/>
  <c r="C100" i="10"/>
  <c r="B100" i="10"/>
  <c r="S99" i="10"/>
  <c r="R99" i="10"/>
  <c r="Q99" i="10"/>
  <c r="P99" i="10"/>
  <c r="N99" i="10"/>
  <c r="M99" i="10"/>
  <c r="M99" i="10" a="1"/>
  <c r="L99" i="10"/>
  <c r="K99" i="10"/>
  <c r="G99" i="10"/>
  <c r="F99" i="10"/>
  <c r="E99" i="10"/>
  <c r="D99" i="10"/>
  <c r="C99" i="10"/>
  <c r="B99" i="10"/>
  <c r="S98" i="10"/>
  <c r="R98" i="10"/>
  <c r="Q98" i="10"/>
  <c r="P98" i="10"/>
  <c r="N98" i="10"/>
  <c r="M98" i="10"/>
  <c r="M98" i="10" a="1"/>
  <c r="L98" i="10"/>
  <c r="K98" i="10"/>
  <c r="G98" i="10"/>
  <c r="F98" i="10"/>
  <c r="E98" i="10"/>
  <c r="D98" i="10"/>
  <c r="C98" i="10"/>
  <c r="B98" i="10"/>
  <c r="S97" i="10"/>
  <c r="R97" i="10"/>
  <c r="Q97" i="10"/>
  <c r="P97" i="10"/>
  <c r="N97" i="10"/>
  <c r="M97" i="10"/>
  <c r="M97" i="10" a="1"/>
  <c r="L97" i="10"/>
  <c r="K97" i="10"/>
  <c r="G97" i="10"/>
  <c r="F97" i="10"/>
  <c r="E97" i="10"/>
  <c r="D97" i="10"/>
  <c r="C97" i="10"/>
  <c r="B97" i="10"/>
  <c r="X96" i="10"/>
  <c r="S96" i="10"/>
  <c r="R96" i="10"/>
  <c r="Q96" i="10"/>
  <c r="P96" i="10"/>
  <c r="N96" i="10"/>
  <c r="M96" i="10"/>
  <c r="M96" i="10" a="1"/>
  <c r="L96" i="10"/>
  <c r="K96" i="10"/>
  <c r="G96" i="10"/>
  <c r="F96" i="10"/>
  <c r="E96" i="10"/>
  <c r="D96" i="10"/>
  <c r="C96" i="10"/>
  <c r="B96" i="10"/>
  <c r="S95" i="10"/>
  <c r="R95" i="10"/>
  <c r="Q95" i="10"/>
  <c r="P95" i="10"/>
  <c r="N95" i="10"/>
  <c r="M95" i="10"/>
  <c r="M95" i="10" a="1"/>
  <c r="L95" i="10"/>
  <c r="K95" i="10"/>
  <c r="G95" i="10"/>
  <c r="F95" i="10"/>
  <c r="E95" i="10"/>
  <c r="D95" i="10"/>
  <c r="C95" i="10"/>
  <c r="B95" i="10"/>
  <c r="S94" i="10"/>
  <c r="R94" i="10"/>
  <c r="Q94" i="10"/>
  <c r="P94" i="10"/>
  <c r="N94" i="10"/>
  <c r="M94" i="10"/>
  <c r="M94" i="10" a="1"/>
  <c r="L94" i="10"/>
  <c r="K94" i="10"/>
  <c r="G94" i="10"/>
  <c r="F94" i="10"/>
  <c r="E94" i="10"/>
  <c r="D94" i="10"/>
  <c r="C94" i="10"/>
  <c r="B94" i="10"/>
  <c r="S93" i="10"/>
  <c r="R93" i="10"/>
  <c r="Q93" i="10"/>
  <c r="P93" i="10"/>
  <c r="N93" i="10"/>
  <c r="M93" i="10"/>
  <c r="M93" i="10" a="1"/>
  <c r="L93" i="10"/>
  <c r="K93" i="10"/>
  <c r="G93" i="10"/>
  <c r="F93" i="10"/>
  <c r="E93" i="10"/>
  <c r="D93" i="10"/>
  <c r="C93" i="10"/>
  <c r="B93" i="10"/>
  <c r="S92" i="10"/>
  <c r="R92" i="10"/>
  <c r="Q92" i="10"/>
  <c r="P92" i="10"/>
  <c r="N92" i="10"/>
  <c r="M92" i="10"/>
  <c r="M92" i="10" a="1"/>
  <c r="L92" i="10"/>
  <c r="K92" i="10"/>
  <c r="G92" i="10"/>
  <c r="F92" i="10"/>
  <c r="E92" i="10"/>
  <c r="D92" i="10"/>
  <c r="C92" i="10"/>
  <c r="B92" i="10"/>
  <c r="S91" i="10"/>
  <c r="R91" i="10"/>
  <c r="Q91" i="10"/>
  <c r="P91" i="10"/>
  <c r="N91" i="10"/>
  <c r="M91" i="10"/>
  <c r="M91" i="10" a="1"/>
  <c r="L91" i="10"/>
  <c r="K91" i="10"/>
  <c r="G91" i="10"/>
  <c r="F91" i="10"/>
  <c r="E91" i="10"/>
  <c r="D91" i="10"/>
  <c r="C91" i="10"/>
  <c r="B91" i="10"/>
  <c r="S90" i="10"/>
  <c r="R90" i="10"/>
  <c r="Q90" i="10"/>
  <c r="P90" i="10"/>
  <c r="N90" i="10"/>
  <c r="M90" i="10"/>
  <c r="M90" i="10" a="1"/>
  <c r="L90" i="10"/>
  <c r="K90" i="10"/>
  <c r="G90" i="10"/>
  <c r="F90" i="10"/>
  <c r="E90" i="10"/>
  <c r="D90" i="10"/>
  <c r="C90" i="10"/>
  <c r="B90" i="10"/>
  <c r="S89" i="10"/>
  <c r="R89" i="10"/>
  <c r="Q89" i="10"/>
  <c r="P89" i="10"/>
  <c r="N89" i="10"/>
  <c r="M89" i="10"/>
  <c r="M89" i="10" a="1"/>
  <c r="L89" i="10"/>
  <c r="K89" i="10"/>
  <c r="G89" i="10"/>
  <c r="F89" i="10"/>
  <c r="E89" i="10"/>
  <c r="D89" i="10"/>
  <c r="C89" i="10"/>
  <c r="B89" i="10"/>
  <c r="S88" i="10"/>
  <c r="R88" i="10"/>
  <c r="Q88" i="10"/>
  <c r="P88" i="10"/>
  <c r="M88" i="10"/>
  <c r="M88" i="10" a="1"/>
  <c r="L88" i="10"/>
  <c r="K88" i="10"/>
  <c r="G88" i="10"/>
  <c r="F88" i="10"/>
  <c r="E88" i="10"/>
  <c r="D88" i="10"/>
  <c r="C88" i="10"/>
  <c r="B88" i="10"/>
  <c r="S87" i="10"/>
  <c r="R87" i="10"/>
  <c r="Q87" i="10"/>
  <c r="P87" i="10"/>
  <c r="N87" i="10"/>
  <c r="M87" i="10"/>
  <c r="M87" i="10" a="1"/>
  <c r="L87" i="10"/>
  <c r="K87" i="10"/>
  <c r="G87" i="10"/>
  <c r="F87" i="10"/>
  <c r="E87" i="10"/>
  <c r="D87" i="10"/>
  <c r="C87" i="10"/>
  <c r="B87" i="10"/>
  <c r="X86" i="10"/>
  <c r="S86" i="10"/>
  <c r="R86" i="10"/>
  <c r="Q86" i="10"/>
  <c r="P86" i="10"/>
  <c r="N86" i="10"/>
  <c r="M86" i="10"/>
  <c r="M86" i="10" a="1"/>
  <c r="L86" i="10"/>
  <c r="K86" i="10"/>
  <c r="G86" i="10"/>
  <c r="F86" i="10"/>
  <c r="E86" i="10"/>
  <c r="D86" i="10"/>
  <c r="C86" i="10"/>
  <c r="B86" i="10"/>
  <c r="S85" i="10"/>
  <c r="R85" i="10"/>
  <c r="Q85" i="10"/>
  <c r="P85" i="10"/>
  <c r="N85" i="10"/>
  <c r="M85" i="10"/>
  <c r="M85" i="10" a="1"/>
  <c r="L85" i="10"/>
  <c r="K85" i="10"/>
  <c r="G85" i="10"/>
  <c r="F85" i="10"/>
  <c r="E85" i="10"/>
  <c r="D85" i="10"/>
  <c r="C85" i="10"/>
  <c r="B85" i="10"/>
  <c r="S84" i="10"/>
  <c r="R84" i="10"/>
  <c r="Q84" i="10"/>
  <c r="P84" i="10"/>
  <c r="N84" i="10"/>
  <c r="M84" i="10"/>
  <c r="M84" i="10" a="1"/>
  <c r="L84" i="10"/>
  <c r="K84" i="10"/>
  <c r="G84" i="10"/>
  <c r="F84" i="10"/>
  <c r="E84" i="10"/>
  <c r="D84" i="10"/>
  <c r="C84" i="10"/>
  <c r="B84" i="10"/>
  <c r="S83" i="10"/>
  <c r="R83" i="10"/>
  <c r="Q83" i="10"/>
  <c r="P83" i="10"/>
  <c r="N83" i="10"/>
  <c r="M83" i="10"/>
  <c r="M83" i="10" a="1"/>
  <c r="L83" i="10"/>
  <c r="K83" i="10"/>
  <c r="G83" i="10"/>
  <c r="F83" i="10"/>
  <c r="E83" i="10"/>
  <c r="D83" i="10"/>
  <c r="C83" i="10"/>
  <c r="B83" i="10"/>
  <c r="S82" i="10"/>
  <c r="R82" i="10"/>
  <c r="Q82" i="10"/>
  <c r="P82" i="10"/>
  <c r="N82" i="10"/>
  <c r="M82" i="10"/>
  <c r="M82" i="10" a="1"/>
  <c r="L82" i="10"/>
  <c r="K82" i="10"/>
  <c r="G82" i="10"/>
  <c r="F82" i="10"/>
  <c r="E82" i="10"/>
  <c r="D82" i="10"/>
  <c r="C82" i="10"/>
  <c r="B82" i="10"/>
  <c r="S81" i="10"/>
  <c r="R81" i="10"/>
  <c r="Q81" i="10"/>
  <c r="P81" i="10"/>
  <c r="N81" i="10"/>
  <c r="M81" i="10"/>
  <c r="M81" i="10" a="1"/>
  <c r="L81" i="10"/>
  <c r="K81" i="10"/>
  <c r="G81" i="10"/>
  <c r="F81" i="10"/>
  <c r="E81" i="10"/>
  <c r="D81" i="10"/>
  <c r="C81" i="10"/>
  <c r="B81" i="10"/>
  <c r="S80" i="10"/>
  <c r="R80" i="10"/>
  <c r="Q80" i="10"/>
  <c r="P80" i="10"/>
  <c r="N80" i="10"/>
  <c r="M80" i="10"/>
  <c r="M80" i="10" a="1"/>
  <c r="L80" i="10"/>
  <c r="K80" i="10"/>
  <c r="G80" i="10"/>
  <c r="F80" i="10"/>
  <c r="E80" i="10"/>
  <c r="D80" i="10"/>
  <c r="C80" i="10"/>
  <c r="B80" i="10"/>
  <c r="S79" i="10"/>
  <c r="R79" i="10"/>
  <c r="Q79" i="10"/>
  <c r="P79" i="10"/>
  <c r="N79" i="10"/>
  <c r="M79" i="10"/>
  <c r="M79" i="10" a="1"/>
  <c r="L79" i="10"/>
  <c r="K79" i="10"/>
  <c r="G79" i="10"/>
  <c r="F79" i="10"/>
  <c r="E79" i="10"/>
  <c r="D79" i="10"/>
  <c r="C79" i="10"/>
  <c r="B79" i="10"/>
  <c r="S78" i="10"/>
  <c r="R78" i="10"/>
  <c r="Q78" i="10"/>
  <c r="P78" i="10"/>
  <c r="N78" i="10"/>
  <c r="M78" i="10"/>
  <c r="M78" i="10" a="1"/>
  <c r="L78" i="10"/>
  <c r="K78" i="10"/>
  <c r="G78" i="10"/>
  <c r="F78" i="10"/>
  <c r="E78" i="10"/>
  <c r="D78" i="10"/>
  <c r="C78" i="10"/>
  <c r="B78" i="10"/>
  <c r="S77" i="10"/>
  <c r="R77" i="10"/>
  <c r="Q77" i="10"/>
  <c r="P77" i="10"/>
  <c r="N77" i="10"/>
  <c r="M77" i="10"/>
  <c r="M77" i="10" a="1"/>
  <c r="L77" i="10"/>
  <c r="K77" i="10"/>
  <c r="G77" i="10"/>
  <c r="F77" i="10"/>
  <c r="E77" i="10"/>
  <c r="D77" i="10"/>
  <c r="C77" i="10"/>
  <c r="B77" i="10"/>
  <c r="S76" i="10"/>
  <c r="R76" i="10"/>
  <c r="Q76" i="10"/>
  <c r="P76" i="10"/>
  <c r="M76" i="10"/>
  <c r="M76" i="10" a="1"/>
  <c r="L76" i="10"/>
  <c r="K76" i="10"/>
  <c r="G76" i="10"/>
  <c r="F76" i="10"/>
  <c r="E76" i="10"/>
  <c r="D76" i="10"/>
  <c r="C76" i="10"/>
  <c r="B76" i="10"/>
  <c r="S75" i="10"/>
  <c r="R75" i="10"/>
  <c r="Q75" i="10"/>
  <c r="P75" i="10"/>
  <c r="N75" i="10"/>
  <c r="M75" i="10"/>
  <c r="M75" i="10" a="1"/>
  <c r="L75" i="10"/>
  <c r="K75" i="10"/>
  <c r="G75" i="10"/>
  <c r="F75" i="10"/>
  <c r="E75" i="10"/>
  <c r="D75" i="10"/>
  <c r="C75" i="10"/>
  <c r="B75" i="10"/>
  <c r="S74" i="10"/>
  <c r="R74" i="10"/>
  <c r="Q74" i="10"/>
  <c r="P74" i="10"/>
  <c r="N74" i="10"/>
  <c r="M74" i="10"/>
  <c r="M74" i="10" a="1"/>
  <c r="L74" i="10"/>
  <c r="K74" i="10"/>
  <c r="G74" i="10"/>
  <c r="F74" i="10"/>
  <c r="E74" i="10"/>
  <c r="D74" i="10"/>
  <c r="C74" i="10"/>
  <c r="B74" i="10"/>
  <c r="S73" i="10"/>
  <c r="R73" i="10"/>
  <c r="Q73" i="10"/>
  <c r="P73" i="10"/>
  <c r="N73" i="10"/>
  <c r="M73" i="10"/>
  <c r="M73" i="10" a="1"/>
  <c r="L73" i="10"/>
  <c r="K73" i="10"/>
  <c r="G73" i="10"/>
  <c r="F73" i="10"/>
  <c r="E73" i="10"/>
  <c r="D73" i="10"/>
  <c r="C73" i="10"/>
  <c r="B73" i="10"/>
  <c r="X72" i="10"/>
  <c r="S72" i="10"/>
  <c r="R72" i="10"/>
  <c r="Q72" i="10"/>
  <c r="P72" i="10"/>
  <c r="N72" i="10"/>
  <c r="M72" i="10"/>
  <c r="M72" i="10" a="1"/>
  <c r="L72" i="10"/>
  <c r="K72" i="10"/>
  <c r="G72" i="10"/>
  <c r="F72" i="10"/>
  <c r="E72" i="10"/>
  <c r="D72" i="10"/>
  <c r="C72" i="10"/>
  <c r="B72" i="10"/>
  <c r="S71" i="10"/>
  <c r="R71" i="10"/>
  <c r="Q71" i="10"/>
  <c r="P71" i="10"/>
  <c r="N71" i="10"/>
  <c r="M71" i="10"/>
  <c r="M71" i="10" a="1"/>
  <c r="L71" i="10"/>
  <c r="K71" i="10"/>
  <c r="G71" i="10"/>
  <c r="F71" i="10"/>
  <c r="E71" i="10"/>
  <c r="D71" i="10"/>
  <c r="C71" i="10"/>
  <c r="B71" i="10"/>
  <c r="S70" i="10"/>
  <c r="R70" i="10"/>
  <c r="Q70" i="10"/>
  <c r="P70" i="10"/>
  <c r="N70" i="10"/>
  <c r="M70" i="10"/>
  <c r="M70" i="10" a="1"/>
  <c r="L70" i="10"/>
  <c r="K70" i="10"/>
  <c r="G70" i="10"/>
  <c r="F70" i="10"/>
  <c r="E70" i="10"/>
  <c r="D70" i="10"/>
  <c r="C70" i="10"/>
  <c r="B70" i="10"/>
  <c r="S69" i="10"/>
  <c r="R69" i="10"/>
  <c r="Q69" i="10"/>
  <c r="P69" i="10"/>
  <c r="N69" i="10"/>
  <c r="M69" i="10"/>
  <c r="M69" i="10" a="1"/>
  <c r="L69" i="10"/>
  <c r="K69" i="10"/>
  <c r="G69" i="10"/>
  <c r="F69" i="10"/>
  <c r="E69" i="10"/>
  <c r="D69" i="10"/>
  <c r="C69" i="10"/>
  <c r="B69" i="10"/>
  <c r="S68" i="10"/>
  <c r="R68" i="10"/>
  <c r="Q68" i="10"/>
  <c r="P68" i="10"/>
  <c r="N68" i="10"/>
  <c r="M68" i="10"/>
  <c r="M68" i="10" a="1"/>
  <c r="L68" i="10"/>
  <c r="K68" i="10"/>
  <c r="G68" i="10"/>
  <c r="F68" i="10"/>
  <c r="E68" i="10"/>
  <c r="D68" i="10"/>
  <c r="C68" i="10"/>
  <c r="B68" i="10"/>
  <c r="S67" i="10"/>
  <c r="R67" i="10"/>
  <c r="Q67" i="10"/>
  <c r="P67" i="10"/>
  <c r="N67" i="10"/>
  <c r="M67" i="10"/>
  <c r="M67" i="10" a="1"/>
  <c r="L67" i="10"/>
  <c r="K67" i="10"/>
  <c r="G67" i="10"/>
  <c r="F67" i="10"/>
  <c r="E67" i="10"/>
  <c r="D67" i="10"/>
  <c r="C67" i="10"/>
  <c r="B67" i="10"/>
  <c r="X66" i="10"/>
  <c r="S66" i="10"/>
  <c r="R66" i="10"/>
  <c r="Q66" i="10"/>
  <c r="P66" i="10"/>
  <c r="N66" i="10"/>
  <c r="M66" i="10"/>
  <c r="M66" i="10" a="1"/>
  <c r="L66" i="10"/>
  <c r="K66" i="10"/>
  <c r="G66" i="10"/>
  <c r="F66" i="10"/>
  <c r="E66" i="10"/>
  <c r="D66" i="10"/>
  <c r="C66" i="10"/>
  <c r="B66" i="10"/>
  <c r="S65" i="10"/>
  <c r="R65" i="10"/>
  <c r="Q65" i="10"/>
  <c r="P65" i="10"/>
  <c r="N65" i="10"/>
  <c r="M65" i="10"/>
  <c r="M65" i="10" a="1"/>
  <c r="L65" i="10"/>
  <c r="K65" i="10"/>
  <c r="G65" i="10"/>
  <c r="F65" i="10"/>
  <c r="E65" i="10"/>
  <c r="D65" i="10"/>
  <c r="C65" i="10"/>
  <c r="B65" i="10"/>
  <c r="S64" i="10"/>
  <c r="R64" i="10"/>
  <c r="Q64" i="10"/>
  <c r="P64" i="10"/>
  <c r="N64" i="10"/>
  <c r="M64" i="10"/>
  <c r="M64" i="10" a="1"/>
  <c r="L64" i="10"/>
  <c r="K64" i="10"/>
  <c r="G64" i="10"/>
  <c r="F64" i="10"/>
  <c r="E64" i="10"/>
  <c r="D64" i="10"/>
  <c r="C64" i="10"/>
  <c r="B64" i="10"/>
  <c r="S63" i="10"/>
  <c r="R63" i="10"/>
  <c r="Q63" i="10"/>
  <c r="P63" i="10"/>
  <c r="N63" i="10"/>
  <c r="M63" i="10"/>
  <c r="M63" i="10" a="1"/>
  <c r="L63" i="10"/>
  <c r="K63" i="10"/>
  <c r="G63" i="10"/>
  <c r="F63" i="10"/>
  <c r="E63" i="10"/>
  <c r="D63" i="10"/>
  <c r="C63" i="10"/>
  <c r="B63" i="10"/>
  <c r="S62" i="10"/>
  <c r="R62" i="10"/>
  <c r="Q62" i="10"/>
  <c r="P62" i="10"/>
  <c r="N62" i="10"/>
  <c r="M62" i="10"/>
  <c r="M62" i="10" a="1"/>
  <c r="L62" i="10"/>
  <c r="K62" i="10"/>
  <c r="G62" i="10"/>
  <c r="F62" i="10"/>
  <c r="E62" i="10"/>
  <c r="D62" i="10"/>
  <c r="C62" i="10"/>
  <c r="B62" i="10"/>
  <c r="S61" i="10"/>
  <c r="R61" i="10"/>
  <c r="Q61" i="10"/>
  <c r="P61" i="10"/>
  <c r="N61" i="10"/>
  <c r="M61" i="10"/>
  <c r="M61" i="10" a="1"/>
  <c r="L61" i="10"/>
  <c r="K61" i="10"/>
  <c r="G61" i="10"/>
  <c r="F61" i="10"/>
  <c r="E61" i="10"/>
  <c r="D61" i="10"/>
  <c r="C61" i="10"/>
  <c r="B61" i="10"/>
  <c r="V60" i="10"/>
  <c r="S60" i="10"/>
  <c r="R60" i="10"/>
  <c r="Q60" i="10"/>
  <c r="P60" i="10"/>
  <c r="N60" i="10"/>
  <c r="M60" i="10"/>
  <c r="M60" i="10" a="1"/>
  <c r="L60" i="10"/>
  <c r="K60" i="10"/>
  <c r="G60" i="10"/>
  <c r="F60" i="10"/>
  <c r="E60" i="10"/>
  <c r="D60" i="10"/>
  <c r="C60" i="10"/>
  <c r="B60" i="10"/>
  <c r="S59" i="10"/>
  <c r="R59" i="10"/>
  <c r="Q59" i="10"/>
  <c r="P59" i="10"/>
  <c r="N59" i="10"/>
  <c r="M59" i="10"/>
  <c r="M59" i="10" a="1"/>
  <c r="L59" i="10"/>
  <c r="K59" i="10"/>
  <c r="G59" i="10"/>
  <c r="F59" i="10"/>
  <c r="E59" i="10"/>
  <c r="D59" i="10"/>
  <c r="C59" i="10"/>
  <c r="B59" i="10"/>
  <c r="S58" i="10"/>
  <c r="R58" i="10"/>
  <c r="Q58" i="10"/>
  <c r="P58" i="10"/>
  <c r="N58" i="10"/>
  <c r="M58" i="10"/>
  <c r="M58" i="10" a="1"/>
  <c r="L58" i="10"/>
  <c r="K58" i="10"/>
  <c r="G58" i="10"/>
  <c r="F58" i="10"/>
  <c r="E58" i="10"/>
  <c r="D58" i="10"/>
  <c r="C58" i="10"/>
  <c r="B58" i="10"/>
  <c r="S57" i="10"/>
  <c r="R57" i="10"/>
  <c r="Q57" i="10"/>
  <c r="P57" i="10"/>
  <c r="N57" i="10"/>
  <c r="M57" i="10"/>
  <c r="M57" i="10" a="1"/>
  <c r="L57" i="10"/>
  <c r="K57" i="10"/>
  <c r="G57" i="10"/>
  <c r="F57" i="10"/>
  <c r="E57" i="10"/>
  <c r="D57" i="10"/>
  <c r="C57" i="10"/>
  <c r="B57" i="10"/>
  <c r="S56" i="10"/>
  <c r="R56" i="10"/>
  <c r="Q56" i="10"/>
  <c r="P56" i="10"/>
  <c r="N56" i="10"/>
  <c r="M56" i="10"/>
  <c r="M56" i="10" a="1"/>
  <c r="L56" i="10"/>
  <c r="K56" i="10"/>
  <c r="G56" i="10"/>
  <c r="F56" i="10"/>
  <c r="E56" i="10"/>
  <c r="D56" i="10"/>
  <c r="C56" i="10"/>
  <c r="B56" i="10"/>
  <c r="S55" i="10"/>
  <c r="R55" i="10"/>
  <c r="Q55" i="10"/>
  <c r="P55" i="10"/>
  <c r="M55" i="10"/>
  <c r="M55" i="10" a="1"/>
  <c r="L55" i="10"/>
  <c r="K55" i="10"/>
  <c r="G55" i="10"/>
  <c r="F55" i="10"/>
  <c r="E55" i="10"/>
  <c r="D55" i="10"/>
  <c r="C55" i="10"/>
  <c r="B55" i="10"/>
  <c r="U54" i="10"/>
  <c r="S54" i="10"/>
  <c r="R54" i="10"/>
  <c r="Q54" i="10"/>
  <c r="P54" i="10"/>
  <c r="N54" i="10"/>
  <c r="M54" i="10"/>
  <c r="M54" i="10" a="1"/>
  <c r="L54" i="10"/>
  <c r="K54" i="10"/>
  <c r="G54" i="10"/>
  <c r="F54" i="10"/>
  <c r="E54" i="10"/>
  <c r="D54" i="10"/>
  <c r="C54" i="10"/>
  <c r="B54" i="10"/>
  <c r="S53" i="10"/>
  <c r="R53" i="10"/>
  <c r="Q53" i="10"/>
  <c r="P53" i="10"/>
  <c r="N53" i="10"/>
  <c r="M53" i="10"/>
  <c r="M53" i="10" a="1"/>
  <c r="L53" i="10"/>
  <c r="K53" i="10"/>
  <c r="G53" i="10"/>
  <c r="F53" i="10"/>
  <c r="E53" i="10"/>
  <c r="D53" i="10"/>
  <c r="C53" i="10"/>
  <c r="B53" i="10"/>
  <c r="S52" i="10"/>
  <c r="R52" i="10"/>
  <c r="Q52" i="10"/>
  <c r="P52" i="10"/>
  <c r="N52" i="10"/>
  <c r="M52" i="10"/>
  <c r="M52" i="10" a="1"/>
  <c r="L52" i="10"/>
  <c r="K52" i="10"/>
  <c r="G52" i="10"/>
  <c r="F52" i="10"/>
  <c r="E52" i="10"/>
  <c r="D52" i="10"/>
  <c r="C52" i="10"/>
  <c r="B52" i="10"/>
  <c r="S51" i="10"/>
  <c r="R51" i="10"/>
  <c r="Q51" i="10"/>
  <c r="P51" i="10"/>
  <c r="N51" i="10"/>
  <c r="M51" i="10"/>
  <c r="M51" i="10" a="1"/>
  <c r="L51" i="10"/>
  <c r="K51" i="10"/>
  <c r="G51" i="10"/>
  <c r="F51" i="10"/>
  <c r="E51" i="10"/>
  <c r="D51" i="10"/>
  <c r="C51" i="10"/>
  <c r="B51" i="10"/>
  <c r="S50" i="10"/>
  <c r="R50" i="10"/>
  <c r="Q50" i="10"/>
  <c r="P50" i="10"/>
  <c r="N50" i="10"/>
  <c r="M50" i="10"/>
  <c r="M50" i="10" a="1"/>
  <c r="L50" i="10"/>
  <c r="K50" i="10"/>
  <c r="G50" i="10"/>
  <c r="F50" i="10"/>
  <c r="E50" i="10"/>
  <c r="D50" i="10"/>
  <c r="C50" i="10"/>
  <c r="B50" i="10"/>
  <c r="S49" i="10"/>
  <c r="R49" i="10"/>
  <c r="Q49" i="10"/>
  <c r="P49" i="10"/>
  <c r="N49" i="10"/>
  <c r="M49" i="10"/>
  <c r="M49" i="10" a="1"/>
  <c r="L49" i="10"/>
  <c r="K49" i="10"/>
  <c r="G49" i="10"/>
  <c r="F49" i="10"/>
  <c r="E49" i="10"/>
  <c r="D49" i="10"/>
  <c r="C49" i="10"/>
  <c r="B49" i="10"/>
  <c r="S48" i="10"/>
  <c r="R48" i="10"/>
  <c r="Q48" i="10"/>
  <c r="P48" i="10"/>
  <c r="N48" i="10"/>
  <c r="M48" i="10"/>
  <c r="M48" i="10" a="1"/>
  <c r="L48" i="10"/>
  <c r="K48" i="10"/>
  <c r="G48" i="10"/>
  <c r="F48" i="10"/>
  <c r="E48" i="10"/>
  <c r="D48" i="10"/>
  <c r="C48" i="10"/>
  <c r="B48" i="10"/>
  <c r="S47" i="10"/>
  <c r="R47" i="10"/>
  <c r="Q47" i="10"/>
  <c r="P47" i="10"/>
  <c r="N47" i="10"/>
  <c r="M47" i="10"/>
  <c r="M47" i="10" a="1"/>
  <c r="L47" i="10"/>
  <c r="K47" i="10"/>
  <c r="G47" i="10"/>
  <c r="F47" i="10"/>
  <c r="E47" i="10"/>
  <c r="D47" i="10"/>
  <c r="C47" i="10"/>
  <c r="B47" i="10"/>
  <c r="S46" i="10"/>
  <c r="R46" i="10"/>
  <c r="Q46" i="10"/>
  <c r="P46" i="10"/>
  <c r="N46" i="10"/>
  <c r="M46" i="10"/>
  <c r="M46" i="10" a="1"/>
  <c r="L46" i="10"/>
  <c r="K46" i="10"/>
  <c r="G46" i="10"/>
  <c r="F46" i="10"/>
  <c r="E46" i="10"/>
  <c r="D46" i="10"/>
  <c r="C46" i="10"/>
  <c r="B46" i="10"/>
  <c r="T45" i="10"/>
  <c r="S45" i="10"/>
  <c r="R45" i="10"/>
  <c r="Q45" i="10"/>
  <c r="P45" i="10"/>
  <c r="N45" i="10"/>
  <c r="M45" i="10"/>
  <c r="M45" i="10" a="1"/>
  <c r="L45" i="10"/>
  <c r="K45" i="10"/>
  <c r="G45" i="10"/>
  <c r="F45" i="10"/>
  <c r="E45" i="10"/>
  <c r="D45" i="10"/>
  <c r="C45" i="10"/>
  <c r="B45" i="10"/>
  <c r="S44" i="10"/>
  <c r="R44" i="10"/>
  <c r="Q44" i="10"/>
  <c r="P44" i="10"/>
  <c r="N44" i="10"/>
  <c r="M44" i="10"/>
  <c r="M44" i="10" a="1"/>
  <c r="L44" i="10"/>
  <c r="K44" i="10"/>
  <c r="G44" i="10"/>
  <c r="F44" i="10"/>
  <c r="E44" i="10"/>
  <c r="D44" i="10"/>
  <c r="C44" i="10"/>
  <c r="B44" i="10"/>
  <c r="S43" i="10"/>
  <c r="R43" i="10"/>
  <c r="Q43" i="10"/>
  <c r="P43" i="10"/>
  <c r="N43" i="10"/>
  <c r="M43" i="10"/>
  <c r="M43" i="10" a="1"/>
  <c r="L43" i="10"/>
  <c r="K43" i="10"/>
  <c r="G43" i="10"/>
  <c r="F43" i="10"/>
  <c r="E43" i="10"/>
  <c r="D43" i="10"/>
  <c r="C43" i="10"/>
  <c r="B43" i="10"/>
  <c r="S42" i="10"/>
  <c r="R42" i="10"/>
  <c r="Q42" i="10"/>
  <c r="P42" i="10"/>
  <c r="N42" i="10"/>
  <c r="M42" i="10"/>
  <c r="M42" i="10" a="1"/>
  <c r="L42" i="10"/>
  <c r="K42" i="10"/>
  <c r="G42" i="10"/>
  <c r="F42" i="10"/>
  <c r="E42" i="10"/>
  <c r="D42" i="10"/>
  <c r="C42" i="10"/>
  <c r="B42" i="10"/>
  <c r="S41" i="10"/>
  <c r="R41" i="10"/>
  <c r="Q41" i="10"/>
  <c r="P41" i="10"/>
  <c r="N41" i="10"/>
  <c r="M41" i="10"/>
  <c r="M41" i="10" a="1"/>
  <c r="L41" i="10"/>
  <c r="K41" i="10"/>
  <c r="G41" i="10"/>
  <c r="F41" i="10"/>
  <c r="E41" i="10"/>
  <c r="D41" i="10"/>
  <c r="C41" i="10"/>
  <c r="B41" i="10"/>
  <c r="S40" i="10"/>
  <c r="R40" i="10"/>
  <c r="Q40" i="10"/>
  <c r="P40" i="10"/>
  <c r="N40" i="10"/>
  <c r="M40" i="10"/>
  <c r="M40" i="10" a="1"/>
  <c r="L40" i="10"/>
  <c r="K40" i="10"/>
  <c r="G40" i="10"/>
  <c r="F40" i="10"/>
  <c r="E40" i="10"/>
  <c r="D40" i="10"/>
  <c r="C40" i="10"/>
  <c r="B40" i="10"/>
  <c r="S39" i="10"/>
  <c r="R39" i="10"/>
  <c r="Q39" i="10"/>
  <c r="P39" i="10"/>
  <c r="N39" i="10"/>
  <c r="M39" i="10"/>
  <c r="M39" i="10" a="1"/>
  <c r="L39" i="10"/>
  <c r="K39" i="10"/>
  <c r="G39" i="10"/>
  <c r="F39" i="10"/>
  <c r="E39" i="10"/>
  <c r="D39" i="10"/>
  <c r="C39" i="10"/>
  <c r="B39" i="10"/>
  <c r="S38" i="10"/>
  <c r="R38" i="10"/>
  <c r="Q38" i="10"/>
  <c r="P38" i="10"/>
  <c r="N38" i="10"/>
  <c r="M38" i="10"/>
  <c r="M38" i="10" a="1"/>
  <c r="L38" i="10"/>
  <c r="K38" i="10"/>
  <c r="G38" i="10"/>
  <c r="F38" i="10"/>
  <c r="E38" i="10"/>
  <c r="D38" i="10"/>
  <c r="C38" i="10"/>
  <c r="B38" i="10"/>
  <c r="S37" i="10"/>
  <c r="R37" i="10"/>
  <c r="Q37" i="10"/>
  <c r="P37" i="10"/>
  <c r="N37" i="10"/>
  <c r="M37" i="10"/>
  <c r="M37" i="10" a="1"/>
  <c r="L37" i="10"/>
  <c r="K37" i="10"/>
  <c r="G37" i="10"/>
  <c r="F37" i="10"/>
  <c r="E37" i="10"/>
  <c r="D37" i="10"/>
  <c r="C37" i="10"/>
  <c r="B37" i="10"/>
  <c r="T36" i="10"/>
  <c r="S36" i="10"/>
  <c r="R36" i="10"/>
  <c r="Q36" i="10"/>
  <c r="P36" i="10"/>
  <c r="N36" i="10"/>
  <c r="M36" i="10"/>
  <c r="M36" i="10" a="1"/>
  <c r="L36" i="10"/>
  <c r="K36" i="10"/>
  <c r="G36" i="10"/>
  <c r="F36" i="10"/>
  <c r="E36" i="10"/>
  <c r="D36" i="10"/>
  <c r="C36" i="10"/>
  <c r="B36" i="10"/>
  <c r="S35" i="10"/>
  <c r="R35" i="10"/>
  <c r="Q35" i="10"/>
  <c r="P35" i="10"/>
  <c r="N35" i="10"/>
  <c r="M35" i="10"/>
  <c r="M35" i="10" a="1"/>
  <c r="L35" i="10"/>
  <c r="K35" i="10"/>
  <c r="G35" i="10"/>
  <c r="F35" i="10"/>
  <c r="E35" i="10"/>
  <c r="D35" i="10"/>
  <c r="C35" i="10"/>
  <c r="B35" i="10"/>
  <c r="S34" i="10"/>
  <c r="R34" i="10"/>
  <c r="Q34" i="10"/>
  <c r="P34" i="10"/>
  <c r="N34" i="10"/>
  <c r="M34" i="10"/>
  <c r="M34" i="10" a="1"/>
  <c r="L34" i="10"/>
  <c r="K34" i="10"/>
  <c r="G34" i="10"/>
  <c r="F34" i="10"/>
  <c r="E34" i="10"/>
  <c r="D34" i="10"/>
  <c r="C34" i="10"/>
  <c r="B34" i="10"/>
  <c r="S33" i="10"/>
  <c r="R33" i="10"/>
  <c r="Q33" i="10"/>
  <c r="P33" i="10"/>
  <c r="N33" i="10"/>
  <c r="M33" i="10"/>
  <c r="M33" i="10" a="1"/>
  <c r="L33" i="10"/>
  <c r="K33" i="10"/>
  <c r="G33" i="10"/>
  <c r="F33" i="10"/>
  <c r="E33" i="10"/>
  <c r="D33" i="10"/>
  <c r="C33" i="10"/>
  <c r="B33" i="10"/>
  <c r="S32" i="10"/>
  <c r="R32" i="10"/>
  <c r="Q32" i="10"/>
  <c r="P32" i="10"/>
  <c r="N32" i="10"/>
  <c r="M32" i="10"/>
  <c r="M32" i="10" a="1"/>
  <c r="L32" i="10"/>
  <c r="K32" i="10"/>
  <c r="G32" i="10"/>
  <c r="F32" i="10"/>
  <c r="E32" i="10"/>
  <c r="D32" i="10"/>
  <c r="C32" i="10"/>
  <c r="B32" i="10"/>
  <c r="T31" i="10"/>
  <c r="S31" i="10"/>
  <c r="R31" i="10"/>
  <c r="Q31" i="10"/>
  <c r="P31" i="10"/>
  <c r="N31" i="10"/>
  <c r="M31" i="10"/>
  <c r="M31" i="10" a="1"/>
  <c r="L31" i="10"/>
  <c r="K31" i="10"/>
  <c r="G31" i="10"/>
  <c r="F31" i="10"/>
  <c r="E31" i="10"/>
  <c r="D31" i="10"/>
  <c r="C31" i="10"/>
  <c r="B31" i="10"/>
  <c r="S30" i="10"/>
  <c r="R30" i="10"/>
  <c r="Q30" i="10"/>
  <c r="P30" i="10"/>
  <c r="N30" i="10"/>
  <c r="M30" i="10"/>
  <c r="M30" i="10" a="1"/>
  <c r="L30" i="10"/>
  <c r="K30" i="10"/>
  <c r="G30" i="10"/>
  <c r="F30" i="10"/>
  <c r="E30" i="10"/>
  <c r="D30" i="10"/>
  <c r="C30" i="10"/>
  <c r="B30" i="10"/>
  <c r="S29" i="10"/>
  <c r="R29" i="10"/>
  <c r="Q29" i="10"/>
  <c r="P29" i="10"/>
  <c r="N29" i="10"/>
  <c r="M29" i="10"/>
  <c r="M29" i="10" a="1"/>
  <c r="L29" i="10"/>
  <c r="K29" i="10"/>
  <c r="G29" i="10"/>
  <c r="F29" i="10"/>
  <c r="E29" i="10"/>
  <c r="D29" i="10"/>
  <c r="C29" i="10"/>
  <c r="B29" i="10"/>
  <c r="V28" i="10"/>
  <c r="S28" i="10"/>
  <c r="R28" i="10"/>
  <c r="Q28" i="10"/>
  <c r="P28" i="10"/>
  <c r="N28" i="10"/>
  <c r="M28" i="10"/>
  <c r="M28" i="10" a="1"/>
  <c r="L28" i="10"/>
  <c r="K28" i="10"/>
  <c r="G28" i="10"/>
  <c r="F28" i="10"/>
  <c r="E28" i="10"/>
  <c r="D28" i="10"/>
  <c r="C28" i="10"/>
  <c r="B28" i="10"/>
  <c r="S27" i="10"/>
  <c r="R27" i="10"/>
  <c r="Q27" i="10"/>
  <c r="P27" i="10"/>
  <c r="N27" i="10"/>
  <c r="M27" i="10"/>
  <c r="M27" i="10" a="1"/>
  <c r="L27" i="10"/>
  <c r="K27" i="10"/>
  <c r="G27" i="10"/>
  <c r="F27" i="10"/>
  <c r="E27" i="10"/>
  <c r="D27" i="10"/>
  <c r="C27" i="10"/>
  <c r="B27" i="10"/>
  <c r="S26" i="10"/>
  <c r="R26" i="10"/>
  <c r="Q26" i="10"/>
  <c r="P26" i="10"/>
  <c r="N26" i="10"/>
  <c r="M26" i="10"/>
  <c r="M26" i="10" a="1"/>
  <c r="L26" i="10"/>
  <c r="K26" i="10"/>
  <c r="G26" i="10"/>
  <c r="F26" i="10"/>
  <c r="E26" i="10"/>
  <c r="D26" i="10"/>
  <c r="C26" i="10"/>
  <c r="B26" i="10"/>
  <c r="S25" i="10"/>
  <c r="R25" i="10"/>
  <c r="Q25" i="10"/>
  <c r="P25" i="10"/>
  <c r="N25" i="10"/>
  <c r="M25" i="10"/>
  <c r="M25" i="10" a="1"/>
  <c r="L25" i="10"/>
  <c r="K25" i="10"/>
  <c r="G25" i="10"/>
  <c r="F25" i="10"/>
  <c r="E25" i="10"/>
  <c r="D25" i="10"/>
  <c r="C25" i="10"/>
  <c r="B25" i="10"/>
  <c r="S24" i="10"/>
  <c r="R24" i="10"/>
  <c r="Q24" i="10"/>
  <c r="P24" i="10"/>
  <c r="N24" i="10"/>
  <c r="M24" i="10"/>
  <c r="M24" i="10" a="1"/>
  <c r="L24" i="10"/>
  <c r="K24" i="10"/>
  <c r="G24" i="10"/>
  <c r="F24" i="10"/>
  <c r="E24" i="10"/>
  <c r="D24" i="10"/>
  <c r="C24" i="10"/>
  <c r="B24" i="10"/>
  <c r="S23" i="10"/>
  <c r="R23" i="10"/>
  <c r="Q23" i="10"/>
  <c r="P23" i="10"/>
  <c r="N23" i="10"/>
  <c r="M23" i="10"/>
  <c r="M23" i="10" a="1"/>
  <c r="L23" i="10"/>
  <c r="K23" i="10"/>
  <c r="G23" i="10"/>
  <c r="F23" i="10"/>
  <c r="E23" i="10"/>
  <c r="D23" i="10"/>
  <c r="C23" i="10"/>
  <c r="B23" i="10"/>
  <c r="S22" i="10"/>
  <c r="R22" i="10"/>
  <c r="Q22" i="10"/>
  <c r="P22" i="10"/>
  <c r="N22" i="10"/>
  <c r="M22" i="10"/>
  <c r="M22" i="10" a="1"/>
  <c r="L22" i="10"/>
  <c r="K22" i="10"/>
  <c r="G22" i="10"/>
  <c r="F22" i="10"/>
  <c r="E22" i="10"/>
  <c r="D22" i="10"/>
  <c r="C22" i="10"/>
  <c r="B22" i="10"/>
  <c r="U21" i="10"/>
  <c r="S21" i="10"/>
  <c r="R21" i="10"/>
  <c r="Q21" i="10"/>
  <c r="P21" i="10"/>
  <c r="N21" i="10"/>
  <c r="M21" i="10"/>
  <c r="M21" i="10" a="1"/>
  <c r="L21" i="10"/>
  <c r="K21" i="10"/>
  <c r="G21" i="10"/>
  <c r="F21" i="10"/>
  <c r="E21" i="10"/>
  <c r="D21" i="10"/>
  <c r="C21" i="10"/>
  <c r="B21" i="10"/>
  <c r="S20" i="10"/>
  <c r="R20" i="10"/>
  <c r="Q20" i="10"/>
  <c r="P20" i="10"/>
  <c r="N20" i="10"/>
  <c r="M20" i="10"/>
  <c r="M20" i="10" a="1"/>
  <c r="L20" i="10"/>
  <c r="K20" i="10"/>
  <c r="G20" i="10"/>
  <c r="F20" i="10"/>
  <c r="E20" i="10"/>
  <c r="D20" i="10"/>
  <c r="C20" i="10"/>
  <c r="B20" i="10"/>
  <c r="S19" i="10"/>
  <c r="R19" i="10"/>
  <c r="Q19" i="10"/>
  <c r="P19" i="10"/>
  <c r="N19" i="10"/>
  <c r="M19" i="10"/>
  <c r="M19" i="10" a="1"/>
  <c r="L19" i="10"/>
  <c r="K19" i="10"/>
  <c r="G19" i="10"/>
  <c r="F19" i="10"/>
  <c r="E19" i="10"/>
  <c r="D19" i="10"/>
  <c r="C19" i="10"/>
  <c r="B19" i="10"/>
  <c r="S18" i="10"/>
  <c r="R18" i="10"/>
  <c r="Q18" i="10"/>
  <c r="P18" i="10"/>
  <c r="N18" i="10"/>
  <c r="M18" i="10"/>
  <c r="M18" i="10" a="1"/>
  <c r="L18" i="10"/>
  <c r="K18" i="10"/>
  <c r="G18" i="10"/>
  <c r="F18" i="10"/>
  <c r="E18" i="10"/>
  <c r="D18" i="10"/>
  <c r="C18" i="10"/>
  <c r="B18" i="10"/>
  <c r="T17" i="10"/>
  <c r="S17" i="10"/>
  <c r="R17" i="10"/>
  <c r="Q17" i="10"/>
  <c r="P17" i="10"/>
  <c r="N17" i="10"/>
  <c r="M17" i="10"/>
  <c r="M17" i="10" a="1"/>
  <c r="L17" i="10"/>
  <c r="K17" i="10"/>
  <c r="G17" i="10"/>
  <c r="F17" i="10"/>
  <c r="E17" i="10"/>
  <c r="D17" i="10"/>
  <c r="C17" i="10"/>
  <c r="B17" i="10"/>
  <c r="S16" i="10"/>
  <c r="R16" i="10"/>
  <c r="Q16" i="10"/>
  <c r="P16" i="10"/>
  <c r="N16" i="10"/>
  <c r="M16" i="10"/>
  <c r="M16" i="10" a="1"/>
  <c r="L16" i="10"/>
  <c r="K16" i="10"/>
  <c r="G16" i="10"/>
  <c r="F16" i="10"/>
  <c r="E16" i="10"/>
  <c r="D16" i="10"/>
  <c r="C16" i="10"/>
  <c r="B16" i="10"/>
  <c r="S15" i="10"/>
  <c r="R15" i="10"/>
  <c r="Q15" i="10"/>
  <c r="P15" i="10"/>
  <c r="N15" i="10"/>
  <c r="M15" i="10"/>
  <c r="M15" i="10" a="1"/>
  <c r="L15" i="10"/>
  <c r="K15" i="10"/>
  <c r="G15" i="10"/>
  <c r="F15" i="10"/>
  <c r="E15" i="10"/>
  <c r="D15" i="10"/>
  <c r="C15" i="10"/>
  <c r="B15" i="10"/>
  <c r="S14" i="10"/>
  <c r="R14" i="10"/>
  <c r="Q14" i="10"/>
  <c r="P14" i="10"/>
  <c r="N14" i="10"/>
  <c r="M14" i="10"/>
  <c r="M14" i="10" a="1"/>
  <c r="L14" i="10"/>
  <c r="K14" i="10"/>
  <c r="G14" i="10"/>
  <c r="F14" i="10"/>
  <c r="E14" i="10"/>
  <c r="D14" i="10"/>
  <c r="C14" i="10"/>
  <c r="B14" i="10"/>
  <c r="S13" i="10"/>
  <c r="R13" i="10"/>
  <c r="Q13" i="10"/>
  <c r="P13" i="10"/>
  <c r="N13" i="10"/>
  <c r="M13" i="10"/>
  <c r="M13" i="10" a="1"/>
  <c r="L13" i="10"/>
  <c r="K13" i="10"/>
  <c r="G13" i="10"/>
  <c r="F13" i="10"/>
  <c r="E13" i="10"/>
  <c r="D13" i="10"/>
  <c r="C13" i="10"/>
  <c r="B13" i="10"/>
  <c r="S12" i="10"/>
  <c r="R12" i="10"/>
  <c r="Q12" i="10"/>
  <c r="P12" i="10"/>
  <c r="N12" i="10"/>
  <c r="M12" i="10"/>
  <c r="M12" i="10" a="1"/>
  <c r="L12" i="10"/>
  <c r="K12" i="10"/>
  <c r="G12" i="10"/>
  <c r="F12" i="10"/>
  <c r="E12" i="10"/>
  <c r="D12" i="10"/>
  <c r="C12" i="10"/>
  <c r="B12" i="10"/>
  <c r="S11" i="10"/>
  <c r="R11" i="10"/>
  <c r="Q11" i="10"/>
  <c r="P11" i="10"/>
  <c r="N11" i="10"/>
  <c r="M11" i="10"/>
  <c r="M11" i="10" a="1"/>
  <c r="L11" i="10"/>
  <c r="K11" i="10"/>
  <c r="G11" i="10"/>
  <c r="F11" i="10"/>
  <c r="E11" i="10"/>
  <c r="D11" i="10"/>
  <c r="C11" i="10"/>
  <c r="B11" i="10"/>
  <c r="T10" i="10"/>
  <c r="S10" i="10"/>
  <c r="R10" i="10"/>
  <c r="Q10" i="10"/>
  <c r="P10" i="10"/>
  <c r="N10" i="10"/>
  <c r="M10" i="10"/>
  <c r="M10" i="10" a="1"/>
  <c r="L10" i="10"/>
  <c r="K10" i="10"/>
  <c r="G10" i="10"/>
  <c r="F10" i="10"/>
  <c r="E10" i="10"/>
  <c r="D10" i="10"/>
  <c r="C10" i="10"/>
  <c r="B10" i="10"/>
  <c r="S9" i="10"/>
  <c r="R9" i="10"/>
  <c r="Q9" i="10"/>
  <c r="P9" i="10"/>
  <c r="N9" i="10"/>
  <c r="M9" i="10"/>
  <c r="M9" i="10" a="1"/>
  <c r="L9" i="10"/>
  <c r="K9" i="10"/>
  <c r="G9" i="10"/>
  <c r="F9" i="10"/>
  <c r="E9" i="10"/>
  <c r="D9" i="10"/>
  <c r="C9" i="10"/>
  <c r="B9" i="10"/>
  <c r="S8" i="10"/>
  <c r="R8" i="10"/>
  <c r="Q8" i="10"/>
  <c r="P8" i="10"/>
  <c r="N8" i="10"/>
  <c r="M8" i="10"/>
  <c r="M8" i="10" a="1"/>
  <c r="L8" i="10"/>
  <c r="K8" i="10"/>
  <c r="G8" i="10"/>
  <c r="F8" i="10"/>
  <c r="E8" i="10"/>
  <c r="D8" i="10"/>
  <c r="C8" i="10"/>
  <c r="B8" i="10"/>
  <c r="S7" i="10"/>
  <c r="R7" i="10"/>
  <c r="Q7" i="10"/>
  <c r="P7" i="10"/>
  <c r="N7" i="10"/>
  <c r="M7" i="10"/>
  <c r="M7" i="10" a="1"/>
  <c r="L7" i="10"/>
  <c r="K7" i="10"/>
  <c r="G7" i="10"/>
  <c r="F7" i="10"/>
  <c r="E7" i="10"/>
  <c r="D7" i="10"/>
  <c r="C7" i="10"/>
  <c r="B7" i="10"/>
  <c r="S6" i="10"/>
  <c r="R6" i="10"/>
  <c r="Q6" i="10"/>
  <c r="P6" i="10"/>
  <c r="N6" i="10"/>
  <c r="M6" i="10"/>
  <c r="M6" i="10" a="1"/>
  <c r="L6" i="10"/>
  <c r="K6" i="10"/>
  <c r="G6" i="10"/>
  <c r="F6" i="10"/>
  <c r="E6" i="10"/>
  <c r="D6" i="10"/>
  <c r="C6" i="10"/>
  <c r="B6" i="10"/>
  <c r="S5" i="10"/>
  <c r="R5" i="10"/>
  <c r="Q5" i="10"/>
  <c r="P5" i="10"/>
  <c r="N5" i="10"/>
  <c r="M5" i="10"/>
  <c r="M5" i="10" a="1"/>
  <c r="L5" i="10"/>
  <c r="K5" i="10"/>
  <c r="G5" i="10"/>
  <c r="F5" i="10"/>
  <c r="E5" i="10"/>
  <c r="D5" i="10"/>
  <c r="C5" i="10"/>
  <c r="B5" i="10"/>
  <c r="S4" i="10"/>
  <c r="R4" i="10"/>
  <c r="Q4" i="10"/>
  <c r="P4" i="10"/>
  <c r="N4" i="10"/>
  <c r="M4" i="10"/>
  <c r="M4" i="10" a="1"/>
  <c r="L4" i="10"/>
  <c r="K4" i="10"/>
  <c r="G4" i="10"/>
  <c r="F4" i="10"/>
  <c r="E4" i="10"/>
  <c r="D4" i="10"/>
  <c r="C4" i="10"/>
  <c r="B4" i="10"/>
  <c r="S3" i="10"/>
  <c r="R3" i="10"/>
  <c r="Q3" i="10"/>
  <c r="P3" i="10"/>
  <c r="N3" i="10"/>
  <c r="M3" i="10"/>
  <c r="M3" i="10" a="1"/>
  <c r="L3" i="10"/>
  <c r="K3" i="10"/>
  <c r="G3" i="10"/>
  <c r="F3" i="10"/>
  <c r="E3" i="10"/>
  <c r="D3" i="10"/>
  <c r="C3" i="10"/>
  <c r="B3" i="10"/>
  <c r="S2" i="10"/>
  <c r="R2" i="10"/>
  <c r="Q2" i="10"/>
  <c r="P2" i="10"/>
  <c r="N2" i="10"/>
  <c r="M2" i="10"/>
  <c r="M2" i="10" a="1"/>
  <c r="L2" i="10"/>
  <c r="K2" i="10"/>
  <c r="G2" i="10"/>
  <c r="F2" i="10"/>
  <c r="E2" i="10"/>
  <c r="D2" i="10"/>
  <c r="C2" i="10"/>
  <c r="B2" i="10"/>
  <c r="V8" i="17"/>
  <c r="U8" i="17"/>
  <c r="T8" i="17"/>
  <c r="V7" i="17"/>
  <c r="U7" i="17"/>
  <c r="T7" i="17"/>
  <c r="V6" i="17"/>
  <c r="U6" i="17"/>
  <c r="T6" i="17"/>
  <c r="V5" i="17"/>
  <c r="U5" i="17"/>
  <c r="N1198" i="10"/>
  <c r="N684" i="10"/>
  <c r="N321" i="10"/>
  <c r="J6" i="6"/>
  <c r="N1785" i="10"/>
  <c r="N1624" i="10"/>
  <c r="N551" i="10"/>
  <c r="N646" i="10"/>
  <c r="N1489" i="10"/>
  <c r="N159" i="10"/>
  <c r="N1484" i="10"/>
  <c r="N1721" i="10"/>
  <c r="N576" i="10"/>
  <c r="N1023" i="10"/>
  <c r="N1695" i="10"/>
  <c r="N455" i="10"/>
  <c r="N179" i="10"/>
  <c r="N1513" i="10"/>
  <c r="G57" i="6"/>
  <c r="N1774" i="10"/>
  <c r="N176" i="10"/>
  <c r="N1681" i="10"/>
  <c r="N1520" i="10"/>
  <c r="N1257" i="10"/>
  <c r="N1579" i="10"/>
  <c r="N55" i="10"/>
  <c r="N778" i="10"/>
  <c r="N1388" i="10"/>
  <c r="N1517" i="10"/>
  <c r="N406" i="10"/>
  <c r="N992" i="10"/>
  <c r="N597" i="10"/>
  <c r="N760" i="10"/>
  <c r="N570" i="10"/>
  <c r="N1098" i="10"/>
  <c r="N741" i="10"/>
  <c r="N831" i="10"/>
  <c r="N88" i="10"/>
  <c r="N1342" i="10"/>
  <c r="G22" i="6"/>
  <c r="N76" i="10"/>
</calcChain>
</file>

<file path=xl/sharedStrings.xml><?xml version="1.0" encoding="utf-8"?>
<sst xmlns="http://schemas.openxmlformats.org/spreadsheetml/2006/main" count="25511" uniqueCount="4025">
  <si>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</si>
  <si>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</si>
  <si>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</si>
  <si>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</si>
  <si>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</si>
  <si>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</si>
  <si>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</si>
  <si>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</si>
  <si>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</si>
  <si>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</si>
  <si>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</si>
  <si>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</si>
  <si>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</si>
  <si>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</si>
  <si>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</si>
  <si>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</si>
  <si>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</si>
  <si>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</si>
  <si>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</si>
  <si>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</si>
  <si>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</si>
  <si>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</si>
  <si>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</si>
  <si>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</si>
  <si>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</si>
  <si>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</si>
  <si>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</si>
  <si>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</si>
  <si>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</si>
  <si>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</si>
  <si>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</si>
  <si>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</si>
  <si>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</si>
  <si>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</si>
  <si>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</si>
  <si>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</si>
  <si>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</si>
  <si>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</si>
  <si>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</si>
  <si>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</si>
  <si>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</si>
  <si>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</si>
  <si>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</si>
  <si>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</si>
  <si>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</si>
  <si>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</si>
  <si>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</si>
  <si>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</si>
  <si>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</si>
  <si>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</si>
  <si>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</si>
  <si>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</si>
  <si>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</si>
  <si>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</si>
  <si>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</si>
  <si>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</si>
  <si>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</si>
  <si>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</si>
  <si>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</si>
  <si>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</si>
  <si>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</si>
  <si>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</si>
  <si>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</si>
  <si>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</si>
  <si>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</si>
  <si>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</si>
  <si>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</si>
  <si>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</si>
  <si>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</si>
  <si>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</si>
  <si>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</si>
  <si>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</si>
  <si>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</si>
  <si>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</si>
  <si>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</si>
  <si>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</si>
  <si>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</si>
  <si>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</si>
  <si>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</si>
  <si>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</si>
  <si>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</si>
  <si>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</si>
  <si>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</si>
  <si>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</si>
  <si>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</si>
  <si>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</si>
  <si>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</si>
  <si>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</si>
  <si>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</si>
  <si>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</si>
  <si>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</si>
  <si>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</si>
  <si>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</si>
  <si>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</si>
  <si>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</si>
  <si>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</si>
  <si>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</si>
  <si>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</si>
  <si>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</si>
  <si>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</si>
  <si>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</si>
  <si>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</si>
  <si>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</si>
  <si>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</si>
  <si>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</si>
  <si>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</si>
  <si>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</si>
  <si>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</si>
  <si>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</si>
  <si>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</si>
  <si>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</si>
  <si>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</si>
  <si>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</si>
  <si>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</si>
  <si>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</si>
  <si>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</si>
  <si>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</si>
  <si>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</si>
  <si>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</si>
  <si>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</si>
  <si>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</si>
  <si>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</si>
  <si>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</si>
  <si>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</si>
  <si>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</si>
  <si>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</si>
  <si>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</si>
  <si>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</si>
  <si>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</si>
  <si>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</si>
  <si>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</si>
  <si>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</si>
  <si>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</si>
  <si>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</si>
  <si>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</si>
  <si>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</si>
  <si>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</si>
  <si>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</si>
  <si>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</si>
  <si>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</si>
  <si>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</si>
  <si>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</si>
  <si>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</si>
  <si>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</si>
  <si>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</si>
  <si>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</si>
  <si>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</si>
  <si>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</si>
  <si>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</si>
  <si>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</si>
  <si>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</si>
  <si>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</si>
  <si>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</si>
  <si>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</si>
  <si>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</si>
  <si>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</si>
  <si>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</si>
  <si>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</si>
  <si>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</si>
  <si>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</si>
  <si>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</si>
  <si>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</si>
  <si>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</si>
  <si>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</si>
  <si>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</si>
  <si>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</si>
  <si>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</si>
  <si>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</si>
  <si>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</si>
  <si>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</si>
  <si>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</si>
  <si>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</si>
  <si>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</si>
  <si>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</si>
  <si>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</si>
  <si>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</si>
  <si>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</si>
  <si>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</si>
  <si>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</si>
  <si>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</si>
  <si>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</si>
  <si>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</si>
  <si>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</si>
  <si>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</si>
  <si>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</si>
  <si>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</si>
  <si>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</si>
  <si>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</si>
  <si>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</si>
  <si>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</si>
  <si>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</si>
  <si>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</si>
  <si>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</si>
  <si>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</si>
  <si>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</si>
  <si>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</si>
  <si>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</si>
  <si>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</si>
  <si>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</si>
  <si>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</si>
  <si>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</si>
  <si>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</si>
  <si>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</si>
  <si>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</si>
  <si>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</si>
  <si>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</si>
  <si>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</si>
  <si>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</si>
  <si>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</si>
  <si>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</si>
  <si>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</si>
  <si>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</si>
  <si>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</si>
  <si>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</si>
  <si>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</si>
  <si>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</si>
  <si>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</si>
  <si>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</si>
  <si>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</si>
  <si>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</si>
  <si>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</si>
  <si>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</si>
  <si>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</si>
  <si>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</si>
  <si>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</si>
  <si>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</si>
  <si>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</si>
  <si>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</si>
  <si>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</si>
  <si>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</si>
  <si>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</si>
  <si>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</si>
  <si>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</si>
  <si>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</si>
  <si>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</si>
  <si>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</si>
  <si>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</si>
  <si>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</si>
  <si>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</si>
  <si>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</si>
  <si>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</si>
  <si>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</si>
  <si>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</si>
  <si>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</si>
  <si>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</si>
  <si>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</si>
  <si>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</si>
  <si>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</si>
  <si>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</si>
  <si>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</si>
  <si>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</si>
  <si>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</si>
  <si>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</si>
  <si>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</si>
  <si>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</si>
  <si>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</si>
  <si>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</si>
  <si>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</si>
  <si>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</si>
  <si>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</si>
  <si>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</si>
  <si>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</si>
  <si>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</si>
  <si>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</si>
  <si>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</si>
  <si>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</si>
  <si>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</si>
  <si>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</si>
  <si>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</si>
  <si>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</si>
  <si>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</si>
  <si>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</si>
  <si>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</si>
  <si>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</si>
  <si>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</si>
  <si>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</si>
  <si>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</si>
  <si>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</si>
  <si>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</si>
  <si>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</si>
  <si>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</si>
  <si>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</si>
  <si>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</si>
  <si>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</si>
  <si>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</si>
  <si>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</si>
  <si>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</si>
  <si>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</si>
  <si>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</si>
  <si>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</si>
  <si>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</si>
  <si>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</si>
  <si>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</si>
  <si>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</si>
  <si>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</si>
  <si>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</si>
  <si>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</si>
  <si>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</si>
  <si>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</si>
  <si>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</si>
  <si>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</si>
  <si>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</si>
  <si>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</si>
  <si>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</si>
  <si>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</si>
  <si>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</si>
  <si>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</si>
  <si>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</si>
  <si>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</si>
  <si>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</si>
  <si>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</si>
  <si>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</si>
  <si>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</si>
  <si>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</si>
  <si>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</si>
  <si>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</si>
  <si>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</si>
  <si>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</si>
  <si>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</si>
  <si>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</si>
  <si>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</si>
  <si>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</si>
  <si>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</si>
  <si>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</si>
  <si>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</si>
  <si>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</si>
  <si>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</si>
  <si>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</si>
  <si>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</si>
  <si>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</si>
  <si>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</si>
  <si>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</si>
  <si>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</si>
  <si>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</si>
  <si>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</si>
  <si>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</si>
  <si>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</si>
  <si>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</si>
  <si>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</si>
  <si>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</si>
  <si>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</si>
  <si>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</si>
  <si>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</si>
  <si>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</si>
  <si>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</si>
  <si>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</si>
  <si>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</si>
  <si>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</si>
  <si>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</si>
  <si>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</si>
  <si>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</si>
  <si>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</si>
  <si>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</si>
  <si>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</si>
  <si>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</si>
  <si>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</si>
  <si>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</si>
  <si>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</si>
  <si>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</si>
  <si>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</si>
  <si>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</si>
  <si>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</si>
  <si>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</si>
  <si>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</si>
  <si>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</si>
  <si>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</si>
  <si>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</si>
  <si>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</si>
  <si>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</si>
  <si>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</si>
  <si>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</si>
  <si>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</si>
  <si>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</si>
  <si>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</si>
  <si>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</si>
  <si>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</si>
  <si>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</si>
  <si>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</si>
  <si>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</si>
  <si>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</si>
  <si>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</si>
  <si>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</si>
  <si>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</si>
  <si>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</si>
  <si>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</si>
  <si>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</si>
  <si>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</si>
  <si>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</si>
  <si>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</si>
  <si>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</si>
  <si>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</si>
  <si>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</si>
  <si>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</si>
  <si>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</si>
  <si>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</si>
  <si>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</si>
  <si>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</si>
  <si>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</si>
  <si>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</si>
  <si>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</si>
  <si>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</si>
  <si>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</si>
  <si>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</si>
  <si>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</si>
  <si>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</si>
  <si>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</si>
  <si>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</si>
  <si>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</si>
  <si>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</si>
  <si>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</si>
  <si>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</si>
  <si>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</si>
  <si>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</si>
  <si>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</si>
  <si>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</si>
  <si>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</si>
  <si>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</si>
  <si>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</si>
  <si>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</si>
  <si>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</si>
  <si>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</si>
  <si>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</si>
  <si>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</si>
  <si>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</si>
  <si>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</si>
  <si>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</si>
  <si>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</si>
  <si>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</si>
  <si>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</si>
  <si>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</si>
  <si>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</si>
  <si>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</si>
  <si>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</si>
  <si>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</si>
  <si>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</si>
  <si>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</si>
  <si>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</si>
  <si>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</si>
  <si>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</si>
  <si>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</si>
  <si>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</si>
  <si>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</si>
  <si>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</si>
  <si>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</si>
  <si>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</si>
  <si>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</si>
  <si>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</si>
  <si>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</si>
  <si>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</si>
  <si>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</si>
  <si>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</si>
  <si>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</si>
  <si>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</si>
  <si>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</si>
  <si>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</si>
  <si>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</si>
  <si>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</si>
  <si>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</si>
  <si>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</si>
  <si>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</si>
  <si>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</si>
  <si>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</si>
  <si>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</si>
  <si>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</si>
  <si>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</si>
  <si>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</si>
  <si>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</si>
  <si>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</si>
  <si>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</si>
  <si>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</si>
  <si>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</si>
  <si>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</si>
  <si>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</si>
  <si>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</si>
  <si>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</si>
  <si>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</si>
  <si>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</si>
  <si>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</si>
  <si>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</si>
  <si>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</si>
  <si>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</si>
  <si>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</si>
  <si>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</si>
  <si>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</si>
  <si>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</si>
  <si>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</si>
  <si>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</si>
  <si>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</si>
  <si>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</si>
  <si>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</si>
  <si>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</si>
  <si>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</si>
  <si>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</si>
  <si>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</si>
  <si>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</si>
  <si>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</si>
  <si>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</si>
  <si>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</si>
  <si>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</si>
  <si>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</si>
  <si>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</si>
  <si>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</si>
  <si>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</si>
  <si>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</si>
  <si>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</si>
  <si>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</si>
  <si>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</si>
  <si>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</si>
  <si>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</si>
  <si>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</si>
  <si>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</si>
  <si>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</si>
  <si>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</si>
  <si>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</si>
  <si>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</si>
  <si>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</si>
  <si>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</si>
  <si>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</si>
  <si>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</si>
  <si>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</si>
  <si>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</si>
  <si>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</si>
  <si>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</si>
  <si>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</si>
  <si>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</si>
  <si>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</si>
  <si>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</si>
  <si>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</si>
  <si>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</si>
  <si>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</si>
  <si>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</si>
  <si>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</si>
  <si>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</si>
  <si>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</si>
  <si>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</si>
  <si>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</si>
  <si>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</si>
  <si>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</si>
  <si>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</si>
  <si>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</si>
  <si>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</si>
  <si>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</si>
  <si>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</si>
  <si>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</si>
  <si>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</si>
  <si>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</si>
  <si>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</si>
  <si>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</si>
  <si>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</si>
  <si>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</si>
  <si>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</si>
  <si>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</si>
  <si>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</si>
  <si>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</si>
  <si>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</si>
  <si>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</si>
  <si>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</si>
  <si>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</si>
  <si>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</si>
  <si>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</si>
  <si>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</si>
  <si>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</si>
  <si>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</si>
  <si>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</si>
  <si>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</si>
  <si>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</si>
  <si>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</si>
  <si>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</si>
  <si>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</si>
  <si>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</si>
  <si>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</si>
  <si>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</si>
  <si>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</si>
  <si>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</si>
  <si>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</si>
  <si>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</si>
  <si>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</si>
  <si>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</si>
  <si>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</si>
  <si>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</si>
  <si>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</si>
  <si>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</si>
  <si>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</si>
  <si>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</si>
  <si>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</si>
  <si>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</si>
  <si>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</si>
  <si>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</si>
  <si>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</si>
  <si>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</si>
  <si>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</si>
  <si>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</si>
  <si>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</si>
  <si>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</si>
  <si>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</si>
  <si>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</si>
  <si>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</si>
  <si>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</si>
  <si>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</si>
  <si>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</si>
  <si>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</si>
  <si>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</si>
  <si>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</si>
  <si>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</si>
  <si>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</si>
  <si>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</si>
  <si>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</si>
  <si>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</si>
  <si>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</si>
  <si>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</si>
  <si>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</si>
  <si>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</si>
  <si>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</si>
  <si>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</si>
  <si>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</si>
  <si>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</si>
  <si>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</si>
  <si>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</si>
  <si>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</si>
  <si>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</si>
  <si>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</si>
  <si>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</si>
  <si>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</si>
  <si>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</si>
  <si>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</si>
  <si>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</si>
  <si>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</si>
  <si>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</si>
  <si>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</si>
  <si>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</si>
  <si>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</si>
  <si>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</si>
  <si>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</si>
  <si>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</si>
  <si>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</si>
  <si>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</si>
  <si>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</si>
  <si>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</si>
  <si>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</si>
  <si>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</si>
  <si>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</si>
  <si>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</si>
  <si>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</si>
  <si>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</si>
  <si>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</si>
  <si>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</si>
  <si>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</si>
  <si>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</si>
  <si>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</si>
  <si>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</si>
  <si>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</si>
  <si>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</si>
  <si>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</si>
  <si>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</si>
  <si>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</si>
  <si>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</si>
  <si>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</si>
  <si>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</si>
  <si>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</si>
  <si>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</si>
  <si>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</si>
  <si>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</si>
  <si>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</si>
  <si>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</si>
  <si>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</si>
  <si>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</si>
  <si>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</si>
  <si>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</si>
  <si>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</si>
  <si>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</si>
  <si>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</si>
  <si>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</si>
  <si>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</si>
  <si>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</si>
  <si>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</si>
  <si>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</si>
  <si>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</si>
  <si>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</si>
  <si>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</si>
  <si>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</si>
  <si>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</si>
  <si>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</si>
  <si>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</si>
  <si>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</si>
  <si>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</si>
  <si>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</si>
  <si>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</si>
  <si>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</si>
  <si>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</si>
  <si>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</si>
  <si>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</si>
  <si>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</si>
  <si>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</si>
  <si>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</si>
  <si>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</si>
  <si>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</si>
  <si>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</si>
  <si>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</si>
  <si>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</si>
  <si>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</si>
  <si>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</si>
  <si>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</si>
  <si>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</si>
  <si>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</si>
  <si>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</si>
  <si>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</si>
  <si>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</si>
  <si>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</si>
  <si>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</si>
  <si>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</si>
  <si>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</si>
  <si>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</si>
  <si>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</si>
  <si>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</si>
  <si>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</si>
  <si>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</si>
  <si>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</si>
  <si>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</si>
  <si>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</si>
  <si>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</si>
  <si>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</si>
  <si>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</si>
  <si>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</si>
  <si>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</si>
  <si>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</si>
  <si>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</si>
  <si>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</si>
  <si>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</si>
  <si>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</si>
  <si>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</si>
  <si>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</si>
  <si>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</si>
  <si>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</si>
  <si>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</si>
  <si>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</si>
  <si>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</si>
  <si>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</si>
  <si>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</si>
  <si>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</si>
  <si>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</si>
  <si>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</si>
  <si>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</si>
  <si>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</si>
  <si>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</si>
  <si>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</si>
  <si>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</si>
  <si>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</si>
  <si>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</si>
  <si>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</si>
  <si>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</si>
  <si>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</si>
  <si>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</si>
  <si>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</si>
  <si>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</si>
  <si>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</si>
  <si>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</si>
  <si>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</si>
  <si>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</si>
  <si>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</si>
  <si>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</si>
  <si>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</si>
  <si>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</si>
  <si>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</si>
  <si>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</si>
  <si>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</si>
  <si>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</si>
  <si>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</si>
  <si>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</si>
  <si>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</si>
  <si>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</si>
  <si>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</si>
  <si>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</si>
  <si>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</si>
  <si>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</si>
  <si>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</si>
  <si>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</si>
  <si>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</si>
  <si>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</si>
  <si>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</si>
  <si>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</si>
  <si>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</si>
  <si>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</si>
  <si>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</si>
  <si>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</si>
  <si>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</si>
  <si>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</si>
  <si>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</si>
  <si>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</si>
  <si>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</si>
  <si>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</si>
  <si>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</si>
  <si>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</si>
  <si>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</si>
  <si>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</si>
  <si>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</si>
  <si>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</si>
  <si>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</si>
  <si>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</si>
  <si>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</si>
  <si>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</si>
  <si>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</si>
  <si>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</si>
  <si>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</si>
  <si>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</si>
  <si>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</si>
  <si>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</si>
  <si>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</si>
  <si>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</si>
  <si>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</si>
  <si>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</si>
  <si>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</si>
  <si>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</si>
  <si>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</si>
  <si>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</si>
  <si>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</si>
  <si>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</si>
  <si>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</si>
  <si>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</si>
  <si>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</si>
  <si>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</si>
  <si>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</si>
  <si>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</si>
  <si>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</si>
  <si>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</si>
  <si>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</si>
  <si>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</si>
  <si>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</si>
  <si>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</si>
  <si>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</si>
  <si>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</si>
  <si>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</si>
  <si>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</si>
  <si>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</si>
  <si>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</si>
  <si>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</si>
  <si>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</si>
  <si>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</si>
  <si>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</si>
  <si>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</si>
  <si>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</si>
  <si>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</si>
  <si>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</si>
  <si>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</si>
  <si>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</si>
  <si>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</si>
  <si>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</si>
  <si>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</si>
  <si>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</si>
  <si>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</si>
  <si>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</si>
  <si>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</si>
  <si>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</si>
  <si>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</si>
  <si>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</si>
  <si>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</si>
  <si>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</si>
  <si>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</si>
  <si>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</si>
  <si>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</si>
  <si>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</si>
  <si>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</si>
  <si>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</si>
  <si>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</si>
  <si>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</si>
  <si>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</si>
  <si>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</si>
  <si>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</si>
  <si>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</si>
  <si>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</si>
  <si>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</si>
  <si>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</si>
  <si>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</si>
  <si>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</si>
  <si>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</si>
  <si>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</si>
  <si>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</si>
  <si>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</si>
  <si>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</si>
  <si>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</si>
  <si>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</si>
  <si>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</si>
  <si>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</si>
  <si>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</si>
  <si>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</si>
  <si>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</si>
  <si>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</si>
  <si>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</si>
  <si>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</si>
  <si>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</si>
  <si>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</si>
  <si>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</si>
  <si>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</si>
  <si>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</si>
  <si>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</si>
  <si>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</si>
  <si>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</si>
  <si>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</si>
  <si>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</si>
  <si>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</si>
  <si>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</si>
  <si>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</si>
  <si>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</si>
  <si>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</si>
  <si>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</si>
  <si>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</si>
  <si>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</si>
  <si>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</si>
  <si>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</si>
  <si>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</si>
  <si>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</si>
  <si>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</si>
  <si>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</si>
  <si>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</si>
  <si>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</si>
  <si>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</si>
  <si>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</si>
  <si>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</si>
  <si>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</si>
  <si>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</si>
  <si>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</si>
  <si>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</si>
  <si>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</si>
  <si>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</si>
  <si>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</si>
  <si>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</si>
  <si>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</si>
  <si>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</si>
  <si>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</si>
  <si>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</si>
  <si>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</si>
  <si>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</si>
  <si>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</si>
  <si>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</si>
  <si>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</si>
  <si>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</si>
  <si>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</si>
  <si>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</si>
  <si>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</si>
  <si>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</si>
  <si>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</si>
  <si>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</si>
  <si>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</si>
  <si>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</si>
  <si>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</si>
  <si>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</si>
  <si>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</si>
  <si>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</si>
  <si>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</si>
  <si>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</si>
  <si>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</si>
  <si>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</si>
  <si>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</si>
  <si>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</si>
  <si>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</si>
  <si>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</si>
  <si>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</si>
  <si>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</si>
  <si>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</si>
  <si>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</si>
  <si>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</si>
  <si>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</si>
  <si>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</si>
  <si>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</si>
  <si>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</si>
  <si>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</si>
  <si>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</si>
  <si>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</si>
  <si>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</si>
  <si>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</si>
  <si>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</si>
  <si>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</si>
  <si>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</si>
  <si>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</si>
  <si>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</si>
  <si>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</si>
  <si>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</si>
  <si>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</si>
  <si>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</si>
  <si>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</si>
  <si>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</si>
  <si>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</si>
  <si>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</si>
  <si>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</si>
  <si>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</si>
  <si>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</si>
  <si>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</si>
  <si>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</si>
  <si>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</si>
  <si>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</si>
  <si>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</si>
  <si>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</si>
  <si>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</si>
  <si>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</si>
  <si>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</si>
  <si>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</si>
  <si>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</si>
  <si>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</si>
  <si>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</si>
  <si>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</si>
  <si>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</si>
  <si>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</si>
  <si>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</si>
  <si>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</si>
  <si>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</si>
  <si>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</si>
  <si>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</si>
  <si>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</si>
  <si>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</si>
  <si>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</si>
  <si>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</si>
  <si>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</si>
  <si>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</si>
  <si>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</si>
  <si>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</si>
  <si>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</si>
  <si>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</si>
  <si>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</si>
  <si>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</si>
  <si>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</si>
  <si>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</si>
  <si>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</si>
  <si>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</si>
  <si>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</si>
  <si>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</si>
  <si>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</si>
  <si>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</si>
  <si>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</si>
  <si>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</si>
  <si>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</si>
  <si>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</si>
  <si>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</si>
  <si>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</si>
  <si>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</si>
  <si>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</si>
  <si>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</si>
  <si>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</si>
  <si>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</si>
  <si>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</si>
  <si>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</si>
  <si>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</si>
  <si>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</si>
  <si>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</si>
  <si>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</si>
  <si>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</si>
  <si>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</si>
  <si>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</si>
  <si>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</si>
  <si>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</si>
  <si>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</si>
  <si>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</si>
  <si>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</si>
  <si>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</si>
  <si>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</si>
  <si>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</si>
  <si>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</si>
  <si>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</si>
  <si>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</si>
  <si>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</si>
  <si>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</si>
  <si>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</si>
  <si>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</si>
  <si>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</si>
  <si>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</si>
  <si>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</si>
  <si>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</si>
  <si>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</si>
  <si>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</si>
  <si>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</si>
  <si>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</si>
  <si>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</si>
  <si>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</si>
  <si>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</si>
  <si>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</si>
  <si>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</si>
  <si>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</si>
  <si>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</si>
  <si>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</si>
  <si>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</si>
  <si>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</si>
  <si>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</si>
  <si>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</si>
  <si>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</si>
  <si>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</si>
  <si>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</si>
  <si>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</si>
  <si>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</si>
  <si>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</si>
  <si>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</si>
  <si>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</si>
  <si>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</si>
  <si>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</si>
  <si>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</si>
  <si>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</si>
  <si>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</si>
  <si>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</si>
  <si>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</si>
  <si>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</si>
  <si>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</si>
  <si>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</si>
  <si>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</si>
  <si>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</si>
  <si>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</si>
  <si>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</si>
  <si>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</si>
  <si>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</si>
  <si>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</si>
  <si>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</si>
  <si>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</si>
  <si>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</si>
  <si>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</si>
  <si>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</si>
  <si>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</si>
  <si>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</si>
  <si>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</si>
  <si>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</si>
  <si>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</si>
  <si>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</si>
  <si>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</si>
  <si>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</si>
  <si>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</si>
  <si>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</si>
  <si>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</si>
  <si>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</si>
  <si>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</si>
  <si>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</si>
  <si>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</si>
  <si>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</si>
  <si>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</si>
  <si>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</si>
  <si>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</si>
  <si>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</si>
  <si>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</si>
  <si>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</si>
  <si>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</si>
  <si>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</si>
  <si>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</si>
  <si>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</si>
  <si>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</si>
  <si>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</si>
  <si>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</si>
  <si>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</si>
  <si>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</si>
  <si>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</si>
  <si>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</si>
  <si>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</si>
  <si>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</si>
  <si>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</si>
  <si>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</si>
  <si>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</si>
  <si>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</si>
  <si>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</si>
  <si>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</si>
  <si>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</si>
  <si>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</si>
  <si>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</si>
  <si>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</si>
  <si>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</si>
  <si>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</si>
  <si>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</si>
  <si>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</si>
  <si>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</si>
  <si>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</si>
  <si>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</si>
  <si>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</si>
  <si>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</si>
  <si>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</si>
  <si>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</si>
  <si>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</si>
  <si>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</si>
  <si>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</si>
  <si>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</si>
  <si>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</si>
  <si>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</si>
  <si>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</si>
  <si>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</si>
  <si>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</si>
  <si>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</si>
  <si>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</si>
  <si>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</si>
  <si>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</si>
  <si>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</si>
  <si>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</si>
  <si>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</si>
  <si>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</si>
  <si>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</si>
  <si>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</si>
  <si>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</si>
  <si>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</si>
  <si>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</si>
  <si>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</si>
  <si>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</si>
  <si>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</si>
  <si>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</si>
  <si>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</si>
  <si>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</si>
  <si>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</si>
  <si>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</si>
  <si>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</si>
  <si>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</si>
  <si>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</si>
  <si>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</si>
  <si>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</si>
  <si>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</si>
  <si>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</si>
  <si>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</si>
  <si>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</si>
  <si>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</si>
  <si>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</si>
  <si>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</si>
  <si>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</si>
  <si>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</si>
  <si>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</si>
  <si>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</si>
  <si>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</si>
  <si>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</si>
  <si>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</si>
  <si>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</si>
  <si>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</si>
  <si>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</si>
  <si>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</si>
  <si>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</si>
  <si>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</si>
  <si>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</si>
  <si>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</si>
  <si>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</si>
  <si>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</si>
  <si>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</si>
  <si>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</si>
  <si>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</si>
  <si>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</si>
  <si>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</si>
  <si>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</si>
  <si>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</si>
  <si>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</si>
  <si>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</si>
  <si>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</si>
  <si>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</si>
  <si>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</si>
  <si>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</si>
  <si>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</si>
  <si>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</si>
  <si>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</si>
  <si>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</si>
  <si>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</si>
  <si>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</si>
  <si>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</si>
  <si>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</si>
  <si>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</si>
  <si>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</si>
  <si>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</si>
  <si>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</si>
  <si>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</si>
  <si>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</si>
  <si>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</si>
  <si>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</si>
  <si>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</si>
  <si>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</si>
  <si>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</si>
  <si>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</si>
  <si>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</si>
  <si>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</si>
  <si>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</si>
  <si>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</si>
  <si>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</si>
  <si>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</si>
  <si>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</si>
  <si>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</si>
  <si>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</si>
  <si>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</si>
  <si>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</si>
  <si>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</si>
  <si>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</si>
  <si>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</si>
  <si>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</si>
  <si>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</si>
  <si>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</si>
  <si>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</si>
  <si>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</si>
  <si>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</si>
  <si>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</si>
  <si>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</si>
  <si>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</si>
  <si>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</si>
  <si>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</si>
  <si>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</si>
  <si>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</si>
  <si>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</si>
  <si>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</si>
  <si>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</si>
  <si>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</si>
  <si>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</si>
  <si>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</si>
  <si>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</si>
  <si>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</si>
  <si>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</si>
  <si>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</si>
  <si>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</si>
  <si>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</si>
  <si>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</si>
  <si>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</si>
  <si>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</si>
  <si>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</si>
  <si>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</si>
  <si>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</si>
  <si>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</si>
  <si>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</si>
  <si>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</si>
  <si>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</si>
  <si>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</si>
  <si>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</si>
  <si>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</si>
  <si>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</si>
  <si>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</si>
  <si>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</si>
  <si>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</si>
  <si>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</si>
  <si>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</si>
  <si>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</si>
  <si>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</si>
  <si>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</si>
  <si>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</si>
  <si>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</si>
  <si>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</si>
  <si>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</si>
  <si>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</si>
  <si>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</si>
  <si>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</si>
  <si>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</si>
  <si>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</si>
  <si>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</si>
  <si>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</si>
  <si>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</si>
  <si>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</si>
  <si>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</si>
  <si>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</si>
  <si>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</si>
  <si>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</si>
  <si>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</si>
  <si>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</si>
  <si>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</si>
  <si>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</si>
  <si>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</si>
  <si>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</si>
  <si>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</si>
  <si>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</si>
  <si>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</si>
  <si>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</si>
  <si>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</si>
  <si>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</si>
  <si>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</si>
  <si>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</si>
  <si>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</si>
  <si>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</si>
  <si>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</si>
  <si>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</si>
  <si>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</si>
  <si>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</si>
  <si>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</si>
  <si>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</si>
  <si>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</si>
  <si>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</si>
  <si>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</si>
  <si>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</si>
  <si>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</si>
  <si>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</si>
  <si>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</si>
  <si>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</si>
  <si>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</si>
  <si>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</si>
  <si>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</si>
  <si>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</si>
  <si>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</si>
  <si>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</si>
  <si>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</si>
  <si>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</si>
  <si>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</si>
  <si>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</si>
  <si>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</si>
  <si>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</si>
  <si>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</si>
  <si>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</si>
  <si>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</si>
  <si>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</si>
  <si>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</si>
  <si>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</si>
  <si>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</si>
  <si>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</si>
  <si>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</si>
  <si>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</si>
  <si>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</si>
  <si>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</si>
  <si>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</si>
  <si>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</si>
  <si>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</si>
  <si>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</si>
  <si>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</si>
  <si>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</si>
  <si>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</si>
  <si>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</si>
  <si>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</si>
  <si>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</si>
  <si>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</si>
  <si>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</si>
  <si>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</si>
  <si>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</si>
  <si>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</si>
  <si>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</si>
  <si>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</si>
  <si>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</si>
  <si>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</si>
  <si>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</si>
  <si>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</si>
  <si>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</si>
  <si>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</si>
  <si>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</si>
  <si>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</si>
  <si>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</si>
  <si>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</si>
  <si>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</si>
  <si>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</si>
  <si>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</si>
  <si>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</si>
  <si>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</si>
  <si>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</si>
  <si>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</si>
  <si>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</si>
  <si>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</si>
  <si>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</si>
  <si>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</si>
  <si>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</si>
  <si>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</si>
  <si>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</si>
  <si>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</si>
  <si>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</si>
  <si>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</si>
  <si>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</si>
  <si>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</si>
  <si>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</si>
  <si>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</si>
  <si>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</si>
  <si>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</si>
  <si>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</si>
  <si>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</si>
  <si>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</si>
  <si>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</si>
  <si>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</si>
  <si>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</si>
  <si>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</si>
  <si>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</si>
  <si>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</si>
  <si>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</si>
  <si>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</si>
  <si>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</si>
  <si>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</si>
  <si>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</si>
  <si>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</si>
  <si>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</si>
  <si>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</si>
  <si>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</si>
  <si>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</si>
  <si>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</si>
  <si>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</si>
  <si>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</si>
  <si>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</si>
  <si>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</si>
  <si>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</si>
  <si>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</si>
  <si>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</si>
  <si>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</si>
  <si>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</si>
  <si>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</si>
  <si>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</si>
  <si>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</si>
  <si>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</si>
  <si>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</si>
  <si>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</si>
  <si>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</si>
  <si>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</si>
  <si>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</si>
  <si>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</si>
  <si>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</si>
  <si>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</si>
  <si>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</si>
  <si>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</si>
  <si>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</si>
  <si>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</si>
  <si>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</si>
  <si>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</si>
  <si>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</si>
  <si>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</si>
  <si>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</si>
  <si>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</si>
  <si>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</si>
  <si>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</si>
  <si>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</si>
  <si>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</si>
  <si>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</si>
  <si>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</si>
  <si>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</si>
  <si>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</si>
  <si>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</si>
  <si>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</si>
  <si>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</si>
  <si>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</si>
  <si>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</si>
  <si>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</si>
  <si>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</si>
  <si>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</si>
  <si>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</si>
  <si>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</si>
  <si>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</si>
  <si>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</si>
  <si>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</si>
  <si>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</si>
  <si>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</si>
  <si>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</si>
  <si>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</si>
  <si>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</si>
  <si>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</si>
  <si>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</si>
  <si>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</si>
  <si>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</si>
  <si>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</si>
  <si>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</si>
  <si>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</si>
  <si>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</si>
  <si>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</si>
  <si>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</si>
  <si>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</si>
  <si>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</si>
  <si>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</si>
  <si>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</si>
  <si>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</si>
  <si>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</si>
  <si>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</si>
  <si>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</si>
  <si>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</si>
  <si>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</si>
  <si>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</si>
  <si>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</si>
  <si>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</si>
  <si>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</si>
  <si>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</si>
  <si>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</si>
  <si>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</si>
  <si>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</si>
  <si>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</si>
  <si>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</si>
  <si>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</si>
  <si>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</si>
  <si>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</si>
  <si>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</si>
  <si>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</si>
  <si>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</si>
  <si>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</si>
  <si>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</si>
  <si>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</si>
  <si>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</si>
  <si>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</si>
  <si>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</si>
  <si>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</si>
  <si>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</si>
  <si>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</si>
  <si>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</si>
  <si>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</si>
  <si>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</si>
  <si>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</si>
  <si>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</si>
  <si>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</si>
  <si>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</si>
  <si>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</si>
  <si>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</si>
  <si>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</si>
  <si>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</si>
  <si>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</si>
  <si>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</si>
  <si>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</si>
  <si>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</si>
  <si>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</si>
  <si>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</si>
  <si>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</si>
  <si>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</si>
  <si>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</si>
  <si>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</si>
  <si>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</si>
  <si>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</si>
  <si>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</si>
  <si>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</si>
  <si>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</si>
  <si>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</si>
  <si>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</si>
  <si>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</si>
  <si>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</si>
  <si>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</si>
  <si>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</si>
  <si>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</si>
  <si>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</si>
  <si>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</si>
  <si>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</si>
  <si>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</si>
  <si>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</si>
  <si>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</si>
  <si>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</si>
  <si>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</si>
  <si>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</si>
  <si>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</si>
  <si>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</si>
  <si>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</si>
  <si>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</si>
  <si>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</si>
  <si>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</si>
  <si>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</si>
  <si>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</si>
  <si>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</si>
  <si>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</si>
  <si>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</si>
  <si>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</si>
  <si>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</si>
  <si>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</si>
  <si>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</si>
  <si>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</si>
  <si>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</si>
  <si>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</si>
  <si>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</si>
  <si>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</si>
  <si>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</si>
  <si>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</si>
  <si>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</si>
  <si>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</si>
  <si>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</si>
  <si>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</si>
  <si>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</si>
  <si>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</si>
  <si>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</si>
  <si>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</si>
  <si>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</si>
  <si>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</si>
  <si>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</si>
  <si>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</si>
  <si>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</si>
  <si>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</si>
  <si>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</si>
  <si>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</si>
  <si>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</si>
  <si>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</si>
  <si>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</si>
  <si>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</si>
  <si>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</si>
  <si>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</si>
  <si>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</si>
  <si>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</si>
  <si>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</si>
  <si>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</si>
  <si>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</si>
  <si>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</si>
  <si>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</si>
  <si>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</si>
  <si>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</si>
  <si>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</si>
  <si>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</si>
  <si>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</si>
  <si>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</si>
  <si>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</si>
  <si>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</si>
  <si>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</si>
  <si>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</si>
  <si>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</si>
  <si>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</si>
  <si>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</si>
  <si>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</si>
  <si>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</si>
  <si>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</si>
  <si>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</si>
  <si>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</si>
  <si>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</si>
  <si>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</si>
  <si>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</si>
  <si>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</si>
  <si>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</si>
  <si>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</si>
  <si>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</si>
  <si>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</si>
  <si>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</si>
  <si>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</si>
  <si>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</si>
  <si>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</si>
  <si>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</si>
  <si>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</si>
  <si>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</si>
  <si>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</si>
  <si>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</si>
  <si>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</si>
  <si>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</si>
  <si>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</si>
  <si>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</si>
  <si>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</si>
  <si>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</si>
  <si>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</si>
  <si>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</si>
  <si>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</si>
  <si>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</si>
  <si>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</si>
  <si>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</si>
  <si>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</si>
  <si>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</si>
  <si>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</si>
  <si>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</si>
  <si>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</si>
  <si>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</si>
  <si>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</si>
  <si>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</si>
  <si>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</si>
  <si>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</si>
  <si>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</si>
  <si>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</si>
  <si>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</si>
  <si>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</si>
  <si>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</si>
  <si>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</si>
  <si>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</si>
  <si>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</si>
  <si>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</si>
  <si>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</si>
  <si>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</si>
  <si>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</si>
  <si>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</si>
  <si>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</si>
  <si>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</si>
  <si>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</si>
  <si>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</si>
  <si>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</si>
  <si>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</si>
  <si>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</si>
  <si>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</si>
  <si>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</si>
  <si>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</si>
  <si>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</si>
  <si>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</si>
  <si>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</si>
  <si>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</si>
  <si>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</si>
  <si>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</si>
  <si>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</si>
  <si>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</si>
  <si>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</si>
  <si>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</si>
  <si>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</si>
  <si>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</si>
  <si>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</si>
  <si>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</si>
  <si>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</si>
  <si>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</si>
  <si>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</si>
  <si>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</si>
  <si>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</si>
  <si>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</si>
  <si>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</si>
  <si>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</si>
  <si>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</si>
  <si>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</si>
  <si>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</si>
  <si>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</si>
  <si>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</si>
  <si>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</si>
  <si>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</si>
  <si>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</si>
  <si>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</si>
  <si>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</si>
  <si>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</si>
  <si>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</si>
  <si>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</si>
  <si>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</si>
  <si>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</si>
  <si>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</si>
  <si>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</si>
  <si>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</si>
  <si>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</si>
  <si>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</si>
  <si>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</si>
  <si>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</si>
  <si>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</si>
  <si>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</si>
  <si>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</si>
  <si>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</si>
  <si>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</si>
  <si>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</si>
  <si>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</si>
  <si>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</si>
  <si>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</si>
  <si>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</si>
  <si>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</si>
  <si>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</si>
  <si>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</si>
  <si>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</si>
  <si>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</si>
  <si>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</si>
  <si>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</si>
  <si>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</si>
  <si>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</si>
  <si>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</si>
  <si>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</si>
  <si>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</si>
  <si>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</si>
  <si>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</si>
  <si>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</si>
  <si>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</si>
  <si>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</si>
  <si>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</si>
  <si>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</si>
  <si>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</si>
  <si>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</si>
  <si>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</si>
  <si>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</si>
  <si>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</si>
  <si>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</si>
  <si>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</si>
  <si>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</si>
  <si>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</si>
  <si>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</si>
  <si>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</si>
  <si>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</si>
  <si>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</si>
  <si>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</si>
  <si>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</si>
  <si>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</si>
  <si>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</si>
  <si>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</si>
  <si>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</si>
  <si>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</si>
  <si>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</si>
  <si>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</si>
  <si>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</si>
  <si>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</si>
  <si>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</si>
  <si>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</si>
  <si>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</si>
  <si>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</si>
  <si>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</si>
  <si>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</si>
  <si>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</si>
  <si>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</si>
  <si>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</si>
  <si>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</si>
  <si>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</si>
  <si>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</si>
  <si>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</si>
  <si>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</si>
  <si>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</si>
  <si>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</si>
  <si>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</si>
  <si>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</si>
  <si>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</si>
  <si>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</si>
  <si>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</si>
  <si>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</si>
  <si>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</si>
  <si>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</si>
  <si>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</si>
  <si>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</si>
  <si>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</si>
  <si>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</si>
  <si>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</si>
  <si>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</si>
  <si>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</si>
  <si>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</si>
  <si>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</si>
  <si>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</si>
  <si>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</si>
  <si>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</si>
  <si>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</si>
  <si>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</si>
  <si>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</si>
  <si>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</si>
  <si>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</si>
  <si>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</si>
  <si>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</si>
  <si>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</si>
  <si>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</si>
  <si>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</si>
  <si>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</si>
  <si>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</si>
  <si>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</si>
  <si>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</si>
  <si>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</si>
  <si>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</si>
  <si>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</si>
  <si>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</si>
  <si>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</si>
  <si>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</si>
  <si>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</si>
  <si>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</si>
  <si>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</si>
  <si>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</si>
  <si>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</si>
  <si>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</si>
  <si>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</si>
  <si>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</si>
  <si>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</si>
  <si>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</si>
  <si>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</si>
  <si>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</si>
  <si>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</si>
  <si>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</si>
  <si>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</si>
  <si>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</si>
  <si>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</si>
  <si>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</si>
  <si>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</si>
  <si>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</si>
  <si>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</si>
  <si>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</si>
  <si>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</si>
  <si>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</si>
  <si>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</si>
  <si>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</si>
  <si>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</si>
  <si>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</si>
  <si>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</si>
  <si>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</si>
  <si>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</si>
  <si>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</si>
  <si>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</si>
  <si>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</si>
  <si>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</si>
  <si>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</si>
  <si>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</si>
  <si>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</si>
  <si>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</si>
  <si>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</si>
  <si>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</si>
  <si>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</si>
  <si>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</si>
  <si>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</si>
  <si>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</si>
  <si>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</si>
  <si>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</si>
  <si>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</si>
  <si>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</si>
  <si>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</si>
  <si>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</si>
  <si>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</si>
  <si>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</si>
  <si>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</si>
  <si>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</si>
  <si>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</si>
  <si>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</si>
  <si>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</si>
  <si>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</si>
  <si>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</si>
  <si>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</si>
  <si>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</si>
  <si>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</si>
  <si>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</si>
  <si>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</si>
  <si>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</si>
  <si>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</si>
  <si>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</si>
  <si>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</si>
  <si>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</si>
  <si>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</si>
  <si>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</si>
  <si>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</si>
  <si>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</si>
  <si>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</si>
  <si>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</si>
  <si>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</si>
  <si>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</si>
  <si>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</si>
  <si>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</si>
  <si>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</si>
  <si>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</si>
  <si>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</si>
  <si>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</si>
  <si>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</si>
  <si>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</si>
  <si>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</si>
  <si>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</si>
  <si>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</si>
  <si>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</si>
  <si>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</si>
  <si>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</si>
  <si>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</si>
  <si>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</si>
  <si>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</si>
  <si>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</si>
  <si>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</si>
  <si>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</si>
  <si>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</si>
  <si>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</si>
  <si>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</si>
  <si>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</si>
  <si>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</si>
  <si>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</si>
  <si>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</si>
  <si>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</si>
  <si>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</si>
  <si>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</si>
  <si>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</si>
  <si>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</si>
  <si>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</si>
  <si>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</si>
  <si>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</si>
  <si>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</si>
  <si>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</si>
  <si>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</si>
  <si>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</si>
  <si>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</si>
  <si>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</si>
  <si>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</si>
  <si>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</si>
  <si>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</si>
  <si>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</si>
  <si>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</si>
  <si>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</si>
  <si>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</si>
  <si>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</si>
  <si>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</si>
  <si>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</si>
  <si>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</si>
  <si>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</si>
  <si>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</si>
  <si>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</si>
  <si>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</si>
  <si>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</si>
  <si>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</si>
  <si>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</si>
  <si>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</si>
  <si>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</si>
  <si>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</si>
  <si>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</si>
  <si>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</si>
  <si>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</si>
  <si>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</si>
  <si>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</si>
  <si>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</si>
  <si>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</si>
  <si>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</si>
  <si>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</si>
  <si>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</si>
  <si>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</si>
  <si>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</si>
  <si>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</si>
  <si>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</si>
  <si>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</si>
  <si>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</si>
  <si>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</si>
  <si>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</si>
  <si>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</si>
  <si>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</si>
  <si>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</si>
  <si>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</si>
  <si>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</si>
  <si>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</si>
  <si>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</si>
  <si>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</si>
  <si>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</si>
  <si>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</si>
  <si>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</si>
  <si>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</si>
  <si>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</si>
  <si>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</si>
  <si>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</si>
  <si>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</si>
  <si>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</si>
  <si>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</si>
  <si>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</si>
  <si>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</si>
  <si>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</si>
  <si>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</si>
  <si>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</si>
  <si>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</si>
  <si>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</si>
  <si>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</si>
  <si>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</si>
  <si>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</si>
  <si>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</si>
  <si>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</si>
  <si>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</si>
  <si>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</si>
  <si>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</si>
  <si>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</si>
  <si>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</si>
  <si>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</si>
  <si>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</si>
  <si>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</si>
  <si>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</si>
  <si>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</si>
  <si>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</si>
  <si>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</si>
  <si>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</si>
  <si>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</si>
  <si>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</si>
  <si>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</si>
  <si>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</si>
  <si>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</si>
  <si>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</si>
  <si>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</si>
  <si>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</si>
  <si>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</si>
  <si>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</si>
  <si>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</si>
  <si>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</si>
  <si>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</si>
  <si>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</si>
  <si>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</si>
  <si>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</si>
  <si>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</si>
  <si>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</si>
  <si>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</si>
  <si>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</si>
  <si>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</si>
  <si>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</si>
  <si>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</si>
  <si>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</si>
  <si>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</si>
  <si>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</si>
  <si>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</si>
  <si>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</si>
  <si>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</si>
  <si>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</si>
  <si>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</si>
  <si>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</si>
  <si>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</si>
  <si>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</si>
  <si>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</si>
  <si>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</si>
  <si>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</si>
  <si>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</si>
  <si>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</si>
  <si>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</si>
  <si>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</si>
  <si>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</si>
  <si>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</si>
  <si>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</si>
  <si>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</si>
  <si>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</si>
  <si>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</si>
  <si>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</si>
  <si>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</si>
  <si>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</si>
  <si>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</si>
  <si>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</si>
  <si>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</si>
  <si>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</si>
  <si>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</si>
  <si>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</si>
  <si>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</si>
  <si>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</si>
  <si>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</si>
  <si>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</si>
  <si>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</si>
  <si>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</si>
  <si>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</si>
  <si>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</si>
  <si>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</si>
  <si>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</si>
  <si>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</si>
  <si>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</si>
  <si>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</si>
  <si>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</si>
  <si>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</si>
  <si>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</si>
  <si>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</si>
  <si>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</si>
  <si>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</si>
  <si>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</si>
  <si>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</si>
  <si>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</si>
  <si>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</si>
  <si>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</si>
  <si>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</si>
  <si>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</si>
  <si>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</si>
  <si>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</si>
  <si>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</si>
  <si>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</si>
  <si>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</si>
  <si>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</si>
  <si>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</si>
  <si>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</si>
  <si>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</si>
  <si>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</si>
  <si>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</si>
  <si>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</si>
  <si>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</si>
  <si>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</si>
  <si>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</si>
  <si>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</si>
  <si>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</si>
  <si>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</si>
  <si>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</si>
  <si>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</si>
  <si>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</si>
  <si>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</si>
  <si>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</si>
  <si>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</si>
  <si>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</si>
  <si>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</si>
  <si>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</si>
  <si>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</si>
  <si>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</si>
  <si>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</si>
  <si>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</si>
  <si>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</si>
  <si>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</si>
  <si>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</si>
  <si>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</si>
  <si>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</si>
  <si>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</si>
  <si>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</si>
  <si>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</si>
  <si>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</si>
  <si>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</si>
  <si>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</si>
  <si>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</si>
  <si>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</si>
  <si>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</si>
  <si>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</si>
  <si>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</si>
  <si>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</si>
  <si>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</si>
  <si>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</si>
  <si>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</si>
  <si>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</si>
  <si>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</si>
  <si>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</si>
  <si>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</si>
  <si>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</si>
  <si>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</si>
  <si>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</si>
  <si>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</si>
  <si>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</si>
  <si>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</si>
  <si>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</si>
  <si>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</si>
  <si>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</si>
  <si>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</si>
  <si>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</si>
  <si>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</si>
  <si>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</si>
  <si>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</si>
  <si>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</si>
  <si>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</si>
  <si>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</si>
  <si>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</si>
  <si>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</si>
  <si>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</si>
  <si>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</si>
  <si>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</si>
  <si>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</si>
  <si>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</si>
  <si>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</si>
  <si>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</si>
  <si>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</si>
  <si>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</si>
  <si>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</si>
  <si>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</si>
  <si>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</si>
  <si>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</si>
  <si>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</si>
  <si>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</si>
  <si>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</si>
  <si>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</si>
  <si>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</si>
  <si>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</si>
  <si>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</si>
  <si>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</si>
  <si>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</si>
  <si>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</si>
  <si>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</si>
  <si>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</si>
  <si>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</si>
  <si>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</si>
  <si>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</si>
  <si>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</si>
  <si>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</si>
  <si>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</si>
  <si>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</si>
  <si>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</si>
  <si>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</si>
  <si>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</si>
  <si>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</si>
  <si>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</si>
  <si>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</si>
  <si>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</si>
  <si>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</si>
  <si>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</si>
  <si>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</si>
  <si>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</si>
  <si>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</si>
  <si>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</si>
  <si>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</si>
  <si>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</si>
  <si>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</si>
  <si>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</si>
  <si>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</si>
  <si>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</si>
  <si>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</si>
  <si>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</si>
  <si>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</si>
  <si>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</si>
  <si>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</si>
  <si>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</si>
  <si>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</si>
  <si>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</si>
  <si>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</si>
  <si>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</si>
  <si>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</si>
  <si>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</si>
  <si>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</si>
  <si>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</si>
  <si>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</si>
  <si>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</si>
  <si>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</si>
  <si>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</si>
  <si>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</si>
  <si>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</si>
  <si>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</si>
  <si>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</si>
  <si>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</si>
  <si>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</si>
  <si>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</si>
  <si>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</si>
  <si>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</si>
  <si>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</si>
  <si>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</si>
  <si>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</si>
  <si>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</si>
  <si>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</si>
  <si>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</si>
  <si>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</si>
  <si>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</si>
  <si>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</si>
  <si>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</si>
  <si>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</si>
  <si>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</si>
  <si>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</si>
  <si>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</si>
  <si>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</si>
  <si>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</si>
  <si>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</si>
  <si>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</si>
  <si>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</si>
  <si>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</si>
  <si>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</si>
  <si>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</si>
  <si>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</si>
  <si>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</si>
  <si>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</si>
  <si>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</si>
  <si>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</si>
  <si>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</si>
  <si>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</si>
  <si>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</si>
  <si>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</si>
  <si>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</si>
  <si>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</si>
  <si>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</si>
  <si>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</si>
  <si>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</si>
  <si>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</si>
  <si>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</si>
  <si>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</si>
  <si>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</si>
  <si>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</si>
  <si>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</si>
  <si>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</si>
  <si>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</si>
  <si>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</si>
  <si>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</si>
  <si>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</si>
  <si>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</si>
  <si>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</si>
  <si>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</si>
  <si>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</si>
  <si>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</si>
  <si>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</si>
  <si>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</si>
  <si>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</si>
  <si>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</si>
  <si>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</si>
  <si>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</si>
  <si>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</si>
  <si>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</si>
  <si>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</si>
  <si>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</si>
  <si>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</si>
  <si>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</si>
  <si>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</si>
  <si>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</si>
  <si>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</si>
  <si>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</si>
  <si>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</si>
  <si>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</si>
  <si>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</si>
  <si>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</si>
  <si>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</si>
  <si>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</si>
  <si>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</si>
  <si>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</si>
  <si>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</si>
  <si>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</si>
  <si>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</si>
  <si>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</si>
  <si>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</si>
  <si>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</si>
  <si>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</si>
  <si>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</si>
  <si>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</si>
  <si>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</si>
  <si>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</si>
  <si>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</si>
  <si>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</si>
  <si>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</si>
  <si>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</si>
  <si>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</si>
  <si>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</si>
  <si>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</si>
  <si>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</si>
  <si>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</si>
  <si>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</si>
  <si>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</si>
  <si>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</si>
  <si>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</si>
  <si>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</si>
  <si>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</si>
  <si>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</si>
  <si>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</si>
  <si>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</si>
  <si>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</si>
  <si>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</si>
  <si>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</si>
  <si>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</si>
  <si>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</si>
  <si>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</si>
  <si>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</si>
  <si>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</si>
  <si>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</si>
  <si>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</si>
  <si>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</si>
  <si>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</si>
  <si>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</si>
  <si>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</si>
  <si>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</si>
  <si>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</si>
  <si>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</si>
  <si>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</si>
  <si>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</si>
  <si>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</si>
  <si>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</si>
  <si>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</si>
  <si>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</si>
  <si>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</si>
  <si>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</si>
  <si>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</si>
  <si>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</si>
  <si>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</si>
  <si>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</si>
  <si>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</si>
  <si>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</si>
  <si>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</si>
  <si>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</si>
  <si>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</si>
  <si>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</si>
  <si>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</si>
  <si>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</si>
  <si>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</si>
  <si>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</si>
  <si>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</si>
  <si>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</si>
  <si>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</si>
  <si>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</si>
  <si>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</si>
  <si>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</si>
  <si>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</si>
  <si>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</si>
  <si>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</si>
  <si>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</si>
  <si>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</si>
  <si>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</si>
  <si>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</si>
  <si>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</si>
  <si>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</si>
  <si>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</si>
  <si>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</si>
  <si>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</si>
  <si>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</si>
  <si>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</si>
  <si>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</si>
  <si>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</si>
  <si>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</si>
  <si>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</si>
  <si>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</si>
  <si>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</si>
  <si>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</si>
  <si>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</si>
  <si>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</si>
  <si>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</si>
  <si>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</si>
  <si>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</si>
  <si>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</si>
  <si>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</si>
  <si>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</si>
  <si>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</si>
  <si>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</si>
  <si>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</si>
  <si>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</si>
  <si>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</si>
  <si>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</si>
  <si>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</si>
  <si>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</si>
  <si>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</si>
  <si>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</si>
  <si>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</si>
  <si>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</si>
  <si>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</si>
  <si>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</si>
  <si>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</si>
  <si>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</si>
  <si>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</si>
  <si>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</si>
  <si>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</si>
  <si>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</si>
  <si>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</si>
  <si>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</si>
  <si>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</si>
  <si>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</si>
  <si>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</si>
  <si>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</si>
  <si>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</si>
  <si>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</si>
  <si>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</si>
  <si>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</si>
  <si>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</si>
  <si>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</si>
  <si>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</si>
  <si>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</si>
  <si>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</si>
  <si>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</si>
  <si>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</si>
  <si>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</si>
  <si>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</si>
  <si>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</si>
  <si>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</si>
  <si>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</si>
  <si>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</si>
  <si>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</si>
  <si>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</si>
  <si>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</si>
  <si>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</si>
  <si>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</si>
  <si>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</si>
  <si>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</si>
  <si>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</si>
  <si>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</si>
  <si>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</si>
  <si>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</si>
  <si>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</si>
  <si>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</si>
  <si>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</si>
  <si>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</si>
  <si>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</si>
  <si>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</si>
  <si>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</si>
  <si>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</si>
  <si>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</si>
  <si>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</si>
  <si>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</si>
  <si>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</si>
  <si>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</si>
  <si>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</si>
  <si>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</si>
  <si>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</si>
  <si>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</si>
  <si>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</si>
  <si>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</si>
  <si>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</si>
  <si>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</si>
  <si>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</si>
  <si>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</si>
  <si>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</si>
  <si>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</si>
  <si>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</si>
  <si>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</si>
  <si>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</si>
  <si>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</si>
  <si>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</si>
  <si>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</si>
  <si>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</si>
  <si>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</si>
  <si>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</si>
  <si>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</si>
  <si>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</si>
  <si>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</si>
  <si>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</si>
  <si>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</si>
  <si>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</si>
  <si>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</si>
  <si>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</si>
  <si>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</si>
  <si>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</si>
  <si>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</si>
  <si>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</si>
  <si>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</si>
  <si>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</si>
  <si>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</si>
  <si>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</si>
  <si>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</si>
  <si>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</si>
  <si>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</si>
  <si>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</si>
  <si>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</si>
  <si>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</si>
  <si>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</si>
  <si>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</si>
  <si>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</si>
  <si>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</si>
  <si>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</si>
  <si>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</si>
  <si>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</si>
  <si>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</si>
  <si>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</si>
  <si>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</si>
  <si>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</si>
  <si>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</si>
  <si>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</si>
  <si>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</si>
  <si>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</si>
  <si>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</si>
  <si>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</si>
  <si>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</si>
  <si>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</si>
  <si>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</si>
  <si>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</si>
  <si>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</si>
  <si>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</si>
  <si>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</si>
  <si>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</si>
  <si>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</si>
  <si>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</si>
  <si>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</si>
  <si>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</si>
  <si>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</si>
  <si>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</si>
  <si>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</si>
  <si>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</si>
  <si>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</si>
  <si>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</si>
  <si>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</si>
  <si>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</si>
  <si>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</si>
  <si>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</si>
  <si>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</si>
  <si>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</si>
  <si>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</si>
  <si>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</si>
  <si>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</si>
  <si>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</si>
  <si>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</si>
  <si>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</si>
  <si>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</si>
  <si>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</si>
  <si>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</si>
  <si>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</si>
  <si>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</si>
  <si>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</si>
  <si>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</si>
  <si>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</si>
  <si>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</si>
  <si>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</si>
  <si>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</si>
  <si>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</si>
  <si>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</si>
  <si>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</si>
  <si>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</si>
  <si>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</si>
  <si>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</si>
  <si>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</si>
  <si>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</si>
  <si>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</si>
  <si>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</si>
  <si>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</si>
  <si>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</si>
  <si>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</si>
  <si>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</si>
  <si>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</si>
  <si>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</si>
  <si>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</si>
  <si>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</si>
  <si>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</si>
  <si>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</si>
  <si>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</si>
  <si>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</si>
  <si>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</si>
  <si>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</si>
  <si>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</si>
  <si>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</si>
  <si>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</si>
  <si>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</si>
  <si>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</si>
  <si>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</si>
  <si>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</si>
  <si>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</si>
  <si>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</si>
  <si>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</si>
  <si>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</si>
  <si>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</si>
  <si>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</si>
  <si>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</si>
  <si>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</si>
  <si>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</si>
  <si>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</si>
  <si>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</si>
  <si>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</si>
  <si>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</si>
  <si>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</si>
  <si>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</si>
  <si>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</si>
  <si>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</si>
  <si>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</si>
  <si>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</si>
  <si>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</si>
  <si>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</si>
  <si>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</si>
  <si>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</si>
  <si>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</si>
  <si>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</si>
  <si>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</si>
  <si>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</si>
  <si>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</si>
  <si>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</si>
  <si>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</si>
  <si>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</si>
  <si>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</si>
  <si>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</si>
  <si>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</si>
  <si>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</si>
  <si>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</si>
  <si>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</si>
  <si>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</si>
  <si>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</si>
  <si>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</si>
  <si>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</si>
  <si>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</si>
  <si>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</si>
  <si>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</si>
  <si>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</si>
  <si>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</si>
  <si>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</si>
  <si>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</si>
  <si>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</si>
  <si>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</si>
  <si>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</si>
  <si>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</si>
  <si>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</si>
  <si>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</si>
  <si>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</si>
  <si>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</si>
  <si>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</si>
  <si>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</si>
  <si>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</si>
  <si>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</si>
  <si>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</si>
  <si>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</si>
  <si>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</si>
  <si>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</si>
  <si>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</si>
  <si>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</si>
  <si>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</si>
  <si>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</si>
  <si>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</si>
  <si>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</si>
  <si>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</si>
  <si>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</si>
  <si>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</si>
  <si>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</si>
  <si>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</si>
  <si>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</si>
  <si>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</si>
  <si>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</si>
  <si>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</si>
  <si>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</si>
  <si>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</si>
  <si>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</si>
  <si>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</si>
  <si>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</si>
  <si>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</si>
  <si>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</si>
  <si>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</si>
  <si>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</si>
  <si>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</si>
  <si>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</si>
  <si>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</si>
  <si>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</si>
  <si>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</si>
  <si>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</si>
  <si>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</si>
  <si>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</si>
  <si>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</si>
  <si>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</si>
  <si>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</si>
  <si>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</si>
  <si>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</si>
  <si>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</si>
  <si>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</si>
  <si>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</si>
  <si>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</si>
  <si>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</si>
  <si>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</si>
  <si>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</si>
  <si>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</si>
  <si>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</si>
  <si>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</si>
  <si>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</si>
  <si>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</si>
  <si>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</si>
  <si>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</si>
  <si>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</si>
  <si>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</si>
  <si>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</si>
  <si>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</si>
  <si>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</si>
  <si>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</si>
  <si>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</si>
  <si>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</si>
  <si>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</si>
  <si>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</si>
  <si>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</si>
  <si>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</si>
  <si>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</si>
  <si>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</si>
  <si>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</si>
  <si>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</si>
  <si>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</si>
  <si>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</si>
  <si>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</si>
  <si>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</si>
  <si>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</si>
  <si>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</si>
  <si>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</si>
  <si>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</si>
  <si>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</si>
  <si>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</si>
  <si>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</si>
  <si>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</si>
  <si>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</si>
  <si>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</si>
  <si>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</si>
  <si>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</si>
  <si>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</si>
  <si>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</si>
  <si>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</si>
  <si>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</si>
  <si>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</si>
  <si>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</si>
  <si>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</si>
  <si>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</si>
  <si>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</si>
  <si>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</si>
  <si>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</si>
  <si>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</si>
  <si>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</si>
  <si>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</si>
  <si>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</si>
  <si>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</si>
  <si>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</si>
  <si>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</si>
  <si>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</si>
  <si>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</si>
  <si>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</si>
  <si>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</si>
  <si>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</si>
  <si>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</si>
  <si>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</si>
  <si>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</si>
  <si>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</si>
  <si>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</si>
  <si>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</si>
  <si>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</si>
  <si>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</si>
  <si>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</si>
  <si>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</si>
  <si>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</si>
  <si>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</si>
  <si>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</si>
  <si>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</si>
  <si>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</si>
  <si>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</si>
  <si>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</si>
  <si>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</si>
  <si>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</si>
  <si>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</si>
  <si>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</si>
  <si>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</si>
  <si>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</si>
  <si>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</si>
  <si>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</si>
  <si>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</si>
  <si>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</si>
  <si>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</si>
  <si>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</si>
  <si>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</si>
  <si>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</si>
  <si>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</si>
  <si>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</si>
  <si>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</si>
  <si>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</si>
  <si>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</si>
  <si>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</si>
  <si>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</si>
  <si>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</si>
  <si>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</si>
  <si>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</si>
  <si>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</si>
  <si>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</si>
  <si>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</si>
  <si>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</si>
  <si>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</si>
  <si>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</si>
  <si>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</si>
  <si>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</si>
  <si>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</si>
  <si>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</si>
  <si>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</si>
  <si>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</si>
  <si>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</si>
  <si>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</si>
  <si>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</si>
  <si>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</si>
  <si>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</si>
  <si>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</si>
  <si>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</si>
  <si>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</si>
  <si>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</si>
  <si>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</si>
  <si>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</si>
  <si>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</si>
  <si>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</si>
  <si>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</si>
  <si>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</si>
  <si>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</si>
  <si>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</si>
  <si>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</si>
  <si>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</si>
  <si>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</si>
  <si>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</si>
  <si>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</si>
  <si>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</si>
  <si>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</si>
  <si>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</si>
  <si>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</si>
  <si>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</si>
  <si>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</si>
  <si>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</si>
  <si>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</si>
  <si>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</si>
  <si>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</si>
  <si>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</si>
  <si>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</si>
  <si>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</si>
  <si>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</si>
  <si>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</si>
  <si>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</si>
  <si>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</si>
  <si>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</si>
  <si>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</si>
  <si>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</si>
  <si>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</si>
  <si>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</si>
  <si>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</si>
  <si>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</si>
  <si>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</si>
  <si>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</si>
  <si>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</si>
  <si>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</si>
  <si>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</si>
  <si>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</si>
  <si>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</si>
  <si>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</si>
  <si>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</si>
  <si>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</si>
  <si>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</si>
  <si>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</si>
  <si>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</si>
  <si>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</si>
  <si>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</si>
  <si>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</si>
  <si>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</si>
  <si>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</si>
  <si>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</si>
  <si>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</si>
  <si>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</si>
  <si>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</si>
  <si>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</si>
  <si>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</si>
  <si>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</si>
  <si>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</si>
  <si>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</si>
  <si>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</si>
  <si>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</si>
  <si>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</si>
  <si>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</si>
  <si>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</si>
  <si>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</si>
  <si>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</si>
  <si>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</si>
  <si>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</si>
  <si>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</si>
  <si>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</si>
  <si>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</si>
  <si>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</si>
  <si>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</si>
  <si>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</si>
  <si>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</si>
  <si>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</si>
  <si>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</si>
  <si>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</si>
  <si>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</si>
  <si>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</si>
  <si>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</si>
  <si>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</si>
  <si>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</si>
  <si>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</si>
  <si>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</si>
  <si>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</si>
  <si>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</si>
  <si>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</si>
  <si>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</si>
  <si>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</si>
  <si>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</si>
  <si>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</si>
  <si>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</si>
  <si>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</si>
  <si>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</si>
  <si>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</si>
  <si>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</si>
  <si>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</si>
  <si>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</si>
  <si>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</si>
  <si>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</si>
  <si>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</si>
  <si>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</si>
  <si>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</si>
  <si>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</si>
  <si>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</si>
  <si>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</si>
  <si>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</si>
  <si>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</si>
  <si>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</si>
  <si>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</si>
  <si>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</si>
  <si>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</si>
  <si>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</si>
  <si>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</si>
  <si>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</si>
  <si>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</si>
  <si>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</si>
  <si>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</si>
  <si>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</si>
  <si>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</si>
  <si>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</si>
  <si>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</si>
  <si>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</si>
  <si>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</si>
  <si>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</si>
  <si>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</si>
  <si>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</si>
  <si>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</si>
  <si>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</si>
  <si>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</si>
  <si>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</si>
  <si>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</si>
  <si>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</si>
  <si>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</si>
  <si>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</si>
  <si>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</si>
  <si>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</si>
  <si>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</si>
  <si>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</si>
  <si>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</si>
  <si>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</si>
  <si>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</si>
  <si>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</si>
  <si>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</si>
  <si>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</si>
  <si>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</si>
  <si>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</si>
  <si>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</si>
  <si>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</si>
  <si>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</si>
  <si>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</si>
  <si>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</si>
  <si>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</si>
  <si>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</si>
  <si>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</si>
  <si>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</si>
  <si>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</si>
  <si>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</si>
  <si>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</si>
  <si>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</si>
  <si>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</si>
  <si>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</si>
  <si>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</si>
  <si>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</si>
  <si>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</si>
  <si>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</si>
  <si>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</si>
  <si>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</si>
  <si>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</si>
  <si>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</si>
  <si>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</si>
  <si>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</si>
  <si>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</si>
  <si>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</si>
  <si>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</si>
  <si>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</si>
  <si>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</si>
  <si>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</si>
  <si>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</si>
  <si>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</si>
  <si>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</si>
  <si>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</si>
  <si>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</si>
  <si>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</si>
  <si>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</si>
  <si>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</si>
  <si>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</si>
  <si>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</si>
  <si>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</si>
  <si>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</si>
  <si>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</si>
  <si>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</si>
  <si>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</si>
  <si>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</si>
  <si>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</si>
  <si>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</si>
  <si>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</si>
  <si>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</si>
  <si>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</si>
  <si>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</si>
  <si>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</si>
  <si>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</si>
  <si>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</si>
  <si>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</si>
  <si>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</si>
  <si>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</si>
  <si>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</si>
  <si>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</si>
  <si>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</si>
  <si>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</si>
  <si>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</si>
  <si>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</si>
  <si>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</si>
  <si>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</si>
  <si>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</si>
  <si>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</si>
  <si>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</si>
  <si>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</si>
  <si>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</si>
  <si>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</si>
  <si>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</si>
  <si>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</si>
  <si>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</si>
  <si>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</si>
  <si>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</si>
  <si>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</si>
  <si>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</si>
  <si>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</si>
  <si>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</si>
  <si>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</si>
  <si>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</si>
  <si>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</si>
  <si>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</si>
  <si>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</si>
  <si>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</si>
  <si>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</si>
  <si>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</si>
  <si>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</si>
  <si>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</si>
  <si>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</si>
  <si>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</si>
  <si>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</si>
  <si>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</si>
  <si>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</si>
  <si>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</si>
  <si>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</si>
  <si>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</si>
  <si>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</si>
  <si>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</si>
  <si>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</si>
  <si>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</si>
  <si>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</si>
  <si>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</si>
  <si>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</si>
  <si>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</si>
  <si>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</si>
  <si>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</si>
  <si>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</si>
  <si>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</si>
  <si>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</si>
  <si>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</si>
  <si>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</si>
  <si>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</si>
  <si>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</si>
  <si>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</si>
  <si>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</si>
  <si>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</si>
  <si>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</si>
  <si>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</si>
  <si>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</si>
  <si>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</si>
  <si>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</si>
  <si>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</si>
  <si>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</si>
  <si>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</si>
  <si>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</si>
  <si>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</si>
  <si>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</si>
  <si>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</si>
  <si>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</si>
  <si>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</si>
  <si>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</si>
  <si>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</si>
  <si>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</si>
  <si>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</si>
  <si>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</si>
  <si>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</si>
  <si>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</si>
  <si>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</si>
  <si>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</si>
  <si>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</si>
  <si>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</si>
  <si>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</si>
  <si>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</si>
  <si>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</si>
  <si>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</si>
  <si>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</si>
  <si>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</si>
  <si>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</si>
  <si>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</si>
  <si>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</si>
  <si>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</si>
  <si>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</si>
  <si>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</si>
  <si>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</si>
  <si>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</si>
  <si>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</si>
  <si>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</si>
  <si>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</si>
  <si>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</si>
  <si>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</si>
  <si>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</si>
  <si>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</si>
  <si>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</si>
  <si>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</si>
  <si>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</si>
  <si>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</si>
  <si>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</si>
  <si>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</si>
  <si>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</si>
  <si>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</si>
  <si>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</si>
  <si>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</si>
  <si>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</si>
  <si>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</si>
  <si>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</si>
  <si>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</si>
  <si>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</si>
  <si>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</si>
  <si>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</si>
  <si>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</si>
  <si>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</si>
  <si>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</si>
  <si>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</si>
  <si>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</si>
  <si>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</si>
  <si>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</si>
  <si>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</si>
  <si>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</si>
  <si>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</si>
  <si>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</si>
  <si>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</si>
  <si>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</si>
  <si>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</si>
  <si>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</si>
  <si>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</si>
  <si>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</si>
  <si>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</si>
  <si>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</si>
  <si>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</si>
  <si>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</si>
  <si>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</si>
  <si>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</si>
  <si>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</si>
  <si>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</si>
  <si>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</si>
  <si>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</si>
  <si>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</si>
  <si>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</si>
  <si>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</si>
  <si>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</si>
  <si>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</si>
  <si>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</si>
  <si>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</si>
  <si>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</si>
  <si>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</si>
  <si>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</si>
  <si>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</si>
  <si>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</si>
  <si>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</si>
  <si>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</si>
  <si>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</si>
  <si>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</si>
  <si>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</si>
  <si>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</si>
  <si>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</si>
  <si>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</si>
  <si>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</si>
  <si>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</si>
  <si>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</si>
  <si>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</si>
  <si>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</si>
  <si>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</si>
  <si>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</si>
  <si>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</si>
  <si>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</si>
  <si>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</si>
  <si>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</si>
  <si>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</si>
  <si>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</si>
  <si>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</si>
  <si>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</si>
  <si>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</si>
  <si>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</si>
  <si>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</si>
  <si>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</si>
  <si>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</si>
  <si>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</si>
  <si>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</si>
  <si>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</si>
  <si>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</si>
  <si>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</si>
  <si>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</si>
  <si>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</si>
  <si>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</si>
  <si>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</si>
  <si>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</si>
  <si>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</si>
  <si>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</si>
  <si>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</si>
  <si>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</si>
  <si>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</si>
  <si>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</si>
  <si>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</si>
  <si>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</si>
  <si>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</si>
  <si>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</si>
  <si>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</si>
  <si>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</si>
  <si>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</si>
  <si>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</si>
  <si>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</si>
  <si>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</si>
  <si>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</si>
  <si>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</si>
  <si>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</si>
  <si>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</si>
  <si>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</si>
  <si>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</si>
  <si>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</si>
  <si>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</si>
  <si>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</si>
  <si>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</si>
  <si>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</si>
  <si>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</si>
  <si>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</si>
  <si>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</si>
  <si>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</si>
  <si>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</si>
  <si>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</si>
  <si>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</si>
  <si>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</si>
  <si>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</si>
  <si>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</si>
  <si>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</si>
  <si>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</si>
  <si>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</si>
  <si>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</si>
  <si>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</si>
  <si>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</si>
  <si>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</si>
  <si>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</si>
  <si>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</si>
  <si>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</si>
  <si>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</si>
  <si>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</si>
  <si>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</si>
  <si>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</si>
  <si>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</si>
  <si>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</si>
  <si>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</si>
  <si>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</si>
  <si>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</si>
  <si>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</si>
  <si>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</si>
  <si>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</si>
  <si>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</si>
  <si>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</si>
  <si>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</si>
  <si>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</si>
  <si>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</si>
  <si>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</si>
  <si>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</si>
  <si>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</si>
  <si>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</si>
  <si>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</si>
  <si>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</si>
  <si>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</si>
  <si>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</si>
  <si>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</si>
  <si>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</si>
  <si>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</si>
  <si>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</si>
  <si>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</si>
  <si>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</si>
  <si>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</si>
  <si>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</si>
  <si>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</si>
  <si>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</si>
  <si>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</si>
  <si>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</si>
  <si>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</si>
  <si>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</si>
  <si>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</si>
  <si>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</si>
  <si>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</si>
  <si>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</si>
  <si>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</si>
  <si>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</si>
  <si>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</si>
  <si>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</si>
  <si>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</si>
  <si>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</si>
  <si>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</si>
  <si>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</si>
  <si>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</si>
  <si>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</si>
  <si>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</si>
  <si>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</si>
  <si>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</si>
  <si>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</si>
  <si>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</si>
  <si>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</si>
  <si>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</si>
  <si>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</si>
  <si>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</si>
  <si>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</si>
  <si>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</si>
  <si>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</si>
  <si>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</si>
  <si>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</si>
  <si>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</si>
  <si>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</si>
  <si>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</si>
  <si>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</si>
  <si>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</si>
  <si>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</si>
  <si>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</si>
  <si>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</si>
  <si>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</si>
  <si>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</si>
  <si>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</si>
  <si>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</si>
  <si>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</si>
  <si>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</si>
  <si>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</si>
  <si>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</si>
  <si>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</si>
  <si>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</si>
  <si>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</si>
  <si>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</si>
  <si>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</si>
  <si>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</si>
  <si>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</si>
  <si>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</si>
  <si>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</si>
  <si>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</si>
  <si>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</si>
  <si>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</si>
  <si>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</si>
  <si>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</si>
  <si>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</si>
  <si>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</si>
  <si>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</si>
  <si>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</si>
  <si>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</si>
  <si>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</si>
  <si>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</si>
  <si>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</si>
  <si>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</si>
  <si>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</si>
  <si>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</si>
  <si>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</si>
  <si>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</si>
  <si>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</si>
  <si>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</si>
  <si>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</si>
  <si>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</si>
  <si>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</si>
  <si>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</si>
  <si>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</si>
  <si>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</si>
  <si>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</si>
  <si>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</si>
  <si>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</si>
  <si>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</si>
  <si>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</si>
  <si>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</si>
  <si>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</si>
  <si>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</si>
  <si>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</si>
  <si>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</si>
  <si>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</si>
  <si>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</si>
  <si>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</si>
  <si>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</si>
  <si>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</si>
  <si>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</si>
  <si>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</si>
  <si>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</si>
  <si>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</si>
  <si>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</si>
  <si>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</si>
  <si>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</si>
  <si>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</si>
  <si>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</si>
  <si>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</si>
  <si>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</si>
  <si>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</si>
  <si>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</si>
  <si>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</si>
  <si>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</si>
  <si>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</si>
  <si>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</si>
  <si>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</si>
  <si>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</si>
  <si>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</si>
  <si>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</si>
  <si>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</si>
  <si>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</si>
  <si>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</si>
  <si>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</si>
  <si>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</si>
  <si>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</si>
  <si>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</si>
  <si>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</si>
  <si>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</si>
  <si>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</si>
  <si>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</si>
  <si>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</si>
  <si>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</si>
  <si>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</si>
  <si>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</si>
  <si>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</si>
  <si>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</si>
  <si>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</si>
  <si>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</si>
  <si>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</si>
  <si>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</si>
  <si>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</si>
  <si>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</si>
  <si>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</si>
  <si>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</si>
  <si>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</si>
  <si>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</si>
  <si>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</si>
  <si>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</si>
  <si>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</si>
  <si>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</si>
  <si>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</si>
  <si>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</si>
  <si>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</si>
  <si>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</si>
  <si>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</si>
  <si>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</si>
  <si>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</si>
  <si>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</si>
  <si>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</si>
  <si>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</si>
  <si>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</si>
  <si>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</si>
  <si>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</si>
  <si>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</si>
  <si>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</si>
  <si>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</si>
  <si>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</si>
  <si>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</si>
  <si>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</si>
  <si>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</si>
  <si>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</si>
  <si>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</si>
  <si>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</si>
  <si>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</si>
  <si>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</si>
  <si>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</si>
  <si>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</si>
  <si>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</si>
  <si>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</si>
  <si>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</si>
  <si>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</si>
  <si>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</si>
  <si>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</si>
  <si>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</si>
  <si>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</si>
  <si>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</si>
  <si>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</si>
  <si>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</si>
  <si>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</si>
  <si>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</si>
  <si>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</si>
  <si>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</si>
  <si>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</si>
  <si>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</si>
  <si>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</si>
  <si>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</si>
  <si>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</si>
  <si>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</si>
  <si>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</si>
  <si>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</si>
  <si>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</si>
  <si>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</si>
  <si>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</si>
  <si>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</si>
  <si>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</si>
  <si>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</si>
  <si>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</si>
  <si>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</si>
  <si>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</si>
  <si>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</si>
  <si>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</si>
  <si>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</si>
  <si>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</si>
  <si>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</si>
  <si>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</si>
  <si>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</si>
  <si>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</si>
  <si>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</si>
  <si>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</si>
  <si>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</si>
  <si>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</si>
  <si>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</si>
  <si>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</si>
  <si>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</si>
  <si>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</si>
  <si>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</si>
  <si>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</si>
  <si>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</si>
  <si>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</si>
  <si>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</si>
  <si>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</si>
  <si>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</si>
  <si>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</si>
  <si>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</si>
  <si>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</si>
  <si>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</si>
  <si>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</si>
  <si>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</si>
  <si>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</si>
  <si>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</si>
  <si>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</si>
  <si>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</si>
  <si>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</si>
  <si>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</si>
  <si>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</si>
  <si>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</si>
  <si>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</si>
  <si>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</si>
  <si>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</si>
  <si>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</si>
  <si>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</si>
  <si>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</si>
  <si>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</si>
  <si>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</si>
  <si>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</si>
  <si>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</si>
  <si>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</si>
  <si>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</si>
  <si>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</si>
  <si>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</si>
  <si>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</si>
  <si>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</si>
  <si>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</si>
  <si>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</si>
  <si>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</si>
  <si>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</si>
  <si>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</si>
  <si>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</si>
  <si>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</si>
  <si>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</si>
  <si>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</si>
  <si>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</si>
  <si>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</si>
  <si>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</si>
  <si>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</si>
  <si>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</si>
  <si>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</si>
  <si>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</si>
  <si>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</si>
  <si>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</si>
  <si>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</si>
  <si>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</si>
  <si>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</si>
  <si>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</si>
  <si>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</si>
  <si>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</si>
  <si>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</si>
  <si>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</si>
  <si>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</si>
  <si>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</si>
  <si>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</si>
  <si>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</si>
  <si>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</si>
  <si>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</si>
  <si>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</si>
  <si>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</si>
  <si>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</si>
  <si>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</si>
  <si>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</si>
  <si>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</si>
  <si>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</si>
  <si>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</si>
  <si>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</si>
  <si>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</si>
  <si>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</si>
  <si>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</si>
  <si>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</si>
  <si>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</si>
  <si>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</si>
  <si>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</si>
  <si>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</si>
  <si>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</si>
  <si>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</si>
  <si>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</si>
  <si>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</si>
  <si>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</si>
  <si>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</si>
  <si>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</si>
  <si>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</si>
  <si>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</si>
  <si>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</si>
  <si>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</si>
  <si>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</si>
  <si>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</si>
  <si>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</si>
  <si>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</si>
  <si>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</si>
  <si>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</si>
  <si>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</si>
  <si>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</si>
  <si>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</si>
  <si>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</si>
  <si>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</si>
  <si>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</si>
  <si>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</si>
  <si>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</si>
  <si>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</si>
  <si>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</si>
  <si>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</si>
  <si>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</si>
  <si>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</si>
  <si>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</si>
  <si>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</si>
  <si>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</si>
  <si>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</si>
  <si>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</si>
  <si>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</si>
  <si>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</si>
  <si>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</si>
  <si>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</si>
  <si>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</si>
  <si>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</si>
  <si>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</si>
  <si>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</si>
  <si>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</si>
  <si>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</si>
  <si>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</si>
  <si>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</si>
  <si>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</si>
  <si>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</si>
  <si>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</si>
  <si>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</si>
  <si>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</si>
  <si>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</si>
  <si>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</si>
  <si>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</si>
  <si>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</si>
  <si>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</si>
  <si>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</si>
  <si>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</si>
  <si>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</si>
  <si>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</si>
  <si>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</si>
  <si>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</si>
  <si>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</si>
  <si>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</si>
  <si>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</si>
  <si>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</si>
  <si>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</si>
  <si>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</si>
  <si>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</si>
  <si>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</si>
  <si>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</si>
  <si>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</si>
  <si>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</si>
  <si>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</si>
  <si>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</si>
  <si>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</si>
  <si>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</si>
  <si>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</si>
  <si>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</si>
  <si>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</si>
  <si>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</si>
  <si>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</si>
  <si>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</si>
  <si>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</si>
  <si>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</si>
  <si>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</si>
  <si>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</si>
  <si>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</si>
  <si>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</si>
  <si>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</si>
  <si>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</si>
  <si>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</si>
  <si>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</si>
  <si>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</si>
  <si>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</si>
  <si>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</si>
  <si>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</si>
  <si>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</si>
  <si>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</si>
  <si>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</si>
  <si>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</si>
  <si>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</si>
  <si>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</si>
  <si>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</si>
  <si>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</si>
  <si>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</si>
  <si>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</si>
  <si>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</si>
  <si>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</si>
  <si>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</si>
  <si>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</si>
  <si>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</si>
  <si>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</si>
  <si>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</si>
  <si>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</si>
  <si>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</si>
  <si>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</si>
  <si>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</si>
  <si>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</si>
  <si>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</si>
  <si>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</si>
  <si>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</si>
  <si>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</si>
  <si>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</si>
  <si>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</si>
  <si>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</si>
  <si>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</si>
  <si>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</si>
  <si>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</si>
  <si>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</si>
  <si>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</si>
  <si>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</si>
  <si>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</si>
  <si>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</si>
  <si>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</si>
  <si>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</si>
  <si>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</si>
  <si>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</si>
  <si>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</si>
  <si>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</si>
  <si>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</si>
  <si>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</si>
  <si>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</si>
  <si>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</si>
  <si>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</si>
  <si>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</si>
  <si>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</si>
  <si>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</si>
  <si>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</si>
  <si>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</si>
  <si>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</si>
  <si>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</si>
  <si>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</si>
  <si>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</si>
  <si>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</si>
  <si>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</si>
  <si>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</si>
  <si>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</si>
  <si>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</si>
  <si>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</si>
  <si>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</si>
  <si>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</si>
  <si>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</si>
  <si>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</si>
  <si>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</si>
  <si>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</si>
  <si>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</si>
  <si>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</si>
  <si>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</si>
  <si>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</si>
  <si>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</si>
  <si>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</si>
  <si>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</si>
  <si>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</si>
  <si>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</si>
  <si>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</si>
  <si>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</si>
  <si>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</si>
  <si>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</si>
  <si>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</si>
  <si>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</si>
  <si>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</si>
  <si>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</si>
  <si>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</si>
  <si>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</si>
  <si>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</si>
  <si>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</si>
  <si>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</si>
  <si>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</si>
  <si>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</si>
  <si>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</si>
  <si>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</si>
  <si>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</si>
  <si>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</si>
  <si>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</si>
  <si>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</si>
  <si>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</si>
  <si>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</si>
  <si>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Sheena Bonilla</t>
  </si>
  <si>
    <t>Dr. Benjamin Price</t>
  </si>
  <si>
    <t>Jeremy Harris</t>
  </si>
  <si>
    <t>Paul Fox</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</si>
  <si>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</si>
  <si>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</si>
  <si>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</si>
  <si>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</si>
  <si>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</si>
  <si>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</si>
  <si>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</si>
  <si>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</si>
  <si>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</si>
  <si>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</si>
  <si>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</si>
  <si>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</si>
  <si>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Laura Green</t>
  </si>
  <si>
    <t>Joshua Smith Dvm</t>
  </si>
  <si>
    <t>Charles Norman Phd</t>
  </si>
  <si>
    <t>Dr. Tamara White Md</t>
  </si>
  <si>
    <t>Brittany Edwards Dds</t>
  </si>
  <si>
    <t>Earl Smith Dds</t>
  </si>
  <si>
    <t>mode</t>
  </si>
  <si>
    <t>INSIGHTS</t>
  </si>
  <si>
    <t>Customer Name</t>
  </si>
  <si>
    <t>StoreName</t>
  </si>
  <si>
    <t>Store Type</t>
  </si>
  <si>
    <t>Mean</t>
  </si>
  <si>
    <t>Standard Error</t>
  </si>
  <si>
    <t>Median</t>
  </si>
  <si>
    <t>Mode</t>
  </si>
  <si>
    <t>Standard Deviation</t>
  </si>
  <si>
    <t>Sample Variance</t>
  </si>
  <si>
    <t>Kurtosis</t>
  </si>
  <si>
    <t>Skewness</t>
  </si>
  <si>
    <t>Range</t>
  </si>
  <si>
    <t>Minimum</t>
  </si>
  <si>
    <t>Maximum</t>
  </si>
  <si>
    <t>Sum</t>
  </si>
  <si>
    <t>Count</t>
  </si>
  <si>
    <t>Order date</t>
  </si>
  <si>
    <t>Row Labels</t>
  </si>
  <si>
    <t>Grand Total</t>
  </si>
  <si>
    <t>Sum of Total_Amount</t>
  </si>
  <si>
    <t>Column Labels</t>
  </si>
  <si>
    <t>Count of Sales_ID</t>
  </si>
  <si>
    <t>Sex</t>
  </si>
  <si>
    <t>Loyalty_level</t>
  </si>
  <si>
    <t>2023</t>
  </si>
  <si>
    <t>Qtr4</t>
  </si>
  <si>
    <t>2024</t>
  </si>
  <si>
    <t>Qtr1</t>
  </si>
  <si>
    <t>Qtr2</t>
  </si>
  <si>
    <t>Qtr3</t>
  </si>
  <si>
    <t>2025</t>
  </si>
  <si>
    <t>Total number of transactions</t>
  </si>
  <si>
    <t>Total revenue generated</t>
  </si>
  <si>
    <t>Average revenue per transaction</t>
  </si>
  <si>
    <t>Average quantity of products sold per transaction</t>
  </si>
  <si>
    <t>Average discount percentage</t>
  </si>
  <si>
    <t>Loyalty</t>
  </si>
  <si>
    <t>Total revenue from Male customers</t>
  </si>
  <si>
    <t>Total revenue from Female customers</t>
  </si>
  <si>
    <t xml:space="preserve">Number of purchases by female customers </t>
  </si>
  <si>
    <t>Number of purchases by male customers</t>
  </si>
  <si>
    <t>Total revenue generated from location</t>
  </si>
  <si>
    <t>Most popular popular category</t>
  </si>
  <si>
    <t>Location with the Most customers</t>
  </si>
  <si>
    <t xml:space="preserve"> Indiana</t>
  </si>
  <si>
    <t>Total quantity</t>
  </si>
  <si>
    <t>Data cleaning was performed to ensure accuracy and consistency</t>
  </si>
  <si>
    <t>Pivot Tables formed the foundation for analysis and dashboard visuals.</t>
  </si>
  <si>
    <t>Excel formulas such as SUM, SUMIF, COUNTIF, AVERAGE, TEXT, and</t>
  </si>
  <si>
    <t>VLOOKUP were used to combine data from multiple tables. VLOOKUP was used to link related datasets</t>
  </si>
  <si>
    <t>This assignment focuses on analyzing an Ecommerce dataset using Microsoft Excel. The dataset was imported into Excel and organized into structured tables for efficient analysis. Multiple sheets were used to clearly separate raw data, cleaned data, pivot tables, and dashboard elements.</t>
  </si>
  <si>
    <t>Duplicate records were identified and removed, missing values were handled appropriately, and formatting issues such as date and numeric inconsistencies were corrected. Data validation techniques were applied to maintain data quality.</t>
  </si>
  <si>
    <t>Descriptive statistics including mean, median, and standard deviation were calculated using  Analysis ToolPak,</t>
  </si>
  <si>
    <t>Pivot Tables were created to summarize data across multiple dimensions such as category, product and region</t>
  </si>
  <si>
    <t>Key findings show that certain product categories contribute significantly more to overall revenue, while a few top products drive the majority of sales. Monthly sales trends reveal seasonal patterns, and regional analysis highlights high-performing locations. Overall, this analysis provides meaningful insights into sales performance, customer behavior, and product contribution using Excel tools.</t>
  </si>
  <si>
    <t>Product Cost</t>
  </si>
  <si>
    <t>Store city</t>
  </si>
  <si>
    <t>An interactive dashboard was built using Column, Bar, and Pie charts along with PivotCharts and slicers. Key Performance Indicators (KPIs) such as Total Sales, Total Orders, Average Order Value, highlighted at the side of the dashboard for quick insights</t>
  </si>
  <si>
    <t>.</t>
  </si>
  <si>
    <t>Sum of Quantity</t>
  </si>
  <si>
    <t>How they like to buy</t>
  </si>
  <si>
    <t>E -Commerce Sales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</si>
</sst>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yyyy\-mm\-dd"/>
    <numFmt numFmtId="165" formatCode="[$-409]d\-mmm\-yy;@"/>
    <numFmt numFmtId="166" formatCode="[$-F800]dddd\,\ mmmm\ dd\,\ yyyy"/>
    <numFmt numFmtId="167" formatCode="[$-409]mmmm\ d\,\ yyyy;@"/>
    <numFmt numFmtId="168" formatCode="0.00,,&quot;M&quot;"/>
    <numFmt numFmtId="169" formatCode="0.00,&quot;K&quot;"/>
    <numFmt numFmtId="170" formatCode="_(&quot;$&quot;* #,##0_);_(&quot;$&quot;* \(#,##0\);_(&quot;$&quot;* &quot;-&quot;??_);_(@_)"/>
    <numFmt numFmtId="171" formatCode="0.0%"/>
  </numFmts>
  <fonts count="9" x14ac:knownFonts="1">
    <font>
      <sz val="11"/>
      <color theme="1"/>
      <name val="Calibri"/>
      <family val="2"/>
      <scheme val="minor"/>
    </font>
    <font>
      <b/>
      <sz val="11"/>
      <name val="Calibri"/>
      <family val="2"/>
    </font>
    <font>
      <sz val="11"/>
      <color theme="1"/>
      <name val="Calibri"/>
      <family val="2"/>
      <scheme val="minor"/>
    </font>
    <font>
      <b/>
      <sz val="11"/>
      <name val="Calibri"/>
      <family val="2"/>
    </font>
    <font>
      <sz val="8"/>
      <name val="Calibri"/>
      <family val="2"/>
      <scheme val="minor"/>
    </font>
    <font>
      <i/>
      <sz val="11"/>
      <color theme="1"/>
      <name val="Calibri"/>
      <family val="2"/>
      <scheme val="minor"/>
    </font>
    <font>
      <sz val="12"/>
      <color rgb="FF222222"/>
      <name val="Arial"/>
      <family val="2"/>
    </font>
    <font>
      <sz val="12"/>
      <color theme="1"/>
      <name val="Calibri"/>
      <family val="2"/>
      <scheme val="minor"/>
    </font>
    <font>
      <sz val="16"/>
      <color theme="0"/>
      <name val="Calibri"/>
      <family val="2"/>
      <scheme val="minor"/>
    </font>
  </fonts>
  <fills count="6">
    <fill>
      <patternFill patternType="none"/>
    </fill>
    <fill>
      <patternFill patternType="gray125"/>
    </fill>
    <fill>
      <patternFill patternType="solid">
        <fgColor theme="6"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5" tint="-0.249977111117893"/>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theme="0"/>
      </left>
      <right style="thick">
        <color theme="0"/>
      </right>
      <top style="thick">
        <color theme="0"/>
      </top>
      <bottom style="thick">
        <color theme="0"/>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3" fillId="0" borderId="2" xfId="0" applyFont="1" applyBorder="1" applyAlignment="1">
      <alignment horizontal="center" vertical="top"/>
    </xf>
    <xf numFmtId="1" fontId="0" fillId="0" borderId="0" xfId="0" applyNumberFormat="1"/>
    <xf numFmtId="44" fontId="0" fillId="0" borderId="0" xfId="1" applyFont="1"/>
    <xf numFmtId="0" fontId="0" fillId="0" borderId="3" xfId="0" applyBorder="1"/>
    <xf numFmtId="0" fontId="5" fillId="0" borderId="4" xfId="0" applyFont="1" applyBorder="1" applyAlignment="1">
      <alignment horizontal="centerContinuous"/>
    </xf>
    <xf numFmtId="44" fontId="1" fillId="0" borderId="2" xfId="1" applyFont="1" applyBorder="1" applyAlignment="1">
      <alignment horizontal="center" vertical="top"/>
    </xf>
    <xf numFmtId="9" fontId="0" fillId="0" borderId="0" xfId="2" applyFont="1"/>
    <xf numFmtId="0" fontId="0" fillId="0" borderId="0" xfId="0" pivotButton="1"/>
    <xf numFmtId="0" fontId="0" fillId="0" borderId="0" xfId="0" applyAlignment="1">
      <alignment horizontal="left"/>
    </xf>
    <xf numFmtId="44" fontId="0" fillId="0" borderId="0" xfId="0" applyNumberFormat="1"/>
    <xf numFmtId="165" fontId="0" fillId="0" borderId="0" xfId="0" applyNumberFormat="1"/>
    <xf numFmtId="166" fontId="1" fillId="0" borderId="2" xfId="0" applyNumberFormat="1" applyFont="1" applyBorder="1" applyAlignment="1">
      <alignment horizontal="center" vertical="top"/>
    </xf>
    <xf numFmtId="15" fontId="0" fillId="0" borderId="0" xfId="0" applyNumberFormat="1"/>
    <xf numFmtId="167" fontId="0" fillId="0" borderId="0" xfId="0" pivotButton="1" applyNumberFormat="1"/>
    <xf numFmtId="0" fontId="0" fillId="0" borderId="0" xfId="0" applyAlignment="1">
      <alignment horizontal="left" indent="1"/>
    </xf>
    <xf numFmtId="168" fontId="0" fillId="0" borderId="0" xfId="0" applyNumberFormat="1"/>
    <xf numFmtId="169" fontId="0" fillId="0" borderId="0" xfId="0" applyNumberFormat="1"/>
    <xf numFmtId="0" fontId="0" fillId="2" borderId="5"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9" fontId="0" fillId="2" borderId="6" xfId="2" applyFont="1" applyFill="1" applyBorder="1" applyAlignment="1">
      <alignment horizontal="center"/>
    </xf>
    <xf numFmtId="44" fontId="0" fillId="2" borderId="6" xfId="1" applyFont="1" applyFill="1" applyBorder="1" applyAlignment="1">
      <alignment horizontal="center"/>
    </xf>
    <xf numFmtId="1" fontId="0" fillId="2" borderId="6" xfId="0" applyNumberFormat="1" applyFill="1" applyBorder="1" applyAlignment="1">
      <alignment horizontal="center"/>
    </xf>
    <xf numFmtId="170" fontId="0" fillId="2" borderId="6" xfId="0" applyNumberFormat="1" applyFill="1" applyBorder="1" applyAlignment="1">
      <alignment horizontal="center"/>
    </xf>
    <xf numFmtId="170" fontId="0" fillId="2" borderId="6" xfId="1" applyNumberFormat="1" applyFont="1" applyFill="1" applyBorder="1" applyAlignment="1">
      <alignment horizontal="center"/>
    </xf>
    <xf numFmtId="0" fontId="6" fillId="0" borderId="0" xfId="0" applyFont="1" applyAlignment="1">
      <alignment vertical="center" wrapText="1"/>
    </xf>
    <xf numFmtId="0" fontId="0" fillId="0" borderId="0" xfId="0" applyAlignment="1">
      <alignment vertical="top"/>
    </xf>
    <xf numFmtId="10" fontId="0" fillId="0" borderId="0" xfId="0" applyNumberFormat="1"/>
    <xf numFmtId="0" fontId="0" fillId="0" borderId="8" xfId="0" applyBorder="1"/>
    <xf numFmtId="171" fontId="0" fillId="0" borderId="8" xfId="2" applyNumberFormat="1" applyFont="1" applyBorder="1"/>
    <xf numFmtId="0" fontId="0" fillId="3" borderId="0" xfId="0" applyFill="1"/>
    <xf numFmtId="0" fontId="0" fillId="4" borderId="0" xfId="0" applyFill="1"/>
    <xf numFmtId="0" fontId="7" fillId="4" borderId="0" xfId="0" applyFont="1" applyFill="1" applyAlignment="1">
      <alignment horizontal="center"/>
    </xf>
    <xf numFmtId="0" fontId="8" fillId="5" borderId="0" xfId="0" applyFont="1" applyFill="1" applyAlignment="1">
      <alignment horizontal="center"/>
    </xf>
    <xf numFmtId="0" fontId="6" fillId="0" borderId="0" xfId="0" applyFont="1" applyAlignment="1">
      <alignment horizontal="left" vertical="top" wrapText="1"/>
    </xf>
  </cellXfs>
  <cellStyles count="3">
    <cellStyle name="Currency" xfId="1" builtinId="4"/>
    <cellStyle name="Normal" xfId="0" builtinId="0"/>
    <cellStyle name="Percent" xfId="2" builtinId="5"/>
  </cellStyles>
  <dxfs count="39">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3" formatCode="[$-409]dd\-mmm\-yy;@"/>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9" formatCode="0.00,&quot;K&quot;"/>
    </dxf>
    <dxf>
      <numFmt numFmtId="169" formatCode="0.00,&quot;K&quot;"/>
    </dxf>
    <dxf>
      <numFmt numFmtId="172" formatCode="0.00,\'\K\'"/>
    </dxf>
    <dxf>
      <numFmt numFmtId="168" formatCode="0.00,,&quot;M&quot;"/>
    </dxf>
    <dxf>
      <numFmt numFmtId="169" formatCode="0.00,&quot;K&quot;"/>
    </dxf>
    <dxf>
      <numFmt numFmtId="169" formatCode="0.00,&quot;K&quot;"/>
    </dxf>
    <dxf>
      <numFmt numFmtId="9" formatCode="&quot;$&quot;#,##0_);\(&quot;$&quot;#,##0\)"/>
    </dxf>
    <dxf>
      <numFmt numFmtId="167" formatCode="[$-409]mmmm\ d\,\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1-V1.xlsx]PIVOTS!PivotTable4</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Sales</a:t>
            </a:r>
          </a:p>
        </c:rich>
      </c:tx>
      <c:layout>
        <c:manualLayout>
          <c:xMode val="edge"/>
          <c:yMode val="edge"/>
          <c:x val="0.4106569250959014"/>
          <c:y val="3.6630036630036632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4732436472346784"/>
          <c:w val="0.93888888888888888"/>
          <c:h val="0.4174301754881537"/>
        </c:manualLayout>
      </c:layout>
      <c:lineChart>
        <c:grouping val="standard"/>
        <c:varyColors val="0"/>
        <c:ser>
          <c:idx val="0"/>
          <c:order val="0"/>
          <c:tx>
            <c:strRef>
              <c:f>PIVOTS!$J$19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PIVOTS!$I$20:$I$32</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PIVOTS!$J$20:$J$32</c:f>
              <c:numCache>
                <c:formatCode>0.00,"K"</c:formatCode>
                <c:ptCount val="9"/>
                <c:pt idx="0">
                  <c:v>223812.72450000007</c:v>
                </c:pt>
                <c:pt idx="1">
                  <c:v>268596.98060000013</c:v>
                </c:pt>
                <c:pt idx="2">
                  <c:v>245299.95699999999</c:v>
                </c:pt>
                <c:pt idx="3">
                  <c:v>285586.04110000003</c:v>
                </c:pt>
                <c:pt idx="4">
                  <c:v>294428.81670000008</c:v>
                </c:pt>
                <c:pt idx="5">
                  <c:v>271630.6204999999</c:v>
                </c:pt>
                <c:pt idx="6">
                  <c:v>256716.05770000009</c:v>
                </c:pt>
                <c:pt idx="7">
                  <c:v>289855.68390000006</c:v>
                </c:pt>
                <c:pt idx="8">
                  <c:v>38467.816299999999</c:v>
                </c:pt>
              </c:numCache>
            </c:numRef>
          </c:val>
          <c:smooth val="0"/>
          <c:extLst>
            <c:ext xmlns:c16="http://schemas.microsoft.com/office/drawing/2014/chart" uri="{C3380CC4-5D6E-409C-BE32-E72D297353CC}">
              <c16:uniqueId val="{00000000-0C81-40EF-8F84-3A880263EF8A}"/>
            </c:ext>
          </c:extLst>
        </c:ser>
        <c:dLbls>
          <c:dLblPos val="t"/>
          <c:showLegendKey val="0"/>
          <c:showVal val="1"/>
          <c:showCatName val="0"/>
          <c:showSerName val="0"/>
          <c:showPercent val="0"/>
          <c:showBubbleSize val="0"/>
        </c:dLbls>
        <c:marker val="1"/>
        <c:smooth val="0"/>
        <c:axId val="978105168"/>
        <c:axId val="978106128"/>
      </c:lineChart>
      <c:catAx>
        <c:axId val="97810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106128"/>
        <c:crosses val="autoZero"/>
        <c:auto val="1"/>
        <c:lblAlgn val="ctr"/>
        <c:lblOffset val="100"/>
        <c:noMultiLvlLbl val="0"/>
      </c:catAx>
      <c:valAx>
        <c:axId val="978106128"/>
        <c:scaling>
          <c:orientation val="minMax"/>
        </c:scaling>
        <c:delete val="1"/>
        <c:axPos val="l"/>
        <c:numFmt formatCode="0.00,&quot;K&quot;" sourceLinked="1"/>
        <c:majorTickMark val="none"/>
        <c:minorTickMark val="none"/>
        <c:tickLblPos val="nextTo"/>
        <c:crossAx val="978105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1-V1.xlsx]PIVOTS!PivotTable1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Region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PIVOTS!$B$3:$B$4</c:f>
              <c:strCache>
                <c:ptCount val="1"/>
                <c:pt idx="0">
                  <c:v>East</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Beauty</c:v>
                </c:pt>
                <c:pt idx="1">
                  <c:v>Clothing</c:v>
                </c:pt>
                <c:pt idx="2">
                  <c:v>Electronics</c:v>
                </c:pt>
                <c:pt idx="3">
                  <c:v>Home</c:v>
                </c:pt>
                <c:pt idx="4">
                  <c:v>Sports</c:v>
                </c:pt>
              </c:strCache>
            </c:strRef>
          </c:cat>
          <c:val>
            <c:numRef>
              <c:f>PIVOTS!$B$5:$B$10</c:f>
              <c:numCache>
                <c:formatCode>0.00,"K"</c:formatCode>
                <c:ptCount val="5"/>
                <c:pt idx="0">
                  <c:v>93738.073799999998</c:v>
                </c:pt>
                <c:pt idx="1">
                  <c:v>105166.68770000001</c:v>
                </c:pt>
                <c:pt idx="2">
                  <c:v>133221.6777</c:v>
                </c:pt>
                <c:pt idx="3">
                  <c:v>120153.85620000001</c:v>
                </c:pt>
                <c:pt idx="4">
                  <c:v>170124.02090000003</c:v>
                </c:pt>
              </c:numCache>
            </c:numRef>
          </c:val>
          <c:extLst>
            <c:ext xmlns:c16="http://schemas.microsoft.com/office/drawing/2014/chart" uri="{C3380CC4-5D6E-409C-BE32-E72D297353CC}">
              <c16:uniqueId val="{00000000-F2AE-4E83-B517-2EDCFFD45EF4}"/>
            </c:ext>
          </c:extLst>
        </c:ser>
        <c:ser>
          <c:idx val="1"/>
          <c:order val="1"/>
          <c:tx>
            <c:strRef>
              <c:f>PIVOTS!$C$3:$C$4</c:f>
              <c:strCache>
                <c:ptCount val="1"/>
                <c:pt idx="0">
                  <c:v>North</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Beauty</c:v>
                </c:pt>
                <c:pt idx="1">
                  <c:v>Clothing</c:v>
                </c:pt>
                <c:pt idx="2">
                  <c:v>Electronics</c:v>
                </c:pt>
                <c:pt idx="3">
                  <c:v>Home</c:v>
                </c:pt>
                <c:pt idx="4">
                  <c:v>Sports</c:v>
                </c:pt>
              </c:strCache>
            </c:strRef>
          </c:cat>
          <c:val>
            <c:numRef>
              <c:f>PIVOTS!$C$5:$C$10</c:f>
              <c:numCache>
                <c:formatCode>0.00,"K"</c:formatCode>
                <c:ptCount val="5"/>
                <c:pt idx="0">
                  <c:v>90887.545100000032</c:v>
                </c:pt>
                <c:pt idx="1">
                  <c:v>111832.21719999998</c:v>
                </c:pt>
                <c:pt idx="2">
                  <c:v>147510.95759999991</c:v>
                </c:pt>
                <c:pt idx="3">
                  <c:v>129789.20389999995</c:v>
                </c:pt>
                <c:pt idx="4">
                  <c:v>166080.95650000003</c:v>
                </c:pt>
              </c:numCache>
            </c:numRef>
          </c:val>
          <c:extLst>
            <c:ext xmlns:c16="http://schemas.microsoft.com/office/drawing/2014/chart" uri="{C3380CC4-5D6E-409C-BE32-E72D297353CC}">
              <c16:uniqueId val="{00000001-F2AE-4E83-B517-2EDCFFD45EF4}"/>
            </c:ext>
          </c:extLst>
        </c:ser>
        <c:ser>
          <c:idx val="2"/>
          <c:order val="2"/>
          <c:tx>
            <c:strRef>
              <c:f>PIVOTS!$D$3:$D$4</c:f>
              <c:strCache>
                <c:ptCount val="1"/>
                <c:pt idx="0">
                  <c:v>South</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Beauty</c:v>
                </c:pt>
                <c:pt idx="1">
                  <c:v>Clothing</c:v>
                </c:pt>
                <c:pt idx="2">
                  <c:v>Electronics</c:v>
                </c:pt>
                <c:pt idx="3">
                  <c:v>Home</c:v>
                </c:pt>
                <c:pt idx="4">
                  <c:v>Sports</c:v>
                </c:pt>
              </c:strCache>
            </c:strRef>
          </c:cat>
          <c:val>
            <c:numRef>
              <c:f>PIVOTS!$D$5:$D$10</c:f>
              <c:numCache>
                <c:formatCode>0.00,"K"</c:formatCode>
                <c:ptCount val="5"/>
                <c:pt idx="0">
                  <c:v>101876.16189999998</c:v>
                </c:pt>
                <c:pt idx="1">
                  <c:v>113264.1347</c:v>
                </c:pt>
                <c:pt idx="2">
                  <c:v>147714.63710000005</c:v>
                </c:pt>
                <c:pt idx="3">
                  <c:v>117057.06329999995</c:v>
                </c:pt>
                <c:pt idx="4">
                  <c:v>155301.0987</c:v>
                </c:pt>
              </c:numCache>
            </c:numRef>
          </c:val>
          <c:extLst>
            <c:ext xmlns:c16="http://schemas.microsoft.com/office/drawing/2014/chart" uri="{C3380CC4-5D6E-409C-BE32-E72D297353CC}">
              <c16:uniqueId val="{00000002-F2AE-4E83-B517-2EDCFFD45EF4}"/>
            </c:ext>
          </c:extLst>
        </c:ser>
        <c:ser>
          <c:idx val="3"/>
          <c:order val="3"/>
          <c:tx>
            <c:strRef>
              <c:f>PIVOTS!$E$3:$E$4</c:f>
              <c:strCache>
                <c:ptCount val="1"/>
                <c:pt idx="0">
                  <c:v>West</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PIVOTS!$A$5:$A$10</c:f>
              <c:strCache>
                <c:ptCount val="5"/>
                <c:pt idx="0">
                  <c:v>Beauty</c:v>
                </c:pt>
                <c:pt idx="1">
                  <c:v>Clothing</c:v>
                </c:pt>
                <c:pt idx="2">
                  <c:v>Electronics</c:v>
                </c:pt>
                <c:pt idx="3">
                  <c:v>Home</c:v>
                </c:pt>
                <c:pt idx="4">
                  <c:v>Sports</c:v>
                </c:pt>
              </c:strCache>
            </c:strRef>
          </c:cat>
          <c:val>
            <c:numRef>
              <c:f>PIVOTS!$E$5:$E$10</c:f>
              <c:numCache>
                <c:formatCode>0.00,"K"</c:formatCode>
                <c:ptCount val="5"/>
                <c:pt idx="0">
                  <c:v>35059.547500000008</c:v>
                </c:pt>
                <c:pt idx="1">
                  <c:v>48953.004199999996</c:v>
                </c:pt>
                <c:pt idx="2">
                  <c:v>75864.075600000011</c:v>
                </c:pt>
                <c:pt idx="3">
                  <c:v>60295.680200000032</c:v>
                </c:pt>
                <c:pt idx="4">
                  <c:v>50504.098499999993</c:v>
                </c:pt>
              </c:numCache>
            </c:numRef>
          </c:val>
          <c:extLst>
            <c:ext xmlns:c16="http://schemas.microsoft.com/office/drawing/2014/chart" uri="{C3380CC4-5D6E-409C-BE32-E72D297353CC}">
              <c16:uniqueId val="{00000003-F2AE-4E83-B517-2EDCFFD45EF4}"/>
            </c:ext>
          </c:extLst>
        </c:ser>
        <c:dLbls>
          <c:dLblPos val="outEnd"/>
          <c:showLegendKey val="0"/>
          <c:showVal val="1"/>
          <c:showCatName val="0"/>
          <c:showSerName val="0"/>
          <c:showPercent val="0"/>
          <c:showBubbleSize val="0"/>
        </c:dLbls>
        <c:gapWidth val="219"/>
        <c:overlap val="-27"/>
        <c:axId val="674534960"/>
        <c:axId val="674506160"/>
      </c:barChart>
      <c:catAx>
        <c:axId val="67453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06160"/>
        <c:crosses val="autoZero"/>
        <c:auto val="1"/>
        <c:lblAlgn val="ctr"/>
        <c:lblOffset val="100"/>
        <c:noMultiLvlLbl val="0"/>
      </c:catAx>
      <c:valAx>
        <c:axId val="674506160"/>
        <c:scaling>
          <c:orientation val="minMax"/>
        </c:scaling>
        <c:delete val="1"/>
        <c:axPos val="l"/>
        <c:numFmt formatCode="0.00,&quot;K&quot;" sourceLinked="1"/>
        <c:majorTickMark val="none"/>
        <c:minorTickMark val="none"/>
        <c:tickLblPos val="nextTo"/>
        <c:crossAx val="6745349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1-V1.xlsx]PIVOTS!PivotTable7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PIVOTS!$P$15</c:f>
              <c:strCache>
                <c:ptCount val="1"/>
                <c:pt idx="0">
                  <c:v>Total</c:v>
                </c:pt>
              </c:strCache>
            </c:strRef>
          </c:tx>
          <c:spPr>
            <a:solidFill>
              <a:schemeClr val="accent1"/>
            </a:solidFill>
            <a:ln>
              <a:noFill/>
            </a:ln>
            <a:effectLst/>
          </c:spPr>
          <c:cat>
            <c:strRef>
              <c:f>PIVOTS!$O$16:$O$508</c:f>
              <c:strCache>
                <c:ptCount val="492"/>
                <c:pt idx="0">
                  <c:v>CUST1054</c:v>
                </c:pt>
                <c:pt idx="1">
                  <c:v>CUST1219</c:v>
                </c:pt>
                <c:pt idx="2">
                  <c:v>CUST1108</c:v>
                </c:pt>
                <c:pt idx="3">
                  <c:v>CUST1084</c:v>
                </c:pt>
                <c:pt idx="4">
                  <c:v>CUST1470</c:v>
                </c:pt>
                <c:pt idx="5">
                  <c:v>CUST1051</c:v>
                </c:pt>
                <c:pt idx="6">
                  <c:v>CUST1168</c:v>
                </c:pt>
                <c:pt idx="7">
                  <c:v>CUST1007</c:v>
                </c:pt>
                <c:pt idx="8">
                  <c:v>CUST1013</c:v>
                </c:pt>
                <c:pt idx="9">
                  <c:v>CUST1371</c:v>
                </c:pt>
                <c:pt idx="10">
                  <c:v>CUST1057</c:v>
                </c:pt>
                <c:pt idx="11">
                  <c:v>CUST1067</c:v>
                </c:pt>
                <c:pt idx="12">
                  <c:v>CUST1373</c:v>
                </c:pt>
                <c:pt idx="13">
                  <c:v>CUST1348</c:v>
                </c:pt>
                <c:pt idx="14">
                  <c:v>CUST1485</c:v>
                </c:pt>
                <c:pt idx="15">
                  <c:v>CUST1147</c:v>
                </c:pt>
                <c:pt idx="16">
                  <c:v>CUST1466</c:v>
                </c:pt>
                <c:pt idx="17">
                  <c:v>CUST1052</c:v>
                </c:pt>
                <c:pt idx="18">
                  <c:v>CUST1101</c:v>
                </c:pt>
                <c:pt idx="19">
                  <c:v>CUST1478</c:v>
                </c:pt>
                <c:pt idx="20">
                  <c:v>CUST1251</c:v>
                </c:pt>
                <c:pt idx="21">
                  <c:v>CUST1156</c:v>
                </c:pt>
                <c:pt idx="22">
                  <c:v>CUST1462</c:v>
                </c:pt>
                <c:pt idx="23">
                  <c:v>CUST1104</c:v>
                </c:pt>
                <c:pt idx="24">
                  <c:v>CUST1039</c:v>
                </c:pt>
                <c:pt idx="25">
                  <c:v>CUST1209</c:v>
                </c:pt>
                <c:pt idx="26">
                  <c:v>CUST1248</c:v>
                </c:pt>
                <c:pt idx="27">
                  <c:v>CUST1384</c:v>
                </c:pt>
                <c:pt idx="28">
                  <c:v>CUST1072</c:v>
                </c:pt>
                <c:pt idx="29">
                  <c:v>CUST1119</c:v>
                </c:pt>
                <c:pt idx="30">
                  <c:v>CUST1161</c:v>
                </c:pt>
                <c:pt idx="31">
                  <c:v>CUST1476</c:v>
                </c:pt>
                <c:pt idx="32">
                  <c:v>CUST1325</c:v>
                </c:pt>
                <c:pt idx="33">
                  <c:v>CUST1433</c:v>
                </c:pt>
                <c:pt idx="34">
                  <c:v>CUST1327</c:v>
                </c:pt>
                <c:pt idx="35">
                  <c:v>CUST1464</c:v>
                </c:pt>
                <c:pt idx="36">
                  <c:v>CUST1171</c:v>
                </c:pt>
                <c:pt idx="37">
                  <c:v>CUST1245</c:v>
                </c:pt>
                <c:pt idx="38">
                  <c:v>CUST1087</c:v>
                </c:pt>
                <c:pt idx="39">
                  <c:v>CUST1066</c:v>
                </c:pt>
                <c:pt idx="40">
                  <c:v>CUST1496</c:v>
                </c:pt>
                <c:pt idx="41">
                  <c:v>CUST1165</c:v>
                </c:pt>
                <c:pt idx="42">
                  <c:v>CUST1201</c:v>
                </c:pt>
                <c:pt idx="43">
                  <c:v>CUST1380</c:v>
                </c:pt>
                <c:pt idx="44">
                  <c:v>CUST1319</c:v>
                </c:pt>
                <c:pt idx="45">
                  <c:v>CUST1065</c:v>
                </c:pt>
                <c:pt idx="46">
                  <c:v>CUST1099</c:v>
                </c:pt>
                <c:pt idx="47">
                  <c:v>CUST1334</c:v>
                </c:pt>
                <c:pt idx="48">
                  <c:v>CUST1105</c:v>
                </c:pt>
                <c:pt idx="49">
                  <c:v>CUST1405</c:v>
                </c:pt>
                <c:pt idx="50">
                  <c:v>CUST1110</c:v>
                </c:pt>
                <c:pt idx="51">
                  <c:v>CUST1281</c:v>
                </c:pt>
                <c:pt idx="52">
                  <c:v>CUST1153</c:v>
                </c:pt>
                <c:pt idx="53">
                  <c:v>CUST1323</c:v>
                </c:pt>
                <c:pt idx="54">
                  <c:v>CUST1164</c:v>
                </c:pt>
                <c:pt idx="55">
                  <c:v>CUST1343</c:v>
                </c:pt>
                <c:pt idx="56">
                  <c:v>CUST1492</c:v>
                </c:pt>
                <c:pt idx="57">
                  <c:v>CUST1388</c:v>
                </c:pt>
                <c:pt idx="58">
                  <c:v>CUST1221</c:v>
                </c:pt>
                <c:pt idx="59">
                  <c:v>CUST1420</c:v>
                </c:pt>
                <c:pt idx="60">
                  <c:v>CUST1257</c:v>
                </c:pt>
                <c:pt idx="61">
                  <c:v>CUST1453</c:v>
                </c:pt>
                <c:pt idx="62">
                  <c:v>CUST1277</c:v>
                </c:pt>
                <c:pt idx="63">
                  <c:v>CUST1012</c:v>
                </c:pt>
                <c:pt idx="64">
                  <c:v>CUST1381</c:v>
                </c:pt>
                <c:pt idx="65">
                  <c:v>CUST1056</c:v>
                </c:pt>
                <c:pt idx="66">
                  <c:v>CUST1443</c:v>
                </c:pt>
                <c:pt idx="67">
                  <c:v>CUST1148</c:v>
                </c:pt>
                <c:pt idx="68">
                  <c:v>CUST1363</c:v>
                </c:pt>
                <c:pt idx="69">
                  <c:v>CUST1163</c:v>
                </c:pt>
                <c:pt idx="70">
                  <c:v>CUST1383</c:v>
                </c:pt>
                <c:pt idx="71">
                  <c:v>CUST1211</c:v>
                </c:pt>
                <c:pt idx="72">
                  <c:v>CUST1213</c:v>
                </c:pt>
                <c:pt idx="73">
                  <c:v>CUST1053</c:v>
                </c:pt>
                <c:pt idx="74">
                  <c:v>CUST1198</c:v>
                </c:pt>
                <c:pt idx="75">
                  <c:v>CUST1152</c:v>
                </c:pt>
                <c:pt idx="76">
                  <c:v>CUST1047</c:v>
                </c:pt>
                <c:pt idx="77">
                  <c:v>CUST1212</c:v>
                </c:pt>
                <c:pt idx="78">
                  <c:v>CUST1036</c:v>
                </c:pt>
                <c:pt idx="79">
                  <c:v>CUST1145</c:v>
                </c:pt>
                <c:pt idx="80">
                  <c:v>CUST1379</c:v>
                </c:pt>
                <c:pt idx="81">
                  <c:v>CUST1095</c:v>
                </c:pt>
                <c:pt idx="82">
                  <c:v>CUST1210</c:v>
                </c:pt>
                <c:pt idx="83">
                  <c:v>CUST1234</c:v>
                </c:pt>
                <c:pt idx="84">
                  <c:v>CUST1109</c:v>
                </c:pt>
                <c:pt idx="85">
                  <c:v>CUST1497</c:v>
                </c:pt>
                <c:pt idx="86">
                  <c:v>CUST1349</c:v>
                </c:pt>
                <c:pt idx="87">
                  <c:v>CUST1468</c:v>
                </c:pt>
                <c:pt idx="88">
                  <c:v>CUST1378</c:v>
                </c:pt>
                <c:pt idx="89">
                  <c:v>CUST1255</c:v>
                </c:pt>
                <c:pt idx="90">
                  <c:v>CUST1041</c:v>
                </c:pt>
                <c:pt idx="91">
                  <c:v>CUST1081</c:v>
                </c:pt>
                <c:pt idx="92">
                  <c:v>CUST1403</c:v>
                </c:pt>
                <c:pt idx="93">
                  <c:v>CUST1269</c:v>
                </c:pt>
                <c:pt idx="94">
                  <c:v>CUST1016</c:v>
                </c:pt>
                <c:pt idx="95">
                  <c:v>CUST1469</c:v>
                </c:pt>
                <c:pt idx="96">
                  <c:v>CUST1477</c:v>
                </c:pt>
                <c:pt idx="97">
                  <c:v>CUST1287</c:v>
                </c:pt>
                <c:pt idx="98">
                  <c:v>CUST1259</c:v>
                </c:pt>
                <c:pt idx="99">
                  <c:v>CUST1417</c:v>
                </c:pt>
                <c:pt idx="100">
                  <c:v>CUST1033</c:v>
                </c:pt>
                <c:pt idx="101">
                  <c:v>CUST1365</c:v>
                </c:pt>
                <c:pt idx="102">
                  <c:v>CUST1128</c:v>
                </c:pt>
                <c:pt idx="103">
                  <c:v>CUST1370</c:v>
                </c:pt>
                <c:pt idx="104">
                  <c:v>CUST1129</c:v>
                </c:pt>
                <c:pt idx="105">
                  <c:v>CUST1015</c:v>
                </c:pt>
                <c:pt idx="106">
                  <c:v>CUST1351</c:v>
                </c:pt>
                <c:pt idx="107">
                  <c:v>CUST1103</c:v>
                </c:pt>
                <c:pt idx="108">
                  <c:v>CUST1425</c:v>
                </c:pt>
                <c:pt idx="109">
                  <c:v>CUST1187</c:v>
                </c:pt>
                <c:pt idx="110">
                  <c:v>CUST1437</c:v>
                </c:pt>
                <c:pt idx="111">
                  <c:v>CUST1023</c:v>
                </c:pt>
                <c:pt idx="112">
                  <c:v>CUST1445</c:v>
                </c:pt>
                <c:pt idx="113">
                  <c:v>CUST1070</c:v>
                </c:pt>
                <c:pt idx="114">
                  <c:v>CUST1461</c:v>
                </c:pt>
                <c:pt idx="115">
                  <c:v>CUST1135</c:v>
                </c:pt>
                <c:pt idx="116">
                  <c:v>CUST1017</c:v>
                </c:pt>
                <c:pt idx="117">
                  <c:v>CUST1093</c:v>
                </c:pt>
                <c:pt idx="118">
                  <c:v>CUST1027</c:v>
                </c:pt>
                <c:pt idx="119">
                  <c:v>CUST1416</c:v>
                </c:pt>
                <c:pt idx="120">
                  <c:v>CUST1022</c:v>
                </c:pt>
                <c:pt idx="121">
                  <c:v>CUST1082</c:v>
                </c:pt>
                <c:pt idx="122">
                  <c:v>CUST1075</c:v>
                </c:pt>
                <c:pt idx="123">
                  <c:v>CUST1030</c:v>
                </c:pt>
                <c:pt idx="124">
                  <c:v>CUST1312</c:v>
                </c:pt>
                <c:pt idx="125">
                  <c:v>CUST1442</c:v>
                </c:pt>
                <c:pt idx="126">
                  <c:v>CUST1369</c:v>
                </c:pt>
                <c:pt idx="127">
                  <c:v>CUST1004</c:v>
                </c:pt>
                <c:pt idx="128">
                  <c:v>CUST1275</c:v>
                </c:pt>
                <c:pt idx="129">
                  <c:v>CUST1049</c:v>
                </c:pt>
                <c:pt idx="130">
                  <c:v>CUST1222</c:v>
                </c:pt>
                <c:pt idx="131">
                  <c:v>CUST1241</c:v>
                </c:pt>
                <c:pt idx="132">
                  <c:v>CUST1382</c:v>
                </c:pt>
                <c:pt idx="133">
                  <c:v>CUST1197</c:v>
                </c:pt>
                <c:pt idx="134">
                  <c:v>CUST1232</c:v>
                </c:pt>
                <c:pt idx="135">
                  <c:v>CUST1089</c:v>
                </c:pt>
                <c:pt idx="136">
                  <c:v>CUST1113</c:v>
                </c:pt>
                <c:pt idx="137">
                  <c:v>CUST1005</c:v>
                </c:pt>
                <c:pt idx="138">
                  <c:v>CUST1177</c:v>
                </c:pt>
                <c:pt idx="139">
                  <c:v>CUST1239</c:v>
                </c:pt>
                <c:pt idx="140">
                  <c:v>CUST1115</c:v>
                </c:pt>
                <c:pt idx="141">
                  <c:v>CUST1243</c:v>
                </c:pt>
                <c:pt idx="142">
                  <c:v>CUST1131</c:v>
                </c:pt>
                <c:pt idx="143">
                  <c:v>CUST1486</c:v>
                </c:pt>
                <c:pt idx="144">
                  <c:v>CUST1314</c:v>
                </c:pt>
                <c:pt idx="145">
                  <c:v>CUST1077</c:v>
                </c:pt>
                <c:pt idx="146">
                  <c:v>CUST1031</c:v>
                </c:pt>
                <c:pt idx="147">
                  <c:v>CUST1134</c:v>
                </c:pt>
                <c:pt idx="148">
                  <c:v>CUST1029</c:v>
                </c:pt>
                <c:pt idx="149">
                  <c:v>CUST1059</c:v>
                </c:pt>
                <c:pt idx="150">
                  <c:v>CUST1026</c:v>
                </c:pt>
                <c:pt idx="151">
                  <c:v>CUST1142</c:v>
                </c:pt>
                <c:pt idx="152">
                  <c:v>CUST1436</c:v>
                </c:pt>
                <c:pt idx="153">
                  <c:v>CUST1253</c:v>
                </c:pt>
                <c:pt idx="154">
                  <c:v>CUST1309</c:v>
                </c:pt>
                <c:pt idx="155">
                  <c:v>CUST1483</c:v>
                </c:pt>
                <c:pt idx="156">
                  <c:v>CUST1068</c:v>
                </c:pt>
                <c:pt idx="157">
                  <c:v>CUST1350</c:v>
                </c:pt>
                <c:pt idx="158">
                  <c:v>CUST1034</c:v>
                </c:pt>
                <c:pt idx="159">
                  <c:v>CUST1181</c:v>
                </c:pt>
                <c:pt idx="160">
                  <c:v>CUST1006</c:v>
                </c:pt>
                <c:pt idx="161">
                  <c:v>CUST1359</c:v>
                </c:pt>
                <c:pt idx="162">
                  <c:v>CUST1347</c:v>
                </c:pt>
                <c:pt idx="163">
                  <c:v>CUST1144</c:v>
                </c:pt>
                <c:pt idx="164">
                  <c:v>CUST1276</c:v>
                </c:pt>
                <c:pt idx="165">
                  <c:v>CUST1188</c:v>
                </c:pt>
                <c:pt idx="166">
                  <c:v>CUST1298</c:v>
                </c:pt>
                <c:pt idx="167">
                  <c:v>CUST1126</c:v>
                </c:pt>
                <c:pt idx="168">
                  <c:v>CUST1122</c:v>
                </c:pt>
                <c:pt idx="169">
                  <c:v>CUST1092</c:v>
                </c:pt>
                <c:pt idx="170">
                  <c:v>CUST1328</c:v>
                </c:pt>
                <c:pt idx="171">
                  <c:v>CUST1107</c:v>
                </c:pt>
                <c:pt idx="172">
                  <c:v>CUST1342</c:v>
                </c:pt>
                <c:pt idx="173">
                  <c:v>CUST1096</c:v>
                </c:pt>
                <c:pt idx="174">
                  <c:v>CUST1479</c:v>
                </c:pt>
                <c:pt idx="175">
                  <c:v>CUST1133</c:v>
                </c:pt>
                <c:pt idx="176">
                  <c:v>CUST1401</c:v>
                </c:pt>
                <c:pt idx="177">
                  <c:v>CUST1159</c:v>
                </c:pt>
                <c:pt idx="178">
                  <c:v>CUST1175</c:v>
                </c:pt>
                <c:pt idx="179">
                  <c:v>CUST1076</c:v>
                </c:pt>
                <c:pt idx="180">
                  <c:v>CUST1176</c:v>
                </c:pt>
                <c:pt idx="181">
                  <c:v>CUST1285</c:v>
                </c:pt>
                <c:pt idx="182">
                  <c:v>CUST1247</c:v>
                </c:pt>
                <c:pt idx="183">
                  <c:v>CUST1035</c:v>
                </c:pt>
                <c:pt idx="184">
                  <c:v>CUST1404</c:v>
                </c:pt>
                <c:pt idx="185">
                  <c:v>CUST1266</c:v>
                </c:pt>
                <c:pt idx="186">
                  <c:v>CUST1261</c:v>
                </c:pt>
                <c:pt idx="187">
                  <c:v>CUST1305</c:v>
                </c:pt>
                <c:pt idx="188">
                  <c:v>CUST1055</c:v>
                </c:pt>
                <c:pt idx="189">
                  <c:v>CUST1208</c:v>
                </c:pt>
                <c:pt idx="190">
                  <c:v>CUST1182</c:v>
                </c:pt>
                <c:pt idx="191">
                  <c:v>CUST1094</c:v>
                </c:pt>
                <c:pt idx="192">
                  <c:v>CUST1338</c:v>
                </c:pt>
                <c:pt idx="193">
                  <c:v>CUST1062</c:v>
                </c:pt>
                <c:pt idx="194">
                  <c:v>CUST1471</c:v>
                </c:pt>
                <c:pt idx="195">
                  <c:v>CUST1140</c:v>
                </c:pt>
                <c:pt idx="196">
                  <c:v>CUST1346</c:v>
                </c:pt>
                <c:pt idx="197">
                  <c:v>CUST1037</c:v>
                </c:pt>
                <c:pt idx="198">
                  <c:v>CUST1406</c:v>
                </c:pt>
                <c:pt idx="199">
                  <c:v>CUST1457</c:v>
                </c:pt>
                <c:pt idx="200">
                  <c:v>CUST1236</c:v>
                </c:pt>
                <c:pt idx="201">
                  <c:v>CUST1200</c:v>
                </c:pt>
                <c:pt idx="202">
                  <c:v>CUST1124</c:v>
                </c:pt>
                <c:pt idx="203">
                  <c:v>CUST1283</c:v>
                </c:pt>
                <c:pt idx="204">
                  <c:v>CUST1203</c:v>
                </c:pt>
                <c:pt idx="205">
                  <c:v>CUST1499</c:v>
                </c:pt>
                <c:pt idx="206">
                  <c:v>CUST1151</c:v>
                </c:pt>
                <c:pt idx="207">
                  <c:v>CUST1428</c:v>
                </c:pt>
                <c:pt idx="208">
                  <c:v>CUST1191</c:v>
                </c:pt>
                <c:pt idx="209">
                  <c:v>CUST1332</c:v>
                </c:pt>
                <c:pt idx="210">
                  <c:v>CUST1204</c:v>
                </c:pt>
                <c:pt idx="211">
                  <c:v>CUST1100</c:v>
                </c:pt>
                <c:pt idx="212">
                  <c:v>CUST1494</c:v>
                </c:pt>
                <c:pt idx="213">
                  <c:v>CUST1336</c:v>
                </c:pt>
                <c:pt idx="214">
                  <c:v>CUST1278</c:v>
                </c:pt>
                <c:pt idx="215">
                  <c:v>CUST1344</c:v>
                </c:pt>
                <c:pt idx="216">
                  <c:v>CUST1116</c:v>
                </c:pt>
                <c:pt idx="217">
                  <c:v>CUST1229</c:v>
                </c:pt>
                <c:pt idx="218">
                  <c:v>CUST1451</c:v>
                </c:pt>
                <c:pt idx="219">
                  <c:v>CUST1019</c:v>
                </c:pt>
                <c:pt idx="220">
                  <c:v>CUST1155</c:v>
                </c:pt>
                <c:pt idx="221">
                  <c:v>CUST1233</c:v>
                </c:pt>
                <c:pt idx="222">
                  <c:v>CUST1264</c:v>
                </c:pt>
                <c:pt idx="223">
                  <c:v>CUST1355</c:v>
                </c:pt>
                <c:pt idx="224">
                  <c:v>CUST1418</c:v>
                </c:pt>
                <c:pt idx="225">
                  <c:v>CUST1361</c:v>
                </c:pt>
                <c:pt idx="226">
                  <c:v>CUST1280</c:v>
                </c:pt>
                <c:pt idx="227">
                  <c:v>CUST1364</c:v>
                </c:pt>
                <c:pt idx="228">
                  <c:v>CUST1432</c:v>
                </c:pt>
                <c:pt idx="229">
                  <c:v>CUST1011</c:v>
                </c:pt>
                <c:pt idx="230">
                  <c:v>CUST1118</c:v>
                </c:pt>
                <c:pt idx="231">
                  <c:v>CUST1372</c:v>
                </c:pt>
                <c:pt idx="232">
                  <c:v>CUST1292</c:v>
                </c:pt>
                <c:pt idx="233">
                  <c:v>CUST1376</c:v>
                </c:pt>
                <c:pt idx="234">
                  <c:v>CUST1455</c:v>
                </c:pt>
                <c:pt idx="235">
                  <c:v>CUST1179</c:v>
                </c:pt>
                <c:pt idx="236">
                  <c:v>CUST1307</c:v>
                </c:pt>
                <c:pt idx="237">
                  <c:v>CUST1138</c:v>
                </c:pt>
                <c:pt idx="238">
                  <c:v>CUST1493</c:v>
                </c:pt>
                <c:pt idx="239">
                  <c:v>CUST1183</c:v>
                </c:pt>
                <c:pt idx="240">
                  <c:v>CUST1069</c:v>
                </c:pt>
                <c:pt idx="241">
                  <c:v>CUST1272</c:v>
                </c:pt>
                <c:pt idx="242">
                  <c:v>CUST1097</c:v>
                </c:pt>
                <c:pt idx="243">
                  <c:v>CUST1299</c:v>
                </c:pt>
                <c:pt idx="244">
                  <c:v>CUST1294</c:v>
                </c:pt>
                <c:pt idx="245">
                  <c:v>CUST1329</c:v>
                </c:pt>
                <c:pt idx="246">
                  <c:v>CUST1178</c:v>
                </c:pt>
                <c:pt idx="247">
                  <c:v>CUST1042</c:v>
                </c:pt>
                <c:pt idx="248">
                  <c:v>CUST1058</c:v>
                </c:pt>
                <c:pt idx="249">
                  <c:v>CUST1141</c:v>
                </c:pt>
                <c:pt idx="250">
                  <c:v>CUST1296</c:v>
                </c:pt>
                <c:pt idx="251">
                  <c:v>CUST1190</c:v>
                </c:pt>
                <c:pt idx="252">
                  <c:v>CUST1467</c:v>
                </c:pt>
                <c:pt idx="253">
                  <c:v>CUST1396</c:v>
                </c:pt>
                <c:pt idx="254">
                  <c:v>CUST1120</c:v>
                </c:pt>
                <c:pt idx="255">
                  <c:v>CUST1399</c:v>
                </c:pt>
                <c:pt idx="256">
                  <c:v>CUST1123</c:v>
                </c:pt>
                <c:pt idx="257">
                  <c:v>CUST1400</c:v>
                </c:pt>
                <c:pt idx="258">
                  <c:v>CUST1293</c:v>
                </c:pt>
                <c:pt idx="259">
                  <c:v>CUST1170</c:v>
                </c:pt>
                <c:pt idx="260">
                  <c:v>CUST1459</c:v>
                </c:pt>
                <c:pt idx="261">
                  <c:v>CUST1160</c:v>
                </c:pt>
                <c:pt idx="262">
                  <c:v>CUST1220</c:v>
                </c:pt>
                <c:pt idx="263">
                  <c:v>CUST1003</c:v>
                </c:pt>
                <c:pt idx="264">
                  <c:v>CUST1300</c:v>
                </c:pt>
                <c:pt idx="265">
                  <c:v>CUST1337</c:v>
                </c:pt>
                <c:pt idx="266">
                  <c:v>CUST1301</c:v>
                </c:pt>
                <c:pt idx="267">
                  <c:v>CUST1422</c:v>
                </c:pt>
                <c:pt idx="268">
                  <c:v>CUST1472</c:v>
                </c:pt>
                <c:pt idx="269">
                  <c:v>CUST1223</c:v>
                </c:pt>
                <c:pt idx="270">
                  <c:v>CUST1310</c:v>
                </c:pt>
                <c:pt idx="271">
                  <c:v>CUST1282</c:v>
                </c:pt>
                <c:pt idx="272">
                  <c:v>CUST1316</c:v>
                </c:pt>
                <c:pt idx="273">
                  <c:v>CUST1495</c:v>
                </c:pt>
                <c:pt idx="274">
                  <c:v>CUST1214</c:v>
                </c:pt>
                <c:pt idx="275">
                  <c:v>CUST1020</c:v>
                </c:pt>
                <c:pt idx="276">
                  <c:v>CUST1226</c:v>
                </c:pt>
                <c:pt idx="277">
                  <c:v>CUST1249</c:v>
                </c:pt>
                <c:pt idx="278">
                  <c:v>CUST1452</c:v>
                </c:pt>
                <c:pt idx="279">
                  <c:v>CUST1484</c:v>
                </c:pt>
                <c:pt idx="280">
                  <c:v>CUST1240</c:v>
                </c:pt>
                <c:pt idx="281">
                  <c:v>CUST1044</c:v>
                </c:pt>
                <c:pt idx="282">
                  <c:v>CUST1491</c:v>
                </c:pt>
                <c:pt idx="283">
                  <c:v>CUST1137</c:v>
                </c:pt>
                <c:pt idx="284">
                  <c:v>CUST1438</c:v>
                </c:pt>
                <c:pt idx="285">
                  <c:v>CUST1394</c:v>
                </c:pt>
                <c:pt idx="286">
                  <c:v>CUST1482</c:v>
                </c:pt>
                <c:pt idx="287">
                  <c:v>CUST1458</c:v>
                </c:pt>
                <c:pt idx="288">
                  <c:v>CUST1320</c:v>
                </c:pt>
                <c:pt idx="289">
                  <c:v>CUST1050</c:v>
                </c:pt>
                <c:pt idx="290">
                  <c:v>CUST1409</c:v>
                </c:pt>
                <c:pt idx="291">
                  <c:v>CUST1357</c:v>
                </c:pt>
                <c:pt idx="292">
                  <c:v>CUST1202</c:v>
                </c:pt>
                <c:pt idx="293">
                  <c:v>CUST1421</c:v>
                </c:pt>
                <c:pt idx="294">
                  <c:v>CUST1375</c:v>
                </c:pt>
                <c:pt idx="295">
                  <c:v>CUST1402</c:v>
                </c:pt>
                <c:pt idx="296">
                  <c:v>CUST1481</c:v>
                </c:pt>
                <c:pt idx="297">
                  <c:v>CUST1237</c:v>
                </c:pt>
                <c:pt idx="298">
                  <c:v>CUST1366</c:v>
                </c:pt>
                <c:pt idx="299">
                  <c:v>CUST1352</c:v>
                </c:pt>
                <c:pt idx="300">
                  <c:v>CUST1061</c:v>
                </c:pt>
                <c:pt idx="301">
                  <c:v>CUST1032</c:v>
                </c:pt>
                <c:pt idx="302">
                  <c:v>CUST1490</c:v>
                </c:pt>
                <c:pt idx="303">
                  <c:v>CUST1303</c:v>
                </c:pt>
                <c:pt idx="304">
                  <c:v>CUST1326</c:v>
                </c:pt>
                <c:pt idx="305">
                  <c:v>CUST1048</c:v>
                </c:pt>
                <c:pt idx="306">
                  <c:v>CUST1335</c:v>
                </c:pt>
                <c:pt idx="307">
                  <c:v>CUST1225</c:v>
                </c:pt>
                <c:pt idx="308">
                  <c:v>CUST1192</c:v>
                </c:pt>
                <c:pt idx="309">
                  <c:v>CUST1444</c:v>
                </c:pt>
                <c:pt idx="310">
                  <c:v>CUST1143</c:v>
                </c:pt>
                <c:pt idx="311">
                  <c:v>CUST1235</c:v>
                </c:pt>
                <c:pt idx="312">
                  <c:v>CUST1246</c:v>
                </c:pt>
                <c:pt idx="313">
                  <c:v>CUST1028</c:v>
                </c:pt>
                <c:pt idx="314">
                  <c:v>CUST1117</c:v>
                </c:pt>
                <c:pt idx="315">
                  <c:v>CUST1480</c:v>
                </c:pt>
                <c:pt idx="316">
                  <c:v>CUST1317</c:v>
                </c:pt>
                <c:pt idx="317">
                  <c:v>CUST1427</c:v>
                </c:pt>
                <c:pt idx="318">
                  <c:v>CUST1321</c:v>
                </c:pt>
                <c:pt idx="319">
                  <c:v>CUST1463</c:v>
                </c:pt>
                <c:pt idx="320">
                  <c:v>CUST1205</c:v>
                </c:pt>
                <c:pt idx="321">
                  <c:v>CUST1398</c:v>
                </c:pt>
                <c:pt idx="322">
                  <c:v>CUST1324</c:v>
                </c:pt>
                <c:pt idx="323">
                  <c:v>CUST1172</c:v>
                </c:pt>
                <c:pt idx="324">
                  <c:v>CUST1330</c:v>
                </c:pt>
                <c:pt idx="325">
                  <c:v>CUST1271</c:v>
                </c:pt>
                <c:pt idx="326">
                  <c:v>CUST1021</c:v>
                </c:pt>
                <c:pt idx="327">
                  <c:v>CUST1279</c:v>
                </c:pt>
                <c:pt idx="328">
                  <c:v>CUST1333</c:v>
                </c:pt>
                <c:pt idx="329">
                  <c:v>CUST1473</c:v>
                </c:pt>
                <c:pt idx="330">
                  <c:v>CUST1098</c:v>
                </c:pt>
                <c:pt idx="331">
                  <c:v>CUST1489</c:v>
                </c:pt>
                <c:pt idx="332">
                  <c:v>CUST1009</c:v>
                </c:pt>
                <c:pt idx="333">
                  <c:v>CUST1080</c:v>
                </c:pt>
                <c:pt idx="334">
                  <c:v>CUST1215</c:v>
                </c:pt>
                <c:pt idx="335">
                  <c:v>CUST1410</c:v>
                </c:pt>
                <c:pt idx="336">
                  <c:v>CUST1216</c:v>
                </c:pt>
                <c:pt idx="337">
                  <c:v>CUST1173</c:v>
                </c:pt>
                <c:pt idx="338">
                  <c:v>CUST1218</c:v>
                </c:pt>
                <c:pt idx="339">
                  <c:v>CUST1270</c:v>
                </c:pt>
                <c:pt idx="340">
                  <c:v>CUST1071</c:v>
                </c:pt>
                <c:pt idx="341">
                  <c:v>CUST1435</c:v>
                </c:pt>
                <c:pt idx="342">
                  <c:v>CUST1353</c:v>
                </c:pt>
                <c:pt idx="343">
                  <c:v>CUST1449</c:v>
                </c:pt>
                <c:pt idx="344">
                  <c:v>CUST1360</c:v>
                </c:pt>
                <c:pt idx="345">
                  <c:v>CUST1456</c:v>
                </c:pt>
                <c:pt idx="346">
                  <c:v>CUST1154</c:v>
                </c:pt>
                <c:pt idx="347">
                  <c:v>CUST1288</c:v>
                </c:pt>
                <c:pt idx="348">
                  <c:v>CUST1002</c:v>
                </c:pt>
                <c:pt idx="349">
                  <c:v>CUST1193</c:v>
                </c:pt>
                <c:pt idx="350">
                  <c:v>CUST1244</c:v>
                </c:pt>
                <c:pt idx="351">
                  <c:v>CUST1195</c:v>
                </c:pt>
                <c:pt idx="352">
                  <c:v>CUST1114</c:v>
                </c:pt>
                <c:pt idx="353">
                  <c:v>CUST1391</c:v>
                </c:pt>
                <c:pt idx="354">
                  <c:v>CUST1169</c:v>
                </c:pt>
                <c:pt idx="355">
                  <c:v>CUST1184</c:v>
                </c:pt>
                <c:pt idx="356">
                  <c:v>CUST1130</c:v>
                </c:pt>
                <c:pt idx="357">
                  <c:v>CUST1230</c:v>
                </c:pt>
                <c:pt idx="358">
                  <c:v>CUST1419</c:v>
                </c:pt>
                <c:pt idx="359">
                  <c:v>CUST1488</c:v>
                </c:pt>
                <c:pt idx="360">
                  <c:v>CUST1162</c:v>
                </c:pt>
                <c:pt idx="361">
                  <c:v>CUST1186</c:v>
                </c:pt>
                <c:pt idx="362">
                  <c:v>CUST1265</c:v>
                </c:pt>
                <c:pt idx="363">
                  <c:v>CUST1043</c:v>
                </c:pt>
                <c:pt idx="364">
                  <c:v>CUST1424</c:v>
                </c:pt>
                <c:pt idx="365">
                  <c:v>CUST1407</c:v>
                </c:pt>
                <c:pt idx="366">
                  <c:v>CUST1149</c:v>
                </c:pt>
                <c:pt idx="367">
                  <c:v>CUST1262</c:v>
                </c:pt>
                <c:pt idx="368">
                  <c:v>CUST1430</c:v>
                </c:pt>
                <c:pt idx="369">
                  <c:v>CUST1185</c:v>
                </c:pt>
                <c:pt idx="370">
                  <c:v>CUST1000</c:v>
                </c:pt>
                <c:pt idx="371">
                  <c:v>CUST1308</c:v>
                </c:pt>
                <c:pt idx="372">
                  <c:v>CUST1078</c:v>
                </c:pt>
                <c:pt idx="373">
                  <c:v>CUST1291</c:v>
                </c:pt>
                <c:pt idx="374">
                  <c:v>CUST1136</c:v>
                </c:pt>
                <c:pt idx="375">
                  <c:v>CUST1258</c:v>
                </c:pt>
                <c:pt idx="376">
                  <c:v>CUST1385</c:v>
                </c:pt>
                <c:pt idx="377">
                  <c:v>CUST1106</c:v>
                </c:pt>
                <c:pt idx="378">
                  <c:v>CUST1354</c:v>
                </c:pt>
                <c:pt idx="379">
                  <c:v>CUST1345</c:v>
                </c:pt>
                <c:pt idx="380">
                  <c:v>CUST1167</c:v>
                </c:pt>
                <c:pt idx="381">
                  <c:v>CUST1008</c:v>
                </c:pt>
                <c:pt idx="382">
                  <c:v>CUST1085</c:v>
                </c:pt>
                <c:pt idx="383">
                  <c:v>CUST1206</c:v>
                </c:pt>
                <c:pt idx="384">
                  <c:v>CUST1408</c:v>
                </c:pt>
                <c:pt idx="385">
                  <c:v>CUST1322</c:v>
                </c:pt>
                <c:pt idx="386">
                  <c:v>CUST1448</c:v>
                </c:pt>
                <c:pt idx="387">
                  <c:v>CUST1001</c:v>
                </c:pt>
                <c:pt idx="388">
                  <c:v>CUST1392</c:v>
                </c:pt>
                <c:pt idx="389">
                  <c:v>CUST1474</c:v>
                </c:pt>
                <c:pt idx="390">
                  <c:v>CUST1250</c:v>
                </c:pt>
                <c:pt idx="391">
                  <c:v>CUST1306</c:v>
                </c:pt>
                <c:pt idx="392">
                  <c:v>CUST1046</c:v>
                </c:pt>
                <c:pt idx="393">
                  <c:v>CUST1018</c:v>
                </c:pt>
                <c:pt idx="394">
                  <c:v>CUST1224</c:v>
                </c:pt>
                <c:pt idx="395">
                  <c:v>CUST1450</c:v>
                </c:pt>
                <c:pt idx="396">
                  <c:v>CUST1252</c:v>
                </c:pt>
                <c:pt idx="397">
                  <c:v>CUST1060</c:v>
                </c:pt>
                <c:pt idx="398">
                  <c:v>CUST1227</c:v>
                </c:pt>
                <c:pt idx="399">
                  <c:v>CUST1194</c:v>
                </c:pt>
                <c:pt idx="400">
                  <c:v>CUST1045</c:v>
                </c:pt>
                <c:pt idx="401">
                  <c:v>CUST1389</c:v>
                </c:pt>
                <c:pt idx="402">
                  <c:v>CUST1260</c:v>
                </c:pt>
                <c:pt idx="403">
                  <c:v>CUST1121</c:v>
                </c:pt>
                <c:pt idx="404">
                  <c:v>CUST1412</c:v>
                </c:pt>
                <c:pt idx="405">
                  <c:v>CUST1446</c:v>
                </c:pt>
                <c:pt idx="406">
                  <c:v>CUST1413</c:v>
                </c:pt>
                <c:pt idx="407">
                  <c:v>CUST1010</c:v>
                </c:pt>
                <c:pt idx="408">
                  <c:v>CUST1415</c:v>
                </c:pt>
                <c:pt idx="409">
                  <c:v>CUST1242</c:v>
                </c:pt>
                <c:pt idx="410">
                  <c:v>CUST1228</c:v>
                </c:pt>
                <c:pt idx="411">
                  <c:v>CUST1475</c:v>
                </c:pt>
                <c:pt idx="412">
                  <c:v>CUST1263</c:v>
                </c:pt>
                <c:pt idx="413">
                  <c:v>CUST1024</c:v>
                </c:pt>
                <c:pt idx="414">
                  <c:v>CUST1064</c:v>
                </c:pt>
                <c:pt idx="415">
                  <c:v>CUST1146</c:v>
                </c:pt>
                <c:pt idx="416">
                  <c:v>CUST1423</c:v>
                </c:pt>
                <c:pt idx="417">
                  <c:v>CUST1304</c:v>
                </c:pt>
                <c:pt idx="418">
                  <c:v>CUST1434</c:v>
                </c:pt>
                <c:pt idx="419">
                  <c:v>CUST1166</c:v>
                </c:pt>
                <c:pt idx="420">
                  <c:v>CUST1368</c:v>
                </c:pt>
                <c:pt idx="421">
                  <c:v>CUST1091</c:v>
                </c:pt>
                <c:pt idx="422">
                  <c:v>CUST1274</c:v>
                </c:pt>
                <c:pt idx="423">
                  <c:v>CUST1339</c:v>
                </c:pt>
                <c:pt idx="424">
                  <c:v>CUST1196</c:v>
                </c:pt>
                <c:pt idx="425">
                  <c:v>CUST1273</c:v>
                </c:pt>
                <c:pt idx="426">
                  <c:v>CUST1393</c:v>
                </c:pt>
                <c:pt idx="427">
                  <c:v>CUST1132</c:v>
                </c:pt>
                <c:pt idx="428">
                  <c:v>CUST1362</c:v>
                </c:pt>
                <c:pt idx="429">
                  <c:v>CUST1254</c:v>
                </c:pt>
                <c:pt idx="430">
                  <c:v>CUST1426</c:v>
                </c:pt>
                <c:pt idx="431">
                  <c:v>CUST1014</c:v>
                </c:pt>
                <c:pt idx="432">
                  <c:v>CUST1231</c:v>
                </c:pt>
                <c:pt idx="433">
                  <c:v>CUST1397</c:v>
                </c:pt>
                <c:pt idx="434">
                  <c:v>CUST1125</c:v>
                </c:pt>
                <c:pt idx="435">
                  <c:v>CUST1088</c:v>
                </c:pt>
                <c:pt idx="436">
                  <c:v>CUST1238</c:v>
                </c:pt>
                <c:pt idx="437">
                  <c:v>CUST1431</c:v>
                </c:pt>
                <c:pt idx="438">
                  <c:v>CUST1341</c:v>
                </c:pt>
                <c:pt idx="439">
                  <c:v>CUST1256</c:v>
                </c:pt>
                <c:pt idx="440">
                  <c:v>CUST1286</c:v>
                </c:pt>
                <c:pt idx="441">
                  <c:v>CUST1199</c:v>
                </c:pt>
                <c:pt idx="442">
                  <c:v>CUST1111</c:v>
                </c:pt>
                <c:pt idx="443">
                  <c:v>CUST1139</c:v>
                </c:pt>
                <c:pt idx="444">
                  <c:v>CUST1377</c:v>
                </c:pt>
                <c:pt idx="445">
                  <c:v>CUST1083</c:v>
                </c:pt>
                <c:pt idx="446">
                  <c:v>CUST1040</c:v>
                </c:pt>
                <c:pt idx="447">
                  <c:v>CUST1207</c:v>
                </c:pt>
                <c:pt idx="448">
                  <c:v>CUST1189</c:v>
                </c:pt>
                <c:pt idx="449">
                  <c:v>CUST1390</c:v>
                </c:pt>
                <c:pt idx="450">
                  <c:v>CUST1295</c:v>
                </c:pt>
                <c:pt idx="451">
                  <c:v>CUST1313</c:v>
                </c:pt>
                <c:pt idx="452">
                  <c:v>CUST1440</c:v>
                </c:pt>
                <c:pt idx="453">
                  <c:v>CUST1498</c:v>
                </c:pt>
                <c:pt idx="454">
                  <c:v>CUST1441</c:v>
                </c:pt>
                <c:pt idx="455">
                  <c:v>CUST1180</c:v>
                </c:pt>
                <c:pt idx="456">
                  <c:v>CUST1157</c:v>
                </c:pt>
                <c:pt idx="457">
                  <c:v>CUST1454</c:v>
                </c:pt>
                <c:pt idx="458">
                  <c:v>CUST1102</c:v>
                </c:pt>
                <c:pt idx="459">
                  <c:v>CUST1217</c:v>
                </c:pt>
                <c:pt idx="460">
                  <c:v>CUST1367</c:v>
                </c:pt>
                <c:pt idx="461">
                  <c:v>CUST1331</c:v>
                </c:pt>
                <c:pt idx="462">
                  <c:v>CUST1302</c:v>
                </c:pt>
                <c:pt idx="463">
                  <c:v>CUST1356</c:v>
                </c:pt>
                <c:pt idx="464">
                  <c:v>CUST1086</c:v>
                </c:pt>
                <c:pt idx="465">
                  <c:v>CUST1112</c:v>
                </c:pt>
                <c:pt idx="466">
                  <c:v>CUST1387</c:v>
                </c:pt>
                <c:pt idx="467">
                  <c:v>CUST1073</c:v>
                </c:pt>
                <c:pt idx="468">
                  <c:v>CUST1460</c:v>
                </c:pt>
                <c:pt idx="469">
                  <c:v>CUST1150</c:v>
                </c:pt>
                <c:pt idx="470">
                  <c:v>CUST1439</c:v>
                </c:pt>
                <c:pt idx="471">
                  <c:v>CUST1090</c:v>
                </c:pt>
                <c:pt idx="472">
                  <c:v>CUST1174</c:v>
                </c:pt>
                <c:pt idx="473">
                  <c:v>CUST1038</c:v>
                </c:pt>
                <c:pt idx="474">
                  <c:v>CUST1358</c:v>
                </c:pt>
                <c:pt idx="475">
                  <c:v>CUST1289</c:v>
                </c:pt>
                <c:pt idx="476">
                  <c:v>CUST1158</c:v>
                </c:pt>
                <c:pt idx="477">
                  <c:v>CUST1318</c:v>
                </c:pt>
                <c:pt idx="478">
                  <c:v>CUST1268</c:v>
                </c:pt>
                <c:pt idx="479">
                  <c:v>CUST1311</c:v>
                </c:pt>
                <c:pt idx="480">
                  <c:v>CUST1465</c:v>
                </c:pt>
                <c:pt idx="481">
                  <c:v>CUST1079</c:v>
                </c:pt>
                <c:pt idx="482">
                  <c:v>CUST1340</c:v>
                </c:pt>
                <c:pt idx="483">
                  <c:v>CUST1127</c:v>
                </c:pt>
                <c:pt idx="484">
                  <c:v>CUST1074</c:v>
                </c:pt>
                <c:pt idx="485">
                  <c:v>CUST1411</c:v>
                </c:pt>
                <c:pt idx="486">
                  <c:v>CUST1284</c:v>
                </c:pt>
                <c:pt idx="487">
                  <c:v>CUST1297</c:v>
                </c:pt>
                <c:pt idx="488">
                  <c:v>CUST1315</c:v>
                </c:pt>
                <c:pt idx="489">
                  <c:v>CUST1447</c:v>
                </c:pt>
                <c:pt idx="490">
                  <c:v>CUST1414</c:v>
                </c:pt>
                <c:pt idx="491">
                  <c:v>CUST1025</c:v>
                </c:pt>
              </c:strCache>
            </c:strRef>
          </c:cat>
          <c:val>
            <c:numRef>
              <c:f>PIVOTS!$P$16:$P$508</c:f>
              <c:numCache>
                <c:formatCode>General</c:formatCode>
                <c:ptCount val="492"/>
                <c:pt idx="0">
                  <c:v>30</c:v>
                </c:pt>
                <c:pt idx="1">
                  <c:v>29</c:v>
                </c:pt>
                <c:pt idx="2">
                  <c:v>27</c:v>
                </c:pt>
                <c:pt idx="3">
                  <c:v>27</c:v>
                </c:pt>
                <c:pt idx="4">
                  <c:v>25</c:v>
                </c:pt>
                <c:pt idx="5">
                  <c:v>25</c:v>
                </c:pt>
                <c:pt idx="6">
                  <c:v>25</c:v>
                </c:pt>
                <c:pt idx="7">
                  <c:v>25</c:v>
                </c:pt>
                <c:pt idx="8">
                  <c:v>24</c:v>
                </c:pt>
                <c:pt idx="9">
                  <c:v>24</c:v>
                </c:pt>
                <c:pt idx="10">
                  <c:v>24</c:v>
                </c:pt>
                <c:pt idx="11">
                  <c:v>23</c:v>
                </c:pt>
                <c:pt idx="12">
                  <c:v>22</c:v>
                </c:pt>
                <c:pt idx="13">
                  <c:v>22</c:v>
                </c:pt>
                <c:pt idx="14">
                  <c:v>22</c:v>
                </c:pt>
                <c:pt idx="15">
                  <c:v>21</c:v>
                </c:pt>
                <c:pt idx="16">
                  <c:v>21</c:v>
                </c:pt>
                <c:pt idx="17">
                  <c:v>20</c:v>
                </c:pt>
                <c:pt idx="18">
                  <c:v>20</c:v>
                </c:pt>
                <c:pt idx="19">
                  <c:v>19</c:v>
                </c:pt>
                <c:pt idx="20">
                  <c:v>19</c:v>
                </c:pt>
                <c:pt idx="21">
                  <c:v>19</c:v>
                </c:pt>
                <c:pt idx="22">
                  <c:v>19</c:v>
                </c:pt>
                <c:pt idx="23">
                  <c:v>19</c:v>
                </c:pt>
                <c:pt idx="24">
                  <c:v>19</c:v>
                </c:pt>
                <c:pt idx="25">
                  <c:v>19</c:v>
                </c:pt>
                <c:pt idx="26">
                  <c:v>19</c:v>
                </c:pt>
                <c:pt idx="27">
                  <c:v>18</c:v>
                </c:pt>
                <c:pt idx="28">
                  <c:v>18</c:v>
                </c:pt>
                <c:pt idx="29">
                  <c:v>18</c:v>
                </c:pt>
                <c:pt idx="30">
                  <c:v>18</c:v>
                </c:pt>
                <c:pt idx="31">
                  <c:v>18</c:v>
                </c:pt>
                <c:pt idx="32">
                  <c:v>18</c:v>
                </c:pt>
                <c:pt idx="33">
                  <c:v>18</c:v>
                </c:pt>
                <c:pt idx="34">
                  <c:v>18</c:v>
                </c:pt>
                <c:pt idx="35">
                  <c:v>18</c:v>
                </c:pt>
                <c:pt idx="36">
                  <c:v>18</c:v>
                </c:pt>
                <c:pt idx="37">
                  <c:v>18</c:v>
                </c:pt>
                <c:pt idx="38">
                  <c:v>18</c:v>
                </c:pt>
                <c:pt idx="39">
                  <c:v>18</c:v>
                </c:pt>
                <c:pt idx="40">
                  <c:v>18</c:v>
                </c:pt>
                <c:pt idx="41">
                  <c:v>18</c:v>
                </c:pt>
                <c:pt idx="42">
                  <c:v>18</c:v>
                </c:pt>
                <c:pt idx="43">
                  <c:v>17</c:v>
                </c:pt>
                <c:pt idx="44">
                  <c:v>17</c:v>
                </c:pt>
                <c:pt idx="45">
                  <c:v>17</c:v>
                </c:pt>
                <c:pt idx="46">
                  <c:v>17</c:v>
                </c:pt>
                <c:pt idx="47">
                  <c:v>17</c:v>
                </c:pt>
                <c:pt idx="48">
                  <c:v>17</c:v>
                </c:pt>
                <c:pt idx="49">
                  <c:v>17</c:v>
                </c:pt>
                <c:pt idx="50">
                  <c:v>17</c:v>
                </c:pt>
                <c:pt idx="51">
                  <c:v>17</c:v>
                </c:pt>
                <c:pt idx="52">
                  <c:v>17</c:v>
                </c:pt>
                <c:pt idx="53">
                  <c:v>17</c:v>
                </c:pt>
                <c:pt idx="54">
                  <c:v>17</c:v>
                </c:pt>
                <c:pt idx="55">
                  <c:v>17</c:v>
                </c:pt>
                <c:pt idx="56">
                  <c:v>17</c:v>
                </c:pt>
                <c:pt idx="57">
                  <c:v>17</c:v>
                </c:pt>
                <c:pt idx="58">
                  <c:v>17</c:v>
                </c:pt>
                <c:pt idx="59">
                  <c:v>17</c:v>
                </c:pt>
                <c:pt idx="60">
                  <c:v>17</c:v>
                </c:pt>
                <c:pt idx="61">
                  <c:v>17</c:v>
                </c:pt>
                <c:pt idx="62">
                  <c:v>17</c:v>
                </c:pt>
                <c:pt idx="63">
                  <c:v>17</c:v>
                </c:pt>
                <c:pt idx="64">
                  <c:v>16</c:v>
                </c:pt>
                <c:pt idx="65">
                  <c:v>16</c:v>
                </c:pt>
                <c:pt idx="66">
                  <c:v>16</c:v>
                </c:pt>
                <c:pt idx="67">
                  <c:v>16</c:v>
                </c:pt>
                <c:pt idx="68">
                  <c:v>16</c:v>
                </c:pt>
                <c:pt idx="69">
                  <c:v>16</c:v>
                </c:pt>
                <c:pt idx="70">
                  <c:v>16</c:v>
                </c:pt>
                <c:pt idx="71">
                  <c:v>16</c:v>
                </c:pt>
                <c:pt idx="72">
                  <c:v>16</c:v>
                </c:pt>
                <c:pt idx="73">
                  <c:v>16</c:v>
                </c:pt>
                <c:pt idx="74">
                  <c:v>15</c:v>
                </c:pt>
                <c:pt idx="75">
                  <c:v>15</c:v>
                </c:pt>
                <c:pt idx="76">
                  <c:v>15</c:v>
                </c:pt>
                <c:pt idx="77">
                  <c:v>15</c:v>
                </c:pt>
                <c:pt idx="78">
                  <c:v>15</c:v>
                </c:pt>
                <c:pt idx="79">
                  <c:v>15</c:v>
                </c:pt>
                <c:pt idx="80">
                  <c:v>15</c:v>
                </c:pt>
                <c:pt idx="81">
                  <c:v>15</c:v>
                </c:pt>
                <c:pt idx="82">
                  <c:v>15</c:v>
                </c:pt>
                <c:pt idx="83">
                  <c:v>15</c:v>
                </c:pt>
                <c:pt idx="84">
                  <c:v>15</c:v>
                </c:pt>
                <c:pt idx="85">
                  <c:v>15</c:v>
                </c:pt>
                <c:pt idx="86">
                  <c:v>15</c:v>
                </c:pt>
                <c:pt idx="87">
                  <c:v>15</c:v>
                </c:pt>
                <c:pt idx="88">
                  <c:v>15</c:v>
                </c:pt>
                <c:pt idx="89">
                  <c:v>15</c:v>
                </c:pt>
                <c:pt idx="90">
                  <c:v>15</c:v>
                </c:pt>
                <c:pt idx="91">
                  <c:v>15</c:v>
                </c:pt>
                <c:pt idx="92">
                  <c:v>15</c:v>
                </c:pt>
                <c:pt idx="93">
                  <c:v>15</c:v>
                </c:pt>
                <c:pt idx="94">
                  <c:v>15</c:v>
                </c:pt>
                <c:pt idx="95">
                  <c:v>15</c:v>
                </c:pt>
                <c:pt idx="96">
                  <c:v>15</c:v>
                </c:pt>
                <c:pt idx="97">
                  <c:v>15</c:v>
                </c:pt>
                <c:pt idx="98">
                  <c:v>14</c:v>
                </c:pt>
                <c:pt idx="99">
                  <c:v>14</c:v>
                </c:pt>
                <c:pt idx="100">
                  <c:v>14</c:v>
                </c:pt>
                <c:pt idx="101">
                  <c:v>14</c:v>
                </c:pt>
                <c:pt idx="102">
                  <c:v>14</c:v>
                </c:pt>
                <c:pt idx="103">
                  <c:v>14</c:v>
                </c:pt>
                <c:pt idx="104">
                  <c:v>14</c:v>
                </c:pt>
                <c:pt idx="105">
                  <c:v>14</c:v>
                </c:pt>
                <c:pt idx="106">
                  <c:v>14</c:v>
                </c:pt>
                <c:pt idx="107">
                  <c:v>14</c:v>
                </c:pt>
                <c:pt idx="108">
                  <c:v>14</c:v>
                </c:pt>
                <c:pt idx="109">
                  <c:v>14</c:v>
                </c:pt>
                <c:pt idx="110">
                  <c:v>14</c:v>
                </c:pt>
                <c:pt idx="111">
                  <c:v>14</c:v>
                </c:pt>
                <c:pt idx="112">
                  <c:v>14</c:v>
                </c:pt>
                <c:pt idx="113">
                  <c:v>14</c:v>
                </c:pt>
                <c:pt idx="114">
                  <c:v>14</c:v>
                </c:pt>
                <c:pt idx="115">
                  <c:v>14</c:v>
                </c:pt>
                <c:pt idx="116">
                  <c:v>14</c:v>
                </c:pt>
                <c:pt idx="117">
                  <c:v>14</c:v>
                </c:pt>
                <c:pt idx="118">
                  <c:v>14</c:v>
                </c:pt>
                <c:pt idx="119">
                  <c:v>14</c:v>
                </c:pt>
                <c:pt idx="120">
                  <c:v>14</c:v>
                </c:pt>
                <c:pt idx="121">
                  <c:v>14</c:v>
                </c:pt>
                <c:pt idx="122">
                  <c:v>14</c:v>
                </c:pt>
                <c:pt idx="123">
                  <c:v>14</c:v>
                </c:pt>
                <c:pt idx="124">
                  <c:v>14</c:v>
                </c:pt>
                <c:pt idx="125">
                  <c:v>13</c:v>
                </c:pt>
                <c:pt idx="126">
                  <c:v>13</c:v>
                </c:pt>
                <c:pt idx="127">
                  <c:v>13</c:v>
                </c:pt>
                <c:pt idx="128">
                  <c:v>13</c:v>
                </c:pt>
                <c:pt idx="129">
                  <c:v>13</c:v>
                </c:pt>
                <c:pt idx="130">
                  <c:v>13</c:v>
                </c:pt>
                <c:pt idx="131">
                  <c:v>13</c:v>
                </c:pt>
                <c:pt idx="132">
                  <c:v>13</c:v>
                </c:pt>
                <c:pt idx="133">
                  <c:v>13</c:v>
                </c:pt>
                <c:pt idx="134">
                  <c:v>13</c:v>
                </c:pt>
                <c:pt idx="135">
                  <c:v>13</c:v>
                </c:pt>
                <c:pt idx="136">
                  <c:v>13</c:v>
                </c:pt>
                <c:pt idx="137">
                  <c:v>13</c:v>
                </c:pt>
                <c:pt idx="138">
                  <c:v>13</c:v>
                </c:pt>
                <c:pt idx="139">
                  <c:v>13</c:v>
                </c:pt>
                <c:pt idx="140">
                  <c:v>13</c:v>
                </c:pt>
                <c:pt idx="141">
                  <c:v>13</c:v>
                </c:pt>
                <c:pt idx="142">
                  <c:v>13</c:v>
                </c:pt>
                <c:pt idx="143">
                  <c:v>13</c:v>
                </c:pt>
                <c:pt idx="144">
                  <c:v>13</c:v>
                </c:pt>
                <c:pt idx="145">
                  <c:v>13</c:v>
                </c:pt>
                <c:pt idx="146">
                  <c:v>13</c:v>
                </c:pt>
                <c:pt idx="147">
                  <c:v>13</c:v>
                </c:pt>
                <c:pt idx="148">
                  <c:v>13</c:v>
                </c:pt>
                <c:pt idx="149">
                  <c:v>13</c:v>
                </c:pt>
                <c:pt idx="150">
                  <c:v>13</c:v>
                </c:pt>
                <c:pt idx="151">
                  <c:v>13</c:v>
                </c:pt>
                <c:pt idx="152">
                  <c:v>13</c:v>
                </c:pt>
                <c:pt idx="153">
                  <c:v>13</c:v>
                </c:pt>
                <c:pt idx="154">
                  <c:v>12</c:v>
                </c:pt>
                <c:pt idx="155">
                  <c:v>12</c:v>
                </c:pt>
                <c:pt idx="156">
                  <c:v>12</c:v>
                </c:pt>
                <c:pt idx="157">
                  <c:v>12</c:v>
                </c:pt>
                <c:pt idx="158">
                  <c:v>12</c:v>
                </c:pt>
                <c:pt idx="159">
                  <c:v>12</c:v>
                </c:pt>
                <c:pt idx="160">
                  <c:v>12</c:v>
                </c:pt>
                <c:pt idx="161">
                  <c:v>12</c:v>
                </c:pt>
                <c:pt idx="162">
                  <c:v>12</c:v>
                </c:pt>
                <c:pt idx="163">
                  <c:v>12</c:v>
                </c:pt>
                <c:pt idx="164">
                  <c:v>12</c:v>
                </c:pt>
                <c:pt idx="165">
                  <c:v>12</c:v>
                </c:pt>
                <c:pt idx="166">
                  <c:v>12</c:v>
                </c:pt>
                <c:pt idx="167">
                  <c:v>12</c:v>
                </c:pt>
                <c:pt idx="168">
                  <c:v>12</c:v>
                </c:pt>
                <c:pt idx="169">
                  <c:v>12</c:v>
                </c:pt>
                <c:pt idx="170">
                  <c:v>12</c:v>
                </c:pt>
                <c:pt idx="171">
                  <c:v>12</c:v>
                </c:pt>
                <c:pt idx="172">
                  <c:v>12</c:v>
                </c:pt>
                <c:pt idx="173">
                  <c:v>12</c:v>
                </c:pt>
                <c:pt idx="174">
                  <c:v>12</c:v>
                </c:pt>
                <c:pt idx="175">
                  <c:v>12</c:v>
                </c:pt>
                <c:pt idx="176">
                  <c:v>12</c:v>
                </c:pt>
                <c:pt idx="177">
                  <c:v>12</c:v>
                </c:pt>
                <c:pt idx="178">
                  <c:v>11</c:v>
                </c:pt>
                <c:pt idx="179">
                  <c:v>11</c:v>
                </c:pt>
                <c:pt idx="180">
                  <c:v>11</c:v>
                </c:pt>
                <c:pt idx="181">
                  <c:v>11</c:v>
                </c:pt>
                <c:pt idx="182">
                  <c:v>11</c:v>
                </c:pt>
                <c:pt idx="183">
                  <c:v>11</c:v>
                </c:pt>
                <c:pt idx="184">
                  <c:v>11</c:v>
                </c:pt>
                <c:pt idx="185">
                  <c:v>11</c:v>
                </c:pt>
                <c:pt idx="186">
                  <c:v>11</c:v>
                </c:pt>
                <c:pt idx="187">
                  <c:v>11</c:v>
                </c:pt>
                <c:pt idx="188">
                  <c:v>11</c:v>
                </c:pt>
                <c:pt idx="189">
                  <c:v>11</c:v>
                </c:pt>
                <c:pt idx="190">
                  <c:v>11</c:v>
                </c:pt>
                <c:pt idx="191">
                  <c:v>11</c:v>
                </c:pt>
                <c:pt idx="192">
                  <c:v>11</c:v>
                </c:pt>
                <c:pt idx="193">
                  <c:v>11</c:v>
                </c:pt>
                <c:pt idx="194">
                  <c:v>11</c:v>
                </c:pt>
                <c:pt idx="195">
                  <c:v>11</c:v>
                </c:pt>
                <c:pt idx="196">
                  <c:v>11</c:v>
                </c:pt>
                <c:pt idx="197">
                  <c:v>11</c:v>
                </c:pt>
                <c:pt idx="198">
                  <c:v>11</c:v>
                </c:pt>
                <c:pt idx="199">
                  <c:v>11</c:v>
                </c:pt>
                <c:pt idx="200">
                  <c:v>11</c:v>
                </c:pt>
                <c:pt idx="201">
                  <c:v>11</c:v>
                </c:pt>
                <c:pt idx="202">
                  <c:v>11</c:v>
                </c:pt>
                <c:pt idx="203">
                  <c:v>11</c:v>
                </c:pt>
                <c:pt idx="204">
                  <c:v>11</c:v>
                </c:pt>
                <c:pt idx="205">
                  <c:v>11</c:v>
                </c:pt>
                <c:pt idx="206">
                  <c:v>10</c:v>
                </c:pt>
                <c:pt idx="207">
                  <c:v>10</c:v>
                </c:pt>
                <c:pt idx="208">
                  <c:v>10</c:v>
                </c:pt>
                <c:pt idx="209">
                  <c:v>10</c:v>
                </c:pt>
                <c:pt idx="210">
                  <c:v>10</c:v>
                </c:pt>
                <c:pt idx="211">
                  <c:v>10</c:v>
                </c:pt>
                <c:pt idx="212">
                  <c:v>10</c:v>
                </c:pt>
                <c:pt idx="213">
                  <c:v>10</c:v>
                </c:pt>
                <c:pt idx="214">
                  <c:v>10</c:v>
                </c:pt>
                <c:pt idx="215">
                  <c:v>10</c:v>
                </c:pt>
                <c:pt idx="216">
                  <c:v>10</c:v>
                </c:pt>
                <c:pt idx="217">
                  <c:v>10</c:v>
                </c:pt>
                <c:pt idx="218">
                  <c:v>10</c:v>
                </c:pt>
                <c:pt idx="219">
                  <c:v>10</c:v>
                </c:pt>
                <c:pt idx="220">
                  <c:v>10</c:v>
                </c:pt>
                <c:pt idx="221">
                  <c:v>10</c:v>
                </c:pt>
                <c:pt idx="222">
                  <c:v>10</c:v>
                </c:pt>
                <c:pt idx="223">
                  <c:v>10</c:v>
                </c:pt>
                <c:pt idx="224">
                  <c:v>10</c:v>
                </c:pt>
                <c:pt idx="225">
                  <c:v>10</c:v>
                </c:pt>
                <c:pt idx="226">
                  <c:v>10</c:v>
                </c:pt>
                <c:pt idx="227">
                  <c:v>10</c:v>
                </c:pt>
                <c:pt idx="228">
                  <c:v>10</c:v>
                </c:pt>
                <c:pt idx="229">
                  <c:v>10</c:v>
                </c:pt>
                <c:pt idx="230">
                  <c:v>10</c:v>
                </c:pt>
                <c:pt idx="231">
                  <c:v>10</c:v>
                </c:pt>
                <c:pt idx="232">
                  <c:v>10</c:v>
                </c:pt>
                <c:pt idx="233">
                  <c:v>10</c:v>
                </c:pt>
                <c:pt idx="234">
                  <c:v>10</c:v>
                </c:pt>
                <c:pt idx="235">
                  <c:v>10</c:v>
                </c:pt>
                <c:pt idx="236">
                  <c:v>10</c:v>
                </c:pt>
                <c:pt idx="237">
                  <c:v>10</c:v>
                </c:pt>
                <c:pt idx="238">
                  <c:v>10</c:v>
                </c:pt>
                <c:pt idx="239">
                  <c:v>10</c:v>
                </c:pt>
                <c:pt idx="240">
                  <c:v>10</c:v>
                </c:pt>
                <c:pt idx="241">
                  <c:v>10</c:v>
                </c:pt>
                <c:pt idx="242">
                  <c:v>9</c:v>
                </c:pt>
                <c:pt idx="243">
                  <c:v>9</c:v>
                </c:pt>
                <c:pt idx="244">
                  <c:v>9</c:v>
                </c:pt>
                <c:pt idx="245">
                  <c:v>9</c:v>
                </c:pt>
                <c:pt idx="246">
                  <c:v>9</c:v>
                </c:pt>
                <c:pt idx="247">
                  <c:v>9</c:v>
                </c:pt>
                <c:pt idx="248">
                  <c:v>9</c:v>
                </c:pt>
                <c:pt idx="249">
                  <c:v>9</c:v>
                </c:pt>
                <c:pt idx="250">
                  <c:v>9</c:v>
                </c:pt>
                <c:pt idx="251">
                  <c:v>9</c:v>
                </c:pt>
                <c:pt idx="252">
                  <c:v>9</c:v>
                </c:pt>
                <c:pt idx="253">
                  <c:v>9</c:v>
                </c:pt>
                <c:pt idx="254">
                  <c:v>9</c:v>
                </c:pt>
                <c:pt idx="255">
                  <c:v>9</c:v>
                </c:pt>
                <c:pt idx="256">
                  <c:v>9</c:v>
                </c:pt>
                <c:pt idx="257">
                  <c:v>9</c:v>
                </c:pt>
                <c:pt idx="258">
                  <c:v>9</c:v>
                </c:pt>
                <c:pt idx="259">
                  <c:v>9</c:v>
                </c:pt>
                <c:pt idx="260">
                  <c:v>9</c:v>
                </c:pt>
                <c:pt idx="261">
                  <c:v>9</c:v>
                </c:pt>
                <c:pt idx="262">
                  <c:v>9</c:v>
                </c:pt>
                <c:pt idx="263">
                  <c:v>9</c:v>
                </c:pt>
                <c:pt idx="264">
                  <c:v>9</c:v>
                </c:pt>
                <c:pt idx="265">
                  <c:v>9</c:v>
                </c:pt>
                <c:pt idx="266">
                  <c:v>9</c:v>
                </c:pt>
                <c:pt idx="267">
                  <c:v>9</c:v>
                </c:pt>
                <c:pt idx="268">
                  <c:v>9</c:v>
                </c:pt>
                <c:pt idx="269">
                  <c:v>9</c:v>
                </c:pt>
                <c:pt idx="270">
                  <c:v>9</c:v>
                </c:pt>
                <c:pt idx="271">
                  <c:v>9</c:v>
                </c:pt>
                <c:pt idx="272">
                  <c:v>9</c:v>
                </c:pt>
                <c:pt idx="273">
                  <c:v>9</c:v>
                </c:pt>
                <c:pt idx="274">
                  <c:v>9</c:v>
                </c:pt>
                <c:pt idx="275">
                  <c:v>9</c:v>
                </c:pt>
                <c:pt idx="276">
                  <c:v>9</c:v>
                </c:pt>
                <c:pt idx="277">
                  <c:v>9</c:v>
                </c:pt>
                <c:pt idx="278">
                  <c:v>8</c:v>
                </c:pt>
                <c:pt idx="279">
                  <c:v>8</c:v>
                </c:pt>
                <c:pt idx="280">
                  <c:v>8</c:v>
                </c:pt>
                <c:pt idx="281">
                  <c:v>8</c:v>
                </c:pt>
                <c:pt idx="282">
                  <c:v>8</c:v>
                </c:pt>
                <c:pt idx="283">
                  <c:v>8</c:v>
                </c:pt>
                <c:pt idx="284">
                  <c:v>8</c:v>
                </c:pt>
                <c:pt idx="285">
                  <c:v>8</c:v>
                </c:pt>
                <c:pt idx="286">
                  <c:v>8</c:v>
                </c:pt>
                <c:pt idx="287">
                  <c:v>8</c:v>
                </c:pt>
                <c:pt idx="288">
                  <c:v>8</c:v>
                </c:pt>
                <c:pt idx="289">
                  <c:v>8</c:v>
                </c:pt>
                <c:pt idx="290">
                  <c:v>8</c:v>
                </c:pt>
                <c:pt idx="291">
                  <c:v>8</c:v>
                </c:pt>
                <c:pt idx="292">
                  <c:v>8</c:v>
                </c:pt>
                <c:pt idx="293">
                  <c:v>8</c:v>
                </c:pt>
                <c:pt idx="294">
                  <c:v>8</c:v>
                </c:pt>
                <c:pt idx="295">
                  <c:v>8</c:v>
                </c:pt>
                <c:pt idx="296">
                  <c:v>8</c:v>
                </c:pt>
                <c:pt idx="297">
                  <c:v>8</c:v>
                </c:pt>
                <c:pt idx="298">
                  <c:v>8</c:v>
                </c:pt>
                <c:pt idx="299">
                  <c:v>8</c:v>
                </c:pt>
                <c:pt idx="300">
                  <c:v>8</c:v>
                </c:pt>
                <c:pt idx="301">
                  <c:v>8</c:v>
                </c:pt>
                <c:pt idx="302">
                  <c:v>8</c:v>
                </c:pt>
                <c:pt idx="303">
                  <c:v>8</c:v>
                </c:pt>
                <c:pt idx="304">
                  <c:v>8</c:v>
                </c:pt>
                <c:pt idx="305">
                  <c:v>8</c:v>
                </c:pt>
                <c:pt idx="306">
                  <c:v>8</c:v>
                </c:pt>
                <c:pt idx="307">
                  <c:v>8</c:v>
                </c:pt>
                <c:pt idx="308">
                  <c:v>8</c:v>
                </c:pt>
                <c:pt idx="309">
                  <c:v>8</c:v>
                </c:pt>
                <c:pt idx="310">
                  <c:v>8</c:v>
                </c:pt>
                <c:pt idx="311">
                  <c:v>8</c:v>
                </c:pt>
                <c:pt idx="312">
                  <c:v>8</c:v>
                </c:pt>
                <c:pt idx="313">
                  <c:v>7</c:v>
                </c:pt>
                <c:pt idx="314">
                  <c:v>7</c:v>
                </c:pt>
                <c:pt idx="315">
                  <c:v>7</c:v>
                </c:pt>
                <c:pt idx="316">
                  <c:v>7</c:v>
                </c:pt>
                <c:pt idx="317">
                  <c:v>7</c:v>
                </c:pt>
                <c:pt idx="318">
                  <c:v>7</c:v>
                </c:pt>
                <c:pt idx="319">
                  <c:v>7</c:v>
                </c:pt>
                <c:pt idx="320">
                  <c:v>7</c:v>
                </c:pt>
                <c:pt idx="321">
                  <c:v>7</c:v>
                </c:pt>
                <c:pt idx="322">
                  <c:v>7</c:v>
                </c:pt>
                <c:pt idx="323">
                  <c:v>7</c:v>
                </c:pt>
                <c:pt idx="324">
                  <c:v>7</c:v>
                </c:pt>
                <c:pt idx="325">
                  <c:v>7</c:v>
                </c:pt>
                <c:pt idx="326">
                  <c:v>7</c:v>
                </c:pt>
                <c:pt idx="327">
                  <c:v>7</c:v>
                </c:pt>
                <c:pt idx="328">
                  <c:v>7</c:v>
                </c:pt>
                <c:pt idx="329">
                  <c:v>7</c:v>
                </c:pt>
                <c:pt idx="330">
                  <c:v>7</c:v>
                </c:pt>
                <c:pt idx="331">
                  <c:v>7</c:v>
                </c:pt>
                <c:pt idx="332">
                  <c:v>7</c:v>
                </c:pt>
                <c:pt idx="333">
                  <c:v>7</c:v>
                </c:pt>
                <c:pt idx="334">
                  <c:v>7</c:v>
                </c:pt>
                <c:pt idx="335">
                  <c:v>7</c:v>
                </c:pt>
                <c:pt idx="336">
                  <c:v>7</c:v>
                </c:pt>
                <c:pt idx="337">
                  <c:v>7</c:v>
                </c:pt>
                <c:pt idx="338">
                  <c:v>7</c:v>
                </c:pt>
                <c:pt idx="339">
                  <c:v>7</c:v>
                </c:pt>
                <c:pt idx="340">
                  <c:v>7</c:v>
                </c:pt>
                <c:pt idx="341">
                  <c:v>7</c:v>
                </c:pt>
                <c:pt idx="342">
                  <c:v>7</c:v>
                </c:pt>
                <c:pt idx="343">
                  <c:v>7</c:v>
                </c:pt>
                <c:pt idx="344">
                  <c:v>7</c:v>
                </c:pt>
                <c:pt idx="345">
                  <c:v>7</c:v>
                </c:pt>
                <c:pt idx="346">
                  <c:v>7</c:v>
                </c:pt>
                <c:pt idx="347">
                  <c:v>7</c:v>
                </c:pt>
                <c:pt idx="348">
                  <c:v>7</c:v>
                </c:pt>
                <c:pt idx="349">
                  <c:v>7</c:v>
                </c:pt>
                <c:pt idx="350">
                  <c:v>7</c:v>
                </c:pt>
                <c:pt idx="351">
                  <c:v>7</c:v>
                </c:pt>
                <c:pt idx="352">
                  <c:v>7</c:v>
                </c:pt>
                <c:pt idx="353">
                  <c:v>7</c:v>
                </c:pt>
                <c:pt idx="354">
                  <c:v>7</c:v>
                </c:pt>
                <c:pt idx="355">
                  <c:v>6</c:v>
                </c:pt>
                <c:pt idx="356">
                  <c:v>6</c:v>
                </c:pt>
                <c:pt idx="357">
                  <c:v>6</c:v>
                </c:pt>
                <c:pt idx="358">
                  <c:v>6</c:v>
                </c:pt>
                <c:pt idx="359">
                  <c:v>6</c:v>
                </c:pt>
                <c:pt idx="360">
                  <c:v>6</c:v>
                </c:pt>
                <c:pt idx="361">
                  <c:v>6</c:v>
                </c:pt>
                <c:pt idx="362">
                  <c:v>6</c:v>
                </c:pt>
                <c:pt idx="363">
                  <c:v>6</c:v>
                </c:pt>
                <c:pt idx="364">
                  <c:v>6</c:v>
                </c:pt>
                <c:pt idx="365">
                  <c:v>6</c:v>
                </c:pt>
                <c:pt idx="366">
                  <c:v>6</c:v>
                </c:pt>
                <c:pt idx="367">
                  <c:v>6</c:v>
                </c:pt>
                <c:pt idx="368">
                  <c:v>6</c:v>
                </c:pt>
                <c:pt idx="369">
                  <c:v>6</c:v>
                </c:pt>
                <c:pt idx="370">
                  <c:v>6</c:v>
                </c:pt>
                <c:pt idx="371">
                  <c:v>6</c:v>
                </c:pt>
                <c:pt idx="372">
                  <c:v>6</c:v>
                </c:pt>
                <c:pt idx="373">
                  <c:v>6</c:v>
                </c:pt>
                <c:pt idx="374">
                  <c:v>6</c:v>
                </c:pt>
                <c:pt idx="375">
                  <c:v>6</c:v>
                </c:pt>
                <c:pt idx="376">
                  <c:v>6</c:v>
                </c:pt>
                <c:pt idx="377">
                  <c:v>6</c:v>
                </c:pt>
                <c:pt idx="378">
                  <c:v>6</c:v>
                </c:pt>
                <c:pt idx="379">
                  <c:v>6</c:v>
                </c:pt>
                <c:pt idx="380">
                  <c:v>6</c:v>
                </c:pt>
                <c:pt idx="381">
                  <c:v>6</c:v>
                </c:pt>
                <c:pt idx="382">
                  <c:v>6</c:v>
                </c:pt>
                <c:pt idx="383">
                  <c:v>6</c:v>
                </c:pt>
                <c:pt idx="384">
                  <c:v>6</c:v>
                </c:pt>
                <c:pt idx="385">
                  <c:v>5</c:v>
                </c:pt>
                <c:pt idx="386">
                  <c:v>5</c:v>
                </c:pt>
                <c:pt idx="387">
                  <c:v>5</c:v>
                </c:pt>
                <c:pt idx="388">
                  <c:v>5</c:v>
                </c:pt>
                <c:pt idx="389">
                  <c:v>5</c:v>
                </c:pt>
                <c:pt idx="390">
                  <c:v>5</c:v>
                </c:pt>
                <c:pt idx="391">
                  <c:v>5</c:v>
                </c:pt>
                <c:pt idx="392">
                  <c:v>5</c:v>
                </c:pt>
                <c:pt idx="393">
                  <c:v>5</c:v>
                </c:pt>
                <c:pt idx="394">
                  <c:v>5</c:v>
                </c:pt>
                <c:pt idx="395">
                  <c:v>5</c:v>
                </c:pt>
                <c:pt idx="396">
                  <c:v>5</c:v>
                </c:pt>
                <c:pt idx="397">
                  <c:v>5</c:v>
                </c:pt>
                <c:pt idx="398">
                  <c:v>5</c:v>
                </c:pt>
                <c:pt idx="399">
                  <c:v>5</c:v>
                </c:pt>
                <c:pt idx="400">
                  <c:v>5</c:v>
                </c:pt>
                <c:pt idx="401">
                  <c:v>5</c:v>
                </c:pt>
                <c:pt idx="402">
                  <c:v>5</c:v>
                </c:pt>
                <c:pt idx="403">
                  <c:v>5</c:v>
                </c:pt>
                <c:pt idx="404">
                  <c:v>5</c:v>
                </c:pt>
                <c:pt idx="405">
                  <c:v>5</c:v>
                </c:pt>
                <c:pt idx="406">
                  <c:v>5</c:v>
                </c:pt>
                <c:pt idx="407">
                  <c:v>5</c:v>
                </c:pt>
                <c:pt idx="408">
                  <c:v>5</c:v>
                </c:pt>
                <c:pt idx="409">
                  <c:v>5</c:v>
                </c:pt>
                <c:pt idx="410">
                  <c:v>5</c:v>
                </c:pt>
                <c:pt idx="411">
                  <c:v>5</c:v>
                </c:pt>
                <c:pt idx="412">
                  <c:v>5</c:v>
                </c:pt>
                <c:pt idx="413">
                  <c:v>5</c:v>
                </c:pt>
                <c:pt idx="414">
                  <c:v>5</c:v>
                </c:pt>
                <c:pt idx="415">
                  <c:v>5</c:v>
                </c:pt>
                <c:pt idx="416">
                  <c:v>5</c:v>
                </c:pt>
                <c:pt idx="417">
                  <c:v>5</c:v>
                </c:pt>
                <c:pt idx="418">
                  <c:v>5</c:v>
                </c:pt>
                <c:pt idx="419">
                  <c:v>5</c:v>
                </c:pt>
                <c:pt idx="420">
                  <c:v>5</c:v>
                </c:pt>
                <c:pt idx="421">
                  <c:v>5</c:v>
                </c:pt>
                <c:pt idx="422">
                  <c:v>5</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3</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2</c:v>
                </c:pt>
                <c:pt idx="472">
                  <c:v>2</c:v>
                </c:pt>
                <c:pt idx="473">
                  <c:v>2</c:v>
                </c:pt>
                <c:pt idx="474">
                  <c:v>2</c:v>
                </c:pt>
                <c:pt idx="475">
                  <c:v>2</c:v>
                </c:pt>
                <c:pt idx="476">
                  <c:v>2</c:v>
                </c:pt>
                <c:pt idx="477">
                  <c:v>2</c:v>
                </c:pt>
                <c:pt idx="478">
                  <c:v>2</c:v>
                </c:pt>
                <c:pt idx="479">
                  <c:v>2</c:v>
                </c:pt>
                <c:pt idx="480">
                  <c:v>2</c:v>
                </c:pt>
                <c:pt idx="481">
                  <c:v>2</c:v>
                </c:pt>
                <c:pt idx="482">
                  <c:v>2</c:v>
                </c:pt>
                <c:pt idx="483">
                  <c:v>2</c:v>
                </c:pt>
                <c:pt idx="484">
                  <c:v>2</c:v>
                </c:pt>
                <c:pt idx="485">
                  <c:v>1</c:v>
                </c:pt>
                <c:pt idx="486">
                  <c:v>1</c:v>
                </c:pt>
                <c:pt idx="487">
                  <c:v>1</c:v>
                </c:pt>
                <c:pt idx="488">
                  <c:v>1</c:v>
                </c:pt>
                <c:pt idx="489">
                  <c:v>1</c:v>
                </c:pt>
                <c:pt idx="490">
                  <c:v>1</c:v>
                </c:pt>
                <c:pt idx="491">
                  <c:v>1</c:v>
                </c:pt>
              </c:numCache>
            </c:numRef>
          </c:val>
          <c:extLst>
            <c:ext xmlns:c16="http://schemas.microsoft.com/office/drawing/2014/chart" uri="{C3380CC4-5D6E-409C-BE32-E72D297353CC}">
              <c16:uniqueId val="{00000000-FA31-44B0-BB58-C46D52FF4379}"/>
            </c:ext>
          </c:extLst>
        </c:ser>
        <c:dLbls>
          <c:showLegendKey val="0"/>
          <c:showVal val="0"/>
          <c:showCatName val="0"/>
          <c:showSerName val="0"/>
          <c:showPercent val="0"/>
          <c:showBubbleSize val="0"/>
        </c:dLbls>
        <c:axId val="1230877695"/>
        <c:axId val="1230861855"/>
      </c:areaChart>
      <c:catAx>
        <c:axId val="12308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61855"/>
        <c:crosses val="autoZero"/>
        <c:auto val="1"/>
        <c:lblAlgn val="ctr"/>
        <c:lblOffset val="100"/>
        <c:noMultiLvlLbl val="0"/>
      </c:catAx>
      <c:valAx>
        <c:axId val="123086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8776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[Ecommerce_Sales_Dataset_MODULE 1-V1.xlsx]PIVOTS!PivotTable9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Popular</a:t>
            </a:r>
            <a:r>
              <a:rPr lang="en-GB" baseline="0"/>
              <a:t> Product Vs Gender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PIVOTS!$X$20:$X$21</c:f>
              <c:strCache>
                <c:ptCount val="1"/>
                <c:pt idx="0">
                  <c:v>Female</c:v>
                </c:pt>
              </c:strCache>
            </c:strRef>
          </c:tx>
          <c:spPr>
            <a:solidFill>
              <a:schemeClr val="accent1"/>
            </a:solidFill>
            <a:ln>
              <a:noFill/>
            </a:ln>
            <a:effectLst/>
          </c:spPr>
          <c:invertIfNegative val="0"/>
          <c:cat>
            <c:strRef>
              <c:f>PIVOTS!$W$22:$W$27</c:f>
              <c:strCache>
                <c:ptCount val="5"/>
                <c:pt idx="0">
                  <c:v>Sports</c:v>
                </c:pt>
                <c:pt idx="1">
                  <c:v>Electronics</c:v>
                </c:pt>
                <c:pt idx="2">
                  <c:v>Home</c:v>
                </c:pt>
                <c:pt idx="3">
                  <c:v>Clothing</c:v>
                </c:pt>
                <c:pt idx="4">
                  <c:v>Beauty</c:v>
                </c:pt>
              </c:strCache>
            </c:strRef>
          </c:cat>
          <c:val>
            <c:numRef>
              <c:f>PIVOTS!$X$22:$X$27</c:f>
              <c:numCache>
                <c:formatCode>General</c:formatCode>
                <c:ptCount val="5"/>
                <c:pt idx="0">
                  <c:v>714</c:v>
                </c:pt>
                <c:pt idx="1">
                  <c:v>657</c:v>
                </c:pt>
                <c:pt idx="2">
                  <c:v>514</c:v>
                </c:pt>
                <c:pt idx="3">
                  <c:v>483</c:v>
                </c:pt>
                <c:pt idx="4">
                  <c:v>404</c:v>
                </c:pt>
              </c:numCache>
            </c:numRef>
          </c:val>
          <c:extLst>
            <c:ext xmlns:c16="http://schemas.microsoft.com/office/drawing/2014/chart" uri="{C3380CC4-5D6E-409C-BE32-E72D297353CC}">
              <c16:uniqueId val="{00000000-B57A-4BD1-84E9-9E8D13245905}"/>
            </c:ext>
          </c:extLst>
        </c:ser>
        <c:ser>
          <c:idx val="1"/>
          <c:order val="1"/>
          <c:tx>
            <c:strRef>
              <c:f>PIVOTS!$Y$20:$Y$21</c:f>
              <c:strCache>
                <c:ptCount val="1"/>
                <c:pt idx="0">
                  <c:v>Male</c:v>
                </c:pt>
              </c:strCache>
            </c:strRef>
          </c:tx>
          <c:spPr>
            <a:solidFill>
              <a:schemeClr val="accent2"/>
            </a:solidFill>
            <a:ln>
              <a:noFill/>
            </a:ln>
            <a:effectLst/>
          </c:spPr>
          <c:invertIfNegative val="0"/>
          <c:cat>
            <c:strRef>
              <c:f>PIVOTS!$W$22:$W$27</c:f>
              <c:strCache>
                <c:ptCount val="5"/>
                <c:pt idx="0">
                  <c:v>Sports</c:v>
                </c:pt>
                <c:pt idx="1">
                  <c:v>Electronics</c:v>
                </c:pt>
                <c:pt idx="2">
                  <c:v>Home</c:v>
                </c:pt>
                <c:pt idx="3">
                  <c:v>Clothing</c:v>
                </c:pt>
                <c:pt idx="4">
                  <c:v>Beauty</c:v>
                </c:pt>
              </c:strCache>
            </c:strRef>
          </c:cat>
          <c:val>
            <c:numRef>
              <c:f>PIVOTS!$Y$22:$Y$27</c:f>
              <c:numCache>
                <c:formatCode>General</c:formatCode>
                <c:ptCount val="5"/>
                <c:pt idx="0">
                  <c:v>527</c:v>
                </c:pt>
                <c:pt idx="1">
                  <c:v>508</c:v>
                </c:pt>
                <c:pt idx="2">
                  <c:v>460</c:v>
                </c:pt>
                <c:pt idx="3">
                  <c:v>363</c:v>
                </c:pt>
                <c:pt idx="4">
                  <c:v>334</c:v>
                </c:pt>
              </c:numCache>
            </c:numRef>
          </c:val>
          <c:extLst>
            <c:ext xmlns:c16="http://schemas.microsoft.com/office/drawing/2014/chart" uri="{C3380CC4-5D6E-409C-BE32-E72D297353CC}">
              <c16:uniqueId val="{00000001-B57A-4BD1-84E9-9E8D13245905}"/>
            </c:ext>
          </c:extLst>
        </c:ser>
        <c:dLbls>
          <c:showLegendKey val="0"/>
          <c:showVal val="0"/>
          <c:showCatName val="0"/>
          <c:showSerName val="0"/>
          <c:showPercent val="0"/>
          <c:showBubbleSize val="0"/>
        </c:dLbls>
        <c:gapWidth val="150"/>
        <c:overlap val="100"/>
        <c:axId val="528299088"/>
        <c:axId val="528301008"/>
      </c:barChart>
      <c:catAx>
        <c:axId val="528299088"/>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301008"/>
        <c:crosses val="autoZero"/>
        <c:auto val="1"/>
        <c:lblAlgn val="ctr"/>
        <c:lblOffset val="100"/>
        <c:noMultiLvlLbl val="0"/>
      </c:catAx>
      <c:valAx>
        <c:axId val="52830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299088"/>
        <c:crosses val="max"/>
        <c:crossBetween val="between"/>
      </c:valAx>
      <c:spPr>
        <a:noFill/>
        <a:ln>
          <a:noFill/>
        </a:ln>
        <a:effectLst/>
      </c:spPr>
    </c:plotArea>
    <c:legend>
      <c:legendPos val="r"/>
      <c:layout>
        <c:manualLayout>
          <c:xMode val="edge"/>
          <c:yMode val="edge"/>
          <c:x val="0.82869889430080412"/>
          <c:y val="0.74305495903921115"/>
          <c:w val="0.13870126869838093"/>
          <c:h val="0.17045573848723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Customer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Customer Location</a:t>
          </a:r>
        </a:p>
      </cx:txPr>
    </cx:title>
    <cx:plotArea>
      <cx:plotAreaRegion>
        <cx:series layoutId="regionMap" uniqueId="{29BD912B-28D6-4A4E-900F-23560CC3308F}">
          <cx:dataId val="0"/>
          <cx:layoutPr>
            <cx:geography cultureLanguage="en-US" cultureRegion="GB" attribution="Powered by Bing">
              <cx:geoCache provider="{E9337A44-BEBE-4D9F-B70C-5C5E7DAFC167}">
                <cx:binary>3H1pc9y2svZfcfnzSwU7iFMntyrkLNotW5Zj+wtrtIQ7AQLcf/3bY0m2xIxj3To6H+5MUnHFI8w0
8aC7n17Q+vfN8K+b4m5j3wxlUbl/3Qy/v02axvzrt9/cTXJXbtxBmd5Y7fRfzcGNLn/Tf/2V3tz9
dms3fVrFvxGE2W83ycY2d8Pb//k3fFp8p0/1zaZJdfW+vbPjhzvXFo37h/d2vvXmRrdVs10ewyf9
/vbq8o+3bza3ZVotUtfY9KbBv799Z+9iXb19c1c1aTN+HM3d72+f/czbN7/NP/1vkrwpQNimvYW1
jB4o6gtfUKHuX2/fFLqKH972MEEHnPsYcSYfv/V8U8LKX0vyTY7N7a29cw4e5NufP9Y9kxr++sPb
v21AlTZ3t28um01z596+SZ0O73co1FvRry6/PetvzxH4n3/P/gKefvY3T0Cab9Wv3vqbiLswOts4
t7lJWnfXNCD3q0FFDrAkVDJJ0bcXfg6VxAcCcUSpP0PqxfLsBmy2fIbbGRzS+cH9P4rbH8XmelNu
Xg8xSg6kEIwQAog81SpfHPgMkCKIfNe6+2Nyr1svkGQ3Vt8XzlD643RvUDq/698cbkrjktTevR5W
YAiFzwVWlN9rF30OGWgXl1IQhdT9++Txu+8he7FYu4GbLZ/Bd364N/D9YdNJV6+pZOyAKEqIj9m9
Ls10DWOwi4JxJbh4NJvPdO3XAu2G7PuTzMD64+vegHWWVtWd080rwsXEAWUKM6r8ez3Cz/VMsQOs
fIoA0ecK9iJZdiP1ZOkMq7PzvcEKTL/LXxEoAUAwxiQi6F6v2HOgMCcHRCqfgc18jtSvJdkN0+O6
GUZ/nOwPRjbfVG7ziqSQsgNfgSpRzO9R8p+jpMgBqBrmwOHv1Y3PsHqBRD9B6/vKOV77w+RDDfbv
pklv2uZx214h5NoyCY45fWQaMwsogTVSH/wZmWH1Qml2w/Vs8Qyx8OPeaNinO1vq6jXRYgdIcgL/
zAkhAVpBhBI+vde8GVovkGQ3Ut8XzlD6tD8obdnu8Z11d+MrqhU6wBTYOaf4O0F/GnNJdiCkzyF9
cw+XYo/f/YPA/1qm3ZA9fZ4ZaufHe6Nb4aZI/9K2Sl+RZVB5QDgTQuGHsGpmDDFWBwLSHhKzB9ye
o/YymXaj9nTtDLXwj71BbXs2v2ibP+7bKzgwAjlDRdg2f/HtNbeM/EDAOxBMP0Rk4vG7f2jaryTa
jdiPZ5nhdf5lb/AKdaHt5lY/7tl/jhf1D4Aico7YA15zHUP8ANK7PhUA5NPQ+CWi7Abqx8oZUOG7
vQHqqLpNN6+ayVAHYAYV8x+5+kyvIGsIrFAqyHbs5PIvEGg3Wt8XzsA62p/oeHFXbPrNayYMqTpA
yIeMIH2IvCAKfsY3+AGDugqjGAK07WvGD18i0W64fqyc4bVY7o1yrcAIprevSDSIf8AV55B4utcd
NDOCPgTKvqSMQO7p0ak9tYUvEGg3Wt8XzsBa7U9K/hBUK00ffcd/7rC+cT7QLUSBOTzVKchjHHAi
t36MfQMJQHwK0q8F2Y3R47oZRIdHe6NP6ztt41cl7hD+MshSQC73Xl/m+kQPIHsI1Ur0kHiacYsX
CLQbq+8LZ2Ct/9gbsM5S53RrX1GjgAJSIYFXsN3B8TZNKCWVmDxEWTNn9RKJdsP1Y+UMr7M9YoK3
m+QV+TpjB9RXSJLHkHeW08UYUhlcUemjGUxHvxJkN0YPy2YAHS32RqE+3m3rWO7u7tFd/Oc+inIo
4UP1HvkP9g3KVU9dFZB1yijZ5i6+28enrupFIu2G68nSGWQf94ewHxVFWunUvR5iDBKEoFIQ5j6k
JWaE3VdQ8IJGKO7/IPRPEXuJRLsB+7FyhtfR/nDAS902yZtwYzXgtnk91Cg0qCGqGMEPnmseFCMo
gAHJgDL/fZg1Sza9XK7d2M3XzxC8DPfGSJ6lN0kab16zuRCKk9CupqT/gM3MkfkcKl1IQUZjN3Yv
kWg3aj9WzvA62x9Kf6T7V9QzRqDOxQSX7D6yQjM9U/Rg2xgl8EPkhWZ69itpduN0v2qG0dH+MPmT
1y73+5ClYJIoKb+ziqesQwHP9xGGfoAHHzZrBf21PLtxelw3Q+rkcm+s3wm4+vYmH1/Rc8ltroL4
gj80ef7d+hFfQtSFHzJOMzL/Eol+gtb3Z5nj9WVv8DrVbepeOf+ODhR0uiMBHU33r+eUXmGgGtiH
VsMfHVFPCeKLRNqN2JOlM8hO98cYnm3S6hUjMMYhwtp2dj6xdU9toVAHBEMNEtzaPZqzgv8vxdkN
1cOyGUxny73RrD/vXPPmUwrpwtet9PuQMCQcuOCDOZz16foICv1UQgvHD6L/VLteLNZu2GbLZ/D9
+Wlv4Nsm3Lb/GpO+oi+DnjQCGfnvobF6bhohdob2agIV5odsx4wdvlCo3dA9WzwD7mx/GMjZxo7F
prp9RdSg8A8UBOzjc7SkOJAI1BDC6nvLCFz/qaq9RJKfQPX9GeY47U8y8Qz6C1+17s/kAdwF4lhB
seTbaxZ6YQTaxTgmgs5d2K9F+QlOjwvnMH3cGzt4fndtX7cjnkHjLjSiUbgGdI/TLOWr1AHQRwjO
Hq82zAj9SyTaDdePlTO8zveHdpzfdZvXLPhDfwblggE9fGDrs/ALYwE+i8NtyYcMPn5uBH8tz8+w
un+OOVL7wzC2XXhnd0N684o1L7jHACleKECyB936mw0UBxhBqzVkeuc4vUSan2H1Y+0cr7P9sYTa
/ndS89CMQaEM+V3DZoxeQkHFBwUT4gHTGSk8f7FcP0Fvtn6OYLg3CH68G1710hCG1jTqMyia7M4i
gumE5l5IMv7IXD3lh78UZzdeD8tmMH38vDcw3R/oxSZ/3RuTEjppBAXD93DRZMbmAUOAc3sF9kfa
6ilaL5VqN2jPV8+wO98fVv8uSV/RnUGtmUGzGlD63eQDug3hHch2wP3KR8r/FLNfSbMbq/tVM4ze
He6Nfr3LC2i0edUJDeDCfArq9XDpf94VqiCHD6wDIQlFym+v5+TjJRL9BKvvzzLHa3+uu15A240b
i27zqolE0C1fwY2hh74bNMdMygOf+v62RHYPGRD/p7r1Uql24/Z89Qy7i/1J1n9IYMjOmyP3uhkp
CKEF8YniDz3xahaUbadsYIjHtvMavr1mmamXSrUbu+erZ9h9ONobO3nfs/LqPARCNAr1FBiDco/N
jO5veQihCBqCxSxN9VJ5dqP2fPUMtcv9YSBXzSZ5tFSv0J8IHB6GRcH9lAfXNktWfRuLIqGYScQs
LPuVHLtRul81Q+dqf9KJ/4WCGHALTHwFjdnf/dTT+qWEghk4OQ6dwDtt4Usk2o3Vj5UzvD7tj//6
cwMDoqq4edVheRCJYUyhhvkTC/htWB5ci3hss5+lql4m027Mnq6dofbnHqGWuhtdufR1mxAFBM6c
igc6OAufoXQpIdfBoaF+Zyj250tE+glmP5bOIdsfsvHnqGFEZfx6ngs6EcHewWiNn4y0gRILjKSE
2UTg2O4N4+N3318vf4FAP4Hr8UnmYH35P8kMn09hvI+A7nnFzdNBo//LgaFQVoEZk9AmSn9kLp56
LSiCQf8hXCV/rC3PuODVS8XajdFs+bMngZGgzz/8vzMx9OfTRL8PWl1sms3y24TWJwNF//ndb48L
k2RnSx8i15243UN6dPv7W8Jgl7/Pfd1+xMO6e42Ybcts3d3GNb+/9YQ4UJJS6AAG9GBA27bBt4dW
oN/fwhWWLVOB0gsMR4RhHT4EbdU29/77W4jXKIwOALgf5hW57TUAWAKdB5RA/kthqJgqmN/xfVTu
hS5GGGH7fTce/v9N1ZYXOq0a9/tbClGfuf+x7dNtvxHm0CpoDyISEp1w6xDev9l8ALMDP43/X4Ez
W+E+53c+jppWLYlhxitCZLp0+sR5a/IN8yx3q6oe3cgWDRl4MoSejtB1XFlWeaEmQy6PVcLHdpEr
r6oPe1UW7qzgpfHGQOcDN9c8b7JBL2CvioyGsZQM38lBj+2HIhlksfF9bqIbWtJanMcirQ0NSpw6
EIUZbst3CUZNXy3igtvcBLrnZXmK5ViDyHFZ4vGElLTK/vJcp2HNE0h3bBJEX8/2CEbfEKag4rnN
jcB2wYl4ukcSl2mbiMS/i3pdZfVhU7KCHRasc1YeTi5u0j6cUgMjXgoUpSRa/fPXY4gnnn//9v4g
hakgUKSDLnG1ff8JRlNGfSeQSG8znNM8DRtNOU0CpYhXZys79LFtFjZpYpYEHvMmU130jI6OhJhN
oqfHjUgqlwda19Tic0gh1PDePwsJR/ipjHChmFK44gOUG0aTbI/lcxmHJPVIYql3KzzbIbKIJxnL
elX4rKEoqGwjxNeco6gB9/1d3X6NzfZ7mYK2bYjFCAw3nH+vaUcttUf923iEMyeCDpnCfU5YRKo4
6LO0Td9VEQypboIk0RCxBf/89cBwZo8todYDt3UV4xDxye22PIEm5l3qoSGht54sZE1D3iPBN6BI
XnOkp1QW56mHNT6jeT22l7lDaEoCoNcFbMo/SwIdEM8l4QToMQyj23aLwUitGQCNSFE25lV0E6mp
4nata1NG49KLSqfG9ejbAVD556/8+8NDhV9Ahhe6drcXidDzh09kEhXZiOwtEz1o+WrEYsL5itu+
dWyZ+hETX20Lu14HTkA8/VWjsbNq2aUamf4XBwHPLJnchnNwLXCrqHDHE3r1n0sTqynjyjTeNUy3
laV3ODTJViHKQScw/rrtMzaxMC3dSEwwKEJBKp6ipL0sjcjGsPKwrS5VmZS2WtRcW/Kh7NLKXf/z
nm3t6RN7KyHIQXAPBHqOYFAdaMvMlrR95FtUT8P1YBsLhwC1OYLNQkNPuRcMlnbepSF5vVWaptfb
P1ITt//bzYIWDbiSQhGEwYwyMG3PN8uviWtGJ/R1VXAPbHgG1mvqg25EzchPaMTB7ru4hUGFZcYr
sKjWlBbzQ9/LvC4P6gSs7dbyjwmsqtKp6E7YkBtd/sKsbAdezvZrG8UTmC9GAGEhZv5poH1lVDXR
axcR4ZXLrHGmaC/qqUlNFfb1WINwniw7eE+PdanHhZ9Po3fZGxMdOWWLLA7LaULjSZnUVRMFlUIi
asKWI6/4IEoVT2VIqBrAJBIvG3F1jCZVwKfmadTX9S/UFEOg+uSB4FICeBEYRAPpPODYguOZxahQ
k0TZYNQNyggXXxm1gDgROQf4LS1jctj1fleVISqZJTKQtnAyD4oJYRc2tBrkVdaj1rv853P54MZ+
HE0YYgR3JqAqDSNwYLaAD5Prn58JhOpKyzRxazsRlLgl4cPWkrfQmtrqv9xUgTEItYtN71RQRlOC
RdDwuMHlCTh8oC9xqHPTDPSUsKHK0EUZ8TjWh2Pdgz6dR0Oa42EMIwJb/cXVdVnHS5sRVtXLsmgn
0oRII+HKhW85SotTOmBNxYUav3mSXPidR99FVYnr4SyPk04B3Wg7kWIVoAzc3GE9CZmWi8LLDOhw
UXRc2VB6sCwJ8rKX8EdcaB8UX4w5mCOibNIe5d92s09KkvFQecMIJ6nviAcmRBPfL84r0sJ2Y2Am
rTynruDwAV5Gtipq4GABbsj4eEqD3DUlnoLKWVWlC2FkkbWBTqH4bENRNwK+Hw0DwK2yGP4LlKaH
/Z1qv7bRStYdrY8k8nJBlsbX8JVlPmS0O0Y9idI4LIYSepPXxVAXWXFFdZspei7GRjFzlAnkke6Y
u87CMR5TmoNaqn50tF4keVuq7kOfDZJWZZAlja+j0Gt13KMyqKHew8mFqpWR/TKuoXxQf+Sj6ib9
EaFxawwjnCMiznXjei0+pgZKDPECzjmY4lVia4yzsMS+s3+NktTOP+Zi6MlXzIex8c9Z2UfmfaVU
lpNlVjkPFYGBiyJDEwINBju0rPQI2C76gUx2DJA3GN2FNRx37ocjG6P+NFeucVMAqtynx5WnfOuF
Q5ogt2aoaPprgcp8TBYRi0xVBaWsSvu5qmvfawMf7CDs/lTaLWo12JJYnPplKoE4VUkhSBtGvMWA
fMlYBACNVePDH/dHo0iBs3+tZJELtLYK2IQJOotEiQPrYi1BDJLnJOhzr1MfwaBr/9JUyitWZcpj
HiRx3F/yMeXZYkz7aJ2yjh6miE5HpR26w9bG+oO0goSD4sm5TJsChTXr7McIDvUhi7l2AWhfcp1Z
U3yOUaoXg8JREfgFbdZYYRn2pOInvkFfdQ7qWPVGnIo+NQvJkgTQRZ5dZXJgy0yn7bspKxq0hJPb
LP0R0QJOrChvEtNeEszMiWVefFJ2rllyx4YQnHh82OlWLRLV+++lSWqwiSa9TV0dLYrExMHIqmrB
I1Uf+xMpV2NURTaoDGfw0f5YhSyr5KqHjzzyvTG5toNu1+Azotta5cU6H3AxBaPK+CrJkL40TJAp
KGJUu8CjOr7qh8nfFF7FA0Xb8mPvk3SJSIOOGVJJGmjPo6es4dPKNg6mFGQyeo88ngLXa6i6xWXM
ukBigz90JEvSlRkrb4ld2XxwHWuOtqZg4cahPabOjnnAy94PI6mixP+cdkSNR0A12htHWIaXujWN
DeO0TMagg4vud37DZbnwIs8el4prvmC4yd4PHc1Dzkt9wl2D6zDyE71BmTOnA7QonziBtyc04qkJ
WNz1x4NthzMk8+7IL7V3nOY0IQsfrN8t7ntaBdPk4yRoICb70pu6v6s9bwhJiif4RRmZJoGKDIRe
0+Tg5CaFKQJgm7ZdmKnPh2PRxnUcIGzS8xFLMMSlGcKupwU9hkRrYY7tUNsVMS054UU5BBnln3g/
3qA2is4ZBvXpXNssSlmjNIiHspMLPmq6ZLKpzk3C7JfRDN0qQ6RtYhe0eT7keSjTmJvAaynbdG2t
A0qKaq2B3wQElc37AVf5e5eMTR7mTRNf1clYf7aDKUlQD+0QRtiaLMhAPhpgX0Q5KN6QTCEb/P5C
EZcUYTV12SYrzRR4MSo/wayDOjCmw++VZv6RIdYPW4uiY5ZWbON8MZxmE7ZdYDRr4UujJoharw7H
uI1Phe/pNChwrjbWg7zMwq9NnQU8c/WF6EW+AkMvRKjSSR42WCcXwHHqJe0Te0V0ZdZdO+B1Zjqx
sTS66rMpu5rqcvLXtWFjkNVlfDfChqyTRrbtUnM0XjZW8SiwrB5PcB43AUq67kio3KxrqTgOYunU
laoadU0HQz9mNtLX3dRNdy0c8EUnNTljUUbXCDzFoh7q5rKk2gt4X3WnnnX51wnpak0LHAGrbSd2
noyIgS8bwCKhLPU98Nq5OJSIRaFxVbbOeWuvgBdTkL8jxxhVdJUJ6r4UJqovVJXYQzwW6rIs7XQS
u6xeDhJMbpBVZXpeMdQc25b1F5WL7Efr++yG5h0YB1KP3TkbS1CemvbvMG3ak8HK/ijtB6oD3frV
OhIlWyS1gOi0B5t3NHk2Oo2ixL6fiJ9c+WC3v9ST33wEhx8fgrLJswl7DfA/ka4KFfHTtC8wDZtS
FQt/GisK591Wqyn29EWe+8lFPGhTh8oUaGX7rP5impbFQcSn6dQq1p4AycuD2Cv1x5hOqgSbXQ5L
KnP/EOshDjszsXd+F9N10lrv1osI8PfTkbMpVeFYDlCGWsjWlL5/mnPayWaJYGJo0QSFMtFp75n4
QrW4OPfYWH0qGruBNXHgmhR/ciUwmKyV2fmgMghducHpsdKGfG29qO3DIunR2djJ9iolXVevE1JQ
FqoEyxMWaeuvFCordVwmvlnowbEp6MqkX/hqKmWQTY3qgpJG1bn2HMIno1dL2GuB+sae1qrrixUe
LO6PKlaX7+jAvPeyUqkJxWATvUyUsR+yOO3KpS30mJyUaa7ThWcrDtFkFGFvLTvnpg+jX9k2WW+p
B1qoeoAZnDnsmu7j/DiHaNUWIZbAXEJetlF3lhdt5kLa4vhjLyc9hhoV4hRCnQgvegwU8aSBALf5
xNNk8i3YEWsaLoA4xZUXR4ddI+QxJwOqso8THSPSBeNQI9UeEzB26MhnSTeu62Ks7CLpHG8vlRfn
WdCTuFA2sF4UF3noMTVcptRTIiAJK97rEXvTuhd0zEIka4JOe5UNVUhsjeSZLMCcLiC4mBa6mtLj
jDRpCNNp8uPGGweXvStGT6iJwvZXaCgXGJEyhyBpNISX75qGZX6zGEUmChJUrdOgD/7k6rDFIymX
DLdFcponJhNBWZlhCqdmqKuAluN0KWSb5YdVyrhexj3vz/IUUoyLbEiHQxrDRJaF8FEiIbzOLD7K
Y2vywLRcjgHph/GjaEhz7nE1yLDMIuYCyXJqw3GMxSdsPHvbKaAm1JqRrLWOMF3GXUJaEgKFSzwd
Ns5rnegDmYgPo8e0BGLW+mNahGBJG/gBjbwUutnBCNW+WCamMAGPazyoZV5KLJOlIYPm/Ax7nWiv
Mr8qo8Os9tkm7rqv05TEV3FivsbK8CyAMKG87HuZLSM/smsEzgOBkRD2UvhyOilGUpxbmrarLrEq
NLWZTCAhxDVBWfLy0laFWFgrxqD1Uwb2tWvKmyaOppXURRHU8RCdmRz8SogH19eLCZwNu1AuoZeS
W2sXaedHQPwSODDBEKf9LdYmf2/qyvlLJ2V86nSlL9vaNfGyHeIuOhJVGcvAKwd1VOqsXpCqLlZ5
HfHLKkd4qZpEn+QR985IPrATYkQX6tihMFcQFi0IiaC9q5XtehoIKQKYlV6UC6S62i0NFvrc5X7f
HBnbR4FyPRrCOo+zkAnXmUDhMoL4u/Sq9sgJeLjlqD18OUUw+jEirqjXmZd0CwtK2QfTmNtz8PLg
/FORF4s0A34BIkQfwOukq1YqEbaVST5laYy/QkPfsBpyrNYaqXIljcwuvAzZsCtF8hlV5VWRIYik
IHBbSRJlX3RPGh1wqvUXiiJ73BIaDUFkh8wP06Jlx5Eh8NAxilYsHboQhj/RdxmEJcddj9ObPKHy
ax7F+HOOaX/a4YouuKn1ER3j8ZOWBcm3Nm0wAc1QfSaiiAJvBeO4PYTshuUlBGJjVW699kDcte58
L10WIk3BQ5UQshxVvEp16Gw6NIummDQEArLPcEgLsCOB8NKMnxXGkeskSZo8IAXIEGSFTPwwh88N
KyHgTCSj4UelaIlcQAjfFRa4Vh4fl0Y3fxqI2pIwN5Sir+B4exsoz++7Q6/JxaIxmXeY1pxciYwl
Kzx1eRuko2fecT5k123nG3APEHmudAtpy0BHnJ467tsTM064CGwMlOZ0cK25zkkzpKFjFoht2hXD
TdOMoCuglBCntYZTdtv1Ct5UWdctq6yjx5DCiCNwrsMEZF7y7g5+qUUXrUqZNCdshPgt8ICONIsi
qj2+9OoS8iVo6vinxhXFF2m6IcwddYsCeTU6b3uJLxuI8tQqaoDDBaLpk2LdA6k6ButX9cuhTpIM
qJwC6mkn5+lzmvTYC9uIQjJlLBE3S2s6yM7WzsAhCllSJhnLu1XcCVOrMg+zHEiaXW7D2C6Mxjol
wKlpFU2fK9dW+Tuice8WEFVEOZg0JfRkQovbuBjXHiJZxd6JlkZ+kOM6pZsCOlC9Kuw8f8iiFQxh
zwd0lidaaBVCtD0wE7RTUro2lOBw+bhIMPitImghE8bGRdWNUZmfjH4EKZ3QtRCAmYuig3IPDQZI
kal2ZVtTp5/jOGc6XvSgKrID801pZYNuqLVoVjFwteqoTVqv/MvVbuj4MsnztKyWvB5xfhkh4slu
bbwsbaqFHZmHsosMii+AA/O0S9ssaNuqHzpIEcLj35Ue9EfDPrqsGhfKJAP/zCHETS7rAU7rV88I
yB80hYI0g0dwNJgTqPciiIQ52HGIhEEPJ3kbswgNYg3Z0gn0rcZOpV9a0ydeElR+P04eRLZR1gtw
EWCOm09tAgkF/7QBQjmco0yhkYVt7No6X08pIoAWuLxMZ9fUb6uuXPCiacfqhLbweFMAv5qREBcK
7mgZXdKGm1Qsha6TlB6jtq1HHS1o2gDHgdghrlfG+BnYY6/Ri5wX8RlJIGoIIqPAYo4qBRLls3Xa
yHIczSphHaF1GlbARoqeLeNqYGmxNH3PtILcQaX90wmon7+MvEJEXdB0kTJtgFmt2FKOE2VrS2z5
yfhtceVN2jUB0VC4C1gLurPEIilvUZUDy4LMYWLzpRZOJYvOkkoOwUTq5j0UW9rxW4byWKVxd8ER
7w5p3aanGkU0zIlozzI8juXS0LI5ajqF1hSqbZeZGnp5VAOFkwGtzMiCoerzam0bRMJm8E1fQWGj
y2/NhKIcTCsro0CAH20XDZ3GDy71+gEIglcsgYFChBhlhvO1FawpF1HpD9feFA2jCXDc1/iDn6c5
X8Cv5KxuLMyQsoHLOggNqsnrIBqxGU6WQCesO2wTnne3sTdsMy7AqEkVTnkSr6DG1UXeqmxhQPNV
S2pVhRFiWi/ZiNwhdlp+KbqCQcJSRiTWISQUUw4RqhzdeekL1C4I4m3z2U29jQEcE5VJWGFVd0CQ
MDlhDJJb5zFE3mXAauDhZ4Np2RD0NJdLmYvi2IudDtzUckhM+925Kcc6JGPrFn7FVR1Ir0nWkPMF
YOQQewEd/PqwNkWdhS0kzK6nrLNwNiL1vvWQhueczEpgM1yMAPaCqchXy6zV/Z2XbUlBnpn41AMz
7L5CcNkn72VW2i3roiQ9BAYjji2TPL0GE0nHNe1Y9kH3NDobSi++jS2Gnff7aThsoqiFzMg0pUNg
UtRf+QNvL3pbJPAIUAKsg16WGqypLJNgyLn6gCF9KBcq0/0RhqRFuuhpnP7ZUwY1WJ47dlixLAvr
3vLLOor1qiEV+iysw4GSw7RIbDFdMuqmMYDa0XgO9WiSLkjrOiiIFZVxgUo71R3Fwmow89U0uCCO
+gHEVUUS9Bai4dBUciQrsh2bGcBvS0rdIu5oB6bXKyPIwjRGRm1AY1cDKahGd0Zb057GBHf+AvHY
yFXWFOZjP8gGr8amgqcscyG/Mpv4cVACAX9Xe1vG6+BaVRUApx7TQOSRgsJCXqfJAhx61kNaqOsv
phIyAMEkjBHLvJuycUFRmS6neoA1MefuKB5QaRYdNX/1LqmWJHJD2Dd8/CLBWnQnQ1NZsyjqzv/g
uG1a+DrOawgIUsgClUSf0SIiJ35S5PJaedFYBhZH6sTzEnI9Fml+PHjG/X/2vqy3blxL96807rsu
RFHUADQauNIePWzPjp0XIU5SFEVqoCaK+vX90XZ1lV2nE5z3CwQxbMtbIsVhrW9YvKb1UOVEJME3
MApTs22GOLW5YEMFvNmEwm4mY6shU30yFtupFInC+ttTdV6RwLLdGBn26BVlt5yAXEkKMKCtbaa6
mjyLtOE2qzvSn9oiHfxtbJhFUpAGPbbMwmf1tiZVeS/Z0psc+yaiOsTnm5L2OnH9Fl0ZagBD06At
Tomq6ZO2PeHZPKlnOtTtUz+2bQaFH7DHEdMmSfmMIa/6Z+4ZnyO2WrzcQ+Rx2U+gRgbgLl8bPnnH
vsKk3vRCxlfjNLZnI9N1joxcXgAXiA9e4SePQIxFjGHAo5cuWOl2Cf3hdu5tcJQ4DC/IqzkxLlrz
6yNLG0A88TAkh4GWTbRZUw+BUy3SZd+wYFa3UBqITQ9wa9NjqIe5pmzaujO5zhvblru6MuSpLOzy
lBYjybph8kE7M7mtE1X8AemAvwlZOD4kCPf3JCzIS8tn+eTjT1jmLei4gHpPfR0ml4v2xL6bR8y6
ZPrW1u143U2+LbJkbH2CebBep9yTiGhIWO+xH/QN0oyBbpKYnQNF8y6MDvovFcCOTbIgUdHQY6zZ
UpL20UtUeFeVNKzzEKj+sesawtqsMkpS+t1OQP/7reyAB/Uv2KBkPW9AdBc2fkJG29bdbR8Obciu
xqrUWOUH+DM06H4N7UiZYVWvag2uoepoexVa68heEyyO7KWtDw706E9lXa3HpKjs+FCIxbDvrAlb
eajapB7DvAh7f/Q2ycxC02Pxkmn0Na5rENhVSkTkb+ZRkxVhY+Jbkfcy6v3lONkFKGYWQQ2yC8PG
JF+jpnEsu+6kWhTWMVb6bIM4r6mBktqI863WIW/n4yIRxle7xUJHgkmDygwhy+xcdu1PX3s2HjYR
YP2Yb4fOWFmW2Sq4hMCh4wUBuYExqEGD8Iqvvr6ZaTIihRF0ifr+sU1MMVcbs7IEeR+KPoilOlVV
O0ztZjA4UoBs/Y5Og36Z5DoTm+FTOmFz04YIybK1K7EyHApQzFWaA7F2LQkj7qdqX/JljvWXyeNr
wDJRJBK/g3orjpZzbxyQMJ9XdihUlC9+msTzbzQgHyUoYA1jCD9AHTq1AUxTTpT0d50BoLJk9Eve
/KzbzhEas2Ad0h7Kmh7s8RCX4dTn4+wvXpCXogJF95sH+CgvcA8AhwIEBlB7giUEKfTxAQSzQcy4
iH/ItweoMU4w/mqZKow4rwUv9u8xpdB0RAgfcAqYD10wijKzT0wpotJGz83cfY0Br4Oh6XwwVTrD
Hoq1NCdr7Hg9zJNXnQnyTPxuehVedKRwHM5iRhrp3WTo76UPobv5X2SpezgoWyE5IASdAUTq0wsB
0j1g92u7r10PvQEQYWTr4WVASmrP6TBZ5DopksT1scYot3E2lb3RZQ5C1US3XK+Fd8DKU62PvYNY
TomInJRqCedapXs5MUdktwNSNeBILm277fpKro+riiTwSl8pJ+8R4KlBZbdNWuKH1OI81sekXhaw
3JRhuhcIkXw+JpsOMfewA5q04K8k0A1IsfTr7dOEe9ZkSbtU+IgWnCSeXHiNU1GNHavlt2WIGt3t
0rknM2KJdh0v+l6C51Gq7gPsALyolwMPIUN6bpKmCB8RqhKQqHHCociawSpDzPVrtvrjaHzt/Rhp
G6ZCGEc4luzT0MDq2HACTPfrSuoB++IS+DGCGdNWrTrSSRtMil/f8bNuA0cjhH4AwgH6PaicPt9x
6P2hNDU1zxRBJwajmULHjQbg5iFzimYNLh+gPPIAYI3TOPDL+I16/PVjuIMKP4w7imOvMdPgPcEJ
1yHAvo/zcKWAxYBb1o912NQjzcZ2Yt5PJFEauo0SIRzZ9kXciut5SDhI4K5kLd/yZAzmNkPNRKOQ
+gRcn6siie4W2qvEZoMh0Xw7Jp4vcs3WpT3HIALGU4EicExVEREni8CKPt+2c4nt6VhUcnQaiRlV
Qq7cMd2dzajs6TLvf93izwqQhGJjgTALrUZrKdSTH1sso6JsjB7ih3lqfMj9ANYFkPvNqxu3OEI1
DA8lMUAgETGnDmPg46sG0MOm6GbFVIE/vyuWyA3pQAtwwQfRYeuHmESvgMZ3Ws0dtpSVWYlZV5ja
qQ+JTWrMzphoTKNfNyn4qAFBmVGWQAACeQfDG0SlgE+LqQYPv7ZVEzwkY0kxt8aOuwcYPTq5qfs6
j1ENzOLZinJxUxxrpVtS+k5DkuOVBIJHsjD3o1ZLHF6r0ioOD+BCXD9oC9TrVOgFV4mSuiZaXkfD
TnpxT3dd0s90yC2UNWjub5r2caNyTUsJjnohmCo+C6GM+/i2RgCHsZpa+0ARa6H7x15jaK1qFe33
0U8k8C07tnp9jIPGKYlqryV4IUtUK263ax2Rke9S6k3mAXq+Ht0BRJhi9NF5xWrSCC/FEAuN6tzq
NmHZPIgA2x3yZGi3cEMxFj6+gxqVoCtAAaMrxjEGjJAzcA+YEmUaVPjurX/cUujO/v2VJvHTHMW5
vSjxgEWKJRDo+v8QBRKzhpGNtHc/13GL1eFNCBiUyTLLHBpc7OO/kUkFn7Yjd8sQh54GPrYl6C8+
S1T9qoXYrlvi+2EiGCGA5kYMKKik0D9h1YUt2xbGA0uURYpC1XFQc9FA3IVFD71k+kWN13E0IEgE
rhcmWAwwIedbUD+4CmksJv64NNio3l8b16ZBVy4qaTBXMIvc6+BycS8CIJYL1FJbQXbiI5jGkzCg
XeujjMAo/E6dG6aflH9ovNsEsEjg+AbUKv+sAYVwbgARDL4DAFGkimycJO3ywvhFdYKiIOztVpd9
1CVZGgRpVWZ9r4U+89VEF5Z10IV55z2vvfASOERMkU6D+fsOEt4/mGIKo42Mm1b9CCu19rd1G9X9
NwNg1lyFM/GRZSdVk7IOyg0aDtPOGAZEotdlsbRZVPs1uaB+T9INoKmU5NUyTn2RtUAk1iorm7mH
1IIvcsZkmNfeWJUtHqvCapcGZArvIjXaEJDsQiYz7bvUlKSA0q3gAJBKyIVUHq/KrCsEwBiKHcJr
i3Qc2GoV7eY05gDTa29Z703UBuJxChUHyhaOAcktlLytzSI+DukmFYGROQfOdkD4N25065v1vEgb
398TQ8pgx70hKf1tJ9s6fLBs5tJ7SJFiLPcLNF/jpTeMjXeLHSOefrA+ivqHNZ5504J2b0k53KTL
quS+ENCB71YQ9XWbpbKlQZnHwIl18kJqEEQ/ygD6n2WDoWL1z3QajQF3oMxAKsAnjWbJBopJpqJ9
UQN0P0ED40m5B3QM1qP8WSYNHdHLC6FJH16utJ0xpMH+D115Ax/TGPnbpgm7Lj5OaSFKddGwRUKI
Vs18NPOFYQUXYldAtjSx26IBpnh0qD1PdhgrEQW9Nq8OR1VDIkwK4jiMkI2VRQ8w4mj44JVib0SN
3QY0D7BHu5k7MbGn1psAfB4xOIxX5AYIApTYU4eoK81GS5MlulJBHOPL+PZDTwiF36HURYjbAY8M
9cs66TSYz6qoB3J+IIvnxXFuKyaneA/FHalVxsLZ7YtQpQk0h1OGTeXbUlhYuPKKlSnjV9Z0pouv
q8JDDrqLJfWC7ignmybzVQQNiEgznaYuqo77kZXyMeZF4a1A5dSAnvKsxpJ9iVVbl+zco0Ufqwsi
tCDquqoMALMttGZm4Ns/pW80cI9kZ2TkwdbnpRV644OL65NNM0Kw0zwFHCiqRkavUgCKPNE676EY
Rs8GySSwg+TAX92H4PkRsmRapy6mD8sBrc+7EpxRtKtK43qMqlHiSzuUo3fX1LFb8sN55Emcp2Zs
MQBW4NDRfkz7Gtd1b00tISNC9+nKpULYS4YCd1MlAYDeAOnBeyFdWAbsC1GL6+cmTCskpd7k9XgV
XgOpQfgTLGiKjKMXApFWbhJiY52LpGSThzcYTnp6HKtmEg36yyvXFpqCNSTLZVLF7pEF3nQH0hcj
C3eg+JV+KbzFDbCo99ybB3qPn6kUkpxxM88El2KLTbTBM8ww/6GN7+3pe0r1C6wJJX7GoKmL7iQL
i5TmoUkhlc+6GPpNf/s+eop1cKhCXHmucaB2Xjtjwqjp8/cYN2Wr01MGdGDykvqi9+7eu9p7u/zP
Tn67DprqQF7GAaQRcU4asJEvUkSd6PeioRaN1sG64F48AKLp30GqzNs0Y28vql0BOgABGC00ckcg
wxZgA5Hg9qOrtJ5a9NIc1AqXBF1K8FQQhBdzmknfuqCX1wwCvhwggq8B4732YNthBmFde2tTGQjk
aHnXNpEhB4AwTsfsv73at+EB5ZFC/0RABvGFxco1folsiXHKCWBrBBJhGeGHtoVKoHxYPQFSHPrE
krrufRtI62QnPCUa6T6FiB6QN3KzmGJ0DWPpHv2tQ73VrPimVbQN463ns0ZWR0AN8dLtuc8C/LUR
QKTnizfxaDcYvF8xQ3L5QiLeYPiAMqxd4/sZwe7VAPWx+8Bgdl/CmSf4ohrfTYd6Ze75mynipXmY
FFdc7BoOge1dqSnh9CAHG5PxnL6NFVEN6Rjv37sc3GKPx1neVKbYAVrcvOqExD4/Eyhz/AdEblUy
bzrtjY3I/YEXuDmrSrBvYGA7uEAUeEkAGG86y7gFbAulMfZX/EzaKaqSnUSwuNgzmg5qaQ9j2Pp1
nas0VPWcFQMHPgUB5ITrS/CR+IKgkalTrSf8b6H2jb4y3xCoczVcT+o0g1MEKGD6CncnJZCox6gp
FmQBhV3d2AdvGjlcigLJg8KyL9WUbFWNLbbeLl4DLBaQJbaq5Rnq1QrrDbTErZSHd+MNQO6yr3ZT
qZDvfrfhgEN+D11Vojv29HXO6DZR6PUBgqNifaRl0prxAcqo0kQH0NKu6UvKB3QRhQxEokWSm4Ft
o9V3AtURIDF+R5bOjRoo+90Qf3OaJIM0+GsyBa69oxCBE5NjgON6LWAa8TKhVvCCOAxGNmkGyMJG
9SUFyIwrIjCQGNQzmwZ4D95AlpUwBVHy1ECaHBx5oVd8xvpmUiiQlkMcrVkoAf1AHYzUt66ROzX5
qABMsHPg+24+jaERsCtxmYxYKmlUAIc+DYAo0c3I9VznTYI6qCCYEgnXUqWAfQNQtQqtfDYIzwrv
zBRD34tTSitn54DsGctPLAsagXCD4N8W26WooC7dRaZjatgAuiBRCN0nEtyvIacEKTk2Q4dWrV64
olXQbbhto2aF63OwfgSD760nqxGCgxMVvoDwGjhiXcQ3cp2Md9cjmAaqsIKijr5ivcX48ky3ogeq
0HdtgPjYw+KP9NKhVAp8qMMC0ro13dcotaUmL+GiInWKIt1ZaCECcIzeH5C9VUsBcDSlimWDglPI
yxNF4v4R3g0jx3uf64pz6JQtLZdbEyO20T/SWcwaMvoCwmtokyGEr9PcC9ZBPq7hFIRtNmF3AF88
EtIipoxjBh3ahFFeV2mQz/ghGOcsNvDwLZv3lry9S91BxcigYqVOCl+8atXfxfQplEMYdYj+3eQV
Q+2ugCYKfVZUr4p4RnwPV0C64S4sKNCJeovM3bnAhCo6TGWOaLE4raMl3RYCDQdj46ncb96H7LtI
HtVS8KsBcUD01S2nHs/7xfZgoUjQ+8n1VMbctJnxG4i0Q7sWaXA0unGznHurgwMHOOrwJURYNh4h
Kcf4Dn04tU5weLgnl6/67vTtRqxPsaWBCMDLfsvYGlGtsZM5gny8kW8LFvRr7pN1Qpxtx1PagZBD
H/VhuKl5rdsig5wR5Pv0htCOBn7H+UwE3IVxZbjgHvGs3GNNrxPOayX2EQgSX1XoXeAMmRsw/W5M
xsUaSJGxcgCKvi0r5YwCbx0Cx4xb9CRO3cLnhgPxqvMyoCpOfgN8fUrogeVgfcAIBr8HDPofBpxy
hNsKzp7grmzbCE8dc75gNpgWy6z2QjeD1BsWPAvtnv3XubTDUf+Gs7rbA3aG5sidMIv7f8JZIY9u
PTPEgKrelsYKGLDrfygLFY5s+1Xa/slqhNnkQ+CLewGywv+RS+v/5uUzidQge0nz5xjx5dK2ue6K
MLzCSUxuxKdR6WD3SVR4wy1kOJgn74vjr5/lI4TAfJQkxD9X4TOmKDVDg4/PUsw0AHxb8TvHCERf
BSMuHgdXFtPt2iJ0/l0///OGsP4AOIiSNAC4mH7CFWXZ+0TVfnH7JiDhEjv+MX61ybzP7F83kDjY
7q8X61roKvQxnIuZBDj56DOQuagq5M2ootv3FcNA74mpZCHCZGy3hEMCZXlXrP3NZKDL3NRT49bz
V7uUN6wh9qPfPNHHkY4nQirlTiGhUFmDc/psILSp75nYUn2r3iaVQVyHOb5M4FT1TiSzwCsA0WIx
M1OKzQGhhVe6BwH5pqc1nzUy+x2DGpthK4d1xML202lcDmCyICdhKfLJ3Lw5/7q3ZfbXjfj8GvHi
Qp/6OLgDkCzBGdofxw32XT0GizefykG6lWl9DYS6gTXTjfWSKcSxeb+aM//qfsx/L7XoqtF+vF+8
IBrBoS7T6X3bW3gJHZ7fYmVt4ZHBoWj/3v0A+bsiZpgY8M+F/1gOKGTCpJlFhe3GWagQJLu3EUuF
edEM2m0Yv77hx/UH+CwOzcBAxSyEaw+I5ic8EyKoRfQglQ9x4/WS5WBGY/o16jFhfjcF/3krvDqQ
a1ESItOPPy91dRHUduIRP7yFIjMDOoJxFGgncHxt1Xv9hOu3efZWB+B72wEv5uX46dv/um9r/PtP
9zf/c81rqYS/vsNZb307tH+Mv7wKxwa7YgjD54s+fDLu/v50robCh2/+Uc7hfynYcPtzmNT4v/zy
QzWHD1VG/ixh4uodEN8dvvY/A/wf5Rz+n/r28u2vKph//cl7JYcEx+5hnwAFhMmF0fdXJQcvwflh
WMxQZzsBGI//MVLeSzngQFOUuWQxSk65Y3WwV/yf/4Ad0lVzoCjsBmM/iuhg8qD6R0r+nWoOn0cQ
PsWtqgTUkHNxfiZpK9IF4UBD75B6XlhlorLrYUrD4f5vffI+eP5eNOLTpHcO6ySG2ifF3Xy43j/N
iZUMvYUhxTtgGSb3wAMhw5n85Ko2cOH+Zv59BLaZuxc4Vpj8YcHFlGAO+/3bpox3gdxzpsXBkja9
8qN+voSpFgam1V+uu6gWv5vwlPyzeTgqByVyfLAXqJvuimD+/ZZgdplG+F0chO0LWEV0O17AVMVh
WYFNhAFrMOmjjz0i2PkTpFCQOcIGv4+gg272mvEpZ/McmmxaGohKKtEf0nbxBIxuvf/SYDm50OmQ
7qHXSvdm7cW+jmyQIxdtzpAg1TdKggJWXj8+kDFqzkC8djvY+MWpsKM4hRyG7A3lTbm3GjIawQfA
2+NQ3wTIbn7CpLg+ljLsH+OOX/qTFVsTqyafYIA5rAGVl2GIFSgvKzrdBMNU/7HStb1aqakeAl9U
WeMXasd02UDgVM/51Dbm4LcF+OJVB/tk9rGug2DakhKKbDXS4RxAQXvquwQJHyQt33zFvYOKnMS+
98xBW8AwWbikRQRJRdB+HxKU7ojWeoFday2nzNcGOrA+CXfgbfpnIb3UyM1S9vGAaNMa5MDPOIuF
2eGibLpqFzcx9IamwDjP/RKVBCBKq5uXqY+75wrY4ZcqlcFtCtVGmRt/SH9UCcDwDElzDOtdYFsJ
965Ydv2cQO2EMKV8kaVKWA63mLryFeTYORyu7UUMwP3cQnX7mNgVVGcheoj2nXmuWmF3C0XFrpC+
3paL8PNiqextidxwOxC/fwbxM+/axR93yRx5LFvAGvzo67rcl0353fZVt+EIvM95msBTSlZW1tsB
nVM2hbrUql6/oNSBd0Nhrb/wVyR52bAQCcfB7HsbKarCz7wW2Uwk2LEAHQTTeDNsqRXywq/49IMP
0fgiia3UduVr1Gy9UaRn6IIBWHX0XY8qN5CpnxrlQ1Icqx8+XQzUY+F54Y1LJiV/SAdoonTRqb3X
JS53rheIwUwDSCn0c4DnURZ343nl9SGU0CNHsOMn1TfEVQUujr/SYqIbyKwt3GKRvi2MCi6icrhm
izEkS3C8KYY2Zs8CrRfqY4SwB5P551LH3o713ngJqnB9GVEiJsebZS8dvIVXEMchmFrH8VYD2M7h
1b1F4iy2E1ufvKmnp2Atg21g1+Hkxeu6NWlk7pomnXJO0nln6/CmMfWXmBZtcBDwV8xhNsLzYr83
kYCRt5gnSIWiCcZrldmkC6pshTh2I3ktAcQEk5W5VTpaLxKj7HJUqY+6I3kJ65GfFR7EQY9yMADb
sG1Pg+HoiFZvJjsP1X0ISIyPKkO6n8zmPrZjuU3JEHOYKqEnzr0CQVPGtB9l6Zg0zd7M8LM/LV4I
8gGReAD3QWIGfyOUZ5PdUA1Ch4A6RyBR0qz8dpbM0RSdmPkp0jBlZS0kCuaaw72Q0KyL9FCep4U3
w/AIEIo9Bx08bYjWmsIrt+AA0+CxAtTBdlDvs/hHvEC4D3QNOPqZtChC0d/JGv57iOnSQT57rJN3
6VyLfe83WIbbOmaH2R/VY1xYz+X+QWEzM0X0DIUEWj8z62ymjHllumcjhTMhKPQFWRZ2CGrPj0Hf
Wygn6zUl90HZ8iobtPtxXETFnbWT+R4FDVT9DWm6HXxM9NgquMCzKYQEXk4qPHaD35xB4JZux3pa
m7zWBdTSMGK05zoM4biK55jsSDS0G9ULaO+7dMybwU+WDPgRlCxFkX6F+63O9eg1d2A1C3hKGm+C
oHQ29c1Cw+5nCJHUBR5E8J0EzAKPRlqvGyCpqtz2IN6PcK6mV4qJ6JuqIV8FHzGDxh/i+sYzMobr
FShtk0OdgN8xb6z/gKNQPVJ/XK6VrCLQiWvd3vG6hPJiQBhBsHjIaMK8VZv/HwW+lgb7lzVe/6rN
RVKGPf0XUSAY8mb4NnyIHF//5s8w8PXUKJRcSoEJo87o38LANPy/QClQKAoCABTjYSlitD/DwAj1
3QDLQsaH+AxV3hB4/BkGUpR2I7gaPAXCRFeG688490Mwjypm/yo+SwKEKH9LriEpwT+kgTFBqfx/
lncBux2EXTCFR6YSmKEZEsK+Gef9CjnJmeKaHbAwoehNa4z9gSoD8QWTIQw7CSHmtm0nQBxD531T
sYJVBkHaaQWsdh9VMIhlURehDtcQxqdSzcOtrWZxXw8Mdv5pFseaR+Rr2xWAzqu4OkOsvEWhGf2C
FbA6LF7SC4SlZoHnYOrW72ABvVwUHCUQikUGd8gY5Rl0wc15EVO1n+gA6f7YXLYsEHmqCkhJq7o8
I/MA36qoQQjUXkQ3gcfjMyD/8L8Xarlqu0TtO5WkF3bgcwWX4BLcLN6UosSC9C+JFfDVAtycs7ml
ehfERO1JG/Ankor0RDx5TRZYNYqA3MND0G5IBEa90bBoIVjp6B/UWkCWtUVAQ+YmyPu6H1GmhIRY
25GHot4OdBa9EtOeKb/7YcDU7GgP7liLXu2bqZUPOqwiCJZUWO27eqkOqHABBiI0MADGluQjCaYv
bSIKKK1LczO2Yv2eWmOf4G6hNwDU7QGYSH+KaLXcQCwGjgXC/h2sh9M5HD36pabTsoHJKt51s5r3
MZFoBl+WLJSNAlVo4LaX4fTDS2kmemZzmnbnKJl1DEE4bidIH8Cltc1mYMVlLbv66CXeEaJ4uYEm
GcHJ3Ou91jP7g8ObAP/IKODbDc0ehGFxDFBE6Rr6zDXYpV4lz0oIY70tXavpvAtt9citSJ9jHUGA
BUYQ9kBs0t1s9H1ahOJy9SP/EvscsGvs6OIL9CjDRTX56i5sw24PuXaQZgb6hANbVFxlUlF6s9pY
XHIerjsbx7B7ImSJb1E5icBRMupkIwY6u8IY/nXaY6y0fIyKvFpD9X0ChHEqUJbugEoQ9DwaEfDU
XQQjVBKLJw1u+dTwjt1AVL4eltLC+OTN9DwwzOHVLb8CMzXcVytNcxRoUcfam45dUzjTZsOSU6C7
4LlJSXSpeSiPIMm7Q1UpGFtqmBh3JizZlerMeVCaEMNR9wfPH2EZ4ChpPUFxDXuzJGA5i/gbqKKf
TC/1kdsO1m5bs2Ori3AXJ12ysXETPNJQfreGdhyizDB4jpPmvp3p+jgMnYUdpvFv2jKKGujSwatA
NQOJnyukdSpnwkhuQF98g4e/uo651FA+U5p+h9K53Dcz/oivQj0kwq/zmXr91p9lfV5xvERDqThG
E+y3Cci5u5gOIwxgSFuyUZJ7lBE+cohez1qo8BtgeDmimroBGVDJG4jj1C0r1CGyZjyLirU5QgAP
sXY3SQjsU/o8tqk4xuBhdrAD6k08IDotmqW6xWYf/lxhr8uprMp8LVHBo+qYfAJhtzzETefddEHd
5nihMUieUqJWAiw+116/7IyK9LlGAlDlabpjY1XviwFme0jrFczjN3NRzE8eqv1BhkLJTeWDEW0g
eBtyZfz51Phz/52OcBch9N4Yf4n3cCQu21mRydtCQZQ8jShN2KHQzaoEBGy2BUli+dU6tHLvLSNq
BVnL4ryfl8gJzcFicNRqm5p1gLulnaZkk6bzA18tsnglUzhWeg5/sTcIlcGY75/zTneXtinAKRPv
qQpkn2Scw3AhVIpIKtKI0PsmypUnviDM9Y/Kh5Wk9SudBZVsXxQIuvOiLdMbBkPWcRjYUmcomjDe
iNGTqO7T5Az2oG8RisfsK58l1z5KxYx5ByzqNCetnydFvaoMzGq0BeCZPqbYNU4rqs58QSonLup1
/ppCfnbAjrhCozLMp4GHAkPJVBdDFYErtF56UU9hfz1Whb6sfKPhiREKvue627Zk4DuSwlC5BmW3
ZYOmX6Spg0M0opV9kbS7cqmCnygzOF0aFH77FlLtNhcoKp7KWokHSJxmlSGsT3e0SvkeJk+Y9iw3
uUeK8poQxF/gfFk2c73c+RO6vinZurF27LbDEiTniTMCbBbVllc0rgwGGjGoEBUylBvxp3VvOZ32
DVzFR5mu3YOaUOGHdNUWCqz1Ws403HYz6hFC8OivMJ55TQh3/LKLdDufyMyDs5Rw+RXOEbkxyMmz
mWC7FZji5yh21h2AMUFBJnWfPssoEpu6Mf6TKgBMYGUqj8UYbGwQset1qrzvHTDasw4S3h086cMV
EY06stAD2Qn260ZZkzxwkxQ76Lv9u3IWMDbOMSzkFrULdrSM+1Nv9UsDp9h3f52w/E/9uMLBtIR8
jyJsZLMCks2CwTtnjR/AJ9jATg0OqzWQl2WkmVAippbCvwFk1GPvryp+PzEEIlk1oRxD3tB0vNFc
q0NbYkpnSxdLieSqh7UxLhL9B6Qv8jirMgBWYLwLgdIIKC1RX89zIw8jm57hbwWO0DqbWYLM/EWO
0TOqRHzzi+mPWK3PkLDfNgSOJUgpOtxP18cezrUttH73gebdWVfG8f3cyeBRVqb5Dgxo+dIX+MO5
iTwMdWHHXp51HK2Yzjo96Hncq2iBoAFyFwZLE1yekJ5tRdCOIYyrorxYINCA12uZkms9ahs9DVHx
xwScP4HA0uDFIa8IgN4ALcuL1t9DDdKt+xpel0sBcUT73GEBReyVzuD1C7nTEkLds8STPfwqVYBS
ElSeE26bs6kX8TOzTH/144JX18VSqvO4ZKS/h3uxLPZqlQp5BWobQCsGDTSrfiTlMngPTBcLA1wD
wScALFTxOOpY0E3j+Xbfp22zm6PhC9JQk/ULVxuojuHp4+EXWEnMIRIdFGb1OJ1w5bJLwS/mqFdx
JvrwYkoDADe+17JMonbKI/hk74BY5KFZS7UtIeg+ww4CSYknOMofKZLzhtjTjGz51ONtnq0jIKNS
mG9OSHDWp5GXDaE37UmzWIhTXLgFQf0E0Rftz4U4ymL33+ydyXLluLJl/6XmvMYe5KAmp1cvhZpo
JjRFKII9CRLsv/4tSMpK6UQ+RWVN65ndxpRSHvKAIOBw33s52DYUdXXUHUBguWsqdulekVhdz5F7
Uy6J2mSNEZ8sLvJIKEbRaVva6WlnAvqxCrC20KDOSYDA46Ce9q13/GKNB3Pep82Q4lNU4RYlabRt
06LejpErJywRORtZJAGY8JgPvSlt8lx2uQdmav5ye2xVa5lLMBgripnWkx9UfvBZmX0l1I/eFU3u
3UcNzvBunTZFijTofw5x/1eHOFM7AT44xBVvW9S+ZPL1v/F6hAO6DJTZxs9ByZSir86V/81kRvZs
wdlFJWajkvo/JzjNZEaxT70LtyxthbUl6fUE5/EritT8lnotThH6Cf+LE5yjc8x/H+D07aCgRz+P
BYrviRjmfQ4aA9lclj0RTmIuMvtFQjByCDVGiL8wLLrMnh8yRFvdTs1OgUlTUTT9MUWFRFpYe3Vj
76ThYhLnBUFgAPMyMvExB0WeTPetWcK5XLeu9BcfKxssE4OYboA8BxKjxwoPIaRX9pUlgH+0q9iU
xnifdD1MBoiG2k/k4r+nCr/0RAZ7R8XQLVYT+VCkCMXIKS/aVUOmZLqeVRLha3rzIP/hfHtUO8Z/
Q6nWRr7Cfz3yoMejUyvfgka4eD9RwQ1hgcpf4NjFReuQ3w5jnKVYqdgCy1+N36bzHVp9bRmzSXfx
feBdx9P9x7dkvy9nc0u07rFgt3PkRxBBPP/+gYnMnhC6t/ETezgCJeliWjxFiaO9ionhpzgTSnZt
i/NKAmIAS/kkczBNpsR+gC5fWzkEB/XslIwsgfl2ieKl3yzFxKPYdt2SkNZvfX0685ccSPay5BZ/
VlLeIR4xoTCI8A+1l/flJAIGBpnDve6UYtE14Jg7HSX5lBp5Uf00Rxyct1BUjPpTWUT1cv3x6B0p
L7gQTbpdwKge1XcKbHpw3xR5ZhJl4eJP0RNZE1rZbmUR5S7iQBNny0To5V6NqtbI69n3CqwbEjXE
8Il0KY6Qj+/kfe1Hf2UHjrNjWvSuE6Rx9JC8uRPLiWcznDL/aVBB6196cs4wtbalgTv/lKT64v2J
IK0nxps3nSuymLiggJmEATUuncp5c0WbQI3dw7OfJitWqfvTpl6SEN3JnrkQ143+2sXs9zifPv6q
R3Uu/V2x6tgUqjxInbxTR6OeIcvPRzSdT6pwvVIc0jCq7gvgVg1iQzTfsbyawiUyy/M65SyBCHZI
sCBmSkg8H4TY0RQBlIvK8CbL0LG464RsSHGeD3FLgqIfXSxyh49v+rcp6Tl+wMJLmdUUzJmjezas
2ADnJJwfRd+0iOubWWoX0RAsWq/9b6/FxPf1f2xERcExDxedOSDXLFc/cPT2wbLKRIExJrKNlCnx
8aV+mwQeYh8w5sDxSN35xwuaFeaBjYex+lERgzK4qL1zrJPWbOAcqEu/dsB4DDUem4+va/0+nphY
fQ4XCLxwbR0vW5GBgUW2nvEdNYtlL+sQjEUPtiOQCILWllPgqjjwmuTiEb4kLL1NAysrlOTdJnu4
SxEcY4XH2bR0tAOwMs5alY89zytnFDybj++WJ330smhstff84ENypFTz378sXjzKtuzb+nsSoHH1
wUTO3XKtQNbxfJaZYsywD5XEp4QvIWV+qAp3OoUif55ZLMPcjecfPMsy++XDYucT0sjNkaoOlltn
v14WYDCyrC5EezHxfBwCFwB9JXIe+lB0iqejafZsw5VjDTyRpIz0Em0oAPPzxp7xRN2Aduimr8us
Q4hVMy0RY2FnmXYnmkuqZca223jM2CYZU13HdrPypz/2VmqtEEeq5ZoJHXpfqrTijWsxC3KPHC3D
CmINiJQv0BRkVm17f8JivHSOGO5IyeG0Uxn/BGk67CeGJEn8mmdmJxPqxVXpJGk+rzNHamkQRUVt
zCUnkIF0mZPKh7OqTx38pW+lWkaZIjIs/b03TEl308EmYTObm0m75xTaNwx7WRxy6b/ktQ7GKXo8
kJ/yLx3QYs1X4nMYOJE7NOlF4VYBcAJLTdUZlqu5P+1hsDGXJnhvDF06pBgWgwGjLQ7niK4KZEzB
LrGIyIAKt72u3UoiGn79Al7WPdPHBUr3bGOakTaIeGbF9FNTrBfMV/V2oyKNDk+FnMtsrbTz5K/P
aDiFtVsnjThJrplyNewTJ1k8xqB3Um2Um2TCQjw7Nd8JP7MeVTfPR0bOC2TPH4xjl+SnVdH2eLGs
BBVZuXUMQdQ2y0gzn+UsGr4eS5eeLnXYsWs5qKWZNFnkZ+WnqvNqASbFQavgr2Dh2bxTA8xkZk2M
GJ1n5kwmH4h6yIrErou7PHBODXdK5x9NOQ2MYT0NGdf3WO+t6DYoTJ8xWUQfFONJRNlY67AXmnoF
m8yaHH43+0SLfIkslD5mDOwTFY4d8JvcsbAHVoFti9uYL1PbkZ6/rdO4/EQpsUHQGqrB5VPquXZ5
FXpaVPCTEXeC1RhCVcctzXx7/uHYZ/pe3DBBHLNGzcsrOAcN4sqNgyad0jUyE24vK9NAx23RYObp
pdIogi9p7/LDOnRmrezK3FCPcQNnMfvVT6M2yy6B0HOuIAR0D1k3YT+DtuXrKapD6+FOBhX/21hB
wQssOOJhB1XLQpSBOp33fG7nRS8eSU4gljWOtpwmGOP40BYFGk/CU8SNgGmk5Qx3VBBAg2+TGr/5
fBgmU2XlhWYd8YFNq1ruD3FAr2e1k6YaW0FuCHD+FBQAWzaZeUejlFSf9wMXSdkaCHWSLTvfpOoN
F1A6u44cAGlF5naRQNox5XLtzXAm7XWgKKe427Ck9oyw/9nl63vewAE1oe5Kzs/Hgp5eYbdLI3I3
Wa+fcJVC9begYQg1GCepMot0Xk1t09VqPRVKGSOQQiW4x8hQPJvGDdLao0CGaQfWLufbuL4NqaW6
oERVHU4Bhf4UB+6WhZjlZts5cYaXJpZ9HYZ/yc6h9XfJIXKyHgb8KshZZv0fy+gZaJ1ZbGe+M4jN
fCEJ1yZTksTneZ30lrjsJsQxTJ4UvDkzsRtJpO7IqOl5acIvYA5FTgoK8axe6oXfNfbQ4ytYPKDn
D6qpGKVNmfM8yHObhtU3l6A/bJbcrGp6nlJlueDtyQSWI58VNqZeBXudg2HVSfGmDDuzkyN/yRGG
cg8W5kivS7k5aM1Kl+mIEBlozPIk3cln/LoE4NrlwCjyLlh2p5hQQ9M6c60zg9qZHyCcd8lZqIUb
T6hFcWkXKxn3z3LJdjTMUrDLA1WRvHkk0vUm23W9dp9PvpfWBptyO7M+zEFiuFeTOWMCBCNYeu5B
Nl3FVwrqtm6RfOKmWMjLjPn8owwaTiOv5xBWfT046FpJ2O5zJDsN3XOSbHSME5zRC7jVIHDiTRON
VbR1wUA3t68u8prNf94O8yi4Y3KhBqNUY5blxc76hXD6EKS9HsHXaV2mGHBYZFzAIDbNcSYdOOPA
18u9goizPFgGs5JimUB2P66IemOT99OIU95cN4g8AXYH1K28tFOW3Y0KYcAYK7FYM8aLaizaW7Oc
irt3jl6/kkO+8+uhlz9+t/WCa06bb2hn/IU80j87emEQkfsEpNZR2Xe8UVarP7t7C7ZVoKXdYK0b
ntEf3L2umAsqWLI15u7rO49v1rj5ZKzCwp4jbLP/vdU3xM1jtrvIXpA2vBh+/S6/GGnoLHdvTb9x
hpKCjc/vxKlCQxGs/sH6C9dNaO6tsHF2fGAAxrxhVd2qI9marpMI2/X1ixm4V02b1XtTilk22989
wa7hquWhq5jVK++tM7iA5tvKPRm4eJlW5iCkv/l/sglnntP3617IWqy0n64z9//CLFwHeW9TH/Xw
MUIkdDrHiC+BTMgmu36Nvs25AILxaYzLmuzqWKd6Q6UYUkrvfpw9Kd2NjMYWrmBtmjExygu0RUVU
NeQO24qONVEQI9rZa0iG3lZCFhJe7ibQ4WPLBs7rkIB3ZWkoERKwlKTGHFnRLpuLMabW4kBECs6W
JtZECC9pBrYehGPah9pVXmxTkRCCz9z1Hsy0ZQVVW58cRGYt3O38wpbpmzL1v3iVwi66BwIs8nBP
3Ydcg+wbj2XSU4rIPshRqNh71/aIgkeT2M3A0T9K1rIsSPWmERmjrpDhZPbMLcRUf3EO+MuAwhwq
m3O2cVL2pckXJS4JyDdBxW/1glgWNnv0iJCV0GScw44BAjGnd06MrBN32saJ4Nq9WES93EIY0T1e
gKFNfJgmHbDMKBr0cP8KEy4rSu4K3bDFzqyQO6pI1lrtY9jSlCTdv1B47K5v/e8j9qB659uZqM7j
OhvYFjspdSxVSaFDliTsNH+HmqXfWb96Q815uAEwDjttxX5I3gDNWzQxtqHZegw/a7g2EtXP6R4f
JBC71OsO5iIpGFDHmjpj4YdoHqqV5US6246M3Sys93MKNvhX0RsMLMtMpu+gx0HO9PlrJJYGW/2q
l85CRCqqhE+sUXwB8s6tataUUgP3TbpOTeKAT145Rd6XAtpbTi8Q/RjZMC3rgeNf390FFAL4xk5W
WTwjGIACxlwV58OYXC9gS6Pw65ALD+A0RMO4HE9cwtHhbhGwkBI0ilInn9oWlUdyIs1KBxVmh9x0
hHgz6zNxAIjY/1KSr7OmdTrCQe02bm4D4IjpYMJ2OdSybb2DKWM1BNdLl9h1eu5HwuR+5sXV74Hj
tJpIMeQEmXeFcvUrQqcYnfCi9Rp/EA2wyx4zq+BonDZoLUFlR3jE7X1jC0jlG+xJencFqh+zaVKg
IlBdO44kCvQdkJiaIa7nI72rMiJrkxHIfkWLqPiBf67/mqgE4ttYBILt0kq4L4Ai1Mi4F5RYsQ7m
Hanv9uX1yDskjHdFP9Y81FZhbytpXuMM8bchGGP0vzSDonCBHo25UKzTmZgg27mtq+duUdlhdVGO
Vjx0tLdTgQWJsCupqW6KkdYoKYXDoeRa1dLyFcznxnyZsnRoHQ41R75YhGn7OLR4KcuVymlUweIy
jy69MUaryyu8ZTbzrAQ9xchSI+fEZoJa54EoNyS85ODJcwZ3u8CuGm3OT2jYZzArE3aV/HFIrIlB
iV4iHxWbA7GGqgOKR/t0wqQ6b19PxMFShQQGUxybnL6quHH4KebMAszXoHPFD00vWq4RUJjm2klk
wnEEmjf2vEPgS6e/85fCwStvjBbjj1BQH7qFD4SSlMhk6UM+8DMdyMeyZn5EKop5al1JQpfWKIGx
hOu0Hahc7/D41IgxCUJYAxar4cxL3UtWo9LnB6aT73F5UnvRopdKyZrsH6TwJlSZAF2Z+gccAAhD
Z3zI84+XV68a8ATTocQoQzrpwEEAiLDpBjqmMDHovcJtGpEz6ykpzGCsrkx3mqqGAVn0idujKxwD
OQJG5xVHch3LCx/NLcHrPGbxHtDR1N/4k1jol0JfieIQKJszBRub4cIAQQo1sHT6RV7zMaHbtaxV
WVPpSNSubFbx9fhyapxyqpjJSZMNFosUAX/vgy4eWZ230B71KfDlYFFEi77pGmfvHK95y2ZEh12w
cOJ1UUcw0TkkaZzOmFQU5Lap1etb76uJnXA7JX3UdVtjqlwsuZLkCH+4zMworP96wep4jEayRlGf
ps+gbbVQGUgcmDJOPekT+vyycoST0oFuaeV6Vn6cNfqHnBG+C/paUdARNLc9yhlRQ4cKGBbj9ynq
9DlzSIwi8TYG5uEC0zx1bh7px5c8zqqRpkIq4tFEy8X9ROD0Pk0104YoADXSfffwJLPCv0yNIjB0
rvLfXkobTmxkOhq5hB3j/aVgCcllIDvxHea9Xp9q33UGgkIWa9auj6/1nA18m6sGrkPi1fGQMMJK
+a0qpUxLFRpb+X1yyp6DDGRJm5nodW7Ca5i0pfZBLyCd88e+ctFsrHpojUGxlp3NuZsshK5shBx5
9drzsjK/1j4qiAo6RBKeYk9AMD7y08e3/9tTgcqEpyOkaM5x3Db1799k2qc2KrsYMOUjzTegm23Z
oPSxkM2VI9THl/ptzjnku0NKQVSCoLQdp44Jo1LwVr58DJPA6edDNAfZ+IAkTr8ifoQS409T7riE
glHFErrxI9fEAXvsyWlBIAQxtYJHKCV6jeqmlCxiD7yCDcIO9Z4VhaB+CCZmfv4JbMZsr1jtUJF9
/N2Ph5mqKVZdkrSUST3rN7jZWHUTDPrY+UZOgnPznAAb+BFg2mAF/PhKx6Nse47Jt3Ww7eLPc46T
1zmBIRX3zPrW07guv0C5p4/maeY6bPKJraPGjy/43iFKgQZ7JWlnirxQzgiajmZQlwULi8ncfmvh
FDCDaPmjlzkWRU1jjNoGgAhk3XhOwrXIvYSd8eMbeOZ8vn0DCbU0dxJCiKD3puccryxunBSWFNW3
JgF1Um2pZS35lqxHEmYw2HXYMrSJDo1919Xr92tS3PA6nfIqfXgcycn4MjivrR1J/c+8xTXgLU4L
ywvSC6JEHYDTdjr086vUyjElahSx3iyHua+HGkG6yYu/clidiEU60ZM8wlMyjSnhGym6Lb7x1O5O
UkrLAb1TaJLGZRRKYBYLo7UFpxg8DHo7RwxPbIOjXW/xUraSRydeEvSK0J5VkzZrOmiilcpzxGdb
OliOMhjAZG0UHiHSY3FG+8xTewCzRpKlyknLfjz8v0044eJt0X2cQxtp4vFi23OySAxzmb/WYFKI
WWOoZxw40LnpCOA1Zf3xJfX6/e6Bs9RC5qdGA50WmvBRXZma0wzeJBi/hgireYJ9Gvr5hYeNNDcu
0fRp7ppbhD2HqMkCikEStij13Xx8G8ffHPura7JyajMe79xz+fvN2ln5TTXyLJOveU368zRF8Vze
2/lIYwpbdX8w4h+vINqALRwyRb4D8tv1jia5b5lxmkilvg0aRfHgZUJPiyzD6Fr94XvRLfvd+PLp
mKTpdubTcJpDqXkUHcTjBEu1Guz7SnVmsIl6ywdAGJNG5aSLUp3dYUXBu+T/BAkb5uXkOeEDhzUP
yaUkrUsKhiOPrt9LWqsRh1qLqwP1NOaEQo9c3oqkzjR/0J3g+vgwpbV27GQIfJ0mxlLDXw+G5fDl
DNqAuoc4NnSlyBpKvV5zIMin5gQEeToXu6o2Y/fi44d7NN6MAZ5/B4U4FUhszsdj4NHDM6SxyXTf
lzC06C9QU6rAODPW5Ok+vpRzNJ/1M2Xx8hFcgFtmHT2az2MtyalabnQXuPXztXqP1Gk+NDrU71nq
WYJeau/FC5uwmiqdJX39qR16nSEwRrBhXzxX6HwmZ0ENsrRL8MvjiZHDZljOFa8qbaNSWebjfnZ6
DkxbuiNzPE7hDHAseS38US3SRSSjyGzenSUwF3431KV+4IuXcRXjuRIvXlITg0UGFOyXpltTfnzh
QImBhb/edG2qE8uvJTTeSOZuRs2DfS+KyHI4q9kqR1IgHw9p8P7x4RQHC43jF8ESSBYTjsH7uKbh
G2BlpHs6XUnEF9AQHrR+yqMHPw+kS44/oQGJO4VncwCBZSPdqDqUdl48DIC30MfTq4OiaezQs2bG
aOjDU7qPOL+q62JSQ7JOggGzXJjdlJUwfwzSVXIFjyyZ19Ry/KvBi+qzxEzVBTtSsnBaT4Z8Y6jM
+bxQRx5Oo3bMwCzilXM3ZA3zB2MxOg4HBf6ytQrba5ddKd+5heFciLkdNp2cmy018eIhQZpwWhQ2
VYJMdrD/ajTAGfaI4hs6AO9sprlDSvuWxrQ2jmzFnc3+/CiT2vLokuEnpDBipfb0hKnuRuH0D6nj
QBQPTMOtoJJ78mveh+qpMGR767tKERZF/SGberqDUqRARkq9aFpjKUuNVe+Wwyl0p2030j5tFSRZ
9rmHXkLWPOrzTTe29R0eB1JirqU7qODBXuNluHG72fwOzkN9s8Ti3idwX9YJwNOzXKh066Zzevbx
jPhtQhB+aXUakQr1oN/C9N5TYY0DuHxqKiwQGNAkzblLh5ZRf1g9n3UJf+9OTD3OU7B9CYfAIv/e
AXyyy9ym+0BCt8qaqeTYrKKrmnNAioG3wIFhl9GnFPcHJl0AanLjDDIt9tDLfXTVHWooNGz+Veu3
4WlFg7p7tiFF+AAH4KEs2dPtrirlyu4s98YcsupX2TvBOdp+cTPYs/05zDi+razaMiWYqfjKKUMe
ryFKn6RGTonKGkPyTW04P2VagZlB6NhZsWc+gsZ31gvnqn8VIjyPyPPoE6ZpisOxlKkm9SbwgFdP
vCvTdWhDWd36Rd1lvDKmf//xg36/mL5cTCBS1CEW8fNxNBgtLmF1G1ZPvilK9FmTeYc50larsswv
BtfpOXvHdXlDeRbj4cfXPhLhcXEdBhAGMQFwNNnHIYFlCDW5OKOf3F7PsiR1kr1TZ8VhWqZHkH10
m4DVu+ntGPxU0xr+AaMm1vWPb8PTq9u7KSi0WNNFD2IhHIME+371s3Lo4x4J46e4hy9KOq3NaeIA
jGGDWWKBkuhCJxdlN9Fzy5Al/Na6PNTkrS4G6aNjx51uXC1W7B4c2kdSn8ADWtKFic4yuXGRzpU4
xyu2r2jodEcOtLiqDWbnyqcwNq8XeMcXIw0GorWQofhE2DjUmHrSX7OfpZeOkOk+J1N8SONaXpVe
V3SbOlL997lI+nuwfvmNUWnsjT9Z486xOwyyDjSPu7EIk2ydNCZfIJnocA0XkRKAyBq8LoI98Rbu
THCeJrP72dLQK+C7dAT5w/utx+54bLFTcdz3Oc0KWy80b6K+npQwz13Qrjd1vUua22QPMsX9tsmb
yry0Rm37/fhx/t4eXXDMQnWLHglDAdK495eEelW0JVvnz0xm7ilpM4gSUT8bZyQqsx2FiI6V3ovb
J+mYxUMaT915mobmDQ2Ynd0f7uUfphaRKJpeJFmYAI8zR44NVhekcf4TShNGZLAP2Xd0BDP42qr6
SdQunhbV6z6Axvd5wFOAPnGQfyJg/NOQgCkjMHPQRsIeORoStDiqVIsofkaAIvqNr5L52l8ADZ6n
Bb3FzIXe05D++t3sJ9FWhtH0NQnaQR4StVh3fxiTf5gSAdZVE2mcjTDuWBO6lP041LTw+BkL07/F
UaU+2YVhbNDlp2dsMf1lXzTdqYROf1JMjnXRoYMniVt003VKRz0krxUQy9TonV9osxtvFTRpfvvx
XT5jh95PXA4JLL6wpcDsW8cyznYsPfD3PKR4ojRExqWOvtXtQkdEgIEebbHtnNxUWdNKu/PI8m6y
xPcYrzjdkOEKwzWl6jLZtDUGfLpyDzppT/GjMlRykfupOjSOM1362PROYk/E7qoWoQ3acbZs4HPS
LPtVawX1Gqu3J/cGE3qnefkXYEcG/mAUxvnzY5ynkUAkox30Lh6Ju9a1BcGhpEDPWcAp4QgUTUHH
aExTVN8BUD/AXZ63RJHqFs5TdZKUhUNbUwGmkjWEQt/aJ1977YRpRbEciScGBtpB0HGoKOI1jbnk
xShDrE51Kn0U0QHN5E6QFdH5BQCr/ZkW5ukXkBfdLze1YcuqIcNC//HTsX7btgDJIZ/nFUczzaHy
aEIPJX2Vwsbtf5L1buJ7djdPrckk0rpTYa+zfcjxq1EtdIUPWq/+lSymwCuEJ2rcO6JWD15YxOem
GPN7u6U927pnF9i1WVvwMsSZWLsNbOiXu36FEl2/zJ4jRtLRj/9fIpM8Yrs3z/c3ZNL6sUh/AR5N
IXn9bbF/+bf+8lpY7n/gbbsUrXWCEpv7X14LNKXuf8BqmZpZjxfDcjFCvNrlXRtPvOCQaKKORgeh
HRp/2eXt/3gshhzvTAQpZGP+FTXpaIH16OLikzznPErOEtCQq5Mfb7Y5DIW0iO776bIanXA7jKg3
V7WTaVaDGIcb+C3zaTbhQ9uaZt5hSXWH+9xV2N9UWDWf34ze6zR7C1ey3mcknu+GVIsmgMFt0Syp
93dDkIRkLOl5D5rKuoxzrPerXtT0F50G3LCsBW7/VQySg09bBqwZUBfpTAXBWbjrIBTVU9h15hWf
kdBnryisexJ8gbVHOx/9RFFsTX/YJ5/DgL9X25c7JvAiKUbeBiDU0QHU1es6hNPuEkR6HG98QO/3
AxEbWjasrxgs58nKNik2v9Wi94nVnJvOvqQtmEWH2rp7wqemrDXhmbehM3YNtLRMOE6I1sthJ5M8
ueaYdlrSb1FtQDiGDyppzoDCe9MWKYJ/kbbJUO4/fg6/PwYybybLNll1FNnHsY+YDfopykJdVl0U
PtQx9ReEn3hRV7Lqp2vK+eGtjKziy8eXfZ9oQ9uMqYY8n0OkSNEKnNj7p++ZU+xKFVeXVbBYlyCv
+8uKCmAKmfLh4yu9X4VfrgSIgq5SZBZDERzNM1mBTG1o9X0ZSNN9pOcBbIKoC2Z7lctkazbQmNeO
ObOLwYQfyz9NmvfBlb68Pj5gPSAD4rM6HF1eCCelDwZUK+2QeyzRCT7mhb4HOOxqSz/CejWbPPr9
WDTPtIJa/OwKIMwgqd3ziVI+JWRCb9rFCnoSO620wQ0F8/xTGoPcmMZSAj4PgXQe8BQs/Z82sd8f
FIlDlg3iMlAf5GDePyjT773K8yLjwuqj8hGlp4pXoCM6TL5EyFV8OqIK+x4HoTyflgY6ce3Sute2
BvGrA01Ur+ckZqdChfIzbR3xNFCPFn84jJLM5C7evpq4LggdcbLoA7rOqr6/S7/FsN8mnXORuYBM
w2DThcmy1w0bwl03oJlqp8a8GQiKesTiCZZ0q9pTdJb7AoAIjRea8pMs0JUQwY3x5zEr65NZkaqT
XiPvERiRMuX0gcwCNgi9V5xsXEWZqi5HaSj6OuLVjkEvZSsakFbl2h6S8kB79+KTncXX+FqdaVX0
ornsouauAwPkbPzBZiDT2WZtcPsFIeMYZOdUbIOvkUkz6cQPrPOFbmwhdK+EpnoMRwqeoqVX4zhT
Z7AQmW6WbPpBprG77U1DaFhHJ2DwND18C9u+axJrpBWFMKxUC3+j7xSPWzoqV43xrS9FuZFS0bEQ
weCJ1YTFU8pRkffeKfNbTDKTWOGVi0/bqO3XOHLlnjNyeNWM5YSmuG12ljVZw7ZAwhivh5FuBuvB
JjIvKW9sehleQV+IzQ1c5u7AVmOPa6jsOi0sii9TaSZnNrqQW8/pvH0fZoYN8bdcHgO/brdQMRDO
DnkQ7ww6ND3izhh/qVhKj1xGZ0Ipie0h3k1dBhZhHMftHA99sGvrKNnAaisPFX+6Cn23hXI1lAPR
OFwWpKXRCGip9ibE7V0Rran6VOW+9fNt7MI7vRlJA8DQaM2CNDyC751DDkxhDBfTuU8/0yK66ccG
1cpqTtEmt09JlNj28lWNxqR7mYbIfvL6h43StSNe7bu+l+Zll3dlPtErt1n2A60+opOS1glyldlF
fWsKwznJZsdB18cziJBb4MzicZUBbSOiiP0Q3NzYbGmIFptrVCFWdMWB2Rf1IZ/FmGxwYoQdcXbn
MKPGCKLAuO7ZC3e+kWTRFf58x0f0AD2DCefQz21XFWkbEnKzeUEVp1k6SCgiWNoTRkCm1xzzIc4k
YT9GuxE2Dsg2VPP5Dm94uayDxWPFrGywKusyQc62GtQcq2uVGiUKsTgNfhn9IFJzY9Z2t0/doA8u
PSOKo9PKER3Cq3WFDGKZD4ouP22ylWQ14G+rYWl2YauqdDcXfjkfTKVKidKffqRrgXm52Ld030Ce
57v2Z1IcCydkx8/LDf81jSu6tRuKIa+qz1lZhuWJ04Zdsc0hO39aekBcuwwFqHWWjImCkCcSO+n2
EefH6pbN2Dml0aKdUyXnDrZ1V8TLNrAmhDZopeR4UQYzU9vgVWk3sFn709bxvGITR07cbwSoVrlK
hSI+qRa6o/1EPBDCCeEGyg19iJLmxEJLfohTuvqu7RzV1yat02iz9FFOk86xlSGNSsbMXaP5zhb6
omaLcQai0N1ZMoo9bjcUcmuRxK9PkhRn5zYP3YS+Z/zdSvN8QB82MdRdypL0oKYsblC9naGfr9Bw
BvaltcDYS1fB4BrOHUJLu7/0ZQj1p6IpwIXXV2xJMV3e+BdCeno7O7rGWNVX+v9UyWlDJ41pp0Zv
Sc9oXNXduZntPXpTRKo1sJi8EPQn4WwxDqbcPIjvclOgqVJrNCmoaXDIFONIZJHF2XCrkIt8p5+g
cxjEGEfbIKfjE/n5iM/xipq+OVU7IBaapOPeKA6ud1ZHw/PVCL4gICk+Cxgkdpmlh3aybQhJIsbF
mxoifKjMRk/OLGvUXhQKDN80u12wNpuRZ5OMFTdWKxbdM3aw8AEoDLO7ZJVsN4EVTvVJp8LIvs7a
Ps8/2UEVuieTS3Xsops6HXzCxbn2kIxO2xpIx3hS18sCWNAuu2Vv5kJ/eX3rI+sT90Wf20vXq/gW
SE4ZKu29wHuWD7w6skC6dFO1gle+7YkKYn7HmkomOLlqSMprdZVMTB43teb+ojQoFa5Ss2+m3YRS
wNnOQ2PrRYOXac03YgGZQkvHyeSSH+jiHp6Cck4DEvhezrxAmf84kt5DitvCcHS6yVRnMWFudlZL
AMO3AbvFXlWmddmEcfMV8zfoJpjtqX1aB3HYn9EHkha6c0uNiAB3dvbSZljXpmjmH3mRe9dTr+gy
3ZjzkH8e/TJWhzKiEzx9J/QaQgk82XAOCKC3UMtRO7Cm4WfDjMpdOcoY3afLMje3Y/IpxfZ8FpZ5
5m08u7UB4hcUwVaIHcKHNjOGeFvYFa/JggwtPHGr2mp+lizI82lgMaW2o16xt5lHv/cdHeCHLZvM
2JxZbW8j8AuLbmCndQaT0LvJvrUhmSUDg4x1uoRdaz11iv7OqLQsMZyko81HTaWVLGt3BFt8Inks
wFXy0CdBNgzdxTSL4jYbkAEFQh3Iww5wx/Bi9OscJdECoiuv64vKn9xzo6N/+DZpqnI4i5EZY8by
VJncEYmoJzPUCWaWTjXgnlYjXavHIWjYBebmFpqZlX6x6sUJhtVCBDbfSwTcIR8GywgaD217T41I
jt+TGOEhTWGUD4eJBOQNdIxo2bfao71Nl55JSok7c64nSBreZelLQFKNHEwfmW9Cl66Z6EZtx0Ty
1MaggoXWLqJk7VCKSsPk4O8ZCmh++4XeXtyqO8ViM0cz3CAkyX7zeaQp3V2GTgqpW5uGD8z1Ul1X
YWWxwNoypC1Gmfi0Veu/0vdoDCxkD4O49+yqGTcjZVr3wo20CbWJqJuxuTOjt2RkeZocHObpPHW6
HHBpKxPn2qay7Z9EUx3yvabJiC/y1pDjhjIpawbRWN9dFCDVOEai4dypJMiTDeVw82TGh9BiEPNF
unKjRLyUm/8nk3I3y5//+3/9t/Bpm2zGh6mUi7rqHqvHt3mU13/nr0SK6f6Hkos+aXPMJfAgnH+B
VhhIDv9jAhY0EeaR+qQo83ciJQQ/bfIrbL7IB55RF6+JFNf9DxU1OjugjEM55pN++RfUCvcIW0Em
ACYiJyJ4zbjotXbj/XFD0poAs+CcXGERpwsbQlkjw8Zj002k+S/2zqs7bivNor8IXsDFRZpHhEos
Zoqk9IIlUSJyzvj1s0HZ0xLdLbfn2Q+t1bbFKhYK4Qvn7GNmy8GqMr3cIR2Mt25Bry8jhsdeDr78
K0kma0W6RCFqz1bjZj7GawMnrCL84WVthRMUZWJLVxb1ckZh2OZPySqbc0XE7ddUj2YHHVbGlgeY
gQVGVBlHfZ8oZvXBIv5RHLsG2uwJU147XbYgDIO4z2Ym9iJfSBxCU1NrjvRo5nrE08pZHZaaK4Pa
0NPScgUehuxrHEQbCBHnR4nzbwFrZWvfoM8MVIh6JHcOXbogaLE0Yk+acXKZj9V0HOhwDko7tEd0
BWntgh6db8dGYS09CL8SztNUzjqUiLyHZxhV22+1rOnTbHS1pw967ZO2fY4J48a2SpSdpvlTpoW4
Lqs8hTRo6a3BEhQBsCuqvO087v7ZipEYV3GC33jQbpjlGhu2mGq0nlLzYtIs44UjslyQ85CG7cNq
1uuxb2WnyAurJY4wSFsi1eVkkj/V4gbPAzGL6bJKZZ7I/IAsCaFQuTNXu8D2BMaOJvMAVjmuGjDB
WT0O1sUKAbuF/qXhQRAzN85sSOPRdSLKk/GoYdJzxgvG7VAAe3fWWAdkx8gm0672a2HIj6MutDvQ
JoBRG1K8vjrl5qp1Uq17pSAXE7jfsjMK7d4qQm1n9gmzYbe2Quu5nohpQYngjOeJxdjJLAeKBIvY
4hh+75AeiVor9QBr7S1tGDA7BE0UMdl03S0E5KpJQlOUz0ATGcZB0xOadrLhptHMqutuTZJsj10R
ylY93/XmIBM/VHLhJ04LN5v9R3SyaeekJ5lQUNeSiXeAvjf2AeGbYHxnzFurs3afK1HnL6JvNH3n
ZHCMQGuvGEjsEGdH1CNnc8vO0U4d7ZYr9Sg/YZJNNRapw6c4JW9tS5UzbhSOoOECR4w+Ra0EDpdK
SofZUPb0OKVv8XaXuanTp67afFtWvbZHemOn1xI3sVs0NlvHTKjZhdAiSphJdKNvZ2Z5HCfVuCJQ
NRUAnnN5xjexnspwVd01VTfobvyZ35GnFiGXO2LErsy4QwkxSJPpvNU9x3MWforb2MEruI6w0EGi
ZU0GzQpj34e0W68MBL+325l9HWqgjSnfysBstMs1tRZWynXv2Xpt7GwCe1uOQK2+VtqiXlcMBp+J
bl8v2kZO52rM8kOX06MviRnt03Tcgia7EHY75QPBlt2ebYdzH0lQ3IjOxNnOrMdVqNelnoIFVkLz
TCC8ccYgqBzStJuejKaaEJ2w/jvPiS4+FsYCPRM4TkUvmav6nSnkEGhlp78qlg0yuOdo7LI1hTvV
5y9kPDheiwvXJiJwaUimG015X+vTHHvCGqsXNufRAzGfkepWWWt86YsKOB6bGV4Dq0Ju58LDtELE
CBLq46Sa1QkVWEHXlaZ4YOgFdALbDrNhkpBbl6PtDux/dr0RaZzoAzxOjSHyQ7+RpXOOzwPj6ltO
6+rOFssZa6HiGVnoHJiOkIuKp9s62a1C9CMBa/bX2SzjGye3k8MYVuVXmlbHz1VU/aSlMssPcH2r
jOc0rOXpXV+09nHRR0I7ObvvNaViB6pNizg4g07WZb9+sNVUox83IqYMVpNcpfnInX1Q9U9VDnis
iAfFnydNQttDfvnRsCfH17V6vatmJ/Gk1U5PFH5s5/W0uhToWTrKwfkF58FIx6P3r1E2KV5mNGtQ
5TGDCeIEnuGHF2z2E+d6xLF1s5RGtdPyqL8RbVtv9jX1HgfUmnnYFzNSeisiKzsyXz7j6299OQ/V
XSqVqicpOdYB5g+KK2nyXuc1Ug/lWFofWdivzJo4tcgFm3Iv7peRQQ6heqSQcee3p5YtnD2al6JZ
I5SDir6TkSY+RA24VXsy4lMF9+6mgc7m9406cmSdePlG8EB/z6avSb1GMLrpsB/ScmhdASa3MV1N
G8VxbTF0elJQ4ReJTv3JbgDpfnU5szr3FL1pz2tZTbe5pQRwy53LZhRG4lpLEodH3VSyy1jVGuzK
VPp5N4qHtMtrbBz2cq9OWgcT24ydO+nM/WG0+/lYzWHCojOUExaKRL1mQpA9FU7VPEV22d6UQx4+
1kDyL4a5mWkp7fWD1soloFVL98i6FoL2kH2pZtnFvuTTVt7cC7U/lvk61m5kDR9QekA8TWSHOAu4
j2caNAUNueM3DYA6nUT5sDqVkyJ7D1kflJF0KTIcP5rA+yx1jmM/PcvZAqM+xuZ+mQvka2kTrifA
GuaL4PUVjIRlchP1tCpmqjpPy2p0B1WuPOht8sXx+YHh2YGNNM9WUtcPoTUSMK/gW82AdNqJ9O1p
Pg9N1e66GunLd1nNP8XxXxTHFFdM2H+Bc2sTVBU/1cbff+T/SmOqXDaJpOEiHZbyp9KY1BYiW1QG
rm+w7n+VxrpFacxPfd8isp7kd/hjxwjQTRA1xMttbB6W2H+jMkaP9W4QjxmE32tDe4PmlkwWf66M
i8bqujkzJ5Jfa2z/3CUmrKa4yw2zUhk0jLYoOFWtfh32mSiI4nrqUfZpiFbronsQhezX1t0cQCLI
WXVTxnnWWDa1fZ9geyfuwRvSEn+WV0+zLHdUHszbiT5YDqkyTbiwkIWKYjy2A/rwEcxsP5R9fVnm
S1r645ig/HTsujwbYTqfUD+M6pG6bLlcZBg+QK6pEeiZz0pXjfupGq0tkZrUaCOtz+lmsy0QTWqu
YWTiITYTQJRJPEzbyGybL6FGccAEN3SxebsSpGLC1bxbs9H4rNYCgQEyy/EyUYlRDpg+Uo6g86Ud
d/RIBZg9j/key3Ru++xzQA0XUWNdOTgNgblAq9w3isK2yKyXfg/BcxxQ86LTjguZHWrEp7t0bS2c
g1ADGJDLNJy9YgzHa2GE5Uf4Eti6zbgc94j0SHLuOlQXUb0IythoWTFUFmA7jGZ8pjxeHsO1wskJ
jbeejzjLZtTSrcEHlSwnxDOe0oYMaXjinTDbQGrZGJiwejXcw+15grhV+wigpoAJL5vEJJuMoxl2
1qOTUuKLt6E6/hUG7PHbsH3c5u4KDiL1lv4pEG9jeX2b0Jtvw/ox7S1iGLcRvvE2zrffRvvsSRDc
MuA/kEcY+wD+WAKIbR8wbZuB4m1JsIhtYdC+LQ82X9erFSbq55WkuV1mcDXutsCTgLn38rnYFvTM
oAs2EtVc32tlG1+Q0J0/Qw8y3VBFFu3V0F+gnjJl8UVrXZMIyrZj23uwYyQGmRaCdQi+U1YjSNma
3TJGM+OZ1rmetx1Ks21Thm2vEr+tWKpt20JYvVGTfzgQUMKU+riVosd+29Bg0gg/cTWwtiH42vkC
HotlDqspSr+ob8RDCH/9OLWFtRM5ElVo3GF3b8vxRd32Q+O2KQrflkZcAckRYYxekFq5rZWibcNU
mCiPs23rZLMc3o9dTKFlIKjSfGPbUHVvy6qOtZUBq+OqQTj+hf4t9Jk2L48DuvND+LbyUhSV9Ve9
bcLGbSe20N9dNQZJ2W7/tjSDtRN6xrZJ0+Kw+mBGTQ+AwimPpZNETz1hMDO7oTC/y7aNHACRej/2
BR51UNqtFUoiNWSm3sIDYBv1ttirSokYyTZgB1zUtZ1CN+nra6ZODqskNf/GuGk5kkHEA3hLaxvn
xXHLsH9JGcUzlZ8mz+A5d9jCuHEFic/ztDwRB2t4ZRah6HRGQSflN8jwopxJexPXg3kzMUxjuOuS
Bjss7T/im+9amb94KloQkn71VGS5WbWfv1Y/joy+/8z/PRZR0Uh0g8yKGMtgXvvXxEjliWmYJF0i
KXQAFbM7/kN6oyG9Eai6EQYge/zpsWj+xipZOIhlcBtYmA7+znPxTUL5434aExtRYg7yA95OIrX8
+bGogkKG28VKhzO8gR7HjcZehmeeF7JsT6kKM7NxMx6rcbpHR0jc0VlnaD4FEeBLw2JWUy30vScW
dnamX5YKsgpzcZWe2xCjFpucl24/ZGk/h/sMFlmSnIHIjTCkV/4tWn+SjXmvD6pB/sDKjX8ohjk+
Y70xljVzJ9tSoNspjLWhVJXFCcUq+4RMnzaIEvEyo/pRlC1GtsoE3Lfcpw13CD2wJRq/W/jLQ+xc
J0nPfddhcusWNu4pj6US+r58wBy9UI8zrYG7UrGI/Oeq+e+uGiJUfn3VoPx86ZOXof/pwnn7sd8v
HFC/TGsR/lrMW7frhqLx91Grpf+GE5QBLMozqZGCR633x4XD1YbtG68eGtnvOS5/1JNS/Y10FxOu
qPG9Dv17o1a5jVJ/uHIkGiH0QSruYmZ1Kjqen68c1r/gS+HQHKoy0iD8JSC3wS9gxu6fGWd+sfFL
uHW19gFyJccjWahz53nJ2ARltaf29oM92tmJoWN2OQ/5ebQlgwPFRHbG2ClXFVbBKU/DZZA8f4gm
oKQsVB+Qus4V0Ti72lEgs5kDVldH3NZcCj4FHLgXaWeB1lizG2m8J1KH0UuxJXgq6HkfnubzmDsP
A0grlisVdmgj/WIqtQrDjb+eaaDSqS/bYz22z5od195qjLqbsrgPSON+pG2/S3Xty8i0gp+tn/MK
fWLUk0FWWSzETXGrgbkCiMDnMeu5D9S2eTZBUwLyYr89KdtUjcUocR2l6o+KdWyZX5BF27Nr59CM
7P6jvsD+lWavuCxn1zQ5lPAuOl9teNF85BBIEtL4CBwG1T4WSdf5rMx5lqr8DlikiIEI8WEMEE4O
qSTAjzlH7puNyX/N5O1kD32w/WQqEcUlzkDOmNgyNhYOQZ3rfWD02nobVfmtw0AyyDvektW7cWHI
hl9/0kUwNPxCem1mPqLXD8xxiaOA9+cDan9dyoZ9o94KzwgX0gWyhZIF0exLmCsax8F5YF3QB3qZ
g+MCAEmxjK6EhbANv2gk0SZ1uofQDjOiCglKwY677upVXQ+TzdHT2aCxjrKOtqY8vJ0kSbMQQSKb
zq8tzgM237fFaEPyUZ0H1lgjq33+KFTjdkz4paI0k0ddabnfp0PnV1ExnyynF1RI21nU83fpy66S
TqPMqDoRWCNuCDM00X+wdXRpYSCQGsYV5/MrBBKCCWjl3HxKvoDZ5btf+ac0xA8xakrpT70N0hT4
jIf+YaYUJy9FWPV6qTYdU7qufX77vgvmGCA+Oa36ic/LjsLZcCN89Q3Pi8G085OqRa9c5JzVPA1Y
IHN22hanSrVdCxRuy4c85h+Zk37RNX4RrjxyFmp4hgOHi8r/YUFyEUwN14llTeFpQiF+GZNWAnm1
e7ZgQ3umxTdsD5xMNlfj28Eoay6KSeGv1lnxhUR5lgxsl0/QWY1Ahpy0edaFp4WcmbuiS2sPpTR7
F1I6PR3AEZn0QgQtKCK/aCWHdJtET1HcXdidMu8jBJBnvQkTNuSrCDKLi5IUmXMypSUY/oqzjLgz
BBRldmkLLlRd5UZgj+wEQBXmgcp1QmxicjvGxtXb5aUDkzuo2iCCmWkiewoS1qqBoCCE8Z0v4bqc
olgt9zPxBgHoKC7DDJ3h23eLWH6jqJRncwy3WwinQFk3DnImjs3bWb5a2bqDJOTsSRTJAiQYzo52
KvfBtrEw2U6A7QznEr9N5Fru9YXbmDNyfUuG7oe3r7kfpg3sx2lE7FQfjKkWfobCrByMmI8KtATr
36Aph9DRuXsZyRcyHfgKtIxJI78fejHuK2C9vULvHU+UWnhS26FkZKTOV8Zs7O0p/QLMjlLEmspz
mIksIDsBqfqqKofI4DqtaLXOC/qVnWVykpWFXp6VjnHnCsKQe28BgpGbA/oU1rdyDzWjA+o382La
NJL4rpue1au6j7SqcxvRtcfJZNyM5sb256RQSe00dBLqI26KkcbNbeKre8N9hYO4jTH8wMUplz3b
chFARxrZ0fGxw5FfYRqYInOJVAcqFv6wcv37vUk4swjeLlrUUSMxQ8oDrx3fGC2nRGvIW7FsUaih
YrsGYmUeOxMnUzPXdB4J31+Vqz4irRIBp5yvBit7pYzj0CxcAW/H2nSMzM8KXnLQ+F5lSdsr577z
FdvgFrhlrwAECG8ESR8+pJF8b4fNa2Pxr4shBahKvxgl3E+kkic7rW1fbKzCODdoPqvGeiwqRoqZ
Et8o03Blbb48nfjR05LMBA4qeZdrPv2LGuBtJ7KwnBWS99Z8/ZQZeTG6JhWBGTi21ikuvMT0i0ir
2dcA8xIfqooHI8pyH7d+nV4i/RpOQLD4CnUVkZcbRhobg1Sl44qrpL+JIwkJBNRuTkoX1CimGUvW
qwHdWNsFJOnUmmc2jXKqw+Gz0lfVV4JwX2SiVoMb6XP2aje6sjJIUta1w0c7T4e+bKsd8hAoiyCk
G92r05Zrnk2R4kc8inxU9uEljLRV2eU6LKQrBM22Racpu+IA/a5XnoGPjl5Mrm1+DmNHh5DU5prp
NUvG3N4YgTsHEfGHyl05UD5AgPwLh9E7xepW1+A2Y7SFp4pF93tPY+4oYpVVOxysZCGgZI1fYRbb
3ILsB3ijAGtpAjyZ/CXcZhvAvauniG6ECcuWHJyI+q6eQlQsYNHVw0Gb3m52XIN6kn1l2oyfsM5e
fyg4b76/7o8q/3fq4e+fEv0wWyLNUf9EvF+nSJFMyYZDvnCCbJWAk4VKECkswd7e6Z+B8l+0zox0
6XX/80DZ/5Z/nj63337sAL7/zB8dAKnddKQglSQesu9l/h8dgEFzYFHLb44V9a09/r0B0J3fOHXp
DuD50yLoW9vwx0CZgHC4Q5hgTAPSvyCJ/G9MlCEvvTthNyiIBiRD1UhMIILy3QmbpdRE2uo0h8Vc
4mdml2Xtm2wYB3cmQNSbrbbod3Wz3OQVnFAvjymq8DtA9FVxo41JSc2pr9pzmAwodMsSASaqqOnb
3JvK9nRPifgis3BbmJWQqxDj5Z+k0nIpMt3alRH630VXo4DcWDpuDmJyCKnJ7tOeB95MyNlVnhrs
re2ButFCjCU3Xkt7MjWVFXHFw12xcpbdcdu4iELbixmKqGsWOul9s5HuJ345gRvWrI/WmoRH2NT9
XelE8gTe5lNqNcpzkhc8f5rSdGUzl6ilRYRqllK5trv6ep25SRRzdzva0VdDyfiQIZ9Ui8Ut13q2
cxwET4uhK6gvy34PtvO1JnBwclWnR/4JCSIwWDHvRNNDGV5593gUtyYobiSt/WWPS88dBEWGZj+E
43CphQ4ofKy5TBK088xDgOy2ciQjbdr+IEZhKc7Srp/hUMHE1fqZWN3oEwX2cYsEc7ccw2zJPjUG
tZ9VVfeA1teP5G+ofg21wIfmMOwGRIQeNDWPU/Bh1sMgtJjAZqG5/QqA2w1e2mmQkwDPVK/1TFHQ
+WfkyXZO/ljRzD0iVKMm2ir/BpXuDt3hzPydzVysFq/dWt/g1VpBtiunHkTa50pq7UPNsJ11POJJ
T69zxG+ivsF+c0Czw/LY6JvrBY7fs8zsB7NLqn01E2uuIX+G7phZwYoP8OA0po3iwv6Qs+BuWOZP
HyIZMrohN8WiRNkSzJ1weFFUzKye1aj6bS9y/apIkOv7Ewx7mpOYDW8el/c6NqYAYkqLcrLS77q8
Z7ZphwSj6zFKRq4cN4Un78fAg6D3z42zbxudhLGo1jQKhKUC3mHYSC1Gs7oS2jxcQF3phx0bW+MD
gsvkQham+knywf2O3HUP4YVImP0iWdxpNtp/V4fqegGe2uiPFRF5LD/SfnlVSmNV9jb+lfB1cazp
MhctBu8IRh4VYIL6nQc+6NhUu//nRv9fBUHhz/7luOeY50lZJd2Pd3pGntsP/X6rt63fNobK90Uf
d/p/hUEpjkZor2G+xdK8DUl5qPxr2MPN3OH5wOOB15N4tf641zMlhWRv84AA3MTNWfydez1eyHf3
esZPWMIY80DoYerqvHOFJWaC91fr4tPcaIgypxpXHctv86JuLMT9+OukL4fUua+zhuTOnjiD0FNH
25hJ6uVGdWiBf4SeXeXmaV0tGQYo01Y2EKo63w66LOSe6NpFuc0A6j41JUNjphhw3YH4b7KaEUnQ
OZ+gibs5GbMC77S6SkBBg3l2yH4hAnZq1+Oqrb1kH1OhhyCkpaW3SxG8EAsRnjqIPKMrbaX5wrLL
erF5IPm97WDwW1H9uKhq+85bbOhyRCVMUpwdeFN+B5nocpLY74tx4DoXys6C5RO5jEVofrjQk/s6
TZfbGdzcVRsJCA8pXVJgzRVLz9SeMQmUhhrZrpnWd7lRj3teHr7MWi2HaDKdk6hb1DKxvZ8TgV6D
4rzC0mGg2+rijIM5MbzwZyNsGJBY4il3CIrnOs7vEbXRDMTyUzQu9TWTaMcvV12/GUS6af0W6cea
uInNtfON0rQCBXUStaSS3+iWkl9RgN8ZKkBSI8/b3K1nK34xQ1HvJRAkVjsl0X9FkfsJGYR3Y6tb
HHbgcpfd0MkrgJw8KPthHc7qFDSiqq7Cui1e09F0MAjJZdcZie1FrYVB33RejDCETMVGyMP9wnMC
B6VL2uWTIxkI4R8vEd4bp3GqCs/CNHGftp1+p8/OfKHX1nRDbEBzW2fxl1TAGDQqc/LxYF2QdbX4
xhYib4pQujyrlVvwAMV93mZsnzPsk0LPcOpwROjvstsWRN+VMmeDh82j+5ARjeLKTsxXC5ADv54N
ukt4Qr4CYNRXxzB6IOABBERub5r+tKwcXjZN2UvWtXah00qeFnX4mvP3r6NB5rfsxFHTL3Po3FmJ
Ud/aQiILb8M0dOtoXa9weYCBqUcFLsdc7VdlKO9UwRltmUN/xrwjL8CzuxQCOEw47S+rWV8/ji25
OIHS9zEqSp5GtcQZ5+r6KP2GMJD9kIY4sprhwtSd7qTG5iVQ2MZyV7NEQl6RM2uns3LgqQtXq+Mc
ROeEX20INzT02j8qSs7Gd72zk0XdhdaFHLc5VVM+L6Rn3MR6e630+aO2tKzcc3mnARIOSrt+6WrL
OhZp9bjoMRsF0X0qLFzwG3Zv4YklGBciSyq3b2r5qkQhvmatr7fctic5OLM3Lk54qKdRuZxYIQXh
UEdEVMiPVJzdtSCZeqd0bcV0KTJQhXfyURJ34M2p1ZFU0KowCgSXlXKywhjgUiI+kinaBINVtPvc
asQx7Qh5TM49/bzLcMldyuSKPSyyctNxlVYW1GcpYvqpTnbZlM6ezNLujrozv61tIzqOKYeZRYx+
dBxzvgX4v+7LnijfGkjgHjgH0vx2PC2tPh1blAqMJbVuup1k/zhgdT4oZC9cTaj3cfGgJJaTel+m
Crw8v9Fakd4s4aQX7OVR+7f2l6qpjMA0Vwe9w1LvpCgzRt1JeLPodnJtxN3nUtZkqsOjdtdE+2zW
I8JbgpL6T13LR962WX5b5+IiystipwqDU1qNcgoQmTPjiPObhdsuNeK2/iGsoQLlsnxaB/JQiRwO
vXHgHEyWefkEfhl7QZGozX3TzveliuWE8WRxTeiCxAPu5EN9E7HhPeo1vi0cJ9Kq3dzAutGtaXWs
M4R7GBr73MfE4tz1qfVaV+rkRWLWdlNs56yNbfxHTDJ7GlCzBIZBW832iznJYKSDWyemstPIndvZ
oi92S9zMXOIlOrd5eIzzpdMklPuyPzFGjweeLUrzkikwJ/HGpANzjHgS5nXW2swrmJLYh2xAPnqe
ZWvezjyw7/U25BLJJk69Y9uPxnOHDvQUrwUeEzz5aCI5+xMk2U0Ue5oSWhKnU23dNbliC8xmanuq
iLvBhBVS5DppGbHN64/kREfXcT7k97YC9wgpiWLtMXly4jrrFH+sWXQgGpTFQUN3/tneNEAs5lqm
4NHSy3OktygJLFlbBL5O4F3G2ub60McRwNW8EivNrf21JKBucqEJTJf92HU3yyzYbuBuJ9qesRrR
HKkx4G6V8zo8qaHefG5aNfnIMzliB1EMl52OOjEcDedVhaO8UqmG+h3YvfGJyL31qlCZF2tmjrhP
N78apYN0L4n1ZmCZP+ZB5MjkCOX/WHC39Trqh8Vf8tYuXCfkKOLSjO3HYVyMc252+VclJaftVNCt
bDuRZLolkdR85DniBDVyxt2wLAJlHMrr0NMyDawJ6b7zS5YkjuRmFIWPDp3MzUxVzlm5xMpNwj4J
MBcUzI/pEmZXel6T8zKGvbQ84RTrESRl9hWZX3ZXT+U9gzUGgUw8wmOmYU3E2M7FWld0DmvD7NnD
1WMvruiSkNxf8ECXNZDgj8a0TN9IIG8+2TAVd6WSOi0bJSdy3LlZlFOrpeNNaXC/YSnRKi9SXVBY
QGcNXV2xu8NAIkV7sJSp/uREc2l7yxoSz671+uSnSdosrmMV6RMpVVK6dqX3KD5DNIDKrDdXJkDZ
I9dcku4HodbI/eUMlTGLnUC3WvVj6PShDMpEzRgBjgramFwmd6FTq/uGwCIGyAM9dmNL5I96nDIR
Za1MiLSAKDX1zUnDgUnHTtbPMjIWzyERMNusV/KwWons0WhQKDKcNmLmc67W1bfa0PV+B3vjTFsz
FAQnV70/W2l97CyJLw5BWfsxa99EQdEAUgH8f/XM8qcug146C4hKFtTfTAqoS5IpwLEJ8wtIWeeD
FZfF5yrqqh2D9DH3ucWHmHnpdhRvcjLuiAbdzjGBg3TprNL6NBptfqjjGmy4iAxm1Iu+6F/gyMQX
fajpj04P99e1C31Gh9+OnVtWDJIje+b/ZuzebRK44uWOYKBm9GYRa59HdCVeXRr1J9rC/tZweryb
6SzUjwMxJ+zk1GngXFK7wYUmrH11GpSrAUykSDnZVRo+JyRrfWCGaXZoo+P5YuiGZT+mgDP9tcUL
WFh6dkyj7EbF6/XclNYVcXF+FRd0iLZCUwsujfw9B2CfozKblpEfOQgQUJ3V4trMqQ1tgif3LPE2
UVI7yi+OxdqOUOo6ekQnhWQ9JVQI36miawu2h0Tds3SLrrperMEk1vAoUD7vV2n0/lrrOd28OpyB
BQbm0Bbf4lQMoB4G0/oGPawlKKkraftRFnyIkDt9MWUVwqZkaeLybTL0rXHIX8Zipq2lzOrATBrE
jSctBgB4YDL9WqsOQmt8fCUKpDjn1qLj4Qib+CkPCc9JDDXeq9vao9XC4dzWM1IlLTPti6wtEEKp
1Iiw9U/2Wigd5tNmIObHYRmG1yR77kgjI3kqnEAaxYnRw56qhRkgt10vMkWrTxPz1jOfMD8LmSQv
4UpeLWi1/lDUDbkAjl4emzzSfWDxTzUopMGDt9B+xq1r3SAWVL7hDW6P/3TJ/1WXrKnbKP0/z0N3
FBzJ158Ftt9/5o8mWf2Nl8A9BaiHXIs3YMjv81D6ZzQS5kaB3DCkusW4+4+BKFIinGqwo3kxlS4W
HcPvTTLoHwNxBTIJFXoMTYjxd5rk93sDx0RApJPLYDAs1JEv/ayHiHAurnZdDQchBkiPeebg1Zci
ds5yoCh3LaMtz6R3JKXvxKzIfjhWfz3PNzYdBiIRjs/GaGbb/PO7N020OuM69/tpEGNgLYUZaInI
/cVKisP/462QEzOslUwd3rPl8duMmgZKcM9gLtnnQqMM6eI6YLrR/D8+FYfS0U1oLUha3omWV23O
6kXKfp/PcwLtYW38tu8zr5+t4ft1+TL/T/St+jcH8J0++u0AggRTpYpHAffguwMI2mjISMjr904S
Ut8uAgv4YL7Oo+lHZNB5tMR4YUKkUtBqqu+i+//45pyDP+5+fn9zNsPbWYyt8t3n7OeYeLm67/dK
JXFXMLPYUuKa89/94gzE32ILeTWZNVnv3qUjObEbm3DYt46EvUZ7ARjPmBtrDNK6QK3967d7BzDi
Qxms89hnsYTgNHkTEP1AtUKxTKuu9cMeUQldStZ+s3TxasMDZQJZXBAV+Lve7G8cRiTkIAFRQAHy
+tNGAv9cSqxTNeyZhiIWxU/Ol+VUwa8/13aYfljUvX0u2KoIAQn2ROe/rdZ++FxyCLUSE9mw1wk2
pMxTzmzNrhdNoOhRC8P99bv9u6P447u9+9IY1UUNoWjD3h4njYFX4kZjAf4mzeil0aC7bZZ9+fVb
CkaKf/qECCNNg9BMyNzvb2VLzBN4oofda7Epr2Ul80cCddgSVKt9GKqI9UlzZyFh9ppcdl9NwOWn
2tAPQ9RW+5EYvmDAq+m2k1W/zDNBXItJzyhgUN9jGoJ4GmNqzZr1L25M78KEje2b0ZmCIprb+PN/
OuPsDiVJ1XMZJdMgM1eSQGihOTPGQFF0liadhgyciFVf5+gFIp/lJ3W1Zjb9dn2F80H3ojpyrjE5
RH9xLRh/vsL51bg/b1e4wf+2//7DSZM6OZgaI+9BH8UBlirDp76agb+YfdA1UfcBkx8ZeIwDaZjz
tTzNZdoCES9AWRczy49RLTH0d9TzS6m6eNNCPyTkZauElotoEC3YwlU5rsgG/AatiU/QCBsWhCiP
A+SRx360Q3JMk8ZrpWLtYPnS8xN3ECCoP/VZS6ickg8ek1tam9y4iGX2YZhsNvRyARxOysOuZfGG
xqW/rig7D02Cp2GRCDPmMA/ParyoT0rbjPu0zBQ2IMtrtuh3vd1n9DhRdujhel/zyuXu12frny8Q
TOUUBlz1pIj/Ketm7hCzGNP2pXfxlYIJElaZetSS+WFYwzoYhkL725ck7wjWAmO1YW33m5+/S6ed
R9tZs37fhuFR62SAseDFKeW51YH0gJ94/vUn3G4oP99wNlwwxSyon42h827RSgT0SBLq0O/J4aPl
HeV0jKoJka9ol7944P75NLUxzptCBdhFGsF7bmlEb5/CV+UpaI/GBRMV7VhNg/UXB/DfvgscAMoU
gDUcw58PYIHiuugnDqACk7p1G8tRDgxZ7JtfHzftz/cxPo3NjppqUUMy++59MoA7mgltdD/PWuXD
X0p35lwACOzKCsNMZ1FScOKjxgCmZT/BM9lX/8veeSzJjWzZ9otwDcohphEIlSoyI5OpJrBkMQkN
B+CAQ3z9W+Dt213FohWt37gnJczIEAjA/fg5e6/tFtnvliXnF78fJczKQxekdvwYrvzp2W9b6S6Z
9tXBnUof7V1Y7iEK9Xt37OmQO+7inqx6CnedKT9LOfqXos/HQyJMfVsti3MFuep34HT7l58Jxh2N
VCekZv1pW8GIbBhx6qhDnQz1CUL0LjQH6DF1397FqgEQ7w/NWwlSBzu5MZ+HJptXtKsdhUEtEXmV
n6U16bsimKJlGd8HOGHbNuubx7kesk3TZ+IIFXu8qufyzjABC/zzb/vrL0AYiONQ0vP8r7/9ny5q
bHVhNQcjF5VTPFOGZj+MbvIlZRXbMpTKo1hZJkdur2fH6qorAE0fQeY/qc4LT0NDs5Muh17NoeGD
JOfxKXCXzwVH1pUTIImDezMjW80N9oq+3AO4an7zDayfZmrsVoBI//QNfro7x77kA8sZFYORJ1fx
EtZXvZig8RqEL2c0t50BXUOemydHMnPH7Pk7srPzy7sA8c86YLSJb/ppVwoIGyQ8dFCH3Ehpyw9l
IL5SVt37OGA35CV8k6WeXnzbSv+AAdkPOtnm0qYlsHb7daL2tqmIqfZcfzPCvqIhZA+EWPKGBxQU
+ZaIdutzri2LpdJ/pP2xE+RnRp4RvmAL6o6WFuaNgV3tuEj5gXL30Zt5o8T9YSMMlfjNNf976RZ4
nAaRwXiQQjgt/fWmQRbjFzHS4kObly91fPDp70fGYqYk0KFV/Odb9BfLtkdFwskToji14k8nClUW
HnI4i954Un8PAWiyayOsoCEb/uad1lf6aYPgnVb8qeuiWvu5sG/jZIA6IbiTuuSpYDj5kpfL6vYg
VgmYSAFGyPSM4Cr2rN/x0n+x+3qmS3a3Q6t5tR789Yr2CcGXcW7icfHnN+ida4v2Yrrx99Lvv3Lk
9X6zQf2oPf/2XQX+H4vIGIGS6a9vGGpDTRnh8AeO4fVlcKh75tiJ5hp5kaOXT6hVTzIrmTvPDcUN
WeJbrZIuMqlW/vn3/eXNhH+JncXxgW79tC1nAyODVPP8jgFdUHNt17tgBzdGJhPScfPv//x2v9g0
gdvgBMEKDL305xXbC/MiYTrCjzx3aKYbJqnLEKS/OSP+8vpadDK4k7i8fyPo5MpKpOU26sAZudsG
ekojXecAyePAOI3K4emEkkZ2SYsMJ07wDGurhFVoXC8wXH7zvP79UA4allMhh3JYy+Ln53WcB7Gk
CnqGoxGmwisFE9Utt7Om65sQ9rdtVFUfUr+3gVgw8vnnK2796gmmGuJiU7eDj/7pXusTjeCoNrvD
bLnp14aIYIGoPenPKrMEtE9PesSWDbzAxphR4G+015YiwvjFhB7HdVogmp/HW506DATsvh+srUiE
+vbPn/MXHxPNv+exxsDuZSjz10ciNZjaMt9vD94Ud/vBBavmwtbZrSqM31ySX7wVniTXJ1qANlzw
c+8H9otq2s5vD/0SV99dpgwPS50y/TA88//ja61Bc+gb15ba31a1BtNBz6ysPQg76x5CYXl7Ofvx
dd71dBH/u9F4/+/V489i2F8sYrwTbRFKREi6P3cq6IsnuRx4pww9YRQjZHzE4m3v2N3Av04V0CeZ
zr9ZPn55KTlfu4hwLRer419/NUA+NSxc0R5ABGJNERMpd3llR53JjOyfv98PLtfPOwSVhonPEacj
zo+f7uSgcOWQkEJ7wJ5ttntvnnsa/ak7LhH8w5qEgk7ZEZE1fbltHT0ae06Ow7RbJt+pHqpA8HAx
1lzCUwyg6NluNCKHri4CUrvL0stQ/LTph8TZfFs4gVCYV0r07Kq2SOio+UoOxigJODXUYmT+C3sa
egYBuwdQIz7QFLdLyeIpUuvJG2wAoqWLFGOfWxUKFydsUvs1HK2sYi5BsyTZNJxg0uspJQAx6rKi
S7+oEjDPqST3RRzgcFbuzjAb66paIM8dgAJpdScqJOO3bj/M8QMjqLLe8//GCOSwUwWmHpcZY1QD
gUxuA5+hXjQI8mT2g2jLR20gk7zqakMerY4cr82cdBCBwjR7rpTnuCDzQCmf/IRM3W0wSFnsiU6e
kx20sLq7yTXHSexiIdPrg1JMtCJghPMUSQ1J6prpRmzSd6galAUV87YNPITA/vAhCOLQjPtpu5BX
1j02ApomoACVz/cjZJDHOnO7nnDjlvAXU1ZBAmpFJwORCum0bwPoNVgYEhRUmFSXZatUHh5qnGty
V8Zr+8807LDYtEoEX/K0JVyurND+KDfVCBibRuC/GB7o8+4HLZqXuLHLV6bf5qWvPUDLQBeOxpyX
O6cNzwPBJHWr9hN2okvs00R1U2io4E0PtluMUREW1T4Z9JWj53FrN+ojLzx3g5oL03o+OXvopt9c
xxh3Gsojn6HzD54azR2jZu/AvElisHLJ4UODe63cZvrq9wAd3GHGvOLrj6X1xFEzIV8N5RuRlc8m
pCDP8Np7EVbdzjLhrjB/WraDmVnXQVWmtzCKywOnhWzD4Pd5Yuh/EIYFpwg4AkjR+BSHboHepBgo
KlCJluwSkVL+8lCU06ntXeI+FwI9sqU4F3SXiNPo4CRNdrSYRbubSEje5GmsAfkX1fXopBGi0OA+
DtwL3NBpZ41BusfIsWxnxJ9RTKbUgRha8xInZfOOD8e8qVMfa1vfElhl9t13z2jrrdFDGA9oWB+Q
6YoTMczgJep4OjlmBmlu9hG6TiRRgtpnVGjBU5hfKwilr3UWH33hPmbD/AoltiaDNqRRN8SvlWck
HU9gFZxAp9V7bbRQcIXxhPkZ8VzsZJGXyACzFfPFEoXxhgh5VAOcGy5ZZ+j7NumCixom9kVH3fQz
ZK9yAmw7G/WnasfmGDh9dkRlBQS6CvR3V/UDuKxxocNV6KxfZiDeLfo1jua22YGflQxUya8PyHSz
uXleKiTtU+S3nCPYTFkk8mQY31BIF3ctUUC0R3C1BYV1MkkCBQncS8TFS3DNf8jdxAOxI4hczOom
mMdkVG9zijgNeQ/KsbGIFmV3bwYgNDNPADIbIFSbg2/Y8g/ysIvm6BSlPUToNHy9mSWoxRsD6Uq+
KfwAPk85a2Fc0Z41mYLKFgJux5XakH5eEupX6aeUrv69TcrfU1zVRXaCy9btBOhpYozsYI+RdlzQ
FNCMS9G6ffXMmHqS/m6z8xezvG7YZP/oyZTx0PEkIPFHkTmo3JX36Ooi/h7S3B+2VAHgNH9YYZc5
mL4wZ6q+d02Hs3OulPUOC7iLOKKJc1jbzRs6uzGCxTsfeiqWp2B28zeteJ3ZKAHp9nZ7tUjO0xkB
2yfbddQLXbhVrq4Q5UBv507AxtW+piDG/2jRpO2LyWhfEV5lxxxTenkiMbzYoylTL/jLEZz5chwj
LxYV8MBF8XCgpxTQWDEFJh6az5yC6wSTt4h8Wsg7TqVhty84N1XMbIHzb/os0c9tPK4UaIHwHZjf
apeRpotFr2I0eGrqtFzvQWO8SsI8fUQUhfTK7wY45lxO4xkxA1/RX0MurhN74aN6hX7W9jSMt0kc
J+csaHHHmfgzJYbUGzd1eVWHJC3XzLxH3dti2VCJtFdek6ZnkKzNO607e0fjTJyTjkd1V8Ob2y9E
Re5HObnVgbCN5FyWjfa3jUjFmYeo5aHi16UJ314VwATOxNg1XzuddA/u0llPKuN6Z0TVHogFmw9B
ykVFsTZfG9yaD43omq9iPWFua29Bz1cQ+YzvTWRHMVW8rEFGhNW57VWD8/hm0apBztR0r6R52ejh
/fYPouJwPpDjxGWFextfJXQjDkPYq2/hqMTZXVpj3GgZJucJcEFDvQtT5RsYbRfFfmOPjltunNGK
5xuLbbmJACmCKsSbjVSsTqH6BMMQYw2UpvXUWLM4Z0LGXxovhdMnBvnuJdh4+yGFOGiD57c2OqCI
RLVk438OWlR1ZhwlMMuvu4ovj4J6+oKkinUxibPjD+dxYxrJeUDZj6gtEFTgNWrps+u05QnWIpjb
PqSJE8G5ia/SqucPYC8MNkkyEoSWLw3SsIXnnDZWrV7mmaZ14Gv1jUQlsYUjWp6srl/v8gHECDMX
WzxmpEs+u7If/O0o+ZClMItL0HfNh0OG06MRLuifm3pMz7NX1XB34Ei8lu0y3QeeGp7NZiou2fpz
210c3Ah8n5fW1bxRYcz70PdB41JkpGdXcdWCnKgtMzHm7+YCns+YgFbjSAniC5Rt9wSZDJuqM/KK
cikulOzTl9BkIrOM0MSvFtgT6Y4cqfm739Dm28YDgJcN/RbVbWqElADODIklHTBnZRB/4sUXwru5
u5tBtfOp0poE03TgTloMVIARDSTuNNas9FwWubS2FSLme8PJaeLqueS3NlWQ6pPnyKDehqr/LjHu
kL9ikpnZVmP73ZC59ewmUID1qECX6pwICB699oHVYvku7bzptp5dzwUWcDF8QiFeEHaCXj4aTcNl
8djJ1cGEP9pt1qzgpwWA6yXsTVYz39OfUxO0D31c0/hv7eauRxj9NuVx+2D1QXKOvTY79CHmV/x7
0P1VulKMA57vGnjQS4uvxXzoEG6xxsuCZHIJqP07FbV/y5k43jdD3LGIEdZG37R3BgbCTvC+qKC/
i6smOeiy1EfXq/hp2DZvHMzOyBz9JLsnVrLZNyABvnSNBiyOrbAnkm/fKJSkUawb56sIE7F3GzDp
jQv+3XYmTDba8ZCLN3iCmEhEBRGvzYYchfliVd10TxEy/iBKPdtl4oK7lY9wPm4RwWKXNk2ooH3X
RSMpDnct/R9zSDUEz6bjbQvvbI5g0FMA0gfPWRivm5lxO0FCOBOTGD+iBJencMqGhEW3WuC7Mmxs
sZedRNZf6XlGGM6zeWsmY3dTJ36NpbqeN5T6lIBrGBkt1I8QKtCpIC/wUkjtfNMwjdrMtFjSCARa
HNXuas/CA92719OUuy/U2yvXcZJfw3GdM0lAVHSWT20sfaZlKQWpRuH5EiDPvph1Ou79qTl6smyj
cDRQrGZwB4Jx+aD/V70VFSYk9hwukm24CQs9J5ytP88uwvyiUKfCMB00gwZpRZWLRRjc+3VqDU1E
hTrew5EwDw40zsehNTyWujC5DIo3GUTs3w9QwTc0pucNh1L3IyQX+5msh/KYZf7zBDnmQLsU5Rfe
Wzpxq+FHZmN6mwU0bqRln2LsZV9TMx73iL/MQ4+hOAqywYlGzcOomhQKU0GrMJmxWVBcuC+5Kw61
mOSex4kFWMIv3SQezqIQUNJ3XQz2y9S41l1YhQuqhcp9atIp3yJFd/eCteu6ihUibuH7D7PmVxJa
Te3epy7cdH2HD2Kams+FURMyuKTP7tqc2yCrMXCjR6wblrVmTjdulavthLGXbAqoVgt+r8H3KOjd
JP+AIoa1fqyPfdGW+Ua4BqazfHpYTKLdyKHY8yju4YVj7GfGRkHmD3eVK+IvkNgpM5BYFiyBcEOC
PrsEZrdgxXaCazVjOIvJNk5FSRQ7vOFz1Qjky+kYWgwtyuU0z1LfesJg26kCo+CB8+qrJply8iec
FNRHTkgIXuKaY2lp5DxGzND0bRj3+SvRb95BWDTgaa1JdqyloaUxZAYBqihnbwCHwjRgZyCQDq9B
cRWOmXkRPk7A3J+OMRxcHajiFiaPvFY1USbKlSXD0bEHlaF6cD75jOUhP1qTEb6GzEw553x0sl6T
OsSybWGlrTFCKbAG3VuvZCN0J2n7X63F+4w72b5TsZZQMkm/yZUyvvglMSKOHpJd7w/Vw+xRsZRz
ZzH0Dvtlm0zkulAOTUfiGHR2ZThydCPtm8o/+oWFrRGHjTwbsIkJxph9eaZ9g93cDnLgeENZsggR
YZy/V1VeP9htUD14GX3kTTazgJLR3X8rlW1+rVWefmtjc4H4AOn63KICuBJdLh9xMwfja0fFw++W
cciBK1+ySxiecyqbgB0lnJo3dkt6Z0tp4a3Aje6cJBr+J+pjTqYFQvOrpJjUt6ogogvTCU0ENQ/V
98Jdcz/V0sfvpsqtr8UPoL104TQrNOLvdgFUbuvGmRFumyVW3wzRYOGwFx1iBSwEauB2YmFQ6TTK
vZ/0RKa64UhHA/QSt0dqDxQ4siYEJvUGYkDChPhGYQn+TthMZRf5eViIyK1NbqPamfsi0opPSbAB
cqmoRqXlc4iZeNM8c2t1nS2i59xo1tpKt2MzZsme4pVXXoyAbAt3pP0YoaufjYMxryVAz4SU1LWp
Cm/y1ISh7HUVRWsZA2skyoitDjr0EL/rTpM3nAzZCl9JRPXdHgbedWgdos1G1wnf/30xhTYSkl0Z
T4J3UCbKNN9aJgkq1pMHjF/J1mkJU9rSC+LSA/2rHwX6sfpQZmQ+rsoCFOl1MQE0tOgCne1WIOPv
xUIEdtfLRzGiqOAnZN66HeOW71f4gn5I15hFfq1QMehDNSP8uIWDob9rj97oZrCJnLr1DCt9KmZt
H+qBiBhQf/5D4YdIskHHmU9QN9R8nGjDx2d34EsfbW3yGanK+dRZHfPjIXqvDeZ/UuA1+YHSpvdP
qCZ9Ga6iNnr+/FLb6lvG6SXb8GHDm1lp9ZmRPlQewqEjlWQIV6G1iXVl2pYmz8+G1HCcwzX9v6uR
mDdzw31IRSdSt8lPptfRROmYrYAVaTNBDDTUO4u/a7B/bSuya8FKwi0idGohkO6casckKo8SsvRr
m9xftIFfrBycZltK84qZdHdElw+4BpEy6IMie16WdPwyYiD6d1v9/yz5v7Hk0xp0mNL8d2v4b1mS
5zT7C8ruv/7C/whQQdWtOQZMBOgjrjPn/whQV8Krj7meWvDfnvz/FqC61r9CMrJJz2XAyr9WMOx/
CVCd4F9OiFyJAhOVFRLH/xXj9edxBV15RkP2SvdCaoke9KdpbjwaiU7JhDvpyUQeZOecCdKyia+Y
9jAcm4V6CSHj7LEbLntrnOKroOybt1BxbBC4ud5cL1cveCHVSzJxX/7pSv6iyf7TkHL9dKushA7L
Krr9m6iMorsDHBO6J3qh8oOHaLr/cX6houGZbIntOuBcWOfcZMf/pgFO5Bzd9D+NDQmhZ15lYRtl
GBOgJP1pTkksQtmgvW1PkFBeK8r27YC3J7wtwk6uJgjh3yCtrT0uk+dfT26Y8Wx22fu01Ms3n+OQ
jppldq6SMlE7VLzloS/JItp1rfQe/DTAnTENvjjFJL3dWHQL9q7ZuBj/hniTs4xbW5ct4pzaM0nx
vkVkgck5ed4QhECfecBzBKcgxZbu9ECmdO7Zb9itCjxjOahAFchrX7nLrpPlcElrVTMKcbH2G70T
FHto3mG6DWOQCU7mrjKszthBmH8apqUrtxzk2eZ9r6nvOndK6KoYAAFgmejjzDazLWCDwjejL056
EGxCMNOEmzVpnRKKO82vdR4gawQNZN2wdMbsRXP/Qn4UnKPMLEdzY1rphDcJXAVNvmLG3lV6B84A
2dbAn8Sp0LPbSzgY+YOpsmzt27XmG4ueF0lS6kl4SlG/jMxysz39W2w4GY/SZYqDhF2tbb1yA42m
f7IGiS6298fhBJCiTKLarvsLJ5QAe5YzgtvPYDvsK8J4g5UnWji4JLzGMnZusjjX9dThmEqSjLMJ
HhpMYd3i8rPixzsKbdu0NZHFbkYhXv18Dqg1vfq+qDvytRgGUQ8KGpF026ldE5PdD2xZt+/6Udxj
2DQOiw3loU1tSlgz22Pb1xFPanjisFhdFpuKG97qkF8teZBHIAv8D+aWzXHByLwLy6Y/zlknaavZ
fUIzNwevtyUHbqK0bGt1CPrcAhkfkFbHAeLZwanBOScd8dz5Iv10R1OfLWlNtKJrv/q0fbeQVDwQ
IlqR1biySFagF6uROQAR6rwcVl79mCY41O6GIhswlORYWcZHq6uyqUGTVUtKNydukXzQKLY2QdND
o6GZTXJV3+UH25TjN+KBkNfpAg9LStej0eatasMu+9AZ3a5jWGvXPivVxVfLsFD5mYjHXz2shWzA
oOI/FtywA8bcYep4Klqj/6OOBzQZJMS16dbrpZvt+oGxy07GwXyrZ4BRAOP83toNmjrocUYbM2MD
bKkggXax3cu6Q+LVEY3dQE8YaW4VIBHqTciMlOH1WJjHBUMfW0Ff33TpmDXwyBz5QTa1Q7tnLrnV
J9K95kIVF9CH62KY8v2LJavP+TL4dzZ96pBMjpB369bvRgKdeOzixcIILRRtkFS7ivOORwe4yxDv
7QhiQjEpp+WYybF5U7GQb6O2sQWEAuZcREXtBDtlDpOxGcxp+GqSdGbeYsIR5l2ISRSstt3Ij06V
oYh+4PB+LOUh35yolxzSWZ8HrKMFo4E7fOTLc6modeS2AGPCAH2K7bhk2Ic0Zv4Qw9CZzZpCZvIv
mLqhy300W4kLa86iefSKY7fMoMwZov4Y5r7i1ukWdU2EuXfXwq/TkZZaGvuRoAckLUYHPzmwy/Mq
w4BXKDNmmIqO98OQJTYKYsmDlREqcu4EiZ4YgsFHR8iPNAzrdXoPEC6tbiqj88HG8Qm4dyucriiH
An3n0ntaWTEiHiKyaP13Q9cjyqisK8ItUMLaimARzybu9DnAENT645skBeIu9eawigKPCi0Gn4BJ
id5nMSr5VVn9F2cavZMOw1wcrD4cHwZgz6iBCjfWdFuDFstbkMHcsmWIM1Xk8d4aTEILHB3jWjXm
+iYtx+7JLoYJ3xx9sz+Erj0QjI6V7uVIgo0tjWVbWmK6cakSiWnT6c3g4wXb9G1QniaIq2IXTB1G
cjCYp9C2OWFwAzF0YZ8hRc0J58gNqQ83Vlv5K6pSKYI2pG3nm7nHu3uAxDiz+mkv7yLWcYQniXD3
U8yCryoayD/28P8rHH9TOFo2xpA/lTt/KxwPn7JL/ppA/l9/539qx5WUBD7DtGF//ChA/lM7in95
GAkoKhGHr0YXapP/mJcQDfynVjT/hVIWW7pA246U9H8F9MBB/FM9hBAANAhED7QHyB68VZ3wJ/lk
aEtiHWVQHp0geRuLdNr0igOs55uvYPYfO20cCaNoX4PKggHAyH7wITowU+zX4SLtYPvkjNV8Yj1a
NjWRt/htGUd2lDeRv44oex12pCRhn5HrAFOuo0xjHWqiRTQvxo9B5zrydEoGsk2QZfvYqKfdkPgX
2FDB/bhkAIf66roes5FXwxTrjG27U4ZtR/M6ZmUayg5ZnWdlA5tfR7E5M9luHc7yDIlI+qO/teZx
eLKzEMLxOs5N18EuxImHcR31qj558VwWN9D0jFLXgXC/jobzdUhsruNiy1NM6dYRMj3gnctMeWC2
PKxD5nkdN1fMneVgrQ+9HqNuHUpn63i6WAfVzjqybsqW3tI6xu7Wgfa4jrZHl/FaybS7X8fe7joA
J+4DnIk/fNia4TiL+BUtBkKUMibc+TpCX/o62fGrkmbGeL1izt4zb2c8d47XAfxgtNOxcRjmTr60
LhhGy9deM7JH0L2vWN3APVWXArn0TVYGHcUPUsiCiUB528FZGXd2oDme1m3xOjBqeEDhCSFVgYdw
nJr+aZPo7rF1jPgRoJy4douZpcqoRHdMeq/luNpkdxSn42sccs7G4RQ+T5VTELIjByZ+knFpqkPC
JkfIq0R7Bw/+OHJALh1WqtLW4sgG2Lz5WU5rI/d1+VwXNbTZEomIaZfEddY/WkVWibIiMZvuhilj
EJE9aHHxQnuwGFQweFJYja86FcdsGNKsr0iApr3ZYthtNxlxvXhjJZnfJiPh6xmlzN4e/fzdt2lM
RVOc1DvERvHzjwDgwMEKPlWZfLQKad053iSv3bV1QJ80f2+amO02hIaT7DPSzvYr9WXXM6G+n4WG
t9oXGO2HxJ12KiOfYhmr7uj0I7JMgW8o6vBlf1B4lM8z89Gv3UD1YRA2DARA9VzVTvJn2EzvuYDG
FkXDGkeBtvWJISPukJ6XRGw7D5FZJ/O9nXBrigHW7lEozZdv52S++FCUs00lTdrv3kBrUgqv4ITD
79AEJS8IAixtifPIakJLqzma+qp5S3n+DhncodU7w6gknjK1bnAAQBoLfsYMg/gbkclwbAan+RQT
g4h4kM35xyfLsXUFez1YvHxp2/5DshD1RH8Eno0Tp8GDO60zVaOvvpdrh4/SbHhSOaE+0iPxkTAd
vviPCQfiv/6LP1X8wXKNXRCaRSTC3zXvzFDhMxnd/P3HnZaLnndb8EkMG2um0Z1NYwgDPZTnsQlp
kNHVYzjOZO6ZitB+GetVANNXrv/QicQ9ySKeLhbNwKjraGfbyeC7x0bzow6DW1/BveVXs+GX7kEQ
9d96P4UiYkrvHFjefN3Gln2JzTy4jK1R7VLuyGKzhCJ+D20GrKOoMKIjzuCFdMA7+jORzWWSGo9y
wS6zUJ48thzhDhKI2O7Hr1WNlXzMkplUXVXEdb+1sO9sZc6Vm31X3FitcuMNQGAQRl7Cyw8jiki/
XMukhX8gHnrDwz9v7VZmW5Uvdxi57zQsvsFQT7qlyauFfCfPcJNU3rwNg1u7HxgIJfepNmHu9emx
yrvvYgyvQ4dWdk8rtbb9y6Qc2s7pofeW56RTXiTMKbjxUIagOhC7Aiyp3cxyG9i1vPTsYwOIBgx5
a/zRhbbZF4pC687jtBUVVpBEnt84W8vHNpNV811Goss45ZEiZcmp/fje6o3pbE02CW8yQeYzBl56
8GQBmjjU7o5sPKZxCBKPWoOT64OiTSODnFjKV45N9mdba3ndEuN2TeGudrVdwSuxxR+d1R/rQDww
Ui63hR4cGppJ/GYk9qsygj/mAY/iUhPIDYqgR0ZNypdROXPExIX5g93Zett4nnyEXOUSRpUv3yot
6PMh3FoFq/umB5mSD81V6BdMkPp0K8TCD8z5dD+1a0tgnAvMwNYXylbQPyFDsmmuTiYpBceRRTgy
g6HZTXURAwMcmGMszZ6MmbfWJFZwqqV5Mxemf9Vx4yN78cxI6PjNtKp2C754M1jzdwAylyYL/M/M
ZnhKgK/57jPtBXxRPPU4YT7m2XB2POsc4p2WIOahRrmCQuKKKAO33ehlYT1wdHlM8sWh60kBTdpf
BCLvsa3Ut3TGb2/WwXyHCm/E/Zug4dnWvU2AVk3bY7dou76RlndXsuY/cFvBTPJi695ZZnc32kNN
DgwtgWNRF01E7qPmwGA3n0pAKoYXfZorWWycpvkY4EdGbaDCKLf0qxmDojYlu31IExoH0fAHnt63
NnUO5tzGX0arwZTpFHojGIwTH4IksXPFl3iuza3HY8i5oU5eCQ9X21o5UY/O9Qb0QrKjSAi+ub7Q
F1hL1pcCsB41BKBNpGjefDX28cgo246DCQl0/iX3B6Ytyq0+FQjETwat5RUJNf7Kdo/R9Rk0Ajx3
3BeKv5tUxEIvvXnnx7l8IPgdfXraUlk5q6S46YK7Rjfje03O2vtoWw7sD0zGggpr05FmBJvDwflZ
9RmyA1p87TZGqBVuSNxLbjQaGyIa7dgi9UxxQLPDdtgHSVuZPBLJMw0l4+xZXUBsBJN2fkRpbuMu
MXa6yIcbX3Qud0wNCli2orE37jKyDU6DvJP0PK9cBKK7uBVrEnwLhwWTz4XBZJbvFgBRNQqL2rjr
k0CcqBSKg2XKdpdNJATBZ5TuLu2m7zX477NVJf2XsctGqB1+++K1PXo+1sKIeQJDEX8Esew2GanV
y6moqMKQHxhXpmQBa8iIO0oMDgAn+hyR0BwjmLICPlaJftYtv/qqDDYcxcdz4RnmbRfXHYBh2R1a
G1/AMBbQ6JrudkLOifPpkNgJA5Rgecu7TjZRXmuUj2PbAcUsLDA3qtxXrkmoRle4h0Uut1OWwgJG
C7WxB5iVgry6+6Wgxiu0VOxcOjjPIzLRNlfj2gMz3pw+vAPDoz7HNUGk9eZ+HzYepJsSCBbheGQ3
d1kWkcHBI44bcxW/XNhB5bn2CZFtQrpxyhzFs9NMh2mckghgz+PsOf56vIehHwRgXWrr4DGb4JDZ
7TiQJ5/tNB8c0Ccb3cpyp7N82E3mNF1l2lIEdKn4BPv9JkvaixsLEflxkJ/mxZuu4xzbE5oYIy2s
HXqAS1iwulrX/gBlfDWIE5/UHIpqzJMHx8vbiEdYjVCG1AifZxMaRsKWQGOPMUloJjMTprGcyaii
/l1uBKVKsc2TqhC7WeXgx4KGM6wgMDcvN+zbg4wqL0M2r+hhz3+kBcxSd+M5sbSP7IYvDGEeCDLS
+6oO11nhMD7G/rLsrHlRd0lOsmKuhXvLROq1XZyMOETvkoXAY+hrwk1F7hbROcnPrd+Ir2qS8zYn
nvGrRSPgdqx8Y59Z+rNLZlRcwta3gdZOBILXvXInTj/MfNQ9E0L7ZvS99pJQquzsmFn9bPjvMBJi
ol6H/GPskxkZTeeSkBCDOzLA7SW5aW6LVtVbMs4mcrgDGmVxQ6BY72YHMwifQqOfNqJwrxc6Ehvm
Sd98m/6s21bdnWet6ZnuHyloNcQcWXg1JzDddrm1Fv0Js7evJlPmb34h8ptxrBV1vHKPDoSYExkK
jyZubJOYC01MZKH74rQsMWDpZXHnGxfZ5gNR4svL/2PvPJYjt9Kt+y53/EMBf4DBnaR3TCaTviYI
FlkFe+Dtefp/gZK6q9Td6qu5BopQiCKZzAQOPrP32lmtZzdNJN9pQEO5LsyqY/vVzsu9HBZenEfv
lZQ89bVKfojenc+soG03XR73mxoO1ivli7s2kaxc24DAXWqgqxUnzi3rhrBZGGBUDzqDjJWYFHda
lw9PLvP3Y1XCnFdZ7+FUntrsNs0r4SB1tqKvKIlBPQUk+jLQjXgU6D5EwlkXXVAHZL734YU6B0cf
OsYVkYr33NaifFWWzL+qCPUeug7L1jjyBRifTh/yh3zWgTqzIhRsUbFpOBjXnqH28awbLWcFaTFr
SeNZVWrM+lL3U2rq5BFBEuRlMZTil99WIUVJ8ilLzWeFKtveWa0K5fJTvEr1PGtZx1+VrdascmW9
2H+PZuWrmDWwNYqz3YgsFvogwuNZKYsc45TWEJXKEBWtK/X+Es7KWmvW2Kaz2lbNultnVuDWsxY3
mVW5vLBHGr9gJfyo2GgJ2t3sU8b799Tn/4SssVgX/dnUZwfAO45/wrr++i2/DX0Mh7WgDoVbsFlH
HwCF9feFoeHqv6AqseFUIBmfQd3/GPqY5i/mbNFgOIMXxcXw9Y8hkOH9AqydUos9pjD4yl/K8HF+
XsnZWH89x6ZDMl28PLbt/WEIxLYuU4kTmvdNU876RiWbaUEcRsGDMEN6UNqIUQn2qd9LgT44ilLt
SnHB1NHWJjI/Ys9ZZg1ZvQs9yIaV5hrL1tdKioeeGbeu83O4HLFraH0RX5IajP1CQyKyLwhmxqhE
KMinOtXU9PHCGT2sPvWuBXDsKzJTtfNDdkyRoXXfcqURP4lhxb7VeBjfjnkWZ5Q77fDmh+X0JoB5
xdRUvG3LKOxpe+u0Vhs64OpAnHr5lSTA5K0Nh+mipWgjULpMr8y066VfhqmgKVbtN4JWDfqXbJ4U
68ZdGLnIBrU4XhSoXR7nqU+6+uF6+TdLUWs23vxzL/n5EczGLT5VHQq/Mcej/TiHk8q2Ey1Axa1q
y987VuesS3OskX4XI+B/y6xaAhZN6V8KUZqnfDD500rXK8h7SHW6xyiZ1gKtxd5XXX+jAidiP2EX
H0acas8564hrNDGYcOIkuaGhxgDqzZ08LbW3DSOCgbrGKm49r35syTrcOeVwwsRiPpiRuRWR/5FU
bvX1z//oT1rwT3+0rYv5AgYOo9v2v5hGS3xlYaCX+b1dyODVmD/9kGjKF5ba40VjI7jvEquGKzoQ
mQIYDjOd1qpNw9OEqKhR/1qmxjx8cYbxNoRrfRgKy7kPJv6tAhTxjU2JcQw1c7iNOpdombAaL44X
PDGMMeH7MCpJcyJM3DTTd3E+4CDUanisaC1XU4GdRumSa9pq9f6oK+sjd7vTUJvGru0CZ8eKYZaf
4DmNxyldjw5hODpTBhQ9r1npJwfbLob3OCIqIgPz915yXu/FlNW7mlwhQt4pSEmn37TxMF65KdOz
6DVupgbwQGp96KhQkLYGtdusUkKnjkS5ySW7k7FbxTF2hQLx0VZXpBiZbD5x4iOuHHM+pUWbx8mN
hNF4mrzMfJ7wsX3zWLcg9sXhhBPYAdaP8MnY5KSM7hBgxcesbfWbAKvLxcuN/sahUmlp2Qk4WleR
SnYTvix/qezQvGpxO942rcEbas5DL+URx+TM96aWKuKWhubZjhroyojKTrZd+0udSdn5z6+dP5xZ
AJo8k1RAKmLD8vksP1MJfhhcm3gyg7AX2jVqdXWHljffaqSHPoFv81a1IA0MQzbXDrvUd4wVWJ7a
huU8PvfoIymL8VxCCj5UrV49i8ouV1mUgUv0ypcRp8+q6lz5KCt+StqzqlokPaz6jM/+VASoHXV2
s+vGITeU7tS8jjr9AQF6/KlTp0032H/jJcfVtOkxk84HapHSo5dsK51WM9cxE3V+5tiPZ8KQ1N3n
ZQsR0Qeo7043dUUgj1HCbS8yT3/xNIlgA8flc66pijCqGMyxxAgSAZnP46+5nm5JgdbkkpSnLgIX
0GGTmhS8+5T91a2nV4zK/vzt/zQ1//PWnd/+meYkQLARMsEmYrZS/vD2DxXJMyE446tZl8Q0tKha
WA1W2n2ifP4CIzHpsqtGe0immJWwM5Z+eTPW4BC3nh7zeLG4BxkKZRXqk7Qv38ilx+LmUxIBpTfq
4JWxFX/MPPPdV3Gnbf76H4AKiJfl4haCCTILRX74A3KWoTV8UXHNXPIVxsQYzxXk0E3lBugTm5xz
JqgGzgvT5YjJI1LfiNoq3/RAd47G4AZI8WsiyMypeLNGYZzcAclrZCIN31SZFzzAHWYvHOUhHemf
v/bP5/Ef3nxbEAYCSopIO9BTP792JsgxkoXBuQLIZaM9gDT/ztUceDvW0Ch7VaxukrEZbzMo1NsW
HSyrjTx3914Z9wfcgQQrMZPcZ86AvJQAi4fWlciHB5t8AeCK+a3ymvhE+zFeBumDoW6bofne85jg
I4rtr02A9kJXysPQNlsaOoxTORQFUZP0g29gnAeeLa6PZ4CayU7zEJ03EALWATSyDRvpcANWdXzF
kKS29dAH1N5RvVa5AI3amub4zSCGoWb5axOb0JSmsVZW6W+sIv2K4H3XRFaORCYty31mM/HKBbc6
NcF4+bz1Al8LP+pAiwg9TvmPHfOzgxpr80r7xKhcJmRoMTaKPvSyUZuEuMBXrrz+m53J+QSZ3xq4
owcYferG1mfRo01WMXM0aByTKdMHvTQJ6bQhcL7AbX23CgS5iAnGfTqYzbKeB4OaTZuIshTmOgPZ
MxEpPEv+/EKgSOST/ulKACpBzQAJwPksB/9QNnBWy65J+wp9l9GK5YQUHl73fDZnw8hIBDfuUkTz
hgJ3TbihFCvfXDxzrIE4kwgvbfaIjQTQ3yRDkc+IDoOYHqfLHmm0RCSTbyDnzrerIfSv06Bnjxz/
7VeTZv9bFwtbWxE1KQXuMQ9jSk45dgOK2VlLoU9cB/YMh2edHmSbzAjQrPpKIlihc1pNqhR7PFGP
zNsNbMHYzzLEFPEWF492xyRkwpPWwVTHBcYRmUIgRQBd7EZDAXvhrt2JjMTxhT5/rkhp22dyzXfE
q7BUGc0YMY01PRtlSRRH4VkLXk8kF4wc8i3RLVysidnYSxIYxDtUB7mq+z49FOgwd8rPJo2Rg6q2
irFRcWPCm0ZB3KXRE8+B+KnREkgaqhwsgkBisL0NKwa2HGnlhruIugXZp8VpgLC4jD40XxjwlIe5
wEFVftA9EmK0RrqrGstjuLAigvjYv5Bbhj2ZIy8rZgk2OQb8e9B23AZThDV96bmNba8yoM4PYdg2
+wC3HMoyI7G+RlYAlicEcpQegcPP5Y8/3YVtXGhrxSzmq8xAwy7bSmIh5WTXl1pONEzoDOlh4kJg
/E8m+FGzp4hpI6ydF6NQMIkmvVN3+GwD9ikiGa81teWO7G8fVUGj1HfTTb091hxtnXUyJQKMwW64
QK4/rO2esDuPsDXkO0BfFuSZcBXGFVXmYoTD0ZKvRiNbBvoKH0D2XYjhSuucxUuHsjXA8yByRoep
PAsho4spxbDkYcAUo/Endfd5I/2tZ3iYym//+z9vHxKaaMy+MH5vf2pTeYjw8PjPQtj9x1v0kxIW
5sP8Hb83tgZUVWCn4E7Jp3JpY//Z2BqC9tWi9aVO834AsdqkPdPjoJ51ObWgf9GN/qZtmCWyPgQE
2tr5PKMb/ksg1jn35KfTcf4JeLshu6JURwz7BzJLagRVB6/YPaMy1fZhkI/VMcf2g6HUw4coQh5U
MrVYo+q+m92ruHT8r4Azv0VggO5tkVrO0iisB1Ss43MqtPgIIGREsm16eEjK3J0x56rxiYlgm9Fe
ccyEkIrDYage9bwKtEWO/s2Sx9SPmy27qSQ5C0iwLAMpETa48vK9DCYOv6QDC43wapXLzF6hdnI2
wAvoixO/u0tJPYKkrg/BKWMRcmo6s91Obl8dTL8ePpRBHpZs2Vmg4H3NhkJs9TIuv9Qy1dErSRcf
XvNm1Qm3Ju5n1mfChI6tpmjc6WVhb/igtDNxBAHOPtFvIviFdbCsCbHqUeOVnSH7jUOyEeUaUZy3
WhSZz/2EmIm17wrAHtGtcaRfJ2hq17ar8hWQlufMif3HEVg3LTopUKXpP4+j5657fUJO2Ms7+t1q
Z3e1ea6lpNNjzb7UE3KxZV8Me8eN4htfy94QALI8RFK4doiYPVYy9bdZofVfm1QE+ylwrE2aG+Dp
s5gCIvGMb3PhWnH01MUO6em3DibiGqPO+OIY3oBmM05CJqFeuKxk5n0xTdS7jkBdO3rFs4zlc6Xx
q/OqBPkRDT0wI2IbKbSLNUg4sXRKMkoWYshZmJHE6BgLK/blvVAjjCWsSeV+viIfq75xNyg0Maig
rUh37OjRXUZCwLAlVXiVa0yWtzqt5gQ5A+T0wk2N8GoDpb9MU6NugyHSl5Gyq1NkmUTrxPro8Fus
AvGHsLfE8FAuS82K7wfA+icHvsQpYi1wA6cQvB007MtQV/Umb5rxvfXsLF/QTbXLLtXK7z78B8Ib
B9vYSpEMJ5YP8W508ubUkqTFAe0O4QdSaaBvJVY76K05QTddKY4GHS55Dq3Qz0hY9IVb+ypb1Lmp
58vK7X3CIXC3kkgFRA7ziYlpO62YghJHvDLDqN/0kYnRW5MaEkNp+sdekryxaEsbXyq7inrjD+Mp
rnhRonLLQ6Om5jFk4itRl5rR9wJVytrzMp9YxtQ91Y724SoHRloUJeRmBiH+vFobTLLnaJetWYAt
Et1/RmqRLkhPOZYBch7p4UTKIOt97Ym93Jhspd9TeOEUiQhYl24fuds5gGvBgnh48QvbYloUCOBR
XrDpyBMNyZQZpmMxaHa79FBQHTw3hWMvKTrXE+SSi3DI91QVM2fXBebWjhZABhxJV6JqSGXNhu4J
A3gBYiIHKZMEPAyFH8ZHrcRJ6Ejfk0vP509yC/YK9El+A8RuwKdd99OabOqExUEwrePBU4/9WKEV
pyfbRI6OgYioZpx8dnATeXl9cd1qZQRe/cAkyL36Vrerc0vdDszCl8UoDk7HbY1myhz3hB6wthrc
4gKBRoNKYTRkbpfedJ82WXkjm56BELT7L3g3K+Z8rKW7oR723hRHwT4nK5msuIrgN5Zh1ljqN2xU
WA4Xw12IePM0JWWy5PDUzw2RBEsELIDuZWxxKFT+KrQGfa8q4wMVmXsu7SrfQ8Qx97LpXJTgjVxi
PjSZHAbhtgadugri8kET5QSExbTae9aH0zeplwR1awItcMKqSEyVZARooI+gokQgGTvpVnRjuYoD
DnLdVO0xjrrxMc90e1OVeUhJ2Ls3OkYiJEscRD7wwlWAi/fVKvRoNwFuWWpjBqXRbicNJYDjvvIQ
VDvb9wHFJ5W2GIfIWoK67b4nAepTm3jua1MxFC0h91Hj6G+hkuG6MrKM0LgelWnfaHROFOuvtBXt
qZbZtUHvc4h8N19adV0e8fW2F5Wz3xpGT110I/Zvm6hO5zYrUAjb3XorbXak7F68VZN6/aoTkf0t
nDULgxjfuzl3MeXMzBZBOkTLGo/kKdLY8BelMzyXEGKWtlGqK8hfH+FN4b6ip+fesNwS/gcyVSaJ
400edRoHVoit14ntL2nW4+AUJLIaQZ5vlV4Yb4MMbRRE6pHFWLA0h8lEVu+WEsYM8mh0/+OqBJG+
p7G8Kt3YUz3QF9SW4a5TfeIDzk3HX4m4vxvKNHwmgxG4WCdJF3Pz6JJkzZQvtCocnvTQrQ4+kP5D
SDw7uVpp4O84N3HNtvqpEZp1Vaq7dGGMYTkDngHiIF06XHtMJUw5UzrQSbu0Lb6Bf16FEX4C7Zqi
i2ILXBcE5lpBuISb4+3i0e02oddma7gYcql7wQmnW7otMPNTiScYDRQ+66HE880NFW06ST8UtgSq
m2MGAcYLJPV2zfE9BMNbFOvlVut196j6RrwbIsu+1k2pnZ2mvmss6dzD+XnUJxvurh9UrPQssa9b
TW29TnTryhH9YyOj7uC48i1RSbuPEqBoVUrmYc+KddeRe0bGlxY2h5gNJZLF0L42YV5c1EzV8Hhy
9TAl7/CUm68QAIYTDlcGNYiW+mcjjrVdpnrnJMs4OZixsymspKL+xiDt2k+jNtgLHXDOOs6tYCHC
PnvwvbDcduAabvHsGsuxKSGoVME3D/nbEm1StEW5wTaRnfqugWx8imx7OJZOGr70PkFMoukLrDUY
uDHvqO+wlh4imecEtifiPg14Ca2RokIEM0HSk3XTc6quy8j4EjQsxGRhQ+AoC9pe5m+jO56mwLAf
sypF+geoYo00vd+CWvY38ZgGX+puGrf2GNdf2L+xnPU7n7252e/FkHQbomq+DAbniq9LYxOyhE3n
fWjWRW9aR9BYTd7oQhAidPB9sEyItI9jexQFzF4IYRKlegb6D/wlxmRdZI+J5ub3FFXpMa88HvWO
QUMUD6mX3BZFa2zhIpdnjPsb6Vrl1mOceANUAwbV6GjbKLGJcIrM8CToxNakRXW7kH0oGhTYMRek
GuM+sjMERV5Xr6YkcdCVDl8Q5ycE6TB13LK4Vrcl+sZl6tTGoVB1vnG8YXzrPKT4i6YCvBGkjess
0iys8oWLsm/lFGp8z8mB/+ICHdUpc99k6AcrXsh32clqk7CBL5ZTrtX7qdG9pUxSAsVVTXyrqFJJ
foed5jflaKI0TAmrHnrJMAL7/QcwAhPTrCJxTro16Hl/FiamyS1177LFSrQZTFdt9KDkCToExkFx
DqDgodqMWCXsAkvTv3twAhct4XuLrkWwV7htuAYMVi8oPeo10M07B1yPhXZiQtQQNLOo1cSuyUf9
BRhnuKOrD9Yi78pmgcCO+WzTNUvUeM2qGjLUVZUIxEsV6bWP3l/MaCf9TpQ8kBZo7BJoPa3xPpYi
I96V5CO9NzN0jam5CXIFfezeGzGwwObuvah4J9m2R9cr88yXD2KM0tQ+BI4Xp8d29PziYZh63jXc
zSN+goWfUynjSgJaRL5gZoh+meNBXUEJSsVqisJ8pbVB0kJencZvJfSZjwHr4YIawXnhe4ovGjCc
zWT25R6JDEFQRg+eFyZHfOh6r7qpSv7vonGLV4s7D6dWveE3gmzzWc13iB+2MdDwYhGWY84cTTdu
inj0cDAZijuYZu4sOvdBwalZVOg5P+ysxHSlhCqPYMOHNRq3+lpLTEeJS9CuJkt5pw8kxwIEmZAX
RUO3szPivjgNphVVn7kqCM5Fft3MM6c43bl1Zq8xt5tHPW+w1+tswmIgC2ukjiNhi5NkoqPx+/S0
LGCm9/Zzg4+a2VdcIr1qDM1cVHqWLnXeuSuDGtZkWTu9Dk5wGyZw3Rd65o/3yEPDVZ+EhFSSYKjf
TGVoLpO2aVa1lZGx1GBl6zBUl0zReQoj70a1h/Oe4dmiKXN5GGWSPITYJ19bSk96pqY/T7kK76Wj
mo03v9lE/SZbzW/pvhxTgiYP+qHGnTQynOxKfT8lTXUfBFJvV3HB/9ohGd0znM6vbUjIVFgZ1VMd
1WzFQJq85EX4FDBcO9kmMy/EiTppfua8tc19tA5drx+FL8t78D5NvgqCMhc3uNntuzyq3rCcIFss
1RhCJ410tfTAfsWkYYU2YBFM5bdpNmXPiY5A00uGYMsOhrj6qTPMLa1Q+4g0YfjogWMtSzAP+LnD
csUryjdJjSxixXxfoVNrHdRqFYCUtmLmuwJyP3zFFQfOodCcBsPhOF0q4RF6nPtZfK1Dn0qMXGPE
hrOBqfE0Y20KGINoxON9pFRyArAa7yUm2jPAAxrY0eVi0rWvmVeoRwLsA2fhElLGonTi0NCddHpO
OSpMrvxBX6pEqFttKtDPQXzetmafXfO5TrIU1xWj9HZhECh2CMwUkRmVL3sYv9jlSWDABwGESv85
F7KGU58ci+I6zvXZ9q9Q4k/VIIAQgGysXop28OStQXSgBZ3LpRmrDJ4CsJMYjy67yEXIBQvDVR+4
hvThYvjoHt0IkWmc99r03OZjOT6oQUPSjKWThre9dHrD+mLddcIU5cK36nE48pbUHqywsCJj2GqM
AgXi/5MYSyMboeyZQMxtoInqIcvk+PTD+OffLKqNn7UCtA86yx8HED1VGdOdWRjx496krMYhySxj
OBN24aw03yTI2uz5ROReg+sYhF9MaW37xDxYqbPR7HrjRMbaE8FN2bEzK9o1f+rWVwmkqnj75y9u
1in8OA3/fG3scwzox4Dr/xiuIA0sknpgDueyrM+ipFYMdnH/3zaP/+aX4JWBQ4tSSRd/fAPIVh5p
evvhHJtESfCPS2ZmLopfF1R/jyT/60gSoOUPH/u/WKz2+Uf8lr/9PMb8/J7fhpKe/YtgGfLJYmY0
KbhKfndYeb8gpCM7AVj8ZxgyX0LE0kb/+z+MHoWDB19HI8Hl82ma/20qaYlfYM3ATCUz1fOJEPhL
7nwulJ8vIDJpLINXgenKYrJm/jGiqSPNN1bRqM3kn3EFoix7w1SI7LYDqw9uEsE0ZMFmYmXdsTdY
piFrZxe2yY1yA3tcGsTOrIGp9PjRDXmrcBR88fUEsFDopzB6+C65GouAjLNc5V+kg+4A+5d5i+aW
AJ6kr60bZoasxNNEUtYSyO7i8/DuBRSLaz12/a3ev8miRmdD8PBTi2T7tUjjXluqPmNhl+rl+MY8
UI5EqWiseTQrxLo0+pypqCUI+ViXbpV+jUh5Y7+BDReXIpgzBIVTjMC9GlGYZ353M1uxrA2EDEW9
WZseCRqFJ4gctlh340xKrG3lz1g4cpGik5WI3luDGo5xHOWZazFGSov3Es3Sa4EI4Nw1k77srKw5
hn4zvNPj5K9sNIGB9F44HSm4q7upTMI3NC0kJ2PLXLDix6MiyyW0WR2tnjecFWSlC6d8gcXKGyu2
L3IQBE/F6dmz5HhnZxbohKldTU2xZ2sBF4sQoGWfd8g17Gk7mLG4YMzwzUViyfexyRgRjtK7uI5B
PdYm7b01sRWMm6ZZI0ewdoEqjQzaG72K04ZilUyqO3rjEAd71RjVoVcZlBQ9BAxGEVSJk6dLM1/W
2pQ9WbLs7gm5YT7cGZAjAdwaLzF0+5dWozEoBwe0Vu5rp0Ghs0UZ4oK4n+wl1Ad1UqHRPWfpVFbL
mYx6GoK6OlJi9999xnpweKdWS1dNRm/V23m2LhlnJat88GkSDMrSG+KOa2PhA8d5qz6FqICknG0Y
Sx5pJkDELwmbsmwmwVTlIq2s8JJ7fm7sONTja1Sm1rMZyvjOVw6/DaVQfW8gB950VWQfDTMhRDbC
67/DHI56dEKhbbZ9tRsmo7+GkYRWDADrVcvD+mDp0v/GKErUG1dnALEABODFa5yC/pVgcDUwEwgL
7SUJLfcS2TFIBYJwNOzgjUrf7bKwfGzDWA5CXcmVj0CK8TCbNj7HFC9BE13EmDQ3jTFFB8F6118b
xcBsNsht5mBTKFdcroRHWJU+ox8LROwVXzeK0L7Bvt8Vax7z5TnhQYGfepDc5S9jbiQ4rbNffdfp
SImEU+RXM3aRG2HbLka/nxKXYZA/6tkp15lLIcvBjqdQQzNiDXq4Ytdp6K3pEMGa31WDezG8hEhT
W6ilZUEpgyHl348stPt1M3bZaxDQtBpZQLqm6NgZLNPSLJjDNc591zkofqfYaJetPVVYDGL9bBO/
fGoZyG9tSGCLpmjwyqQgjf2gT9fgRrkUuV+uQcOUdxGz5ngccarLE0HWenIRMWYZf2WXqtPvbdWg
XsiAUOTO2cTovxu6+skmYvVOS72ZhlyToGwRpdyHuXtT8CDfypac5WxOXC47Od1VhWeiC8sYXM3J
zN7UZHdDbTFYHX7NbcZBavnZWiBjXAFpWUA7i6nvorNMuD8kCdA6UdB9cqCA5idZWrXt5rRoPzZf
3Tk/2iFIOkkIOYdYiffbaPgxc9o0ZquniF0Y7GuyqA3elg1xPc1trNuv/pxYjZmUMcJAinWijIAu
ndN66vTnfM66BjjCPTB91E1/bBXvYdDqx+QzINvwU32jN9HjOOdpYBF/8sREnjbB2vgvoOrH5lVH
XYTymwQuQrjdIUkubZW/UPjSNk1HMed1S72472NLLuQo2uUwB3sDSOxX5mfaN0NPbycihOTM0TI6
hYbQYxW5NxWz1UNtNcd2Dg+fSPzZmnOguNFMjBdtUxAn7KfRoQ4FFAawBeqV5qK58cfB3riI4k0u
o6PLp33SwxoP/2eUOQjbLdQAbVYicTVRfJ+nz/TzpkD95oEjvqumyb9SgtMIMKLL7tI5PN316w9R
RPohjUPjqKRfrbWGshpe6kgaSJ/jrQPuO4UPArn1CrUtOVcwwtdqDm4P3XA6gxtmJNwb9aNKQ3AQ
DlM004/vnFqruCWIgWfZ35C0TTQ8o1Z532dBcOfMwfHso3AjFPq0sviY/EAHV0163Vs2Bm/RHD1v
loTQm3McfVw31tWdI+oBTslla7mHZo6vHzsuHbJbnp052t6ZQ+4jyBlLdBK4plLxPox9c/WQBZDb
ME4bFKc+zCqRfXebID+zOm86hdCwtZFO1F1jnzljtFPSxoKeNpLVFTNstgLMkR4tAaTbCcxy649N
9G5nGfcWw/dmKdLuykWYnf1Czy4A/GiQclesY1c17Bf1C9Eu9qo1EyRyyrIuGfFAK62byltnML44
fU1+qqGl99LHiwGkxHyGwVFtmsFMDa6MCAYcdYG7ZF+cb6bYJJPWmRGVMIWOWu/6B6cZJrx18bh3
Wx6RY6rcvZaBwP9VOft3nfxf6mSU3xbl639e3Z+/9W8/x6j+9i3/2N3b5KjaNpEKpA8YxCv8o042
Zrnf74WxybpeWDAJEJrxUDf+qUK3HL5EYhBiQCTaHsELf2Vdb5izbO3H9g301fxr0HKSnGr+S2cV
tfbY57jQbwSRXE94+539ZCGawUuZkU3NpV+txrI4uIZfGYvCqPq1jq1kPWCA3VJWVycn0DvzBT5P
ei5ExpK7GnvLXpp0rc6qQ1H4xMHWv7SpRIASUrmSGw3mze89rEslpdmKwULeb7HRGtfOaorXvA/6
W1X7wbj0tJzZbarIKYD3Wg+bWNosdusE4WWNeXTBKqrdushpmRdwy4MaCAs7WWkTXnB7mlC+RaM3
hDvfNlS3GtNE/5p0rDNArqTpRwUu4TYOnR5o9SDH2yAoGkrLMOBvZ4DG+jKhBhX7YqptmNIG5/m2
mUy+ajXY9Q4dNe6lihyAvSGgm2QFpHkkkZoXiF89UBybBe4d6870yuLOJ5IJbX3a31YZrv5EwEEe
InIDlkFTzJ7qWuxY0OTVMrELFbL/aMdLDWqe2aNdj215Q374Y1uWLVO/1RDoRVvtAsOJu60MzNAS
W8/J03Aj6lhXOjHessZ3mebeeLaEAojMI6HX9vavw4vyc5KR0Jbl9Daxl8Edf24Q4HPE9hhDFzWx
aiWo0DhAM5tSUPnBet74+4uyCGu5KVlS0kDRDrqgT7QoCW4DY9I2fcCsd2Dn01rYD6quF+2p0bWe
J05FGHCx0xvA1Uf0EFmwws/ezxcOiB7M047aaGMCmyAFh5QBvEDPWOpnY5JJa9UAfxpI7XKB4G9o
jJcQspipXsc4m/L6ox2qVkrMXArY6N9apW//JxcOJgla6f984JFA+IepwOc3/Hbc+fovhiOEMTNX
fhgJ+O4vbGWYDZqcbILoaE7B308+65cZi4K5j3S8eSIA+eW3kYANhMWdhwxgPD2bAMi/dPJx5P7h
5OPEIzPaNWcxJ9HUn/lsP4iRJ9m2fS5iyMyVHI9a0nBLpWZ6HS0n/ZB5r/b47GyBs98JQ4rIID1b
lqxfk8RtqCxFo10IhMcnx3nWX2yrDZ5SRT1zrOJxfI9gM4X7orJgaQY5Be8S7CkOVCPw1wFRhE+T
04I94uRlODvJDER64mUffT85p77qvKcIv2wNnrVG79SCHJwY+rLzwNWwjwjl2LNLzNYJhgNULLnv
IJeWlvsBFCH7lutiH4KRPSf+2D+3cWVf00Dr1Krry+B7ayl5G2r9TcpujWwCjAuvKrCqNxtt//MY
gogypyb6DhCjxFsaOpA96lFcSpQmzDgmq6G0CccbJWrSp30O+O9CatpdkScs7UQvw3OvmQTW2qVg
y9d4RrxAbG+fMAGlxKxSIZFyOrDXU4Sz7TI3aNY46KNXY7JAB1ie9LaNcCx4rxKB2GTA+adF2jsF
6be7eMjCLa5l7+DA5tzqxVhaKyWley+jEJA2iUiZWEyoN6HIgrblcYNUCY2XXfgfk6EjnMJEIpD5
ZH13pPBtl2aQVocuSJM1SwZg9ibELIIXR/84i0XpTKjdcUCW3tlmQEGn04vu2gtZ7UKkmzs41g1j
l8Brl36M5hPkn1vec8K3B0N42rKARXtX+BkwA63Ms1uDHZcO/FUltxgPCgy1LJZfsg7vvtvZrXfE
ccl0O1LTCIEvFD59thu0qxD77zqDVHqLHoAAoTEGYYhQgOXtMKIPQuHfHtpEWtHCjcbw4rXld7Ii
pm6nt6qKVxr0ju9AhzN7AWKHB1BsK5BvnPLaDhl79hR0Y7LHc1GtsRMkc5iD27+Vhs8UZaj7VVHm
zsbXrFowY6msjVH4TJpGogdvVduEyVOlg/Lo7xSRWNifDYUodgtt8f+zd2bLkRtZtv2V/gGUuWNy
eFvbfYg5ghGcmUnmC4yklJjnGV9/Fyjp3kyqS1V6r5eUZCkGCATg8HPO3mtH98Okwlt0R5NMf+Hb
Rce8JlEj4tqiVWb4d0bVPxWAYVyV+dcBELtNJgvmCHbbMz2CFOZN0nwKPI6BD35DwN6D3QBTHHK6
5etWyj4/gMlbMA1+tsp5Qte9NtVpaonFAA6c8XgTnoa/CLh2MqxULmtgzYiFGlFm66qV/i4Ok2ll
qBanCI6OVR1Y2SZN5JXZakZxQqrVWNj3tKcPUBed81zaPlLdWmxHkU8Hd6y47h0QbzRT9uRvcq/m
DrTzSlwbTjG5m6bpLGQlPsNwbNEnM6uzbRRTcVqjHs4dEPjNgNBuXzld1yLTmqsrt6m6E6Pn7B70
np2vosJ19m6cI3rUzd0c8mAmRfwdy+4TNr2Vm3rJL15d2BtY66QqAth9NDozvUaWrtZNXoWraHTk
Q20nrFoeg1EaMWRDC5canilqCBkj8Na9yWim75JbpuFftA3DMoBKtzIK6xC3wb2LIARQiozXPgSC
dRyJ3lnRcMMHMbtoOBJ3udrF8IiNKNyIftJHRQYric8uohszNu9dEg42LE/Jli6Jc0S0lZHEoSmq
A7vpLg6F+bYaY+QEDPS+Wqlto/dnbxUmFFojsR8n1bXqkaZyd1UObjqySDWsKdRlrJWR4xvvAr4y
Xd0kmG8EOR2MeoL4du5ZGxPmiocC59+hMzS2bWnocRs0wbjzzZkI5lxkawI4iLiLkuo668DxqDrz
rpLafMWzCX8qwHc9+kD5cXS1W+RZMFssLsodEGt6xLO1JHoFKVfbtGIeVKpO/R4RR8U1t3p4BMu2
bo0/ID9HWNtv4sZjvifwuvR5MtN5McVWeEjoY1t1u7rxsmfaL95t2AZ4qQK+/ucYqarpdChXkjG/
kT3R0FMaiEdkiOn3ZrLbFwVP8EFVY35XVQRBTYzadil6v0s/t94xFnYDaIZW7hbYWcqiG0bdQ2Rb
SOrCxnq1Gm5py6qG82hW+cWTZYNn2pE3TeOQyNTSwG2yYXoIZOZ6CCJlRNiDphVBd+rcOEyAROjE
6z5uEobMHktmGtxIDYM9whaBrK9THvQGTwEGs4Il5ZXesN+G80mkJbhyeuRMelL/KUSwEOK7cppv
1LsQ4Gejj85mnzQHmBsVZno5vmVtl6yxqsyPVm+Bz/djVWPlj1q4q1XzhGrJPM9oM8/zUFBypK6I
ud+q8N5xO/mA4NYE5RWXgM2qlpzdqQ2/llXZAEtxccY2BVMCFqbqwBt9fA1h6z9aoY03FnvjuEUk
xMDbtGfAWV0Lf729azsoCzQkLdm2z6Jyl2p+omeTiOcJClt+QABYR19xqS10obZwO95EiUCYMhch
UoccsdO2kygIJ6sfwUWJcf7Fa3t36ycTfT+MSIrsH5uWTl0P/ioIp24/iOxxGLGfELdCDhnT9SNf
ZboB653eWUvr3MnVqQsMiJvQs9cfm77/NAT+RUOA1omJ/P6f74+vXvPmtflpbvbbj/yxQ7b/4XiI
h5nxgv/U5lLp/z44k4IuAEp+truMr7DqUrr/sUumVfDHoMxFvo84fLGlu+zucAP8n/95H/87+LX4
fbLcfPrvH8MYmbr9aVes6fl7CP8ci/hN95N8vyJGNo2D0b3KzNKTa8JnJQg5OfBwrLvGKNsKJfvs
0wYnHKLwr4t84hVcO8KgVTq33JUPKWpLIzs1RPPV49bAA2b7B8/njmZQ1CNGUFU6E/sT4lNQu6zu
M3u4boG/Y6OaTMXuACIR0qJd26SZe+7tqnlPguEOZofy19I01NoOXbVLUX/CRayCTWnO04Phzdhr
5hbi1LpCXCiqFethPO9NWS9RbqNMybhqBF0zVYOFO6SV11W3SPCTh7ry9UuTzhZtSl66koesj8sr
Ep5CJmiTfjYs1y44xOTO2xFzXrQvmV/iU57ybAseyLtJqtx9qZhNMZ8vhm+oY3jj0MTbFd2EEAY1
yTIGNBHAFhapoWhSDZAuc5Ye6UeE39zGqZ7NxmI+Jsleey+0956O07UnagLy+gTcI3/4l75zLbKc
InEgb1ICnrX0emQQw/9DGthdF5PLshbTRIz1ABVqxSZc04QghhvCsk+m9SCd/oCpNbvtZNd8wQPl
H816GvbzrKY73ZjTiRfjMoKL2LiufBbsA0616BfuB+eO5kWPdLgwjRuUgh5J0y7OwGKUzLHa/DGc
FVtwIhhvecWqdY/ohf2w15oX2+nNrwZefsAylWndFHbQbXTJdjmjQXXsIznjh3amfhN1dreVZt5t
8RIi/MIisbMA6R5SOx4Rv/nV/M2YsnLnRamxR+0yH228Wu/M59QxRIL3MIvJv+6MqjgXJC9ke3sm
RH3sZreXKPZ6u8VCtfrjnww67D68GM4i6FlHIvtABvWa6KhTXDbBkJ8YZgwpuevkbMZ6R9uVTjK2
BjQmA+a9eYuVUYr3/6yo/1bHgaKfNecvVlQaF917Mv28pn780B9ahAX6ryWC5aVJYP4gRdD/cGhG
sMwqjVJR/tB3sPQ/pI2wCpeUhbuatNYfV1i6IJogDvxMBJf/vb6DpIHxY8PV9pDKwBVxPhquuIk+
LbCWa4W1R+jtqZfseBiNSHU3kOvBPZ63+6ii3uvpURoDg+QKue4K2o0GTtW3h1pl/d5Cm7ZnmAbZ
6IfL+Pu74Me13zE/dUT41Ti5RW1k0nfm9bPIkH7oiIyNMzmJ6blHBby0uNFsxG+8GVgQoxXfSVYw
4B8iaRv2NqpJdwsY3xplj6CUgsn/hTaivGug51b1tpxUpr7OpRFcT2E1tCzYjXzJCKwkeDHtS3qp
kIyIzXHwrN8wBfUaAw1ya3gHcGHzxhZJ3oYbSeZoQk4rrrD6KSRbla2TAZlirSFZ33skKoFoVg3T
N+b4+gRaVS56h3g71vqR1T0EhacHz7olGqV70gUxSvhzwEqzgqe0Loe4esvw3sLjIvyKwg25Icm8
jKKYdi0hK2RQh+kJYX5KkiIpawAE6HfewUcCDBQMu7wmuNQPjD2pDvWpCmK572hhv0cirG80ucIb
Uh2uELOdSkTrjyqPCAbUYMJU07UoZIkEG43e2ERqZsVNGZpfVwQ7E+kV7gx4LNQwnSzuDVu/QG+H
CR5hUdjMSRo+Yz0v1Up0znAxGLLfzV2iRxy9E735qB/PQM8fyOKE+j11Ec4cnSPRHFwZ7LzEsN/q
BrWwLsNmNTo4KXgzk694L7ykvO8RmBNG42W3Tj8rHAwW2UYXyprGeoqDGmUIAJCbea62FLrmrtLp
8DgxJcewb+XHkTyHPSK4fFeqlhBuWbvduqGFsTjN5WG0/CVVUxsraxZI9DHDHelDDGtZBe4dV726
wtVT72iOi1MAh+KkpeudQinIHPBzkT5DdGgeC0XhWw0SYlXSGbRbmmi+tnJzPFu9UL8EKnR3tt9W
W8QmeFFMUqJICa23ZlS0WMbC3t7NFW7tVZmU4WvCbQ9VoB7XLXfaambVvxcKuRlyt/7KGZpum9qR
ZhYfplsMATmqWRw0c95aoDAycr/FbK6COgq5pcEQ+ruBEmVaz5XtPjt8yBr3Cu9ST3dbtLry1Qxi
8h3iafp1YV9eKmCsG28c64Nd2qiPWjoYL7yJIeT4TI+P5gdivPjAjc8f6HHewEhLAOQ33sr8wJNT
jYIqF3iQN+kHwJzJpvHojA36APuDcI5s5EqT3OXAthTpsUeZ2qwymYbngBqZQGdMYJaNs2Vt90sv
rMeuNZkOAb+eb79ngz2gB16o6/NQ5ucl94zLN1fJxVn47NZCaje9aHm6wgXgHrDf6PfU3IDdaaIM
d4p4IGevksI9Jm39pMNhflP9TBDZ0NhHvZDiaYjRYyQ1orhmJRxewNF59ar0IHWusg/YfPIBnuet
DIS+WHj0OWnH3capFkx9gZi9v0aeYx9xrMMMw9IF1F5+AO6nD9g90P7+WAQuCHwKVXqdMa2vG+LM
XAKyFl4+ypvhzq17SXH5AdSf8ia9ARWDpt/0QvhnH/D9mo0G+RULk99lObjKQmS1q85Psy9shCqo
aFZL8C3syAtIi+psgFxsNmqRqkSLaEWxhUo3sovsjVhELS73KEaDRepCTgReBDMMbyNzSJ7KRRLj
LeKYgAAuxlLQ7VmeWXydJkne4wBvOL28RV1Dc869baIpNZ7hSqO/GRcpjvmhylEfCp2APNqaeBSE
O/VM+OmUyYGwkxC51iLwAXULpQbNz2y4zACDRQgkPjRBRELYV6EGaK2Gvn4gnBv1kC/d8E46pvm1
6LPoXk1jJg9N3QS3aDlLKHCkc6VrE8zAtwJMQrayoTI6gMrh5/mLgCmslqmiI8f+0iIdQ00nBydc
TQSrEB1BJQ5wapFDOX3D4bBj9d9Z3/W9NkgfrBSWEdfQHCLQYj6TxGDt4ski+Soxx201IMNibRiP
8SLNIgVL8gc3Hes8D3mCKGE1CZLGVt1CScZ2gr4rXqRe8kP1pSZzUYA1iMFQXVBP9/Q9rlrgLB9f
G4CN8CqjmqDtZ3GSvVTbJnTfYwv9wuDZJZSO0fqCrKc8xhQLt9oKCbJAnWaibzIBKCXWzWiUZ1L5
WHKc9BxMno90DZoUsXIr1zFgncrM2HgCI25Z2vH15OAztikc+IF5NG/gnKC6GhYFHf4nscZXa26I
HEVGU/NH5AnjG9O06q7GoXZlO5Wdrgk3RKHn6P69X1R72K3Vps6Kcb/sS97SRd3HXepYa/tD9Gd/
CAAJ2QjPzCgxK/E6ra8sb9ETOlaIcFA2s7JJPjcme4POSFu7qQbxvBnRHn1x47bNt9WiTLQ/RIrT
h2AxgGnk4+NbhIzth6jRC9VALe0tiqMP2SOq+voFt3byhaKYrwsbkB33NwYAhvtJuA/J6Dv7+ENM
admMhwHKhtal+ZBbLmX7jZ8QnMwWq/g2LbrMdlFoIlnk+8I6hnCT6NT8m+VUGZ+JrtNcFJ402pEP
qUX36VWNPDcsZzxFiy40+JCIsu9CLpp6OA9WSpnJKwOul8aQwJgnydQbRHl5ihG5KZrsnkGrHbll
uAY8CtfVYBZ8j8W4vS7ieLqzXRmhEeuFtXEbSS+9JsoGJFhzH+iBlzWC8Atu1RBdKY/YOWKi5mzQ
nKA0GezIAnec2QjCFg61TyP5HSlW9ebpqqQvNBv6hNoEzyFTMLzYWVxouoBzSyjKUM9HL2YQi2ql
c88tITj2qozSDgOvMSsK/Djuz5WcHYwnrCPxuiaxENqcjuuvZqwm444Bf2bvO176sKeKGSMD94C/
1UXqnvqYyf3axmNbHfD32uNmHPwQs4ey2X8VqeU9jKO0NwXD94b4WxI2PUb58HP1YsQq3DS+1OGU
jGuW9gz1njd+qSHf3aMuVN8qoKkYAJH7rRK8te9E0zFvh6eT76umZkBmBBm5oqGceWVUJIPso6yU
t0CzwuwEikffBJ3CjJ0LOyJqLhDH0otTsSZxx1g1VgfOeUQKabVXrjeZDIL+U9b9O2Wdln8d/vYH
KOO/iu//tSZHK3v7OdDjt5//vcBT9LyAQ2j6Yq5lMvv8/yWeUv9AL0NHjenCHwKb35tmBL6RpaOX
Uk5+DJBpff3RRPNARUI04y9dR5m0vf5WEw3p/E8lnkahA6GDFx9NO9dazvzHOophTSKhuolDQr8i
C76ngXEzTv4xxqsB8e6QReLUCB4Xv3smeppxWvObQOunvt6PtZz+5BhhpC04tAs1hnOmrv1UypE1
4JYekNZDUU/i2refJw3DAulonu2ChCVM8DKj/0JMgp1iEymDeK9MO98O5ovdm+sZnxDV2wUOE2Mn
b9dqPExKXmN+8Vf0clayRGRDxu5KlO/2yNil4D2YY3FKvsUN1hn+dbLR9kXTUzMXPIRkEhnbydEH
G9UKsZmABCrRE1o8kwfRrYy6sayNQNQ9WfmXyUN+wj1B9iTzBZZGsGJXAYI9FOTznQ1VbuWB+Irw
z7H5xDPcWs22SYg26O7SkNbRCDvBxAB25+oXaRnbJlCvc8NvkMWLdpq3m6vWWcXwKwy3XZFuaLSv
647pv+E/xtVQg9PPtn1bfuu0KfYsjrdBo65iCeAWeWMbJ5AXyC1xZ36NoW0JSMnz92y0xT6JCVGb
xPCe2wHayK45582AUVCU69JtONhMZoV1E2QEtv9ncfl3FhepTc/6odnxJ/vKuegg9H02sPz2U380
jVgC6MvwtFi/iUt4qH9vxGs0e4vzCBMKD9Sy3vy/Rrxl/YM2icli5CFm0eZC2/x9TTH5QE1bCoGL
ydNo6b/VmLc+tY2kZPeAVAU5DW0oxcry85oSTfXQgV2vjw5vRW8Tx4a8F2E1Q8uOyl1RxR6e3hJe
WGMo/xF4KA7hLPdPRh35p4biAh0LwDxy//I97PR+2bCmiHppBjx6ZUZpEpYOSmPR6rVESHcjc+iS
8UJfJJc3/WIDQ92WC8WOF6nPQNzGE0oqRU+YCqN1GYh6gHpnzAc2Oe5Dl3fjv/CAfZpMcAUWIC/E
UhPLIbCi5e9/6E6RCljTBYM+Rx073qIa0XsKIr0223Y5L37vH26R/60f9vMq/nE8ZiGoNZnAKCk+
LaGmgVgkSJLyOBgwB8cgfVvm4AsN9Pfp2T9drT+Zk5YjKcvktQViiL6l9enMZgaJM6VDiuCIxpLJ
3nAJzDP20HmiBzzO9n5CXHf/t09PEbFBM5KbCTkp79CfLqcwcQVQ2h47l83WylhE2A1CKTSbowPm
5u8fzaF96i3IZVct/KkfjxZob4jyLAZoIQYnuRATOO+w9KEd6VL9+NfHksv79QdN63I9sV5zEEC3
6DrtTwcbYQOEcJiiYxWOKaKLkEbhpqqyYuPVEkEQEKabjl7heQDjdwDa0JZbYnaav33OC7ITMJCg
3axs9elrTWWjJjKF42PVkae9oYpoCIzx/Uftlpgc/vqk/3wPOUIupbZHjBSpYp/2HDVdOKslWvJY
ynm+K7y62bQGT3CJ4ycEFhAhoFA5KRv/4rjLbfLztXaEcqWkC+fSbxef1qUkiAnUdslkzoeqp+Ln
2xysbhhWeQSG46/P8dOxbGjZ6GuWJj1frxSLNvDHm8iOjEH2oY6OEc1CDAiTYlMi6ukqIMvj6a+P
tXzWD+f1cSwHaBUQYCUQYX/68uKspQFCYXicp3kg45BS5JRGVv+7lP6fPvufe+7LObFTQ+zIIsPt
av58TuQeNrVbjBE8E9LCKJVoVqzsKUcP0VvOQxhFGY4kzE34zulOE/uSBeHlr8/1072znCsqLhY6
6aLGBCjy8+9A5yeJKtJsjn7fMEyVpPesgpndn29N2akIPHplrjX9i/X84xJ+usREoXLiFix0Ez37
p8MGLqWjr3Cbe771tQZbcHIte7oumWHua6skE6c1ihHW6jQGau0P3dQfBzcff0HkWMFFR494IqEJ
088yb/YBKZ38OTZ+0/7+02/of/s9Hb4Y5qlL/SA+j8QTx/KHWRnGAaat+zZNnV2v+yqlh+On7uAy
TKW/s5piQylK/CG5wKXAr24RQ3HsksK+0q32j/gcrWttuI3agboqYqL5tOr3f/1N/vmu9QRXEz0A
FgH3T9N7oYlZaNIhgvMjyPxISDNPaIw07favj/PnJxEjNl8ZLQ6PPz+/GyPD5KIYTYQ8GJSyjhZa
a54UzhXzXefhr4/1eTnn9vSEUgynFuCqpz8TBSevcRp7jFnOiYTZBJ7fb5AJdWvcdQmqrYVdPMIF
Q5yvXowsD/b0S9p/cWGlcJYn8efblRxrAgWwEPNFe5+nY2ldGiZPhn9Q3VBPR5WaLKatHq3yGHTl
fIdEQLw5C4U6Aj3C/Bw/QsC/JzWUpAyAMekq/kl33XSLWAoOc1PFJSmKMP4gSCXZfEnDBhkw+Ib7
ObX87z02tC/elM4XVMCkk+iqdhdNV4J40HOu+lqw4KLDMu+JcnEf3LAUhxbr3DnMwThv4BEaoLqG
+W4KfKtbpXSzb7JatK+pT+gd3gT/gqCDDpwec/975hlOecqzCmVbjk74gA3WbpjDhCBRLVUvewTC
wcUqr0z7NdS+fM+7zHoakAlXq9HvMxBQQFu/p31rD5sM+FoIViIOL7g/M5KMWFpk3UdvXcjijc3C
+c7YyjMxQbJtpNcj8EEMkQ46wDuuvR9swWYoV2Pzi6cgVORxpV48KjPvHvEh9xtPf5DskkJzeCyL
xp1nNqydounUy4xHD7OHDi5q+dmGLhrGZwcmURUNDQJQpAOPurCmC++Z9EtVTcPNx+X1XbD3Zh6K
u9KqQuC0s0rDI4BV1zqZIgsvBPZmsKBA/zPG+litCPy6qtuZFcqTo/EtLxLuyEKMAF/TVM6HLiq5
dhPkGSDFQoSPIJDsr10tIP2ZgchvMXWoRe3H5wxhFF7cFlsjRsHorRYaeKJf11MAvYHACEpvXgr4
aa0nL+9rc2WYXNsMJvxbGmTmTqL+fKWHTVYSDw1MbT/K5jtnoIu+bhOyAkVfjTfRhOJho2wZfUvd
lqUJz9oXOQk73VrLfZgNhX/yOtSg6yn02mgzj5INjMwoXUlr4l5SWTtfgmGCyOlTek2wqnsw9I7B
VJo49WbThQv4PeYEGDHFAyTdhhtsi9+yfA2HpS8xety9JO/gcPHRuh86iHDX2PWMRxcl7mK9tqdL
YKTxKfHSrZ6ZAiAkGm/Igap2bcwoMRjAElakja4no6gh74bRUXh1fsVkdsm0S6ONazbiIq18PnVY
Tw6YFPzHoFXbwl7c026eXCaOtvZ9R91ks9on0Yx4iKCyvYhi68XDEL4CIIfMfEK9nRA6JIxxZqJh
mmuJOminR2yIdp1DveGqml901OMnyqdTLPUuDJFJI3QvAKZZjHINfL6EOOkVEMz4lCZevYZKlG6m
fsF8LqmCrWO/1Ay0Lzi0b3D8eCvkNuOmnzyb9qtJ+FUVPbm+mxHkVJpXKTZ70SXOumzzYZ9oQsdI
w1y048S765KIrEiH9004vZFJ+lp2RrONydLbTC5qYpOG9tEQ3nO1eCCRD5Xpeho93mpdaX7LLPs0
Wx754mZElnOEJ9N2H/vevyI2PnhukVxtQ3saT2GasQDbyx4pM6drN7KsC1bb6k5GaXMyesBn8+ye
E1VNHvGvWaxwdy+LSND8imK8PEyygIuZ+0uy8xRY8UkWdiFXvhGoc+ek/EJFCgiXYZI5Pzmzbe3G
IYWu1vaQLNF+VzdslOxwM7jLVF5By4aYHjwxDxkepsJh/1A0i1GJHKbpkqjZ2pK1rnZ2Ar01zqKa
lCwXmlelCVP32UVf6kDce84w3KthmrbW3HXb5f2DyrkoAVVGZZXdNliwIMhCTDuih2ArYCYF+NaJ
vUjiMQlPcrdZu0JFLEU5wfe2zxtBBVodypjSB4lTssnY5u30LGikk7dVruvSzG4a0X5R6Qw9kik+
6duzRygphIZ404JVj3cIJtBXl02yy+PEuSW0vNm5qgu+tnEwXFnduGkjfzjFkCYxrYMV/GZBpfdX
Tm420bpnnTzmug5PiHuxqZuD1xzmPuPGjNk7UCKkxl061WqbTTXcI3TGIkOETxKn9x2rIBJ5N5fw
KDNHfR2HWc974UQGhusBr0LRsR+D93so51lfj0bl3tVY7dZWUZRro63UgQpak30hzXZVyq7+tTQ9
b1sO8UQoBBbEzBYXjcsvXdtanhlS5WxhcoVVPNV3qV+RAuFbvkXxH4c2bYpaPhpEfq1lm+oTXyqW
ewebCy9hzBbQXu33cRbNnQLLQOB3ToBpARuJpjLTxzjHdO8Hzn5QsGRc9LVb4AU20YNNcQvq28LD
LuOjH1fmwvWPNlbWE3nsy33vONzYOr+4tA/WfqbN26BKiW+plHXWAdSEugRl7DuV3GTeUOxTQYJk
Ojfea0dg35qFplr3DQqCtdcWNTxEsGT7sM9NgBQDc2cyDIMvuRit6054xY2YgabRvi7cVQkGnbjY
xChsOqF9uk+TXL045O49cmrBFSJtr4BAZafHydDTry3l+BnLUId40oBvBs8fvQ5iGd7ppLHWy9jD
uaZiX9LlkOH5vSxOqZyAo9P7vAxxlt6WrtPeeM04HqyqCYnL0N4hG+f6OHjwOlExeVdFNfqXuEMP
aAd99rYkicGVLHX11cY+tHPdOPmunQziV6nQe+BVp5cETPeLaspvGR+9rauC2aR2ZohuDSmTr4J5
J6gFo4EhXQJX5OVKJmBF/uLGJk/0CiQhcYUFUh+ni7ZJZr4PhoYwCmsKy46mHZwHwXRBG1C8KZn3
UGZjRqmadyDTnXk/OZg0mOq3t1L0zVtcJ6zZkNAzUJ26ToJ23dsg9ZynlnBO1bxjaPPgL9r5GH4P
DTANbdSktLHtNqdMao3vFSbWy4gp9DoanO7JCPz+za4j7yXodJ2vFh5IuhlhcDJVczB8KYJl8iw/
GK49nRBz6GCbuT3BMYjpRZJBevV6KCZxtcgihkSu2UWhpjIntWnTiq6GWfl4otLR4rdqx4Odx+Ji
D1GKa2XgncGcnBzAtOvI9WVxCqHJx8RUS3/xJdUQTDatbRYsZxPkNM+KTYDB5KYcHT3yGpF0h7gv
GfkRiTwbjxEQ+J1OIEmVvBT2lijbUzlH3XtJbbSMXlPoyhlXofaib7653Mp0lMQlVKUJuRlpzcEV
lv9lckzr1TBLA4x9N5x9D6aAk88xyG8+drRH/UTMcb8yO6f+5pd2xHZS6DXynic2xgS9+S58kqS6
dy0CDxHiTDPLq5/63FTZF+HkYiXAiaqeJIBY5SSJK2+H/hPiWI64H+dLthrZnGyUIqdR5jWmDGps
NPdEfuoxektSM8zXBnUyaJK24FW5UAsNc9e5w68trIk9tby9rphI7kjRVWucqiezyYCWE/O4ypwl
/RNUMb4Kg4RHbmcRj/JqcjIgcxLLGx8cFp23N6cqWWEXTvfgcsaHyoWUa+InvhCI+d0omWFWWHZX
bt+bp4jG7rahm3WK6ik9aEF7wBx77F9l3e1L0njekhYHDDU+bx02QifgJzaQoajaZUOLwaod43Mi
x30CFXRFFPS4pqh20QiPNwOaR8K9Rvfg1MAiRdaT5lkRztORlmiyFbwdZSMY08dIbtvm17Y2im1p
FPNeutFC89Hf6snIdvVUuldtSe9gZqoKiOYO1+Nr5Nq7gowj9in6Gt4JwYzVy5DNNx3xIHgfnoho
urDk0jDCsXHl1vP3uAq+SK3vlZnvS3bT6zwGSS4iJMoJTUrVwot3RLOe60VCbEjnqVg45KIw30Yt
2VgRe7bxQvOYunW7YXyzi7sSeZMaMO+471kPEtXM6GoDiqAiCIau+zpb8/sI7s6NOxRthFwM60lP
wVeBAhi8Xu0lJ8SBIKKmiVFXZO3lvO2r6Jk4oebQteHZqZ6E13eoDiu9DZvoQVlBeFCDTgh36btn
w6y97QjP79BTw5y7rjYOSJaWx3wSJ8eK1LPbEJERZZULSzgkJCZiwnSDRnEpJwgZHPcFbqWtQAC1
JFAQ7Nn2jlHvwmy8JzBH/4J9bjJORpnS0CEHtPHE3uzNwbpCWgN7HI5FP96mZr18nlklpBDTdB5o
XCBEPQb4jjTangRtCV1NG9KliAGcQu3EW5iwHzooq1OkzeK9ijaNUcTVytA0TV3c3OcQ2j7zM9N/
8YLE/974Lg8gR2XE4CCwqtmKUEiR/FZQFgXc9t2G4G9CboJlpjEVnf9CjKSx9Y2KGqMgRjyOZtKB
eMd98Sp/uhgQnQndggjYTpUrrmPDIRm1XWIpsk6xLA1NbK2B0lOdgMfvf41nIshid5JnIZN5J4Oa
pKCERJAgM2hyB7aS97Jx2q3r1FQiyDvEG+xp17m0Yb+UvLolqDR0yuYrSdZsHVLDFftSEnrD3p6P
hi9rABiiQEf7gX5XSUV9Be3rm5tm5iaq2f6t7LC8dWqoX1gUjzlT1vXMK/9oJg0v0sbyT1bo0BTA
enABMkyPYJnUfByvL23mpcjSjr5LDhZ1Am5XQlOeP/4XUOXgaVzK/o9IMuU488Ekm+e1yVpqsLE2
6RJ41nAzEKW9MSg2mfXMufugEy4mbgSHyWdb7T4axbDwGaOMhbfpEvrGaRaVUPaiUIPQ5FfMQhJL
3LnN927mNF+LqOUEophPZB2Zkfx2JDZFqXzOOsG3nidkyPnDWB9rJx9vk5H97gz58jAnHRFy5TS1
oOk5LzujF146lH1VH5ZkoExxtWerRm3fdamqN33igwKIZroiNC9ZDGBiIt7BaFLYvUNsty+yjPuf
IfVZF0H5SvMv2oskpqPozVe6rhtMpKkmYIl3BwyiPJiLXZsMg31OSSG7dlCbXRXxzIRsdmhe+XNy
+rjvDEKIdn3MN2DN4H8gvMx3YdvgJOyhxfL7hRipDZQpNEUos+7SbrkmaceUTfKffFcjTAPCbVya
lOsF8X0xc5nvocS0oGZIOFITecm4cL0NIcvzzrW5A1pb8Nm6Xz4wjd2HwNTGVoe9B/wb8WCrSm8z
5ko8kxY0k8Bg10eVL39btFwt6Y7csNJS06Xng4i8rrUDV9cQzyGwdNiPLTEOUcN9HxpsrwmXId7n
o/EEudX/PkubplJMwJ0186HxaBSvtBJzC5aR2T+1JiYPLQf/1Id+8eqHBAdOCGkJVA55hG2rYzZJ
TvfJL2XxmqimPepqNCyoen0qkCSlvrynOOAMc/TnC+E1SNgBI4za6zwyz9Qt9VciLPkfMiiyp67g
MvUNUW9D0sJFWx5Ys0nCX7I5K18rL+LQY9f0Jxiz/rGl5ZqtOs9oXucJ96agI9dW/JyuIf6y+L51
TtMTEAeXvGzL91x4Gr82QYxNX/sn0fLttK3Pwz7yBPrdpOlY5Hrf1n27DQp3uli0wC9lRvJVPSCU
X8/uLK9SOIE3ueX6Jye1+M1bKh9nk7Mc7oXl0PxgLOptnOUuGPBTnZ3SoaWAFQwuvIdyeDXojrtE
zeItEDFJZ8SCFAjQSr3/v+yd13LkyrVtf+X+ABSwCeC1LOjJpuvmC6ING94nTOLrzwC1pWgW67Ki
z/N5kCIkbREFl1i51pxjulXrkGXO7hR5Meujb3OlYC1pD+QIh79dcoxJQpHLM9jq4KJdcn3OUbAS
gObBNwo0d0ko9Fy2fZ6Ih1dPsE8GamxMXzvQwi/T4C2RRxTkLa3UOtrGlBV8GcnEuzS6obyOR9k/
JPro/aoHO/ydVBPWBCfOFSEWfJnsZGx2BLoAFwYv154NfhN+S8USjtaBBiMYt6LBvcnr5D9JeP9n
NzxlN0TyxHDm/2+OufqelK/vnDH//n/8I3IQCKcIybVRTTEf4PljfvCPyMElVIg2O832hTfkLbSO
/5gN3X/Zjkejn6BUPhmmjtTiH42DjfzBWcyLjJF9BgLIHw7Mhp+ZDw+HCkwT2DDzd5hFETMpDuZB
yockQ7wDCoJwq/yto66wxP5xNW7/3a3/Uxf18RCIPBzHo3zkJ6OkeD9yYoS0FIf+HJBPDVXIW8EE
JkCLS/rfa/6/OMryK/5QKuDxnyYn5ihu+dJpL9X0Kp2/EycwlHx/IgfjSTepbLbuHKKf71z9jvjd
Zv7x+VkYOJ8ORh6eh2DeZshj8mQYxqHopMs1yJ1D05LwVrY/K8a/IzmaZK5S186BE4IuxXrI6pn3
fKI7vd9NnTVt4QkYezUN4z6p2/bJjGfLAHjdpZtWunemUwzOhlp0vPRbkbA7aMEpyWnYGcSL3iOw
pfpyiXR/UEsrzU3d9KITA+31imaBVwN99DqgpcYQ9Gm7xvcQ61SiSHAzzY2vCM9RYC/7aiWStmJD
0VMO6Ll7oWNlYj4E+2EVOyq+0htNsH7n2DR0GqOx5sAIjIp+WmWTzDf4afrL3i/mxwR514ZUOSjl
bvNTkIrGrLEAi641w6YDrLS3ze7Szkz5OJXKvhuxuu41elbbigAoyhwAAXlv2DsSQhDXTrVx5bHD
3xKRMBGGNQ1fLFfyR/ggXLozkcLV7JlkQavOuArh1QYVzYF1VPXxXZgO409fQmQcZgt0vggnADUD
tiMtmV/HUoRf4xolxwaM1PzIcNKxACQar207afmaMZr8rTX2FK+nNJdPJDURyTMJad8NuGaA4XOB
UXFcVWzT5Yq5DIxW5Qg8B6G8BNRiSYwG0GtDvORwVKC/07KRLvLmVLtOI/tVdkieRyX7X+k8Pdqz
+erDpvk2mQAV7F5LoIDBGNEVjd9VGzfGvhzt16Ui9lcxQetB2mAjShnuTWwbZvnU6/y9YuJ3pJOb
nRe+0z0lmnLXgOLdi8LrY77IY7i1nBbnFXJnIAwEDkSlNWz8tm4JNWAXhFdmpikkwFT5sPm33qR0
CvHci4ints2AzRQHMGexbppU7sfCy4LUSYd7cmL7ewlQgL2mTypPBkLxLo8QjwNuz84Za6Nw1Kp+
OzA5vvF8LueqIS1jU9DL3ZisnddyJFDoLGVMQ/omZtXVBPoxBF5GNYTXJmI4l+j3adln0wo2pnND
9mq6j6NI3xt2G/4IIeGAyzG18NocfXrMWcxIazFS9AQYhfaNigl2UJESa/hC9rmq2+ay0ZbNTTEP
Z8KvxW2oWdoe3b916xpFdDnaDjj7hvoIYwbqdmfQmb7QgDhrWoSMfT9BhMCNHf6QTCAxiY2VXFla
r+0rxkG/7TTzftPekusOSORFC+PpR+zrxjbqGxtxJQj4rdZJn36wv1yPEALHxpinXzmzmnTdDVO+
jSNmlUZnqKCA/nyZR5H9wN5h3obKA2tgaY6x99yy3Tu4jr56Zjjg83HiO71o9GAADSE2dj9R1rvJ
QKOWLudPIwN/05CScd1b0/i9JT3squwj/wYnkPXAJoCZEm4pbTs1hnMxmoDbrIGNIY4Y7zZN2vK7
ip3xrlXEMU9pLK+nrhGXxkQ5DZDGuchqdmFG4xAgraS4r/GobCTiEOivdOrWjk5w+qqBOESYpBnK
u3bW3RJxa5i5q1IIZ8P8v8JQOOq/7UTIYhXnVXzf4DP/5cyiC4yBRYiMrm7Po8HwEpT1rlZ1t5fV
COm2q5Nuw1cFp4VuNxf5KDDExFUTP8xUfNGKOBj+phPGYpP62OQZKc7n/NrowSRW8lxlqrlgdqDW
uRMmAOZESTSAU6T+mUfFsMOQIJgIRsSgE623k+wl4E4sxsY4S0DqCKIZ1nQJ2eb6utwCRm3P/r2r
jBtP7dD3a1s37EMcdoQ8rAcyNPEJEmdCBq433ZZ52/wAryFZxobsLgcKQsYKqXSSVeAF8P9MEozr
BrAxh1d89fPORHVy8bZnGqsEja2HyOJ7l1XGD/xvDBxzavffnc+EXHUQTBENseFdtlhmKRxYUOyN
UI2QXj477rILRtHYefS1By+jHOUZfuNJexvbiJbJzHJIZn90VujCDOtemdTuVr401jLZPRNA2G2o
fflH7RY58Vtk9Nt23uzIqKUrTOlrx9XTkBTF/i0Ymx15uE1mQ8c8uzBlGtqY+rQU+1X/HY26PPNc
4WV4rEgZ8cJMD3DqZCye7XDt03RmtxrDhGkNP7kSGQYpQyObYsW0bAoqevsmGWGGdYazB6YJrafi
HHoVewGXVJZ+6ZHPARnk/GB9IraVFBNxb2AG/Po2qU3spTPzJud0ao9g1nEJXJ7rnsMCEAnPp9nr
VkbLhvYtqrhOBJIubeLWexaUhcqlDdLnVvzrbUeYLbvVohXORQgVik0KYR4YG3ELkcfo7alG2zOr
1rKn0cdFWRKYfu8TOLt1oCQzA6GzEL31j5aPXeczAdFSeimjoNtjGWydKp9xTExP6dZqlf3dKJp8
W9Y84Nh1svOZJ3qNiAsYj62Xrynf8DPmvt1Dl4n5iQcpuhWxFt3ItPfvy5QxjrARjyZtXe691hJf
JQWpXPVkNhFlVEbq3zs/M9SmW3Jdye3V9OF1KEPtsXDrkA6OTI2Np4l/7lMmp/C30vmxk22NO92u
jWv6IdpDBK/lFpsZk4XcBGfgTMm3su+8O78app2Gd/fZ6pX9PLSa/Zw6tbrmSwWwsom1jSIOakNv
gR4iUMqrOdLaLxXIha3ZQpwA8g6Scbnq0mEyX3Wed2MuPOOyrPjwdekFqVfGqqnAL5Q9RsCKB3E3
Adm9cJmhbEuf9KpCSWtbQ9ymXaTbvMSur8579tE3oWdEZ4z8Gbu8PcuzZ6Dy0WyPusKzL2YIs9du
Vy44SDcCR4trcMW+L7vRm7Q4E3SWv/oh5k8ZIq2DO8zHEI8Rt39GsJx11XxlNDTAotG3SPFR7Omd
2VjaEkgeMjVdsyioM5PUwBu3nWciWhxotky81ZOOtsch9gsU2gxmh6Zb5l/m4MqAsLvpDZxhHFQW
zS+7L+ghjuRkG+5IX7Gtp5vG7fh0uzE+e7epaE1Mc+FmG/ggYbLyjNjf8m0azvyWMeUqtDsGYJJY
oTUJ2dVDjxJt17PgUAMxELoAJyBvGtqGtD3FgCqaBo4ajfq8QUOyQ+5LqBBJWNpDRwA0FKhioGK2
of3lA11APep4NaVDvM38ps30hoaOf71Ehxtl/qTTat0WNZ0py0+MH29iCLtgwG2PI5nQvkcDZUoq
a6XZi2aIqfE2QR3KlAu9T5u57rkYbbX1pGqBpxFKhBFtQChT+AKnlRxQ8qzKzprvdME4BC9cTu8o
5D882MS8yZVPZ+eylxqUL/7R29TC0wLEvgmDDn76PtGtGTtLSGIjgSLLGd248YRtxHfia6LQyePu
k+LenLJ2y+y63M51rO2lU5GpajnKfFGl8khpK5t7mE2I5bJEu2BidttDDlgBPY5x0mmvXgM/xbDL
r1bPKCxPVXjJaWSbXK9YOZ2oa3ee147bijbMPgyZG5XUJYBXnRZ5WKO7WyrEmEEVaXYyVrcmvYh1
1onip1tqP+n53UxmZ+3MaSyWuq05w4Vortw5eRireF63nhYFrFZ7LsSwRpBabiLm+MzBvK9aieod
+krFdK5rwg2MWSCRFgMH3ZPM2J2aYAW35nxxvNpUVSZZVFC9aIBitynjaJ1BW9+KJEfZWVlDD38l
jV+ifnCwDRlIfVRPWhG5g9V9jS6eqOsIQdSqMOOLOBX1LdDW+qsWZeWKr3qBB7FmGDe4KMQMZDKb
3Kuzs35QM0lyfkZ2d9wHWgzUYEOCjX1re+18mxJgeF8DOtuiAHCZ/01tsRGzEFsAVWArWwLkcjIJ
dkOTsSXX8+QcwoGiwS6bH347FxeE6Vj0dXPHbzdjFVkjI6J+yrKLrvxBeW98m0TpXRl+L/V1a5K8
OTQp/B2z6sfbcFbVmVR0mVMt7nYSzu3GLMiSZHahMZxpW+7iBpfnDzu2m3E9wDK8sQ2Z3pWOrHY9
lohvoqW+gkcQm9fK8+U3wAjuOQFG5XOoXD1cNZA3n/TlCymMAtNT7MXBVJb9RZx49lVcdPIZD78T
gDQbz3MnGi6Isst+SjtFahAb3Nyql+Ht4NbFr6KDGkl0qf2dYUqFgRf+wrkBPeaSsBNI3/gFaHYO
pc1etwNhozRpP1qlW2yZ7xv0sXHPXleaes0G1/tqVm7JUH/2ABbn8xL1m67ToVDgGOKZUUpM0OCq
1ybgS6plJUvzNEjrIV/VwtW5vXxtzxW7CmSk1gzUx9tEXT1vMKw+aDlzqVI2RJMwxaFxg+vMZ26V
GfVza6XWJhP0dZkau1jAHCrjfeWL4qHKiupSzrl51rZMcKnnC/QROKWy2usJvOpGrQjYLgntVUky
nVYj8D6jF96T1MimYN/p7dnFjPiukvCRbqi85KOY31Iqpt8nw6oe0yZrvtZ9Pbn7WsMvu0rCJsn2
Q7WQ0kk3IMhPk+UdzrqxXL/1KLNWkMvSt2N6Ppj9azR6zPBo71xOvldeWFS2P8saIroCx7oRWnY9
VwMUhM7S8r1EcrRmKlRdZkMNRQ5jrLxmih9dpxRDq9TO045UW6dB8CPQp7WgCXn/f4EAxMrGN81f
9Th8mZZKMgerrr/NMFNsbMwFTxNuNT5cAJiMsgjvutqqflha/WKn3fiCKup+Bo1t71z6rhsI1sY+
bWZW9lqz1rxq+T0GRqAo6MPaL46ek7IaCmQ8ca/v5gGoNXImG395Ze9jQFeXZkbYxYocMPhGsOED
chKiH7SgO2amerVyLA2oRzS5D2x1+J6gUHxZ4so2deQ/2xOJj3pNmBh/xUQ038h7O7F/ubnX3gyV
VLhaQhKCM8QvXDeVXvn+PO5J7eWKgR3cAzWZWvorXBQrdJ/dIbYfkoHM4LRPeGFbH0t4SU2lYuHv
HM3ZSys2b9mDPLEgZzdTPYvzBonZSo5SbOu8DL9XfjavcxrjgdZY6bUgFgUzMxGzK5OcsgAOTbOO
hrH8UkLioMLV7oqikGfSU8VdmGji1m30CLKKMK8JmbV+GxEgyiod623bJySKwUe9KZ0pvsydzLm3
a6RNKBlnELjf0hIMR5x1+4LldjvUxBvOctLvwrAXgD1RFVcyq/YKb/y9ZMVd9eTfbn1/0Pdt3j9E
PSkHk6uLcyuq1F6O7Uvsl26QkrW5ZkwxnbOQagGhacMlpZx7PtqINrqoyah/q/J3L9Mh2eSy/mEh
/v3WebJHBQCIO/tR6WmqXxh1H154Y5hu6JaMPGyd+dCb2qTWpH45/nWSt6TlVWVDcp/VkiK7a8pp
ZmsWt4zXVZs/lIVfIkNQ/j5OFjU/LawHZJCv04TIUIeBxTzaas/1efzpOuwanNwsSAV22CQ1KApm
ktTOisQ3FhhuoCFMOef9dyBwiqcCRc3aDqHwUhXmG9odPzszYZKrqyVGnO+rGsegn8R3ly3IlM6X
TqvfUUMJOme0ibTeM37afj5e2JVjbUVj0UjJANpGoREMvhb+joXl3MKSM++6yf/dTLb2FPHqPZqm
28Ybp6vI80bCE246z1gCiZxqr/tTD9aFBHSQcYRcIEo+YVT42AXFwOc6AjcfRlrz0McjgHgQn+a1
wWjTvxs0mnEJNPeiaPbsx4sTSvMPLWpvOdrid8aLLMShycUlvp06yW0DVUUMadFJr5LCnbZ5VOeb
zzu8xw6F3Yy8FMcE8nOoaNc7QVLoZHBisRc9TKnNJyMdjCtdgub9/FCHFhOywnC2YduDvuVzxIN+
NTGRuiLBrg3Ktuwvs1wucZMpJScPL7z9qdiD5lR/2yTnoKZhYYL2gGmS/vW+Dw+4Hlgg0T+ByriK
hCfylW5p2bEntU+c36GNZzk/XmhGGC52QVscWM4yFv+5rrU2KFRMOm8eEjKoNV56lpl0NIkIaW5r
ZdBBzOf4qs+n6cTxl8HFn+aEt+NbxK/hRF1mNAeDDRXZdaxnURd4hUYDvuQERTM+fn4Tl5M4PIhF
oIW3+NqwZJjvr+dk8LmQvtkGUtK6dceYKiJyrfA6N3Xw/Qrg8dCD061aiuTPD33s+bFMrIq6z/CG
4Iz3h/YdezIi02qXJolCg+YAd02XRrCr6aQSobVxViqW4fbzwx579S1bpzbnzsLXYPT15yTH6nxR
uQmHdZs0PzeK4REE8BxEgqfWd3l+Pz/csRcSozDeGsj3Hl7j94eL2kY30ANxuE46D43Z7Nn8Q7IB
GH5ilflgqlkeGJB2ps0OnIVGP7yg8/zPvRRzP/7s3p5NFfa/YBNPK438NPwS6F2EN+vf43BpJo20
4j8/3WMPLfF+whW2hQf1w0vjWnLGC9Ciy4/sOwfY0FUdscR+fpRjF5VbuIyvdAafh+5aG09Kbxcs
PW+rwEDeEupiNUEXT+sT9+/YCdkIBzzboiuPSfH9/cumvgQSN7Kgjg3Qq7F6EV718vnpnDrGwaKW
ONAr+VC3ASJqwgnbve0Vpxxvy80/fNF5/qCr8Sg67oeHw0+9sTVlG9TUrldRr5vnJqBXogjH5Gus
scIgUdIXxDEILAu1Hwa+Uyvax1fPwpTMCIX3z19QGu+vpe3UyAcrH8i+AfZbgm1bg1BuLnMtRflT
++Xmb68rx4McQoSpgxf78N1r2FZ5CtNPUJSkvdpC3UFec0+UEh+fRYsZOuRJWrsmQtmDF9yPDEn0
Vt4EwKmh4tVVssZTcOmSMnPiUTxyJE6CyFgoQvia3IPHxO+SZFbKqwKWNlRLWndBiOND3aZPn1+2
I7fJcG1TxzC3VEdvwZt/zLpFXWSW3xLqMif6ts2/a15OfG+5CK7OPz/SRzylBwvzj0MdfGPpUYnF
uYFVaPBp3IPXWJES+e/APixZQzk/Kljye7igYUuwjPQ2OmDfb4It61bOptymTH/3ZkcbrSBrmsw2
G8GX46U1iEeyQaMxnq/CnH2g3ZQWYlGmReyr5DY3iSk6d4d8uh6rng62wre7ps0GDU4k84kTBdl8
+PrxBWeup/MCGHhXDtZm0Pia5Zc917SL5bNflCTgDN4XJUTyvZh7MN45qcsIqr61eN13LmGSzKzF
mcAXlDhMZo2mzhATPxYhGyMpYmT+xZd69K7mkMZSUWUNsJSRfmNCykbYphY6zLFCozUQmqClWr+e
7MoOmG2PGynx6HGcdEMLz73MbLQMaQbhaWK93vjRuJ7daNqQ5pj7XC0TvpY/d/oPdxF2ff4EHHnW
TPz8KDj4ZlHyL0XCH89aWAwN1YfiuqSERgyGb51x16cgIgm7woJojcHnB/xY8FgWFmXbwcEDweOw
4MGTMAxjXVSB70mQgklVbBvIU5fCquU+9CJ5GdN6fQANGV18fuQjry/VnL6gaJF6fNhztBFBTXEv
StyDSn0dBPlwDfOeB4zq6evnhzpykgg8WI3odfCvw9KRuSj7TdWDJRpapiIYOlratUQ0YDVpz0SX
Jd66Y8AOOtqkaf/5wY+cJ3UVKTz6G/780HrukhVI26ksgy6skn0zlg/R4vX2UtX+dRlgL4uUgYGX
7dWHDG16QF2EcTQPsBw9K1WOG9ObyPnILeuvH1PKDQRTCKPYfXzwi9cgWvto6HN0Bf24mQWNVyu9
GUdHAP4Rv/72Atq6xYmZhg2BgXTj9+9ElOR1aecNp+UUVoCdt6yYITLT6XIrO0W0+PgCcjBKG0oD
h4H24eerQRsSi77gzDT7Iba0Z+xpv9LJekAQeKIGWd7l9yUIh2JbKjg11vw3N/Yf7zopNokqNYQY
2BK3Fr1Sv3KIMM2HGSwnbp7cPFWNHj8i/B9kbMtLd/h5sWvXw5CcBY0xnGd+/b1SxoPVZg1qX5ED
4jUv//7WUXgvuH2gFkx73986B9oK7ls3C7S+P1f5ENh2RiSQfuIwHwtGGxwZW0NrAUyYhw2FwdOn
JOFPB6QyLYZwqIj1xBfx85P5uIpwFEOn2ADlAJrt4JuFQ2Yid8fIgtaio0WnB01p/9stxV3aSAbq
JF9bqjqxSi5ZCx+ekmXhQN/uQGY4RDOQwoIDIKaZ4Dv42Mfcpw1X1hkyc58p/VwyxO4UsOcVhjki
SOEO14y9dHcvpyY6y5kj7wgnepiV03xBiAtdoK4pDpayoFlMCMjixKNvAnnAEeic+PVHb8yScsYw
EM/Q4Y1BkhDnTDbygO50uU2Vn55rE33Oz2/MxxWWG4OukpaSb6IaPFggCrvhMxJVeVBKF/xiNQR6
Zjx4rjxVtRy7FeSpoqoEPMEe9uBpdnOrrJuShWiqLYQsYXw2CX3afX42x1YgQQkAfoFNOdfu/VHm
VDenqNcyxEM4WgaXzxQGQDT1Xf4Dvf7fV9HsGR1wQtxoGEmHO1S87wJkLK+oysJfy7VrE3FXtOHz
52d17OVZqOsuklw2BoeP8dQRUTZXvDx54ni3mTIYsYXOL4Yt1a6NHO/nmEPYoVvYnfhUHVvzEJLa
1NV0yj5semid6rFlD1kQQT6WpYaDItrV6VOdzve8iCeOduyBZ9tj8rCzs/zQJAOGgIQU63JQR3W2
L0Ax3o0mrszPL+YHXgv8I52L6Jp8jixkzgfrqt+bU+/Qcg+8ftSfklivdmSfoUdLrSFnNueOj6nh
Veu+kiRxqjK7dnLX2scems4ZExuDZdKAjAaPOf4M9Bh9n57a3RpHr7zLDps3E5bZYeHThp3ujEXB
12ayGRPI5rshfdItLK87S1zvmSy2eu0SdnWZl1bylI1Ddxb61UuMomMWi/tyLOwzukj+SiithrnN
eXx+IY+8a8y0KUFd14ItcPhBzF1+QzJRbo/l/KueDbnTa8SUYY5+RX3//FhHLofxpjF2lkYtVff7
99qEPqGTE0JpHxq/dBoOm8LRv3eKtCTXL5e8JiFPVBhHXjrDYGJHRcMX60OJPbS5mtqo4vRS52uc
RNA4UO0wx2jnlYU787Fpx2aDGmMI/v5cYZT5S0eKAvFwpbSJV0lar6sC9mrXePxautL5Hd14oiSz
6EmRsH6i9j12JynZaAOQ8OCzlB1cXcG0sbObKtD0qFkD+kaVUFrybgR6EBSCjfTnZ3jkm8MJUkNB
WqVf+/aG/lm8ha0dJxWXdhoiJhd2O270pmo2ForY/82hoMFanqBgBNf1/tRq105kUbJFM/yqvIXo
jlvTleIi6Q3jxPJ17Bm1eKEWH8LS6T94RgckceVMZyDoiv4Bqser4zQPBMC0qyRq7jxM7X+9OWIB
w3RhAiJjfHL4AhoTszazm8tgNmc0fu74pe3bTU0f4MSBjizMtNThkFl0nrFxLPfzj/tVz7j19JAt
YB45z9E07b25eTjxSFj8jYOC/t0xDldljfBP2+YYCPoNuLBJfQ6ixvli9hBlw3zsuIo61qixraGN
pdFjRRwyYiFmtT18aJp/PWrIMmHSC292q1mGAbABN3RiyfacQL/4zvTJDy0VDq2w1st90SHOYner
1shgw7PY8RhS6BNmRWOhGYHMNr7MfoHYqjTgaVRF1+71gSQoNlBTdAMVmuqwWszhhA7cxJMb70mS
Umc5htHrwYqLq0Frh8DL/Iekyro1VzjbFfSK2lWMUDBAnEjy0jjX27CPHcTC2XhZ2VYC5Sjtd59f
3mPPJl9x1+A5IZb5cP0EfdJIJXg2kQl/byb53YvrG9vSdlZRYaolCuHz4x17w6m5KfZo3zMQOngX
nFiVjRWpMoDlu/ScrkczOxtleaJ4/ThWW4inpkXjjx6B8A8OA3AkttrJJ91Tz+7qOmnRDHo/m+yR
IfQVgpR175gvUVue2DIdZgPblBAcly4tV5TN9WFB5tdgsOrRoSdSqflrTMTnymtt7Q6ji55v0cyw
x2mcAh5BNjSbnOQbhtslC3ljDmcOKn8nHbUzS++1nSHtch0iDOWBq/fMO5lg++kPxyDtYJyQAoKk
iTa+NAS9F3feREZ4b2b4+L3ZaVY4H+0MVyH2vJTfA/qhfsXzYdwSFgwpf8KCh6OL/76YnXXcyXTr
wi54aizn1K04dscFAFoot7QZrCWo7s81ItE7pygzglYBiCmmSys1wjo25HDiyTq2Fv1xnMPCaKgH
MnTBXgWes2DZ6TesyQ3afv74HvsgCmh9zBWYt0ElfX8yemPWVQO2KWDo5K3VYlnUCbHIiPeIO3XC
dHb0YPQr2bMQ1feh7BUti1FJRDn6O0FSEeAEaD87FKBoqWVy4vIdWwgEbX++Flj2PhS/uVKWSFFR
BW3a3gFEE2tIKc9V3r7KBM1CLE5cSePYc7HMvNnAIiGAEf7+Us5dnXN9qdPSKYcmMpvGuTe345lJ
L35TWVoc2HWD47v2rS+JHsaBijA1RFVCrmjkZTu/stWjiyUIe0YYgaz6/E4f/XksiLSR6N/CeH//
88Yp7LQspswZm/rV8qOn2Bzucwsdyf/iOK7HTpHt72KZe3+cbtBUXKPHC9iJ1nRz5PdSaeOm6tsT
H9JjZeuCtqXFsvybe/AeWqOPgwPtZSDxjMQdEtexvGsrh9QJ44boxYci9080Ko49wH8c8rBgTWc7
R6OnFwGhZHsyYV59O0fcLs7bajix57COPb8LiJteNLhteknvr6NcklPmyS1YZkz1IuP6N0xA4pxz
w1vTvo3WCx+AxDG93CbN4jXQjEWZ2SL6A230TERg/Bw2UK16E8cCrjZ8RrFs74kMB/9b5jnJVp23
m9zRe/IcVk2AVh2CKa2byNVaWpuV+VsfTews8BCmWn9Jq/4aKU69JUrkNfGGcVUoK9n2hTLva0TX
fOxN58TTdOwq+ItTlxYHz+3hADbP646g75rKr57PZjkbK6nbz5jHL+iZkuiuxhMHPHaLF2cWQhmX
ZuvhZa9TI1INxVCQNDAHhrpv690bncCKgOusukWT/vkL86adOCgIUcyYnCCvC9vMgzsdaSpnSpoX
gShmfx2Pvbi3Y2NYl5ZyLuIqz5/gocEhsFFOvtkFvBgUQ9HPwKmQ9O21EbTeictw5LpTbCwWaODw
bCcONkq+UB4cFCsPQEfa27hV4qqMKRtVWnXPKfBoMvjiHycuxJEmJqoEuj7Lqu1+2PtGkzPX4cAb
3c0hUlYrsncIUq1dF7bdHuayteJJQTnpgEEkfm2tmMngvLBPoYitI2vl4gtHjgEzm0Gb+f7d05FG
iEImBb7lFIzKm68hsUBfoK0unQuujHsmU9TIWKyglOU0kQ2tYI4KT2S4Ha1R3ykVgpt448vLWf9K
WVzu45FHCscUUeyT7+yR5L8qxNgs2cPWFmm8RStsb1qtlEEsGnc7xb278aILs8qs+8wqpxteW0xo
ihfhOfZ6/zzX3W86ULATG/Nj588EDA+6u0zoDxtHtNvSvJMW559n0z2YUrSoYkqeE0OLd5/f9GOH
QniN1gA3Op+Ng68mQyd45MtnCQhpvKkbb3HzTXV27sd59Pz5sd7u2+GbtnR/LXavfAYPt/+lJvJ+
LBI2BwMwnhUZdwqz12wb+7CuBhiruXFhVHp4KydzvDZNLbozpQa3xMrrfV2Cc3n7Qf+HbziBb1jG
nKwo/0UJfMipeH7t5P97StooKd/H3/zz//xP/o37L4am8NbZ41LAMtj5L8bBM/+FSG5prr6p5N7S
T//DcdD/JZZJIcgPAk7YtvF6/yf/htQcdFjoX8QbxkH4f8NxoNxkoXj3wFmCpYxPibug+K3D/k+k
7DEv0USfdYXbX1Re6VhAX+pFg1LYm9wGUr0Cpmp86QxtpYooX+nJhC5aN8Ygi1st3aLHdnet9Nt7
+kvayrdy/ynxZL6PfS1aWUnvVxfVBFuwZ8Uikj6LnTO4gS5RjOmSYOhoNmmFCF9zZ2VnWNgHXxEj
VxdTQCTVeellPXIHFZFxV3gRzLnOD1eDg+uFHMKv/jg+GV0eipUddupxlgOZiGOuyADVCFYmaO4O
vYQBv6xMsLmS7wKYTsuH9ayFzRdHNQlsrtmoNy0pkjDMtLskrNNuE0/puAzI8PONgCeAJejPc9sO
F6mlq4cQT/FOtV18i/lUNMgoljPPy6zbmoVINgnTa1ifzoDZghHvPZpHZ2daE971jv/Z1RvyHY3k
sQLEvYoAWl55uPqgCMq11ujVJiI+I1p1iS3vszp1b8PKsO7YmSJQBTNlG7sKWQtxQJ42bwh0BSfn
DvbWrAeDFjN6Nn5ztrE6ST535RfYPFzEI5P1zNysDowkvnRtZe6NPr6JvHmQG1NBFN5gGDDXNj5u
zArRbF9KeiYUFKWQgDdmuQoLGbDdk492p9KUHLLZ2GqD2a5JBrOKVduVDvfD6S+BIgQy1b8lqUlG
BeeCr0Y+hSX4NEiWjzic7bVPyuALbhF1bsQw2QvloRpHMIruytmQax59gbFmlZvBrXLoIkVzDRW7
4FLnRezih60E8WCduEXPG2602B2+hXhh7lQDaNKJxHSp5vqVAiFSq1LNYot/JbrFjNidEwq+AmEP
l9EzJlgJGSJgQ4SbvtTCO8OSX6OuKtfAErKzWLRhdDFKPR/uJj+qmu8t0NAXfWz630A9jTtRUOil
UcPXT8Bt0hwk0yR9NmItByaeKyQp7RV825dxsvtrraZYNUf91S6LF3ccKwJ5nbI5YxwG9Dux9BsK
LWORPCkPOlvcP8xaX2E2CnMk+GHeQ2zuewpuu3fSXShIRFzn5Ti+xNCy9A1+r6Tedlqz8A8ogVYz
d3nrQKzYJmU36HdA/PN1psf6Zd345AFOhgrvhtq8HR3j29yRXNtSSyCv2bauXtSBL5Kab4uL+WU/
dDwxemSKZz5MbCnqV93sQwW6McfMwdcscPJh8G7i3GZw65O8ksbCDCLWnC/8BTL4rC6+7prkwhP+
SOgnhEEeZrJp1n3UjeZV53dztPdCOv0wF+pvRYJP7ksrcRm2OnRzrcfd1aOZaJusvsL2AdFjEBPE
JX+vbCs+y7J5+B/2zmy7Tizbtl9ENuriFXa9tyRLtlW90GTZooZFsYDF19+OIqNdh5UnfCKfz0tm
y4ywdwWLOcccs4/21lxMvzrI2KjYV5YqJzZRzwtCQwTxkbPeOFc9QPytZzUpKzqxsWXXaArZX9Y2
hnD9B7urlIOMc65ZE15nyekeqnUSxi6Jf06syEzVFXHCNlnvyVwWj7NjqU1FENXZz2AV1+z2i3id
C/o9ehAYROc2bapiK9xiDN0prSJ/LOwob6v2lBfWQuMpBTrDyvyF+XA1jQ40b8lW+Je21J2jM/jd
Fevc2v2UbFJZniXu8U1V0s2jwzagCjWr2uXizDIvUcOgIhtgapDC4wX5qxegp/XmCtoejbQDWrZj
17g19Y0jHcs7Fu7oc1J17S3eQIvwUj+N1kCyTeoYxNMrsah9rMWNFwVlUTwteQDRgpbszEQvDzkg
noFjUxDB4QME4gXdbjWKsK47XpdLot5kuoz8U8/bpU7CcqWXCbmn038l4b7duF4aFGEKqHjTmLo8
xkA2owbMzIUYr2ceLO6OnZTxUC/ttFr1G40QSjFNblRV2fBq1jxttp7twXSp4mA3JsbnhE7lYGmV
fs50/HVd7ef70tOAOCzdAbq0HjLv8be1txLYAA8f2NLW4Zx4RhQH5K+wjIsrn4ypsztMIPSbzt/1
QjcvEnrGGaZbtp3N8i52FxV5ZJXtJwG/EWte9oYBDJaNooYMK8HZOxkjqzfQX49tAOIjzJOi3eiz
9akzmkhrZhAPQLLVVcpi53Wmz35UlAJC81IEG8fMjJMaWvKJZXue2WDZ6guAfach+jhB8dzmtJ4A
g0lcW6SdHrslIFFyqI6J031vYfNvZTF9qyrWG3VDGVspedwYXXr0CX09yKm0NgRHX+Mhuxv62iKK
F/qrz07r7WRnIEK1/jpR+Z3Ue+12SvNPM9/rKZ4dk7uxvE6891SgggWmOUscHfhp7+6cpe82Ng0Z
O2KjHCK2W9VXu2ChkZZxsu8IeE7c05IPSgIS1ZNmC+DJ6EIzm4GuD7qlQJ7aEwG0W/YiFn2bxoFY
PhPCF2iPU2/Oivhtz2fN3OnNSB8hKi/hXBhlaW89+OLqIJzss+MRrrNZyOa1wr4o7euxwJfM4pRh
hSQ24T/Uoer+UI0xs7Ujl/bGbPBCbgTjxAcLoM1DRSbAyQMdcJagqPct8hCQYVZ7kOhUMZ6gOU4c
/SUkinlMhwO55MvWqDgxyehyX1QOA5x6jk1IPZBW6JhedecvMjtVOvFddLVb+FrTTrHh+L01obX0
w+R86pXf7ia/NXZWN+QIHTXHa8GyM5GqZGzuUj1J7snxFhuPzJuwE0VP0QH9/ZB1i03SxuJIIo+l
gX7tWuzFN7awzp2QVbodzE4AazBJ4SKLLx911lh5toU+mBhALx7J22tU+QlQUJ1sGJ+N8qinSp7L
tNCOGluBFH4xAPuQFK7gxnA0d2D/bmmzHTngAZvjwdJtUkI5N0XS6k+9k6cGe2V6fsu+W3uXBzlj
I5p2XNQGnWWfxfOu8wH9A8GfR9bv5xEesIKoH3qdGh6IrA42BIcZlyr3KzL5+PEfFyuzd27v7K0h
li24yUES/16v9tgCYnXPcvYhybRpXNPXky1G4eraVkyo1gqoRU9CzDqyUqk/kOcOLlkgckaJtNA2
hbLrkcuF7eesG4ZHDu8FVlHvnpvA+GZ78D4UdLUq5BeFfl8WOnsJ0KfTLeg9UsA6xhvRMLiEEthu
Wt3ULXtvkVuk0O8dliUc9q2DqRouE+zQo5v6ZC7UmMJviX6QxbZ3aujCtdttA340Eh16gFUl4SDf
59hPnwNq7q+mcr1zbKe1Cwl69C5wM2p3EydGElxVTAwjU3mPQ2X1DyouWKNOHHtXaksSmbOjs5up
li7qgcc8WcImKrf3RcdEzuMcKM3gipV9Is7Z7IwGsEcvnKfZKZs0Y6vWZPTxPSS9eA9M19qM8PTh
PUd9YH1Irdnq0misreOSgdGQ9bRlsTvYg6cmRH0ex/PikdCu1qx2cj+6MK+nmfxmktxhBqcv6j3e
3Wwae2e8h74LQ3Rb5jNDVJG3tK71tlvNJSfeRCX8DuNyvog1Rd5vF/FZTGu0POd5/tYM5M2TF1s+
JsYaQg+mNDg1ZKqcsjWjXhdxiwWb3Hp9TbC3FrLsJx3KubmQb68tjhbivhFbVRNZ0WEX3TpOzJqp
NxA8UZRVvZtcMrHzUquPs04tLliQ/NLgS4UQ0iF1tTmJEl0aknU8Xucoz2cOiXHDDcjN4o0mBQsn
n1V0WZRqrYCFnrtbZZPWAWJAteE616RisPOzyKhRykpnpyIYyte0cKHGguUF6oZJ7G2ENPTdBYzs
R6IM5qvRNGfyKzq7+UP8+L/+/zf9P2t5Porj/9z/X710qnypv/9McPz3H/qz9XfWLMrVGK4zTsYc
gJD7J8Ex+BfTB/aOsOauPj+a8j+TbwP0AoZBaHrr6A4r+8+dP7MExquYrWwPNdz6R53/L30/OZcu
NjlCL3XWaD7srtY6QL4qLbioEsNZSDCz6wt+bvW1IuEd0IHzOwziKpP9LDTwgh5ZTCjWvPOPjjJi
H9JBW1x1mGfGXbo2wvZxp2z/04/w6Y+/72dq5K9TaF6Fhfx1d9VBGv0gjg84dcfWSecDpVO2n8y5
vS2ajijI9b7WtakMjR6Li93m2l0/efPXv395MiA/fExsSqg66Hcmv/GvY3ApFbRb5Q0H8rXLmfyT
dNmVXgoKjUWJy2ym3WlmS7/fw0EgxUQQkrGGUGRMSnpc1p/J8TCSsIG2z9A8zaBdG1TN/jIVlAsF
/y70l6qKLA72MZwFcDBIYj2MW1bu1RvOguLOyn2CXMCRHFLbAZDruS2JG077CE2MYp70pywUiaFw
PLRomyGGq+Wgt7PxhZ08cd2RYPAF1CFEJQtW5OT24sWn3NZ5vo7qLe35RGNdjvelrNW+z+f6Ehsg
CyHz8MSbGrO+pLGO/S1T4omwUf7gNGfBpQfXu2UiF98FI6FEm5GqujnyVdVVxHHNn40RX629SfYW
MF6PaGLwLuYX1SjguHOT3jiQGbBlBCyZQZGBr+Fl3W1TjpTAI7apKB88ePgum0GLNWcYEappQy5n
dyqk2d6C245PrOTMe7c1ymPLmtGWbn+8z+Ho37f54n7m1zG3bMQQYWWS1yPduX1VDUmiice0I5tq
9ZXF1eZJ6gu/TIveenBXvKY3wSW2hjq4uIaWHdo2VW8TfJyvescfUXrXP7gAGi7xnNhHmD3GF0nG
yEM+TPVlbprgUlUMMzZB3tp5aFfQO0JXLjoryPTWvYjLaKpHc0vbVtwJN4V2QcoVGMSmo43ifyYF
C4JRAhcxOZAdAmzClu3r3HM7+9qg9m4my2Pj8+MqT0ykpucA3nuLBe+t7pIrKoBS0fKS/+PRIO41
Iy7uElb4yFpJ22tCM9dE+WT8QdFDRwRoC++MrnNoGM1zNrfjPXbH5SpoR/4qK1V7QWcRGjOfOJg0
cR0X682utc6NlugjK518FtSSIBwCuuERnEgVjmk9/iDcUO1VZto3ic0vEbM8Ftq1oL2G/l/BJ5Z8
rwX0cK8MnIis+pysnRkCOGiVOL5z9bh9xXy+XNVTqr6aCOl7gnGAECEZ7IhSGb7ruWt8yeAhb0jK
BTWv8d32Cb9jLtever1Eyxokver49Auck4RsB34J24UhYRtc/x3rKU9l4sWnsi+eJq2X5MB1FULa
G7kJ0LMzrXJTBuSVeUx751nHn0hbHsv7xOTapBItsr0JFWlj2+WzHXsj0S+eIErR4aJcidZzyg+F
IDHs4tYWN4IK/yagQbiRKja+1CgZT9Jxm2egNVytHni8zoybZwuSBOqk5nye/TW/ScvBZlMcNy+J
DwEsyixFu9AFxeb9w/kpN0Hf9NrdrEQ9bGbiuq9wafUPgjH8naKWItKKkSKRPQaUuTKvInfSs8PQ
mPTKczxneyhpZDuWrs7PVBXSWzPI2kcjA/QFMdCDG2Fa7fXgAnYzHzBfGYX7NDb1NLxmnbSfMjSg
IjmM1lLTwwyLVm9ZtJvoDen2ndOUWNK+g8kGnWttJA2ggFHjyrQODWdmbbBd3B3XId3ngCmPynMe
OJpkfS2bwAzRfoOTrRWfhrWFbfTyTnPktV2Jagc7xrldYN6jWBDd0zkJEUDxNXkXpIbh8Tkk5pIe
K7P42iNzbOWaYSVt9S3zKWjtUX4vUrM6anXyqtbWO13wg9aGFJemGqdt6YwzyTjJ8N2AN7VNsv48
r40828YGtD6ae4M+Jyo9h9DxtfW3VxGASJxRRR0YMTf3T1oh2k1WtvVCkRm3R/Zu2FLWZuJMdNgI
VVbgSarK8i0RC9FjeIiIXuptFQV2fUf9mqFDa8E5h955hUVvgljDDQvyzThnij112sCEvFR+SNMY
kT9WIaRaJRExWP62mTQzIj2G27JeEaerkGKuksrkZMFBorJYq9yCuaK/GO8ajMl3/9q/KzO0g6g0
1btik5QDAotAF3ONibw9hB3ZE7RSr2IPTDkDl1TgwgdbxSCFKmQ1k9wn70oRD3B/B0kK+chksTOv
3fYOe7YRGkPR79jaQnCiOQUb78/PPoms4WQV87meV7TIqlVBKUG2cmdX7YNsJCYER7u/IcKS7ZLR
tqgQLbyghknqzLsUhs8IWUxxiABDLITZh4L76speNTRi8eBemrp5ZGeCFj5Nuav6LVz8FomIK5Aw
IOck3G7+ukxWHnUruxAT6mEqN9aoNSejc5cXsep5IMCWLyIXDTi+PjjMixMcK5TUT0TNL5uRxvZU
VMKOXLOE9rKKhuWU0CHaln3rrZJi864uJh0kNF34u1Yb8ViuiYPTqkQy5MkfPTcBk7fqlPaqWMpg
1HYtFFMWZavb0tB4lgOHPmaZNVshm5ObREuCeyi7xr7MuOLdVR31xzneBlNsXzU4f8i+mrQ7siL9
a6Nd1GnN+C5Dgr/gnLYueoqdtNfgB7xLMLP3zhBmIrGnZG+MJZ20uBL9YhwFbss2ypDVz+USW08y
95Qdes7Eeq45lf05VYSyRbmR6z8EJKFyY7OXNG/0XB+PS9sGkai0bi+N0nmaSpmRd1hk+cUekv61
snKXBMHeHnHgGrWROE+wgHSIKUUPQqup2ULR5rrYeakzfmtyNLihnNa6QLS3IHfKDcv6dbOFz5md
tXnd24VMlntcfhXymjV2l6DtG5sNW4xDCC1OBqDMj/sozxrnRplxdljSWnwzBdEGRMSpYv1t4Pav
JVKeWzyH1pDJ3OnrS2CShejXYvjukwEn8EoyQt/pRc8Dh+1f9cYcnbQIpcV3Atch9wDpmRcvpoXd
JM6aFpBmFRlbwrlZwE/eaY0QfNzMSneyyAoQYzhBo4oiL93Y7iy+zULibkWDbYH+8XRmftSe/ii+
2sw0vgCL678zasr9jemkfD6jWt0ks2KCQBnqfp6LlrJsLRgBW452sclTszxi3KsvJeTHg633RIk2
SKZDlyc5CqgJay91eh7uQdVod3USyPuMgcxNUlFp1I4rrpPl/V0E7aOlrVjTuG3XQ5lcyrcBdniY
BR7lSdC2xieOwfq7JVym4BpxxDy1iWh1Ew6isOp4Oytzcp8amrxPMzIpQqPV/JqIpE7tk8pVZ30k
BjSV47RJEp7lDcXWE3umVdSrtfyFHvLkDXMJjpSPgLGDxatqVm+ABrI9WnpDqmkWkFczQbRVTqyj
XQirBBoTtL/ZdjD+Uw+x5jvTL+HL5wSix/jJ492ZpHcliTYcEs1sTzEWrrUc9uqozdsOIu9a3lut
vxn5YZ571QGNm2q+bDk4v2tojNVG89e27Y93Qt4meSQfaECysZqKmInhYGdU/hEIEufGcwdzmwyw
Z5VNQZgGfLNDos+fvIS165z5ygFQ+HMS11yYtdWeemtU53oS7aOUtn0DFXr+OlFx/8ap8cGntDr6
VhYLnn+2sz5QhHBvFN6oWf1BY5YWjshjn5XgRtONPL3RJFcdjyIuMGPkigcWDHWA59QahNi85IK6
2QPG+5vE7nc/1l+/QQtftI2/06dx/+ApTcCGmUEG76eqLMLg2FlYmViyvSyTNu67TqYbjuZlqzCa
EJooqaByQfPqpettysbXXT7Z7QmkAhECsdN8F1np3fpuAuxsAMQea13Thu3g/G47Cy/Vhx/fYwVs
3XuFcryax/96ITpSs0SpgKTMwN8ixewm37ZVoBg/z5xOGZvZQWp5b4Rojweg2clOM8wXIA0PsHkt
zOaUSxrTrI1kXns1dqb9NArAmtliFWddr6xnk13PGZSMqMczDEufBCWj2Og2oTnZzA1dcZQggQFb
1xkTb7u5ol4tq+BCAUn61GypM/sr06Zr2d9u1hPGtKV2Nyad+1lzPEVWcqIDlKptWwutnjMWIhR1
79SURyk5wAjIoWanWaYvSQr+pcVer5AOHvWqGlOrzwyfbmv2tjlTwOwx36CgD4hXCm09wwhHlNPW
nGNxXbBic8klqVijgeQAU3m8T8hmh7LgmOVzZxH9fBpKtNBLG08JX1JGrqc298PMxLpI9UgKKy7h
N1q5BFkK2F/r7Q0fqDbvmxhge99aoEI9dymTY0FJs4mX9f+IKejjjY7g7EZxxsLnyF6cb54xkPTQ
A1fbgT1R03d6mtdETqZ84qQOmu3MIQwDfaaU92aDaAZFkU87rR/ovjlifbt/0EGPRjAmnah3yO6N
KiYyV3O3jjFTW3xTuSx2XTZkezlSXenFxBVJANWwQaeW90NWPnsd/SO5xOLJZ+qUbTq1xqWu312w
ogxPy8KXz0NHu4PraB0NHhy3hTVm+5h9zjrynaE8DoRlvsyEB7/YyoAxY5amGXLbFjuL8egnOlH/
olodeOtE0++Wdf9QE278MEOzPOozp9Gw9nZ1GpRRSkzqFNlLydwBBJDcGUtSHSEx07XUnoVwnnm3
ldXJe90gkRq5uXlx+o64KpsOSxh0z5uuXngCDI3RP5g5glLbluKatDVQjLHNaTLEtb+x/IHOKLZt
gHqNs3CP9CRUMhw1+Ifo5+1rU898K9VCBjTdYehk9nLAR9+eWtGiypkYasM5WB+hacVx6SjGIySW
tY+sQvsXY0JmISwguCQI5qdMefXFTfji8Byrfa2bToShZ7zHCk17P6ls768KEE5lcV0V6ENeRpuM
KXl587lLl23mL+KpcKtP4+yJb8TH0W7rTnJj1DY42yll/GXzl9baWjiv73q21yhenwWyLmrw/V6U
NZVHY71V5/V814ti2hA+KZ6ddiZypEPwDnM8u1s5Zigja/OazToNfDrb7a1ed/wyTU4p8v4sFnVS
M/ZNTMUUn2SkkKIXXccCUYmwyqcrPXVeEhKf5hF17f0yhJJHIZHUpA/MUlNXdoLiYfWqvX1XfGqL
ywcWTRm5UKSJd6YLBhydHUqmnlGJz/kiY5cFjVUe0BKNr4G1bC9CcOSrX4W8JYOiXwgEoSlN3zqf
qOKF262OZpVQjExrfIefoF7pYi7uWmHPFdlyRUCfQkkmG3DprYQwndYDP3Ey6SWzej4Rvn0TEWfh
FmSpAgkuJiYeaUcnM1qS4xjkXIKA7I1pW5MXEUHicyCJg9Cn4NE7hC9M1Xg+UQQBeLcMy2yEMmeY
2ldQgSSr64P6WoO+DWOzK4/aKq5AtOFYo6Mn2G5VataEQ3wLxDlE9ZLxN1UmYk+7cMQxhsz27/rN
+0NyLtBu6ya1yaXWfuj6spbLnsbPV1YUS23PgtUflyaJqDsGTuWxbpg160ZZX0RjFhsQFf7FH/r2
kYngwpZ4gqbG+m59mUBK3Iw2nVaU6AOHu2b232HWNM9zQrHT6W1wmTzO2WZK+QpTp+1edXJEwHoW
0oCXUyHluJTnAxFpl/V6brv1GAZc0p/LvkSRDDKPmrfo+OM8RNU5Y53mS7qq3tQl61OABu3Z8Lkk
7EX232VLjlpqxMmNJwWyUbdeP8y4oBGjQ5YuHyde1a/38tYPUEihPRd31TSiIpEqjdHBML+8PxuM
AQlYYu658Tjy0Z0QUUfNsW+8RHN4VEyBf2kDypBWFeaXqSMuLKjIOXAbKmGbdjhK3dz4Ilz45Jnk
hwTBR4RwqdcXcmbqi2NSxFbrb5BSHj71LD2KXbc0FOeTwWlG7O+9miiTRYE+pzel+UWrag5bzrFH
6PTiCYQGKXsYjKN3SXAcEC19EO+npE4nwuYoP5lXKxHR5hS7hFSzXdvMFCcDzU7FjQ1X1kIFbUpu
CqWPzXNpagjUE5qxlcW0CgOFswX0cGMiLm952HPxvB+zs8e3gXKkzl1jJw909YroZ7Na+4l+RoXq
rPlTh2jzVXhU7dqCV4B85pEvU+d4S0fuoyJgAqq7o6DHs7jWND2+myf0MrOcq+xY2057mkSJiLge
ldgwzW1XWMUNpjXCf9zMQfUi38NqA54PKZIJ92SHOg2UYQ0pNiCNtJ784a3R8wNvPawp8CyylmlC
CP8T38DFU3K0/VIec4xQYSay9IaQj+dxdPjWFk+zjqafcquMBd/BUOp0Q+PUPlKV5HYoZ7L6QmjB
AXWLdLJrYgE5ZCcyQe+xxlBBqlFtRskPrnz4GYWJpP7+P99vTFXlPGI0IrtfnYlnKo4I+1gvw/yJ
ZBq1q9I8I5204YbOqCoTz+GQwWuc3NjCY8VicbLlSrgLHdnkKUKiijdpL427TXsa2Heh2CMJ2mZS
fDetVYCaW1oyMublHiGBTzwdvRLvpPTtJ2JfU6C9FLMDgspWOqTlhUUj/dMQD//ec/y/UeVvR5WO
zZTw70aVff/ymsr+xzD0f51Xvv/JPxPngn8Fpu+yUOFg/DL0nxPnrH85ABkdh10fRoWORaPwp1XZ
/Nc6lQRBiPuBZcyVTPtvq7Jt/Mu01j06mlh3BYG6/2Rg+cGozCvomBJZZOXFPgzWAksBDRcaFpus
fEsp9fdQt+Mw89lE/unb+fRxhvifXsmEYQDugYHXhwVdXBe1vZarB9/ERAPl/lnUzRxOcSqjf/5K
vEbALjcdou2v7+SnRj8ZtHjBxiMgdhaSJEv9ph+rnNXU5f4fvxBCAlTNdVdC57X++kIjawNB0y3i
oLifi7J4i7XsLee//5uXcdjI9fjFP/xG4OvA4DmzoCedgm3gM1wktxjL6Zz9F18d1yoLEgDCGKF/
8K0LvbIJfhDEA1bdZV6dSWzgUwPW+W8+lPtLE0yynu8yP2D9FHs8tNe/fnfeWDFDCyZxSCcibl2p
7lQy35MZci/wu27+/hv8VW55fzGLhQFIcggYzvpmfroiSMhuuDcbrLf4hzYej5JDTqhy2GjZi+6j
VmV2Z4XYdv85wIBP+c5Cfd/w+nVu7XYN3TDq5QHpofksAY+HTkAMEAhP6zf3169OgPfPiCTCqcC6
HHf1Xz/jgu1fwecTwLTIK6yYk25zU48///03+R/uYmC5//9VVm3jp29ydViMGkO9gxbMxFN18/1Y
TfWp7v67r+6nV/pFrpuKKm0YiHOBlFJt3Dl/WRp6gP/F7aV//FDsi/gYpAMvsMEq/nJ5NHHl+FUj
KtaDzGYj9FHDliZ4ti92pbYBY/eNEXTGrsV5ctC7udnkJW5uq7XrE74IaBQT/QepeiBNOwZxr+8y
spfH1nFN4dxJr3hTIHOPyWKMV8LrY7wJS++GZoDG1Aj+FZXG1ZY232Q8ThyHN7fVreoC86HwzObo
xHn8PFYUKFM1O4fYI82vUYTzYrz3NwUOygTBVTLgRnRDwWypLYcBppYsyhqXold/JsnGPhG3Mb22
Mae8Mbi8dzJBblVuN+cJa2IepZ6fNjinSv1bTo4QpCDej8Y+1UsV86GLcRC7JkjEDYO8ZjMAqWQv
1YrjPDQkfilk7CHYuyQN7VqdaVjeoqhrHd7bSufTLRUHVwUHP8KcYGKg4HBJWQTaui6PgBqpZMe2
a4MlFMLDya4oI7GONmdDH1hcrSh3/KDSIixn5kOSjs55Toz8OfGb8t6dUJTa3hJPrVuZDzGfXYTe
hDYicOouvCe8/mHqiWCILEtxr8+uTT+r0cvd9xNBaxTd1S3Jy8NzzFdDwEwrblyZv+kGv6kkaOGh
8rO3uZ/iz7gRm+O0Ho1p3zdnVa4zho5yM+HeDsqULD13vgNoax850YcIa0i2H5PSCikD2JYhCasm
phjub2hL5pSJJQJy2pP6zSXE89og7HLvyhLWgalNqPXvl33ZE21Ilp5/SV2+siLjSwCqQS6jnaqo
akXyxV/IHQFHnhXPASlIYdVOzYbMwJwRP3lHCxFYnVvuM6aE4spAVwo2bhqPj2kstGDLwLL3waQW
2RK6KAYXuPHLg0/CwBemO9Wb6aXNic+otgSrxCGGofZgkwN/30AN/2KRxZpHhB2QUd9hjynAMaUj
GTUzomIHDw3kg8lPMMRz4RDmKJImJLpHAzbkBvd923Hb2aSYR6PNI24h3oluR6xBIERSpPeAuZJx
L/06fwkmFgaCmvsIEC6eniwYSxKs45m6ORgfl24p9pCTB8glWmdmOPgtZ9kumHdaVmmSSYYu1uZv
cPD67yw1NEdbY/C3KSen/zp6g3hKcts5e6rkDEUIc8IOufaEGS1jCDhlWmQU/BJOmhTPbWLWpzkm
xIjZlRmxk/BGAxLg23GtE2/E2BGtpzaa6ulHUuwL14S8MSROyjXxh19IWjz6JFEtUerTgTtpEH/O
R4yrm1TM6Y9aBM6hZpUgVLg0l4ttyEfRq3EP0oTsrEByISyTX5Oxkb312JDCVsNo2xvlngSvH4Ps
vE3az5/rlr2hZvwmU4VXunaRiWLhnnkUerep5KZk2DxjZy/Hq3Hogm1ScJ/DoopDU3jFg094+5mQ
iV210J8nyywwkE5FzxZGxraGNZRc1JyK86e0xFRSyzy4sSgqGdNx1xeypK0aRYxOTLLr0nG6VdMw
7o31uStsPrdZ5S9Zr/k3PiCql3ImH84aB4Od8wk1wY6t0yy5ooANx88ywDqhl6rZjJBwtk6/cBtV
fhsAb5Ng3LWuZKOt58xJiZO9NdyuRVAuXxyHg7LrOD9IwvNul4ygQLPr1Cb2WsQwx5L+LUFfHeof
AH8CErgMZdC1+1Kv5CZXOYeYKZuNO/HSHcLcISO7hDG/Mb2moEZYg6mJG+oJSLIxOnVZeWMJQprS
yWLpg2HoTd+udXVjNufSEFxMdJ7YwyvDhn/Ct5PFAVqCi9DyfupiUnsaCt/4oU+cVuN6jTj6Ylyz
8ZVd586c7EYFq4Nkt7wNNW1wSJ91dj2DlohoGjNyrIUTcWjmaFzc5it2ouBm8eJ6M+sem2XklkKk
HDi5S73r2Mdx6y+jSGKC0uv6FC+yuu0lZ4+WcHpMATd9MVZ850Ejd1YOliWpx+zaik39W2DI4YzU
Qj3ayBu/6MtD7+rjPk+BE1RBol0NXXZjZdb4qOV5f6PmdLiK8+WBCLUJ+wo2NF+BvrUXwzksQbYg
J7fVjdC6+FNZPHktkVwMYN+aZOXWD9lX7uf7btSTg+k3GkGqVRux4wDsR+GB4LGY7Dncv2lOI0PT
46G3brIftSwt7wnDqk9dzYmjVz6GJd0QK0sO0eWPQ5ZURJb++Q129F5TWLhkC/PcriOY9rM8QDmw
uz1id2gixU7h0AfsE6iy5DDLafJaLpE8qCLcecWxnlqdBULMdNCTuqrbqLFdurAUVlYxCG0HHXvG
1K4ZlObXvjKr09Ra1QlXtC7Ql7ErWGUvN9KAslAig82QA89qMudq4eFTdpx/lTfFdy1qNnCxIide
zs7GKj1NeWARcUco6uifsNU0NVtWEkd6RC3OSnu4gCt/Y9cwJVR0LKofwsFoY2SJd5zRsDEbqqBb
lRpHR3CcOdeVvy5ME1U6DJ9q1yOZjM26AHy7n+T4s9POZnIqjZGpr9E/+4Ve4Ciay89Tbs34CQ0X
oYniGrOD8NR4qsu82GRC/2b78iBYHWFCwqKj7bBkbrrcXxwc463j5NqVYdUaZjSvIpLBNtWe+9S0
wiZnWixLfziYLejLuY1fWH8tth4Mpu27CYzMTuORdf35WvKMZjaQELFd26bUWLiylmtu1+Q1YStQ
EgrGvkfpzQGlpaYds9nR/Z2XVJxvtsvxbbMwSMizZ0/hZIMe2Qg+8KFgIsKsRjnjb6y2H3fVV7Ot
TwkfOIxcgRr/tcLuF0KMZa+XB5QpzhtzGq9A5ese/CXqhIHS8loBlcHytlBXFAER39zwzpm1fdwp
RvC7Rg1/tvh50Or/Yf5dyfNwjz/Qc72EoGB4k+Whq4x7qaMhFpypk5e91KW8ixWPub9vMT50hsEK
nDJ5JYN6HEbAL1+APTpVgpR4GFuKsJpMXR5QPI7rOm3Omk1m3t+/3keAz/qCnrPSPwAvfsAR1h0F
ju0WgFt9oozXyLxmk/X1SNB6V70MZDBsix6amOv406f3x85Emqi7T83J2OH30yJy4J0XwiHH/UwW
728au49UCt4fADxcWKvv/UNTLsCuk9cji0PK3tlJjn311likkoXTMPXsziQ2xXZZltxIaW4M16NL
rWkUvGNhUGhjo3yhlKlPvom7QZl0nn0msAeXSjpn28REXHd5h6LfB9thbJkXDEzED8kKJLdI6262
tlfFn4mpsF8sF7RFGPAfe18zvFu8kzyAYzUDkcuy/Pn9qVjXhNhE01KYv8OTGGsX+8vVyMY/TGwW
ABxMZb9cHInEncrTqzgM6/6Ro/VNOMxAcSbLfmwzVkuZrWNUw0WzczrcrMDq/ynml9QYsDwYXvlJ
uEx/eQdA5lhXyRhtBfTbe0dLmrOwp98dAx8UC14FoQIyPIEPUAR+aUllJsfYrZvs4LK4xOyUg6sW
LIe1uFhYQioIPlU5zQMTsPHx7+8H8+N3TImCu+L/sXdey3Ej2bp+lf0CUCABJMyJE+eiLJ3oxZZ0
g2C3JHiTCY+nP18WNTMS1UPF7OvpidCwFV1EAUiz8l+/CY1D56/JGYsovFGXE75V3ZTEtPDgSFlx
HH2uBkrjrpnkchNZMnpCSPVURIv6ZiHE2vfLSMg9jgBpZtZb3W9UOYQulJaWctIr9Bn1N81gKGNf
VCzi/tyKsfx8Af/+i1f/Bq92DT74w4v+1VrjuUuzOuH5/whWf//Yd7CateUdh2sQC7JMAKZNmMl3
cY1wvHfAjxBXfhTWeNE72ziqRzYf+g5h/wOnlu8AAISB90yChNnI/t///Wv+P8nX5jta3L369x8V
KD9DNGC4zLkXQw+zN+DO8/OmsLK4DpDC/btqLKt1W2fzcKfxqvE3OAB2n394MH8DVf88+U4Xw4/e
uE6hF+J2X0FPiZw9etK9d5daiC1qr0Eu0Y/RU5H12kfYYXNKxMv3ORpzffa/uLTJPQGOAlR+jVRm
ViGgVQjvbo3gMNSR5mg+Lkhq9sFgztnhLJxNZ2taY7h9cN5/+/I/773mzkGxHWQhER0GV7y+vONm
MFgAt+7KCpIOrcixV1u7h+R4kTXmcnNFe/Pta77ysP9+UYYKaIjwwbhfPW5yzOMhaSPnTtKtfES+
SSOvold2CHBKfmohqVx5mcvFB9pv3TGFQfHFR6l4LC2Y8Fvls0+1QZLPZxz/kngP88V7Zgnv1DaW
oy0uOX1yxM8MkLLpWgF5c8ZT2v1N2+HnQunlNliuJV7WUqDXfQXAhlPoDlikOndisBgrQ0lgSjmg
MA67WTyWGeb/gB/dl7ef3s/SrO9XjZgeiMC4cPRqo/AtO8hnqcVdLkZkDJY59gV1+s3OEWktYp3v
pWfi2APa5wTEDb+Thv06MRHP0QUJfEKqYL++enljFNUFMmM8OyxQr8xMmCUa5ttkVOI31niviHOn
e8V2k5llnMmCXzZ/eMNE09qDuEMGO99bbQrteMwEuFLsut2XufC859H2zey0qc5bEECCD3KoISc4
8+0H/3c3ToeJ1ZIeHaenVzfueCabC/H23dArJokXxGVz5fQVLLCsRqrx9tX+bpIELHvMS/5Hrsqr
foloczuz3NG50x2xTvUCtxFq3dxcDoHdXFacyM7dEThSqYxRDm9dXFdjNBP7mgtr2ogcJNXyx/k+
UaAH+4IAlyu8W6M9cCfITTqCUdXAHLhZhOR/YcNlD+Xh7Zs4VS3/qt5OLzBweH+24CwRMWJ/XsXz
MoGIuUSCtNncVoc1AHs4jZu5r9pPJ3imDCfWvYUHWIVgMAlUADR8S6TO2gVZyyYrCIw4rtNa6p2I
7e5LqO35/u3v+TerIL1XelJITDn12K++pjU7w4h3sbiTsAqyzekxQwVDd2cjFVKl/t3Idl4PJmN9
RweClqXgeEl1+/ODqfrEye1i6e4mgpQvZV/J55gGC3+4lLmDbfgZ8LP8TZzFpBPBukauM3FQf8gg
pmMlVy/9F7dBXZgjojvaFpMA8g0LpxkTp0fUsWv4HPMBKDvcfy4X4YZXIN7euRNwQysmG79xzeQO
fqrWCTTkTnjP9NY8PA5/cZldEScFKluSu4ZRso1atPK7PLDyG+WWS39Ww+Wctnkw5nglSYuUXACM
OD1EtAUMMgWDFiIEXjlO7ox7u+qDAyoEGNyp3w1QR7BsdDcWGqN1Z7trhEN4OlkfWqtKCKEPAOk2
U7KkEmlckHY727GZGXk3DXu2AB/KRI50wwvb+g7n8vQy7Kr8CsPF5pqIxEDtwkbbA2KV0voooNTd
iGYp/0JLAFhMHcD5e1mxJViwqviyyGaBhLqk9S7r2b9ptBBGRD8kb2+VjU8N6rMIl2+v6XCICZBz
Ia0MrPZpAAsxasogeIgilRotUVL4G+2MaiTDOMGJH0b2ordww8M/lVVqMHpC24uzdV57Z6Ngfutz
Ry2ZdR6HwrtykoHWRwuJH+Jb9LBMoxi2gQdz986aQBsAqvpablXnkAZToWNqoZdXpd7OkZfGuzCf
oicAD7bdgjESLIM5bTRLBEE5nbBgNn2vQPScAatGyucOek62xVREXFMCshCPLbtAl5E0ibFDhx4y
BsFBshOXHgTNvAyuIJMXAzuzSEUIbacG2mgJkyY9+T36GHVlzRieHZKlQUeNGdaMtUSSpbiNRP1f
IWh4s0mc1D7aWa5xgSFcGv6zPugoQ3fbtJ8mSHMfRQcB1hnDeWccVv9c+qbZYkrdHXG9jA/O6jaf
q6iTH3HnhVLkt+kXBsr8NRnivN+saVLvbFKs220a9/VRJy1iGxGMWwZWZSOLjet5hkRuWdhkNP0X
T9n+dpZZ0j5aMsyKy5HYnQKPtbqMqsdghAsdMQAArYNdFdD3hhu4eJi/gjDJKHb4f+FMjmy3cN8s
kW6yxVoItg8LEbUfLehXLl+3IIxst6ilCrFFMMXPKuf7pih40sjMmksbbrLLam95zyqcUAl2tE6W
TYXW8MNsdbwx2ttsCvgjD9sxiFhXkJdmx2xhVG7SULCZerQKYEKJANWLJvcMNieBeTibNHRqbKD6
KZoYXnXS8eqNYlNnXnI34B3Tb9fF955jiedsgkXQvO/LkNWomuQz6ebR0+TANuxWmI3+ABvU8liH
Aq+K9pVOFQoYZmiI/ZDLr1+U5Mtx4uBkHSTx04CZ0g41a3MJ+895VLYhVy0wF6/6fmR9ZjmL4bNC
mk12QvT8DU0K7mnMKHygpPAX6Dlp0oWY4j1rh51605cu/4VORX491IolBtJAeJVAw7+Kgma+x26J
TT2zWFFPayQ1HEJjySYaoBY5i5uQQ2xkHmWEcdxj1w38ePq2WIkBzdAbnm+NpMzZQDZbbtWpFilK
39M3yDOB3JNRXA8rb2QE0rpcwJIeR7HSiHPy5X7IOG64BDE+5rHD9tzP0G0XUz0uDs8eUJibYkpy
pSIduy9IpWg5mp9GvbRYk+ZUn3YxyuewNJwRUx61JbstFkbqU15UVL9z1i33p0JhLVS9IKAv/WfH
yItzHJw/acWXmZ0w/4ILppGXYdx63ijLvrZTprTfxPZ1p8uiuWIY8e4c823rRrHxdLRHuphvhMCM
IrxpsLKRomg/xeQ2ZiQSOJbex6av7Hcr5N6xAfU9V53mm498ZiSliQSCK2VpYKpTgTOYUqXA4+jL
y+HHNaUPPiSmuSnpWG+RpCr6Ia0/eO8BKOiTVtJ7TgNXl0e2Hb5g6xDIvqGjOeX7thLxn6WFUxno
vJlCpA3l82GctSmD2Hn6nZ7uQm/qvpRRxztq6bw6wG1fSDBlA4buyNrWmKNKkQLDikVQGED2Ovd5
09d1hwcYt9NcolL07zGwQm1rpYh9YRhmJh2XHbc3wxODGnFtJzk7U+EN/OZ8pFz1whxHk3ZKMA+v
0pgzoPBrRi22XwAqIf9coXRjAPdewTNDUxw9zWMWwL0NVbnvlQ1y50SMkTIFmUyriWc6t5DdXxaB
AvXC/YJ7HSFlBfifv0iSJNGTXba+uTwNOuSCZtaXPU30XDTNJT59+oxyX+Ef6fJWM4eOWslGznOA
MX8Z1Vn8ZKULjMgl8Z912DNf7bKqyKZfLR99HTNea5wkNqeR6M256C6njCVACmr0vdAliw96x6S7
jebYmc7Dxrwg5PssTU4Tk0yraTgjaZ4RuXMc7far3xsaRYhDH7T+pHpYbFqILjlsj46FvcIWPRpb
00y3Z3I1D9l1FoFyM85xK1yyqP2E4IeJrsQ0357ukJ2IGtnkb2x0Azf7dOBFU9R+WoXLFE04omYs
3fZm4kj7OCj+sglwrtjThIIxQpQk+k0zOk/b5rLajKi2hJzqhkYhssoWvNUJrU0+ONVODwMnGfPU
dDvO0S6fRLnutPk6J0IyBkzeM+1s5mudgp6VEDzu7XVB7RS4q3sYCKoON7JLWI6ygsnleARfwEzQ
0t3gx07AY13QHE+z2Hf30xiosyWTZbWXERSD+1lPhpQ+ecW6tejeP6MIZ9TwX4PuzTbH1nLwzgvV
GKZ8hNDkogJdrvblkDrqAct5EijKuOBBr2ZzIdbDrH2zk1vHJhEs8pQiiTmSeyh0jESkuTw9gJe1
yBzcx9xhXTALq04CdpzT2I0TYl03c4+V0hxky5/4Tsd3p/FJCyc+5gABx7FWXvE+GEKGSGgP+syT
eIilCcK97wOimqrwWxuMxbit9KjPiPOM9uXSyufEB0s5jQrIAEyKwonFte/B1xaqFvRXDdqAD1jW
bOmHinrTy5qVCAs5+CfKAYTQMocokZkbsjBEaHGApgOqvcl4kFAI6R1nT8gcHrfAkBOPMvUhi4sy
YWYFtPPuHfxW3ANqx/l2yBtWezcTN/Ch1jtO6gxqG9HXAL2bRfu0AnpFX1S7Bn+TaovXqtm++5yn
5NL1AgxiA6IXmbjLtG3h6WACmWAzSg8+jFiuBvNt86FnmrkKSdwhaZf5vlo87W9ajmpP0bxQ+MmE
+x4WEhM3k+P1Ft7jehbkCVn4xSEGyuazfhjr9EZ0OS4jNcvotcYwDiSepDhkF1nDaLcF/MvHXg4U
IYlV0G2dUHvW7WzuF4e2W29wgochnKsbYOi/Uiu2tkWUd1hdKhufMuYOdhT5twRl2SZA77px4bwU
NLZdJvDM9phnLTvSkk3rtgfyjKhQFv+pyMmrlBnRbZtGTiuOG0PuHuw6RKudqKbHMHGuzrO2zd+7
XifEll2zOudkP5/VoiXdu2xR0cVoM79Fc2lEbQ6kBpTfjDC8H3s8IVGV2RfKLP4XeIUDREJzoaYa
vIYTTFmj/2jQQNagbMNWlfFkPWAfwuvR6HZBqjCnJVpLrvMtCOC0oclM9Ls2i78ypEfM+Od7lYbz
fZEg/SpnRb4LLB6MvhgFBeT1y8mNmKpRakgLJ84F0nDAJqehPvDiiW86nzaTOGXdXiWxPF8bakx2
l6iN9rnZw4WVx09xGDOCTgfDxE7q9oL2UcuS17OmNfS940vwNH0G6QdRoGmgTy3cJJzaIziavaHO
0Lf33cI75wzGe4VVwv6pyfU6G6qE1Wr1MZkZDVvjtG5GecHiSIiVi/NZzZwoTb3ZxsgyKo0gZBe3
wFfYuaKUKmmhNT3rnlZMIQJfKFJjq7iwGnnwE7Myr2vDDsTZLj1D4ZZ99Ubf7i6h/TDjegsJmSwQ
s5yYaz68i8vBYmeuijr0zhE42ME5B7a5J955wU90GPSx6bvhUMINDDmr9PLZLlbxCOMSyE5GrErg
PDySIMcQYBPHDieJymdj8cfFf0xBrHerCtzzVs7Mh9Uobl5KZpztvvmJg6VdVFc26pUqCPf+0jsH
rpw+pnqYP8yG2pN6S/ahHRI0IMwQVmdOOxiQQBULNoFf2c528VrrVls+jA7K6Trcu4g2zpxEWn+h
b5RfcBBdv5ZUld8aGDSU2xPuqtRVzqVoO/sKz4zmiPh9+ujxdfVuiOMSPwZV52qPzERdSLx9rrMA
sWGS+9kfOG0mD9js47lB3O2yKzppHwlmW64jt40/wKEp/mrUwm+StZ11VMp1lNyutcWJtbQh7kDy
s3W+gZPlfzqhM//t8PyuwwNADsDy7xUJD83Qp/+zey6a/vmnHs/LB7/3eCL/HdAWEeIvHR7ftFD/
0eOxvXc2XGyXYyfUeSIF/yVIkO/IrDQOXC5cWVDuf+kRnHcAe47pVkSYdJmewau+zlt9Hsc1UNe/
MEKJcxoNXgjMtALIHAdc/RkKi7Bf7ONYWZcACuNdKD2Yo56W51W5wvBoyTu119G5R7hNC7rBThL7
oOgctnm6S4pmelxQpl26nQMPR/XhGUzJUZJ8mdeQG0WOW0md7os+uU9a94w9dURJio2p59VP01Dc
mm0PS44k3Fqme03YOPOt85AZVhgd4xNiY13klc5DXyMrb1sn2K5ugh/mNHa0LiLkcEHv7RYkZF9s
a9gsofshb/JvLlXmJoiHuyVa+vu88eVRTdKrN4iSq3tMgoaLpg3V5RKkY7+B/VscMfDJIBrX89Uy
+cF5lRD6ludrf+FpXGJYsFxi6JuVyprHea19AoipSZd4N86U+hsoxG66wQ58IfNN23u79eJtK5W8
4iB/VpbOPbxj8uX6SLyvCnGJ8KpChoYRMc7pzr5ICwyCVBgfICRVWwYMHh41pqkqKaZNNrH8Fqip
eVnV5cox5BBIK7ioMMLcxhCqN4MXtIfZSeYaOw86TVvZGdi5XB/wolC7aUmfIk7HH6ZK+uckgI6f
atE4FK4q2tmL28TXrV4ce182+EBFW2WxzAKsxO76UGsXReI+m5rQ+ovdQmBX25SDtR4Gv8v1Bjfr
bt3asvFwLPVA5ynfKBqUW4fXURLZ1h47WHfeIAJU07FyOrajQM7HoKrrepMJL7iZq7q/t1jCek4J
FkaTeMVht7Dpk0xe4bVpY6YyZ8XeKlaD5oyE6FFeecW1tWRua+2sap6T9di0Gnf7901eZpz+0GhB
/JEbflEX4LkyooGvLyDl9b7+hFhU3qMlmTK4s12TkRbIbtzofLqLKfyOtWrCILlxcS0Zp0OE2hxe
s7e2ur9HyYyJ6YfJhjb0YLElhcmeiE30/FsnqYbZOdj0UuaML+BjqjO/n7J6adVBdXE9bAWhA380
YTvfTbNaCRnJAYEODl772GdayYzrPgUE6W4d9BAcUq2ntJBZsXPWoFo2PXaZ7wtg4BB3cvVFronC
els58X1dpiBorCSq3eT4kT7FEh7xtZUvjthW7WLfrOPkj3ipQmOjzEnhqYke9iENi/QMD3YiU9bA
hdoRDsuDjlN4Z66l5z+KrMTdWipQMZV6zq5MquQGbzh14+NtBIOlbSF5ino68gXs96vdyX2VKBtd
frmeEare3vqdril5EU9vIIoRueUtYB6QpwRgap4TlRj68TnkPTonsuuDYpP0s9wJC+QTm+M64JWT
lQSY6vbLRmDwv0/trr8fxqC+VWGbHAPlbVIxypsoH5PHuGznS8SRxCQpK1n/uyF+rfusX36zIcKO
M123f78hXn+d/uf91zn7q/lxO/z+sX9QHmwXCoOxBaX5QnDZD36iyOHe2dKF2w0HgJihH7ZDN+BD
rsu5ntBo0oFNfM133oMr3rFPCmKXDYPgRFX4D/ZD+UrWg40ol5dsc5JY8Ui+7iojmy7XKanzK+1g
hP7sNUYxX3tsMnubKJA62nCIIO8Bz+Gmq6zzxsG9SBvCYn3WTJl99K1u+aLdZKi2lt3i75cv44rj
uh98VboMdhk7u17VWd0nfsG5syinxXuw8KMMBxwgB8eBKV+iXccuZ8HzTgLDrXka3dCP7APCD4ZR
uNjw91gzPWB+iBDIn8be/lRiWpAtqOYtDkM6bey6ushCa9rCMrU2zoixHjKWBH/EOb3yOc634UOK
aWYz5Vs7dGFRi8rr4czmnDO7xy50fbEPc9BI+49MBT3S2LodQzZ6SHA1xvQ45A178BZOlJ0+BKpd
bnEIqdmhlynno8REr4gO7SB7MaP5b0X6uwkohOEb/PsJ+D77i9zo558YR1DizYe+T7+Q6pHIVgTe
36cYE/p7NRrZ7zwb0o/0wN5t6ZHJ8095bPgOSBNDWBKAiK9mZvxz+iGPZZrYeOJCJ4E0RKX6H0y/
1ynlqOmE61LvUhXbnme/TsRSs4XJYNlRHrWe4cKMSQUIoiXiJLbgmjjLJqUzcZUXdNmh2deQPlqC
EDGOiACagmysHYH7HcnrBDnkxBuQPO2VeFEnDu28DfZboCfY4YMb/fCk/4bExCP4sY52TPcat1zW
oJCMLaiKP9fRYUcYATGJ+vKEaAqD2Uuo4Vd4nNuI3xcwgbcvCBn4l0vS2Tc8YbTEPgvmK46ClZXU
PkOTXPp+dNX0NHq35Uihf8w9YF2MV5WlzoSGPhVNKlIcLb0x8MhDgex4kEkqmvM4yICg1jHgqdR+
TI3j9PATwpr2w76pIZakxlOidNiJj15cN5d5ZwB5dGR0uEQRA2gprUBm5DyAMCQTkSIvxIdyhf7q
iFU+93ULdp6rkEtFSKASglliI3SQMf2aiRUz3FIiADFUlNnDgQTN5f1iAA0tXAbB5AKqaxfcf/Es
4LW1B8nXIdqpbZDQ7t5jMEOz9MSssFMPMFClifMosFABMww67q3TGKWdcN/En/gas5OFYHMSMNQZ
JyAev3FUejOnFd8oMvA8ROt0/qCxYSZAV1nATA5hAB0hcRzlrolWDiwSRxa//ehgWJFe9JpGUZB0
4K4W5e14v2qga8vF8v+PNhSz9dl1ep5c1hmslRbp3Jzr1mDmo6ZM38Y+ACR6BYPutUPBt3PyERB0
XhUwtmXneWoMgtgxGro0+OHhE0k6TVHL5xza6NOwoLMYB83H8V1BxKEy/y5F2EZp3ike0kvj0feQ
139MceJtz7wV2s6e50gvTZ4YX3BZABRniSPXw7I2vNYRup64JMwSCO6EMQXm4USA37w/Q56IlGXI
XmVvsfBTK79Pk2m9s0IbY0tEefOZcaELsRbKRL/v9MIkLLFQBfvygynYNaNT7vGPTegrKbJYnGle
Hum+99cwXtGDVHmMaw+ZEBjA5r18v9DseLLGQFxPY1veum6RPDsIss4gm3khXZI6eK6TYvyjJTBn
xhSJIZtOuLqNbJLhNs2NjqACQ18unNmXeFYBAD1Zvur6u5fGiRwDhs2oDTpOu8TXNzbFKOmIoLUk
FVWmBUFfB9x/dVEqsd3+hUqUd8dJxJu+LbSS2k/8WOXfiEuGo1WB6+e+6cQ1p0YurLthC9AnHvHC
5vWUhaV8eBWTqQYg2nAAD+is82SYXEFeMymLtpniQ2dbbffx1OkLWeI1Zv8BDzhzWsc/nuBKieNr
S0YWR6xkzIFUT+1MBNPqjF4WLT63NgyDoBm4ygsWL5htNB7nnOcSnLDXQaJxqNPC0Y+UHpb1ZA3B
qq56R1v6dpnx0jyUSCKmD2sFI+ZD5tlVcR8bbia+ZhqqwQjquY6GuL4uFc8SHQvPcrYngLooSngQ
6N5p6pYh3uIeq0p60Srg+e1pIBezxYtrgP70zh/NpOg15ioQT7EVYzGHHZoNFk7RBoPwP85lODg3
eYwBDoZFomj+CtxJXKd+aADX0vQKLNDt+SyIE51/1kJjWraRA8a2bhz2xR+aFUKkWAGvUt80nEn9
EFDXiiFelAmNU6cgBZb2uJ1fdCrgnfeGkJT3qzv/EZKiUXyl9nMcdG+LovUCIc1xbir2n1VtnAHf
sfOY/lOF02JDIN556rjUWOAwFGMWCfRYT6944GRJeF27dvRRjkOMdFQ8BGMyT1tSFYYPmIdbgChd
umNgdFt3IOmOgLoYJkvM+bXKyIilW7bIXRpU8gy1mW+S33NlZUh3kbccPERHdY72eYlrFpnmvG1D
+6mTrbN1K/uzhbxs09cY2BTkYGyydJrDM1E4yZ9lFwdf58SlcSt0fdOX/tUwabUALej5zm+C5LN0
x3pfsUntoJq79wj968/CS6uDU9tI3IKV4BO7DzQNv6XYBm2BIsIhp+V91iblByfvAsKouv6wWj2y
I9CUba2x8ULo3t6M5VpdSVRV+wG3qzuW9fYz0Gv6MHrl7RTYc37UqvMOalHzxobrfhyzJnugoVgC
dXhdctCcca8iNrBdWaj1orQiiAku2ijAiNqYYaEYy0a3eWTTaT/WsmrTXb529SHM7OaP1PfNo61w
MEOnP9RbPxjma0g3Ls2XsdolcdB9y3SgdzTuvDNnzZPDVDrOtUy6wNultqwX7EcpB3YdLKNL1VXN
MSwVAVFwe5rzIAUuSCR00rhpjzZJpDvNPX7E1AnFGz7a/nmN5mPcLwQbXqveix+iNvWPEEyKg7QI
KrZyaw2JQfX9ayvt1SUL9nJG/vdyTuxJRJZvMe2XTutt73g0ScgSw7Or8x/HbFy/2HaZX8KAXC91
raNy93aF8jNDFwUewREwNYOTrggc09DVfjAvUE3lhnmJ5dKps1jQUd/ak+GBeBbcFngHzWXMLD97
+6qvTnCnq5qQU+IgDBP+tQeEF69pkE4yulDYGH3CJZ2Foe3pnv+Gf/wzh/Dl7rA39SmXHSIu7FfV
15g2/tBFpLJ4aHNZU23Nmm2c8ORsej1v39TfXSwApeVxwhPEMOTnRymYw1ZCEXhx4pc0xrHs5Eli
ZUO0f/tSvxay6LIw06MWt4kHfs1JV0kUtNZs+xeuv4jr2jhhSTLAUR/SfO0CvCP/4+sBYnOuh2rs
e/I1SVWEDdO2rOTFOqfx08sWVKc2O4asjZL7hd329jXN4/oB9GaMcHMmz5yMDV7e62KdBFCvj3Tv
XeAzR3UV4P4GdyNCH4MdI0pOpIh8CgIa/Eg6wznbx9tf4NdBivkA4Htok5/j/EJ5bWpP2cTu+RfD
Cz8FvsIs6Dz+L65CtHBEf12SWPJq1JSQOuo46/yLBLs2iAg03IPwt1Hef3cvHChDmPhIqIA2fx6b
fu86Slrcy8ntxSekaIvp3f9imAB6uzZpUry8X7jMBUGDWJARO+/E0EQIgGbOvSg1Tjy7vp3H9TdH
ul/XL9Z01jBuyzPZ6K9urM7GeJmgkNEJjf2PArs7LCFGSpGhRKNIn5vO5wuj6u3X9utkJ6cZOYjg
bglsfj0jIiTG9tpKh8QPZnfcsE72hpO35nDm3r7U39wig4NeEjU4meivF8sAN38uVTkXJy/UpaID
u3Z9+6n0jOjWnOBmM2revujf3R/k5BAzLYn06TWVf8Qp04WfKy5KH25fXeHUUtpheuSgw0t9+1qv
OPBmmUYsFUjP8wIY8L/OtBSrB5v1BIeIDhu7XFQSkDmwy/t2XPU1vQKo3fEC6282LDH8BpbuelS4
xh8QPnocLhpMEvA1/SIwj6PqXEHab8PCb8vfPJZfF16wRxeRDSsSTmOvJQd1JieYqERGONAFseKL
M6hgs8V+SbIqQy2PKOt/83R+nbsRlHvqShc6kVGV/Dx3kxK8BEYsQzy0qHXn0BBCe3zk4fnD6t2m
bWzGe56JazWU6hPmf6vYuUYPAqcZZYBKBpRDVEm44+Fpm/7HmwOCZKRueGO5vDvnFVHfVuCiY8is
r9aQotuW+WeRYBDSlW6d4SZo/w7G+WVs0lY1swEohyHqvb6gyjpT9C/rxejBiOjwDc4hyMKgYGfn
NP724/+7i4EbGSCcNOxfxiYOMpGdQGu9mBOYL7mRseB/zClH2i2npLcv9sur5s5gKsI3IJGL5cyg
ST9UY1VhibaL7eXCjyUHyyTrGVlMRE6Jb1/olXaGKYcFl0n+JmYVfB9c7OcrlW6azT5qICoInXa3
L8wqC6JH8SG2IK9etmQB672XIJhIpxSzgbINXFqdhrY3N5C10qwAJ7AmDkvbTmDne2LknGQWEagX
LKPSoB+TKjgcTyjmb/uaeIfqN4vHr+8HlVyEFpx9DcO516UQbTt6UlXXXZzoNxNC9Uv8g7NjYsPQ
f/uh/TL5fUlgq+8hPwbS+0UUj/G8048zpqrasFpDGH2QlAyRlzZzc+nV82/xQ7N7/VADoQ9hPYQP
wJ+IYH55S/VauUJp6V34ava++r4zXmgPHuIJEPGDDlRHraX80Myz85uVznk9RGDbI7X2fRrRNpwz
9oCfh4hX4quCvU9+IegiVOhJcjieUPn8dXCd7URc5J9YqBfebmw60dFGhgxbuzrJzpx+gYt1Ym3b
QwWKuBYGr1E6MAeLQfMzKiL3XFc0p48Dv/826BeLCG7aM/KMNPcCd4widJs7mXdYm5jhVVpsBsel
16K9eGF0O34338ppBhrrYjwrLguAI2xj1JgEuzDB+eK9tK1Cw74rqrsJtAFKQG8dZy/zb5tFWHSj
gxrFwdiTfmPDYrSvgKXtetsFcog2qafJvS08smuInl6xfV9MJxe/4gvcxMUWq2E5wEAWqSITaFAZ
IqVNY48EIblrbpwcS+QdK2brohRfJh1CDM+tnPkSwV0HDCWCJL0dl5mfA0thoeU3QJTHSNPLPvPH
glNRrWh17U9UqlPxORYxyEtUmrpGtT4eujVk72+g5cTOFCLRHNwXPUfFeRJa8307r1V6izkSQjzi
Usf+rsNzqNrhYsTsbkTVFvfNiosOrNteqANEKJh2RggHH7Qp7vE+QUSI9cYKwpvL9avr17DJtSKD
dhtMJa8ZU20+yK3LZ0k4xPrQYqYIMd3JvavvzPWW1JtDBllzPvgtzu87cBCQq35NAcLDaoGGi2ca
v3HAfQsjqsmtz9WcD9bD3GRcWhUru1Zk41aiNmkJk+WmJry6vxdwCDpyYLF6ueW8ijc4siRCTk76
hHHUZIDuBgQR27WtYQOeyIv04xlBdT1ykHCCKQsQhMViOk+x047ZVwUuPiRtgmmFMGvW41xyhiU4
OAJlTAZ71o+iljDow0wywGra4s61lWn2hlMdAGbP6MMqHKgBfiu4mfADwgNigBA0TuvSzN8gssW3
BAFA/ztBcLIc+DJuiibWI8j+OYvTNN53Q4cX5Mu08o1TGDHh7jkyljx8rmVm+LQSdqeYRZrh4kgC
1NbpIQNvtS8ZRSr0OZnBdee5Op3BzN28G/7EEHEaDzN+bLcvrRkRGo2KawqJxKO2Cxtk3JXIDRKr
gec3rWEwzgL+3/a0/QX+AMiYgl0FVxL+DlxhO5vzA2khMA6xN2KaVq1Fp6FcPB6sF4+ee8gjJ8nu
ulrxRQQ56frQlk53X69CzZ8RCbsW8UOBLIr7sInm4b2cS/How1HytgOBf8tXNEIMWTwqHe9uES30
+XShNnaZf1NQsR/TBkibDUHOZqx4dHNwo/N6N/iDwhx200bCHcE4oszGliynOMYrZssSLvOLUneg
9QvdWfzJMNwPgSQw2SJE2Z6B2kDIe5MMvA5jPr3s+P/tk/6mT+rSrGYr//d90sevdf21675+/ZGn
8P1T/2iU0teUGIGgSuX08GOTlD2L/iS+DOzS/PnPJqnrv8MzwaZqJEFVnIh5/+QoeO+orjlGQmCQ
oWH0/SdNUi8wu+OPWzdtRo5HEd0/2rEU7q8OpgGOihYQV439PfrI9oggC3P8PS5qE2h5RZcXJl3g
TGD2C26FtH92opvdI+qu4ExVgJ+IODuUIpI+Skcy8uOMidTez+yaXCG/wz9eu5B4/PkjxCpFqJkr
3WcC0cW509pESkZyIrYpIa88Dr4MBECdj26XHCWGGDsf678t2Yvpdl374biMRLaB6ngNRlhzd5Cp
wgqnDgsYXEvz0WsVKw5z5HyAwXUgTwONRRDsbGzYt2OeEdug4/CsXrLy0UnJ0yAQh6CsDUeo5mMq
BnV0Rmu96EaSWWHm+f6fMaZaKcYJbYn9pU6S941e+g8Fa84VgiT7HvjaQXMU3I2DiN7TKUZ6WiXJ
5zLtMK53i/FsDYZxV2QQ4ZFN6yPNShLQMozjtLvcNW0TnNPaqw84OUO3gI5xUwcRtvLFDpZzcWuF
sQX1EBt2sUzhvkxg1Q+Fkg/aduv9pDx7a6+edxXlc3fOJvD/2Tuz3bqRLku/Sr8AfzA4E2j0Bckz
6xzNluQbQpJtDsExOPPp+zt2ZlX+rqqsKqBuGmggL9KwpTOQjNix91rf0uAMr4IuYqoRxliRp2y0
eDe0fI2uqv9z69DP3DA8ZWGZpuFJZI21MYTt3iSAVHfQBui0tyb5QGu33oNU7c4MdeNADsaTM5fz
5yIHZ9NNOaEeruzuV3b5YFqcYusM9Rxpzbw8WFnufgzxHCLL/6qXWbcTjZnvhzExrsam+MtIOsYW
pZZD0pcjl/OwGPk5sUtY80jZmJ7gKN9415joLPU8iHRKbVvHyBjFQ6andWRcZY4FGkDlf3iqmn4k
zI62qw4/NWzjErQgTfl7a5m64mbJm+d0EPmzN9fLu+Zwogmq1dbPWi1H0KGUJzVAa4ybPhEdDRF2
QEJiuH+r9I6x7lS3phjrczGJZzbepg8002r33lDLe04X2tEjZeHWKJV/shiSEoCNPkCFmdBKdz9o
yH62mDGZXvkoDGW4DtjzHaJ88soY/WCdlbklMwYHnmiJY2hro9wvA/nz1erbpO1YMO1DlORUIhPK
2Shv2bM7UV6HzmuJvZEi1G7ZPzBCnpVjvNdF68Y3OLvm9EQ19+IwT3jA7ruLNU9ohy4brNjYFb2Z
SzcY/anyP1dmTdkmgQaGqm/u7rqBCdOnX5kx2MoKD5LXD892M5t3yhuQvW8K6T5ZcZdvfAXyMCkq
/whD1yDULO6QmzNSaKjntJI9CM1hsm8sVJfPRoFTaY5sndDRNELCVLvHqrO9TotKG9ox8kiH770c
SZOIHbINKfuSWH9b05YgW73Rkku7uKX7giDSaBX58Iu4r9C8xt/yuO0YOq8+9FOqYWFpCKyG+pE7
15YB5NlhIubTEjKcx4IZnt77+YcLO1TbEwaDGcauC+BhkPvAd/4ae8dMTzAjJqX/pVwQg0haztwp
+iKSg0h7+rxVi8+LBATr22KZvdwZ8cwY3F0geEQ4W5E5EhLK4K+yryZ/8ok4J5dXW5aZMAwPYS3S
DfjprvlVzvQSWT9U4esODw0uhxyZ+VV9S5PVqJ1wQWVp9icUXrYe1fWoBYk7uwlCssq5nUdn3toW
BThDGGIfyfHsSSYT8fJUTMQeITDuiFGvVauHa+lPiDpM51z5Vktoks9zP9txZMvCgoo5mORmCiPd
Ve7o7epUybvKKG7WBGtxoKBx38ypnZ7ipnG39dRjE2NW7vJQYdlto6EaRNDD3D16rtrZGnNCnlX0
sMTzZhuV4NreIuLSHzmo5BvHIAIxNCdi5h2tqi5uOtQP3ug6l95pxzebifMSGKZ/WjCfBEWrRCRn
K9lBM1wZ5K9DQbxGty6fjOw+2KPUhXaMs53cGADymCFsNfRWfwTdHG9njoXPtpV09xbYWDYHHD+E
1na3de9pKFkX/ThWevy5Go59x5gs6oiMPLB0xntwxvqrdEUWdaXvvY1UgqDLYqMhubCdT+7qrmeL
VgZOpZlEiGnJv9JsEEebHIgLfsJtr1VY6Ht9zcPexN0T5KNpbfIlXu8cP883kMB2XVE1zwzr+8Pi
jMPuWt7tbIR2LW3GaQrXTiPNBUX1LWMqO48U9l4yWljiaQECNlRYyCZe/xEYACkZsCLw2sfpXbMk
pGqsqdwQ/prsHD7AtsEbgmJ2slKWxtV6JWZNsRfafvOOJq8/M08W31EP1pyWVnMjRSz2eHHMF8Ii
Sfby6yTiuJVssXIRQFb1xUXqU/tl4Dk8D6pXd+gh/RvPFVVI/GN+Q6AZZBszHS+S0CdSvApnX6zj
19azspvFStOXuB70SxzjEB3yzqESuEYpDV6th8z98CqjpenDjCf/zsZuuvMNR7171/i/zpGRCU7h
HsXMNVWo9JwDeAD/XkLePwlE9h9Tl7RBM5f6Ri41M3M9eYkBiYZE7eoUD64Lg3Uhms2QuA91ob3O
VaxvLNABZzvL9JOpdciv2f3baIZQF1kiJZN6Fv0z4kh4LgMGTroF2PN8bapxtM8OmndbR8LiewsI
0cSA/VZ6sMsDXToi4bfpk7eaHg+1Gnt8gZn9y7w9WykGOFfPWQmUkn7JU+UsqfuI0cxL2PJQsCXp
U+csTXb/s2j9//X9f1LfI/K9Yjz/4/r+nF3r+99sOX/81J/1vY+NBkUxsgQmLf+kQ/bdn4kfVPLO
VevIbPJfanz4ayYHAuAxzHwZzbhU3n/y18x/WDC8bHhudKz966HhvyOEFMa1H/uXIl9nbfZ0w2VG
yRtE2Pxb69tkgSl7C6FtpWt12uIcsBwtInUtJmVazNSJ7GF1sJhjo7bc5aiCnaY3v89zQb5auWYV
OrKlOxPEY/l1ABxlfZnXwrK+CJ/uaTR14iPxjOS5nEkGyxLHfhkJeTsTzdzfrZPPgpvVORVNjfvs
nEz8Zcie5Tc7LU/lXvV5hUOPxCQQ+feF6s0PbSKn94TaDFqH5Rj9zZgT5Pxsynhwb7q1XckGLJxp
uD7z5vAt/ynONDocP06tB34ODHghfnWV3RKZVMsA8s3hDUj1hJZsGEvtLM2MrKtWlZhdJNf2EdpG
6YSmAUh90xRx9iwwJgQJ+rY1VFmOfAIpOjlsqm4fHXywB+xC6Q4ywbeCvvsmczNoR3oL/mZEtrPL
jQxDkynvnByFIvSGxTyTnhuXBLQTBtVXZq8CBWxp0wvtHQDWjBca6MaBbhCNoMo3Ny2jPSjQJCNF
CBFae4Mgu3sQemGfRx+9megHVxwGjP1M9VZK67X03MfGteMn1S+Gd0DRbeIE7hq7IObLovPiqjh/
Hckp2mgmBigJt5TvoBmDdpiro+PXxalvXISuQzllAZ3LGO3nskynfuivzqqkSTdu5qwPbZVYSNRx
0jLcE3BQesU0GM7CfsmntYqoW8Y0tOI233pLHO+tujRem9UkuY+9bH3yCxeuTJ9Mbra3NN0rvmTU
l9UzMnVQqpuBHtqM24c07K7boX1a9O6QJnZVkkNQ2Jl4T7pVJVy5QgS2XQAj6azQaBvrsgJn3sx6
TDoBsPkD2pQHL42dDbnMgK7xmeVhZpPEbNWcHlPH7+HEk3waFKtmQiSxDQLL13gM1ezBS9HcJ4l/
pLSNQzKoM3iKPABhFbhZfbHatQ0JUaWAKuOjKyu8tLJ71rT0fgbKSx3GO0zWuQ/KcXkT+rRukQjF
23hcHlHLdIeWhE9ACG1+05aafmhszFh93BpH3AF42WhXbzoNVnhpzdnRYlS8nbyaLOZiWQ96y6Np
OIXx7C/G16r3SEIXiRvkaa8B287HbV25fY871Mwp/KcPmAjF8Up9ObUoj6J1ZUtE+L9DHhd2VjNs
sSTx/WjErJdaFSat5msQoPM0TNL0u722r+Q8EC6OuohAHh28kaWIptYtj9DTYUluKnuu4NMuzY6k
w8c+07pA1JkIkBHFoaVycce7z0+5vWgKYWHfHBBwD98x1yyRl5p8OTxs+7bhwOzSAKuStd/XbQuP
237kSPMgveyGUo6+84CJy1ifMqff1XrnH91keuh8oszW0og8fdkkOd9+4qShN1rPXdvuvGU+58TF
kzw6YHZuin4zxhSRSWx9cXDrBRNspkiUxffC0hXZa5ODgS8dOERUZ68VIvR7otQIlWURzLyz1YDx
z+loBLrnC6gFdPv0gdiOclYV4sdx4t5qOvgDORIr+ppdqKX+sPdU8bm6lAU08f2jw3J5HBSKuDk2
80sKFmAPdzWNeCrEfZK292PebTSPD7XW1WX2rPy9uK5mcojdBlZup50wMloPmdE6uBCp+rlgtCwh
b4FfT191raNdacw/0r4Ue8pdRhBZWwREoi6hjTDxCAkX3hDL+n1vTqQrro5/kLn7EDvqHpmrvmWZ
8E51rk1u2Emnf2FdGSKDNhEwELPPLznEtbDtZb/TuVBbvW4HFGt2+mDOs39Ws456WesjKy/fiPQ0
QiR3gOTLbdXiwpzzxg3WqnvonIrVBTQ2mU/5lmhwk7dXQ4GxMmJkU3aHNg5Jf/B3Wd4/FcCktka5
xo+TnM6N1gLBEn3+jGz92SYcNyi08b1b/Vcc3Aci4yAliKHZlkUxE14+bbtJHWonp5DMIVDkrXUx
RNLuJk99VvZib2y1dnu9N54a2hzcwLj/ojItxpPdTvolFebD4Dc3RZd+caRBKilhxXptLRDKmg1J
IF8tf0JaadmhvK6ljebdeZ2567J8fpi5dJDjxwQMi7N6X2WciNfC9pxImS6PmmYxkXLHM7T1zdjK
I9OvfmuP7fUUl3vABpoMWaxfp6FcCg/QwLAe0rrf901+HLNY7kjPy8LE1zCyk3HPZoaNP/bdwAOB
ztjHGqxPS+N6gWHRvAuQE1ip5TXg0VXtmQR5LYQ8Vm+a3E4/mtmxwskYbuasZU+Yimdhjfsqrs/+
uLKx5j7QI9U/jugcQDiXn/gi91S9r7kri83I50EYXMvQst3sNC4ADFQpttDKPCNMbHu9zMRtks0b
t000MGU52ZmdbBfNXIJuSMw3zgXNA9NhWQUa4stm40lWprE0q7tEG8G814oI1p59rcmmar/UnIyE
EM22GpoBoFoVhxkmqL0/6PQpTQ3z+3Tdnglgrh0/0Dz7Mumu8QUxdnWrJ9g6I2spgJYFy5oPD1Wu
eQef/s1xHs1na9abD02NWrKnyUTIr+1OZheYhZhUYFk1abbss8Zm7P3PUhvvROrCRLGm/qGzq7up
0jQGRNp9Ccnzlvyvl06ZajvMTn1sV+fF66ziCV/q0cCpuEGYMEYGGctfWV6t/QSC/z1fhdrgc1AH
c9aMTV6P6c4pnCzwvEaGpcQjnHXjm58k3abSPe2c4Eb4Qm4O3Y+x8344g03uNDLdwE7N4h1P6vLo
ThpC8cF7MyUMs9Ir3S9QFrJIix09JDcmfyJwVkcvjTjCdwviD0zShDin8BBxwa7AGJOwS/StPNe8
vYTu66bMvzVKfiy65j5ATxhfzA4EIErbC0k7NmkKbNluTq8x9DJl0dttlBU0uipOEPRrAkAHixqh
Ss7CKPb0RWRIcDVhiYNPd4CsXxpjXjrca63p0V912hdt9fd1v8xPI1E7W+Fnfhb6q8xuqr7/1krv
k9W5IALK8SNmNMNzlouTg+N71/jEiNiYODakqrBBMDyLeoPc1BSfexVqdW6gpDZR2xt2e5OLDkJC
3y03pTX5+6kWc+Sm7ScuVhEOc5GJuwYUxiMLZIchZDALL3D6KS12Fti1rVVaks2r06q3lib2KXEW
e1tQCwJZoRtMcgTYNVzPi/lYpqb4YGDqfFhZRV9w7RM/iFPiQpDFbJhrA1UCX4KXgaAPqxyP7rBq
hJ8SlGAatzEHFZPntlJDfEyR4pZUHuTUZGMCODAW6A5OCg30VpZj8uhrFKLiTKEVlkQjK389kFzw
DZmas2tJwIxK9HDEziRX8Tk27xWsBj0ffcdVO9o5nnufSVVU1DWnYmv4OvbXNtLa0DlsYjOyC7JT
1LVDp8l6n1oV/LeYPio+lmJvIiQOUpUTLKFPm1iZlzzNTWwAjtoVjUOHIwVslfekakrXx0aSboux
VQ8qHa2dLj6GIqVgQu+8ycv4malySZfIiGLNMglIapqosxVBGXmMOHOpNm5b7NeK+64k9YfGIG7m
WqsaIuTGCP9Ay3KS2QEGqTHoWlD0q0y/Tn5/41Dgb3WPr5is72d4/PWGZEaU/1l5mhwCYXLhYZKZ
KQ3xrlic092GPbGoD3VtPfiIx3dOYn4W1fCMat6+1Zz1vi85pxi9TaIoPqdQNX3UWEsamFhAz3il
x61aNeMLojogYaC4nue+Y0BKJm0I5wkYpFDkt9dov1MEk4GR10zOy/WZPCkcD/gwQOTE2TdJz0zM
7kpsDnf5XDhgBawycGYvfnZFcUOSjXVRFuFaQ1v9oPglLjbtNlfmLHMDaXBJR6xMXbpdi6F8Vlae
RQXZV1vIXv7Gsih2jNazISrmxVkmLC7LJMutr9vtxfHiD71TSeTLmciFSc73tHCJgOocES6FS9Uj
yMXQm/xSzcsA768OSyhENLvUdSaqLxdCWY6a8GhbOrUZuuOIwNZ3pxtUnd9qzhuF0N4Mb31PGmfn
im644ZhLyzCXKOdXsJpy3OA62RXpD81rByZZV55Klzf7Vqq7NjNP1ZyyPKatFyJO1rdNw/EWs4y5
M/txZ9S2YBqdnzzE1NQJ+lGXNBHd1AzMbH2f3eET/PVHzSgB5KgJTvjs1vFzPa49obVV8lXTCI0f
SCOGsLSGiene0BN69RpyiHy/3kk2x8BIvIbel0GUSqWLG8tq7vOJ6kxjYhOC7+7AWXmJTnxQDZ9x
1e4GeqNeIMt5ZUvIYz4uO0GLtLhJt4vndQfFHfx1Uel3U9LWNuNpCVITVEIwWaSJBaldvhV1Xtab
LBPlhS0LF/0MoIkCryZ3ykhVdT9hm9qP2gxCPHfkLs+0RIWNofQ0rMmYejMmgQ0HcQOHnKZ9ngav
OIwwYQ9U1ZLovLTaWX5lbeHGJifwBs5WVcPTAmGHKYd/63tDfldBzPxhZ91wWtPMOTamB82hWORx
gL64tSdLPVkVmTKeMt45w+dnWVkc8BPwA2syhuBxkxuTiXxIv9o+M061Nu06zzuzJkgvHzktja6l
bXtUS5HKYH+aFZ6OyrSiBF8QIWt04LOup5s5LBryNf2W+Bbsg01uboy0iG8dbIB7t1g+vBKZTWm4
mPIKvjGK2nM1FNVe5cvBViO2pGm8YK+hrOhSjGbS/0o0Sxa1dMajvEwx3TV2RRmk1miS/PrOJ8SJ
Z4exKOUep/6tZeQVnQEjRCOVb7FcFwfqxgNgC5yYRTluWa7sDav5wqW3K6YwGTlNzS2HKe9hAB26
4yhMxwXI1hvAVWgmsaXLM1s1u9DEaeGydP6p6iovaGRuRUYMzmKQOMuRtAS1MFqQsZ1OXkWR7UGg
ilCpBkRl3+mnXrb9savNH+06nBdsFqAX0ldjzS6C1X0zr0l5lysuYw0AN/cl9u+imEIN1wgE2qyP
JCPH02Tld5mBeUnW5Tlx3C+153c76us2nBtu/26et5XQd8lEv6Pobc4ydrpsgSTzqzBmYWzqv691
g1OoPy/oc5gAxihYTDx/Lecsw6zCkuTuYGLAhA6Fdo3ZhXgHWZVtPd6ndYHfUzY2RctynHhSwyFG
SqMPPWukLVREAfgxuvlH5toHz2rvwAHPB1CbRsQR8sQS/aWJx2prDfOGoxZ3MiqesB874oVEpl9W
MRg77zrh81c2XTQduDLFA1zXg5djbx8dGbYtiW0cdNbqpbU02ibTNHlbAw0Ja+eDsSQLn2jsN9KZ
OHl5EykoHAcBYzHuIAyejgDo7Gw6An2ljrOqj6qv/fs80biQ3hVM06YRjqL12RPWnbv6fTQ3wojM
Tgc7Y7uBpRSYFwplLXIKdwk44ORPgJu/e6K9dKtxkp7zTiwEqpf3XpQ7Otw/1LgwNPMyosQEIwyG
IFELk0fkTQ48a/zR9EqGhSa/pqBeNu1V2nNNcYNsVtNU8eiVrMweoqqiF5CKlbKFNDjIOncqZYEO
u0E5TItJBL4th9E4atT0Dba5Aj/vyKF8bIEodwM7OYZWpox6026qbgapm/ZuMLXOCZbdSel2CPEH
bdYsi2FLFweFfTHYATgwiNC5WNqBYMRV7azOKHzQXNCXs6JF4MSq1gdoA5VdUhoDcQPiA53ySbOc
stuWjCiZ4mpyUqGJhA46JGcE6LwtVIdtbvmiNYKK78iOG3oOA5OkmwGL+0cnZ1f2RAoyj1DDLznp
/3S/fve9vryX37v/ff3FnxQXrHNp/3/++Y9Anv543WvyyD/9YfMT5nE/fFfLw/duKPjRXzkg13/5
X/3L//X9v4IEQZN97Vv/x534L99VWVf9P+lsfv3MH314V/wDfctVc60LVO8/Q7n/ABK4dNSJw9G5
qr9AV3/pw9v/QGBj0KH5V4XOn3144x90zNHSYotHjnPNVPnz89/9aq//HR/rd9E0fhaBbId3iAwI
IMFvUmZPjMOa1Z69Z4+mI5hyn+UJMsi/fCd/vOpf01Z+l+ICbkdyjpMMbRDy3t99OvFAq8Bkcr4f
cvCXMHkxKnhzXNMhRMdXovE74KZHbFpjff9Fs/l1xf+d1/59zkBdgbTe0TF98bVhdvntI5JszXlG
ev4+YUwAV0rRgh9nwesy93/IhYHz2i8bP+iqzIyY3GbfZw1T5cZRjhnhhcUMjUFg149eEZogB46D
ZOTZeTkIhLyI7bBfVLPpkmQ9I+2JH0qnmKK//wL/3Q+BdNrH66Tb3Ei/KaJ0ZTVmSTt9TzFhbGar
XrdsK9Yhc6fluTX1EQC6BGmglcsYCh2X3uSTlmvXycL7w85w51RYQOqOs5k+gulmM163Iyqlw+yP
OEbHSTyV2dBvl2rtKfvK/64r5ud1wICBkQqRPgKz3+Y9nWUOAwJTH7IMclJsOUUwo0XeueDM/v7b
+k1r/uuVyPTA0QTp5t/Ix2woAmUjeKURVsV+6Yn67R2vPTLDae91m5zQv3+93x6in6+HzQRhHLc4
0yye4786DwzRQXPVCl4vydQ9Kwo6gCH5zyI7EOX9dV52fRUEcdfhHEYWfH2/fX++YrlAEuLtFf4p
UHXY700/28vOe/r7j/Mzcuwvk7nrKwE90FmYruvCv1kU8gTDwMQ9iN1XFIfV7cBR+dwzy8KFW0oQ
2IFIaTzXdS8fSOnybpqCmTfxvfEDqp/1hFm6vVeLgwDWGeELNVQiYzAKc90nV79sXVTLLuPefEZt
DijVpOGHeIQZDU2rhBeZG4t6zTOo+hj3vEzOmu3//kP+chz806f0dP3qunHpFV+NfVfr2F/8IjHV
GMwANe+JlRRw7evpgH6wO9C4ldtadnjfILfOhdKuMhQwcAzK9kWZD9tRNP1WNkpdGurAq7HcjFqM
li/CkNnF9hfrq4ua/gWm2EaJyXgUfkl/W00FBawTI/TTpb+Fu0FxPabzMwEBKPYgfexkshUAvr6y
nMm909s2qmnD3uP5rk/sLtC7m9jYmOhW9qCaaM9w2t+khiV2nVl7Twrq+AGVfBlVogUyh1//M2UA
jERSJgerWcfbhs4gaRGraxGIgr+JWDh704yGFTqMW0JncDi+9yKp91LV8kvfofVqQRVWIOJvUWMs
35ZloU9RpP012Nfc2bGVAz9xUiOkjnUizV2te5p5+hMK8PKF8Yn80YgUQb/UfdSavkoRvk+1Tu5m
lc6vroew0C0Ntbd9vzgQjTvfrLTFbp1CelHvZVckVZlNtwOIxI+KOds7rqkNsQ4EjMfyuyY170yv
VCNZMwNU56pjWTq8a0e0SA39wzxq1aWOycQ15mrqg0TRpNDcascZ/+b6fUY1rNoQVasWEEbHfKg0
38ArT4E1p/oByGp5Y8XN8qwVkogMUerrhUgm5BAME42Nzv4SclgyOZn73gHtivmuYqe7y/meqkOv
Dygv3M58kta2ShvuiBEMwdCa5ntNTvVWpoYWmc3s0Qc3KvVcLcxDajlPXBpOCd1cJ/tpGbZpat4b
cTlsWNvGQ1/UC/0NtNWEDhjf0GLA/nZEc78ouAOkdHPQGRGOJQWZr7FUAWIVxO26fuRUA+0hsejW
EOfzWOXJmTba13Re9H3a9/pDLNZlkyvnZenluwEvIqLdk+PDh7/S27G3NZUSN+48TEd0ZH5AZ2EO
f+ZYDAAZAnStMf0QLWWJGq58B86KVl7PJ81L/J2kRg45HcZvdAYW3gw2xNSQVphKk8pc6e3IzTVO
bsQ2JLdQI5wKiHmWRUPiGDvVMVwC7l3fEKOpMw21F+gwHaFJWeeCDFzQ4QW6kTe3a61zhUQnYGAu
wjqk1VzshZnpe7fmcXE0dDeQEVtADcPGmGBzokLFYtCnjHT0vPpUo5W85rEYvl29Qq/mqKYjYWXj
geSAPhiTxrpRtDd2TC3i0I718TAIni9tkRyJCjAuJrwGyBuHKvPdtY1E69CF1pMymLV1frZGvdqi
806JVUiajVXUVpgvZJP6Jplawmmrm+waOlERUxPYNX8ElCIb8GrAdf1Gl5FTD8tOcxCHtp0ut3E+
Lj/GXk31Ba4aEb8NRcE6LjrceQMFGEk0UZawc8A+v2rQhmaD28YANoQpy3VAdE5qAcOYEsm69nr3
svqTdYs7VL8smd4OEVHRThroTT1+Z5zHeLXQV+bqufpMXfKjOVO7X9Ksrxi5uuJJ06kvABSkt1JO
VCcjJR8pDNezPCjJKKaz2eI+gMqGFV8+FInVvuaM2CKpYxb6FZRhMwgupMC3YbXAnRN/+AJYuThg
Fuq+rVqq74sceE6u+JAk1q9nh5P/cSVNdE8qSXMx05UJeIedepmgOITk48kIMz76NDXyyWWW3vp6
OUU2pqxN26/GxkKNR7B1E9NytFZ+xvCL7gU/j01rBOzLJAdf341jz0dCuJsEeCRWUiplbm+gtdq3
goUBoQSBKjAZ1j2NqiL0XXre1Cp22MRMeKgj1XEkgA3wRrr8oAYev2SjYl2vjfaYLwVCOGobYyf0
st3FlWafelVrDwsvkEbEGlFeECjE2yaM6OuE25E2kpP2DyTf8H8yGR6UbrSRclPxipbn1EF42blj
W+86JtQTUhndPNmzvutbFgWhBvMymi19sbSdwVobTjgWebqtzTi9MrKeRKzhWet7srzkZCO10O9U
XPkjXdlk3CHUWNIdXz8IZ7p8bXrDvKUduZttSKlzNUD1LIlLVqah4hsfTXfDyrp0ALkYgaSXeTKu
IdQ/t/f/6aMoQDlVd/WP/p8Pnz8PVP96Mv1/6MCKLl7/2wPrOeu6639Nk/310PrHz/0pHoOHh8fD
Esg0/1SI/UnRwzdiIQCie/kvqjGT//2TVqn/A0weqAvfoBR2CNX775xOUaT9VvRyPiU6U2Au4QyN
nf630hr9UmtLtKGHMq/Xs5vIdasZHc2ctYTAYPesAX1r8xwCcKNzKtpFWuS/GBV4oHp5XuOBZQYs
lYHMSzoUrr5YcLrJmMMQshMqj+UaxdFItZKDmWfDeoozYOo0cxoeSKhwZ9/lEHGtTWLyDq1ZXsa0
Gr+7uYd1ss3QzavU9FmFkC8/wApzQ5XH886bJhxqLu+34SHn6cMSRajOtSKu5uqGt2ljy5+q5t30
q3XL6VVG1YBHjWyXnA5lajEE2pMukQzqkQCEAVk/YwHBpg/249uYUARuJ99lHKOPcZJtyiGZAaTj
srDfUiqtGhYdc6L0VPecfs1gYggz3bWGO6SBm3hTclnZpD0qXfTjD1OiO5iOZQlnNktw2GyNDqFF
xCJr2gfU6/zLRKS++zor2VQ7tDZYrMn0tAPEoLTaYtHBOBO/NKTiD0lp6cC5B6BXJR/luiS3o7vU
m5qTH5ImVOkNCuzWe8WA0Gu08aZ5gwcSpbezRj1/utpB1aedt+PFZc7RhcCyzX3hmILBkVFHUxyP
r6q4h+9T7EpV6mcc/XgL/W2jRvwKI/iFk6KN3Vptc9cC/OKGaVydOGqCOLTFj+9Rss7PdF/lq54u
MnCLKg1NWGwcmaX9Xavm/IG+yBy0wH2jyteo2iuRHXpY6G+5zax/wjYXZa6qDgjjQWnHpH4LUTyQ
zSPvx5k2QuBqiUskSrvTxOTQsa44cS9PAFBHFWi+333YNeemUqZuNDPWPciEQkGf4GADceg2XWOh
2lmzghGOUwUtgV474mD8TyeR10NFrPI7QoHadwKgbEHXetEv/uLR0exJajxWqcNPLXqlI0dmP53a
dv1iGsVTrjXGm+MkTULGi/zMDEd8cTweKmsyrS09aKIYmMWiqiLkQpnT9zjuvPcVucvGbzAdBGOa
9O9oUjb5isdRpJMVyGY6jRa7YIGVYGuOq8lUj9zvvcIdeYAI5xCH4Yq32Ri8i3CriZp86g+EORQH
wp99xlI1ZFaQj7cI8DmCmKV5mtJlvoBSQ4hJctp906QEXY1N/tpWaf7GFS128zyYp6Fei/1QVc1F
rlbx2SS9E4exStxjpsz1rrX7kUkcxA+QaQJMe+O5tMF73I+ahs5LI7Dg7C3KvPdX3blakXjsi1lh
dmq8LDtWTEtvB6boN6Mysxd8vfMYEI+inxs5Zuc+le3TIIfpMcscAuhkUnFGyfw3JDj5FzU6/am3
a1/boK7KjzryfGMryrS8A6ITH5qVer9f9QSjOGJ41Y72D3tU7Y5GyvIy5xRwqGcOlWzKAzX4meiO
KooHAv6mn5rLKjkYfnNabH1Bh2MyTbEGfGu45UxZFXsd/EJQ2Yz4hOjYsbPK3VLozdE6O+3H/2Xv
PLojN9Ks/Ve+M3vowAYCi9kk0jMNvakNDotVBW8CHvj13wNKrZZKM+rpfS961WIlmZmIeM29z60C
p7vR1RCTWDGR0VbYw11SsiuNUjntS8qDOzgx02tXxvMHSMv+jjckuI5l1b0gGzP83h5Il2taZOP5
mOwH7Ea7yk4E/jQ8SU9VjOOXj52nRRvU1nPT6pulIZObZc7Kewx0azOK0V6pvG5vXQNkB3KaSSCn
66OVZP/7YzZhE690AJ58ldm+sSV/rMa0P0dBflshbrmYpRm+mpLnf3Y8tR2tCU+sTuV6FnGqn702
9S4acs87AhY7LgoiQE9laWQ7LxuvmeoqmgUeVHhFob2eUSXlfjC0bFrwhR+rkj0YrUjs82YU5w4E
vOdaHDVIdICB4oI1lW08iAlFpq+3WuA3SkwfwBhHFpyaxMnQNUmyb6ZGfUXeSs2bpEfuEug3+Ku+
JOx5D1njgBux4/jRqJPmPnRb92IiIFlpHZwCxg+pemqKzkOf5M7nnm3Ge4VFgRvNGO4zknIW9Wjj
nophoElHJjL5uNadfVE4w1EL834XNEZ/oUWwjmaGv0/GSj0PjtPc0kYF68nGe2zFY3THzVa9Ca8r
v8q2cH9MuM9R57VUbNANv7EyTzYACxF/tNV2wKF0M42Ns3YNvUWdwu/pe1rDeslIk2GlN1n/XuUI
K0BtAjr1xaxhGo5s9Rx0RbspXWB90sljmiiRpD8KG0N84/XqRYaFEBu7DPOvVhjKXaHG4NwZgbzp
ZaGtsnGuD5En0VGlJr24yf2GBATjR2vr3jWReQNIfmo3nWxQM5Vaew5ajM+JnSKwylzWn33RvTBm
x8peIUZCb6qNctVYQ3dXhY08zZo3fdetLutwysVc1x7v8U02tNpjFDniTcUlR0+KIpBFDWFQy6Fd
CXZiQUB4l8QmlRbWJUb0y7HUk3kis8lYJYEjdy4k/uU7McQWHYYGGJYJiT+Wrnyn/6lwAlnvdteU
Zy0snAeJemrFUNc6Da1ncwxO5i00Bd0Pg4JwOqcBBWcZO9yofj8V8ZqQMvPcYXE6hGZpMSAoiFAP
TevJlW2/GV0N3ZHCf6dhaYNYCUEAOAXg+zRu1lppVbBh9ebOdUL7g+Ywa1dGW83rbui9B8NBxV6o
hgwADO6PTpBENgvOyr5NAxUQYtqP3l0WFu4OjkjpD7p1kgGDL1/kto70Hk2PLcajR/zoBgCB+h51
sYmBcWJaG7TK3aOWrPwmaya/CKbmtpqz6jYlXWCfRKa5Hy021sQQaf4wzN68C4zafaEWMB9Hy0sm
shEt94fMte4tZ6mxDdLq1VGZu9ES7472o0n4+/SWumOQzd7kyAtXSZtEx6GqtQMT8gbiLjofBhgg
JT7iqs4V4uFgOJodNsGS621C98BX02YHl6TObUBtujViLutOpHaCFLp2k7WlZuoP5PPdBVC6YlNb
Pxd6nV+BtNoVgTu6veO+K7a9jbsPec601WLD3ZtlJq+u4Y7cCm78RoEmkCglKLDUxPKkSgJkz6ln
rlyjNtKDk4WGzzcbUmRZIWyv7TFxsOqUlK99A8KS/eA9TtVoNczWcBD6BOAyVShqM8g1fDk8Fy3O
HCGZSc1dqnOs4NagmB6pVAkpM/Xhodez8ElPy+zJNqkB8arNNuMOpa5V2no3cyqoVkInONB8Ynwg
d9VCnI+rD6lSHxzirkdeAF8zOSYtngD0n0bcUWJ65Z5lZdh8t3KmJDgTU/BKaNstRS5mT5/OaKs+
EoylSAJvrDOqnuniKZRD5CfRcGMrO0bFMG9CCv/XGVlWgs2bweiw7sz4AmzK4K+0jzkeuS8xqxUW
8wzqFA04JVkuXhnWmIeJOeCqHyLmtx3xf5U1v9fRxK5du5MVChSPsNR1BikZ7RVywrIlBUK3NKzS
pLONtAg3cWYQX5eET3wsxOdNKN5ZrXZrK6O40bL42pM1f24c+81oUNGOfUsgSppm6zSViFfyjDcm
HxCvYelcYeipViAkiiMya0KwOrllNjwdUcldo8k2n60ahqmPbTj3sQHXWwP4nj9rI3jltLPWczmx
NLZzKHhkXs0YNt8mzRxRyqCix2W38wKHMBIRpX4lCgAcfP3etcbdAHQOHoFTi32FBfXomI1+jvIs
ZoA42P6MofkGgn9M2JkLi7NpZx/UkkOIFC7WqmzDSwFYeUum7HRlqZatE5mRttHm9AkkiqBewRbw
9/P7n1eKMNxNXAIITfHgSvrDP0/vo4B9d9zJ+JDkpIauNCLGjvUsOaWdLhUPtl6oj4paquDKZlj2
9y/+8ypmeXHBHmeB9ZESsPDn/7g6YHBfi2mu4oMxlvXHnNTFqYqz6CpTL73/+5f6ebfES1mG5H9L
9/tXWmWMdUfgNOSlKlMVG56RiWH8FJbf//51FoPZn9ZLywvZru3R9MNPED9vGNNymrBOuOGhqxA6
QZVbknXZNWZF3N6yEoHd1XsRMu7Jzt8rN6SjHuYwumpBtDTXCEGLzd//Sn/9iFl0szeGUrGgLN2f
ev9Ob2XEfiQEZ1PMZz1nV2glC9zczoj6WethVH+MrJY/KhAKx8/X/s/86F9aD9ku/+FjWiQVv0kl
Fs3Gf//XMj8qoUz9NDxafugfwyNSTjxQli6mZJ7Rf6JFnF9c8rB/zVD4PXlB/0UgfudhYqvJ87T8
O/8YJYklSMVkQGAY+r8NFeGi//MXHA4YdxcPEfJjKLPOzyKEmuwt1UE0OEJaQFabZaEgGsv+9HNX
wu7fmM27UNmd8j6upuIyD7QcSkI39wuvSzbGYhFP2pTtSG2O6TX69JCLxU7u4Ssfvdg6tovVHGs2
rnNHAhvkuSAHnZkswmaGtdFNnw3lSf/0rZc42KvFyu6S+7vLdS/aBeBGdvan5z3MtWDdcJTt5jiq
D3ghBeqCRVs2N5HmWx0wr1W+GOndsRy+pLlgeM8hGPpW1PW7RFukkkUZ3JfKtgnY0obx0Olf03Qu
3/FByPOcWgG14Shbrn9c+gPexy3RruI6BCOJT6THZDobNuzJCP1t1oGm9jFwsf9wq9i7WkkhDwRz
1d/D0QwUWayVcRtHVbdrLau+txt7OMJzYMs3cSvkvpWY36F9IMl3sBNjr7IQjsO6v4R6Ed401ax9
0GHX1JpVCRNqVsVhitVrz+DlPmEZvUsj2T9FVds+eF6LrTrT5vrrAtZ/RQaVMjpwENkyz0g6vDse
TEdZQN2EncauI6ZTIHfRRaps1O8KaFjH0GN44ZRHRtcV2dcsbts9O+52a9CBfcx6l51ivb5qc+gc
07qtjnUwzzdVkPU++41m646yMdc1Qmt2IlNn1mzvwvQVmT8OIt6ljn8t1xrGaFZ2Mxlu4NdlLvhD
2VuuiJjoiFB0NMz6erQbFTthkLnRS9rG3M1MBS00y2NZbnKaSwPnA8DEFf79FJI63z08enZ37mxv
bvyOTWq6IoWYRdrM4ZiFuBL9oSkiCheLYo6YgeFHjCOKcmNcqJJFBpmrSqLiNiYgYGWjfz6FdTmv
nZn8SrOW+blqteRkapZBD5kP7OaZYiDMowIOnwNGF4KOKLS/qnGwK6Y+DkJn9uTg1/V8P1czQBBU
rghPSXi7gEf37kB5RCRvaZsqynEyTP1a1M6F5K3+o3Ct9KDX+GWGBJfium/Ya9mshm/g64gG+FVb
PHllErxquQi1I1ZEBeejcI1vGJ+abhXpQ3ffzwOqz35KjbeWUS0q1kJ1dwYMki+sh0zfqwbjPcXd
gkZ3aqf7Bty63NuokYltl1Sjscla28st5hBBG0V0Z4FhPVu9Ht0oQje+onDWSRSDjRX6bs2oqQoL
+SVB3nVOHZanTPVS73HGloVZCXctJmDMWdmaVrLcyqjI36GbeU8Mnb9qIDbWAjzC2ejE9N2pajy9
jWGUxYYc1eI1CdFU+lmdICVkwlC/tS6a9hX6g+ogA6JhcfJQayMP8E6ROSLSb+s7Zp8eI5SY5xnZ
IWm23OAbCXrPRyNMV9qTdDjaVby2Iw/d59CqY1oa7tHRG6gAVpSwScbKtyu7jhMN74fra+wZd31m
x/dmrzm7MtaBpWgeUaob2631NzONvM1sc5j2pl6x2i/ymEUTE7klxVVdcP+A+PNKq70nk5WNM2HD
CXlriSIK0MDax2EWdAfSmfHZSW2ovjAgJuDYhqW5VzrscUChU3O1m1r7KB0Xd2ODPILed9I4XOaI
5TOdXY3p0+63mozUFzFMw3eVRcPbZBfG2aJ5yzft0MiJldpUB74XWIpa2gvStTSrHEfGQDybqQ0m
sqnqIUybak0ZN9zUoo4J0kjVWhTu0a6mdt0XBdPmqMkoi+PgkJDruCkNW+1GPX+kUe92TU3VH1PT
YNaowdwQzTAVuDR7sVH6OH+brZ7UxZ717rq0Osa8ZdQTiqLL5AqGJeu7GztDSdLiTCXj+GXWINns
JxqCVH+VJFHifYhqthLtK1qqJrkGI+NJ00vE1UiIrUCuU9+LPNPvheGGtxyLpBDKdD5Qxj8jzC3u
FWqp+85oAtbkMbm9A4DwVwv8H84Y5rHHCKzis1zSd1cNMKZ7GVfFrd6N+S3BQAxmwnyRk6U2xErc
o6z+8Xyxf+TY5rbzx3yKL53pdbivXEUf3OT5JfF0fl2RalujyVCdN8AoedRZIK2MuhEnUlHEFT+y
eXacIkC2PrfBgy1rcUjidHhEvCoBF/bIga1Zm66FFnb5rtVUCW9yCi5eWVUPWGzdQ8gf/oETcT4M
U+3sCFrqtmOg5i805mPpz0pDfmRkE/rYCQ8JRnV2vkFH8ITDedTFxnxjtrN7iGJmMfmQ3KqsI8kC
6eI1KHGqc8imwf0wB4tN0zzXKDNKoEi2y7PWlbcsQOPd8n4+1uVogL+amYrbmrtLVK2xBe97FPzm
AEvAm6NvQUumSzwiR1/VaiTfydHb6TgxT70D+jHsvMnzDr3RNc91UOa3zPb7Pc+TmHDBlzWOHGJ9
+YhCgGHzNOlraAUR8n3LU3eDBeGKZZbl+cSoGJvIQfWQqMy+Iq0PzgQ8j4eGixE6oTlcCk9+6GXs
fRiNZZYrp3HUa4yH6Ys+BOmhKZE4ANHVJJ07Rw1fv4hL2s7gcVkoyLZxn6S3WD+HL5XrDuu0NcSb
Wcbyak4FT160HJrQ9c14Nw+DM29qZGzlQzF5r0TZECfSR+TLExuhOsMnWtuMGP0O3huYpPQB6Wqj
bkXNQnNvuQTxrGYhUofMHEPpJ1NgYMEtZxS6Im8oiqsFUMA7X5rz9FCrcD16lpy2ViTcbeUJ14/I
Pgn8JBzuZlSfCVv1rMn3XatFr05lOfG7SWwc8hQz1Z1NjRgtxIeI3mIWZ8MYad0JoSf/tTvylTVr
bLB9wWziXQXzG2UvSZIYQT+SfjSfPSAIj+CzqiO5QI+qcKdNbinCwVVT+dDX4H+W473I5jcOwB92
HL0nrXhzu6H7Sn4EFYRdA6ZonO4NJU2yRyuQ3Soj2wx2rp34cOBr1lXKPqBVP6zZ6RnWVCplwI79
kLiPLs72NbOAO8sZ0snHuxiBm6lxYT5K0dWbfDbnu4gBGtq1cnBybfWf7un/Ihc3GRYDTPzf5eJX
yuHyz/F1v/7Ib70TndAvUOrRKTN7Y+e9SDN/W7wbpv0LLTriWYgukoRJ7/f9uy1+oVDFKcoZTEX9
uZr/rYkivs6D7o/A+5O9DGvs39nHW+ZP+3jk5mipXcdEZWAB7v9ZxJs2HclgnRffJqlnJZ5vMZZW
OAxScfWCyoZwJ1Td7MpMZzoFaow4PgwTsWDjDp94vCjGKdXKTeHDNdwjrXUfyUzLxhdH9lqq+yLF
Lln1RboPZ+yXt22m9G+w8AZ9WLkItKVfG5HEpNgZJXC6Eu2Y7HelZ4ebPFLJMU8K44cVFsBMOTvk
Vw1Fpj+SYHt0U1uhQApnf2zd7N6RQ7CDejavLfocjue4pLK3RNetlFnD/WPwXIMttWztydW1r5Kp
GcANLFp4dN2LiNjY4J9LTkx544PbO92XIekQEOkcNStYTtF9zdUbEcA+Treo7AMPDdaQ1xur4i9e
yW5u5aZRWQWbN6LGDAiX6z8nm4P4Gg99+9T0IkouDsgRMkIq9xrXOp3cxIYmRt246LrdaIETeCi4
V43exlinnbYt1nwS02swEYCr6V7PymwMwgco+QEa9xK0qz/x6x9iEUQ38zCOr3Q8hrMTeMkPIejA
jQcwpPB1I8EX7yL6IvwltqoX0Mi1H4YqaXzp9vlRawq9XGkOqF8cvLNk/DW4Hd7zpSJkKUwN4eLS
nNdsyhuyrrD2vLXdpMQtf4mJlTvt8xEZWUQmsN7hP9NrcHTAd364dWZvojBO901sd9shtMTaUTFS
xjJy7xQlJ+IhAjLWJjlzYLXy+jiVTFfRSxl3muMNzL9zcQxs1B1AqxzxbeCeWI88NBeGBJiWoqnM
I9JCJ08aW1Vo1clmdD2d9aJjkH1EkTjIitTTopEsKpKcqX2O7qO6tVOShQ8ztiF7pVuE8xUrTMwC
eTCslxNXJvqAFSIBKdNVhZrbXufUBdYdRK7FG2307kNeFUypXRSs1XNW966ir2r09URkBK5kPWK4
C6bCbdaC+Xh5TMqg9k6iCqNvuaI+xnPgAkrM5MRd0Dtx2PgBE+FLo4Ei6YHs3YigGFBuLo6ltBm6
zQTZfzqMIRMI3JSITBlMCz1CvJeZ5Z7QBrzvLasyw2eip7V7NhXuFj1yDOV4MnBpqx5XfVkHOU82
+NGA8mPCQVcni8KzCqq+P81zzKLDxOTsl2RJW+uqz/vlStfqeZUgVg5xIOhx49d5l7tn0NrDhY2n
vmPm2K0j5CwT3zgboFziIkIgxTlmX1tm/baHQRgRKKaLep1ncng146bctQwGwqOtN/eUjsl853Xa
B5b7gmdKE+XoSwf92aUtrWbetgr16zbswLFiOtHtlZy66HGepVmS+VjVBcAWG1XsArhp95xE04ON
4qM8mI4AIx4Tbi52mQ5f4AAryTpY5HD/GDT7yemEPIFsauaHPjVBLQ7pEjpZB9O4lpVm3FgNg/Q5
SMw7uxh4HkGaJKSuh5xmDhhNKEYq2c2jJY9QHRjgyEEbx9MnrNy1mgJgOtCCnZRBs8mMcCEI8lmV
27Cak7WJ0vhOQ+7Rb60uytZQ+8ybUuCAJpWKyDstrpYYxQWMXc12vNaJauRzTu0w+VorN3lP2FQ/
Iebv3xYtQ72pS9vmWbPHfg2cFT6uIbT2AGHW9jMLBt5GRE1Y3/Af2LiWtQqCv2MKYH4rISGlH+1G
c0jPnWzXqXTgtxkO9hEquW82gph7R9RoYsll7PdI7K1yE7T5QOdQOnlnn1FldpiCyNB6BO1uPffD
/GLzFSas7TNQ0it0cy/k4N4JQEvrsA0mqAiROrhMAvQNamFG1ZrD/Ksch/G+CBr7kuVm16/y2s2N
81CX5XluZwArUpXWq2rH15Cazlu1sE/xWsbE9fl9r7fNquuTsTvnOPgu82Q092jPcLijXh3DO2Mk
2oGsEhvc0bTPLbb0DgJnLSAoSzH0khdbpsb2P/XU/6meImqDMud/r6cu37/W7036/qdp9K8/9FtF
5Tm/WIaNYhEC5T9Sf/9RUek2edykjgkJ1m4B2v0+lV4yvAkRkYKJNaE6f8wD1v+dAgoD309TaPQE
usO5T6lmCYdf7M+rIx4kja416k9WPnt9xBiWhgjLrWWrZCpOZHPaEyIfopkiduNL65suXbCz9MPN
0hlnuaRJLvj1z/XSObPVFoCfl3a6XTpr87PJNq0azg5n8qu99OD1ZzveL525h6XiYi7devrZuBMM
YW4waECrnRzr0i4dPrx9tdV7mTNC0IvbdpkEeJ9DAS689Bmo2nBcMu661bjMD9AOkc+qRxqxCrL0
7rNI5ve12aInY/bQSIMpxDKPEMqZ7xlz1PdL4OKWjT2Nf9COG22w2mNaedRmpL76vTDGjR3ZLA1j
NG6PHYyid9fN1Z6TP0DmMgPgV6pqbkl+il5UnnZcHmVSra2wN7de5BpUQiq6d0aRbHrd7kMqoWI8
1eFgnqRqnlhtwtg2yNfDcNSTyKFb1fxYtF3KJTR+TcexBqIDfHyva318UnEBLraonOYLucAD8BM+
w6csTfKLHPpoq7XRfKxzVmsUFhZRr710F94/Zrsk0OJbCLrJXsvCKz77ZAtUMIWdx7HRUNLv9aEc
4NcW3anQjBiQUy4kiulhepiWCUbKXNFvmfxcJYCQ/cQW8OwqfTjZTTHt2eRZ70hPKRM8o30Q0sww
Y7D43xRmBU8Jc4g85BXT4pmeeasMV1tzxhZ3WqtbD+1kt29wILMfExvfR7Pv4rVIx+KaN452sWKX
6EaGN7xXTPfYwnm3qpH5q1XH/ZZlfbEu0Agg2kwJqdEdDXxfPTKUbZorihHyOsZ29D2Y5pSDfHGW
C9bzPkC/MYpmk0+bq80WkbMjxJSNLYrormh6XBnCU+1mgre6yvUSyAAZSYBR7Pfe7OXNZ2AfXUp1
sWsj9DsMEgQSzyTONlBtR0Pzxk2vecmJS8/eZ2El93ovsu9JESa3FOcF36lwvqYIWWDeOoH2Idm/
5KsgbAxvpQYBjos9bHdTkGTPNi2KjnHKhtnKg2S9RB68AqjQX+oRn5LwUn0T2U13jt2KUXpZqf6u
1sL5jbredCizqvGmokR79FAdXSXi2lpW4a7vXYbvetMyWMVClDpWi3aln3GSG0bhLn4PkiEiYnnX
omldeiVITSxxpAgOoD+CA0bR+uBMSZOt4MAhVAhGNXYrlCv5M8dIdTsV6CWLUOkbJsXOJtYq/Ywd
APkC0klGEMyJNygd1DUP8/BaR7a5FkpYXzJG8oS6aPX40gSRixREdtMDUxcrhJ2eaZs5MaK9I4L8
2M0MS6jX3SHwe005/bagGCGp1gJMpzlFml80xDLPrlGgzHIFFizfVirgJImRE815+S3DhChXncjH
szW7+cRH48RYNKZeew77pvE2CYbYAB9/OBLKZSRM8ZJCmVug/TN9Imj2OzPTjZe6CYrOD2GBVGqb
iZIN39lgETjCtbXCnD32tu4ryNl+CBme7daod43+EIBRmMRT6OZVew8Fueth+5HDVxznygQI6bcS
nB543d5Mh4c6GUP5YYdpEBWgOzN9cJ5yUi2Uu5EVvJut1nVt8m1yq8qgaOMjqrm4uNz+s5X+V1vp
JcXp7+uA4f/t3/MKDUqN8OFXb//h23//12f+0++rafdz28yZaOt/3Ey75i8ONlATlQGrYYlF/Z+V
AOWDLviSMY6hjMD38Pt+2jZ/wc/Pfw5ll+8Sy+t/pzL4WeeBvoF/SEgbV6qUlCR/rgvAboxo4d15
T+A5GvSZVtAU4fMf3pT/wQtPRfMnjcfni5DChauCv/MvaYgtiPaKuI15j2RSrWgxZwKVe9dHLtxu
/v6lKNP+8lI2b4vr2MyknJ890WXOiZSEGH7HPqaGz+L0xjSBuhhlxe6WcLZ9btTESc2OvQLOV/6L
l//L2wlqBPs3423D4EP7OdkM+KF0BmEiGyyGRxNCv0Tb+Pd/4U+jMFsuL+F4pkv+Iveq+MmPjYt0
6vTAUHvHGB5Hx3puPKP0O4JgV/qs+Jb+Xtb+D5+cJX+SLywvhxiC4R8ZakvmI1/EP2qOrFAhnPSa
Zo8+Xx2R5huVj548P6YOh3EGUtQOBsXWMVStvnIsYEorxaoBlQAztZo5VBCvXDPkkmPXlx5grXm5
35e9B+oGMQSU8MZLipWpjGqABOGtaorKAxwg66uZDDvO4xZ1rmTFXLe6+Tw1HllRk0cOBGNv6xKp
zlsDdbbWnT6Nz1MS1KdYhMMSZeLWNKLKyx8FksWXeHKZzuU1svKwdK5OW6T3Ypms9TbDP4LLQ/T9
YCI4rgNWyB3zERaaW2Zo84EL5QxYiJY3z3/YzPHK2P4AWXmHQy73B1vmx0ofv4RI0nmJRGw0h38z
hw29TqtZ7VLlIOIujLXTJMP3OvJoIJPoWuFVX8deSWificWWikxcRqgRKJlFcDTpR13NCI5JFINN
b6Ccxn1PnJfmPY5Y/daTkSTYaVT42Ap4vp2kjPT6kDRzVpjjEBC5EmfBJiH/+ky+hN9FzKoCkmpv
HHw3Kc5LrZ2Wqyn08JYkwGDj0vUeFWkH64j2xDdl7J4qPUmgZVeg77fFWNfiyS5c7SVK+/palOCO
N5Iou8fSIEQkq+Nur1t47+O6JlnNJODpJshVfWY062zMAkMlexa+Irli0VWWk58MhcECvTO3fZzp
z3aJ/Xrq1QgYKDa7ty7WQfn6+mSctNkNH+NIzZsiLg28hzlJ4Eosdph4ieTW8PkFQVTfVXNR3+Z1
cwoATb8him0fbTiBe5A8xtkYLbHPC74LLFjibdcW467Aeh2ltQNPKobnlrjWuLeb2LvTEXbsIN3X
ZyZU5S0G27WJTuCME6ZSLPczfVsPiXorhUOdiQOD6n504l3t2d0NAt50RWw2g0eUG0FglZR7rWsg
nQ/R3qcRCz3nZeyZJ+UBRP1quKum9Am0In1Dn2g7GwjhDerIlOR4/Ml9xwpJCwZjZy6GYvbG2X4C
8nZwqga78afzWA+d8pp/+pG70KSiZ0Kg31mBmt4bNMh+xkNz6sNEu2kXY7M1Eu8jGGDgds5J/0JN
7a7Vpxs6TBdntIdJxS8Xu3RQYZweFwu1TNuC2V/o7cIgGG7GJEnYKzGSE4v9mlI64NlnuWPajF/Y
xdMZLIZtCz7JcTYj47QsyDAOY+wuISXSN0AkEG70jjLoxVts4OFiCGcIqO/N3voCp/ukySx8SJch
Gh0dz3Y8H1u7RHi+mMxBgbfrYDGeK2nAWZ2Ts9Yo2HEIXNbE233Dzw3UmvDraSWDsD8ELHM3hqbf
gdrbtovVPdFwZ5SoNXZzyj8bBkI91YbmsuxsBm1dLZZ5UiCsdxKRQK0uhvpm3OL+tR4dp/L8wkgx
Y5ET0tx2WmWx0tPlIV7s+boR0Wos9XYUwdgCVFXNl+DT028xMH8qDZmdOJBmVJ0eslbTeasXHIC5
gAEGdBc+6ArkQnp0CmWxi7gAkHrpaMjCkOTELDeKS5PLQ9abT2mONccMCJsIUTHbtdSQOiDoChZY
QQi1IFjwBTMcA7cz7fdOt6uvSUdqT0W77q2cBX3AkSCu8YJDICsrO4gFkcB2L12Xwzy8MuWyVlRD
S343yveJjQAPELi+Mfnh0aa8GIPSH9Hq2HfkKQr0yJ7hG+ArwHY4mYVeB4CDQCbOcyLGb/mCd0gX
0EPD6D9FxP7sRA7aAw+TA81atuD5RyzqCOw22QKO6GYQEpkVD4ppMMb3vJHaHiGnACfmfriGxWiv
9/jc1QKlkIl0H7NmNHak7+UI6OzJd/uJuMt0IX0I0BaY8sqbcuycvbOAL0RspPtII7hKOkR1xVjB
p4i3fwFmwHYhhpE1GZ33lD1aEh28oxt4eLQ2NRneio1YABwtNssvI2uUCyyf+aWB01F+EjuSCnhH
ZywYjwXo0S5oD3R39Qp8P7gPuB/FAgAJFhQIBraGVBbwIH0CKMQjaMUVN3DIJjNbm1nT/VpX/KfI
/1dFPngjguB+r4r+Ij29ptk7y48/D/t+/aF/DPtsiFrEyxJeYVBNI0L95/pUX2Z6gt2laxI2gW78
9xrfcpf/B/Hzb3rV31anloU01UEuKkzAPvzcv2Vlhqv154rYIIN6kb96JJeZBprunyr8uk9lMQpD
He1Wo5sF/ttGfUsh00p4KWwsD44XamzyGXc4m7QmKfIpah2SHFxhQoIYtZr71M9zLw52Glbh+pFl
WnbD+R8nty12gC99HbtvziyKY2SEhCYMibn2lhBXpcdxfuT24Oucej3YmQSgRKW08g0mSXnm2q8I
npwMQIdz74dzZEImJ5LBe+vjCaSx1NkC1q2axGs/jJ28nQgPob6Jo1Nilq29sT6lEx7jlvi9XxQV
3ae4ogQiE26rRch6atE6tuFWy3KdXEod+sKIgjWWFpugyBbS3XKuzNWlRIHcrKKxqV0fOhBhknvu
XkZLG0CsOhVv4diOJD7YDDzTWaedmwcXaaKkGFZBxvuJy2QiXwskOTQt/CCMWzj7SEfVP4YhazCN
pFHswKJIKcYokAtWbMCqO+C2SEi7gtgilCjQC0fsVtwUkZyx962ZGNkz6RR9CJ6XKB4zYjJDtVbO
ybc5gPbiMKjDnOUgD6Mspdhm8Lgz0zGoL27eagcd+vEtkU8BSYEajmzq3VXSRAWJTlq/C6FgP6Sa
6OKV1ZBk0DOtuTPI1toKr5re3SqhUMy6zJ/SKVrHyES2TGjTU63F1q5s7BywL3mEadFjT1RFKVbI
D7uD7EcUJyCJ87wo1xbb3KtjegDLo2xcC6YZa7t1LAA+IH+g0wd3OKbzF6gT2KRSdiKrWeura5aI
JxCZ4R19SHMLDNO9y/C9vkW5HLGmUhvXVTTe8X0ot1Nfxs+c9cEt68XpJY2qBR/RQeQPXDNYg6V0
L56XBs8RetT9GAntqo1ELyCZw2Ddu7V1CqAkEcOixfPacOt0eiZFEWdTkIknJYzioZnwIa9ARIaj
j0HcGv2YNc/olxM9QlGbAoFqC/UbLWN7GHAK7oYs/f/sncl220i6rV/lrDO+yIVAH4MzYU9KoiVK
lqWcYMlWGn0bAALA098PdNaptDMrfWvdaQ0qq7NMkQQCf7P3t6Nnu67sGzn7ZMCL2tVPcBIVlUhN
/simZ8j3VWjHY2LkzwzzEHKUAIQq8G80gtACkIa12n1KqcxU2jv2ygH0eiuw6OMiS+ac9V7bDx/6
KLJukAtVB8eRPS5s0PEQYVT7EOde+dxCwAHt49efgc58Eg2C1C4PghPfdMGmFkb2pGrk2VM+PoAR
ik/wZdunCHbWS2/PBRhjPVpf0qo1b4y59NNV09j+Seej3Dlp/RvtXHgAEtFs4zEjXRaU5qPMgv4F
T3P+acrm5JOtu8Rdu02QfWpYzAJ/5Q5j1dfuTQLlttLX3S6pvRtdQeUsgiTfp8hBP5SydE96hBKL
/yRLa2oNaaA7TNBKuDPpi+xfkvuSiGWq0xqpAGIpAuMEWIYYMXy+SjpDbcD8T9tK90gAQwbpfC7d
yqcYIWTAXDNg16fKlOXGnlzr2SGz90NntB+TuX1Ma8N/H90KCSS9FVNiF6aLu7ZYhT75bercFMzk
b80OQbKXqnDjJ9FROsq/m3TbcGv06nHGRb5xW7P64vXMHWs9V/eIIubPzaJrXwl0KDSNur6J0sj5
GMVkJXgNJOKFnQACdZbRHenm/WsHqLSs8gjTFXFdcybYkadje+qTOnpTpMP/lpNPsFZDc2v15L64
nh438dDbL1YcJgfb8MllG7Webq1xMdzDVYWn3VnEI2RObJ5FMxq7thIGeZ34SB+yVC1pAp2Q27wf
xXlQCQgt0oBMwMkIFceDxaz4UmmHIOIs0vbj0BEwnmmgdKs+6QnNhhyH1ziMpwuryuC2Gkr3rXfb
6gbNAaoLdv+cc71pj/cRAUwQjIKYylfj2fTxFz+R963OPgCeaRX16HbBqlEsqYTOqQiQINb4km4N
RHVntHoZl6gLQsEcv8C5Ly9gD6ZjZITIRpjRr6OUegqoh9x3jTPeGp0FGB/wwBenat2vleG8Y5+w
bgUlfLeeGqbCuUy3TZuy/S6M7E6PcXBHjml2G5sIMVGafIlNxlmNmVcrZxw/Vmb7yHzYXAeijbGR
LrHmrKF3CaOivYlx+aERbbU1PCu2147S6hAZxABkQwRFNwk3bdmKT3BHnH3K+mPH/f4lncvg0lhK
o4XIq6fIR8Qk4rY+6TSjmoW7lt+BcYjWrioHdtlmdMBwQaKKV+Bzd5B2P3DlgmUzpb5PIJC8N6OC
n2uRh0nZ4wTPkRc6J35D+lpdl4DdajA5eeYW90VogOS3puooWLesTZb1G6DIya0B22DllSViiH7s
Nw4YjVcLt+cmD5AaDH72a6fE57QhiAGpw3w76CJiR6B0fA+mhxw3VWEZKQC3Tfaovgr2XdteTP1j
asKEY4KypF0G2c4JSBphnxg+Yt5UZ8/0u72WxMpOKmk/0MPaAgaEbOkxgUytQeUaR93foHSP125J
xg8Ck1+xCvS7SAfZO3FQYovDmO81CH5F/vVbi/H4iAjZX5t+Ru/o8p8wKsrV5LregfmheTTT3NkM
CQxgq0vE7UwK9ReZBmig8tjYdy6GcEeF+UPa5bjbAbns6i5tiKGCrdUzBjuQz7uYNqi8CMRz95kV
DzcJ0e7cRyNuHeKujI05zd16BHC1tdGafelcnZAklD8xiiBLYYq9gx5s9CDu3ezo+lA6yMTYKFm7
SrhfGrN+6DGdrEqWhRDP5j1HtEF8mfEi2Omu4pghR4J7aOXlprfNzOrs1+2Dv4RYqAZ1bNGjX8r0
hvTMS0Afg/BnjnZlWwfgR0xohElp4SmIT4rgzl3o5Hd2YRgXqUBH5F4vD4Amog3IjQcjK++B7sY7
opKRBxMnsPby6QEpGFmVSZbvFdu5TUeuO8y8KoAv3NOXDTY0eMO3PxgQv1ec7f5T50BgBIxcoYQS
v+GdNbYsnYpVgoaHVPfa5UGWwaov7f5BW0J+SYqp2foGlx+O+IM3DuWDZwCGJ7Q9Jsxx0fjKuj+O
ZNMymY1gPiZzcCq66SFP3F9x83y8Ngj/6aV+1kstXdDf9VLn3/R/nX5r1W/T99uS64/93k3BJ+a6
8nzcE0svdRVI/C6d8F02JgyH6KXQMVwFp2XVdvH//DeCUxtzgR9Yy2jcBx/6vwsTO/hF8teZJv8P
dCkTVcW/QS5my/J9Q8UMHBc8DGQsC5bvMFr4fiJuNS3jQh5iBzlQAq/L1mZrHFVtdhPjIL8ZzbYZ
HiNXAV4yk7g/DknZPVCMDsU+A72drVtQjMUKQz2u/7C3iXkCoGTVI88oIrgSbhhlwoIv7VUkG8Y1
o6HPUSZwi+OIC59Gq3RfGKG85dikIv6qp4FZx2OXVfODauUTZikw+SXLlVXl5aFCw+ZjNmIWfdfr
Bf/EUERclAeioas780WCafOA0STWpSx1dlIEcW55voJkWfzT2vMN+HT+eC4AA26EIcQlnC2DkDlD
flVWS3YH9S3G76EAjRENKX4ZGCMQpgbSe2at5Hp2FALW5YPKZkg4EOI+8/0na8NQ/LQWA1tliADB
nt2HrMBa9scZMP+anEJ+ULkaz5vFmjflwSYL+WlI5yZal3lgvtDhAOCrB7mmvYDVg93lgPGmPQ5G
z6sLgFg0WpAOVNLJtU7wv7DhlmhskZ8SJq4VyyIiRdknWHVkvPa97T5isSxACPW2uG0DBXlPuyJ/
nrKc9IQh6sVLWywLiWwE08EELh4/BHVufJ1jLdej3YQnYl7jd4Nm5FyzDt5ffz+e+O2RK7slG4t/
Hi24/hzbBY0vRNxS78y2L/cYbAbib0h+Tio+ZBxEHSqzYaFndYnFCBDvFvVrB97wlnTuOD6Eucjm
Awv7JUDb9clCsOdldJuGhLSUZHufZqc6Dq0DRZQoPMZOSWS91PC8vJ2op4D0GpiD+BEKrgXik05p
rxSN3lIfKeUmmK5c97Eihva5Nez8Ma7b6aWpY3VL4Ld8SucBXIBttd6Gob5Nl9xHN2GDqzClraCI
mtwb1n/JOoCzgrGhYxMyEBC1TmekG+5sqXIPjAiKk9t0euWRLbdEoWFRKPW0Dxwl9wgh7a/aszUM
i7YoKgCG87jE0tME7CR6wvic5RV/l+zzGiKkB1hz7dggEIjybSs/3XYYrC5hIae7ZNbZ2mYct4E2
Gd4VXpEQK0mFsBedFLs2j+3nnE3Kng7TqPBhxIQGjV1SBPtMmOqxq5wXt8tJV3HNT2UwTumabQUt
RUrs0LwdsvyuiEIe6Aqz+y4JZuL+fKteBg/gFcIAIgT8gJbYjry6V95cPCjDBqk2TTCZEkec+gjy
rCDZaVv4nrOEOnVbC7bkCXZNlq8yaDaEH7v2x1F4LNyKCUwHtTQ3KqUO1UjGjWGVCRcVquDdQjrf
LpMSgnbDdF73WhlEGdnqDs8O7q/Azm7QeLj3nRsR18VkiD/oKxNaRJETaB8YknGrXETQejT9lwGv
510oRPRlatOUhTiy04mvfq4lIDnPBl+bigrZ7pTa0HBNfuYNrC43vZG2BKJFVdE8UleQeK0HEW/7
eCBoksph/ggNyETn0cRQIev2NJt19Wx47rS3Gh9eJ2SlinjKqDaBtk0zlfCQd2R3xKUiX6p0Bbey
C6iuz7W5GTxvutFhXT3E46w+Sd6/fXTCeUyPdVEtGuc5onECI8Mu0UP0klEiAqJnSsz7b3pAf7Ff
CeZAdbtucyt+8sDxoRPLYc6h009vBpK8pzWTL3y4qUXymO3VqIzlMO6JVS7Xeireqpl+uE0mC8dy
45+rqTeeYHBw+PcWmFI66pQgnzLvsBAFc3vfBhnunpLtW6U5zLEFcSoprw9JfudkabIu/CrHIjvl
zKo2CMoFvublLqo9Dq1x5oxqNbxVz8DxjDmSLJwVUEHs1uhz92PE8YyYxnK4HbR1wdrFC0HaGTcQ
aPhN8iGb73A8DOjUtSHLM0/76Uz+UDURsz53WyzL810bCPfmP+XS/5PO1BZ/79tZyqVXKocfiqXl
h/5RLIlfWMRaAbt54f/OOPhHsSR/8QEcOB4+WyCv3zl3rjkPgcv8mY0IctN/4g8c8/8nb9n9oVYK
rnQPlzqO6ivwfhQriMFrBtOMePwEQBvXWRm5H+xW1+c518G3Bca/TFz4kzBisSlJAbIDUZ7406Cb
ogn7fiDKo29rFNTDJM7stuTzxCdwC35Q/kTr8SMnhPcGo96yMD8t24Af60CehZZfByavV4gMKolZ
0/ET3CzO3ejYx7ILIVzZYyCetJdYT38om/9CmPFjEcqLU4Uu0RZ8e0g0fpjqN4YJoVuxcpxbcv2K
vFDMXcUQ3GKcIFgznOVzaJk/e8t/8RG7fFq245Es8mc0Sqe6tNWBD5ixEON9xi7vfcB8DbAoaRnh
mNO//YKsQqBxsCXxkLvQdn9fa6emMaKIo2uLjbC68RnX4Ffp5LYIbONXOxy817//WJdu5Qf9kHuV
1aC8WkIVlnXNH+UukxLmHIXjcOirEbNY74XK4lndMPIKtFNiM8Cwew7y0jn6mP4vEBPL57KufUY0
XjaXq8hX/oXAaatftXSeBMMulRKr3fGFtNifXAWu/xe/L3Jh7n1EOnRNP+q6S+hKUQpj/eD6duQ8
GQX5wjcqyhFSR9UCnWwioU88kaccY2fniifuweliEFx1sEwgnadEBfYRCpT7FtmKmRzBJVxLOLWr
m2IOxHlMYkwWg2nlxRZ4qDgXxEEWPIxc7Au9pZizGm1CPtFkzcEOOao4M1Ix2m0PEeymNqbxQnTY
eB8mbGVXcztU7ueAJ/wEimEeB2JMGyu9aW2XrBBOCW+TBGR2HVJzMD6ROizDS9PyxMXdwsAdhpaa
DERDFgmp4jeu0hGWmkhQakN4k4PzMJaTvi3NOKd9cQEBDrSZ+CaWg6CdCu7TcVDjvQFj8V5mTRus
sWrXr31qgeNtTfvoDZhb2dcP9WtQ2MO9yVaoWMsGavcCaF+koa37FrQmg882R3ldDGH9ai+DUANI
6pPbkX+SzIn75krXQhIwyfHVqzoGs54jWDABsBovvdPyTqm7kTwxikZKUibhM1l9LM36QLtv14Fr
MBNTE7aOeGKgNF3moJHPupndNw/Z3gUHltw2AEvtHdTdLljL0WDDoOD3X75dqzFKOATKLMtRCmej
es/TirbFcXmz1jTUaq/0kM+MzqYsPkk/TIpjRtIM6Hd8n0G/ZRATf4oHLZ+DmvN007H0Yh0Gsclb
YUJ23ioV1K9xVHPzN4W8lVMrn2u2/czkyoQrgzaQAG7UMmRSTXz9bELGe1ocsjYGb/FIcnfXr+NI
u7WOKppD5FYtX5KMwa/3cZrUK00a6SXRjkRzTJd9uH7+zthhBO8D7HqZ72+QSmAkaEppnq9/pgsh
cRSTmXJuzPHB4L0+xH43bHQk5a5vFBdwvNweXpcxUVMqDcMbgXKlXg841zZZMwbyYrOXaGmSA5ty
mGWJmZ475EaEprH/ssbHGmcZ08ewGsNhl6dMFkOmiXiNSD81j1p0/sA6h/xwZme4To39ZPap3jSR
MYWXui5dVnwV6hE8hX0X3lqznF4RT+r3YTIAmetUzcm9hqSmPyk+fqQ1ZTnsFRUvkDXYeGT2Dsaa
PAEKaHdw+ZzVU73A08eFDgMpfdpJyJfNgldHvAdoPUjts0s+AoYjfUAcNaICqsYnD14qCd0I9TzL
mM6Om3lrtVDcFQPuDbofbwUQVHwwvLi76LhBn9Qx6vi1czJJhIKtaEnYBo83g28MB+a2pA30JlTB
lVnN56Dto/dGcWzSa/mnMom9c22WMlz1szPdsm4s+MJHRgGEoUXJvqzn7l2i89IbZfRRsuHiliCO
YbpvpDMouiPfD5/tUuE5FdjhiJ9jRt82b6XwyeBGaOYcGmgEA3/Q5qJrzYFLasqg98eC/7JMBMcL
jzmuZSss44QtVMhTel6I/cwoX11aweclmxgnaRQU7sodhvFCyxk+Lyzsc+2I+nUi0ywnDlu/jRVy
89T1ODCJPIBwbKafUlAt85re1z6GJlT+hMibY1DjuQVmGpYbHqMVssRiCy2v3CjeBhEsdhG4sAdn
U36aVS1+LVrDmI9z7PTB0S5aYIprUSM7slsBBsCzbPszAXku2R4lPYGsw1tt1NE9vMn4GAXyCZ9u
85x37dtU4FzlEhTPyHz6TQoL+IwSiHPeJSPnBMvC+pVoESRcIEwgC0vtPyIey/xNMuiji3lo2Ni6
Ifg9Fv6NE1ZtsJN0mR/G3hr73exYz0Uc1JtqVJgChiLWG1gXDRyS3HGxwtlheUYz6HzOhc2fr3li
tR/dWFrhZxnopGWZWIfVbg4q2i94Rj2kQ5UZt/hlej66gs3QTIP6MvkBxBynhFZJ0ssm5S3t2YnQ
k01WqF6rMaAWqTuSgWwNrDMTA19rI2W7TQBpcFg4edTiSlLTcbLT4GyME4+FAs3qNd/g3cxTeeuS
bLAAGGYuGjrB8aIiM1hiMpdLie6cwUNcibMNQJXo+qtGIgWb8TywIth7XSxvlearIalScg4WZHiR
+ofocpUAJ46Y+5VcgqNNUJOX10nBGCPjvG+H9jDFA+fg4EaK4byLxxOBIVlfQcUrpzxMMOhCWLyv
bV7eczVqKH/iOc6ElJlPODtvM113v74egT5is5aZeLRc+trM4/tOl6wJ+lrjF+57Joy5Ow+IKwz1
Xtpsy5mqtFwR1ty4b8RnjvcqcTmnC1ridjM1Vc6Gp3N9KoaJvmb/7dcSpQtluYlTKonQWDQfPoCS
myZv2wPqjvG+G6h9i4A1oGBVPZ0YzXglXsepcPBKkElvr81WVq/aYqT0wXKxOW4TrMqoaoeZlyzp
n/2L09Q5kNTaQ/SHjjuOllGIDszB99fR6Hhko6mUFUnjTo+hUbmvXiw4WKcWnhSQ1ZFZXY6VlEeG
iJ60D7CSczP3bp3ZDhTnoi8e88ogpaaPja9d28h93Gs5rvidqXISw5fP1ghkhQCilid5IzvxZLcN
j6eIqUa2a30nY40xJssn2gCsJmYTG9W6rwOXB2bLUfUYLt8oWSN8TX3BFZcrvkZDNHQNRHaYRFW4
qiaYOA+IdXkWxoS5kM+J0vLRsxOjf4SUlnskNOs4ioMLWj3p8ajCvga9M4iaKdlNGdm04mMaUC1H
+1F3iBcE5Qbcbsw4poPcJMyLZNNpFlCsR619wXwHxIEVm6fMaeMzMpZhnRjxtOVfaFIdV57ydK7R
78bNpQo4WbIhNl5GQyYno0NnPCjs3c4UFAf0puQEwPnd5T15Hcj1PDaP0HlNX944kwrXTWE/RAFH
uk045E6Ykdi0syhW7TiyKx/wxkVdLi6lwxGDRLhDp8KEZSUyKpLOK7KvRuK4u2CoQjBnVQFGpBmq
DSoljUO5/FpCiTPy6YMcHX3kuqYw6Bvzg+xq8wODsmEzYNry1FQckPs1W2rj8HH0esg8PEQ3TJ70
dnScDw7b/DtY8eUD3zbPZSJ8Tjz5CvS4mQGi1+7WQeFtI5nf9RlBMDYf1QdzqqOPNTIa1JuWfa4G
3LtrcuAoIMdmn8scietwbxfiQuVXbiE/mV/xM7kn+9ucsgCnhDO79LUTBgeM0L8R48UX4vTcwjuM
FRoORL/smqkIBiTwPIEVCYHDcoLES+gQzytOwy6tbvrGAitsk3Rwp7Kci7SIOW2gBXBFzsOS8xri
fVP3U6ZThrGU3T9pxZcuqcpZcpSL+QUDRIABA9ghgwWGkH/yKIC4TSVPvPpQY6Oi6B9GFolsq8fL
37drf+p+eCGy1EwSBszAoXH7vluTYdz1adURWAERB3SaTwJQg5wnZwEhlnDSpXW5Hod//7p/av2X
N8hCyfPoTB06xe9fl5Y8t8mWqg9jmntvnVG0h0KN+bjTfsz5VRXldPG8eEnqwMKV/CT3708eF159
WWV53OD8EotL+PseNWV6IrzqoKHiE0IftNZTsJy6EI057XFN8k+zbmlLlsrbckAd/Ye088289dMF
J1TQP1wrfxKLnpd15H+t39oqT8rvJaPsJ/8wt3N/oc3yfEIP0WUuyNL/lYwGzi82t41jmsLxFtAw
V9/vW07b+4V1ERMYGDi2xY/xU/+UjfJHBReGLdEcS/ffsoVhlfrhFpbYfmzs4q5nBcK0fSSyf7zI
/GxsCqSU6WEEh0ttIJegkFlFVOXW0GJ27YYaDEtg+rF3DAlrdo4UhJLI8Jkx8drSBBDvWNMU2bYi
DrTBh1wJveQWl4W5Mmka3ouEQg1TunOE5SzO6MOdY+f0XNKThaciZ6rN8nRRCOkUWA+PcJaM2Nep
i+CDvsJIqV9rc+aGG1JINSuMJMGtIJbw7ducQtJ6rauSFK1VX1lBvbdyP263FJbLj9ghtVaGQfje
aij32fXxwprtAk8VFYyXaHRpAhIxXtrUooonj28BkIx++yGyyqwiVqetgpMnffWuAlM85eUyXhAx
8ayiJDl8XTvTeI+ejmMg65dzsJZL42xZUXswkeo+sa2m1LLG8b6qjP5gD7H9cdZUeKVNo6tsk3GB
VyhxjqyG9w/9OHwm2Iu/GrxXrYi7S6kUKQDUe9omfAKlA5I+UTl3friMrEa75Y9dz8KCTvNtipaS
BaVgu7jH+G11zquZdmQ9peECgOkRas7s4EbetZPxmkFm16/0trx3ea0Xe23aZ89JipuS5LqznVFh
BUMoVq1Oxrs0TAY4JRJG2FK287BcPk+C3ZdKeCyYeXBd8798+0JzM6JghGlIddUv3/C1YuQrVerF
m6pppHYLGTuMGXawDZEOWfLAhIu3UE2INLmWYv4ZqJxWy0WimtAzG1Rg8Wgs9c3kGO7aN3x6yqYr
ANnViz/iE7syx97lxcx6D9zH1zjsl/NyKBkV5/rSzcoljTb2wI+EDGVYUKYP/gDBGslOY6xrUVhP
JQXK67UXBCPChZ7BJgl3lAD8TXNo8U8eBPxu8XIRdYu+jWBH/jszCK4Gq12UxtLuSM69togM92GR
5L7PAxpwJxefYVH7hoPFrefrunv3HQn10exqcY51w00ITY8vuGIADZRNRhTuaCOpr8sUUP06k2yZ
tozauN4Et+VtBR7KOVwxMkY6UHQTTcfvncw9tWoBf5dpR4S6j2acK4b4QfU+UkVF7J4NvrthuU6Y
ZDEpW4r6wO6YGbrEdQRC8Zd1CL3pWCy5hRlJEz0McnttkluyA56vl/C1hp4yhddiudmxkNevoUdb
re2ej0Rb0XQ/Qka5BxJX3TgxGIPdkntLaNDSZ3VVTUtV58EyIFsGi9+e+NdbgqUvjVey1NvXGqgx
OTgSkTSvs08b0rgLkMbrPfHkAGt9NpbR4qqmSWZH3pDKm7cofFdexfR6xvG2z2NXD3jKCt6OmRB2
fCXBNNcBFjZaLjDD5iZX2cDncx3PXVu/yQTvhxaNIaIfV/JWV7kkUtTjK4SRxSVR1QIGcU4uS7Du
fRXb92lDEO3GaNEVs5Ob5cbMa//goRUlFGtpRVFk0njHRrsaq4yPwR5hSexmBUhoK7kpcOu2CAjg
hXFiFVal48ukxvoOHLHcJhMJxPbEvZxJjuegzMDzFCLn73Hwzh1hQwabtOPIMDGUPnVu3fMJ0pdd
ai50AMZx1rxmZtgc0CtHe/C01tN1t+JlpAwAl2XI8aiIuHWopzki7Zk3PII0mwmYgia5yS0GoqE5
z/UpqnwaIbss8vgE0SDZpybJvr1j0TYNmm8pT0LnTSUWR7MIJ64pVuVc4JM387W2aolfhefIDLZE
F9r0k3hKXdKBNphMmQoDbOB6EYrVQFVylWo0NEC9vEacE/KfngpWNC0Wt3pBP8qlVvQFUaYnJ11q
YgurzXuUVYxpYpere5Ge2su11xLnkN44dd8eeuEzU79e847l8ENmtwhcLTJJbL5Nj3CoZJDP+DOY
KoGo5CUGLZruYSBJbiRZRXG+0QfCmIrt5XqUE6rZugnkMzFQfJHfjrRUCQp6ej4uJUJP2/6YBgoC
ZXPVRdaob+4dj7srzzOcXL3m47WpO693XDEEzrMuu5E4LsSM8e56slZVTLeu46B5Foldls86iqbs
EzJmzoncWU4pMehk72D6eJOLXjftm+JBxL3FJKF8h4gsj229YJeCxlwezsS+Ed9CY3zWMwgx9k7I
YNaoNWuxGmMgZPTxUzwdOH5sUi5F1FNCLLp2FupeNcubgtEdmS1+yFQKyqbMH+YUUoaZoK9ZE0sS
PfMobQ9lR9N2ckqTuybr2StU3JPtJuaIYfapLUgmdtN671VZPFeRaE8yHHsQV1OgR+oQjCqUvsR/
LQ8i5ZUIKqeovuEZE9xDuzBD7t3BJvQKAUIjRHdmM1TdqB6B9RBE8cfEb5jQTmX4awPkybCq5lZB
oF+33SIYJTtMA18ThaEPXTcdVdzXN34qccbdw21Guii7T7CgdzXmzJ2B3Om+doZVWviX0HLQjkxM
fwyeE+C5wyNK3YJTNeUOdzzUFEycrU3NRnEDgRH3jc/qBt5V46RrOOXFQQD5jFeJU6N7dTJ7l5UW
SCmfVECzH/XJTeMsW4PImIYVuql42k3elPsw14wElp7q8RlYfixvOtuZPwRj559UKnnMJSOwm9Go
kUJo8dERA1FApld+SOYsOOGi4OoVdLxeHFTbKEjrJZgV1SbEdYS344Bsm5bXXkHkGt9yp0o/Tn7x
0Un9Jr/NwVQ9NFlMPlmndLB25lbSytvDV8XW4HMcoDxRmpCZmYts27h+sgmQluwmIwVWMzTDZho7
omyDeozXjgMYp7dVehe0Mfw8Pi/vPe2Ccjf3QIHI6DC3UaI/SkluUJbAyfdD/SubkbWbpP5nUlym
S+xOzI9zsB52hp/B6tz2QZHuQPlTelt3LMYvkBWfDKDaKwFc5i5I4vmBQEF3Xfl9sasmw9mHcsAh
LRNni0HlqQEHB8TaozIiL7mp7joMOkSuFNQnOq63EXXDqS9agVa4NQ6urNQxk71zW9noxvnQSgRE
DVIOD/3W2DTB1pBztko5sSAYFNk9tCbcT8HJQP3/gYcAWF5nKHcRe7NjjlviIarstY2T6GAZqt0H
yxPCnmqAaIjoD6jfSZRJJuNVgUnY4EaUd3PqkmJcWBsyA81LhhLutpry7qM1WsbtVNQ5vPzA5+c0
tevnbsgxDIeWhf12LBsSXrrqJV2iWBh0EkDA9c0E3GoZYfjaNs4m9PI1T16fFCpn1/vuMmvJiqM2
ff/NyArmSMskT/g5c8+2VTvD57IBOa7NFarofm8i9F277AjXHP7IjDHy78Mo7o44Cd7rOHK2FpmN
jMXNfDmtxHHCNPIWtibi6rBS4wsV8ZbquqUSTMxyM2VmtsUA4D2FDScKJ39bbHGTs0JJLP/AsMbe
FzE2b2VhbnU1seW38LAwbdew6PDVKI9WG+G2a14GneWCEKK8BeHuN4iLLkko4OEs4Mb84M9qiN45
/KNdnLJHYZlab0JjwMUVxSH+rwoa1R7OpcHB1CbeIch6/WxgAA147IWWh1BMxJu27uhAYvTNXlsR
k8F9kdidfq69ID/OpGCuJOu7HdD6GTXVsl9I/WTnwaf5qKMx4BK3i8oxTgmog8HiIC2ALktpR7es
7M4IvtQnAzT7TdEGdx7OtDUPr/Cx6C3UgFothEl6FzBZDQPGT8qre5OsXlR6J6MRs9UfOLXkzpZ2
32h2o8R/ryIat/BD2EmscDWkhxWO+Cp4DZucQz1MU11PHN8TAYRIU9lq7P0UzTmemtzBmxBhUNBI
YV1ojq9BXPDUtfqUWL4Ay160Q9XmFjcN49Jmhx+c6azpYmXk6rEY87s9NWjcwuikklUUIt7g8GxK
GB9PJ3ORRkyWFk/Mc/N10WjKcizrvw9H/qUQ5cfpEK2zS2OPfRMFCG30D9oMKAvM3LokPYSVZHRe
VKhjP83O3KsXB6NYs3MKSTVSsQBEEKkzHr5/GDn8hThkSS/5bv7GbxDAjeHflngT2/phPqVjT1Sz
1UUHd0QfwCpQMXPtsctZZxw1cUSxGdb7xE7i6Karw7lEQabCc1Qy1g7MXpyhMFBV/v1v9RcfCyoZ
lECU7cBEFs3RHycKiPVDhIFOdCgNSj9S9UZ4SElFTbr4tdeoW6l8+gKk48Yg5/xnyo5lKvbHmSQf
Bi/vLf+iBCeR5YeXn/yMOLyZz2TKaYVS0UwYtxVJKylfSDy5YL5tHdhPmR8aR7GU36VDpOTNwPLB
+uB4E/K4lZl1UXzolg66bqIy/Xpd5+sSTNdPPq6/+BKRewjGqMz62DT/+HkNMkoMG+7BoQwHJNVs
a3u1iExgTLRoC5p1WRfl1htV81Y42XRpOmYVTUwvn1RjeynK5idzR7HMfL7/CBEd2Y69mJYhLF9/
4y9vl6SM1P/8t/g/hgvKvqduQC+NXHx1VSF0jKSeFSMehVZ0aX+1Zal3BCv2sR7oL+CPsiASpKAl
a6XqpQfjk/37K8v+q1/MYxVBfBTz5j9NRH0W97BmmvhQexEVKqb5aklP1Bpz5gIRVuVjHeeBc5yq
ZZ8zAjvPToNjDQgxBkKUrxIH00TIugJzQ10sOtpYI6GJipyZ8j1ZtBZ5SOYdJDVmPSgNuLMNnKCU
pmy8+jvMVd37t6YU7AMKj3mZApRTPV4w3yGFQLM+3i913FtSEmpVzgq158r1azqgv/84rB/H4gTa
+lgTPMHcwPHkj+KwWBhNMrGL39uxyxmIlxQJQtAvrU5J3sPTVauBGmkwHktr2VPjxuLXmoihfhyl
x6cV2eR6rN3ZyMH+OvxHPiz+OfosAbbX8ZBtLVNm3aZMaeDHR8mhIjSiWEOkG6JtNDTtYZ4WaZhr
wSsE7zexrghoCN6vb/Y/VpufTaJ9b1k7/GtswSWu3n/7r6PK30o+0m/T7Sua7NsP/lM/KhYwAcps
yaT3yiD7h34UaSniKBMq/O/C0n94baxf+AkeMcvd9jvS7PcpNDYcHn7X8fPizvl3fDbmciD/8bRh
y4GyxiF/HaAWE+gfnhcNK8K2kETkGLji4PrGFY5iduw0HpKazXJfdDEMd8BHKTv7+iWP3MXrTnpt
1ZNW+H/ZO6/tuK00C7/KvAC8kMMtQkUWs0hKN1gUJSLng4Pw9POBsntstcP0ffdF28sKVawCcP6w
97erNS3CFn86fpqqvi1H9Ym9asLUsOzyXQMyN1y34POe4pP9peLsuJQnponOdYsS2tdn7TZn5/vq
GdXFnrC9KRMzkDYOBY9fWm90IaUEHsyG8n1Ux+y64nMMOqdlyV43na8q7krpo7P4V9dz46m3tjYY
VGvTKxSV2cfxEi0m8d+s798HgrvDChp1RHl/7RjzfuJOYhhYv3sFaauavI9ni4CGbNwxNLmMy3pr
5stZTfhdPI5pvLPXpRVN2JAgamHjK6X2BjHkpVuGHX7DMuir1HjGmHHIepeyQ+WJ1gwb01UhFFsY
L4UsXx0Kqp2aTPdqX1y2T0BUyNlAlLwzXGTklYh8Z5QkIdPY04AlDva6ST4mxnS/USYCF3jcsS+9
N7wH3l5LzQPDhnMBOee4bnNrZRr4YFQ1MK3spG8jhrlAf4Q/eGrNl9QoTslcvvZdjnbeukbkwRPZ
NofI5AeazOy9EcutCaR7txhi13ktzYm5+VtGeFcixVuq86TVGz4oPSVOFSUHkcnoHKOs8ESAjKWh
3skADCnbZ5lWr6OGMAMDZuGLCVHA9lqtyW8gh/V2GtRboYOuTNez5jIoVKR6bp1GCWSRvhslv83S
sktRzGedL+fgNiD484yfsDGXJwizmDyFXQL4MpSwGHghmbl5mGLmuOoJb4Ya8NSbXewzdHqsVCuc
l3oKaoJOaF2y1xrdXVTqM6DQ9Sz1JAvytM+ui855yWb1q9sZNx7gq8CetN1C7NpqMabqZvm4kr7M
NkBwoRqHpOI7wutTBoWAGTSO65lJZxpNoD0Dz9AMdH9cCfMqoDfoFRneg/pUJ9qbh1+fmT0BUCIp
T5ojH7t+fDTn8r2CWB+oaBqp1uZHIyamtMjIZAa7wATVVtJAQ5EZfHzuWm0DXTBfmq7Odxzh+KFM
B4Mof24LdElnh0vRsF9o0ZcDewJGhxqmKTzpX0DYegGUtCXEAyzvDDYCYTknMeZsHPIL6UaHzlkk
GcuWPA7Qa4+zVKAJIXWNurWtiOxplx1KUHkio2EIdKU03oQ2fFlkb19pLoUUV02TdWbYI3/JQw/7
UugU6/QaOw2UpaTVS3QuZlc/FXX8VM1s98MVQ1Lms4QIkINdk5D0hbZbBmjBIpASC5FWWdiKpY8w
mafIG1gh537G2PbkNgL/mtNdl0p6WzdmE8Fyf2oU7NsMZHA+j9Yr6tX+ra4RD9cEEkQlWeaug+2t
XT17V+F/JXqgiW81YYF/qrn811x/a4AbUshW2DYkURazru0MBy8s72LT2HEZdjBIwplpGNoGZ9zP
OhfdUjgvjmKTm9RNx1j278rUn027+JFo+ZfN0M9l97aqdpD+0w9tMJufl9VZbpuIHguoFARt+HSJ
YosNuM6sDkC9Zv9D0fzz1nJ7NY8DzQD/iDXzZ78BWpaxthcHnxG3egiU66SXBhMdPOb/8Eo/dzO8
Eq4GhEEU54SmfJxev6uFJ8eZjRyD0UEXxau3kd62x3GuTUtgIPLFNU+Hu/vdAX774+z7n3qsbhss
oZTU/7745zUxneJzwH3KPzkxf/eaiVF7qQty9rAIK42sQT6ieCsDxTAPk0Iy8Pbzsgs79wNPt79/
6X8rsT9+Xm8zHdCTIDf/qaml2JvWfHHrw1D1RpjjD71dYpyIPC7OcOqLg+rNb9Mwy10xSXnK5cB9
6+Fh7VMS6cGKJvV6HhM6gtWwDh672QAec6S703nC4eTTtbUBRBC/a/JLbfeM2uX9XCVPqpVSPs7m
9Uh+CVnljbcnK7P9nOAWCJA2LOHf/6R/cgkRlKbqdBGaaun6T32iXmYeMk6zPqT6sDMb9Vb1VpZS
gDr+4XV+blq2T9TUYHhiJgYc/TOYyZs0wl3c7Vr1WHwPrL4WHPuRWvIQrklVCGkQLiLRqrtSLreO
UKu7dFsrm2vy3kmey1upggmtYMM3nxNlYEU7jY+KZ18bvdynLo97C4EhruLUpt/W55fE0pd9lejt
JhHOzqPaD/d1MT/NqLB25FebJ5G5VTTZghVcnb3HGSn1dVHyLc5us5+V/D1u1icX8dYqBg7v1jjQ
OR8Y+mdBUq0fC/JzQdJ7oI/rrbN0Butu/m4E2l96C8Oco1Fj/f0H+SdPGPrRjbmK9UdHGfHHu2LF
99+ZbOQO68Tig3Ji5skG1AhP82Qc/v61qLB/qkk9BhicU+h/HBaa26//7g7s9SVjQLnUjFLlPYTI
U4W99h9e4k+eLKyLsHJs///vFhSEz4UoVbU+NJ5ssS3PeFnjlbhn/S1bjWUvSB0udPPgKfr1FHtp
hIPwBMnoecjzry48LF+vZI9SMTcOYKI5ZD2eTu1SXbBtvq/2ZEQo/YsDYexEpCAsQ6u9DldlZkfS
bT+5gv9sD25yNJcMvh9bNh8NFgBSr2t3eq+nPmlv+n6c2RKoevZugeUhALK4yLmACkugCk5fClRt
ovqFFlujsA6kKu6bWifz3Vh/uAf/8oQx/+SO5bugzYXWrJrIav74pWzE+blZqvqglTQKMq2yIAOp
7+sMmC9ayieQUW6F5eJeVxYCynjoVR/Z4Q0BLk8u0TkwWWrifuJ1QmWoNSFj1Jcpb40QdQv9vbSv
YzZ8wRhb1ylbV1g+PIlahgyhky9Pqj69rYPqZ072wGSBqqrjB+6VmexY9WmhEPPbOG33RLPvAUze
J5Y9+nnP9clicdtMSZixipmHVVx6e91an7y2l5e/v6r+5CbhzNj+pxn4hH4e3UxJh6R3kvVhYiJM
icNYZOLtmDgb4jb5h28E2PG/3ycupzCPNVQzm1rpj19JZxoLU8mxPvTYuyPNHprQjfNTzEnlaXw/
a8MluS40SMD1hZ/nVIBJyfyZAnBsYttvajC/WSU7UqFAriPfFgxT3K9DoV1B9rgpPXIgU2+zmNSN
ERrt8Fbl6/1cLufK2Q5jLrPEKF7jaatSsYPnq3rpRjCnc6MHlKsRBl53J/hKP9rL1ZyNEDgbia2b
tB46UJC3k9y18Sj8chXpcUYB8dEExfXchBO4hVPN/jUTNJJukeAY7mj1rHV67EXC9sL0UHjIR73Q
blmmI/OkWtPIHGL6s4TbvygV/wULGxdkOxJsYPZDtN1Gw2xdN870aBM2g4y4ULifcNGUHdUSHu4L
vjQ3hOEyRL1ivXS5xS0m4u7Ks+Y3zIDhxISfqU12yUDQYwqiFGeO+ZKnEq2FaWN+t4hoJkdL5qe1
6rYYNW5gIcoTTfG+ijlZskRyYXJ32JO4lJr1JSUJ4FRoFgwonAB6vwRbYwTgjOhJ0Khnl8oeN/aL
jlr7H85j+09ub2oduB/oLbmifg7QLlHqd2xMq8PgLG8kNdwPKueepM2KLW7rrf76aLUbgX9feFR6
H/d8nYrdMg2TT8DJW43ymJDImgDfwgtd2RsOYvaE1b/u1pE3j8uh1AaFBq2oOj8xswgmafKG6sq7
sCVLwxUfSARNhsEddVywOsa1rvCMycXyJA3KLbU32gAS2RjMCQEYpUtlndAYksSQGg1fCMo5mM/j
o0DU4/c6Sx2XlhRiwUWO471pId5tSnuOsh6WdTetZ1wUqLKwc1eawhitWd7sYW13Pfsgh+7gUGT2
teQQockcHw0cdls1L5zfztf/Ttj+acJm2Nv5/tcTth9az/C1aMTPSs/tD/4GB0Wzibxzm0obrIV0
jar+1wmbppq/fMh4qTZdKpjfBwCQZo87mxA09NMqVTdVwm8zNusX+nIGYjzH2e6wy/hP5mym88eu
YoPVmwYthY5Wm0JU+xmZj8W4HezZ0a9WjFPJus+GZBEQ0HXVr5bhouCrjNqK48OXpJvRkPJs/Yw+
zYYPnmmHQbbKVcx7j5ZOqXYJThFo0OtwaRJq6N4YT243OaFZeva5GWvloasJI0WWCYI6c9mrmpX9
QOExY1sgcpvHP+Rrre0av9osHfYAKpG/T9vpiB5r35Oxsc870jl43zOjk4QbIb3Y+KNOYDLogbv4
blq7G1L3wm2L4ZtExB+6ARYJA80icEr7pJkwkUeeBBhJvo1IIcMxbwei9vo86I16ucTEj0WToGmW
6luqgHfoykGJWF4ya0HQtLeajul+ou+V2qqfvUXm0dBuUBESBMu5vwEeaUbsQ8QrtzpqQwdCWWsR
Mm1UOGW0ShsIAWTyIGrXOyzDmN07uIq41bUVmaIOqYbEROSorTwwc7vpF0+FAF+smBYyGBekcvqm
2hpRqloGCkqFuEviRnxJYPAJvcMl1diusvm999RqikTs7L1qPLQmR2Nc6oR6e00fmIg1Qj1W2XTk
kIzT5ckSEqiF2H6ItmCANBoxddOYBL2l2Dg6xq/VAG5/nuHdkzh4bnneB4Y+R83q7JQM+oq1djVQ
SwQLGestv4Ok5sXeSYAnD9xCB2G/xsrTYiDhQbRhRQMSRsYC87zTzcSDe05koM6e8JHUcUKcNFeG
jjMRAT1rFqn2Cpv5WTXDGn+Ub7mYXEab+HHUWpGn5V/auTXPneIeke1UgW5BixsJxyYcMtmnxuiA
UUYYUBIoU+TdYzPYT+68gpKdHD+RtrlTaoQjWMDTvdNWr6uVf8k7AZCPLES0pVMdAb1WTp3ufTfR
RYZCelbINbEhpn174pJw++SO0Hhg4QndDvIC5m6JQFAEq9EcStVndHPE8Kx9WcxVg3g9nGel+Lou
5sz8yG2jPMuXg1Vzcq/A/zDQcS1AdutCJ2nNQ8qok4iqZQ7QB3ZhofUvyiCIQnDmOMRXJQlaXLo9
SHEzapis72xoTLvYyD9RbyYXfNHVznC/Jt6gnubE6QKrtZXH0tSopuAKmaFTZtl9BTM4qEnPQ9iT
Lvs28/pHcqxcyhavuF9hUYTDsF4gDpU7lzhyXJSpvVuRFoQW5K6onjVsCLqi3uI5WSOVgKGIfVIa
jFahh6kwQK07uX3UEIoEWeLKA5roo7Ckfmb5T2WE7PXTCA57N7qxEeoIiAI78abQgojpqxbH6WDl
6qclNlVfKBq4UNmRt5i2DgfqihZ5LeqHQjGWW0or9aQhOLJ8tofU5ZNSpJHduhNQn4qavqwL0DLA
I3mr45VDpAS/UeGUhz/aFPY18+WvGShvcrXQW8jOSYBUSiV0Vj7PFq3wwUlLJnyG+j7HqRvOYP5O
W7iZn9viQXWzI1tn++SSxumbvXVvY2OP0FA3UUqUpL9OpR2a2JmJSvDeRlHeZ4jG0d+ysKjpr/JM
2y+Z8r0y12VX9sx2hHOVTRu11qn3WLg2BVBd75xE6QN8Zm24bL6g1DFcXzOz165JJj9x0WkC8T84
mxG2pD/HOzeKgIZ6iXRIT7AnOy6pxO4vi+7sxkp/9brNVZaBhZGkcj3EepoELDiikWhTVkb5fja7
73JABOesxKFbfQ7qvtS0U+yWxY6ETxkVC1LiRRRtCDfdPeDYvGlK/YttD1eATvPjYM1P7jQ4bGht
EVDn2cdRzepHz5PPZdxPIViF73Y6TVD+CcCYkvIRDOrZMUV/3br6KWvI2LAI60Q5zZhC7W/LFGtt
bKRuEHfde9+PKsN3ZkrWOhK5CWUzjAEJRt0kyiu03v0exi0cQmCsh5IMEhiqX7wF4yxrmUNT1tqZ
3MZxJ/Wl2wm3REXl8or1uj4ix8xuB+DSucYhNCvxDEEI0n0B/3rXM82FqWg9bHpzLOZddl664Zj0
HcwiaTBYRjqKiZHjJa06+3NZzC9TPI4HZ3G+NaOOgD0pU+YxghK7hsmKMBv5UiW9G1FCJNi2Lh1L
M974dGk7fHUCRz9ZuPdNvjJVBvg4dxnbBkJBjlqqPI9eC69Xmb8ZWavzLBzHoyvXnmdNxgoqju0D
z9/slKIx3ScKT7nJRTk/9sSTuaC39owdrF2CoGunl60RzGYLsNvJn0lYtojdcB8XMZwHaAo+isZ3
Q2mdU1mX8SbmWmlybW1nNQ55tmalntwWwXpjcpKvPFV3PaKmcHIXAtm+lmyexSczEzGRHkjaOq8+
zBOWvxYiNgl/0xOeN9YZQY4LPwfEzdVXuTcsebwJmTyZzNtNhpnXGoxDpzdgQwOnBZL2yRhRaBCj
sSw9gw0mpw1Pb4YWaztlBOzpsXVvmBUCq8+NnOu1PvWGHBwvyJvN6AY/rsyUtPSBQa19/6Mz/295
/U/lNc4iRqJ/XV7ffq/rYSnla539sbz+8Qd/W2CbxGFhUYJxxJrB5d/+VV676i+WhlYb+qNO9hS8
yH8ZqQjR4j/ZqPV/Q/b/q7w2wCZpmzVLw2iFKQIEzH+wxv7hdfzDGtvZOJYMJ3WTVCj7Z6IM09xh
rVqVQ93ZOn8CxMmRtcqJBjKeWZgxUNIM8PpZX+0mYXeejza0P0JR0NTd2hEvE6SlyiqsG0RpsT20
qK3w+Y2M199aKeKbyQZ2BkRfDdkOz5q/ghGAUq4MA4K8xQxXu6TuUgwoAxEPa+ZR8KDR2KIqXPcb
PfkJAwJR1ht6DUmJGjnKun6KdQVhtIllKuo9FV4b/qDuAcMOFDeVWSDVwLzB3T44b8UH861BZcA2
tQUFRzEaM0erD5mzZt9hRiZv0wo6bubPvFhLk48kBICWSz8oc9oHcQ4lFMGC4waiazYkHdK18iw3
TF3WpOIiJ9B12gaxi1UwtH4jQNsRp85p4yS5DKwNfTdvEDwFi49fklgw+0ARIKFtuDy352Mm0QW5
KfQ19VTbZMDUG2JP32B7uscnb24Avmn1qluxQfmYhFZ36gbqyzdkX/pB74MBXp/w9BGIvcH9iil1
doxxVRHwvLzUjpao0eLYE00+0U95UKP1BlghrsbGfBmsRDxoZJ24e7ePIQvquGvw527Awbofjae5
LPQdtBp3j1chh0y4xvEFNR5hT4aKqKGBwGZZcrgn2NDNI/vDQbx5iYmfriMTe7Ejb6vNbTxMZrcn
XfzWHIk4oS7ElYz4b/ysbU5lXBPzjRxyK/CwMiuDKwLrw92c4nM2Nscz0sUYAEFe31mqMC/kpTxD
YbFDRJdFCDNv2dWbf3rZnNS2wnhmwlytNpoICtJG7+MR5/W4ebDjzY2d2A30U8ONKpPzPB3VJow/
HNzeZubOvdjakcdYvKPZetNiT0GgsXnA080OzkUOvWKziA9MbX1cJkakudYUFswYqXqtu4arLaA4
PZOBlPrVZjwHCPOy4jD0182QnupY063NpD4N2NWTkdWvNoK+KDczO2LF5NhuBnerbNsLxnvv5GC7
CHOc3VGvzRKjxGaOlx3XzYdjft7M8+1CoNbIeDvMP7z1rU1D426G+2Wz3sskM7Hh22a1JNonNy7n
bEdY20RhZWmryTI5nz6s/NMPY/+iwNx50MFBTA8W1Tf2fwvBvPakmVwLkWrl2dnuVecOO0WcPs/m
ii1+1PLS2NXeBvYpMUHx+jK7JtpOf/ag7ah+CTBHBj1VESljWsPIkPilOj9OzWYuK0mRYE6PG8es
9z06afkgs8ycwMlmIwSFJFFgxhTAVPLPRSH6tQ5XWdSMxVOLBdDS2t4aykGfebKNWZJ8rjQGuSgV
NLLmC6WpMLjTyqrRDLIxSUE1zVtdOS0OcbWU1G7EZE4UCStN1/w8NvUk3pzC0wobCgs8T+mXo2hO
magBRPl1XAiDf9hxccxhGhBbkqqwcx7rYmT3rnaGbge66Il7wHo0Rx/Hz39P6n84qRHLagzw//qk
fmjGvzA9//pHfzur3V8s/ioEaDaWfRuB2G+TMNf4BVoAmzU2eQzLtl/5zfJs/cL8i8kUbmTbJN3l
/wZhBjo0lj4Ws2EwcTpO/P/kpIYG/dPSArMzkzaT3TbvA6rAT0uLERxw3edZQ3ako02RR6ggcpw6
AwZClOzOrtloBMT5undeZiCP1rM6u+bebUJJ9DRYY+giTGwz45n8jOUWDG39IAc7/gKuEGrLaoCa
crBMHdp+kwuTtWids02nAOu5mYNpLuwqJKQnp39j+mdcsfCGbMs9yzzZtAyib7uyizovS1a/XxbW
nVz26cwdmdfvQ0UOBJbgxdwVymDepFoOoi+NzUBpZqlEaqcYpz5e6srnK6jzUDFSPT3KeaAraRb7
opOf1zLXjyFvVYbBOQgYjvWBWkdz2cnPKqnzXgiuRHznVTRAJ2ZNyxOPNao2t+0goTrw3n84WueY
HT6hNaIpSAGeECSpDCIjbC7Ve8YXfoCyA/CttrBQamsWf1tti1VEgdHmuV3xWwQx7+zZbK3huZ7U
4t4rVPpiYHQ30xjXj+3gNjdi6OVynrs5sYghQOblkx3sbkd/qcUkanc8/ta0de/mgvfVsUVhYK/F
ceWrRkbLZuazc7dma/tFS1z3Ni5Z6fksNVQtjJmagpsqp2bnuBUMbVJY5rZqbwqt824tAmFJICL7
/TDw+e1k03lXPH3h6afpZhgBzj9/wHwyq24ecGu5dwoLddb1KSuZxbWIIWXEw7IFg2RT4DElreWk
lLhN59Fpboq+Q5y7cnJEtpNrJ3Pg1MQ/MZosqXRrOKxKJfiZNWNn1Fn3dWKR87nH5f5MpWkagYcG
zA4sKOTfNKUic1mkYJV57Hp3c8tjeGE99cCyJrmb8egnbEB6KkyLsD2K0gGhLpGAWIJSZXp1sX5B
Y9K8q7Y1nGQ3LiqBhXNeZ4fY6cR6HMcFVUEWj8qVjr1lwsvrVFgg8Z7gNqJ8E8fU4kzzk6kd7x3Q
BURoGDN+OFfRDF9DIvWppk69pD+cH8aHDcT94QmxPwwiCVGAzDOVX70jH0aS5cNUAv8FO+6H1YRM
PmwnxYcFBSvA5kdh6O7ukv7DpwK0ShEn8WFgKT/MLHo7YGMhissii2nzuzhxojyQ24JWrIgvTlWR
1bD5Y1KMMvHmmClZrXlv+Q8njf7DV5NUqlOHzua3sQyVrIUVS466uXHizZejbg4dYajlsVuT6SkT
ehYqXtpc8B93zIzFfb65fBidshB2cl1z/YJr6InKLqEv39xB9eYTanp6T4pjo2oDdXMSZZunyN7c
RSwrB4xGNe/hsKgZBiQ56mO4iHk+K1Drjs2IuHDx6vtmda8EKTXHXGoDA/RmPk1ZPkYOgdVoLFPm
Cg3KU8VUvjHHjTqmMEEXr/vZZeCzZDp4n1Y419iVH7DJEzSaTHtY6daT1m9U83EcWeqOzQ1kpnvN
MHS0sWhClIEFWmIyHZUlJC8Xkf4OS0pA9Vmf1bodvueLc62uevyZ4LuJnr8rH2qbLW8um4HcKZhi
ZjnIW22MjV23ifCnjLmkaa/XWecu+9Kk+k7TodwtGvlMcLuHQEMYAxSub1qsZ+vnJia0Bwvkzdr2
FzEVcUCOFrI9QAv7Lq77XQ40+dL38XRjD6RPZUPz1eNpu68zzY2yeIl3CPyp5mNrCBqNhN+1YQxZ
SqmccigR56XEazk6yZcm04cw0Rg1Fg4GQ90bGzZ0Tf9MTuh0UKtEfEL4JLgwJmUPPep97O1yv+Bi
jESPN0lqevzFKCyl8hkomkc7NysQm6zbj6PN2pwNgmmda0AOO8BmVH0tqV/7FhLRyY0R3syK4tyN
beoxtuFoyivoc8IyifmQ9upcL0NHfDpWliyP3C4TBHl08ZPXgaIzrCpmHj+mZMq63de6KRqW9HNW
vLT483baiKokznR3V+Gz3jcriMx2itVnIliUSEioH81Ur9dkmDUMvCaYOADt7gx+4cKCSblh9PLk
4D1QA83DGJsMq31NqabNPhEyhXay5jy58orK9RCL4W8pRTY6QaGzPoWzRiaXOZHKY4EAC6SuGdcG
wUI0u+nc+0qLX8NpYpe5vVOciKgpMc4lI1OvUXkSrToQLTbUXZiN5CypRr/NYZs7VK/qtZEXdegS
o2qPJZeBCYh/1odg3tTLOhNqXw6mAn7Uyb8byMm/499EkIaJG+e6iBks93iDTjV6ISPIl84KbSvT
PjWkut+nRGB9I8o+iVoa5qsu1r8o3vie4ah5YWZBbuZSq8FgWp9q01Jwiw7QxY0CQiFgfm6lLv6U
9OYepeGX2B7fXL2z9mtjChgTpAYY2fKyyMULRckI13H6164inFQa6pH8gYLGRW+/J7EjQUMoYLJw
6h0kWKsm0Nk3oNSNtVtYr31UDFNxV2v2dZ2I+gqt2xhVQodnqSdyG7ym/dRGg1at19tmkGXg8G3M
00f0uJRS1BfMB6GvGxLPI4SDEJk9uUje9nAtrG4rZjo3EMgb/JlTLkrrOHvVi+JR0W2E5OSFfkl1
B/9I5jrfIRvej1J7JzOYXUqG7VNxPtc4zMPOgnI3F6pz8pZ4vWrVkag7g+jdhKU4ncJpqouYZ2fb
RpKY4dBNpHHI56U6GrI9wpbfJvLap2xaiquSa57AHAaTWj+guclFGhBzvO9l2Z4aMT+YazrstDWt
kfhvucn5+g2rtBkIY2we0K/CSCMOh11aZSwsyGoZgX8UmMWHajePIOp6xX2LE/0Fn3b8We0s4wbW
Dp5D17rrNMF1Zb1VeqUdAXCgOE+z9tzWiNPHTv/uVBMxB9o35H9dSopg2cKTGaaD28LjH8zWjDJ4
eyxj7XRPxeLcg4pLwrSc8p1K9Xij105828fNqedLb8oeqIF6nS6DGWA24hJFyg5EeWbor+XatdHm
n+aitbEXpOOeeag1+o5eN/djChQ0RxPhSNzQxPSxcJzdK6Ub7JDcgicBxGErNjutvmkckQTm5CF3
aN6tLGH6WgE3VdSbeBpu1pLWNBXQ8Zn15231BYMA499hfpyG8bbVxI1Q6gvVGmsde0VyJvBpL8sI
rE6yeiTSO2XVV6YytIzMQrPtmNZVnbvulV11NZa43tcXh8xp9F7rrd7XxX/59P8v2pVB+0Yn9teN
3+P3+XX4vbno1z/xm/TB+MVSNyCV5tmO42wN2m8Nn6bav9ggrBxqFVDCzG3/r+OzIdDb/BI+UVTc
iKv/NZvVrV8wkMKXA471q2DiP5jNauaHtuF3w1nEaRb+XI9ITN6QwWv9UafG/aJIUsih9XZ6/ywV
0/GHcnlzZ728XrHRRanCpn5G5XnvTO4FA6N8sWXePbQNQga1H07jggi6c52VKd2oHJfYsOO9bPL0
dqw75RUkHSHadqN2cHFjFjeWpSfDbe1Yi3FnmlmhVwQalppzXLXe1a/xhqjNpwEqAfBZpVgbg3QW
wVDKbZn85IEKsWhm2eRJUZl+HJOSg/U7UXnIt2BUuk+lCzYDdR+kFe3EitHWsXXEnoicVDWHXVqa
ensSZpKVPA/rggm5P2N1hxaDfk47Oc2iP5lLMgA/XzEWkHRmxjPTSt1ZrCODRIt07wIVbP4YL4rC
fEZzCtmFgIyb17yO3W+JncO0gZqEMTXq00aV2IJwrasEVPR5S1OBoXBfIMM7Azlbt72zR0Z8rnGi
TYLbeCcJnJfR2iA3D90mP1QJcu+5zgTkz9oQZHXPLitU1/q8SGZkuMLTQzZkD0lZsnCcx/zS8QA7
5Pr0lDeElOZiyn2t8lCKTAmGza5K0udszmg9F5kdQapeGrM/p9M4Pg9JVbMUHm6Nak5ReEiP7jix
38QcT9Bfp8/wEmgPOg/Hh3FM5uJplohWFjaiJ9c1vyYsJSMjLsaH1R0HdoVKtac/gvFSN5vZc9oD
ViZxVq/3uufdyzV7Yjr/Dk1OnNehQQlaJNdr2jlBNYrPTTWcKtnUh0JkLdGSRjivle4PjN3ObasS
V4NNKU1IxCn04mljl4UjT/2oqOR3ctts4m3W+HbyCGUd1FnxvXETnKLpKHi67k1pUiyToa0zww+l
JLE1gbbGg1ymV/FY9hdXTHrkWKZ6JHI329XzavnwKNNgxTf9lYRHua+klX110470TUYSUdtZyn3S
LiZLs+R7bMTNjaWIB87u+aGulnIP0yTj6G2zQ11sYLZMtX2j2dzXBAexZbXMI8+FdNfj598llcWp
lSreXtrT98aCHEEjy+iYZ4fPCiQjh37Ovjak7IHNrasIXzYsabUaCCwxyG6vBRCHVUEqosoyYvwN
LkyfHzWrVv2+LJ7ghB3RWYCVGxBjWkJ5thYWBkYx56e0w+an4AZ7N0ar/0LwOGcnWtViMgso6x26
E3rh4gq1xHi2Af8CNu/dLjSQhmBUs1ESSGB+FloHV03CPpecbZCYFcLH1fGeCcrkPJRm0d4iAatq
TDq4u9hr2zsKXjeKndihjQFb+zjYlQgE+IJkn+WNju406UkiMASvxoWFLR2Z69tYdrB0Yylv8dto
IL65LBJPlprvzvPyrWt5qEaJYy6nUWQAQsS0TN5ecGnNWwiOOgcd75Zw+2ES7xqMsYyOPWbuNY9j
+r7kAwQ0OL4dzZjatdM1ut/h82Bxteh+apJno8lKPae1V+FddNsg7RR9DwWcn6xA+rjk9h4uFk+J
GZVto9IzWPQGIPXWjVbZGRGRqKCEEzDkuru+zPj5n5ysna/LXHnllnrW10wFrl40iKDo5JXOvM5V
vQjJ58kJMcq+xYPbh5neZk9Vn0NKtVsruyBWlWzDxtUI2R4gxq3iT6SrFi4gboOhhlk2J80jENsx
5JVkhnaPJVV5AOzqvOrAj8Ok8MCmVh4hbWOSchtPs65HMZypHU2ferHjpUFhJej6hBDX5ZA2eLmy
egdQeNn3212Lr8WGHANtKO7AYCldicCIVT750xmYruEwaWpK7vsWV9i5K/yP2K7vJmP5XI+odU1Z
eW//y96ZbMmJZNH2X96cWmAY3eBNvAn3CI++VWjCCnX0YBidwde/TWRmlaTMUla9cc0yJUXg4GBc
u/ecfbTo7gIj04nhnzse3bCHkbeGIsKa2gt3PJelE+4KWkIg6x3V49SAeJ1bvXViRpOehWsMY20v
iPkaeMgzHF7SHB3Wg3C+zqawuFkse7yas4iotnkA/V0bsTEdGNsxEO9ZAGioImk29iQIG8jzYaMc
fSCOAbOB21/B2g2wv6FIwaPFnQgg5rwvpIcwirS1xJnuhxBZTBHSEmzWDEvOLTq2xhysuQUxZY8x
O2tj00WMqs/zmodpW/gOhjUjUyEvYC+7BmfijOoeyR5HhxYyUG1RFu6IUDhnnggZwVLfTBs8QZpv
9gt+mDO7U6h+5oiYA4nnLq0N0gqMixdW0X5ZE48oNweCk0s4tdO66xRBfYM7wyYlly+2tuf8bFqz
QBfa0EdrzQdtVc02i87wNkwYJ1oh5zwUKBJEVbDetf7HZc0ZrXGPkU/QfxRNUZw8FTNzmuuSlIBp
xo+RO5fcA2QwrIGlU1F8G/wyOjNq+QjAFdrlskab5rMXX8UN5A4AAiz9kNw+oWec0H/1+jYuRLxN
6eVcTzIcebkz5/Xt5JVg0G/sOL/KPivPSo+CYTTypdJDuq2KDiZ8yK9atESwwdb7m4bDRqmPA1my
iG6CjqhWaJz5XSQadW6/h7gWOH8nsl2HKrZ3LKbI9xBYvIQQFbaydx+yjLivMaH5lBvsxYOflZ/E
GhxbrRGyAyLPs3wM5i0Bn/UZ0vLqEpMCysR5kdvRnT91aTxjBvCDzRTxGSYAVojt2vC5s8VyW7jo
2nibrqq/NBgM+VqF4uOPfZG/8tgXPU2dOnxsA4+fde35QQ/xuQ8wdIuEO7kbkIrcen2cv6I7e/B8
f9oSpHwtRdMd3SFMELWkuUIYEnOh6e3KJ7qU09Z47C2YTO3lEvuCCXyQ8E2PYOeWllZEBonNIbdC
0HwzNS02vueNUE5zMzpLf7QZPR4D44Ufp6KzXweCiXMV9zeL7Vr5fiRs7Zir3gVN7Y80wXNTr5rO
fiQYdcY9O0b0sz2PO8Ku7uHEefc4Cjt7y6ppUWIIJbYeksJvnXZDuT6oCd8pRsUVn6T9g1KOxyNT
04I/ssldhi28On83J+4DDuhhG/T2ZUh38EOHCvlTnbQX5QSWCGsfSq82cb8gx/Fow2XiM1naFnpE
UBMFmKTBnCugHqTdFyljfOPN5rNdEnGt3sOuJ2KvYxbPKyar5QGU1u3i16eYLWIAf1s05oicPed2
9sfgS5wEJHGILgDS7WUvCGTllTNk3k5XU7n3MjT1qlELzZyWnnLTu829dqXO2B7a3bUpBGA5O27A
nPdqAA+lQ8SQDA6IDV8DxIHC5WdxQLC4g5Fzr/hch1771iH3UNYf8MRkL6xmxQuvuOFDORn7ocj7
+GiDUDq3vYmKN279i7YewXplOOyQEIECeE4EKs3TaM3VJlpSwHPIoRlW21OxV1kZXYiWkWtaGafY
GFmrnT8iClhsstj7xfQvdrgMXzzsJcewaxha53l/I5NUPzWupwuevybvdy5D7KLymNFSXeEJ0j05
BWwfuolUdlbYLfukIdotkXLRApdqHvdZzvNwikJZVXvGzf7TFIeL/yGBHMmQNjS8WcNBRjyIGgEh
tBM6/7KQ/rUP//91DCaUJaDNHsqlhrraQbK9KmuTvcaVV5/B9KrkrlpMSce/JnwhzJNwI6HEhpuu
mqoXOzbx3cg/PZqK5RV2w8NUURvTdhs+1VXdMJMPMIH3S3LSNSVpWY8tXPdqrB5xbGArswNxmMhW
ucwbmHlz1ac7yMHlVllLyQhGK+9sIi7kjmGY1jtvYZCT49gA/+uQx1gvxB+KvD6SUZPcCpJQ5vsw
yHVzYxI4rLsoMXbrF9swIOUk+1LRIgXBiCNeMAj4QrmZ0aiD5tJO8gGgmV9AkBzmJgx0h0AhrSKo
tfO4nEojLWTpubMvF1XrndulrKMYcQ2lk+8e+9T3XuCIYtZepgSeJzoQ5XxCjRTvbCuPk8tsHLOW
GYytcwywybTzxQDSvQDYx+rT6+Zy7C11HBAL3JsW3GDltNZh8fx0N/Yz+uNJq3PNPbkbeje7VDmR
mrEYgm+VbuRnu14b5jqjXX0wlXrsiijOXuF5DNsKiixdRn/1ji4LncouDL/CbUyO/lBRgjtMfLZt
poNnVAH2PvNZnfeIcoqzTnTLm01hfZqIitqU7I+bQNmHhl97sYi2v1MqUx9SI6v7aXK8i0Vl01ZU
Uu281GHk76SVu08KbFxoNKgO2qKjm4dCT+u8uZayrXYun/Gpo4rcM7kgNLZ28n3Cu47ivJ33Ruh+
P5TBOb3ecdewcb/vkyw604Ut3jxp5BFmpNrEjM5QNSAqD1ANHbLEHXe6WRNBssrn6+3S6VMZWeOB
HMQb16TRF7smTZxPAofDFowFxHxsnRJx9TAklxj/ydd0MJYzTPLbMxUZb98yksCgv6xy7jxL91Nc
gWMteY3HiLk/dtT0mxU7ebQy5MsWhK9tPfmoucOSLhhI5Jmgbtc9a2KJnDQKrJveXeZ7NaUIMQkQ
NZCqGN7VrqYCt8p9OafpV6V8eRXHWcZC2yawxUjlLToW/kERQVqm5XbRMH81mAdeOtN8h740uh5N
UuyZ1fnHws+8PVMqFsyuQVFhO7dhWI2briNJjqCK5A1Fcb6rGxS7FHZteF1YrQYNBDDPKWO5ydHd
vCaRE2zcaQ1QqrK0erVU99q6QbFJx/AgPePYYG7HL7bhxRrCPTmfoYhz/RCHELvTD9j1kIfMKHc2
qLb8nb+UbyQ+p/uRbwtWpfkA0fiUJuS8Le0XhJcfunxc7zcUQ/uhh7sN1Nrdo+xDQUui2AW8De+t
6Ey8qRLb31IzO5AUa8D8e01Sx5BI0142fl5zt3TBwbGLYCu0zC7LJClu6T/Y9m6QZgj3o7LH666n
3gYQLHbt2v4xYafOo7YtyTEelyOzf/vrVLNFy0nSPVayJxbVagX576hFC6U/96npL4Iqyzc28TkX
TFN2aToron980kBwpF4wHB3vliJNwLO2n9ivUYrNNbY5ueTVeT2osSDVuZtfGC50G/o9Vy5qgWdK
qcfMatttgAL8lPpIE1qzUDg26XmM34U2+2DpXT0OHyOnBRgzu5s0F8+1xZKXj5L0Jx/uMGlh4Utq
kFGBTmXAbYcjVu3Ye1yagpyjpRCnek4vM6t+7VXQYU1JH7TvfCOTm/pvpjqqE1U/pI14dVOnpLde
yy8dCMSdncAFUFb1bGDSfVOqshaEy6Hfb+h6UHwbslU2i1/dk2hsA0NOcvLEVBh/HO2BiYcZR5Ab
0Tzdw2JdGJmFMdMcGhDTmdfhRKb4p10uS+MdisGN7sEowMBQrtf4nF4cDIwL0t7iSaj2vl1gBqop
JZcsMWx14h1flQquitxTN8iiKawdxElk3RS4aSCsloA3QxyA+8FO1TW4pPCc/+Cvijr8JhJxL/OG
xQMC6EWk7OJi9ni5Ou70OS7U0B4Kq4Bl568TiQDYlVeaiyULILDazrPmlbQtnR7uulh7gaqmpR1h
RQkcf42igoQbZ463Gn8laFbBkuAbPU7HvEERPrYfUe9fAAqwt1AFmewk1lUcMXtdSoR3eRtcKGfs
z6CWBfug8MsL5dH+I2G329aU+lsqU7GNZXupk/EOXvwXu8q44+PZY+hf37VS1TsaM8F5LQsBr71P
D+xdaCAulXUzCfmSObI79bGFil/7uPxLtz6ktkr2WVM5BGCwOdPe0JF3mdh0LvoGRh5oTpzpdwM5
tMc8njLC1uaPRcLMWfSzexYUhLrkvfsp9kbnYQq9Yucb5u4QIZrpq9cF4wNrn9j4vqe3AXG8F7ql
GWU7+daJLUDpGnH4ziW/e6/tojhGfn0l+7LbxosrQaRkU8RMG3IC4wY7LS5a3o8OgTGQYGf11jlN
84oTzsU2g9D1c4Ea1mwJZrfeGr/SN4FdWsecF57euFA+wHLm+jJA/7hFgJynOxIHGa3IZO9W8/yJ
OotHK8EthIcqvGkmN75a+nT4bGX+N6QHM6jk1OrwDIXR3WJkDIE2mOqtyuzpKTTecCtEKpfrFbBA
hEFQNQe6oBUYz95Vu2XlvqyK4YBRf2Z2Cs2R3iIxUGdI+UEY2bF17WBvR/7Ky+CYxePjnHhPVAje
QxsnzVnSzv2R5wAhie6Y0kXh8xQihVdpLR4SeONbQOQ3YNzjt8qABIIYGyKlFMgUyjXv5jQJippL
8uS7TduP6YkaojdnWEUauFOZPwBoZv3Z+D0a4UMS4yynSVTCi6UXRk1TIbys2dxQ3k2NwsbgN/pZ
K9me2jYMsTo0+Bw3AwLnwwwsfjuzLpCXiEbxmlmU/TjyC/xd2A7LywAXgcj6IKZpRIMapHSNP9Ed
FL4d7h6Q3Grq8SPX2eWilII/ToNn05PZRcWEInPjiB7FpO7XSohV5hWOafARYSeIzGLI+6MKQcLj
k2gpWkNJWFZileMW1KZ58AbV03yymZQRLEAemBJW9Fy+Cy/SJE92dRInZkdPbb6fC0gIYFSrbL8A
GoY13rHxNoJXNCVopXajq76hQ633jAjuiLXOGYb5hE8hl9p5asCEkcXtnUlG8ZLnVOA7VHXoXrXn
3HbtyqpFjhXed57mfcpa1tyWizW+WDIbLty0pS+zhmRc6dnqX8hftK+xAM4HoQAEsHnt3LsON+p9
ZMVsXzRi25NlpeITgMbiou/CEQXq6lU3YuApbWqW1U3lhTUxA12KUMXrch7KCUjWbpjoCm5cjQ3/
mg4/cXwoEtwSCo6YPdTTk8c3XeX7uNdJTopDd7sknQSCNCuxR5xqHu0lSC5yyVJZl+n8rVSV8xo7
HYXa4oNKp9OhQS4geNskeda+DL7XnE0Wb92kkbzMuKV2bHayvZ10+UFZ6E4I5KpOOjbB+TjZ/R5r
a3GpHJwGVPaOfdlAHnjqcyDprLLwRlE4ya2v8YO6WW/dqaJV1xAvwmOVOsm+Gxd1mDpm3K4quEss
PfVXIZL+D3RvgXc3k3q0qe8uddNOZ0NP9U87M6BLYwHiTxGlE82AbYhZxjZRXXU19NFna3SgBjtV
fPRTr99ZCGOvIH2QZ5nDx8ha9xxie3gLTo3YxtkbL3wrgEzhx+VO9uw6BirGLf1mfdHB7b0ibLW4
hHv6iTB6Zz/GUIfycH5L5irdCgnLMg5z2opOXNEr0/OzlbnxWaDJXldicfcWN/ohHXG/jpqgcgIa
6Nk0RT0LGm3LDqGWswOUE2x6r6GWtRf9mkFAgZCZLsdZG2AhgcMYNwwa+sAOuRO72hNjeW88dNFz
yssm91YhCUDZ4tIK2t3kMb6hx+pQaTTpmYM8ZxORE+kVC39ux3eda+abCQLnRozFc9SJD27CYo3a
d5/hPd7RKXmLau1vooSBx4SGegdc396RMNicCaeAhiQJ60pyElNBXzfSQ+UO4wQx83LjppmLJrp9
UV2b3+IBOMaWOFJY9YdxkeNHyzAGEa71wbXxX9gLFbKB33BAhJ5ukHK8VVHe3k1De4farpw3dhPy
anfWjWBaWjehG834ExBWtrUtLoFefZFWMFw1otbYEo2EBbZAWCBO5EM/MWtPKnM5KmWg5rUv/9Mr
/yex6kAsBPyTfz+2furf0h+m1r/9wO9Ta8fGe+/Z0CftP2TF/5xaO/Iftm+LiLwxfPFohf85tcZR
ZDt0kcKAiTllfZ/+3//jBquJ33bRL4M+Y9D9XxEx351C3w2rSTgD/2W7EDfXSTVemh+H1Q0CCeqo
cL6KGCsuNDImNc9nlT9Fz1Ul3fPCmDVNIyHkgLEMys95RjGTQYaY21ofdTsRBsaqi5sFsO17tFE6
z94tq2xnu5sGf0Icwmib7IG9TlX5Mp7urWAG9L4dojGM5BOVUlTRmagEq3gyjbyE7TK2bqKKGcVF
o3M6jVtBmkH4zVUBQNnjhOrbjOdJgNsiPo8DGFIQB8N2fFAjF/nBqpuAzpxMBQj9fMLhyrWUVCRk
0mxtDstrXjEjTCqRrGSOZYacUUmiiqYyu46rKqWNx0K2nXAFPNaVSB+XvnGPnBS4QAifn6a0yh7D
XFIgEAST35nGI6GdLuWCUuUsbeLhLXLsbKM7gkloatJd9G18r1EzIhgEoLKgh7nIkUJ5mH+XgvHP
fppIJDgJiuTaWZ3B5jpNitE6x/27ZpIUVjI/WLMzLPTKkyJfJy3KE8FBZKvKZoztpm+P5B/GDoGn
FQP0wtz7pZ3pKwW3oOZbqECTVeP5/1aE/2hF8PAO/GpFeM50glr/B5+h+9sP/eFdwIcgff4Ixci7
zRD3wO8YD8wLyFvwDUQ4EUK6Fd9pWSJi3lbPA6uA7wuWln8tDnBBXN8FIeUHoRCCLLf/QssSOH/C
yXF49iP8Sj4F8hjO93s0WTiSGdFgNDqGIUMm3L9NuNVrXgnN3BbLuLs3RJnMdUioCROP9Mmm57OV
a+YJGPjh2m2gXESaGaUXxE6812DrbtM1MUWv2SlNDVIBS3l43sb9Y0yURridh/bNpjLS2Y52Y/JE
pkX9LHoWHFVNRCqNWAq+eHFN5lNKACVxaN5bbbcrcFrQtXEVNc2GaX/03PuN9bUwgXlCkVuZr1EQ
RUFONr2crtkh7DV8gjAx+cnOCxUe/BELADAj0BjU6ANswJ5FZyfSxnq0pIfDEeneuCfvmoAVNMU0
qFfMZyBcc+1owzihSMOPZVGGEAf6MeSyNEIcYdMll7lyaBsV/rq0CWz6cThN3pnT2shtuuKTrJb6
lEwZHq5wkTuPmLQPOgdy5Tmx3FlYK4gNc6dnIfL5ntA1B44aeI9Doyp1y4TbDg7vsl4WReu170oU
G1jbnlK7S3dFBmwbVzKUgWfVIT1nt0TQ6n7RuBgwacVkHsRRAgMwWGQvblpsKGTL4I551G0o3waW
UXZi5aReZSKRx2GOfTTsSLnKhcO1IJbKeYwKEP1E7E2AwInvwC6h1ilD75Y2no41nKtDur0OiDr2
fK6q6aiEbNTZAKSM5kiLb8lampjenhxG7+vKy3+W+NBwZtJk8jdwtvh3c1rxM54LaPRSraFMIlqI
3PN6ulm5DKlMvYFE3H6Uq3UtTQCzv2fuMR8msgGkVfTsDETMbjSBryO3pnTw/3ucRkXq6WEKmgFl
eh8RPLVGFylMKt1B9qhGoRV2yyliiMF5VgSBisThzZjLhRMK1ovCgAayf1+QMHzB+JYPMDkt0xCM
pFzdaowJvZvWwL8kHgtKz1m7+S4Efy53FLq+uI7HNQKr6yFKn/dqhHOeMLT5gmmBKHLE1YgkELsS
ANe04O9LJjzttrFq8FkbhOb8BdtLfr3x15MPF0h0G4DxXEE9Gf5kaQP3XPqEdBmT8rUsHbHkFKvW
VlqKk4ixK9yGcCkIFOaIfjAAqR8tcs9ILOHe/C12NJ8IDJzoCIdbV3qosuQkxuWgtSPf7JnhB5Hx
BIT6NlGhrUCAtUGdoI9Jlnvy7j1CrHDbtDknKALaGApkIthaAVp4k7glpzVXaDBJu/Bf2JjM1vP7
pwx56SbHcsbiv3Udjw8LY4S7zMKJfR1peBsQKDqXLbY/8T0jVWqXBxT5TQGmev1KBYIGrkm+Tvh6
ODUniPQIynXD/0fzitL/Le/OaoiRKJo1ng5yL/LvqWSFCnLI84AGnPksa1X5jTEHd2TuW+s95axj
usSzwurQMMZtToFTmWGbqsLAti/6addHYjkiTJ/u7Qng25jP6hWY7sDEohnwZpRpXTmbSEbqsg+H
LR2NEEm6sFoa6QKO8lDh1tjOGjSnbwfxKV+TwfkyGd2sJvF7cMY9GXCAOl5pQ3TsxHJhHkbu4kPO
6OsMJbVA5Jd4hPL03efcwqhGL5QUQSKEzUPoM4gNhObGFnrSnAwX4NK3pcXZIT5wEe15WCv6SZfu
zotqOoBcMso5E3kBMpMo+NyqnNxBp25Cd0+Fh5tCdDiQkiSX55iJuL7zmnSvg4AVZGibkQNW0w1D
HbmXYyKSvdUDjYQhTD+h0lKduwaVXVOGabqF9pogJVf1fTk2zJnGosybTVCk4ok9HoygSc9fZVC5
FzHY82MOGOdL6QXLyhQ1wZnNEnjZ0mf86rZmegSkMZ+TclHt57xEHZJZT7DO9TPFYrdD5E2zsYxI
7Jsd5rOC1MdLxyDmKulsntkh5qk6sZevxH5hYXKnsjvhGg7WKIYAgRq4Uvd1LnK6mxNOJibugXM+
LIDPqb28nUd6BNEppsdSmsVLcOkl7bX2dfUVVF2KfD5ELY6ivUX735vwupyse9LAYCGxHXDxvoVj
51yWbHvbu0W6OO1s1Fajb87QAY07BJbqClox0j1riG/rUbOazAHSOEsN9zQs2PROoKH7qEP2hZ7I
vVQkx4unWLnN85SW+qGc5G3qjS2ZNmsUQ9I59zFblIc6YKtaIuwIb1oE+ljwS0WHBKhlIiZzIl/6
cUmE/zJ0eJgb42GB8aa6iXg+VKmODIejPdbHo1ERZbYSt12H+ttnYEqot53aJBsuzHDitrfvEDs1
jOYCe1/m2oEZ6GqgXOyV1b6cbMbEOJWnj7EyVbllVOihUa9Q3xzntiyHreXIkiRWiGGhsftHgR71
NRP0rnkVQosZckkvy7bU+ei73NVEVn40vN5PEwiT617YH9cm45Xq2BRsnMkofxvUcX+JijzfjTIS
DzNgzdNscueucPz+2wjv5eMcJU37Znq7HO+A/sRE4MALOk/Kgq5sqz+IeYnv0tRBJQmPEi2aww69
Bx5QQicYA19fDJ1r3Wjd+3vC/1CEzEH1FbqmuWxXVw2IGQZCWT++hpkf75Iq9W8jFXk3ZpgSekM1
0BcgRoG6Dqy4uCJfUdQ7HPHWnSwabxfIYdpzuYLNKH1zQdeo/pgNPTrIRj3FgyKo3dbPPa/EPfMd
b9fl9qsDPimf8u7Smj35YZpol/DMzZp2eefsYytNT10ikxs3bIarIdDHcKAdWgQCOKyNqwrAmjLy
ckp7yRmGgN1S6ZY7AOgDHcnZIvCVW8XG81hNIcjr0nmJ6dptktKnhSgayXyzX5v4dH8c9nWshdgU
UuPj5HEjRCWJbCH00GcDBSyxBkIFVu5dmEj/NkTZ8NBoyexdY4HgfFIQAouBHtOPV41mLIW048m3
WxpGmoaP4xoStGo6jFFfVQ8oIkHe5pQfZwIkGZjzMsdSscpdach5zNlpW94CsiclD2HQo631eJo7
137B7M4ChbPhihVoJPeuy7pdX0V3bm+PB1UPKf8rpDph9WnvU6+iGYzDY9pjU8fsmk6NczHIfLhD
+2TvdOyf44UjPq1I5ie7K2NUp9XwnA7pB8Qm9P09J6SgMGPyNCLOoits0Pq0nXvhq8ocjY1+RwL4
PvMHn++h1/lEhGUFfhrJwgARey5Sjyeh6outMh4xUtnA27GEgrpBHVMeFCKwZwbUYCyV0Q8YnAKw
aW2c73kd4h8hJHnXlmh4GK1tbKMdkmlghm3ggAAJQfN9IrdAuoQzz8PJaEmrVQiD4471FDckeLJt
wHrzJW8H/xt+jIlUBd9bjmnUl59VELTHSEfxvlxLKzxCGu/MDOGK3nWzLavcxwjcAjirR3RzQzhc
TcoRu5iwue08Eu9XEBl1IitmvF5IdnafeL/Bv67ht49bUB7Vbd5nLqmrHt6UyiT+PWN8l2A9K1p1
YDllQT3JTwXA9uSMiRDjv9GmFix8pyCx2TwkY2kumYl1e8TPkUHwFtJrpAy4gmqkWHlnN/nAcBah
yuLS145l9JqAa7lf4imH0ZGkZ20xzJde53nXbZ2CO2IybO1QaNJ3b8r+ZJx2PoR1Zm4dr+8e06li
8NCeVLiYXRuJ9qbqmu6zz2p5GPtWXzijFx90Ej5TqE1nQad3Y6DlXU7fodx4Y1GANgGBXtLohW19
lkXLMm8mSagu6rWasUEl/OV+cG31yRRVmXD7iBIjANr/jVszEa1dnFIFknD0lKiibq1oXm6sFGwr
worMGz7Ru3xUw1wXAYKRQcbiUFksbuexgRieusF945QvioTR9FSXbRBfurX91k+RujIehRxxFu1w
ToBZvCYRzMWeWVnKaOE94DIj6pKwEzAodXzb0G4982h2aCyKSJ9eljUjU7o6TILbRKj2lrffef9b
nuZ3O/m/oOb/jD4mO8aj7eq4hNU4Uvrszr/fGMONQ4CfUNcGWsvzyWUn6mWpeFxmkrsj7fxd+ppH
w+8HSDjQThf+iACraUtKhZ941BiVZppeXXOsKx1dIlhXrx0L81th9fDASKf5DNBHyutkDAf3XGts
y/O2c6y0ukKXRprre/CU39ZS31R6dK7JzSZCVwsneh5TIm7HAgfqRi51TNlW+cx0Cd2M2NDLfnkQ
/hpv3ppCH7NhoMxEHvRGRMbUP2Dixl6x9A4u+23t02b8uLCfwGcVGjZsSeyRm+wma9wqK8ZjFbgk
6ZZz94Vbpv4WLmP94EbMMTZ9uwpAfGErqADSmMuEvZG1rp02GyzHiu8WSDPdWZSzcTiECWnmM/9Q
38hGEUarUwfQbeeEZGivFtf3nN5ff+lrt+O7XqmMbJLrJZ0aDAM2zZmfvvSCCjn2O8bP3rzul0n9
ZG8wOCSO/9ZS+7f08fUX/elAYKIoAxgEip/vrlCzg2tLDoQCh69YhWjv+rrl++HZWxONQ/bWCYFs
PuJMfCy/Ps0/Hz203TBCOyZthpneTy1hRY8xYFqPwjNX4tGfYFFnZH9RP5b62BhASAxmAzYB1lSx
bfv1wR3QWj+dOy1wYZO54QQulK2fLvKEET6GjNkcOwfx14Y47EFeBUVLPnresW2Wzhp+PcqZ1B00
zcj8dT2sgsAkKI8Ic5zH9w/0P0DL3wFaIKAxifj3A4+XuanwFP8w8/jtZ/4582Cw4cEA9m2eWjYJ
/+puOo7DXyFtcF2UozQX/zXy8Bh50AMj3CUAU/ze9/x98iHtf4CaZ6Bqh3BU1tHHf9Pc/OlhtmG8
2Jj3mLoIKRmCrAvud6kL8TA5+D7b6XqoviRdyaDt03dX4/a3x/X7YBUu1vc38p8O8NNjpI1bVspw
gDBHXw72cIjesvE6ixDxfvn1od5X/+8WDPyOrEns4l0XPIikU/vjycxO55QexFXWetwja2FBZwRK
xOprIPv3Y5ebJPzMWCLsbdxSIG8X3vbenNUXTJrIq//CICgMkhsetpREhAOsYvtAMsvwNQvhjVaX
g5Yd2x7bB6BbdlEea8Yf9nxipWrix7ntz3KReRcdw2QS6BtCp7HYtnW/FcRnYeXQCKvE6JPVtZnA
r7EDKKs2LR4oYZJRb31Zj0Gz40MgpkAiKrC5DeJCswY8zaYcTmXc4ttfqGKmMzKBS7c6BT2kdo9h
8XXogAL5aDWMdJiSVDR6eqHJ015nPkxK1XLKewQzDxNNIFnv3TGBBgaWBl22iTHN6Kw7/G/V+I+G
IqRl8qT9YtXIus9N3WX1j+vG+0/9vm6E/j+YkpKVQ5nzuyH3j6lIJP6Bu83HxSjxH9D35qH6I0CQ
uSjvSglgMZSCmQUf44+FQ2D+pW7iVfb+ZuET/hdTkR9LP9DmNLWArlCJ8dvWjMMfnzXmMWmB98k/
seVnAFqBYfIcRqHLPNMP7jVDiO8u0F8sJH91wAAGJEQnJsi+s65k361UBWethKq8k+uJcIfDLzuA
JjC3fhm2x2TunOtfH+/HUvO3E2Tt5XphVmMs9dNiEuX+0vFukKegSf23POIA7sqj7jw65L8+1I+l
xvuh+Kr5rj1g9hS2P52aRqGfDIUjT0U1ERaKsP7o9QuvfZ/u+nWPUu05KAAKaMBO978+9F+cJXeS
F+ITt+lQ/pwhNrXFONuWlqdO0KOsQ/aNG8ur0QeNCXXorw/2U1XzfqLcgVgomJtAhP95kGZAqFcA
ceRpagjoQb2KMw3pv00ZOfYB3ebaJfj+ojKGBvqs05FYZ6cpEQZCid3aov67eNs/n77PexRm2ko5
Dag0f7ypcifFjJvE8hROktN9b3bbVpEd/j+PxeufFxS3MDfOTzdUkrs2QqxZntxucq4HaXVfAtL6
7odc/F3tut4w/3oRrtcZChxWfs8LbI9XPCXH989K1itt+c0gT2OcfvuteS5IBfv1t/lX145FiOgb
DsYq9dNdC7ZQBj3B4qcFZdMpD0cK0hAQ2NZZcMVsfn2wlYr3p1NaM78FWycu4c+RXsDKnXEBanXi
BUv9644cE8UqRpL3jn/YFt4bsBge0iwCEgkJ/ZykFfdvtiR/cQfT8WfZs9dHVYqfb5hYsPmJ/UKe
DC/XC7eoHQt3cRReKqvjDm0j9ihFIdgczAs5Tbv3h5dJTXZgBdHHX1+Uv/oGIOAyElm/6eDneqcg
98FUmPVOHTPjewbl0+Z9YCjJVdn/94di1wrdlorT/dPG26hQNzpo3VPmcXmj90mpVa6imHAdIf36
YD8u9SzfWEDZZZJOy+7nz7evwocORkxZFyju2DFbllavtVuq1+V9cIQ0Nfybe9n5cQleD4l0PliV
BNzNEmDij08MSdFS+GBOL2ys4gcmiMxuOt0hHZksc591qGGAOC2k2oc5boGEeVRliHKDaq+mHd1o
qFWrEuh9BelxqYBnXwSzyji1mL5mCKP/5iKhaPjhkfB48cM9WgmNtGEQT/ycyIg0JpemcuUF4QcV
ejp84k3mwzR3umLAC1TNJtmWDA8a5ju5mv29wy+70/SJ3qc+fEaap6y9MejcL4tb9V+MKLh1oxTR
LFMoi5UXI5WDbdKZ2GM6SSTf2jQ096XPKNDO+TGNpAoHOj9He1kwJBV5+9pTxZ5oQUNFzLmAG0ZB
8y1cDEvvIZegSVhSC/ZyFLfO0ek8fjXoBqj0/4+7c2tyGlm28F8h9rsdul8e9o44dt9o6AZ6gAFe
HKLbWLJlSdbV0q/fX0kyWO5uzjBFnFGcepxm0lKpKisrc62VW5cm7HMC0YU+Q4JAty7DaMdvOMx0
K/y42wlVDaM0AGjDJ6ee7iPMPksMNflcw4NEdHkBrvu6opID/GC1Tc/qVKVF9waVnAd4xLvPdhIh
04GWKld56g9vJ1o+oQrMHTr4otYun8xuEDTfoONfLT7u4Dt9jvKN5W3QsKTRBHUBr1bd7KG7mFtl
aXrbeqPdJ81CuwJesLtLLYR+qYZBKAlWBmKWmQvPpnIhAM/VmhL5hLLMK2NPhddY0INK3xvM6CJY
fKwNLbhc6DqcuQyM7iTW1Pd52+3cpY52R7Go+aiVKA8mrsF3avFp6j7NHjZ0HgTUr5PBarIFBRWn
Tt2PRQIRcQYYGbHJRcQsb9e1CoaLeTMKhdRFe8pBJHEuAPPSihBga7oW6QPQ4LUNueTM8KlPzLZR
3djXUAzTq8na3r9tu5wrlFfvNshb7ildTSbWmYnYyu0ugIGPfLBieja4+oYL0DqhS0cMdGZeKgvb
uk6Ev5yUNpiCzCh34aUGZmU3102bZhZpzrloxRBcWcErWqJvG0e99SdbeDC1uaXevojpenNGmVEg
KzYLEBhqpLOWyzWw8YyaD2mxnNbK+4kOWkZ1OIvy3KaIX3M11GY5GFp9nuir5qZBRH81V4Ot6SEz
aXqWUJckh5KiHm3Wakqv9ka7ahpqS2fayjK+RGUZvXdA/N8AEw/PdtC71Nl6gjrAhRoo6XUQxuDx
QgGOyML9HvhGA0tJyRbWe5qH0jdAsRxyu7a5rm+5UCog/n2oCduNSycSM4MqbU4MCiFN/X5Dzy6q
IWhuUZQC6B6xJiH5KFn0Lk8yAPTrRbFdxmaaf3OMJn4JBK64pcko9DaKcgD8ig2ead6g1X1eKQnZ
+nxSJ5+scJNmF5lZW/eA72Ci5lH0Os6UdHVBNsxGJKVIqAOt4wilnSK+ddcljPioyfwvK51WOHac
Jzfo8pDDjurFK7XO7d2lk1XWZ9ph0hUsgmMPejG+RvSf8t2+MpovpLc354jzNGRiSz6jAzcFJesq
+rKmXp5DrKIaROXNvhTBKFnO/S5DQivdTs53xIBCcnF7sXWoqOGYEBeD5XhXbLLJywhI+ct1ip5Y
bRb1Ek5GhapQMHkHtGH7KdiUBq0vaPWBgh3qpDsUSqDHeHaOiqcTNJOzhQaQuyhT9WKbxBhyJrd0
FlZw/4irUD1O4WGdWXYI9Wa+2YERQ5AOxNmKG3q2T6rXRLrOFdiL2jyLgrKaGXAI6Y8Xuoszam7+
S2gnGZJbwI+auEZJYhsXH2AiwN0oo+yiEE07I1+5D2Elf3LDQJsFrrq/yCYwG4uQ53AX+fYdpxIt
tBvc+2vL2FVoEip8UXulrV/D74jeKnmRoDWXs6gnZJNyr16AM5poa7ZElnFjOI+THBUPa78gwAam
BVwGb5s/rFIFhxQ34Jbou8SSVfLSBZtQANZxir2pnNP9CeJ8Hu+Ucra1F0BoNHMSwyIw9m9DoNtz
uyYXmmcu57FTmHCgYX6CSEtDYU3dJ4gRBTkuCG8s5NDAx0723KMy9BDQ+Ssb9X2ZGGz9wjcRcdoj
Gntlqhu0DxOW7Ty2S8AtG/pdfNboCUU85xc0zNRjLWbP+xlyZ+bad5JvdVIayMbYCOiFQKvOo7VR
LbcOTYOg7kzMP11rgQiG72ZXITA+fxbtV0ExA1blf83K3Fsnpn5uGkhszxGj3GWf4HwUkz8QrwXs
6mi+c0vzKpCrsDjO/araoZJkNRekhZIPjUsT8BmCttWH0ky3d9Yq+aaFKKygivVmk2v5FX4VcTrN
RfjPoOD/sMr91UMTBNUfq8Lmy7Hj6ZpC8xgk8ldIGNNkM9jUoieWfY3aIZ229hXcDeTb8OOIEmer
6ip398orYxfXN7ss1+8shCQns3SLQMnM4ius5wQ77kcgUXv0hdUc1ivlmTcgp8I3O5ACd9vA2c3T
WM3uAdGHcP8b/SsN1stXOXktcGULLUDVyNHR2fShqFRFUwFH2YW4C9TkoQs6xnVdlV8X0EL+qPLV
5p1aFEh8Bivzy6ay6BWQUjrlrKRoPNtR+0N7qw5u0j1CyxO3osGWX64yTwuqhJaSunseUTB7pVrK
ZDEz8mybwiWtAwAtUQHDQ9W0xSwwwDejwhHp7y0433RZ1BvEFvzFa6Uumne5jzaDW66qz0WY74pz
JcuM4Hof7Pfm3IkVVIqcBTost9ZeqZJL1y8y5Eaiyeu13cQfwAbD+Z9sABjNtImtbABhO9VtxQn/
TS132U2RJOUleLL6Fcn3LSRh14c/inKI/tLHuV2iQaMG84TIYgK/1C7frbSyotPweoHMe4bL+7zZ
5zT6rUPz9T7QcKNUy+lQuEvKqDrTEA9ZzCk6aje5XSMDVbs7hFGd0DZwiCriTBpdnC/cCX2YVsnK
eAmjG45PaIGmKuzgLoPC/qFQ6+yjAzTsvNyDX4fHQXnWRkfJUMBbIEW1ts/0pLJh6y0aH6YifN9Z
rtBeHV1heM8GU/W2bLinRGFjpyAiFsEbTQE1qqTV5MYMcn1FJ6adfuFM9JSKbhKZF4h2mKh9aIGb
XRas3W+L0N//mTh6fl+ZC/uhsnIa5iiJVaBIS69LxOvj0Ebp1NHjb8j47gC3+qjaXtl58s30kRbI
1lt6ijdBll/r1R7KWByjLOrvg109MygyopYMpXyCIOO5pliLHOUBYvZVU6PDooBmRQSOSp3zalMg
EoPkXPnJp7c9gMtVs34DaMxW6MkahW8iyDR0PQXX9M6f6Hw1SnEqNPekCvfFxz2aW7Cy20vN/5sK
Sv8iZ17unbc5znfFMq3vlhk7JjskCsVf2xbq75HnyYO8/tV/9HNDL/6SdiInqlAbHGRX24dqH+Zn
NkKPZy4elvBHjCmXS3JRVFfaAeY7pDNi/+eJEFGkRxcNfUXXG37qaHqem4Cfv1s3kz//N4Nnv4+L
KBdfAGG7QZ6YSs1fe/sTC0dv76IeSTwtyuhPvb0LTUd1wLuTWmhH94P/93PgPVBcO2O7p8F9fpwr
p24jxCul1oABucAhEyn6jj81C7Y6JatCmp1kRDu6RTeiWaAIyLqVmgRdm9oWKXxNlDmPd4CoP0BR
oAsqdYZ2/EP74Nk1AIeJLKHU21vGFNyKYZPQ696RhX48CaQ1pxoFWoNVMrbX1/XHErK/7AbVqUFW
j3KR4NEwcHbH748j0FkCLviwbn7Im/0jzvDZRQAiuPsyHazk+wH1K2eBPYV5ROZP7ff5ySTQ5mzK
LYvks0GyW4yxTQInoirtDZUpTdmoDur9UsDbHS8Fm25wNtArykTdGN2ZQF2FDLmUPyAsQECRtD4K
mO04cYoCsYG3NEmkdHHDPxUcPLsfKK096v33q14BiIlDy1ZYuP042RC2jVa0g7ZzWxxlnkbnFWi6
TbZcbik44Gwc+H4Uy9txMgmqYtJyiaqB1R3BIwoLNIPwSPL1WQMU2mnyePSNj92BQ9wALgmAwY8Q
clwnA4jLbndKnAwGG4FtAJmqcwcs9ONJAIgh1BSo2/dbpfM/I1oKNsGL7EoQYTAwFP0QJp9sBJuV
oIvuoNro3t5xdOklwFUIQXycar8EOPyPl4BtEkEB09NVVooYo5sEjjJHOjhAggEwDDdGlKzFOLku
u6IdgYKoAyF5OzrvO6KNQIArnTTQaLLn4hMBAHTjZCfgEw0Hj0i7l+7vozsZdKAL0jESnSIQySAz
0ju9k0CRi6NOOwgRMX+fpZGdDDxYF71KHA3a1DLwegYCFu04XQv6lIulDsynn6XRrQVVb4GDUkFS
ezPCPQKcGLpFzsQpJUcRO3UeofPDI3IIKDILyJLU6xs2H9nSyRHqnfM/ORxYGpwO4kJxuDS1Pzii
WVDpnN2tzL+/FQxjClECBeHD9fgkSkJbdmqh3SGgPKN7fzaxbKiMFhFLXXMs80eS5DhEcNA3cWyw
uKLxqRjjmwUmQTpMJH/ACuA+1F+dT/aC45JqcywIYz8CqXEdC4D6DOm9oE0593D7dv+tT44FcsoW
lAsdLMXotoIQ35F0iLo7JYvmGs7hQsR8DraCxVYARodLHOlW6KWJpI4F4RBUREd1AHrtOHGItjMV
yRVTYBzbMb7YAPh1d2L//WNBd4iGDRLHApkqxslWcB2ODcpMFKK6WRjfjnCJ5GV3BHQthzjAooLQ
jeGOcFVSDCoqVc6PCsS43CIgJuk6i2FyJxCJ06NvfewXLHcKiUSFTzragiP90GVv0ewIl0iBORiu
Adsil6aSeD6UW0fnD5D4cmUTqoSJDuciCoT9TjjxioRJHJpCfqz/++hyCBoFINkT0hC3Y1dQLvt7
4alXpCIJIZRkRfdLI7or6E9wYX+5tKAJ9ipg9WcyqqrC2UmGRbA3D+5yXO6QqqtgD0gFCGwFeHOU
b0nPtgPPcuwOxb2RFD7rpNdWHNEqQAdOkd0EAnQAuZ1yYvf6oqJ6/P7cFchNaIJg04UO43MFZMCk
QwNSJA6dW1Gs6MapK2ArAEGC5N2vEmZpXHuBHIoqHSYyC7rgseD7n9oLNvdGWN2Q9Hqk1vjWgkq0
L+kRCA24LXBragVNWQ4YPN4RotJEBgH+W384ji6HQARrdQv0718ZDEpNwCzQWu2/9eksuFNiaYFF
GWu9TRDWpGcBDjfFNkqvTxdbhIo2oXRLhRydRzAA1EnuBXB5MK4pqhFwdGO4F5CZIkZgIVB+H937
E7lJF1gAXQmFne8e8SRQVlUafJu4RLuvwHQTPqYYAUEo6VVApIjyjSEQiO3guD32iBReiRAUllt/
ZRzduUCBQTqryrkAONMUMi9Pno6OAjQNFIaLXMxhlkYWIwh4qaxHIGuqOfQG6GvsAtMwWAucG1DC
FYHMasfoLtDi1iBdZ8AvKuQIuIx//9bHs8BaoFEAxSgu6+0Y3454on3Er94gSTHrJNhBZPRh80mM
0EL0DrLvI4uXQdD013qJGAk5KVtI35mnDpGKNBdrBMv6YuToQkRqP4b0sUDJVVXhLjjPXJ3b4EBU
9fpIenSHIxoDj8SBfnUTkECAnAFWFz2cbgwdIhdoG9g24OhfR6L8hTjiOx9o7gfhQ8sECpbZU1yg
5/7BgQfz+O89B+blw7//JYgug38oxNq63/5BFPrPAArb8nSO/njg7bS/0//v/Qs+/unBbx3e6vAf
r4Jl6qX3PsrWgvjUP+att4VN9D+h99XbescEFVw0+/PHk/z7X4PnPDoQ/xfD2ebErkjGS9tNgyaO
hoZb9LS84Y0XZV52eETxGTsgpqzluRcG3+L0pJNIB/+Xto38feo9xMdP3UGI5S1H0fI+D+6LfGC8
hWXKGj9bhl7lpctjyx3kUdpyT7l6EX97gQResf06bOCC5OtvWIUXzHrwMFyFHUxP9vkvlzFdZ4aW
uSwQh8pavmLGg+Bgp13eHY5K1vDLB88fLMAemiNtNwyDKA6GO7LDe0ibjh4C78SLdCACactxNfx4
HYZV1uyrx76pK3RLG8ZAcb+pB+uigxbJmn4dF0H2aJq7yrSs7RsviAbeo6/1ytuFy+5FD8fTQTZf
FFDlTWeZdw9Bf5nngzXdo3ek7Qf3frDyhoTbrvopb5qzgCaPg5Xd1xTlbWdI6GcBreAPc9xGUF2x
5ndYj+lJemJaZL2lTcdRfuJD+hyqrOXb5dfUO4me+iS1vOnSG55bVOtE3k/ecPXiytsmmR8Mj/We
7/w77F8v02w58FQ9ffB3GL9Z7oP7wTHWs/V/h/HPtKQ4zHG7urs0o7TpOM39F3MvjTkph5uzq2/9
nh848zane7+DIMuaf+MHwxnv6F/SZjchEcnwVgOzTJQ9pU2ny9WppkFbN5A1/HZJu+E6LL2Ta0LP
ipQ1f+fHD8sXL7NHZ1uX45Q1/4fobfrkQuzTh7/nBx4vxB7TIGv+PbO/zLLlIKToKSfytvfDW2VP
f5e1+1zD2udlnr8jP352cf+4TLecbIetIrxVn/yTfeCf9dOUfOg/Pc6daJUPt2aftZN97j+XWf7i
yYfvyiTS9n8mqS07Mc+L/P/U8lOZpu9SMo/zTweJmKf+t2FyTfyL+3Dppf/5LwAAAP//</cx:binary>
              </cx:geoCache>
            </cx:geography>
          </cx:layoutPr>
          <cx:valueColors>
            <cx:minColor>
              <a:schemeClr val="accent6">
                <a:lumMod val="20000"/>
                <a:lumOff val="80000"/>
              </a:schemeClr>
            </cx:minColor>
            <cx:maxColor>
              <a:schemeClr val="accent6">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endParaRPr lang="en-US" sz="900" b="0" i="0" u="none" strike="noStrike" baseline="0">
            <a:solidFill>
              <a:sysClr val="windowText" lastClr="000000">
                <a:lumMod val="65000"/>
                <a:lumOff val="35000"/>
              </a:sysClr>
            </a:solidFill>
            <a:latin typeface="Calibri"/>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371475</xdr:colOff>
      <xdr:row>5</xdr:row>
      <xdr:rowOff>177126</xdr:rowOff>
    </xdr:from>
    <xdr:to>
      <xdr:col>2</xdr:col>
      <xdr:colOff>634364</xdr:colOff>
      <xdr:row>7</xdr:row>
      <xdr:rowOff>114300</xdr:rowOff>
    </xdr:to>
    <xdr:sp macro="" textlink="'Aggregrate functions'!G5">
      <xdr:nvSpPr>
        <xdr:cNvPr id="12" name="TextBox 11">
          <a:extLst>
            <a:ext uri="{FF2B5EF4-FFF2-40B4-BE49-F238E27FC236}">
              <a16:creationId xmlns:a16="http://schemas.microsoft.com/office/drawing/2014/main" id="{8E2C277D-3875-4CF2-9946-8F80C3D3EC7F}"/>
            </a:ext>
          </a:extLst>
        </xdr:cNvPr>
        <xdr:cNvSpPr txBox="1"/>
      </xdr:nvSpPr>
      <xdr:spPr>
        <a:xfrm>
          <a:off x="600075" y="939126"/>
          <a:ext cx="1148714" cy="318174"/>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03F43A-D43E-41EB-A62D-9F819C62B200}" type="TxLink">
            <a:rPr lang="en-US" sz="1400" b="1" i="0" u="none" strike="noStrike">
              <a:ln>
                <a:solidFill>
                  <a:schemeClr val="tx1">
                    <a:lumMod val="65000"/>
                    <a:lumOff val="35000"/>
                  </a:schemeClr>
                </a:solidFill>
              </a:ln>
              <a:solidFill>
                <a:srgbClr val="000000"/>
              </a:solidFill>
              <a:latin typeface="Calibri"/>
              <a:ea typeface="+mn-ea"/>
              <a:cs typeface="Calibri"/>
            </a:rPr>
            <a:pPr marL="0" indent="0"/>
            <a:t> $2,174,395 </a:t>
          </a:fld>
          <a:endParaRPr lang="en-US" sz="2000" b="1" i="0" u="none" strike="noStrike">
            <a:ln>
              <a:solidFill>
                <a:schemeClr val="tx1">
                  <a:lumMod val="65000"/>
                  <a:lumOff val="35000"/>
                </a:schemeClr>
              </a:solidFill>
            </a:ln>
            <a:latin typeface="Calibri"/>
            <a:ea typeface="+mn-ea"/>
            <a:cs typeface="Calibri"/>
          </a:endParaRPr>
        </a:p>
      </xdr:txBody>
    </xdr:sp>
    <xdr:clientData/>
  </xdr:twoCellAnchor>
  <xdr:twoCellAnchor>
    <xdr:from>
      <xdr:col>1</xdr:col>
      <xdr:colOff>585788</xdr:colOff>
      <xdr:row>9</xdr:row>
      <xdr:rowOff>159319</xdr:rowOff>
    </xdr:from>
    <xdr:to>
      <xdr:col>2</xdr:col>
      <xdr:colOff>566738</xdr:colOff>
      <xdr:row>11</xdr:row>
      <xdr:rowOff>64069</xdr:rowOff>
    </xdr:to>
    <xdr:sp macro="" textlink="'Aggregrate functions'!G6">
      <xdr:nvSpPr>
        <xdr:cNvPr id="13" name="TextBox 12">
          <a:extLst>
            <a:ext uri="{FF2B5EF4-FFF2-40B4-BE49-F238E27FC236}">
              <a16:creationId xmlns:a16="http://schemas.microsoft.com/office/drawing/2014/main" id="{400AF406-D39F-40CE-B9C2-4BA10EE83B05}"/>
            </a:ext>
          </a:extLst>
        </xdr:cNvPr>
        <xdr:cNvSpPr txBox="1"/>
      </xdr:nvSpPr>
      <xdr:spPr>
        <a:xfrm>
          <a:off x="814388" y="1683319"/>
          <a:ext cx="866775" cy="28575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66EA885-3DC5-48A9-B7D5-98F2B651229B}" type="TxLink">
            <a:rPr lang="en-US" sz="1400" b="1" i="0" u="none" strike="noStrike">
              <a:ln>
                <a:solidFill>
                  <a:schemeClr val="tx1">
                    <a:lumMod val="65000"/>
                    <a:lumOff val="35000"/>
                  </a:schemeClr>
                </a:solidFill>
              </a:ln>
              <a:solidFill>
                <a:srgbClr val="000000"/>
              </a:solidFill>
              <a:latin typeface="Calibri"/>
              <a:ea typeface="+mn-ea"/>
              <a:cs typeface="Calibri"/>
            </a:rPr>
            <a:pPr marL="0" indent="0"/>
            <a:t> $1,087 </a:t>
          </a:fld>
          <a:endParaRPr lang="en-GB" sz="2000" b="1" i="0" u="none" strike="noStrike">
            <a:ln>
              <a:solidFill>
                <a:schemeClr val="tx1">
                  <a:lumMod val="65000"/>
                  <a:lumOff val="35000"/>
                </a:schemeClr>
              </a:solidFill>
            </a:ln>
            <a:solidFill>
              <a:schemeClr val="tx1"/>
            </a:solidFill>
            <a:latin typeface="Calibri"/>
            <a:ea typeface="+mn-ea"/>
            <a:cs typeface="Calibri"/>
          </a:endParaRPr>
        </a:p>
      </xdr:txBody>
    </xdr:sp>
    <xdr:clientData/>
  </xdr:twoCellAnchor>
  <xdr:twoCellAnchor>
    <xdr:from>
      <xdr:col>1</xdr:col>
      <xdr:colOff>690564</xdr:colOff>
      <xdr:row>13</xdr:row>
      <xdr:rowOff>19050</xdr:rowOff>
    </xdr:from>
    <xdr:to>
      <xdr:col>2</xdr:col>
      <xdr:colOff>495301</xdr:colOff>
      <xdr:row>14</xdr:row>
      <xdr:rowOff>114300</xdr:rowOff>
    </xdr:to>
    <xdr:sp macro="" textlink="'Aggregrate functions'!G17">
      <xdr:nvSpPr>
        <xdr:cNvPr id="14" name="TextBox 13">
          <a:extLst>
            <a:ext uri="{FF2B5EF4-FFF2-40B4-BE49-F238E27FC236}">
              <a16:creationId xmlns:a16="http://schemas.microsoft.com/office/drawing/2014/main" id="{F1E290C1-D677-4CF5-B43A-CCDFE366167C}"/>
            </a:ext>
          </a:extLst>
        </xdr:cNvPr>
        <xdr:cNvSpPr txBox="1"/>
      </xdr:nvSpPr>
      <xdr:spPr>
        <a:xfrm>
          <a:off x="919164" y="2305050"/>
          <a:ext cx="690562" cy="28575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187F16-C786-47C7-96A8-E9B2E2BF6F8D}" type="TxLink">
            <a:rPr lang="en-US" sz="1400" b="1" i="0" u="none" strike="noStrike">
              <a:solidFill>
                <a:srgbClr val="000000"/>
              </a:solidFill>
              <a:latin typeface="Calibri"/>
              <a:cs typeface="Calibri"/>
            </a:rPr>
            <a:pPr/>
            <a:t>4964</a:t>
          </a:fld>
          <a:endParaRPr lang="en-GB" sz="1400" b="1"/>
        </a:p>
      </xdr:txBody>
    </xdr:sp>
    <xdr:clientData/>
  </xdr:twoCellAnchor>
  <xdr:twoCellAnchor>
    <xdr:from>
      <xdr:col>0</xdr:col>
      <xdr:colOff>0</xdr:colOff>
      <xdr:row>11</xdr:row>
      <xdr:rowOff>140891</xdr:rowOff>
    </xdr:from>
    <xdr:to>
      <xdr:col>1</xdr:col>
      <xdr:colOff>842962</xdr:colOff>
      <xdr:row>13</xdr:row>
      <xdr:rowOff>27952</xdr:rowOff>
    </xdr:to>
    <xdr:sp macro="" textlink="">
      <xdr:nvSpPr>
        <xdr:cNvPr id="15" name="TextBox 14">
          <a:extLst>
            <a:ext uri="{FF2B5EF4-FFF2-40B4-BE49-F238E27FC236}">
              <a16:creationId xmlns:a16="http://schemas.microsoft.com/office/drawing/2014/main" id="{6A8B999A-7FC0-4D91-A7FC-46156F96222C}"/>
            </a:ext>
          </a:extLst>
        </xdr:cNvPr>
        <xdr:cNvSpPr txBox="1"/>
      </xdr:nvSpPr>
      <xdr:spPr>
        <a:xfrm>
          <a:off x="0" y="2045891"/>
          <a:ext cx="1071562" cy="268061"/>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cs typeface="Calibri"/>
            </a:rPr>
            <a:t>Total</a:t>
          </a:r>
          <a:r>
            <a:rPr lang="en-US" sz="1100" b="0" i="0" u="none" strike="noStrike" baseline="0">
              <a:solidFill>
                <a:srgbClr val="000000"/>
              </a:solidFill>
              <a:latin typeface="Calibri"/>
              <a:cs typeface="Calibri"/>
            </a:rPr>
            <a:t> Quantity</a:t>
          </a:r>
        </a:p>
        <a:p>
          <a:endParaRPr lang="en-US" sz="1100" b="0" i="0" u="none" strike="noStrike">
            <a:solidFill>
              <a:srgbClr val="000000"/>
            </a:solidFill>
            <a:latin typeface="Calibri"/>
            <a:cs typeface="Calibri"/>
          </a:endParaRPr>
        </a:p>
      </xdr:txBody>
    </xdr:sp>
    <xdr:clientData/>
  </xdr:twoCellAnchor>
  <xdr:twoCellAnchor>
    <xdr:from>
      <xdr:col>0</xdr:col>
      <xdr:colOff>0</xdr:colOff>
      <xdr:row>4</xdr:row>
      <xdr:rowOff>121259</xdr:rowOff>
    </xdr:from>
    <xdr:to>
      <xdr:col>1</xdr:col>
      <xdr:colOff>777240</xdr:colOff>
      <xdr:row>6</xdr:row>
      <xdr:rowOff>14579</xdr:rowOff>
    </xdr:to>
    <xdr:sp macro="" textlink="">
      <xdr:nvSpPr>
        <xdr:cNvPr id="20" name="TextBox 19">
          <a:extLst>
            <a:ext uri="{FF2B5EF4-FFF2-40B4-BE49-F238E27FC236}">
              <a16:creationId xmlns:a16="http://schemas.microsoft.com/office/drawing/2014/main" id="{5F107DD8-BCD2-8C06-635A-43D72012D8EE}"/>
            </a:ext>
          </a:extLst>
        </xdr:cNvPr>
        <xdr:cNvSpPr txBox="1"/>
      </xdr:nvSpPr>
      <xdr:spPr>
        <a:xfrm>
          <a:off x="0" y="692759"/>
          <a:ext cx="1005840" cy="27432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 Revenue</a:t>
          </a:r>
        </a:p>
        <a:p>
          <a:endParaRPr lang="en-GB" sz="1100"/>
        </a:p>
      </xdr:txBody>
    </xdr:sp>
    <xdr:clientData/>
  </xdr:twoCellAnchor>
  <xdr:twoCellAnchor>
    <xdr:from>
      <xdr:col>1</xdr:col>
      <xdr:colOff>440055</xdr:colOff>
      <xdr:row>2</xdr:row>
      <xdr:rowOff>122542</xdr:rowOff>
    </xdr:from>
    <xdr:to>
      <xdr:col>2</xdr:col>
      <xdr:colOff>560070</xdr:colOff>
      <xdr:row>4</xdr:row>
      <xdr:rowOff>15862</xdr:rowOff>
    </xdr:to>
    <xdr:sp macro="" textlink="'Aggregrate functions'!G4">
      <xdr:nvSpPr>
        <xdr:cNvPr id="21" name="TextBox 20">
          <a:extLst>
            <a:ext uri="{FF2B5EF4-FFF2-40B4-BE49-F238E27FC236}">
              <a16:creationId xmlns:a16="http://schemas.microsoft.com/office/drawing/2014/main" id="{FAD0D480-D43D-E1C0-B25A-E3CBD929557C}"/>
            </a:ext>
          </a:extLst>
        </xdr:cNvPr>
        <xdr:cNvSpPr txBox="1"/>
      </xdr:nvSpPr>
      <xdr:spPr>
        <a:xfrm>
          <a:off x="668655" y="313042"/>
          <a:ext cx="1005840" cy="27432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6F5E14-8A62-4F78-885E-C5D549BCEE7D}" type="TxLink">
            <a:rPr lang="en-US" sz="1400" b="1" i="0" u="none" strike="noStrike">
              <a:ln>
                <a:solidFill>
                  <a:schemeClr val="tx1">
                    <a:lumMod val="65000"/>
                    <a:lumOff val="35000"/>
                  </a:schemeClr>
                </a:solidFill>
              </a:ln>
              <a:solidFill>
                <a:schemeClr val="tx1"/>
              </a:solidFill>
              <a:latin typeface="Calibri"/>
              <a:cs typeface="Calibri"/>
            </a:rPr>
            <a:pPr algn="ctr"/>
            <a:t>2000</a:t>
          </a:fld>
          <a:endParaRPr lang="en-GB" sz="1400" b="1">
            <a:ln>
              <a:solidFill>
                <a:schemeClr val="tx1">
                  <a:lumMod val="65000"/>
                  <a:lumOff val="35000"/>
                </a:schemeClr>
              </a:solidFill>
            </a:ln>
            <a:solidFill>
              <a:schemeClr val="tx1"/>
            </a:solidFill>
          </a:endParaRPr>
        </a:p>
      </xdr:txBody>
    </xdr:sp>
    <xdr:clientData/>
  </xdr:twoCellAnchor>
  <xdr:twoCellAnchor>
    <xdr:from>
      <xdr:col>0</xdr:col>
      <xdr:colOff>0</xdr:colOff>
      <xdr:row>1</xdr:row>
      <xdr:rowOff>47625</xdr:rowOff>
    </xdr:from>
    <xdr:to>
      <xdr:col>1</xdr:col>
      <xdr:colOff>607695</xdr:colOff>
      <xdr:row>2</xdr:row>
      <xdr:rowOff>131445</xdr:rowOff>
    </xdr:to>
    <xdr:sp macro="" textlink="">
      <xdr:nvSpPr>
        <xdr:cNvPr id="24" name="TextBox 23">
          <a:extLst>
            <a:ext uri="{FF2B5EF4-FFF2-40B4-BE49-F238E27FC236}">
              <a16:creationId xmlns:a16="http://schemas.microsoft.com/office/drawing/2014/main" id="{A284790D-197C-298D-5538-E83AD46186F9}"/>
            </a:ext>
          </a:extLst>
        </xdr:cNvPr>
        <xdr:cNvSpPr txBox="1"/>
      </xdr:nvSpPr>
      <xdr:spPr>
        <a:xfrm>
          <a:off x="0" y="47625"/>
          <a:ext cx="836295" cy="274320"/>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a:t>
          </a:r>
          <a:r>
            <a:rPr lang="en-GB" sz="1100" baseline="0"/>
            <a:t> Order</a:t>
          </a:r>
          <a:endParaRPr lang="en-GB" sz="1100"/>
        </a:p>
      </xdr:txBody>
    </xdr:sp>
    <xdr:clientData/>
  </xdr:twoCellAnchor>
  <xdr:twoCellAnchor>
    <xdr:from>
      <xdr:col>0</xdr:col>
      <xdr:colOff>0</xdr:colOff>
      <xdr:row>8</xdr:row>
      <xdr:rowOff>111072</xdr:rowOff>
    </xdr:from>
    <xdr:to>
      <xdr:col>2</xdr:col>
      <xdr:colOff>57150</xdr:colOff>
      <xdr:row>9</xdr:row>
      <xdr:rowOff>158697</xdr:rowOff>
    </xdr:to>
    <xdr:sp macro="" textlink="">
      <xdr:nvSpPr>
        <xdr:cNvPr id="26" name="TextBox 25">
          <a:extLst>
            <a:ext uri="{FF2B5EF4-FFF2-40B4-BE49-F238E27FC236}">
              <a16:creationId xmlns:a16="http://schemas.microsoft.com/office/drawing/2014/main" id="{A578E018-5B4D-40C7-85E8-111F69F07F00}"/>
            </a:ext>
          </a:extLst>
        </xdr:cNvPr>
        <xdr:cNvSpPr txBox="1"/>
      </xdr:nvSpPr>
      <xdr:spPr>
        <a:xfrm>
          <a:off x="0" y="1444572"/>
          <a:ext cx="1171575" cy="238125"/>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Total Revenue</a:t>
          </a:r>
        </a:p>
        <a:p>
          <a:endParaRPr lang="en-GB" sz="1100"/>
        </a:p>
      </xdr:txBody>
    </xdr:sp>
    <xdr:clientData/>
  </xdr:twoCellAnchor>
  <xdr:twoCellAnchor>
    <xdr:from>
      <xdr:col>3</xdr:col>
      <xdr:colOff>0</xdr:colOff>
      <xdr:row>1</xdr:row>
      <xdr:rowOff>28576</xdr:rowOff>
    </xdr:from>
    <xdr:to>
      <xdr:col>9</xdr:col>
      <xdr:colOff>304800</xdr:colOff>
      <xdr:row>10</xdr:row>
      <xdr:rowOff>47626</xdr:rowOff>
    </xdr:to>
    <xdr:graphicFrame macro="">
      <xdr:nvGraphicFramePr>
        <xdr:cNvPr id="31" name="Chart 30">
          <a:extLst>
            <a:ext uri="{FF2B5EF4-FFF2-40B4-BE49-F238E27FC236}">
              <a16:creationId xmlns:a16="http://schemas.microsoft.com/office/drawing/2014/main" id="{2C2DEFAE-7EDF-494D-A08D-D941B6482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552450</xdr:colOff>
      <xdr:row>10</xdr:row>
      <xdr:rowOff>133350</xdr:rowOff>
    </xdr:from>
    <xdr:to>
      <xdr:col>20</xdr:col>
      <xdr:colOff>278342</xdr:colOff>
      <xdr:row>21</xdr:row>
      <xdr:rowOff>180975</xdr:rowOff>
    </xdr:to>
    <xdr:graphicFrame macro="">
      <xdr:nvGraphicFramePr>
        <xdr:cNvPr id="32" name="Chart 31">
          <a:extLst>
            <a:ext uri="{FF2B5EF4-FFF2-40B4-BE49-F238E27FC236}">
              <a16:creationId xmlns:a16="http://schemas.microsoft.com/office/drawing/2014/main" id="{EC35013D-77C1-4305-8D46-0B1F79DF9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9</xdr:col>
          <xdr:colOff>438150</xdr:colOff>
          <xdr:row>3</xdr:row>
          <xdr:rowOff>19050</xdr:rowOff>
        </xdr:from>
        <xdr:to>
          <xdr:col>14</xdr:col>
          <xdr:colOff>105952</xdr:colOff>
          <xdr:row>8</xdr:row>
          <xdr:rowOff>57150</xdr:rowOff>
        </xdr:to>
        <xdr:pic>
          <xdr:nvPicPr>
            <xdr:cNvPr id="36" name="Picture 35">
              <a:extLst>
                <a:ext uri="{FF2B5EF4-FFF2-40B4-BE49-F238E27FC236}">
                  <a16:creationId xmlns:a16="http://schemas.microsoft.com/office/drawing/2014/main" id="{19831D34-C1D3-F426-BC7D-3E6BA9D8BBBA}"/>
                </a:ext>
              </a:extLst>
            </xdr:cNvPr>
            <xdr:cNvPicPr>
              <a:picLocks noChangeAspect="1" noChangeArrowheads="1"/>
              <a:extLst>
                <a:ext uri="{84589F7E-364E-4C9E-8A38-B11213B215E9}">
                  <a14:cameraTool cellRange="PIVOTS!$T$5:$V$8" spid="_x0000_s15382"/>
                </a:ext>
              </a:extLst>
            </xdr:cNvPicPr>
          </xdr:nvPicPr>
          <xdr:blipFill>
            <a:blip xmlns:r="http://schemas.openxmlformats.org/officeDocument/2006/relationships" r:embed="rId3"/>
            <a:srcRect/>
            <a:stretch>
              <a:fillRect/>
            </a:stretch>
          </xdr:blipFill>
          <xdr:spPr bwMode="auto">
            <a:xfrm>
              <a:off x="5848350" y="409575"/>
              <a:ext cx="2715802" cy="990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552450</xdr:colOff>
      <xdr:row>1</xdr:row>
      <xdr:rowOff>0</xdr:rowOff>
    </xdr:from>
    <xdr:to>
      <xdr:col>20</xdr:col>
      <xdr:colOff>57150</xdr:colOff>
      <xdr:row>10</xdr:row>
      <xdr:rowOff>85725</xdr:rowOff>
    </xdr:to>
    <xdr:graphicFrame macro="">
      <xdr:nvGraphicFramePr>
        <xdr:cNvPr id="37" name="Chart 36">
          <a:extLst>
            <a:ext uri="{FF2B5EF4-FFF2-40B4-BE49-F238E27FC236}">
              <a16:creationId xmlns:a16="http://schemas.microsoft.com/office/drawing/2014/main" id="{5372541F-D0C6-44C2-B29A-77B298D16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57150</xdr:colOff>
      <xdr:row>10</xdr:row>
      <xdr:rowOff>66675</xdr:rowOff>
    </xdr:from>
    <xdr:to>
      <xdr:col>9</xdr:col>
      <xdr:colOff>295275</xdr:colOff>
      <xdr:row>23</xdr:row>
      <xdr:rowOff>104775</xdr:rowOff>
    </xdr:to>
    <xdr:graphicFrame macro="">
      <xdr:nvGraphicFramePr>
        <xdr:cNvPr id="2" name="Chart 1">
          <a:extLst>
            <a:ext uri="{FF2B5EF4-FFF2-40B4-BE49-F238E27FC236}">
              <a16:creationId xmlns:a16="http://schemas.microsoft.com/office/drawing/2014/main" id="{40FB6ADC-F41B-4D02-8D65-06C39D4F8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561974</xdr:colOff>
      <xdr:row>9</xdr:row>
      <xdr:rowOff>161925</xdr:rowOff>
    </xdr:from>
    <xdr:to>
      <xdr:col>15</xdr:col>
      <xdr:colOff>514349</xdr:colOff>
      <xdr:row>22</xdr:row>
      <xdr:rowOff>180974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88D4325-1B0D-44C9-9DF0-8C54A139C7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62574" y="1962150"/>
              <a:ext cx="4219575" cy="249554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781050</xdr:colOff>
      <xdr:row>15</xdr:row>
      <xdr:rowOff>142875</xdr:rowOff>
    </xdr:from>
    <xdr:to>
      <xdr:col>2</xdr:col>
      <xdr:colOff>581025</xdr:colOff>
      <xdr:row>22</xdr:row>
      <xdr:rowOff>66674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546E65A-059B-4590-94BE-617F9F2919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1655" y="3090612"/>
              <a:ext cx="682291" cy="1257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0</xdr:rowOff>
    </xdr:from>
    <xdr:to>
      <xdr:col>1</xdr:col>
      <xdr:colOff>752475</xdr:colOff>
      <xdr:row>22</xdr:row>
      <xdr:rowOff>180975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D1A8831-1F50-47D4-ABF8-EFF4DFC62D8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947737"/>
              <a:ext cx="983080" cy="15144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331374</xdr:colOff>
      <xdr:row>0</xdr:row>
      <xdr:rowOff>2</xdr:rowOff>
    </xdr:from>
    <xdr:to>
      <xdr:col>13</xdr:col>
      <xdr:colOff>454345</xdr:colOff>
      <xdr:row>6</xdr:row>
      <xdr:rowOff>160082</xdr:rowOff>
    </xdr:to>
    <xdr:pic>
      <xdr:nvPicPr>
        <xdr:cNvPr id="6" name="Picture 5">
          <a:extLst>
            <a:ext uri="{FF2B5EF4-FFF2-40B4-BE49-F238E27FC236}">
              <a16:creationId xmlns:a16="http://schemas.microsoft.com/office/drawing/2014/main" id="{A174942B-92D8-70EA-CD0A-56C1B3B79A52}"/>
            </a:ext>
          </a:extLst>
        </xdr:cNvPr>
        <xdr:cNvPicPr>
          <a:picLocks noChangeAspect="1"/>
        </xdr:cNvPicPr>
      </xdr:nvPicPr>
      <xdr:blipFill>
        <a:blip xmlns:r="http://schemas.openxmlformats.org/officeDocument/2006/relationships" r:embed="rId1"/>
        <a:stretch>
          <a:fillRect/>
        </a:stretch>
      </xdr:blipFill>
      <xdr:spPr>
        <a:xfrm>
          <a:off x="6539433" y="2"/>
          <a:ext cx="6779265" cy="1314286"/>
        </a:xfrm>
        <a:prstGeom prst="rect">
          <a:avLst/>
        </a:prstGeom>
      </xdr:spPr>
    </xdr:pic>
    <xdr:clientData/>
  </xdr:twoCellAnchor>
  <xdr:twoCellAnchor editAs="oneCell">
    <xdr:from>
      <xdr:col>2</xdr:col>
      <xdr:colOff>298556</xdr:colOff>
      <xdr:row>7</xdr:row>
      <xdr:rowOff>184096</xdr:rowOff>
    </xdr:from>
    <xdr:to>
      <xdr:col>14</xdr:col>
      <xdr:colOff>256825</xdr:colOff>
      <xdr:row>11</xdr:row>
      <xdr:rowOff>241048</xdr:rowOff>
    </xdr:to>
    <xdr:pic>
      <xdr:nvPicPr>
        <xdr:cNvPr id="8" name="Picture 7">
          <a:extLst>
            <a:ext uri="{FF2B5EF4-FFF2-40B4-BE49-F238E27FC236}">
              <a16:creationId xmlns:a16="http://schemas.microsoft.com/office/drawing/2014/main" id="{886F21E9-548B-CCFE-8FE2-490458913A94}"/>
            </a:ext>
          </a:extLst>
        </xdr:cNvPr>
        <xdr:cNvPicPr>
          <a:picLocks noChangeAspect="1"/>
        </xdr:cNvPicPr>
      </xdr:nvPicPr>
      <xdr:blipFill>
        <a:blip xmlns:r="http://schemas.openxmlformats.org/officeDocument/2006/relationships" r:embed="rId2"/>
        <a:stretch>
          <a:fillRect/>
        </a:stretch>
      </xdr:blipFill>
      <xdr:spPr>
        <a:xfrm>
          <a:off x="6506615" y="1528802"/>
          <a:ext cx="7219681" cy="1580952"/>
        </a:xfrm>
        <a:prstGeom prst="rect">
          <a:avLst/>
        </a:prstGeom>
      </xdr:spPr>
    </xdr:pic>
    <xdr:clientData/>
  </xdr:twoCellAnchor>
  <xdr:twoCellAnchor editAs="oneCell">
    <xdr:from>
      <xdr:col>2</xdr:col>
      <xdr:colOff>225713</xdr:colOff>
      <xdr:row>12</xdr:row>
      <xdr:rowOff>15900</xdr:rowOff>
    </xdr:from>
    <xdr:to>
      <xdr:col>17</xdr:col>
      <xdr:colOff>68804</xdr:colOff>
      <xdr:row>14</xdr:row>
      <xdr:rowOff>806257</xdr:rowOff>
    </xdr:to>
    <xdr:pic>
      <xdr:nvPicPr>
        <xdr:cNvPr id="2" name="Picture 1">
          <a:extLst>
            <a:ext uri="{FF2B5EF4-FFF2-40B4-BE49-F238E27FC236}">
              <a16:creationId xmlns:a16="http://schemas.microsoft.com/office/drawing/2014/main" id="{FB7EF123-979E-A198-47F8-970AE637F1C5}"/>
            </a:ext>
          </a:extLst>
        </xdr:cNvPr>
        <xdr:cNvPicPr>
          <a:picLocks noChangeAspect="1"/>
        </xdr:cNvPicPr>
      </xdr:nvPicPr>
      <xdr:blipFill>
        <a:blip xmlns:r="http://schemas.openxmlformats.org/officeDocument/2006/relationships" r:embed="rId3"/>
        <a:stretch>
          <a:fillRect/>
        </a:stretch>
      </xdr:blipFill>
      <xdr:spPr>
        <a:xfrm>
          <a:off x="6437670" y="3262683"/>
          <a:ext cx="9036786" cy="1742857"/>
        </a:xfrm>
        <a:prstGeom prst="rect">
          <a:avLst/>
        </a:prstGeom>
      </xdr:spPr>
    </xdr:pic>
    <xdr:clientData/>
  </xdr:twoCellAnchor>
  <xdr:twoCellAnchor editAs="oneCell">
    <xdr:from>
      <xdr:col>17</xdr:col>
      <xdr:colOff>492622</xdr:colOff>
      <xdr:row>0</xdr:row>
      <xdr:rowOff>0</xdr:rowOff>
    </xdr:from>
    <xdr:to>
      <xdr:col>29</xdr:col>
      <xdr:colOff>79464</xdr:colOff>
      <xdr:row>7</xdr:row>
      <xdr:rowOff>138607</xdr:rowOff>
    </xdr:to>
    <xdr:pic>
      <xdr:nvPicPr>
        <xdr:cNvPr id="3" name="Picture 2">
          <a:extLst>
            <a:ext uri="{FF2B5EF4-FFF2-40B4-BE49-F238E27FC236}">
              <a16:creationId xmlns:a16="http://schemas.microsoft.com/office/drawing/2014/main" id="{E054E894-9FE0-92B2-66AC-709CFA7424A8}"/>
            </a:ext>
          </a:extLst>
        </xdr:cNvPr>
        <xdr:cNvPicPr>
          <a:picLocks noChangeAspect="1"/>
        </xdr:cNvPicPr>
      </xdr:nvPicPr>
      <xdr:blipFill>
        <a:blip xmlns:r="http://schemas.openxmlformats.org/officeDocument/2006/relationships" r:embed="rId4"/>
        <a:stretch>
          <a:fillRect/>
        </a:stretch>
      </xdr:blipFill>
      <xdr:spPr>
        <a:xfrm>
          <a:off x="15895908" y="0"/>
          <a:ext cx="6934699" cy="1485714"/>
        </a:xfrm>
        <a:prstGeom prst="rect">
          <a:avLst/>
        </a:prstGeom>
      </xdr:spPr>
    </xdr:pic>
    <xdr:clientData/>
  </xdr:twoCellAnchor>
  <xdr:twoCellAnchor editAs="oneCell">
    <xdr:from>
      <xdr:col>17</xdr:col>
      <xdr:colOff>286840</xdr:colOff>
      <xdr:row>13</xdr:row>
      <xdr:rowOff>546033</xdr:rowOff>
    </xdr:from>
    <xdr:to>
      <xdr:col>23</xdr:col>
      <xdr:colOff>486385</xdr:colOff>
      <xdr:row>16</xdr:row>
      <xdr:rowOff>2938</xdr:rowOff>
    </xdr:to>
    <xdr:pic>
      <xdr:nvPicPr>
        <xdr:cNvPr id="10" name="Picture 9">
          <a:extLst>
            <a:ext uri="{FF2B5EF4-FFF2-40B4-BE49-F238E27FC236}">
              <a16:creationId xmlns:a16="http://schemas.microsoft.com/office/drawing/2014/main" id="{C2FC4EAF-9052-C27E-A68C-F09B0520329A}"/>
            </a:ext>
          </a:extLst>
        </xdr:cNvPr>
        <xdr:cNvPicPr>
          <a:picLocks noChangeAspect="1"/>
        </xdr:cNvPicPr>
      </xdr:nvPicPr>
      <xdr:blipFill>
        <a:blip xmlns:r="http://schemas.openxmlformats.org/officeDocument/2006/relationships" r:embed="rId5"/>
        <a:stretch>
          <a:fillRect/>
        </a:stretch>
      </xdr:blipFill>
      <xdr:spPr>
        <a:xfrm>
          <a:off x="15690126" y="3988640"/>
          <a:ext cx="3873473" cy="1361905"/>
        </a:xfrm>
        <a:prstGeom prst="rect">
          <a:avLst/>
        </a:prstGeom>
      </xdr:spPr>
    </xdr:pic>
    <xdr:clientData/>
  </xdr:twoCellAnchor>
  <xdr:twoCellAnchor editAs="oneCell">
    <xdr:from>
      <xdr:col>6</xdr:col>
      <xdr:colOff>217569</xdr:colOff>
      <xdr:row>15</xdr:row>
      <xdr:rowOff>140293</xdr:rowOff>
    </xdr:from>
    <xdr:to>
      <xdr:col>13</xdr:col>
      <xdr:colOff>503768</xdr:colOff>
      <xdr:row>23</xdr:row>
      <xdr:rowOff>92483</xdr:rowOff>
    </xdr:to>
    <xdr:pic>
      <xdr:nvPicPr>
        <xdr:cNvPr id="13" name="Picture 12">
          <a:extLst>
            <a:ext uri="{FF2B5EF4-FFF2-40B4-BE49-F238E27FC236}">
              <a16:creationId xmlns:a16="http://schemas.microsoft.com/office/drawing/2014/main" id="{304542C7-1F19-9DA1-CD8F-0CB2BBB83B2A}"/>
            </a:ext>
          </a:extLst>
        </xdr:cNvPr>
        <xdr:cNvPicPr>
          <a:picLocks noChangeAspect="1"/>
        </xdr:cNvPicPr>
      </xdr:nvPicPr>
      <xdr:blipFill>
        <a:blip xmlns:r="http://schemas.openxmlformats.org/officeDocument/2006/relationships" r:embed="rId6"/>
        <a:stretch>
          <a:fillRect/>
        </a:stretch>
      </xdr:blipFill>
      <xdr:spPr>
        <a:xfrm>
          <a:off x="8885319" y="5297400"/>
          <a:ext cx="4572449" cy="1476190"/>
        </a:xfrm>
        <a:prstGeom prst="rect">
          <a:avLst/>
        </a:prstGeom>
      </xdr:spPr>
    </xdr:pic>
    <xdr:clientData/>
  </xdr:twoCellAnchor>
  <xdr:twoCellAnchor editAs="oneCell">
    <xdr:from>
      <xdr:col>16</xdr:col>
      <xdr:colOff>219095</xdr:colOff>
      <xdr:row>16</xdr:row>
      <xdr:rowOff>57411</xdr:rowOff>
    </xdr:from>
    <xdr:to>
      <xdr:col>27</xdr:col>
      <xdr:colOff>284261</xdr:colOff>
      <xdr:row>25</xdr:row>
      <xdr:rowOff>161959</xdr:rowOff>
    </xdr:to>
    <xdr:pic>
      <xdr:nvPicPr>
        <xdr:cNvPr id="15" name="Picture 14">
          <a:extLst>
            <a:ext uri="{FF2B5EF4-FFF2-40B4-BE49-F238E27FC236}">
              <a16:creationId xmlns:a16="http://schemas.microsoft.com/office/drawing/2014/main" id="{3D5CDA88-86F6-210B-4969-3C023AD2B5DE}"/>
            </a:ext>
          </a:extLst>
        </xdr:cNvPr>
        <xdr:cNvPicPr>
          <a:picLocks noChangeAspect="1"/>
        </xdr:cNvPicPr>
      </xdr:nvPicPr>
      <xdr:blipFill>
        <a:blip xmlns:r="http://schemas.openxmlformats.org/officeDocument/2006/relationships" r:embed="rId7"/>
        <a:stretch>
          <a:fillRect/>
        </a:stretch>
      </xdr:blipFill>
      <xdr:spPr>
        <a:xfrm>
          <a:off x="15010059" y="5405018"/>
          <a:ext cx="6800702" cy="1819048"/>
        </a:xfrm>
        <a:prstGeom prst="rect">
          <a:avLst/>
        </a:prstGeom>
      </xdr:spPr>
    </xdr:pic>
    <xdr:clientData/>
  </xdr:twoCellAnchor>
  <xdr:twoCellAnchor editAs="oneCell">
    <xdr:from>
      <xdr:col>17</xdr:col>
      <xdr:colOff>423859</xdr:colOff>
      <xdr:row>7</xdr:row>
      <xdr:rowOff>261301</xdr:rowOff>
    </xdr:from>
    <xdr:to>
      <xdr:col>29</xdr:col>
      <xdr:colOff>13021</xdr:colOff>
      <xdr:row>13</xdr:row>
      <xdr:rowOff>499134</xdr:rowOff>
    </xdr:to>
    <xdr:pic>
      <xdr:nvPicPr>
        <xdr:cNvPr id="14" name="Picture 13">
          <a:extLst>
            <a:ext uri="{FF2B5EF4-FFF2-40B4-BE49-F238E27FC236}">
              <a16:creationId xmlns:a16="http://schemas.microsoft.com/office/drawing/2014/main" id="{29353D93-35FE-63D4-A8ED-FFF7F7F8B8F8}"/>
            </a:ext>
          </a:extLst>
        </xdr:cNvPr>
        <xdr:cNvPicPr>
          <a:picLocks noChangeAspect="1"/>
        </xdr:cNvPicPr>
      </xdr:nvPicPr>
      <xdr:blipFill>
        <a:blip xmlns:r="http://schemas.openxmlformats.org/officeDocument/2006/relationships" r:embed="rId8"/>
        <a:stretch>
          <a:fillRect/>
        </a:stretch>
      </xdr:blipFill>
      <xdr:spPr>
        <a:xfrm>
          <a:off x="15827145" y="1608408"/>
          <a:ext cx="6937019" cy="2333333"/>
        </a:xfrm>
        <a:prstGeom prst="rect">
          <a:avLst/>
        </a:prstGeom>
      </xdr:spPr>
    </xdr:pic>
    <xdr:clientData/>
  </xdr:twoCellAnchor>
  <xdr:twoCellAnchor editAs="oneCell">
    <xdr:from>
      <xdr:col>25</xdr:col>
      <xdr:colOff>185114</xdr:colOff>
      <xdr:row>13</xdr:row>
      <xdr:rowOff>42350</xdr:rowOff>
    </xdr:from>
    <xdr:to>
      <xdr:col>30</xdr:col>
      <xdr:colOff>162964</xdr:colOff>
      <xdr:row>16</xdr:row>
      <xdr:rowOff>32588</xdr:rowOff>
    </xdr:to>
    <xdr:pic>
      <xdr:nvPicPr>
        <xdr:cNvPr id="16" name="Picture 15">
          <a:extLst>
            <a:ext uri="{FF2B5EF4-FFF2-40B4-BE49-F238E27FC236}">
              <a16:creationId xmlns:a16="http://schemas.microsoft.com/office/drawing/2014/main" id="{D9BC3161-5B6F-68C3-21F2-C67BBA9516D6}"/>
            </a:ext>
          </a:extLst>
        </xdr:cNvPr>
        <xdr:cNvPicPr>
          <a:picLocks noChangeAspect="1"/>
        </xdr:cNvPicPr>
      </xdr:nvPicPr>
      <xdr:blipFill>
        <a:blip xmlns:r="http://schemas.openxmlformats.org/officeDocument/2006/relationships" r:embed="rId9"/>
        <a:stretch>
          <a:fillRect/>
        </a:stretch>
      </xdr:blipFill>
      <xdr:spPr>
        <a:xfrm>
          <a:off x="20486971" y="3484957"/>
          <a:ext cx="3039457" cy="18952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fizah AbdulAzeem" refreshedDate="46004.893237962962" createdVersion="8" refreshedVersion="8" minRefreshableVersion="3" recordCount="2000" xr:uid="{58D30A17-D58C-4B5E-9EDB-0C73FEE59931}">
  <cacheSource type="worksheet">
    <worksheetSource name="Table6"/>
  </cacheSource>
  <cacheFields count="27">
    <cacheField name="Sales_ID" numFmtId="0">
      <sharedItems/>
    </cacheField>
    <cacheField name="Customer Name" numFmtId="0">
      <sharedItems/>
    </cacheField>
    <cacheField name="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Age" numFmtId="0">
      <sharedItems containsSemiMixedTypes="0" containsString="0" containsNumber="1" containsInteger="1" minValue="18" maxValue="64"/>
    </cacheField>
    <cacheField name="Sex" numFmtId="0">
      <sharedItems count="2">
        <s v="Male"/>
        <s v="Female"/>
      </sharedItems>
    </cacheField>
    <cacheField name="State" numFmtId="0">
      <sharedItems count="50">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sharedItems>
    </cacheField>
    <cacheField name="Loyalty_level" numFmtId="0">
      <sharedItems/>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Order date" numFmtId="15">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6"/>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Category" numFmtId="0">
      <sharedItems count="5">
        <s v="Sports"/>
        <s v="Electronics"/>
        <s v="Beauty"/>
        <s v="Home"/>
        <s v="Clothing"/>
      </sharedItems>
    </cacheField>
    <cacheField name="Sub_Category" numFmtId="0">
      <sharedItems count="23">
        <s v="Team Sports"/>
        <s v="Audio"/>
        <s v="Fragrance"/>
        <s v="Computer"/>
        <s v="Haircare"/>
        <s v="Appliances"/>
        <s v="Decor"/>
        <s v="Storage"/>
        <s v="Kitchen"/>
        <s v="Outdoor"/>
        <s v="Mobile"/>
        <s v="Accessories"/>
        <s v="Tops"/>
        <s v="Fitness"/>
        <s v="Bottoms"/>
        <s v="Footwear"/>
        <s v="Lighting"/>
        <s v="Grooming"/>
        <s v="Skincare"/>
        <s v="Makeup"/>
        <s v="Equipment"/>
        <s v="Outerwear"/>
        <s v="Furniture"/>
      </sharedItems>
    </cacheField>
    <cacheField name="Cost" numFmtId="44">
      <sharedItems containsSemiMixedTypes="0" containsString="0" containsNumber="1" minValue="17.309999999999999" maxValue="495.72"/>
    </cacheField>
    <cacheField name="Stock" numFmtId="0">
      <sharedItems containsSemiMixedTypes="0" containsString="0" containsNumber="1" minValue="0" maxValue="496"/>
    </cacheField>
    <cacheField name="Store_ID" numFmtId="0">
      <sharedItems/>
    </cacheField>
    <cacheField name="StoreName" numFmtId="0">
      <sharedItems/>
    </cacheField>
    <cacheField name="Region" numFmtId="0">
      <sharedItems count="4">
        <s v="North"/>
        <s v="West"/>
        <s v="South"/>
        <s v="East"/>
      </sharedItems>
    </cacheField>
    <cacheField name="City2" numFmtId="0">
      <sharedItems/>
    </cacheField>
    <cacheField name="Store Type" numFmtId="0">
      <sharedItems count="3">
        <s v="Outlet"/>
        <s v="Flagship"/>
        <s v="Online"/>
      </sharedItems>
    </cacheField>
    <cacheField name="Quantity" numFmtId="0">
      <sharedItems containsSemiMixedTypes="0" containsString="0" containsNumber="1" minValue="1" maxValue="4"/>
    </cacheField>
    <cacheField name="Unit_Price" numFmtId="44">
      <sharedItems containsSemiMixedTypes="0" containsString="0" containsNumber="1" minValue="20.09" maxValue="999.89"/>
    </cacheField>
    <cacheField name="Discount" numFmtId="9">
      <sharedItems containsSemiMixedTypes="0" containsString="0" containsNumber="1" minValue="0" maxValue="0.3"/>
    </cacheField>
    <cacheField name="Payment_Type" numFmtId="0">
      <sharedItems count="3">
        <s v="Credit Card"/>
        <s v="PayPal"/>
        <s v="COD"/>
      </sharedItems>
    </cacheField>
    <cacheField name="Total_Amount" numFmtId="44">
      <sharedItems containsSemiMixedTypes="0" containsString="0" containsNumber="1" minValue="18.459" maxValue="3908.2428"/>
    </cacheField>
    <cacheField name="Months (Order date)" numFmtId="0" databaseField="0">
      <fieldGroup base="8">
        <rangePr groupBy="months" startDate="2023-10-14T00:00:00" endDate="2025-10-14T00:00:00"/>
        <groupItems count="14">
          <s v="&lt;10/14/2023"/>
          <s v="Jan"/>
          <s v="Feb"/>
          <s v="Mar"/>
          <s v="Apr"/>
          <s v="May"/>
          <s v="Jun"/>
          <s v="Jul"/>
          <s v="Aug"/>
          <s v="Sep"/>
          <s v="Oct"/>
          <s v="Nov"/>
          <s v="Dec"/>
          <s v="&gt;10/14/2025"/>
        </groupItems>
      </fieldGroup>
    </cacheField>
    <cacheField name="Quarters (Order date)" numFmtId="0" databaseField="0">
      <fieldGroup base="8">
        <rangePr groupBy="quarters" startDate="2023-10-14T00:00:00" endDate="2025-10-14T00:00:00"/>
        <groupItems count="6">
          <s v="&lt;10/14/2023"/>
          <s v="Qtr1"/>
          <s v="Qtr2"/>
          <s v="Qtr3"/>
          <s v="Qtr4"/>
          <s v="&gt;10/14/2025"/>
        </groupItems>
      </fieldGroup>
    </cacheField>
    <cacheField name="Years (Order date)" numFmtId="0" databaseField="0">
      <fieldGroup base="8">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2024385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s v="Sarah Smith"/>
    <x v="0"/>
    <n v="55"/>
    <x v="0"/>
    <x v="0"/>
    <s v="Gold"/>
    <x v="0"/>
    <x v="0"/>
    <x v="0"/>
    <x v="0"/>
    <x v="0"/>
    <n v="245.98"/>
    <n v="471"/>
    <s v="STORE3"/>
    <s v="Johnson-Wright"/>
    <x v="0"/>
    <s v="Hoodberg"/>
    <x v="0"/>
    <n v="1"/>
    <n v="218.04"/>
    <n v="0.09"/>
    <x v="0"/>
    <n v="198.41640000000001"/>
  </r>
  <r>
    <s v="SALE1"/>
    <s v="Michael Foley"/>
    <x v="1"/>
    <n v="63"/>
    <x v="1"/>
    <x v="1"/>
    <s v="Gold"/>
    <x v="1"/>
    <x v="1"/>
    <x v="1"/>
    <x v="1"/>
    <x v="1"/>
    <n v="403.71"/>
    <n v="159"/>
    <s v="STORE17"/>
    <s v="Holloway Ltd"/>
    <x v="0"/>
    <s v="Bensonhaven"/>
    <x v="1"/>
    <n v="3"/>
    <n v="104.47"/>
    <n v="0.27"/>
    <x v="1"/>
    <n v="228.7893"/>
  </r>
  <r>
    <s v="SALE2"/>
    <s v="Christopher Sutton"/>
    <x v="2"/>
    <n v="49"/>
    <x v="1"/>
    <x v="2"/>
    <s v="Gold"/>
    <x v="2"/>
    <x v="2"/>
    <x v="2"/>
    <x v="2"/>
    <x v="2"/>
    <n v="43.29"/>
    <n v="267"/>
    <s v="STORE8"/>
    <s v="Bean, Jones and Park"/>
    <x v="1"/>
    <s v="Thompsonborough"/>
    <x v="2"/>
    <n v="4"/>
    <n v="914.05"/>
    <n v="0.25"/>
    <x v="0"/>
    <n v="2742.15"/>
  </r>
  <r>
    <s v="SALE3"/>
    <s v="John Jordan"/>
    <x v="3"/>
    <n v="58"/>
    <x v="1"/>
    <x v="3"/>
    <s v="Platinum"/>
    <x v="3"/>
    <x v="3"/>
    <x v="3"/>
    <x v="1"/>
    <x v="3"/>
    <n v="392.89"/>
    <n v="320"/>
    <s v="STORE8"/>
    <s v="Bean, Jones and Park"/>
    <x v="1"/>
    <s v="Thompsonborough"/>
    <x v="2"/>
    <n v="1"/>
    <n v="921.51"/>
    <n v="0.16"/>
    <x v="2"/>
    <n v="774.0684"/>
  </r>
  <r>
    <s v="SALE4"/>
    <s v="Amanda Powell"/>
    <x v="4"/>
    <n v="28"/>
    <x v="0"/>
    <x v="4"/>
    <s v="Silver"/>
    <x v="4"/>
    <x v="4"/>
    <x v="4"/>
    <x v="2"/>
    <x v="4"/>
    <n v="17.309999999999999"/>
    <n v="399"/>
    <s v="STORE5"/>
    <s v="Gray Ltd"/>
    <x v="0"/>
    <s v="New Michaelchester"/>
    <x v="0"/>
    <n v="3"/>
    <n v="745.3"/>
    <n v="0.18"/>
    <x v="0"/>
    <n v="1833.4380000000001"/>
  </r>
  <r>
    <s v="SALE5"/>
    <s v="Anthony Phillips"/>
    <x v="5"/>
    <n v="18"/>
    <x v="1"/>
    <x v="5"/>
    <s v="Platinum"/>
    <x v="5"/>
    <x v="5"/>
    <x v="5"/>
    <x v="1"/>
    <x v="5"/>
    <n v="465.34"/>
    <n v="301"/>
    <s v="STORE7"/>
    <s v="Martinez-Mullins"/>
    <x v="2"/>
    <s v="Williamsfurt"/>
    <x v="2"/>
    <n v="3"/>
    <n v="147.01"/>
    <n v="0.19"/>
    <x v="2"/>
    <n v="357.23430000000002"/>
  </r>
  <r>
    <s v="SALE6"/>
    <s v="John Scott"/>
    <x v="6"/>
    <n v="24"/>
    <x v="1"/>
    <x v="2"/>
    <s v="Bronze"/>
    <x v="6"/>
    <x v="6"/>
    <x v="6"/>
    <x v="3"/>
    <x v="6"/>
    <n v="461.47"/>
    <n v="190"/>
    <s v="STORE4"/>
    <s v="Alexander Group"/>
    <x v="2"/>
    <s v="Port Sharon"/>
    <x v="2"/>
    <n v="2"/>
    <n v="785.31"/>
    <n v="0.15"/>
    <x v="1"/>
    <n v="1335.027"/>
  </r>
  <r>
    <s v="SALE7"/>
    <s v="Patrick Roberts"/>
    <x v="7"/>
    <n v="41"/>
    <x v="1"/>
    <x v="6"/>
    <s v="Platinum"/>
    <x v="7"/>
    <x v="7"/>
    <x v="7"/>
    <x v="3"/>
    <x v="7"/>
    <n v="138.05000000000001"/>
    <n v="89"/>
    <s v="STORE8"/>
    <s v="Bean, Jones and Park"/>
    <x v="1"/>
    <s v="Thompsonborough"/>
    <x v="2"/>
    <n v="4"/>
    <n v="342.39"/>
    <n v="0.23"/>
    <x v="1"/>
    <n v="1054.5612000000001"/>
  </r>
  <r>
    <s v="SALE8"/>
    <s v="Dr. Suzanne Bullock"/>
    <x v="8"/>
    <n v="60"/>
    <x v="1"/>
    <x v="4"/>
    <s v="Platinum"/>
    <x v="8"/>
    <x v="8"/>
    <x v="8"/>
    <x v="3"/>
    <x v="8"/>
    <n v="201.41"/>
    <n v="146"/>
    <s v="STORE5"/>
    <s v="Gray Ltd"/>
    <x v="0"/>
    <s v="New Michaelchester"/>
    <x v="0"/>
    <n v="3.0000000000000004"/>
    <n v="448.25"/>
    <n v="7.0000000000000007E-2"/>
    <x v="1"/>
    <n v="1250.6175000000001"/>
  </r>
  <r>
    <s v="SALE9"/>
    <s v="David Pierce"/>
    <x v="9"/>
    <n v="45"/>
    <x v="1"/>
    <x v="7"/>
    <s v="Platinum"/>
    <x v="9"/>
    <x v="9"/>
    <x v="9"/>
    <x v="3"/>
    <x v="6"/>
    <n v="179.77"/>
    <n v="305"/>
    <s v="STORE0"/>
    <s v="Rivera-Warner"/>
    <x v="3"/>
    <s v="Washingtonfurt"/>
    <x v="1"/>
    <n v="2"/>
    <n v="873.17"/>
    <n v="0.23"/>
    <x v="1"/>
    <n v="1344.6818000000001"/>
  </r>
  <r>
    <s v="SALE10"/>
    <s v="Michael Thomas"/>
    <x v="10"/>
    <n v="21"/>
    <x v="1"/>
    <x v="8"/>
    <s v="Silver"/>
    <x v="10"/>
    <x v="10"/>
    <x v="10"/>
    <x v="0"/>
    <x v="9"/>
    <n v="166.06"/>
    <n v="340"/>
    <s v="STORE14"/>
    <s v="Mcdonald Inc"/>
    <x v="2"/>
    <s v="Christopherland"/>
    <x v="0"/>
    <n v="1"/>
    <n v="278.63"/>
    <n v="7.0000000000000007E-2"/>
    <x v="0"/>
    <n v="259.1259"/>
  </r>
  <r>
    <s v="SALE11"/>
    <s v="Jessica Gonzalez"/>
    <x v="11"/>
    <n v="34"/>
    <x v="1"/>
    <x v="9"/>
    <s v="Bronze"/>
    <x v="11"/>
    <x v="11"/>
    <x v="11"/>
    <x v="1"/>
    <x v="10"/>
    <n v="326.06"/>
    <n v="301"/>
    <s v="STORE1"/>
    <s v="Martinez, Adkins and Johnson"/>
    <x v="0"/>
    <s v="Danielmouth"/>
    <x v="1"/>
    <n v="4"/>
    <n v="286.92"/>
    <n v="0.17"/>
    <x v="0"/>
    <n v="952.57439999999997"/>
  </r>
  <r>
    <s v="SALE12"/>
    <s v="Wesley Short"/>
    <x v="12"/>
    <n v="41"/>
    <x v="1"/>
    <x v="10"/>
    <s v="Gold"/>
    <x v="12"/>
    <x v="12"/>
    <x v="12"/>
    <x v="0"/>
    <x v="11"/>
    <n v="131.24"/>
    <n v="232"/>
    <s v="STORE4"/>
    <s v="Alexander Group"/>
    <x v="2"/>
    <s v="Port Sharon"/>
    <x v="2"/>
    <n v="4"/>
    <n v="644.58000000000004"/>
    <n v="0.01"/>
    <x v="0"/>
    <n v="2552.5367999999999"/>
  </r>
  <r>
    <s v="SALE13"/>
    <s v="Adam Castro"/>
    <x v="13"/>
    <n v="51"/>
    <x v="0"/>
    <x v="11"/>
    <s v="Silver"/>
    <x v="13"/>
    <x v="13"/>
    <x v="13"/>
    <x v="1"/>
    <x v="3"/>
    <n v="419.28"/>
    <n v="86"/>
    <s v="STORE16"/>
    <s v="Frederick-Wright"/>
    <x v="1"/>
    <s v="New Jimmymouth"/>
    <x v="1"/>
    <n v="2"/>
    <n v="316.89999999999998"/>
    <n v="0.3"/>
    <x v="1"/>
    <n v="443.66"/>
  </r>
  <r>
    <s v="SALE14"/>
    <s v="Sherry Cabrera"/>
    <x v="14"/>
    <n v="55"/>
    <x v="0"/>
    <x v="2"/>
    <s v="Silver"/>
    <x v="14"/>
    <x v="14"/>
    <x v="10"/>
    <x v="0"/>
    <x v="9"/>
    <n v="166.06"/>
    <n v="340"/>
    <s v="STORE15"/>
    <s v="Shelton PLC"/>
    <x v="0"/>
    <s v="East Jenniferstad"/>
    <x v="1"/>
    <n v="4"/>
    <n v="403.47"/>
    <n v="0.28999999999999998"/>
    <x v="1"/>
    <n v="1145.8548000000001"/>
  </r>
  <r>
    <s v="SALE15"/>
    <s v="Lindsay Beasley"/>
    <x v="15"/>
    <n v="37"/>
    <x v="1"/>
    <x v="12"/>
    <s v="Silver"/>
    <x v="15"/>
    <x v="15"/>
    <x v="14"/>
    <x v="4"/>
    <x v="12"/>
    <n v="223.43"/>
    <n v="154"/>
    <s v="STORE9"/>
    <s v="Moore, Padilla and Butler"/>
    <x v="2"/>
    <s v="East Johnstad"/>
    <x v="1"/>
    <n v="2.9999999999999996"/>
    <n v="871.34"/>
    <n v="0.04"/>
    <x v="2"/>
    <n v="2509.4591999999998"/>
  </r>
  <r>
    <s v="SALE16"/>
    <s v="Arthur Warren"/>
    <x v="16"/>
    <n v="38"/>
    <x v="0"/>
    <x v="8"/>
    <s v="Gold"/>
    <x v="16"/>
    <x v="16"/>
    <x v="15"/>
    <x v="0"/>
    <x v="13"/>
    <n v="240.63"/>
    <n v="423"/>
    <s v="STORE19"/>
    <s v="Mann-Austin"/>
    <x v="3"/>
    <s v="Vasquezborough"/>
    <x v="2"/>
    <n v="2"/>
    <n v="451.98"/>
    <n v="0.25"/>
    <x v="0"/>
    <n v="677.97"/>
  </r>
  <r>
    <s v="SALE17"/>
    <s v="Molly Gardner"/>
    <x v="17"/>
    <n v="22"/>
    <x v="1"/>
    <x v="13"/>
    <s v="Platinum"/>
    <x v="17"/>
    <x v="17"/>
    <x v="16"/>
    <x v="3"/>
    <x v="6"/>
    <n v="234.80599999999998"/>
    <n v="378"/>
    <s v="STORE4"/>
    <s v="Alexander Group"/>
    <x v="2"/>
    <s v="Port Sharon"/>
    <x v="2"/>
    <n v="2"/>
    <n v="502.69"/>
    <n v="0.23"/>
    <x v="0"/>
    <n v="774.14260000000002"/>
  </r>
  <r>
    <s v="SALE18"/>
    <s v="David Patterson"/>
    <x v="18"/>
    <n v="43"/>
    <x v="1"/>
    <x v="8"/>
    <s v="Gold"/>
    <x v="18"/>
    <x v="18"/>
    <x v="11"/>
    <x v="1"/>
    <x v="10"/>
    <n v="326.06"/>
    <n v="301"/>
    <s v="STORE4"/>
    <s v="Alexander Group"/>
    <x v="2"/>
    <s v="Port Sharon"/>
    <x v="2"/>
    <n v="2"/>
    <n v="559.23"/>
    <n v="0.25"/>
    <x v="2"/>
    <n v="838.84500000000003"/>
  </r>
  <r>
    <s v="SALE19"/>
    <s v="Maria Hill"/>
    <x v="19"/>
    <n v="58"/>
    <x v="1"/>
    <x v="8"/>
    <s v="Platinum"/>
    <x v="19"/>
    <x v="19"/>
    <x v="17"/>
    <x v="2"/>
    <x v="2"/>
    <n v="482.75"/>
    <n v="444"/>
    <s v="STORE13"/>
    <s v="Gardner, Humphrey and Contreras"/>
    <x v="3"/>
    <s v="Johnsonville"/>
    <x v="1"/>
    <n v="4"/>
    <n v="464.18"/>
    <n v="0.04"/>
    <x v="2"/>
    <n v="1782.4512"/>
  </r>
  <r>
    <s v="SALE20"/>
    <s v="Justin Cross"/>
    <x v="20"/>
    <n v="62"/>
    <x v="1"/>
    <x v="8"/>
    <s v="Bronze"/>
    <x v="20"/>
    <x v="20"/>
    <x v="18"/>
    <x v="0"/>
    <x v="13"/>
    <n v="477.61"/>
    <n v="300"/>
    <s v="STORE17"/>
    <s v="Holloway Ltd"/>
    <x v="0"/>
    <s v="Bensonhaven"/>
    <x v="1"/>
    <n v="3"/>
    <n v="986.04"/>
    <n v="0.27"/>
    <x v="2"/>
    <n v="2159.4276"/>
  </r>
  <r>
    <s v="SALE21"/>
    <s v="Alexander Byrd"/>
    <x v="21"/>
    <n v="25"/>
    <x v="1"/>
    <x v="14"/>
    <s v="Silver"/>
    <x v="21"/>
    <x v="21"/>
    <x v="19"/>
    <x v="1"/>
    <x v="3"/>
    <n v="253.33"/>
    <n v="266"/>
    <s v="STORE18"/>
    <s v="Guerrero-Schmitt"/>
    <x v="3"/>
    <s v="East Stevechester"/>
    <x v="1"/>
    <n v="1"/>
    <n v="589.55999999999995"/>
    <n v="0.22"/>
    <x v="0"/>
    <n v="459.85680000000002"/>
  </r>
  <r>
    <s v="SALE22"/>
    <s v="Elizabeth Foster"/>
    <x v="22"/>
    <n v="33"/>
    <x v="1"/>
    <x v="15"/>
    <s v="Gold"/>
    <x v="22"/>
    <x v="22"/>
    <x v="20"/>
    <x v="4"/>
    <x v="14"/>
    <n v="218.22"/>
    <n v="224"/>
    <s v="STORE10"/>
    <s v="Hill, Wagner and Ballard"/>
    <x v="3"/>
    <s v="East Davidville"/>
    <x v="2"/>
    <n v="3"/>
    <n v="979.42"/>
    <n v="0.03"/>
    <x v="1"/>
    <n v="2850.1122"/>
  </r>
  <r>
    <s v="SALE23"/>
    <s v="Miranda King"/>
    <x v="23"/>
    <n v="34"/>
    <x v="1"/>
    <x v="14"/>
    <s v="Platinum"/>
    <x v="23"/>
    <x v="23"/>
    <x v="21"/>
    <x v="2"/>
    <x v="4"/>
    <n v="115.82"/>
    <n v="460"/>
    <s v="STORE8"/>
    <s v="Bean, Jones and Park"/>
    <x v="1"/>
    <s v="Thompsonborough"/>
    <x v="2"/>
    <n v="1"/>
    <n v="719.28"/>
    <n v="0.08"/>
    <x v="0"/>
    <n v="661.73760000000004"/>
  </r>
  <r>
    <s v="SALE24"/>
    <s v="Jennifer Pruitt"/>
    <x v="24"/>
    <n v="53"/>
    <x v="0"/>
    <x v="6"/>
    <s v="Silver"/>
    <x v="24"/>
    <x v="24"/>
    <x v="22"/>
    <x v="1"/>
    <x v="11"/>
    <n v="349.17"/>
    <n v="476"/>
    <s v="STORE6"/>
    <s v="Benson-Elliott"/>
    <x v="3"/>
    <s v="Port Josephberg"/>
    <x v="2"/>
    <n v="3"/>
    <n v="77.599999999999994"/>
    <n v="7.0000000000000007E-2"/>
    <x v="0"/>
    <n v="216.50399999999999"/>
  </r>
  <r>
    <s v="SALE25"/>
    <s v="Erika Padilla"/>
    <x v="25"/>
    <n v="50"/>
    <x v="0"/>
    <x v="4"/>
    <s v="Silver"/>
    <x v="25"/>
    <x v="25"/>
    <x v="23"/>
    <x v="4"/>
    <x v="11"/>
    <n v="261"/>
    <n v="59"/>
    <s v="STORE3"/>
    <s v="Johnson-Wright"/>
    <x v="0"/>
    <s v="Hoodberg"/>
    <x v="0"/>
    <n v="4"/>
    <n v="852.71"/>
    <n v="0.14000000000000001"/>
    <x v="1"/>
    <n v="2933.3224"/>
  </r>
  <r>
    <s v="SALE26"/>
    <s v="Stuart Johnson"/>
    <x v="26"/>
    <n v="42"/>
    <x v="1"/>
    <x v="16"/>
    <s v="Platinum"/>
    <x v="26"/>
    <x v="26"/>
    <x v="24"/>
    <x v="1"/>
    <x v="1"/>
    <n v="431.67"/>
    <n v="73"/>
    <s v="STORE8"/>
    <s v="Bean, Jones and Park"/>
    <x v="1"/>
    <s v="Thompsonborough"/>
    <x v="2"/>
    <n v="4"/>
    <n v="156.16"/>
    <n v="3.9999999999999925E-2"/>
    <x v="0"/>
    <n v="599.65440000000001"/>
  </r>
  <r>
    <s v="SALE27"/>
    <s v="Anna Perez"/>
    <x v="27"/>
    <n v="30"/>
    <x v="0"/>
    <x v="17"/>
    <s v="Platinum"/>
    <x v="27"/>
    <x v="27"/>
    <x v="25"/>
    <x v="1"/>
    <x v="5"/>
    <n v="480.9"/>
    <n v="104"/>
    <s v="STORE8"/>
    <s v="Bean, Jones and Park"/>
    <x v="1"/>
    <s v="Thompsonborough"/>
    <x v="2"/>
    <n v="3"/>
    <n v="815.49"/>
    <n v="0.17"/>
    <x v="0"/>
    <n v="2030.5700999999999"/>
  </r>
  <r>
    <s v="SALE28"/>
    <s v="Theresa Campbell"/>
    <x v="28"/>
    <n v="42"/>
    <x v="1"/>
    <x v="18"/>
    <s v="Bronze"/>
    <x v="28"/>
    <x v="28"/>
    <x v="26"/>
    <x v="1"/>
    <x v="11"/>
    <n v="242.23"/>
    <n v="453"/>
    <s v="STORE2"/>
    <s v="Black-Horn"/>
    <x v="2"/>
    <s v="North Nancyview"/>
    <x v="0"/>
    <n v="2"/>
    <n v="74.209999999999994"/>
    <n v="0.11"/>
    <x v="1"/>
    <n v="132.09379999999999"/>
  </r>
  <r>
    <s v="SALE29"/>
    <s v="Sherry Cabrera"/>
    <x v="14"/>
    <n v="55"/>
    <x v="0"/>
    <x v="2"/>
    <s v="Silver"/>
    <x v="14"/>
    <x v="29"/>
    <x v="8"/>
    <x v="3"/>
    <x v="8"/>
    <n v="201.41"/>
    <n v="146"/>
    <s v="STORE3"/>
    <s v="Johnson-Wright"/>
    <x v="0"/>
    <s v="Hoodberg"/>
    <x v="0"/>
    <n v="4"/>
    <n v="451.67"/>
    <n v="0.15"/>
    <x v="0"/>
    <n v="1535.6780000000001"/>
  </r>
  <r>
    <s v="SALE30"/>
    <s v="Joshua Ryan"/>
    <x v="29"/>
    <n v="27"/>
    <x v="1"/>
    <x v="19"/>
    <s v="Platinum"/>
    <x v="29"/>
    <x v="30"/>
    <x v="23"/>
    <x v="4"/>
    <x v="11"/>
    <n v="261"/>
    <n v="59"/>
    <s v="STORE19"/>
    <s v="Mann-Austin"/>
    <x v="3"/>
    <s v="Vasquezborough"/>
    <x v="2"/>
    <n v="1"/>
    <n v="429.38"/>
    <n v="0.13"/>
    <x v="1"/>
    <n v="373.56060000000002"/>
  </r>
  <r>
    <s v="SALE31"/>
    <s v="Shane Brown"/>
    <x v="30"/>
    <n v="23"/>
    <x v="1"/>
    <x v="20"/>
    <s v="Gold"/>
    <x v="30"/>
    <x v="31"/>
    <x v="27"/>
    <x v="4"/>
    <x v="14"/>
    <n v="386.56"/>
    <n v="125"/>
    <s v="STORE12"/>
    <s v="Thomas, Bridges and Harris"/>
    <x v="0"/>
    <s v="Sabrinatown"/>
    <x v="2"/>
    <n v="2"/>
    <n v="148.96"/>
    <n v="0.03"/>
    <x v="2"/>
    <n v="288.98239999999998"/>
  </r>
  <r>
    <s v="SALE32"/>
    <s v="Jennifer Johnson"/>
    <x v="31"/>
    <n v="54"/>
    <x v="0"/>
    <x v="21"/>
    <s v="Bronze"/>
    <x v="31"/>
    <x v="32"/>
    <x v="28"/>
    <x v="4"/>
    <x v="15"/>
    <n v="158.13999999999999"/>
    <n v="82"/>
    <s v="STORE8"/>
    <s v="Bean, Jones and Park"/>
    <x v="1"/>
    <s v="Thompsonborough"/>
    <x v="2"/>
    <n v="4"/>
    <n v="313.83"/>
    <n v="0.08"/>
    <x v="0"/>
    <n v="1154.8943999999999"/>
  </r>
  <r>
    <s v="SALE33"/>
    <s v="April Phillips"/>
    <x v="32"/>
    <n v="62"/>
    <x v="1"/>
    <x v="22"/>
    <s v="Platinum"/>
    <x v="32"/>
    <x v="33"/>
    <x v="21"/>
    <x v="2"/>
    <x v="4"/>
    <n v="115.82"/>
    <n v="460"/>
    <s v="STORE6"/>
    <s v="Benson-Elliott"/>
    <x v="3"/>
    <s v="Port Josephberg"/>
    <x v="2"/>
    <n v="2"/>
    <n v="717.31"/>
    <n v="0.15"/>
    <x v="0"/>
    <n v="1219.4269999999999"/>
  </r>
  <r>
    <s v="SALE34"/>
    <s v="Evelyn Brown"/>
    <x v="33"/>
    <n v="39"/>
    <x v="0"/>
    <x v="23"/>
    <s v="Gold"/>
    <x v="33"/>
    <x v="34"/>
    <x v="29"/>
    <x v="3"/>
    <x v="16"/>
    <n v="228.53"/>
    <n v="469"/>
    <s v="STORE1"/>
    <s v="Martinez, Adkins and Johnson"/>
    <x v="0"/>
    <s v="Danielmouth"/>
    <x v="1"/>
    <n v="2.9999999999999996"/>
    <n v="873.22"/>
    <n v="0.18"/>
    <x v="0"/>
    <n v="2148.1212"/>
  </r>
  <r>
    <s v="SALE35"/>
    <s v="Julia Jackson"/>
    <x v="34"/>
    <n v="46"/>
    <x v="0"/>
    <x v="24"/>
    <s v="Platinum"/>
    <x v="34"/>
    <x v="35"/>
    <x v="30"/>
    <x v="2"/>
    <x v="17"/>
    <n v="337.42"/>
    <n v="256"/>
    <s v="STORE3"/>
    <s v="Johnson-Wright"/>
    <x v="0"/>
    <s v="Hoodberg"/>
    <x v="0"/>
    <n v="4"/>
    <n v="109.36"/>
    <n v="0.19"/>
    <x v="2"/>
    <n v="354.32639999999998"/>
  </r>
  <r>
    <s v="SALE36"/>
    <s v="Tammy Miller Md"/>
    <x v="35"/>
    <n v="19"/>
    <x v="1"/>
    <x v="25"/>
    <s v="Gold"/>
    <x v="35"/>
    <x v="36"/>
    <x v="23"/>
    <x v="4"/>
    <x v="11"/>
    <n v="261"/>
    <n v="59"/>
    <s v="STORE7"/>
    <s v="Martinez-Mullins"/>
    <x v="2"/>
    <s v="Williamsfurt"/>
    <x v="2"/>
    <n v="3"/>
    <n v="559.52"/>
    <n v="0.16"/>
    <x v="1"/>
    <n v="1409.9903999999999"/>
  </r>
  <r>
    <s v="SALE37"/>
    <s v="Darrell Miller"/>
    <x v="36"/>
    <n v="59"/>
    <x v="1"/>
    <x v="26"/>
    <s v="Platinum"/>
    <x v="36"/>
    <x v="37"/>
    <x v="31"/>
    <x v="3"/>
    <x v="8"/>
    <n v="298.86"/>
    <n v="308"/>
    <s v="STORE17"/>
    <s v="Holloway Ltd"/>
    <x v="0"/>
    <s v="Bensonhaven"/>
    <x v="1"/>
    <n v="3"/>
    <n v="121.76"/>
    <n v="0.27"/>
    <x v="1"/>
    <n v="266.65440000000001"/>
  </r>
  <r>
    <s v="SALE38"/>
    <s v="Daniel Austin"/>
    <x v="37"/>
    <n v="29"/>
    <x v="0"/>
    <x v="27"/>
    <s v="Gold"/>
    <x v="37"/>
    <x v="38"/>
    <x v="9"/>
    <x v="3"/>
    <x v="6"/>
    <n v="179.77"/>
    <n v="305"/>
    <s v="STORE13"/>
    <s v="Gardner, Humphrey and Contreras"/>
    <x v="3"/>
    <s v="Johnsonville"/>
    <x v="1"/>
    <n v="4"/>
    <n v="735.32"/>
    <n v="0.06"/>
    <x v="2"/>
    <n v="2764.8031999999998"/>
  </r>
  <r>
    <s v="SALE39"/>
    <s v="John Smith"/>
    <x v="38"/>
    <n v="27"/>
    <x v="0"/>
    <x v="24"/>
    <s v="Platinum"/>
    <x v="38"/>
    <x v="39"/>
    <x v="32"/>
    <x v="2"/>
    <x v="18"/>
    <n v="358.47"/>
    <n v="213"/>
    <s v="STORE3"/>
    <s v="Johnson-Wright"/>
    <x v="0"/>
    <s v="Hoodberg"/>
    <x v="0"/>
    <n v="2"/>
    <n v="600.73"/>
    <n v="0.08"/>
    <x v="0"/>
    <n v="1105.3432"/>
  </r>
  <r>
    <s v="SALE40"/>
    <s v="Tonya Burch"/>
    <x v="39"/>
    <n v="39"/>
    <x v="1"/>
    <x v="9"/>
    <s v="Gold"/>
    <x v="39"/>
    <x v="40"/>
    <x v="33"/>
    <x v="1"/>
    <x v="1"/>
    <n v="322.41000000000003"/>
    <n v="213"/>
    <s v="STORE19"/>
    <s v="Mann-Austin"/>
    <x v="3"/>
    <s v="Vasquezborough"/>
    <x v="2"/>
    <n v="2"/>
    <n v="873.86"/>
    <n v="7.0000000000000007E-2"/>
    <x v="2"/>
    <n v="1625.3796"/>
  </r>
  <r>
    <s v="SALE41"/>
    <s v="Edward Cole"/>
    <x v="40"/>
    <n v="36"/>
    <x v="0"/>
    <x v="28"/>
    <s v="Gold"/>
    <x v="40"/>
    <x v="41"/>
    <x v="34"/>
    <x v="4"/>
    <x v="12"/>
    <n v="265.73266666666666"/>
    <n v="360"/>
    <s v="STORE8"/>
    <s v="Bean, Jones and Park"/>
    <x v="1"/>
    <s v="Thompsonborough"/>
    <x v="2"/>
    <n v="3"/>
    <n v="342.47"/>
    <n v="0.08"/>
    <x v="1"/>
    <n v="945.21720000000016"/>
  </r>
  <r>
    <s v="SALE42"/>
    <s v="Jennifer Woods"/>
    <x v="41"/>
    <n v="37"/>
    <x v="0"/>
    <x v="29"/>
    <s v="Platinum"/>
    <x v="41"/>
    <x v="42"/>
    <x v="35"/>
    <x v="3"/>
    <x v="6"/>
    <n v="218.48"/>
    <n v="276"/>
    <s v="STORE9"/>
    <s v="Moore, Padilla and Butler"/>
    <x v="2"/>
    <s v="East Johnstad"/>
    <x v="1"/>
    <n v="2"/>
    <n v="915.15"/>
    <n v="0.16"/>
    <x v="1"/>
    <n v="1537.452"/>
  </r>
  <r>
    <s v="SALE43"/>
    <s v="Christy Hoffman"/>
    <x v="42"/>
    <n v="26"/>
    <x v="1"/>
    <x v="30"/>
    <s v="Platinum"/>
    <x v="42"/>
    <x v="43"/>
    <x v="9"/>
    <x v="3"/>
    <x v="6"/>
    <n v="179.77"/>
    <n v="305"/>
    <s v="STORE17"/>
    <s v="Holloway Ltd"/>
    <x v="0"/>
    <s v="Bensonhaven"/>
    <x v="1"/>
    <n v="3"/>
    <n v="863.11"/>
    <n v="0.28000000000000003"/>
    <x v="1"/>
    <n v="1864.3176000000001"/>
  </r>
  <r>
    <s v="SALE44"/>
    <s v="Sarah Brady"/>
    <x v="43"/>
    <n v="47"/>
    <x v="0"/>
    <x v="9"/>
    <s v="Platinum"/>
    <x v="43"/>
    <x v="44"/>
    <x v="19"/>
    <x v="1"/>
    <x v="3"/>
    <n v="253.33"/>
    <n v="266"/>
    <s v="STORE12"/>
    <s v="Thomas, Bridges and Harris"/>
    <x v="0"/>
    <s v="Sabrinatown"/>
    <x v="2"/>
    <n v="2"/>
    <n v="209.32"/>
    <n v="0.23"/>
    <x v="2"/>
    <n v="322.3528"/>
  </r>
  <r>
    <s v="SALE45"/>
    <s v="Manuel Fisher"/>
    <x v="44"/>
    <n v="21"/>
    <x v="1"/>
    <x v="21"/>
    <s v="Gold"/>
    <x v="44"/>
    <x v="45"/>
    <x v="4"/>
    <x v="2"/>
    <x v="4"/>
    <n v="17.309999999999999"/>
    <n v="399"/>
    <s v="STORE8"/>
    <s v="Bean, Jones and Park"/>
    <x v="1"/>
    <s v="Thompsonborough"/>
    <x v="2"/>
    <n v="4"/>
    <n v="288.60000000000002"/>
    <n v="0.09"/>
    <x v="1"/>
    <n v="1050.5039999999999"/>
  </r>
  <r>
    <s v="SALE46"/>
    <s v="Eric Singh"/>
    <x v="45"/>
    <n v="29"/>
    <x v="1"/>
    <x v="23"/>
    <s v="Gold"/>
    <x v="45"/>
    <x v="46"/>
    <x v="36"/>
    <x v="3"/>
    <x v="6"/>
    <n v="325.26"/>
    <n v="400"/>
    <s v="STORE16"/>
    <s v="Frederick-Wright"/>
    <x v="1"/>
    <s v="New Jimmymouth"/>
    <x v="1"/>
    <n v="1"/>
    <n v="418.69"/>
    <n v="0.06"/>
    <x v="1"/>
    <n v="393.5686"/>
  </r>
  <r>
    <s v="SALE47"/>
    <s v="Melissa Howard"/>
    <x v="46"/>
    <n v="53"/>
    <x v="1"/>
    <x v="21"/>
    <s v="Gold"/>
    <x v="46"/>
    <x v="23"/>
    <x v="37"/>
    <x v="3"/>
    <x v="8"/>
    <n v="19.52"/>
    <n v="57"/>
    <s v="STORE11"/>
    <s v="Aguirre-Keller"/>
    <x v="2"/>
    <s v="Lake Michael"/>
    <x v="2"/>
    <n v="1"/>
    <n v="135.78"/>
    <n v="0.14000000000000001"/>
    <x v="1"/>
    <n v="116.77079999999999"/>
  </r>
  <r>
    <s v="SALE48"/>
    <s v="Sarah Brady"/>
    <x v="43"/>
    <n v="47"/>
    <x v="0"/>
    <x v="9"/>
    <s v="Platinum"/>
    <x v="43"/>
    <x v="47"/>
    <x v="38"/>
    <x v="0"/>
    <x v="13"/>
    <n v="167.12"/>
    <n v="316"/>
    <s v="STORE17"/>
    <s v="Holloway Ltd"/>
    <x v="0"/>
    <s v="Bensonhaven"/>
    <x v="1"/>
    <n v="1"/>
    <n v="517.13"/>
    <n v="0.28000000000000003"/>
    <x v="0"/>
    <n v="372.33359999999999"/>
  </r>
  <r>
    <s v="SALE49"/>
    <s v="Dr. Tamara White Md"/>
    <x v="47"/>
    <n v="60"/>
    <x v="0"/>
    <x v="29"/>
    <s v="Bronze"/>
    <x v="47"/>
    <x v="48"/>
    <x v="39"/>
    <x v="3"/>
    <x v="7"/>
    <n v="123.46"/>
    <n v="76"/>
    <s v="STORE16"/>
    <s v="Frederick-Wright"/>
    <x v="1"/>
    <s v="New Jimmymouth"/>
    <x v="1"/>
    <n v="2"/>
    <n v="384.66"/>
    <n v="0.08"/>
    <x v="2"/>
    <n v="707.77440000000013"/>
  </r>
  <r>
    <s v="SALE50"/>
    <s v="Eric Singh"/>
    <x v="45"/>
    <n v="29"/>
    <x v="1"/>
    <x v="23"/>
    <s v="Gold"/>
    <x v="45"/>
    <x v="49"/>
    <x v="40"/>
    <x v="0"/>
    <x v="0"/>
    <n v="212.26"/>
    <n v="82"/>
    <s v="STORE9"/>
    <s v="Moore, Padilla and Butler"/>
    <x v="2"/>
    <s v="East Johnstad"/>
    <x v="1"/>
    <n v="3"/>
    <n v="83.7"/>
    <n v="0.24"/>
    <x v="1"/>
    <n v="190.83600000000001"/>
  </r>
  <r>
    <s v="SALE51"/>
    <s v="Maria Ramirez"/>
    <x v="48"/>
    <n v="37"/>
    <x v="0"/>
    <x v="10"/>
    <s v="Bronze"/>
    <x v="48"/>
    <x v="50"/>
    <x v="20"/>
    <x v="4"/>
    <x v="14"/>
    <n v="218.22"/>
    <n v="224"/>
    <s v="STORE7"/>
    <s v="Martinez-Mullins"/>
    <x v="2"/>
    <s v="Williamsfurt"/>
    <x v="2"/>
    <n v="3"/>
    <n v="76.569999999999993"/>
    <n v="0.26"/>
    <x v="0"/>
    <n v="169.9854"/>
  </r>
  <r>
    <s v="SALE52"/>
    <s v="Theresa Campbell"/>
    <x v="28"/>
    <n v="42"/>
    <x v="1"/>
    <x v="18"/>
    <s v="Bronze"/>
    <x v="28"/>
    <x v="51"/>
    <x v="41"/>
    <x v="2"/>
    <x v="19"/>
    <n v="183.04"/>
    <n v="457"/>
    <s v="STORE6"/>
    <s v="Benson-Elliott"/>
    <x v="3"/>
    <s v="Port Josephberg"/>
    <x v="2"/>
    <n v="3"/>
    <n v="162.02110000000002"/>
    <n v="0"/>
    <x v="0"/>
    <n v="486.06330000000003"/>
  </r>
  <r>
    <s v="SALE53"/>
    <s v="Alex Mann Ii"/>
    <x v="49"/>
    <n v="58"/>
    <x v="0"/>
    <x v="15"/>
    <s v="Bronze"/>
    <x v="49"/>
    <x v="43"/>
    <x v="42"/>
    <x v="0"/>
    <x v="11"/>
    <n v="131.51"/>
    <n v="0"/>
    <s v="STORE8"/>
    <s v="Bean, Jones and Park"/>
    <x v="1"/>
    <s v="Thompsonborough"/>
    <x v="2"/>
    <n v="1"/>
    <n v="900.35"/>
    <n v="0.13"/>
    <x v="2"/>
    <n v="783.30449999999996"/>
  </r>
  <r>
    <s v="SALE54"/>
    <s v="Amy Fowler"/>
    <x v="50"/>
    <n v="62"/>
    <x v="1"/>
    <x v="14"/>
    <s v="Platinum"/>
    <x v="50"/>
    <x v="52"/>
    <x v="43"/>
    <x v="1"/>
    <x v="1"/>
    <n v="38.520000000000003"/>
    <n v="378"/>
    <s v="STORE10"/>
    <s v="Hill, Wagner and Ballard"/>
    <x v="3"/>
    <s v="East Davidville"/>
    <x v="2"/>
    <n v="4"/>
    <n v="428.09"/>
    <n v="7.0000000000000007E-2"/>
    <x v="0"/>
    <n v="1592.4947999999999"/>
  </r>
  <r>
    <s v="SALE55"/>
    <s v="Jennifer Myers"/>
    <x v="51"/>
    <n v="46"/>
    <x v="0"/>
    <x v="18"/>
    <s v="Platinum"/>
    <x v="51"/>
    <x v="53"/>
    <x v="2"/>
    <x v="2"/>
    <x v="2"/>
    <n v="43.29"/>
    <n v="267"/>
    <s v="STORE11"/>
    <s v="Aguirre-Keller"/>
    <x v="2"/>
    <s v="Lake Michael"/>
    <x v="2"/>
    <n v="2"/>
    <n v="559.71"/>
    <n v="0.3"/>
    <x v="2"/>
    <n v="783.59400000000005"/>
  </r>
  <r>
    <s v="SALE56"/>
    <s v="Jennifer Garcia"/>
    <x v="52"/>
    <n v="61"/>
    <x v="1"/>
    <x v="23"/>
    <s v="Bronze"/>
    <x v="52"/>
    <x v="54"/>
    <x v="13"/>
    <x v="1"/>
    <x v="3"/>
    <n v="419.28"/>
    <n v="86"/>
    <s v="STORE6"/>
    <s v="Benson-Elliott"/>
    <x v="3"/>
    <s v="Port Josephberg"/>
    <x v="2"/>
    <n v="2"/>
    <n v="833.7"/>
    <n v="0.06"/>
    <x v="1"/>
    <n v="1567.356"/>
  </r>
  <r>
    <s v="SALE57"/>
    <s v="Michael Foley"/>
    <x v="1"/>
    <n v="63"/>
    <x v="1"/>
    <x v="1"/>
    <s v="Gold"/>
    <x v="1"/>
    <x v="55"/>
    <x v="44"/>
    <x v="2"/>
    <x v="19"/>
    <n v="250.41615384615383"/>
    <n v="431"/>
    <s v="STORE14"/>
    <s v="Mcdonald Inc"/>
    <x v="2"/>
    <s v="Christopherland"/>
    <x v="0"/>
    <n v="2"/>
    <n v="680.16"/>
    <n v="0.28000000000000003"/>
    <x v="0"/>
    <n v="979.43039999999996"/>
  </r>
  <r>
    <s v="SALE58"/>
    <s v="David Ross"/>
    <x v="53"/>
    <n v="22"/>
    <x v="1"/>
    <x v="13"/>
    <s v="Silver"/>
    <x v="53"/>
    <x v="56"/>
    <x v="5"/>
    <x v="1"/>
    <x v="5"/>
    <n v="465.34"/>
    <n v="301"/>
    <s v="STORE7"/>
    <s v="Martinez-Mullins"/>
    <x v="2"/>
    <s v="Williamsfurt"/>
    <x v="2"/>
    <n v="4"/>
    <n v="733.42"/>
    <n v="0.13"/>
    <x v="1"/>
    <n v="2552.3015999999998"/>
  </r>
  <r>
    <s v="SALE59"/>
    <s v="Melinda Johnson"/>
    <x v="54"/>
    <n v="51"/>
    <x v="0"/>
    <x v="31"/>
    <s v="Bronze"/>
    <x v="54"/>
    <x v="57"/>
    <x v="41"/>
    <x v="2"/>
    <x v="19"/>
    <n v="183.04"/>
    <n v="457"/>
    <s v="STORE11"/>
    <s v="Aguirre-Keller"/>
    <x v="2"/>
    <s v="Lake Michael"/>
    <x v="2"/>
    <n v="1"/>
    <n v="996.33"/>
    <n v="0.23"/>
    <x v="1"/>
    <n v="767.17410000000007"/>
  </r>
  <r>
    <s v="SALE60"/>
    <s v="Isabel Foster"/>
    <x v="55"/>
    <n v="36"/>
    <x v="0"/>
    <x v="19"/>
    <s v="Gold"/>
    <x v="55"/>
    <x v="58"/>
    <x v="45"/>
    <x v="0"/>
    <x v="0"/>
    <n v="204.39"/>
    <n v="281"/>
    <s v="STORE10"/>
    <s v="Hill, Wagner and Ballard"/>
    <x v="3"/>
    <s v="East Davidville"/>
    <x v="2"/>
    <n v="1"/>
    <n v="198.83"/>
    <n v="0.09"/>
    <x v="2"/>
    <n v="180.93530000000001"/>
  </r>
  <r>
    <s v="SALE61"/>
    <s v="Maria Hill"/>
    <x v="19"/>
    <n v="58"/>
    <x v="1"/>
    <x v="8"/>
    <s v="Platinum"/>
    <x v="19"/>
    <x v="59"/>
    <x v="46"/>
    <x v="0"/>
    <x v="20"/>
    <n v="21.34"/>
    <n v="65"/>
    <s v="STORE7"/>
    <s v="Martinez-Mullins"/>
    <x v="2"/>
    <s v="Williamsfurt"/>
    <x v="2"/>
    <n v="1"/>
    <n v="374.92"/>
    <n v="0.18"/>
    <x v="1"/>
    <n v="307.43439999999998"/>
  </r>
  <r>
    <s v="SALE62"/>
    <s v="David Pierce"/>
    <x v="9"/>
    <n v="45"/>
    <x v="1"/>
    <x v="7"/>
    <s v="Platinum"/>
    <x v="9"/>
    <x v="60"/>
    <x v="47"/>
    <x v="1"/>
    <x v="3"/>
    <n v="377.52"/>
    <n v="485"/>
    <s v="STORE16"/>
    <s v="Frederick-Wright"/>
    <x v="1"/>
    <s v="New Jimmymouth"/>
    <x v="1"/>
    <n v="1"/>
    <n v="468.94"/>
    <n v="0.12"/>
    <x v="0"/>
    <n v="412.66719999999998"/>
  </r>
  <r>
    <s v="SALE63"/>
    <s v="James Wolfe"/>
    <x v="56"/>
    <n v="62"/>
    <x v="1"/>
    <x v="28"/>
    <s v="Gold"/>
    <x v="56"/>
    <x v="61"/>
    <x v="41"/>
    <x v="2"/>
    <x v="19"/>
    <n v="183.04"/>
    <n v="457"/>
    <s v="STORE12"/>
    <s v="Thomas, Bridges and Harris"/>
    <x v="0"/>
    <s v="Sabrinatown"/>
    <x v="2"/>
    <n v="2"/>
    <n v="121.37"/>
    <n v="0.05"/>
    <x v="0"/>
    <n v="230.60300000000001"/>
  </r>
  <r>
    <s v="SALE64"/>
    <s v="Damon Perez"/>
    <x v="57"/>
    <n v="21"/>
    <x v="0"/>
    <x v="31"/>
    <s v="Gold"/>
    <x v="57"/>
    <x v="62"/>
    <x v="27"/>
    <x v="4"/>
    <x v="14"/>
    <n v="386.56"/>
    <n v="125"/>
    <s v="STORE10"/>
    <s v="Hill, Wagner and Ballard"/>
    <x v="3"/>
    <s v="East Davidville"/>
    <x v="2"/>
    <n v="3"/>
    <n v="480.06"/>
    <n v="0.01"/>
    <x v="0"/>
    <n v="1425.7782"/>
  </r>
  <r>
    <s v="SALE65"/>
    <s v="Mariah Brown"/>
    <x v="58"/>
    <n v="37"/>
    <x v="0"/>
    <x v="3"/>
    <s v="Silver"/>
    <x v="58"/>
    <x v="63"/>
    <x v="8"/>
    <x v="3"/>
    <x v="8"/>
    <n v="201.41"/>
    <n v="146"/>
    <s v="STORE17"/>
    <s v="Holloway Ltd"/>
    <x v="0"/>
    <s v="Bensonhaven"/>
    <x v="1"/>
    <n v="2"/>
    <n v="856.57"/>
    <n v="0.24"/>
    <x v="0"/>
    <n v="1301.9864"/>
  </r>
  <r>
    <s v="SALE66"/>
    <s v="Tyrone Olson"/>
    <x v="59"/>
    <n v="45"/>
    <x v="1"/>
    <x v="24"/>
    <s v="Silver"/>
    <x v="59"/>
    <x v="64"/>
    <x v="25"/>
    <x v="1"/>
    <x v="5"/>
    <n v="480.9"/>
    <n v="104"/>
    <s v="STORE2"/>
    <s v="Black-Horn"/>
    <x v="2"/>
    <s v="North Nancyview"/>
    <x v="0"/>
    <n v="4"/>
    <n v="814.25"/>
    <n v="0.18"/>
    <x v="0"/>
    <n v="2670.74"/>
  </r>
  <r>
    <s v="SALE67"/>
    <s v="Sarah Smith"/>
    <x v="60"/>
    <n v="48"/>
    <x v="0"/>
    <x v="8"/>
    <s v="Gold"/>
    <x v="60"/>
    <x v="65"/>
    <x v="21"/>
    <x v="2"/>
    <x v="4"/>
    <n v="115.82"/>
    <n v="460"/>
    <s v="STORE2"/>
    <s v="Black-Horn"/>
    <x v="2"/>
    <s v="North Nancyview"/>
    <x v="0"/>
    <n v="1"/>
    <n v="989.17"/>
    <n v="0.2"/>
    <x v="1"/>
    <n v="791.33600000000001"/>
  </r>
  <r>
    <s v="SALE68"/>
    <s v="Jacqueline Anthony"/>
    <x v="61"/>
    <n v="28"/>
    <x v="0"/>
    <x v="31"/>
    <s v="Bronze"/>
    <x v="61"/>
    <x v="66"/>
    <x v="18"/>
    <x v="0"/>
    <x v="13"/>
    <n v="477.61"/>
    <n v="300"/>
    <s v="STORE10"/>
    <s v="Hill, Wagner and Ballard"/>
    <x v="3"/>
    <s v="East Davidville"/>
    <x v="2"/>
    <n v="4"/>
    <n v="62.48"/>
    <n v="0.18"/>
    <x v="0"/>
    <n v="204.93440000000001"/>
  </r>
  <r>
    <s v="SALE69"/>
    <s v="Rebecca Baker"/>
    <x v="62"/>
    <n v="35"/>
    <x v="0"/>
    <x v="32"/>
    <s v="Silver"/>
    <x v="62"/>
    <x v="67"/>
    <x v="26"/>
    <x v="1"/>
    <x v="11"/>
    <n v="242.23"/>
    <n v="453"/>
    <s v="STORE16"/>
    <s v="Frederick-Wright"/>
    <x v="1"/>
    <s v="New Jimmymouth"/>
    <x v="1"/>
    <n v="4"/>
    <n v="561.24"/>
    <n v="0.24"/>
    <x v="0"/>
    <n v="1706.1695999999999"/>
  </r>
  <r>
    <s v="SALE70"/>
    <s v="Cheryl Copeland"/>
    <x v="63"/>
    <n v="51"/>
    <x v="0"/>
    <x v="33"/>
    <s v="Platinum"/>
    <x v="63"/>
    <x v="68"/>
    <x v="17"/>
    <x v="2"/>
    <x v="2"/>
    <n v="482.75"/>
    <n v="444"/>
    <s v="STORE5"/>
    <s v="Gray Ltd"/>
    <x v="0"/>
    <s v="New Michaelchester"/>
    <x v="0"/>
    <n v="3"/>
    <n v="92.24"/>
    <n v="0.28000000000000003"/>
    <x v="2"/>
    <n v="199.23839999999998"/>
  </r>
  <r>
    <s v="SALE71"/>
    <s v="Daniel Contreras"/>
    <x v="64"/>
    <n v="36"/>
    <x v="1"/>
    <x v="26"/>
    <s v="Platinum"/>
    <x v="64"/>
    <x v="69"/>
    <x v="18"/>
    <x v="0"/>
    <x v="13"/>
    <n v="477.61"/>
    <n v="300"/>
    <s v="STORE1"/>
    <s v="Martinez, Adkins and Johnson"/>
    <x v="0"/>
    <s v="Danielmouth"/>
    <x v="1"/>
    <n v="2"/>
    <n v="668.3"/>
    <n v="7.0000000000000007E-2"/>
    <x v="0"/>
    <n v="1243.038"/>
  </r>
  <r>
    <s v="SALE72"/>
    <s v="Sarah Smith"/>
    <x v="0"/>
    <n v="55"/>
    <x v="0"/>
    <x v="0"/>
    <s v="Gold"/>
    <x v="0"/>
    <x v="70"/>
    <x v="48"/>
    <x v="0"/>
    <x v="9"/>
    <n v="135.61000000000001"/>
    <n v="394"/>
    <s v="STORE5"/>
    <s v="Gray Ltd"/>
    <x v="0"/>
    <s v="New Michaelchester"/>
    <x v="0"/>
    <n v="1"/>
    <n v="553.82000000000005"/>
    <n v="0.09"/>
    <x v="0"/>
    <n v="503.97620000000012"/>
  </r>
  <r>
    <s v="SALE73"/>
    <s v="Christopher Carter"/>
    <x v="65"/>
    <n v="27"/>
    <x v="1"/>
    <x v="34"/>
    <s v="Platinum"/>
    <x v="65"/>
    <x v="71"/>
    <x v="49"/>
    <x v="0"/>
    <x v="0"/>
    <n v="318.91000000000003"/>
    <n v="114"/>
    <s v="STORE11"/>
    <s v="Aguirre-Keller"/>
    <x v="2"/>
    <s v="Lake Michael"/>
    <x v="2"/>
    <n v="2"/>
    <n v="556.42999999999995"/>
    <n v="0.13"/>
    <x v="0"/>
    <n v="968.18819999999994"/>
  </r>
  <r>
    <s v="SALE74"/>
    <s v="Samantha Robinson"/>
    <x v="66"/>
    <n v="23"/>
    <x v="0"/>
    <x v="25"/>
    <s v="Bronze"/>
    <x v="66"/>
    <x v="72"/>
    <x v="42"/>
    <x v="0"/>
    <x v="11"/>
    <n v="131.51"/>
    <n v="0"/>
    <s v="STORE8"/>
    <s v="Bean, Jones and Park"/>
    <x v="1"/>
    <s v="Thompsonborough"/>
    <x v="2"/>
    <n v="1"/>
    <n v="184.98"/>
    <n v="0.1"/>
    <x v="2"/>
    <n v="166.482"/>
  </r>
  <r>
    <s v="SALE75"/>
    <s v="Rachel Myers"/>
    <x v="67"/>
    <n v="52"/>
    <x v="0"/>
    <x v="16"/>
    <s v="Silver"/>
    <x v="67"/>
    <x v="73"/>
    <x v="0"/>
    <x v="0"/>
    <x v="0"/>
    <n v="245.98"/>
    <n v="471"/>
    <s v="STORE12"/>
    <s v="Thomas, Bridges and Harris"/>
    <x v="0"/>
    <s v="Sabrinatown"/>
    <x v="2"/>
    <n v="4"/>
    <n v="700.18"/>
    <n v="0.23"/>
    <x v="0"/>
    <n v="2156.5544"/>
  </r>
  <r>
    <s v="SALE76"/>
    <s v="Michael Torres"/>
    <x v="68"/>
    <n v="46"/>
    <x v="1"/>
    <x v="19"/>
    <s v="Platinum"/>
    <x v="68"/>
    <x v="1"/>
    <x v="3"/>
    <x v="1"/>
    <x v="3"/>
    <n v="392.89"/>
    <n v="320"/>
    <s v="STORE10"/>
    <s v="Hill, Wagner and Ballard"/>
    <x v="3"/>
    <s v="East Davidville"/>
    <x v="2"/>
    <n v="2"/>
    <n v="686.31"/>
    <n v="0.25"/>
    <x v="0"/>
    <n v="1029.4649999999999"/>
  </r>
  <r>
    <s v="SALE77"/>
    <s v="Daniel Boyd"/>
    <x v="69"/>
    <n v="29"/>
    <x v="1"/>
    <x v="35"/>
    <s v="Bronze"/>
    <x v="69"/>
    <x v="74"/>
    <x v="22"/>
    <x v="1"/>
    <x v="11"/>
    <n v="349.17"/>
    <n v="476"/>
    <s v="STORE15"/>
    <s v="Shelton PLC"/>
    <x v="0"/>
    <s v="East Jenniferstad"/>
    <x v="1"/>
    <n v="1"/>
    <n v="687.82"/>
    <n v="0.27"/>
    <x v="2"/>
    <n v="502.10860000000002"/>
  </r>
  <r>
    <s v="SALE78"/>
    <s v="Lisa Young"/>
    <x v="70"/>
    <n v="38"/>
    <x v="0"/>
    <x v="36"/>
    <s v="Platinum"/>
    <x v="70"/>
    <x v="75"/>
    <x v="50"/>
    <x v="2"/>
    <x v="18"/>
    <n v="250.41615384615383"/>
    <n v="159"/>
    <s v="STORE8"/>
    <s v="Bean, Jones and Park"/>
    <x v="1"/>
    <s v="Thompsonborough"/>
    <x v="2"/>
    <n v="2"/>
    <n v="900.55"/>
    <n v="0.16"/>
    <x v="0"/>
    <n v="1512.924"/>
  </r>
  <r>
    <s v="SALE79"/>
    <s v="Tyler Conrad"/>
    <x v="71"/>
    <n v="53"/>
    <x v="1"/>
    <x v="16"/>
    <s v="Platinum"/>
    <x v="71"/>
    <x v="76"/>
    <x v="39"/>
    <x v="3"/>
    <x v="7"/>
    <n v="123.46"/>
    <n v="76"/>
    <s v="STORE2"/>
    <s v="Black-Horn"/>
    <x v="2"/>
    <s v="North Nancyview"/>
    <x v="0"/>
    <n v="1"/>
    <n v="341.17"/>
    <n v="0.15"/>
    <x v="0"/>
    <n v="289.99450000000002"/>
  </r>
  <r>
    <s v="SALE80"/>
    <s v="John Bradford"/>
    <x v="72"/>
    <n v="48"/>
    <x v="0"/>
    <x v="1"/>
    <s v="Silver"/>
    <x v="72"/>
    <x v="77"/>
    <x v="40"/>
    <x v="0"/>
    <x v="0"/>
    <n v="212.26"/>
    <n v="82"/>
    <s v="STORE8"/>
    <s v="Bean, Jones and Park"/>
    <x v="1"/>
    <s v="Thompsonborough"/>
    <x v="2"/>
    <n v="1"/>
    <n v="442.27"/>
    <n v="0.06"/>
    <x v="2"/>
    <n v="415.73379999999997"/>
  </r>
  <r>
    <s v="SALE81"/>
    <s v="Dr. Ashley Yates Md"/>
    <x v="73"/>
    <n v="32"/>
    <x v="0"/>
    <x v="18"/>
    <s v="Bronze"/>
    <x v="73"/>
    <x v="78"/>
    <x v="51"/>
    <x v="2"/>
    <x v="4"/>
    <n v="214.32"/>
    <n v="383"/>
    <s v="STORE9"/>
    <s v="Moore, Padilla and Butler"/>
    <x v="2"/>
    <s v="East Johnstad"/>
    <x v="1"/>
    <n v="1"/>
    <n v="363.73"/>
    <n v="0.25"/>
    <x v="1"/>
    <n v="272.79750000000001"/>
  </r>
  <r>
    <s v="SALE82"/>
    <s v="Frank Stewart"/>
    <x v="74"/>
    <n v="44"/>
    <x v="1"/>
    <x v="37"/>
    <s v="Bronze"/>
    <x v="74"/>
    <x v="79"/>
    <x v="52"/>
    <x v="4"/>
    <x v="15"/>
    <n v="438.25"/>
    <n v="496"/>
    <s v="STORE17"/>
    <s v="Holloway Ltd"/>
    <x v="0"/>
    <s v="Bensonhaven"/>
    <x v="1"/>
    <n v="2"/>
    <n v="601.33000000000004"/>
    <n v="0.16"/>
    <x v="1"/>
    <n v="1010.2344000000001"/>
  </r>
  <r>
    <s v="SALE83"/>
    <s v="Justin Ingram"/>
    <x v="75"/>
    <n v="34"/>
    <x v="0"/>
    <x v="38"/>
    <s v="Bronze"/>
    <x v="75"/>
    <x v="80"/>
    <x v="53"/>
    <x v="0"/>
    <x v="11"/>
    <n v="144.53"/>
    <n v="367"/>
    <s v="STORE18"/>
    <s v="Guerrero-Schmitt"/>
    <x v="3"/>
    <s v="East Stevechester"/>
    <x v="1"/>
    <n v="4"/>
    <n v="34.39"/>
    <n v="0.03"/>
    <x v="1"/>
    <n v="133.4332"/>
  </r>
  <r>
    <s v="SALE84"/>
    <s v="Rebecca Baker"/>
    <x v="62"/>
    <n v="35"/>
    <x v="0"/>
    <x v="32"/>
    <s v="Silver"/>
    <x v="62"/>
    <x v="76"/>
    <x v="54"/>
    <x v="4"/>
    <x v="21"/>
    <n v="167.34"/>
    <n v="296"/>
    <s v="STORE17"/>
    <s v="Holloway Ltd"/>
    <x v="0"/>
    <s v="Bensonhaven"/>
    <x v="1"/>
    <n v="1"/>
    <n v="773.57"/>
    <n v="0.05"/>
    <x v="2"/>
    <n v="734.89150000000006"/>
  </r>
  <r>
    <s v="SALE85"/>
    <s v="Katherine Dorsey"/>
    <x v="76"/>
    <n v="24"/>
    <x v="0"/>
    <x v="15"/>
    <s v="Platinum"/>
    <x v="76"/>
    <x v="54"/>
    <x v="12"/>
    <x v="0"/>
    <x v="11"/>
    <n v="131.24"/>
    <n v="232"/>
    <s v="STORE7"/>
    <s v="Martinez-Mullins"/>
    <x v="2"/>
    <s v="Williamsfurt"/>
    <x v="2"/>
    <n v="4"/>
    <n v="127.1"/>
    <n v="0.24"/>
    <x v="2"/>
    <n v="386.38400000000001"/>
  </r>
  <r>
    <s v="SALE86"/>
    <s v="John Sloan"/>
    <x v="77"/>
    <n v="23"/>
    <x v="1"/>
    <x v="37"/>
    <s v="Platinum"/>
    <x v="77"/>
    <x v="81"/>
    <x v="42"/>
    <x v="0"/>
    <x v="11"/>
    <n v="131.51"/>
    <n v="0"/>
    <s v="STORE3"/>
    <s v="Johnson-Wright"/>
    <x v="0"/>
    <s v="Hoodberg"/>
    <x v="0"/>
    <n v="3"/>
    <n v="899.58"/>
    <n v="0.28000000000000003"/>
    <x v="1"/>
    <n v="1943.0927999999999"/>
  </r>
  <r>
    <s v="SALE87"/>
    <s v="Reginald Willis"/>
    <x v="78"/>
    <n v="62"/>
    <x v="1"/>
    <x v="14"/>
    <s v="Bronze"/>
    <x v="78"/>
    <x v="82"/>
    <x v="55"/>
    <x v="4"/>
    <x v="12"/>
    <n v="342.56"/>
    <n v="181"/>
    <s v="STORE10"/>
    <s v="Hill, Wagner and Ballard"/>
    <x v="3"/>
    <s v="East Davidville"/>
    <x v="2"/>
    <n v="3"/>
    <n v="964.39"/>
    <n v="0.04"/>
    <x v="0"/>
    <n v="2777.4432000000002"/>
  </r>
  <r>
    <s v="SALE88"/>
    <s v="Mario Jacobs"/>
    <x v="79"/>
    <n v="18"/>
    <x v="0"/>
    <x v="14"/>
    <s v="Platinum"/>
    <x v="79"/>
    <x v="83"/>
    <x v="48"/>
    <x v="0"/>
    <x v="9"/>
    <n v="135.61000000000001"/>
    <n v="394"/>
    <s v="STORE0"/>
    <s v="Rivera-Warner"/>
    <x v="3"/>
    <s v="Washingtonfurt"/>
    <x v="1"/>
    <n v="2"/>
    <n v="217.83"/>
    <n v="0.14000000000000001"/>
    <x v="1"/>
    <n v="374.66759999999999"/>
  </r>
  <r>
    <s v="SALE89"/>
    <s v="Carlos Skinner"/>
    <x v="80"/>
    <n v="46"/>
    <x v="0"/>
    <x v="4"/>
    <s v="Bronze"/>
    <x v="80"/>
    <x v="84"/>
    <x v="53"/>
    <x v="0"/>
    <x v="11"/>
    <n v="144.53"/>
    <n v="367"/>
    <s v="STORE1"/>
    <s v="Martinez, Adkins and Johnson"/>
    <x v="0"/>
    <s v="Danielmouth"/>
    <x v="1"/>
    <n v="4"/>
    <n v="187.71"/>
    <n v="0.06"/>
    <x v="2"/>
    <n v="705.78959999999995"/>
  </r>
  <r>
    <s v="SALE90"/>
    <s v="Dominic Page"/>
    <x v="81"/>
    <n v="53"/>
    <x v="0"/>
    <x v="2"/>
    <s v="Bronze"/>
    <x v="81"/>
    <x v="85"/>
    <x v="9"/>
    <x v="3"/>
    <x v="6"/>
    <n v="179.77"/>
    <n v="305"/>
    <s v="STORE18"/>
    <s v="Guerrero-Schmitt"/>
    <x v="3"/>
    <s v="East Stevechester"/>
    <x v="1"/>
    <n v="2"/>
    <n v="350.12"/>
    <n v="0.12"/>
    <x v="2"/>
    <n v="616.21119999999996"/>
  </r>
  <r>
    <s v="SALE91"/>
    <s v="David Lozano"/>
    <x v="82"/>
    <n v="23"/>
    <x v="1"/>
    <x v="18"/>
    <s v="Gold"/>
    <x v="82"/>
    <x v="86"/>
    <x v="30"/>
    <x v="2"/>
    <x v="17"/>
    <n v="337.42"/>
    <n v="256"/>
    <s v="STORE1"/>
    <s v="Martinez, Adkins and Johnson"/>
    <x v="0"/>
    <s v="Danielmouth"/>
    <x v="1"/>
    <n v="4"/>
    <n v="102.19"/>
    <n v="0.17"/>
    <x v="1"/>
    <n v="339.27080000000001"/>
  </r>
  <r>
    <s v="SALE92"/>
    <s v="Daniel Boyd"/>
    <x v="69"/>
    <n v="29"/>
    <x v="1"/>
    <x v="35"/>
    <s v="Bronze"/>
    <x v="69"/>
    <x v="87"/>
    <x v="56"/>
    <x v="3"/>
    <x v="8"/>
    <n v="176.07"/>
    <n v="82"/>
    <s v="STORE4"/>
    <s v="Alexander Group"/>
    <x v="2"/>
    <s v="Port Sharon"/>
    <x v="2"/>
    <n v="1"/>
    <n v="696.53"/>
    <n v="0.17"/>
    <x v="0"/>
    <n v="578.11989999999992"/>
  </r>
  <r>
    <s v="SALE93"/>
    <s v="Michael Thomas"/>
    <x v="10"/>
    <n v="21"/>
    <x v="1"/>
    <x v="8"/>
    <s v="Silver"/>
    <x v="10"/>
    <x v="88"/>
    <x v="46"/>
    <x v="0"/>
    <x v="20"/>
    <n v="21.34"/>
    <n v="65"/>
    <s v="STORE4"/>
    <s v="Alexander Group"/>
    <x v="2"/>
    <s v="Port Sharon"/>
    <x v="2"/>
    <n v="2"/>
    <n v="327.52"/>
    <n v="0.15"/>
    <x v="1"/>
    <n v="556.78399999999999"/>
  </r>
  <r>
    <s v="SALE94"/>
    <s v="Tracy Stephens"/>
    <x v="83"/>
    <n v="64"/>
    <x v="0"/>
    <x v="17"/>
    <s v="Platinum"/>
    <x v="83"/>
    <x v="89"/>
    <x v="0"/>
    <x v="0"/>
    <x v="0"/>
    <n v="245.98"/>
    <n v="471"/>
    <s v="STORE19"/>
    <s v="Mann-Austin"/>
    <x v="3"/>
    <s v="Vasquezborough"/>
    <x v="2"/>
    <n v="2"/>
    <n v="569.36"/>
    <n v="0.01"/>
    <x v="1"/>
    <n v="1127.3327999999999"/>
  </r>
  <r>
    <s v="SALE95"/>
    <s v="Darren Burton"/>
    <x v="84"/>
    <n v="21"/>
    <x v="1"/>
    <x v="3"/>
    <s v="Bronze"/>
    <x v="84"/>
    <x v="90"/>
    <x v="8"/>
    <x v="3"/>
    <x v="8"/>
    <n v="201.41"/>
    <n v="146"/>
    <s v="STORE6"/>
    <s v="Benson-Elliott"/>
    <x v="3"/>
    <s v="Port Josephberg"/>
    <x v="2"/>
    <n v="2"/>
    <n v="68.290000000000006"/>
    <n v="0.14000000000000001"/>
    <x v="2"/>
    <n v="117.4588"/>
  </r>
  <r>
    <s v="SALE96"/>
    <s v="Nancy Page"/>
    <x v="85"/>
    <n v="19"/>
    <x v="0"/>
    <x v="39"/>
    <s v="Bronze"/>
    <x v="85"/>
    <x v="91"/>
    <x v="57"/>
    <x v="0"/>
    <x v="13"/>
    <n v="190.29"/>
    <n v="260"/>
    <s v="STORE10"/>
    <s v="Hill, Wagner and Ballard"/>
    <x v="3"/>
    <s v="East Davidville"/>
    <x v="2"/>
    <n v="1"/>
    <n v="842.9"/>
    <n v="0.06"/>
    <x v="2"/>
    <n v="792.32599999999991"/>
  </r>
  <r>
    <s v="SALE97"/>
    <s v="Cynthia Roberts"/>
    <x v="86"/>
    <n v="22"/>
    <x v="1"/>
    <x v="1"/>
    <s v="Gold"/>
    <x v="86"/>
    <x v="92"/>
    <x v="58"/>
    <x v="4"/>
    <x v="21"/>
    <n v="364.67"/>
    <n v="452"/>
    <s v="STORE3"/>
    <s v="Johnson-Wright"/>
    <x v="0"/>
    <s v="Hoodberg"/>
    <x v="0"/>
    <n v="3"/>
    <n v="751.94"/>
    <n v="0.26"/>
    <x v="1"/>
    <n v="1669.3068000000001"/>
  </r>
  <r>
    <s v="SALE98"/>
    <s v="Joseph Richards"/>
    <x v="87"/>
    <n v="34"/>
    <x v="1"/>
    <x v="4"/>
    <s v="Bronze"/>
    <x v="87"/>
    <x v="93"/>
    <x v="6"/>
    <x v="3"/>
    <x v="6"/>
    <n v="461.47"/>
    <n v="190"/>
    <s v="STORE7"/>
    <s v="Martinez-Mullins"/>
    <x v="2"/>
    <s v="Williamsfurt"/>
    <x v="2"/>
    <n v="4"/>
    <n v="476.28"/>
    <n v="0.17"/>
    <x v="0"/>
    <n v="1581.2496000000001"/>
  </r>
  <r>
    <s v="SALE99"/>
    <s v="Andrew Smith"/>
    <x v="88"/>
    <n v="60"/>
    <x v="0"/>
    <x v="18"/>
    <s v="Bronze"/>
    <x v="88"/>
    <x v="94"/>
    <x v="59"/>
    <x v="0"/>
    <x v="11"/>
    <n v="434.84"/>
    <n v="185"/>
    <s v="STORE3"/>
    <s v="Johnson-Wright"/>
    <x v="0"/>
    <s v="Hoodberg"/>
    <x v="0"/>
    <n v="3"/>
    <n v="541.99"/>
    <n v="0.24"/>
    <x v="2"/>
    <n v="1235.7372"/>
  </r>
  <r>
    <s v="SALE100"/>
    <s v="Gregory Allen"/>
    <x v="89"/>
    <n v="20"/>
    <x v="1"/>
    <x v="1"/>
    <s v="Platinum"/>
    <x v="89"/>
    <x v="43"/>
    <x v="9"/>
    <x v="3"/>
    <x v="6"/>
    <n v="179.77"/>
    <n v="305"/>
    <s v="STORE5"/>
    <s v="Gray Ltd"/>
    <x v="0"/>
    <s v="New Michaelchester"/>
    <x v="0"/>
    <n v="2"/>
    <n v="401.5"/>
    <n v="0.18"/>
    <x v="0"/>
    <n v="658.46"/>
  </r>
  <r>
    <s v="SALE101"/>
    <s v="Christy Hoffman"/>
    <x v="42"/>
    <n v="26"/>
    <x v="1"/>
    <x v="30"/>
    <s v="Platinum"/>
    <x v="42"/>
    <x v="95"/>
    <x v="60"/>
    <x v="4"/>
    <x v="11"/>
    <n v="174.02"/>
    <n v="268"/>
    <s v="STORE13"/>
    <s v="Gardner, Humphrey and Contreras"/>
    <x v="3"/>
    <s v="Johnsonville"/>
    <x v="1"/>
    <n v="3"/>
    <n v="359.56"/>
    <n v="0.17"/>
    <x v="1"/>
    <n v="895.30439999999999"/>
  </r>
  <r>
    <s v="SALE102"/>
    <s v="David Cobb"/>
    <x v="90"/>
    <n v="36"/>
    <x v="0"/>
    <x v="34"/>
    <s v="Silver"/>
    <x v="90"/>
    <x v="25"/>
    <x v="61"/>
    <x v="3"/>
    <x v="8"/>
    <n v="143.43"/>
    <n v="58"/>
    <s v="STORE12"/>
    <s v="Thomas, Bridges and Harris"/>
    <x v="0"/>
    <s v="Sabrinatown"/>
    <x v="2"/>
    <n v="2"/>
    <n v="471.88"/>
    <n v="0.24"/>
    <x v="1"/>
    <n v="717.25760000000002"/>
  </r>
  <r>
    <s v="SALE103"/>
    <s v="Melissa Hamilton"/>
    <x v="91"/>
    <n v="23"/>
    <x v="1"/>
    <x v="15"/>
    <s v="Silver"/>
    <x v="91"/>
    <x v="96"/>
    <x v="13"/>
    <x v="1"/>
    <x v="3"/>
    <n v="419.28"/>
    <n v="86"/>
    <s v="STORE4"/>
    <s v="Alexander Group"/>
    <x v="2"/>
    <s v="Port Sharon"/>
    <x v="2"/>
    <n v="4"/>
    <n v="925.19"/>
    <n v="0.19"/>
    <x v="1"/>
    <n v="2997.615600000001"/>
  </r>
  <r>
    <s v="SALE104"/>
    <s v="David Arnold"/>
    <x v="92"/>
    <n v="54"/>
    <x v="1"/>
    <x v="24"/>
    <s v="Silver"/>
    <x v="92"/>
    <x v="97"/>
    <x v="56"/>
    <x v="3"/>
    <x v="8"/>
    <n v="176.07"/>
    <n v="82"/>
    <s v="STORE11"/>
    <s v="Aguirre-Keller"/>
    <x v="2"/>
    <s v="Lake Michael"/>
    <x v="2"/>
    <n v="2"/>
    <n v="879.63"/>
    <n v="7.0000000000000007E-2"/>
    <x v="2"/>
    <n v="1636.1117999999999"/>
  </r>
  <r>
    <s v="SALE105"/>
    <s v="Dr. Benjamin Price"/>
    <x v="93"/>
    <n v="29"/>
    <x v="1"/>
    <x v="4"/>
    <s v="Platinum"/>
    <x v="93"/>
    <x v="98"/>
    <x v="29"/>
    <x v="3"/>
    <x v="16"/>
    <n v="228.53"/>
    <n v="469"/>
    <s v="STORE17"/>
    <s v="Holloway Ltd"/>
    <x v="0"/>
    <s v="Bensonhaven"/>
    <x v="1"/>
    <n v="2"/>
    <n v="418.23"/>
    <n v="0.28000000000000003"/>
    <x v="0"/>
    <n v="602.25120000000004"/>
  </r>
  <r>
    <s v="SALE106"/>
    <s v="Tyrone Olson"/>
    <x v="59"/>
    <n v="45"/>
    <x v="1"/>
    <x v="24"/>
    <s v="Silver"/>
    <x v="59"/>
    <x v="99"/>
    <x v="46"/>
    <x v="0"/>
    <x v="20"/>
    <n v="21.34"/>
    <n v="65"/>
    <s v="STORE18"/>
    <s v="Guerrero-Schmitt"/>
    <x v="3"/>
    <s v="East Stevechester"/>
    <x v="1"/>
    <n v="3"/>
    <n v="551.72"/>
    <n v="0.03"/>
    <x v="2"/>
    <n v="1605.5052000000001"/>
  </r>
  <r>
    <s v="SALE107"/>
    <s v="Jasmine Snyder"/>
    <x v="94"/>
    <n v="46"/>
    <x v="1"/>
    <x v="40"/>
    <s v="Silver"/>
    <x v="94"/>
    <x v="100"/>
    <x v="56"/>
    <x v="3"/>
    <x v="8"/>
    <n v="176.07"/>
    <n v="82"/>
    <s v="STORE7"/>
    <s v="Martinez-Mullins"/>
    <x v="2"/>
    <s v="Williamsfurt"/>
    <x v="2"/>
    <n v="4"/>
    <n v="525.61"/>
    <n v="0.02"/>
    <x v="1"/>
    <n v="2060.3912"/>
  </r>
  <r>
    <s v="SALE108"/>
    <s v="James Gibbs"/>
    <x v="95"/>
    <n v="21"/>
    <x v="0"/>
    <x v="41"/>
    <s v="Platinum"/>
    <x v="95"/>
    <x v="101"/>
    <x v="62"/>
    <x v="0"/>
    <x v="20"/>
    <n v="484.62"/>
    <n v="432"/>
    <s v="STORE13"/>
    <s v="Gardner, Humphrey and Contreras"/>
    <x v="3"/>
    <s v="Johnsonville"/>
    <x v="1"/>
    <n v="3"/>
    <n v="815.3"/>
    <n v="0.03"/>
    <x v="0"/>
    <n v="2372.5230000000001"/>
  </r>
  <r>
    <s v="SALE109"/>
    <s v="Eric Todd"/>
    <x v="96"/>
    <n v="61"/>
    <x v="0"/>
    <x v="10"/>
    <s v="Gold"/>
    <x v="96"/>
    <x v="102"/>
    <x v="52"/>
    <x v="4"/>
    <x v="15"/>
    <n v="438.25"/>
    <n v="496"/>
    <s v="STORE0"/>
    <s v="Rivera-Warner"/>
    <x v="3"/>
    <s v="Washingtonfurt"/>
    <x v="1"/>
    <n v="3"/>
    <n v="376.46"/>
    <n v="0.09"/>
    <x v="2"/>
    <n v="1027.7357999999999"/>
  </r>
  <r>
    <s v="SALE110"/>
    <s v="Daniel Boyd"/>
    <x v="69"/>
    <n v="29"/>
    <x v="1"/>
    <x v="35"/>
    <s v="Bronze"/>
    <x v="69"/>
    <x v="103"/>
    <x v="63"/>
    <x v="1"/>
    <x v="11"/>
    <n v="450.71"/>
    <n v="389"/>
    <s v="STORE8"/>
    <s v="Bean, Jones and Park"/>
    <x v="1"/>
    <s v="Thompsonborough"/>
    <x v="2"/>
    <n v="4"/>
    <n v="239.83"/>
    <n v="0.08"/>
    <x v="0"/>
    <n v="882.57440000000008"/>
  </r>
  <r>
    <s v="SALE111"/>
    <s v="Michael Jones"/>
    <x v="97"/>
    <n v="40"/>
    <x v="0"/>
    <x v="3"/>
    <s v="Bronze"/>
    <x v="97"/>
    <x v="104"/>
    <x v="64"/>
    <x v="1"/>
    <x v="11"/>
    <n v="340.14"/>
    <n v="361"/>
    <s v="STORE3"/>
    <s v="Johnson-Wright"/>
    <x v="0"/>
    <s v="Hoodberg"/>
    <x v="0"/>
    <n v="2"/>
    <n v="845.71"/>
    <n v="0.01"/>
    <x v="1"/>
    <n v="1674.5057999999999"/>
  </r>
  <r>
    <s v="SALE112"/>
    <s v="Melissa Duffy Md"/>
    <x v="98"/>
    <n v="58"/>
    <x v="1"/>
    <x v="42"/>
    <s v="Bronze"/>
    <x v="98"/>
    <x v="105"/>
    <x v="3"/>
    <x v="1"/>
    <x v="3"/>
    <n v="392.89"/>
    <n v="320"/>
    <s v="STORE13"/>
    <s v="Gardner, Humphrey and Contreras"/>
    <x v="3"/>
    <s v="Johnsonville"/>
    <x v="1"/>
    <n v="3"/>
    <n v="948.69"/>
    <n v="0.28999999999999998"/>
    <x v="0"/>
    <n v="2020.7097000000001"/>
  </r>
  <r>
    <s v="SALE113"/>
    <s v="Michael Foley"/>
    <x v="1"/>
    <n v="63"/>
    <x v="1"/>
    <x v="1"/>
    <s v="Gold"/>
    <x v="1"/>
    <x v="106"/>
    <x v="16"/>
    <x v="3"/>
    <x v="6"/>
    <n v="234.80599999999998"/>
    <n v="378"/>
    <s v="STORE10"/>
    <s v="Hill, Wagner and Ballard"/>
    <x v="3"/>
    <s v="East Davidville"/>
    <x v="2"/>
    <n v="1"/>
    <n v="281.97000000000003"/>
    <n v="0.2"/>
    <x v="1"/>
    <n v="225.57599999999999"/>
  </r>
  <r>
    <s v="SALE114"/>
    <s v="Patrick Roberts"/>
    <x v="7"/>
    <n v="41"/>
    <x v="1"/>
    <x v="6"/>
    <s v="Platinum"/>
    <x v="7"/>
    <x v="107"/>
    <x v="52"/>
    <x v="4"/>
    <x v="15"/>
    <n v="438.25"/>
    <n v="496"/>
    <s v="STORE4"/>
    <s v="Alexander Group"/>
    <x v="2"/>
    <s v="Port Sharon"/>
    <x v="2"/>
    <n v="2"/>
    <n v="731.01"/>
    <n v="0.05"/>
    <x v="1"/>
    <n v="1388.9190000000001"/>
  </r>
  <r>
    <s v="SALE115"/>
    <s v="Christopher David"/>
    <x v="99"/>
    <n v="42"/>
    <x v="0"/>
    <x v="43"/>
    <s v="Silver"/>
    <x v="99"/>
    <x v="108"/>
    <x v="65"/>
    <x v="4"/>
    <x v="11"/>
    <n v="119.57"/>
    <n v="210"/>
    <s v="STORE7"/>
    <s v="Martinez-Mullins"/>
    <x v="2"/>
    <s v="Williamsfurt"/>
    <x v="2"/>
    <n v="4"/>
    <n v="930.85"/>
    <n v="0.13"/>
    <x v="1"/>
    <n v="3239.3580000000002"/>
  </r>
  <r>
    <s v="SALE116"/>
    <s v="Monica Miller"/>
    <x v="100"/>
    <n v="33"/>
    <x v="0"/>
    <x v="25"/>
    <s v="Gold"/>
    <x v="100"/>
    <x v="109"/>
    <x v="58"/>
    <x v="4"/>
    <x v="21"/>
    <n v="364.67"/>
    <n v="452"/>
    <s v="STORE8"/>
    <s v="Bean, Jones and Park"/>
    <x v="1"/>
    <s v="Thompsonborough"/>
    <x v="2"/>
    <n v="4"/>
    <n v="770.77"/>
    <n v="0.22"/>
    <x v="0"/>
    <n v="2404.8024"/>
  </r>
  <r>
    <s v="SALE117"/>
    <s v="Amber Mcclain"/>
    <x v="101"/>
    <n v="58"/>
    <x v="0"/>
    <x v="26"/>
    <s v="Silver"/>
    <x v="101"/>
    <x v="110"/>
    <x v="54"/>
    <x v="4"/>
    <x v="21"/>
    <n v="167.34"/>
    <n v="296"/>
    <s v="STORE4"/>
    <s v="Alexander Group"/>
    <x v="2"/>
    <s v="Port Sharon"/>
    <x v="2"/>
    <n v="3"/>
    <n v="479.63"/>
    <n v="0.3"/>
    <x v="1"/>
    <n v="1007.223"/>
  </r>
  <r>
    <s v="SALE118"/>
    <s v="Lance Baker"/>
    <x v="102"/>
    <n v="50"/>
    <x v="1"/>
    <x v="26"/>
    <s v="Gold"/>
    <x v="102"/>
    <x v="111"/>
    <x v="11"/>
    <x v="1"/>
    <x v="10"/>
    <n v="326.06"/>
    <n v="301"/>
    <s v="STORE11"/>
    <s v="Aguirre-Keller"/>
    <x v="2"/>
    <s v="Lake Michael"/>
    <x v="2"/>
    <n v="1"/>
    <n v="165"/>
    <n v="0.3"/>
    <x v="2"/>
    <n v="115.5"/>
  </r>
  <r>
    <s v="SALE119"/>
    <s v="Sean Powell"/>
    <x v="103"/>
    <n v="43"/>
    <x v="0"/>
    <x v="1"/>
    <s v="Bronze"/>
    <x v="103"/>
    <x v="112"/>
    <x v="46"/>
    <x v="0"/>
    <x v="20"/>
    <n v="21.34"/>
    <n v="65"/>
    <s v="STORE8"/>
    <s v="Bean, Jones and Park"/>
    <x v="1"/>
    <s v="Thompsonborough"/>
    <x v="2"/>
    <n v="2"/>
    <n v="151.51"/>
    <n v="0.28999999999999998"/>
    <x v="2"/>
    <n v="215.14420000000001"/>
  </r>
  <r>
    <s v="SALE120"/>
    <s v="Timothy Juarez"/>
    <x v="104"/>
    <n v="22"/>
    <x v="1"/>
    <x v="42"/>
    <s v="Bronze"/>
    <x v="104"/>
    <x v="113"/>
    <x v="45"/>
    <x v="0"/>
    <x v="0"/>
    <n v="204.39"/>
    <n v="281"/>
    <s v="STORE17"/>
    <s v="Holloway Ltd"/>
    <x v="0"/>
    <s v="Bensonhaven"/>
    <x v="1"/>
    <n v="2"/>
    <n v="872.93"/>
    <n v="0.28999999999999998"/>
    <x v="2"/>
    <n v="1239.5606"/>
  </r>
  <r>
    <s v="SALE121"/>
    <s v="Matthew Payne"/>
    <x v="105"/>
    <n v="25"/>
    <x v="0"/>
    <x v="0"/>
    <s v="Gold"/>
    <x v="105"/>
    <x v="114"/>
    <x v="62"/>
    <x v="0"/>
    <x v="20"/>
    <n v="484.62"/>
    <n v="432"/>
    <s v="STORE10"/>
    <s v="Hill, Wagner and Ballard"/>
    <x v="3"/>
    <s v="East Davidville"/>
    <x v="2"/>
    <n v="3"/>
    <n v="432.4"/>
    <n v="0.04"/>
    <x v="0"/>
    <n v="1245.3119999999999"/>
  </r>
  <r>
    <s v="SALE122"/>
    <s v="Jasmine Snyder"/>
    <x v="94"/>
    <n v="46"/>
    <x v="1"/>
    <x v="40"/>
    <s v="Silver"/>
    <x v="94"/>
    <x v="115"/>
    <x v="57"/>
    <x v="0"/>
    <x v="13"/>
    <n v="190.29"/>
    <n v="260"/>
    <s v="STORE7"/>
    <s v="Martinez-Mullins"/>
    <x v="2"/>
    <s v="Williamsfurt"/>
    <x v="2"/>
    <n v="2"/>
    <n v="197.76"/>
    <n v="0.04"/>
    <x v="0"/>
    <n v="379.69920000000002"/>
  </r>
  <r>
    <s v="SALE123"/>
    <s v="Elizabeth Foster"/>
    <x v="22"/>
    <n v="33"/>
    <x v="1"/>
    <x v="15"/>
    <s v="Gold"/>
    <x v="22"/>
    <x v="116"/>
    <x v="43"/>
    <x v="1"/>
    <x v="1"/>
    <n v="38.520000000000003"/>
    <n v="378"/>
    <s v="STORE2"/>
    <s v="Black-Horn"/>
    <x v="2"/>
    <s v="North Nancyview"/>
    <x v="0"/>
    <n v="3"/>
    <n v="334.6"/>
    <n v="0.11"/>
    <x v="1"/>
    <n v="893.38200000000006"/>
  </r>
  <r>
    <s v="SALE124"/>
    <s v="Melissa Duffy Md"/>
    <x v="98"/>
    <n v="58"/>
    <x v="1"/>
    <x v="42"/>
    <s v="Bronze"/>
    <x v="98"/>
    <x v="117"/>
    <x v="66"/>
    <x v="3"/>
    <x v="6"/>
    <n v="48.01"/>
    <n v="439"/>
    <s v="STORE3"/>
    <s v="Johnson-Wright"/>
    <x v="0"/>
    <s v="Hoodberg"/>
    <x v="0"/>
    <n v="2"/>
    <n v="44.35"/>
    <n v="0.2"/>
    <x v="2"/>
    <n v="70.960000000000008"/>
  </r>
  <r>
    <s v="SALE125"/>
    <s v="Traci Gonzalez"/>
    <x v="106"/>
    <n v="35"/>
    <x v="0"/>
    <x v="23"/>
    <s v="Silver"/>
    <x v="106"/>
    <x v="118"/>
    <x v="67"/>
    <x v="1"/>
    <x v="1"/>
    <n v="439.07"/>
    <n v="142"/>
    <s v="STORE6"/>
    <s v="Benson-Elliott"/>
    <x v="3"/>
    <s v="Port Josephberg"/>
    <x v="2"/>
    <n v="1"/>
    <n v="846.31"/>
    <n v="0.05"/>
    <x v="1"/>
    <n v="803.9944999999999"/>
  </r>
  <r>
    <s v="SALE126"/>
    <s v="Joseph Richards"/>
    <x v="87"/>
    <n v="34"/>
    <x v="1"/>
    <x v="4"/>
    <s v="Bronze"/>
    <x v="87"/>
    <x v="119"/>
    <x v="68"/>
    <x v="3"/>
    <x v="16"/>
    <n v="382.22"/>
    <n v="329"/>
    <s v="STORE12"/>
    <s v="Thomas, Bridges and Harris"/>
    <x v="0"/>
    <s v="Sabrinatown"/>
    <x v="2"/>
    <n v="1"/>
    <n v="996.48"/>
    <n v="7.0000000000000007E-2"/>
    <x v="2"/>
    <n v="926.7263999999999"/>
  </r>
  <r>
    <s v="SALE127"/>
    <s v="Jeffrey Gomez"/>
    <x v="107"/>
    <n v="22"/>
    <x v="1"/>
    <x v="44"/>
    <s v="Platinum"/>
    <x v="107"/>
    <x v="120"/>
    <x v="47"/>
    <x v="1"/>
    <x v="3"/>
    <n v="377.52"/>
    <n v="485"/>
    <s v="STORE6"/>
    <s v="Benson-Elliott"/>
    <x v="3"/>
    <s v="Port Josephberg"/>
    <x v="2"/>
    <n v="3"/>
    <n v="949.19"/>
    <n v="0.03"/>
    <x v="2"/>
    <n v="2762.1428999999998"/>
  </r>
  <r>
    <s v="SALE128"/>
    <s v="Charles Norman Phd"/>
    <x v="92"/>
    <n v="62"/>
    <x v="1"/>
    <x v="32"/>
    <s v="Platinum"/>
    <x v="108"/>
    <x v="121"/>
    <x v="32"/>
    <x v="2"/>
    <x v="18"/>
    <n v="358.47"/>
    <n v="213"/>
    <s v="STORE9"/>
    <s v="Moore, Padilla and Butler"/>
    <x v="2"/>
    <s v="East Johnstad"/>
    <x v="1"/>
    <n v="2"/>
    <n v="724.97"/>
    <n v="0.1"/>
    <x v="0"/>
    <n v="1304.9459999999999"/>
  </r>
  <r>
    <s v="SALE129"/>
    <s v="William Rodriguez"/>
    <x v="108"/>
    <n v="49"/>
    <x v="0"/>
    <x v="43"/>
    <s v="Silver"/>
    <x v="109"/>
    <x v="122"/>
    <x v="55"/>
    <x v="4"/>
    <x v="12"/>
    <n v="342.56"/>
    <n v="181"/>
    <s v="STORE16"/>
    <s v="Frederick-Wright"/>
    <x v="1"/>
    <s v="New Jimmymouth"/>
    <x v="1"/>
    <n v="1"/>
    <n v="783.25"/>
    <n v="0.3"/>
    <x v="0"/>
    <n v="548.27499999999998"/>
  </r>
  <r>
    <s v="SALE130"/>
    <s v="Ryan Moore"/>
    <x v="109"/>
    <n v="38"/>
    <x v="0"/>
    <x v="45"/>
    <s v="Bronze"/>
    <x v="110"/>
    <x v="123"/>
    <x v="53"/>
    <x v="0"/>
    <x v="11"/>
    <n v="144.53"/>
    <n v="367"/>
    <s v="STORE3"/>
    <s v="Johnson-Wright"/>
    <x v="0"/>
    <s v="Hoodberg"/>
    <x v="0"/>
    <n v="1"/>
    <n v="942.38"/>
    <n v="0.17"/>
    <x v="0"/>
    <n v="782.17539999999997"/>
  </r>
  <r>
    <s v="SALE131"/>
    <s v="Christopher Ford"/>
    <x v="110"/>
    <n v="56"/>
    <x v="0"/>
    <x v="31"/>
    <s v="Bronze"/>
    <x v="111"/>
    <x v="124"/>
    <x v="69"/>
    <x v="1"/>
    <x v="11"/>
    <n v="88.49"/>
    <n v="246"/>
    <s v="STORE11"/>
    <s v="Aguirre-Keller"/>
    <x v="2"/>
    <s v="Lake Michael"/>
    <x v="2"/>
    <n v="3"/>
    <n v="298.35000000000002"/>
    <n v="0.05"/>
    <x v="2"/>
    <n v="850.29750000000001"/>
  </r>
  <r>
    <s v="SALE132"/>
    <s v="Daniel Rivas"/>
    <x v="111"/>
    <n v="39"/>
    <x v="1"/>
    <x v="36"/>
    <s v="Silver"/>
    <x v="112"/>
    <x v="125"/>
    <x v="70"/>
    <x v="1"/>
    <x v="11"/>
    <n v="177.98"/>
    <n v="103"/>
    <s v="STORE12"/>
    <s v="Thomas, Bridges and Harris"/>
    <x v="0"/>
    <s v="Sabrinatown"/>
    <x v="2"/>
    <n v="4"/>
    <n v="950.04"/>
    <n v="0.13"/>
    <x v="1"/>
    <n v="3306.1392000000001"/>
  </r>
  <r>
    <s v="SALE133"/>
    <s v="Victor Mcintosh"/>
    <x v="112"/>
    <n v="62"/>
    <x v="1"/>
    <x v="46"/>
    <s v="Bronze"/>
    <x v="113"/>
    <x v="126"/>
    <x v="71"/>
    <x v="0"/>
    <x v="13"/>
    <n v="30.62"/>
    <n v="138"/>
    <s v="STORE4"/>
    <s v="Alexander Group"/>
    <x v="2"/>
    <s v="Port Sharon"/>
    <x v="2"/>
    <n v="2"/>
    <n v="267.19"/>
    <n v="7.0000000000000007E-2"/>
    <x v="0"/>
    <n v="496.97340000000003"/>
  </r>
  <r>
    <s v="SALE134"/>
    <s v="Mary Boyd"/>
    <x v="113"/>
    <n v="25"/>
    <x v="1"/>
    <x v="20"/>
    <s v="Bronze"/>
    <x v="114"/>
    <x v="127"/>
    <x v="72"/>
    <x v="3"/>
    <x v="16"/>
    <n v="371.38"/>
    <n v="220"/>
    <s v="STORE15"/>
    <s v="Shelton PLC"/>
    <x v="0"/>
    <s v="East Jenniferstad"/>
    <x v="1"/>
    <n v="4"/>
    <n v="72.63"/>
    <n v="0.06"/>
    <x v="1"/>
    <n v="273.08879999999999"/>
  </r>
  <r>
    <s v="SALE135"/>
    <s v="Jose Stewart"/>
    <x v="114"/>
    <n v="18"/>
    <x v="1"/>
    <x v="17"/>
    <s v="Gold"/>
    <x v="115"/>
    <x v="128"/>
    <x v="27"/>
    <x v="4"/>
    <x v="14"/>
    <n v="386.56"/>
    <n v="125"/>
    <s v="STORE5"/>
    <s v="Gray Ltd"/>
    <x v="0"/>
    <s v="New Michaelchester"/>
    <x v="0"/>
    <n v="3"/>
    <n v="576.52"/>
    <n v="0.22"/>
    <x v="2"/>
    <n v="1349.0568000000001"/>
  </r>
  <r>
    <s v="SALE136"/>
    <s v="Heather Valenzuela"/>
    <x v="115"/>
    <n v="31"/>
    <x v="0"/>
    <x v="41"/>
    <s v="Bronze"/>
    <x v="116"/>
    <x v="129"/>
    <x v="51"/>
    <x v="2"/>
    <x v="4"/>
    <n v="214.32"/>
    <n v="383"/>
    <s v="STORE9"/>
    <s v="Moore, Padilla and Butler"/>
    <x v="2"/>
    <s v="East Johnstad"/>
    <x v="1"/>
    <n v="3"/>
    <n v="849.36"/>
    <n v="0.03"/>
    <x v="0"/>
    <n v="2471.6376"/>
  </r>
  <r>
    <s v="SALE137"/>
    <s v="Laura Mathews"/>
    <x v="116"/>
    <n v="53"/>
    <x v="0"/>
    <x v="18"/>
    <s v="Bronze"/>
    <x v="117"/>
    <x v="130"/>
    <x v="57"/>
    <x v="0"/>
    <x v="13"/>
    <n v="190.29"/>
    <n v="260"/>
    <s v="STORE6"/>
    <s v="Benson-Elliott"/>
    <x v="3"/>
    <s v="Port Josephberg"/>
    <x v="2"/>
    <n v="1"/>
    <n v="245.85"/>
    <n v="0.18"/>
    <x v="2"/>
    <n v="201.59700000000001"/>
  </r>
  <r>
    <s v="SALE138"/>
    <s v="Michelle Myers"/>
    <x v="117"/>
    <n v="33"/>
    <x v="1"/>
    <x v="42"/>
    <s v="Bronze"/>
    <x v="118"/>
    <x v="53"/>
    <x v="0"/>
    <x v="0"/>
    <x v="0"/>
    <n v="245.98"/>
    <n v="471"/>
    <s v="STORE10"/>
    <s v="Hill, Wagner and Ballard"/>
    <x v="3"/>
    <s v="East Davidville"/>
    <x v="2"/>
    <n v="3"/>
    <n v="237.68"/>
    <n v="0.1"/>
    <x v="2"/>
    <n v="641.73599999999999"/>
  </r>
  <r>
    <s v="SALE139"/>
    <s v="Carol Lewis"/>
    <x v="118"/>
    <n v="40"/>
    <x v="1"/>
    <x v="29"/>
    <s v="Bronze"/>
    <x v="119"/>
    <x v="131"/>
    <x v="51"/>
    <x v="2"/>
    <x v="4"/>
    <n v="214.32"/>
    <n v="383"/>
    <s v="STORE14"/>
    <s v="Mcdonald Inc"/>
    <x v="2"/>
    <s v="Christopherland"/>
    <x v="0"/>
    <n v="4"/>
    <n v="715.85"/>
    <n v="0.25"/>
    <x v="1"/>
    <n v="2147.5500000000002"/>
  </r>
  <r>
    <s v="SALE140"/>
    <s v="Amy Wilson"/>
    <x v="119"/>
    <n v="44"/>
    <x v="1"/>
    <x v="30"/>
    <s v="Platinum"/>
    <x v="120"/>
    <x v="65"/>
    <x v="64"/>
    <x v="1"/>
    <x v="11"/>
    <n v="340.14"/>
    <n v="361"/>
    <s v="STORE5"/>
    <s v="Gray Ltd"/>
    <x v="0"/>
    <s v="New Michaelchester"/>
    <x v="0"/>
    <n v="2"/>
    <n v="478.85"/>
    <n v="0.01"/>
    <x v="2"/>
    <n v="948.12300000000005"/>
  </r>
  <r>
    <s v="SALE141"/>
    <s v="Edward Hall"/>
    <x v="120"/>
    <n v="51"/>
    <x v="0"/>
    <x v="23"/>
    <s v="Gold"/>
    <x v="121"/>
    <x v="132"/>
    <x v="44"/>
    <x v="2"/>
    <x v="19"/>
    <n v="250.41615384615383"/>
    <n v="431"/>
    <s v="STORE0"/>
    <s v="Rivera-Warner"/>
    <x v="3"/>
    <s v="Washingtonfurt"/>
    <x v="1"/>
    <n v="1"/>
    <n v="503.95"/>
    <n v="0.26"/>
    <x v="2"/>
    <n v="372.923"/>
  </r>
  <r>
    <s v="SALE142"/>
    <s v="John Donaldson"/>
    <x v="121"/>
    <n v="27"/>
    <x v="0"/>
    <x v="17"/>
    <s v="Bronze"/>
    <x v="122"/>
    <x v="133"/>
    <x v="73"/>
    <x v="2"/>
    <x v="4"/>
    <n v="340.39"/>
    <n v="177"/>
    <s v="STORE12"/>
    <s v="Thomas, Bridges and Harris"/>
    <x v="0"/>
    <s v="Sabrinatown"/>
    <x v="2"/>
    <n v="2"/>
    <n v="975.48"/>
    <n v="0.26"/>
    <x v="2"/>
    <n v="1443.7103999999999"/>
  </r>
  <r>
    <s v="SALE143"/>
    <s v="Terry Moses"/>
    <x v="122"/>
    <n v="51"/>
    <x v="1"/>
    <x v="8"/>
    <s v="Platinum"/>
    <x v="123"/>
    <x v="119"/>
    <x v="13"/>
    <x v="1"/>
    <x v="3"/>
    <n v="419.28"/>
    <n v="86"/>
    <s v="STORE16"/>
    <s v="Frederick-Wright"/>
    <x v="1"/>
    <s v="New Jimmymouth"/>
    <x v="1"/>
    <n v="4"/>
    <n v="450.12"/>
    <n v="0.28999999999999998"/>
    <x v="2"/>
    <n v="1278.3407999999999"/>
  </r>
  <r>
    <s v="SALE144"/>
    <s v="Lindsay Beasley"/>
    <x v="15"/>
    <n v="37"/>
    <x v="1"/>
    <x v="12"/>
    <s v="Silver"/>
    <x v="15"/>
    <x v="134"/>
    <x v="14"/>
    <x v="4"/>
    <x v="12"/>
    <n v="223.43"/>
    <n v="154"/>
    <s v="STORE8"/>
    <s v="Bean, Jones and Park"/>
    <x v="1"/>
    <s v="Thompsonborough"/>
    <x v="2"/>
    <n v="3"/>
    <n v="237.24"/>
    <n v="0.24"/>
    <x v="1"/>
    <n v="540.90719999999999"/>
  </r>
  <r>
    <s v="SALE145"/>
    <s v="John Perez"/>
    <x v="123"/>
    <n v="29"/>
    <x v="1"/>
    <x v="42"/>
    <s v="Gold"/>
    <x v="124"/>
    <x v="135"/>
    <x v="59"/>
    <x v="0"/>
    <x v="11"/>
    <n v="434.84"/>
    <n v="185"/>
    <s v="STORE15"/>
    <s v="Shelton PLC"/>
    <x v="0"/>
    <s v="East Jenniferstad"/>
    <x v="1"/>
    <n v="2"/>
    <n v="536.84"/>
    <n v="0.09"/>
    <x v="2"/>
    <n v="977.04880000000014"/>
  </r>
  <r>
    <s v="SALE146"/>
    <s v="Adam Castro"/>
    <x v="13"/>
    <n v="51"/>
    <x v="0"/>
    <x v="11"/>
    <s v="Silver"/>
    <x v="13"/>
    <x v="71"/>
    <x v="14"/>
    <x v="4"/>
    <x v="12"/>
    <n v="223.43"/>
    <n v="154"/>
    <s v="STORE19"/>
    <s v="Mann-Austin"/>
    <x v="3"/>
    <s v="Vasquezborough"/>
    <x v="2"/>
    <n v="3"/>
    <n v="584.41"/>
    <n v="0"/>
    <x v="2"/>
    <n v="1753.23"/>
  </r>
  <r>
    <s v="SALE147"/>
    <s v="Lisa Chandler"/>
    <x v="124"/>
    <n v="29"/>
    <x v="0"/>
    <x v="10"/>
    <s v="Platinum"/>
    <x v="125"/>
    <x v="136"/>
    <x v="74"/>
    <x v="0"/>
    <x v="13"/>
    <n v="152.91999999999999"/>
    <n v="281"/>
    <s v="STORE19"/>
    <s v="Mann-Austin"/>
    <x v="3"/>
    <s v="Vasquezborough"/>
    <x v="2"/>
    <n v="1"/>
    <n v="653.87"/>
    <n v="0.14000000000000001"/>
    <x v="1"/>
    <n v="562.32820000000004"/>
  </r>
  <r>
    <s v="SALE148"/>
    <s v="Amanda Powell"/>
    <x v="4"/>
    <n v="28"/>
    <x v="0"/>
    <x v="4"/>
    <s v="Silver"/>
    <x v="4"/>
    <x v="35"/>
    <x v="72"/>
    <x v="3"/>
    <x v="16"/>
    <n v="371.38"/>
    <n v="220"/>
    <s v="STORE0"/>
    <s v="Rivera-Warner"/>
    <x v="3"/>
    <s v="Washingtonfurt"/>
    <x v="1"/>
    <n v="1"/>
    <n v="652.03"/>
    <n v="0.27"/>
    <x v="0"/>
    <n v="475.9819"/>
  </r>
  <r>
    <s v="SALE149"/>
    <s v="Christy Vasquez"/>
    <x v="125"/>
    <n v="28"/>
    <x v="1"/>
    <x v="42"/>
    <s v="Gold"/>
    <x v="126"/>
    <x v="137"/>
    <x v="23"/>
    <x v="4"/>
    <x v="11"/>
    <n v="261"/>
    <n v="59"/>
    <s v="STORE12"/>
    <s v="Thomas, Bridges and Harris"/>
    <x v="0"/>
    <s v="Sabrinatown"/>
    <x v="2"/>
    <n v="3"/>
    <n v="513.36"/>
    <n v="7.0000000000000007E-2"/>
    <x v="2"/>
    <n v="1432.2744"/>
  </r>
  <r>
    <s v="SALE150"/>
    <s v="Mr. Mark Beasley"/>
    <x v="126"/>
    <n v="24"/>
    <x v="1"/>
    <x v="30"/>
    <s v="Silver"/>
    <x v="127"/>
    <x v="138"/>
    <x v="40"/>
    <x v="0"/>
    <x v="0"/>
    <n v="212.26"/>
    <n v="82"/>
    <s v="STORE5"/>
    <s v="Gray Ltd"/>
    <x v="0"/>
    <s v="New Michaelchester"/>
    <x v="0"/>
    <n v="4"/>
    <n v="355.64"/>
    <n v="0.16"/>
    <x v="2"/>
    <n v="1194.9503999999999"/>
  </r>
  <r>
    <s v="SALE151"/>
    <s v="Paul Fox"/>
    <x v="127"/>
    <n v="33"/>
    <x v="1"/>
    <x v="22"/>
    <s v="Silver"/>
    <x v="128"/>
    <x v="139"/>
    <x v="26"/>
    <x v="1"/>
    <x v="11"/>
    <n v="242.23"/>
    <n v="453"/>
    <s v="STORE8"/>
    <s v="Bean, Jones and Park"/>
    <x v="1"/>
    <s v="Thompsonborough"/>
    <x v="2"/>
    <n v="4"/>
    <n v="535.4"/>
    <n v="0.26"/>
    <x v="1"/>
    <n v="1584.7840000000001"/>
  </r>
  <r>
    <s v="SALE152"/>
    <s v="Brian Hammond"/>
    <x v="128"/>
    <n v="56"/>
    <x v="1"/>
    <x v="11"/>
    <s v="Gold"/>
    <x v="129"/>
    <x v="104"/>
    <x v="20"/>
    <x v="4"/>
    <x v="14"/>
    <n v="218.22"/>
    <n v="224"/>
    <s v="STORE19"/>
    <s v="Mann-Austin"/>
    <x v="3"/>
    <s v="Vasquezborough"/>
    <x v="2"/>
    <n v="2"/>
    <n v="108.74"/>
    <n v="0.11"/>
    <x v="1"/>
    <n v="193.55719999999999"/>
  </r>
  <r>
    <s v="SALE153"/>
    <s v="Elizabeth Johnson"/>
    <x v="129"/>
    <n v="53"/>
    <x v="1"/>
    <x v="7"/>
    <s v="Silver"/>
    <x v="130"/>
    <x v="140"/>
    <x v="75"/>
    <x v="1"/>
    <x v="11"/>
    <n v="449.4"/>
    <n v="274.7"/>
    <s v="STORE19"/>
    <s v="Mann-Austin"/>
    <x v="3"/>
    <s v="Vasquezborough"/>
    <x v="2"/>
    <n v="3"/>
    <n v="591.98"/>
    <n v="0.16"/>
    <x v="0"/>
    <n v="1491.7896000000001"/>
  </r>
  <r>
    <s v="SALE154"/>
    <s v="Eric Wolfe"/>
    <x v="130"/>
    <n v="18"/>
    <x v="1"/>
    <x v="38"/>
    <s v="Gold"/>
    <x v="131"/>
    <x v="141"/>
    <x v="70"/>
    <x v="1"/>
    <x v="11"/>
    <n v="177.98"/>
    <n v="103"/>
    <s v="STORE2"/>
    <s v="Black-Horn"/>
    <x v="2"/>
    <s v="North Nancyview"/>
    <x v="0"/>
    <n v="1"/>
    <n v="345.06"/>
    <n v="0.13"/>
    <x v="2"/>
    <n v="300.2022"/>
  </r>
  <r>
    <s v="SALE155"/>
    <s v="Brandy Thompson"/>
    <x v="131"/>
    <n v="56"/>
    <x v="1"/>
    <x v="4"/>
    <s v="Bronze"/>
    <x v="132"/>
    <x v="142"/>
    <x v="47"/>
    <x v="1"/>
    <x v="3"/>
    <n v="377.52"/>
    <n v="485"/>
    <s v="STORE12"/>
    <s v="Thomas, Bridges and Harris"/>
    <x v="0"/>
    <s v="Sabrinatown"/>
    <x v="2"/>
    <n v="4"/>
    <n v="986.41"/>
    <n v="0.22"/>
    <x v="0"/>
    <n v="3077.5992000000001"/>
  </r>
  <r>
    <s v="SALE156"/>
    <s v="Casey Simpson"/>
    <x v="132"/>
    <n v="54"/>
    <x v="0"/>
    <x v="25"/>
    <s v="Platinum"/>
    <x v="133"/>
    <x v="143"/>
    <x v="2"/>
    <x v="2"/>
    <x v="2"/>
    <n v="43.29"/>
    <n v="267"/>
    <s v="STORE0"/>
    <s v="Rivera-Warner"/>
    <x v="3"/>
    <s v="Washingtonfurt"/>
    <x v="1"/>
    <n v="2"/>
    <n v="921.52"/>
    <n v="0"/>
    <x v="1"/>
    <n v="1843.04"/>
  </r>
  <r>
    <s v="SALE157"/>
    <s v="David Cobb"/>
    <x v="90"/>
    <n v="36"/>
    <x v="0"/>
    <x v="34"/>
    <s v="Silver"/>
    <x v="90"/>
    <x v="144"/>
    <x v="76"/>
    <x v="3"/>
    <x v="6"/>
    <n v="81.75"/>
    <n v="0"/>
    <s v="STORE5"/>
    <s v="Gray Ltd"/>
    <x v="0"/>
    <s v="New Michaelchester"/>
    <x v="0"/>
    <n v="1"/>
    <n v="83.1"/>
    <n v="0.04"/>
    <x v="1"/>
    <n v="79.775999999999996"/>
  </r>
  <r>
    <s v="SALE158"/>
    <s v="Gregory Allen"/>
    <x v="89"/>
    <n v="20"/>
    <x v="1"/>
    <x v="1"/>
    <s v="Platinum"/>
    <x v="89"/>
    <x v="145"/>
    <x v="77"/>
    <x v="0"/>
    <x v="11"/>
    <n v="38.76"/>
    <n v="137"/>
    <s v="STORE11"/>
    <s v="Aguirre-Keller"/>
    <x v="2"/>
    <s v="Lake Michael"/>
    <x v="2"/>
    <n v="2"/>
    <n v="60.98"/>
    <n v="0.23"/>
    <x v="1"/>
    <n v="93.909199999999998"/>
  </r>
  <r>
    <s v="SALE159"/>
    <s v="Alejandro Evans"/>
    <x v="133"/>
    <n v="43"/>
    <x v="1"/>
    <x v="40"/>
    <s v="Bronze"/>
    <x v="134"/>
    <x v="146"/>
    <x v="41"/>
    <x v="2"/>
    <x v="19"/>
    <n v="183.04"/>
    <n v="457"/>
    <s v="STORE16"/>
    <s v="Frederick-Wright"/>
    <x v="1"/>
    <s v="New Jimmymouth"/>
    <x v="1"/>
    <n v="2"/>
    <n v="122.23"/>
    <n v="0.21"/>
    <x v="2"/>
    <n v="193.1234"/>
  </r>
  <r>
    <s v="SALE160"/>
    <s v="Bridget Allen"/>
    <x v="134"/>
    <n v="59"/>
    <x v="0"/>
    <x v="37"/>
    <s v="Silver"/>
    <x v="135"/>
    <x v="147"/>
    <x v="7"/>
    <x v="3"/>
    <x v="7"/>
    <n v="138.05000000000001"/>
    <n v="89"/>
    <s v="STORE18"/>
    <s v="Guerrero-Schmitt"/>
    <x v="3"/>
    <s v="East Stevechester"/>
    <x v="1"/>
    <n v="2"/>
    <n v="623.38"/>
    <n v="0.13"/>
    <x v="0"/>
    <n v="1084.6812"/>
  </r>
  <r>
    <s v="SALE161"/>
    <s v="Cheryl Copeland"/>
    <x v="63"/>
    <n v="51"/>
    <x v="0"/>
    <x v="33"/>
    <s v="Platinum"/>
    <x v="63"/>
    <x v="148"/>
    <x v="7"/>
    <x v="3"/>
    <x v="7"/>
    <n v="138.05000000000001"/>
    <n v="89"/>
    <s v="STORE0"/>
    <s v="Rivera-Warner"/>
    <x v="3"/>
    <s v="Washingtonfurt"/>
    <x v="1"/>
    <n v="1"/>
    <n v="479.58"/>
    <n v="0.05"/>
    <x v="1"/>
    <n v="455.60099999999989"/>
  </r>
  <r>
    <s v="SALE162"/>
    <s v="Tracy Stephens"/>
    <x v="83"/>
    <n v="64"/>
    <x v="0"/>
    <x v="17"/>
    <s v="Platinum"/>
    <x v="83"/>
    <x v="149"/>
    <x v="78"/>
    <x v="0"/>
    <x v="0"/>
    <n v="107.06"/>
    <n v="359"/>
    <s v="STORE6"/>
    <s v="Benson-Elliott"/>
    <x v="3"/>
    <s v="Port Josephberg"/>
    <x v="2"/>
    <n v="3"/>
    <n v="369.32"/>
    <n v="0.14000000000000001"/>
    <x v="1"/>
    <n v="952.84559999999999"/>
  </r>
  <r>
    <s v="SALE163"/>
    <s v="Nathan Campbell"/>
    <x v="135"/>
    <n v="37"/>
    <x v="0"/>
    <x v="15"/>
    <s v="Gold"/>
    <x v="136"/>
    <x v="103"/>
    <x v="79"/>
    <x v="2"/>
    <x v="18"/>
    <n v="283.83"/>
    <n v="244"/>
    <s v="STORE1"/>
    <s v="Martinez, Adkins and Johnson"/>
    <x v="0"/>
    <s v="Danielmouth"/>
    <x v="1"/>
    <n v="1"/>
    <n v="488.31"/>
    <n v="0.03"/>
    <x v="1"/>
    <n v="473.66070000000002"/>
  </r>
  <r>
    <s v="SALE164"/>
    <s v="Arthur Warren"/>
    <x v="16"/>
    <n v="38"/>
    <x v="0"/>
    <x v="8"/>
    <s v="Gold"/>
    <x v="16"/>
    <x v="150"/>
    <x v="59"/>
    <x v="0"/>
    <x v="11"/>
    <n v="434.84"/>
    <n v="185"/>
    <s v="STORE12"/>
    <s v="Thomas, Bridges and Harris"/>
    <x v="0"/>
    <s v="Sabrinatown"/>
    <x v="2"/>
    <n v="4"/>
    <n v="164.04"/>
    <n v="0.26"/>
    <x v="0"/>
    <n v="485.55839999999989"/>
  </r>
  <r>
    <s v="SALE165"/>
    <s v="Christopher Brown"/>
    <x v="136"/>
    <n v="56"/>
    <x v="1"/>
    <x v="35"/>
    <s v="Silver"/>
    <x v="137"/>
    <x v="151"/>
    <x v="31"/>
    <x v="3"/>
    <x v="8"/>
    <n v="298.86"/>
    <n v="308"/>
    <s v="STORE17"/>
    <s v="Holloway Ltd"/>
    <x v="0"/>
    <s v="Bensonhaven"/>
    <x v="1"/>
    <n v="3"/>
    <n v="707.95"/>
    <n v="0.18"/>
    <x v="1"/>
    <n v="1741.557"/>
  </r>
  <r>
    <s v="SALE166"/>
    <s v="Crystal Waters"/>
    <x v="137"/>
    <n v="19"/>
    <x v="1"/>
    <x v="32"/>
    <s v="Bronze"/>
    <x v="138"/>
    <x v="152"/>
    <x v="20"/>
    <x v="4"/>
    <x v="14"/>
    <n v="218.22"/>
    <n v="224"/>
    <s v="STORE8"/>
    <s v="Bean, Jones and Park"/>
    <x v="1"/>
    <s v="Thompsonborough"/>
    <x v="2"/>
    <n v="4"/>
    <n v="714.47"/>
    <n v="0.18"/>
    <x v="2"/>
    <n v="2343.4616000000001"/>
  </r>
  <r>
    <s v="SALE167"/>
    <s v="Tyler Cook"/>
    <x v="138"/>
    <n v="26"/>
    <x v="1"/>
    <x v="41"/>
    <s v="Silver"/>
    <x v="139"/>
    <x v="153"/>
    <x v="29"/>
    <x v="3"/>
    <x v="16"/>
    <n v="228.53"/>
    <n v="469"/>
    <s v="STORE7"/>
    <s v="Martinez-Mullins"/>
    <x v="2"/>
    <s v="Williamsfurt"/>
    <x v="2"/>
    <n v="4"/>
    <n v="422.09"/>
    <n v="0.04"/>
    <x v="0"/>
    <n v="1620.8255999999999"/>
  </r>
  <r>
    <s v="SALE168"/>
    <s v="Travis Holland"/>
    <x v="139"/>
    <n v="38"/>
    <x v="0"/>
    <x v="21"/>
    <s v="Bronze"/>
    <x v="140"/>
    <x v="55"/>
    <x v="37"/>
    <x v="3"/>
    <x v="8"/>
    <n v="19.52"/>
    <n v="57"/>
    <s v="STORE9"/>
    <s v="Moore, Padilla and Butler"/>
    <x v="2"/>
    <s v="East Johnstad"/>
    <x v="1"/>
    <n v="1"/>
    <n v="998.19"/>
    <n v="0.2"/>
    <x v="0"/>
    <n v="798.55200000000013"/>
  </r>
  <r>
    <s v="SALE169"/>
    <s v="James Orozco"/>
    <x v="140"/>
    <n v="37"/>
    <x v="1"/>
    <x v="17"/>
    <s v="Gold"/>
    <x v="141"/>
    <x v="154"/>
    <x v="18"/>
    <x v="0"/>
    <x v="13"/>
    <n v="477.61"/>
    <n v="300"/>
    <s v="STORE7"/>
    <s v="Martinez-Mullins"/>
    <x v="2"/>
    <s v="Williamsfurt"/>
    <x v="2"/>
    <n v="2"/>
    <n v="343.42"/>
    <n v="0.12"/>
    <x v="2"/>
    <n v="604.41920000000005"/>
  </r>
  <r>
    <s v="SALE170"/>
    <s v="Kristen Fischer"/>
    <x v="141"/>
    <n v="57"/>
    <x v="0"/>
    <x v="13"/>
    <s v="Platinum"/>
    <x v="142"/>
    <x v="155"/>
    <x v="13"/>
    <x v="1"/>
    <x v="3"/>
    <n v="419.28"/>
    <n v="86"/>
    <s v="STORE6"/>
    <s v="Benson-Elliott"/>
    <x v="3"/>
    <s v="Port Josephberg"/>
    <x v="2"/>
    <n v="1"/>
    <n v="152.16999999999999"/>
    <n v="0.28000000000000003"/>
    <x v="2"/>
    <n v="109.5624"/>
  </r>
  <r>
    <s v="SALE171"/>
    <s v="Michelle Rogers"/>
    <x v="142"/>
    <n v="56"/>
    <x v="0"/>
    <x v="22"/>
    <s v="Platinum"/>
    <x v="143"/>
    <x v="156"/>
    <x v="2"/>
    <x v="2"/>
    <x v="2"/>
    <n v="43.29"/>
    <n v="267"/>
    <s v="STORE11"/>
    <s v="Aguirre-Keller"/>
    <x v="2"/>
    <s v="Lake Michael"/>
    <x v="2"/>
    <n v="1"/>
    <n v="325.08"/>
    <n v="0.26"/>
    <x v="1"/>
    <n v="240.5592"/>
  </r>
  <r>
    <s v="SALE172"/>
    <s v="Evelyn Brown"/>
    <x v="33"/>
    <n v="39"/>
    <x v="0"/>
    <x v="23"/>
    <s v="Gold"/>
    <x v="33"/>
    <x v="157"/>
    <x v="41"/>
    <x v="2"/>
    <x v="19"/>
    <n v="183.04"/>
    <n v="457"/>
    <s v="STORE10"/>
    <s v="Hill, Wagner and Ballard"/>
    <x v="3"/>
    <s v="East Davidville"/>
    <x v="2"/>
    <n v="2"/>
    <n v="827.92"/>
    <n v="0.25"/>
    <x v="2"/>
    <n v="1241.8800000000001"/>
  </r>
  <r>
    <s v="SALE173"/>
    <s v="Sara Ingram"/>
    <x v="143"/>
    <n v="46"/>
    <x v="1"/>
    <x v="45"/>
    <s v="Bronze"/>
    <x v="144"/>
    <x v="158"/>
    <x v="33"/>
    <x v="1"/>
    <x v="1"/>
    <n v="322.41000000000003"/>
    <n v="213"/>
    <s v="STORE2"/>
    <s v="Black-Horn"/>
    <x v="2"/>
    <s v="North Nancyview"/>
    <x v="0"/>
    <n v="2"/>
    <n v="593.47"/>
    <n v="0.1"/>
    <x v="2"/>
    <n v="1068.2460000000001"/>
  </r>
  <r>
    <s v="SALE174"/>
    <s v="Gloria Taylor"/>
    <x v="144"/>
    <n v="56"/>
    <x v="1"/>
    <x v="38"/>
    <s v="Platinum"/>
    <x v="145"/>
    <x v="157"/>
    <x v="42"/>
    <x v="0"/>
    <x v="11"/>
    <n v="131.51"/>
    <n v="0"/>
    <s v="STORE7"/>
    <s v="Martinez-Mullins"/>
    <x v="2"/>
    <s v="Williamsfurt"/>
    <x v="2"/>
    <n v="4"/>
    <n v="756.28"/>
    <n v="0.05"/>
    <x v="2"/>
    <n v="2873.864"/>
  </r>
  <r>
    <s v="SALE175"/>
    <s v="Charles Conley"/>
    <x v="145"/>
    <n v="39"/>
    <x v="1"/>
    <x v="17"/>
    <s v="Gold"/>
    <x v="146"/>
    <x v="159"/>
    <x v="80"/>
    <x v="3"/>
    <x v="5"/>
    <n v="447.43"/>
    <n v="191"/>
    <s v="STORE1"/>
    <s v="Martinez, Adkins and Johnson"/>
    <x v="0"/>
    <s v="Danielmouth"/>
    <x v="1"/>
    <n v="2"/>
    <n v="707.65"/>
    <n v="0.14000000000000001"/>
    <x v="0"/>
    <n v="1217.1579999999999"/>
  </r>
  <r>
    <s v="SALE176"/>
    <s v="Susan Mcdonald"/>
    <x v="146"/>
    <n v="45"/>
    <x v="0"/>
    <x v="13"/>
    <s v="Silver"/>
    <x v="147"/>
    <x v="160"/>
    <x v="60"/>
    <x v="4"/>
    <x v="11"/>
    <n v="174.02"/>
    <n v="268"/>
    <s v="STORE15"/>
    <s v="Shelton PLC"/>
    <x v="0"/>
    <s v="East Jenniferstad"/>
    <x v="1"/>
    <n v="1"/>
    <n v="857.35"/>
    <n v="0.28000000000000003"/>
    <x v="1"/>
    <n v="617.29200000000003"/>
  </r>
  <r>
    <s v="SALE177"/>
    <s v="Philip Pennington"/>
    <x v="147"/>
    <n v="27"/>
    <x v="1"/>
    <x v="47"/>
    <s v="Platinum"/>
    <x v="148"/>
    <x v="161"/>
    <x v="76"/>
    <x v="3"/>
    <x v="6"/>
    <n v="81.75"/>
    <n v="0"/>
    <s v="STORE8"/>
    <s v="Bean, Jones and Park"/>
    <x v="1"/>
    <s v="Thompsonborough"/>
    <x v="2"/>
    <n v="1"/>
    <n v="79"/>
    <n v="0.04"/>
    <x v="1"/>
    <n v="75.84"/>
  </r>
  <r>
    <s v="SALE178"/>
    <s v="Cody Diaz"/>
    <x v="148"/>
    <n v="27"/>
    <x v="1"/>
    <x v="21"/>
    <s v="Silver"/>
    <x v="149"/>
    <x v="77"/>
    <x v="32"/>
    <x v="2"/>
    <x v="18"/>
    <n v="358.47"/>
    <n v="213"/>
    <s v="STORE5"/>
    <s v="Gray Ltd"/>
    <x v="0"/>
    <s v="New Michaelchester"/>
    <x v="0"/>
    <n v="4"/>
    <n v="638.91"/>
    <n v="0"/>
    <x v="2"/>
    <n v="2555.64"/>
  </r>
  <r>
    <s v="SALE179"/>
    <s v="Krystal Ford"/>
    <x v="149"/>
    <n v="34"/>
    <x v="1"/>
    <x v="28"/>
    <s v="Platinum"/>
    <x v="150"/>
    <x v="162"/>
    <x v="49"/>
    <x v="0"/>
    <x v="0"/>
    <n v="318.91000000000003"/>
    <n v="114"/>
    <s v="STORE0"/>
    <s v="Rivera-Warner"/>
    <x v="3"/>
    <s v="Washingtonfurt"/>
    <x v="1"/>
    <n v="2"/>
    <n v="522.16999999999996"/>
    <n v="0.27"/>
    <x v="0"/>
    <n v="762.36819999999989"/>
  </r>
  <r>
    <s v="SALE180"/>
    <s v="Earl Smith Dds"/>
    <x v="150"/>
    <n v="59"/>
    <x v="0"/>
    <x v="34"/>
    <s v="Gold"/>
    <x v="151"/>
    <x v="163"/>
    <x v="11"/>
    <x v="1"/>
    <x v="10"/>
    <n v="326.06"/>
    <n v="301"/>
    <s v="STORE12"/>
    <s v="Thomas, Bridges and Harris"/>
    <x v="0"/>
    <s v="Sabrinatown"/>
    <x v="2"/>
    <n v="3"/>
    <n v="954.29"/>
    <n v="0.27"/>
    <x v="0"/>
    <n v="2089.8951000000002"/>
  </r>
  <r>
    <s v="SALE181"/>
    <s v="Beth Martin"/>
    <x v="151"/>
    <n v="34"/>
    <x v="1"/>
    <x v="35"/>
    <s v="Silver"/>
    <x v="152"/>
    <x v="27"/>
    <x v="9"/>
    <x v="3"/>
    <x v="6"/>
    <n v="179.77"/>
    <n v="305"/>
    <s v="STORE13"/>
    <s v="Gardner, Humphrey and Contreras"/>
    <x v="3"/>
    <s v="Johnsonville"/>
    <x v="1"/>
    <n v="3"/>
    <n v="53.92"/>
    <n v="0.15"/>
    <x v="1"/>
    <n v="137.49600000000001"/>
  </r>
  <r>
    <s v="SALE182"/>
    <s v="Alexander Byrd"/>
    <x v="21"/>
    <n v="25"/>
    <x v="1"/>
    <x v="14"/>
    <s v="Silver"/>
    <x v="21"/>
    <x v="164"/>
    <x v="13"/>
    <x v="1"/>
    <x v="3"/>
    <n v="419.28"/>
    <n v="86"/>
    <s v="STORE0"/>
    <s v="Rivera-Warner"/>
    <x v="3"/>
    <s v="Washingtonfurt"/>
    <x v="1"/>
    <n v="4"/>
    <n v="741.88"/>
    <n v="0.02"/>
    <x v="2"/>
    <n v="2908.1696000000002"/>
  </r>
  <r>
    <s v="SALE183"/>
    <s v="Robert Jones Dds"/>
    <x v="152"/>
    <n v="25"/>
    <x v="0"/>
    <x v="15"/>
    <s v="Platinum"/>
    <x v="153"/>
    <x v="139"/>
    <x v="54"/>
    <x v="4"/>
    <x v="21"/>
    <n v="167.34"/>
    <n v="296"/>
    <s v="STORE3"/>
    <s v="Johnson-Wright"/>
    <x v="0"/>
    <s v="Hoodberg"/>
    <x v="0"/>
    <n v="1"/>
    <n v="547.09"/>
    <n v="0.01"/>
    <x v="1"/>
    <n v="541.6191"/>
  </r>
  <r>
    <s v="SALE184"/>
    <s v="Melinda Thomas"/>
    <x v="153"/>
    <n v="42"/>
    <x v="1"/>
    <x v="30"/>
    <s v="Silver"/>
    <x v="154"/>
    <x v="165"/>
    <x v="41"/>
    <x v="2"/>
    <x v="19"/>
    <n v="183.04"/>
    <n v="457"/>
    <s v="STORE3"/>
    <s v="Johnson-Wright"/>
    <x v="0"/>
    <s v="Hoodberg"/>
    <x v="0"/>
    <n v="1"/>
    <n v="789.35"/>
    <n v="0.14000000000000001"/>
    <x v="1"/>
    <n v="678.84100000000001"/>
  </r>
  <r>
    <s v="SALE185"/>
    <s v="Samuel Mullins"/>
    <x v="154"/>
    <n v="27"/>
    <x v="1"/>
    <x v="38"/>
    <s v="Bronze"/>
    <x v="155"/>
    <x v="166"/>
    <x v="81"/>
    <x v="2"/>
    <x v="18"/>
    <n v="266.86"/>
    <n v="458"/>
    <s v="STORE3"/>
    <s v="Johnson-Wright"/>
    <x v="0"/>
    <s v="Hoodberg"/>
    <x v="0"/>
    <n v="3"/>
    <n v="476.78"/>
    <n v="0.09"/>
    <x v="2"/>
    <n v="1301.6094000000001"/>
  </r>
  <r>
    <s v="SALE186"/>
    <s v="April Phillips"/>
    <x v="32"/>
    <n v="62"/>
    <x v="1"/>
    <x v="22"/>
    <s v="Platinum"/>
    <x v="32"/>
    <x v="167"/>
    <x v="29"/>
    <x v="3"/>
    <x v="16"/>
    <n v="228.53"/>
    <n v="469"/>
    <s v="STORE18"/>
    <s v="Guerrero-Schmitt"/>
    <x v="3"/>
    <s v="East Stevechester"/>
    <x v="1"/>
    <n v="2"/>
    <n v="504.26"/>
    <n v="0.04"/>
    <x v="1"/>
    <n v="968.17919999999992"/>
  </r>
  <r>
    <s v="SALE187"/>
    <s v="Adam Rowland"/>
    <x v="155"/>
    <n v="48"/>
    <x v="1"/>
    <x v="24"/>
    <s v="Gold"/>
    <x v="156"/>
    <x v="44"/>
    <x v="82"/>
    <x v="0"/>
    <x v="20"/>
    <n v="285.54000000000002"/>
    <n v="358"/>
    <s v="STORE6"/>
    <s v="Benson-Elliott"/>
    <x v="3"/>
    <s v="Port Josephberg"/>
    <x v="2"/>
    <n v="2"/>
    <n v="549.33000000000004"/>
    <n v="0.01"/>
    <x v="2"/>
    <n v="1087.6733999999999"/>
  </r>
  <r>
    <s v="SALE188"/>
    <s v="Martha Brown"/>
    <x v="156"/>
    <n v="20"/>
    <x v="1"/>
    <x v="24"/>
    <s v="Gold"/>
    <x v="157"/>
    <x v="168"/>
    <x v="83"/>
    <x v="4"/>
    <x v="14"/>
    <n v="306.45999999999998"/>
    <n v="487"/>
    <s v="STORE3"/>
    <s v="Johnson-Wright"/>
    <x v="0"/>
    <s v="Hoodberg"/>
    <x v="0"/>
    <n v="3"/>
    <n v="620.22"/>
    <n v="0.04"/>
    <x v="0"/>
    <n v="1786.2336"/>
  </r>
  <r>
    <s v="SALE189"/>
    <s v="Donna Gregory"/>
    <x v="157"/>
    <n v="29"/>
    <x v="1"/>
    <x v="28"/>
    <s v="Silver"/>
    <x v="158"/>
    <x v="168"/>
    <x v="54"/>
    <x v="4"/>
    <x v="21"/>
    <n v="167.34"/>
    <n v="296"/>
    <s v="STORE3"/>
    <s v="Johnson-Wright"/>
    <x v="0"/>
    <s v="Hoodberg"/>
    <x v="0"/>
    <n v="1"/>
    <n v="580.76"/>
    <n v="0.1"/>
    <x v="2"/>
    <n v="522.68399999999997"/>
  </r>
  <r>
    <s v="SALE190"/>
    <s v="Mr. Christopher Sims"/>
    <x v="158"/>
    <n v="50"/>
    <x v="1"/>
    <x v="40"/>
    <s v="Silver"/>
    <x v="159"/>
    <x v="169"/>
    <x v="51"/>
    <x v="2"/>
    <x v="4"/>
    <n v="214.32"/>
    <n v="383"/>
    <s v="STORE9"/>
    <s v="Moore, Padilla and Butler"/>
    <x v="2"/>
    <s v="East Johnstad"/>
    <x v="1"/>
    <n v="3"/>
    <n v="444.55"/>
    <n v="0.14000000000000001"/>
    <x v="1"/>
    <n v="1146.9390000000001"/>
  </r>
  <r>
    <s v="SALE191"/>
    <s v="Sean Roth"/>
    <x v="159"/>
    <n v="43"/>
    <x v="0"/>
    <x v="45"/>
    <s v="Gold"/>
    <x v="160"/>
    <x v="170"/>
    <x v="54"/>
    <x v="4"/>
    <x v="21"/>
    <n v="167.34"/>
    <n v="296"/>
    <s v="STORE18"/>
    <s v="Guerrero-Schmitt"/>
    <x v="3"/>
    <s v="East Stevechester"/>
    <x v="1"/>
    <n v="1"/>
    <n v="804.9"/>
    <n v="0.03"/>
    <x v="1"/>
    <n v="780.75299999999993"/>
  </r>
  <r>
    <s v="SALE192"/>
    <s v="Edwin Barnes"/>
    <x v="160"/>
    <n v="53"/>
    <x v="0"/>
    <x v="29"/>
    <s v="Bronze"/>
    <x v="161"/>
    <x v="136"/>
    <x v="80"/>
    <x v="3"/>
    <x v="5"/>
    <n v="447.43"/>
    <n v="191"/>
    <s v="STORE14"/>
    <s v="Mcdonald Inc"/>
    <x v="2"/>
    <s v="Christopherland"/>
    <x v="0"/>
    <n v="3"/>
    <n v="361.65"/>
    <n v="0.15"/>
    <x v="2"/>
    <n v="922.20749999999987"/>
  </r>
  <r>
    <s v="SALE193"/>
    <s v="Mariah Brown"/>
    <x v="58"/>
    <n v="37"/>
    <x v="0"/>
    <x v="3"/>
    <s v="Silver"/>
    <x v="58"/>
    <x v="171"/>
    <x v="84"/>
    <x v="3"/>
    <x v="16"/>
    <n v="218.86"/>
    <n v="170"/>
    <s v="STORE4"/>
    <s v="Alexander Group"/>
    <x v="2"/>
    <s v="Port Sharon"/>
    <x v="2"/>
    <n v="1"/>
    <n v="271.76"/>
    <n v="0.03"/>
    <x v="0"/>
    <n v="263.60719999999998"/>
  </r>
  <r>
    <s v="SALE194"/>
    <s v="Kristy Dunlap"/>
    <x v="161"/>
    <n v="64"/>
    <x v="1"/>
    <x v="29"/>
    <s v="Platinum"/>
    <x v="162"/>
    <x v="172"/>
    <x v="2"/>
    <x v="2"/>
    <x v="2"/>
    <n v="43.29"/>
    <n v="267"/>
    <s v="STORE10"/>
    <s v="Hill, Wagner and Ballard"/>
    <x v="3"/>
    <s v="East Davidville"/>
    <x v="2"/>
    <n v="3"/>
    <n v="958.15"/>
    <n v="0.24"/>
    <x v="2"/>
    <n v="2184.5819999999999"/>
  </r>
  <r>
    <s v="SALE195"/>
    <s v="Jose Stewart"/>
    <x v="114"/>
    <n v="18"/>
    <x v="1"/>
    <x v="17"/>
    <s v="Gold"/>
    <x v="115"/>
    <x v="63"/>
    <x v="17"/>
    <x v="2"/>
    <x v="2"/>
    <n v="482.75"/>
    <n v="444"/>
    <s v="STORE17"/>
    <s v="Holloway Ltd"/>
    <x v="0"/>
    <s v="Bensonhaven"/>
    <x v="1"/>
    <n v="1"/>
    <n v="889.19"/>
    <n v="0.03"/>
    <x v="0"/>
    <n v="862.51430000000005"/>
  </r>
  <r>
    <s v="SALE196"/>
    <s v="David Pierce"/>
    <x v="9"/>
    <n v="45"/>
    <x v="1"/>
    <x v="7"/>
    <s v="Platinum"/>
    <x v="9"/>
    <x v="173"/>
    <x v="71"/>
    <x v="0"/>
    <x v="13"/>
    <n v="30.62"/>
    <n v="138"/>
    <s v="STORE16"/>
    <s v="Frederick-Wright"/>
    <x v="1"/>
    <s v="New Jimmymouth"/>
    <x v="1"/>
    <n v="4"/>
    <n v="689.67"/>
    <n v="0.05"/>
    <x v="2"/>
    <n v="2620.7460000000001"/>
  </r>
  <r>
    <s v="SALE197"/>
    <s v="Matthew Hanna"/>
    <x v="162"/>
    <n v="33"/>
    <x v="1"/>
    <x v="20"/>
    <s v="Platinum"/>
    <x v="163"/>
    <x v="174"/>
    <x v="38"/>
    <x v="0"/>
    <x v="13"/>
    <n v="167.12"/>
    <n v="316"/>
    <s v="STORE11"/>
    <s v="Aguirre-Keller"/>
    <x v="2"/>
    <s v="Lake Michael"/>
    <x v="2"/>
    <n v="1"/>
    <n v="541.24"/>
    <n v="0.03"/>
    <x v="1"/>
    <n v="525.00279999999998"/>
  </r>
  <r>
    <s v="SALE198"/>
    <s v="Eric Holmes"/>
    <x v="163"/>
    <n v="64"/>
    <x v="1"/>
    <x v="0"/>
    <s v="Bronze"/>
    <x v="164"/>
    <x v="167"/>
    <x v="82"/>
    <x v="0"/>
    <x v="20"/>
    <n v="285.54000000000002"/>
    <n v="358"/>
    <s v="STORE6"/>
    <s v="Benson-Elliott"/>
    <x v="3"/>
    <s v="Port Josephberg"/>
    <x v="2"/>
    <n v="1"/>
    <n v="454.71"/>
    <n v="0.16"/>
    <x v="1"/>
    <n v="381.95639999999997"/>
  </r>
  <r>
    <s v="SALE199"/>
    <s v="Deanna Simpson"/>
    <x v="164"/>
    <n v="35"/>
    <x v="1"/>
    <x v="16"/>
    <s v="Bronze"/>
    <x v="165"/>
    <x v="175"/>
    <x v="73"/>
    <x v="2"/>
    <x v="4"/>
    <n v="340.39"/>
    <n v="177"/>
    <s v="STORE5"/>
    <s v="Gray Ltd"/>
    <x v="0"/>
    <s v="New Michaelchester"/>
    <x v="0"/>
    <n v="2"/>
    <n v="397.63"/>
    <n v="0.26"/>
    <x v="0"/>
    <n v="588.49239999999998"/>
  </r>
  <r>
    <s v="SALE200"/>
    <s v="Christopher Garcia Dds"/>
    <x v="165"/>
    <n v="18"/>
    <x v="0"/>
    <x v="6"/>
    <s v="Gold"/>
    <x v="166"/>
    <x v="176"/>
    <x v="50"/>
    <x v="2"/>
    <x v="18"/>
    <n v="250.41615384615383"/>
    <n v="159"/>
    <s v="STORE6"/>
    <s v="Benson-Elliott"/>
    <x v="3"/>
    <s v="Port Josephberg"/>
    <x v="2"/>
    <n v="3"/>
    <n v="748.56"/>
    <n v="0.26"/>
    <x v="1"/>
    <n v="1661.8032000000001"/>
  </r>
  <r>
    <s v="SALE201"/>
    <s v="Justin Cross"/>
    <x v="20"/>
    <n v="62"/>
    <x v="1"/>
    <x v="8"/>
    <s v="Bronze"/>
    <x v="20"/>
    <x v="177"/>
    <x v="9"/>
    <x v="3"/>
    <x v="6"/>
    <n v="179.77"/>
    <n v="305"/>
    <s v="STORE4"/>
    <s v="Alexander Group"/>
    <x v="2"/>
    <s v="Port Sharon"/>
    <x v="2"/>
    <n v="1"/>
    <n v="885.72"/>
    <n v="0.15"/>
    <x v="0"/>
    <n v="752.86199999999997"/>
  </r>
  <r>
    <s v="SALE202"/>
    <s v="Travis Holland"/>
    <x v="139"/>
    <n v="38"/>
    <x v="0"/>
    <x v="21"/>
    <s v="Bronze"/>
    <x v="140"/>
    <x v="178"/>
    <x v="85"/>
    <x v="1"/>
    <x v="3"/>
    <n v="86.42"/>
    <n v="222"/>
    <s v="STORE1"/>
    <s v="Martinez, Adkins and Johnson"/>
    <x v="0"/>
    <s v="Danielmouth"/>
    <x v="1"/>
    <n v="4"/>
    <n v="408.07"/>
    <n v="0.28000000000000003"/>
    <x v="2"/>
    <n v="1175.2416000000001"/>
  </r>
  <r>
    <s v="SALE203"/>
    <s v="Philip Mendoza"/>
    <x v="166"/>
    <n v="42"/>
    <x v="0"/>
    <x v="43"/>
    <s v="Silver"/>
    <x v="167"/>
    <x v="179"/>
    <x v="13"/>
    <x v="1"/>
    <x v="3"/>
    <n v="419.28"/>
    <n v="86"/>
    <s v="STORE9"/>
    <s v="Moore, Padilla and Butler"/>
    <x v="2"/>
    <s v="East Johnstad"/>
    <x v="1"/>
    <n v="2"/>
    <n v="597.07000000000005"/>
    <n v="0.28000000000000003"/>
    <x v="1"/>
    <n v="859.7808"/>
  </r>
  <r>
    <s v="SALE204"/>
    <s v="Paul Fox"/>
    <x v="127"/>
    <n v="33"/>
    <x v="1"/>
    <x v="22"/>
    <s v="Silver"/>
    <x v="128"/>
    <x v="180"/>
    <x v="22"/>
    <x v="1"/>
    <x v="11"/>
    <n v="349.17"/>
    <n v="476"/>
    <s v="STORE9"/>
    <s v="Moore, Padilla and Butler"/>
    <x v="2"/>
    <s v="East Johnstad"/>
    <x v="1"/>
    <n v="3"/>
    <n v="723.47"/>
    <n v="0.12"/>
    <x v="2"/>
    <n v="1909.9608000000001"/>
  </r>
  <r>
    <s v="SALE205"/>
    <s v="Melinda Rivera"/>
    <x v="167"/>
    <n v="47"/>
    <x v="1"/>
    <x v="21"/>
    <s v="Platinum"/>
    <x v="168"/>
    <x v="144"/>
    <x v="12"/>
    <x v="0"/>
    <x v="11"/>
    <n v="131.24"/>
    <n v="232"/>
    <s v="STORE5"/>
    <s v="Gray Ltd"/>
    <x v="0"/>
    <s v="New Michaelchester"/>
    <x v="0"/>
    <n v="1"/>
    <n v="479.93"/>
    <n v="0.22"/>
    <x v="0"/>
    <n v="374.34539999999998"/>
  </r>
  <r>
    <s v="SALE206"/>
    <s v="Brian Hammond"/>
    <x v="128"/>
    <n v="56"/>
    <x v="1"/>
    <x v="11"/>
    <s v="Gold"/>
    <x v="129"/>
    <x v="181"/>
    <x v="13"/>
    <x v="1"/>
    <x v="3"/>
    <n v="419.28"/>
    <n v="86"/>
    <s v="STORE16"/>
    <s v="Frederick-Wright"/>
    <x v="1"/>
    <s v="New Jimmymouth"/>
    <x v="1"/>
    <n v="4"/>
    <n v="362.81"/>
    <n v="0.21"/>
    <x v="2"/>
    <n v="1146.4795999999999"/>
  </r>
  <r>
    <s v="SALE207"/>
    <s v="Brent Rivas"/>
    <x v="168"/>
    <n v="54"/>
    <x v="1"/>
    <x v="19"/>
    <s v="Platinum"/>
    <x v="169"/>
    <x v="182"/>
    <x v="29"/>
    <x v="3"/>
    <x v="16"/>
    <n v="228.53"/>
    <n v="469"/>
    <s v="STORE3"/>
    <s v="Johnson-Wright"/>
    <x v="0"/>
    <s v="Hoodberg"/>
    <x v="0"/>
    <n v="1"/>
    <n v="127.11"/>
    <n v="0.01"/>
    <x v="1"/>
    <n v="125.8389"/>
  </r>
  <r>
    <s v="SALE208"/>
    <s v="Leonard Cochran"/>
    <x v="169"/>
    <n v="46"/>
    <x v="1"/>
    <x v="16"/>
    <s v="Silver"/>
    <x v="170"/>
    <x v="168"/>
    <x v="13"/>
    <x v="1"/>
    <x v="3"/>
    <n v="419.28"/>
    <n v="86"/>
    <s v="STORE17"/>
    <s v="Holloway Ltd"/>
    <x v="0"/>
    <s v="Bensonhaven"/>
    <x v="1"/>
    <n v="4"/>
    <n v="931.26"/>
    <n v="0.04"/>
    <x v="0"/>
    <n v="3576.0383999999999"/>
  </r>
  <r>
    <s v="SALE209"/>
    <s v="Michael Garner"/>
    <x v="170"/>
    <n v="21"/>
    <x v="1"/>
    <x v="21"/>
    <s v="Platinum"/>
    <x v="171"/>
    <x v="183"/>
    <x v="22"/>
    <x v="1"/>
    <x v="11"/>
    <n v="349.17"/>
    <n v="476"/>
    <s v="STORE8"/>
    <s v="Bean, Jones and Park"/>
    <x v="1"/>
    <s v="Thompsonborough"/>
    <x v="2"/>
    <n v="1"/>
    <n v="620.80999999999995"/>
    <n v="0.04"/>
    <x v="1"/>
    <n v="595.97759999999994"/>
  </r>
  <r>
    <s v="SALE210"/>
    <s v="David Patterson"/>
    <x v="18"/>
    <n v="43"/>
    <x v="1"/>
    <x v="8"/>
    <s v="Gold"/>
    <x v="18"/>
    <x v="184"/>
    <x v="57"/>
    <x v="0"/>
    <x v="13"/>
    <n v="190.29"/>
    <n v="260"/>
    <s v="STORE2"/>
    <s v="Black-Horn"/>
    <x v="2"/>
    <s v="North Nancyview"/>
    <x v="0"/>
    <n v="1"/>
    <n v="823.26"/>
    <n v="0.27"/>
    <x v="2"/>
    <n v="600.97979999999995"/>
  </r>
  <r>
    <s v="SALE211"/>
    <s v="Kenneth Lambert"/>
    <x v="171"/>
    <n v="55"/>
    <x v="1"/>
    <x v="32"/>
    <s v="Platinum"/>
    <x v="172"/>
    <x v="185"/>
    <x v="16"/>
    <x v="3"/>
    <x v="6"/>
    <n v="234.80599999999998"/>
    <n v="378"/>
    <s v="STORE8"/>
    <s v="Bean, Jones and Park"/>
    <x v="1"/>
    <s v="Thompsonborough"/>
    <x v="2"/>
    <n v="3"/>
    <n v="681.01"/>
    <n v="0.27"/>
    <x v="2"/>
    <n v="1491.4119000000001"/>
  </r>
  <r>
    <s v="SALE212"/>
    <s v="Kelli Smith"/>
    <x v="172"/>
    <n v="42"/>
    <x v="1"/>
    <x v="47"/>
    <s v="Bronze"/>
    <x v="173"/>
    <x v="72"/>
    <x v="6"/>
    <x v="3"/>
    <x v="6"/>
    <n v="461.47"/>
    <n v="190"/>
    <s v="STORE19"/>
    <s v="Mann-Austin"/>
    <x v="3"/>
    <s v="Vasquezborough"/>
    <x v="2"/>
    <n v="4"/>
    <n v="119.83"/>
    <n v="0.13"/>
    <x v="0"/>
    <n v="417.00839999999999"/>
  </r>
  <r>
    <s v="SALE213"/>
    <s v="Brandy Thompson"/>
    <x v="131"/>
    <n v="56"/>
    <x v="1"/>
    <x v="4"/>
    <s v="Bronze"/>
    <x v="132"/>
    <x v="158"/>
    <x v="36"/>
    <x v="3"/>
    <x v="6"/>
    <n v="325.26"/>
    <n v="400"/>
    <s v="STORE2"/>
    <s v="Black-Horn"/>
    <x v="2"/>
    <s v="North Nancyview"/>
    <x v="0"/>
    <n v="1"/>
    <n v="575.66"/>
    <n v="0.03"/>
    <x v="1"/>
    <n v="558.39019999999994"/>
  </r>
  <r>
    <s v="SALE214"/>
    <s v="Carmen Price"/>
    <x v="173"/>
    <n v="46"/>
    <x v="0"/>
    <x v="3"/>
    <s v="Bronze"/>
    <x v="174"/>
    <x v="186"/>
    <x v="70"/>
    <x v="1"/>
    <x v="11"/>
    <n v="177.98"/>
    <n v="103"/>
    <s v="STORE16"/>
    <s v="Frederick-Wright"/>
    <x v="1"/>
    <s v="New Jimmymouth"/>
    <x v="1"/>
    <n v="1"/>
    <n v="775.84"/>
    <n v="0.26"/>
    <x v="0"/>
    <n v="574.12160000000006"/>
  </r>
  <r>
    <s v="SALE215"/>
    <s v="Adam Castro"/>
    <x v="13"/>
    <n v="51"/>
    <x v="0"/>
    <x v="11"/>
    <s v="Silver"/>
    <x v="13"/>
    <x v="187"/>
    <x v="66"/>
    <x v="3"/>
    <x v="6"/>
    <n v="48.01"/>
    <n v="439"/>
    <s v="STORE9"/>
    <s v="Moore, Padilla and Butler"/>
    <x v="2"/>
    <s v="East Johnstad"/>
    <x v="1"/>
    <n v="3"/>
    <n v="318.43"/>
    <n v="0.05"/>
    <x v="0"/>
    <n v="907.52549999999997"/>
  </r>
  <r>
    <s v="SALE216"/>
    <s v="Joseph Faulkner"/>
    <x v="174"/>
    <n v="31"/>
    <x v="0"/>
    <x v="16"/>
    <s v="Bronze"/>
    <x v="175"/>
    <x v="58"/>
    <x v="18"/>
    <x v="0"/>
    <x v="13"/>
    <n v="477.61"/>
    <n v="300"/>
    <s v="STORE8"/>
    <s v="Bean, Jones and Park"/>
    <x v="1"/>
    <s v="Thompsonborough"/>
    <x v="2"/>
    <n v="3"/>
    <n v="141.6"/>
    <n v="0.08"/>
    <x v="2"/>
    <n v="390.81599999999997"/>
  </r>
  <r>
    <s v="SALE217"/>
    <s v="Cynthia Payne"/>
    <x v="175"/>
    <n v="32"/>
    <x v="1"/>
    <x v="27"/>
    <s v="Bronze"/>
    <x v="176"/>
    <x v="188"/>
    <x v="5"/>
    <x v="1"/>
    <x v="5"/>
    <n v="465.34"/>
    <n v="301"/>
    <s v="STORE19"/>
    <s v="Mann-Austin"/>
    <x v="3"/>
    <s v="Vasquezborough"/>
    <x v="2"/>
    <n v="1"/>
    <n v="332.82"/>
    <n v="0.14000000000000001"/>
    <x v="1"/>
    <n v="286.22519999999997"/>
  </r>
  <r>
    <s v="SALE218"/>
    <s v="Mary Russell"/>
    <x v="176"/>
    <n v="58"/>
    <x v="0"/>
    <x v="13"/>
    <s v="Bronze"/>
    <x v="177"/>
    <x v="21"/>
    <x v="18"/>
    <x v="0"/>
    <x v="13"/>
    <n v="477.61"/>
    <n v="300"/>
    <s v="STORE1"/>
    <s v="Martinez, Adkins and Johnson"/>
    <x v="0"/>
    <s v="Danielmouth"/>
    <x v="1"/>
    <n v="4"/>
    <n v="640.97"/>
    <n v="0.11"/>
    <x v="2"/>
    <n v="2281.8532"/>
  </r>
  <r>
    <s v="SALE219"/>
    <s v="Sarah Brady"/>
    <x v="43"/>
    <n v="47"/>
    <x v="0"/>
    <x v="9"/>
    <s v="Platinum"/>
    <x v="43"/>
    <x v="189"/>
    <x v="64"/>
    <x v="1"/>
    <x v="11"/>
    <n v="340.14"/>
    <n v="361"/>
    <s v="STORE15"/>
    <s v="Shelton PLC"/>
    <x v="0"/>
    <s v="East Jenniferstad"/>
    <x v="1"/>
    <n v="4"/>
    <n v="75.37"/>
    <n v="0.02"/>
    <x v="2"/>
    <n v="295.4504"/>
  </r>
  <r>
    <s v="SALE220"/>
    <s v="Rhonda Morales"/>
    <x v="177"/>
    <n v="61"/>
    <x v="1"/>
    <x v="24"/>
    <s v="Gold"/>
    <x v="178"/>
    <x v="190"/>
    <x v="30"/>
    <x v="2"/>
    <x v="17"/>
    <n v="337.42"/>
    <n v="256"/>
    <s v="STORE18"/>
    <s v="Guerrero-Schmitt"/>
    <x v="3"/>
    <s v="East Stevechester"/>
    <x v="1"/>
    <n v="3"/>
    <n v="434.55"/>
    <n v="0.08"/>
    <x v="2"/>
    <n v="1199.3579999999999"/>
  </r>
  <r>
    <s v="SALE221"/>
    <s v="Sheila Wilson"/>
    <x v="178"/>
    <n v="35"/>
    <x v="0"/>
    <x v="3"/>
    <s v="Silver"/>
    <x v="179"/>
    <x v="148"/>
    <x v="33"/>
    <x v="1"/>
    <x v="1"/>
    <n v="322.41000000000003"/>
    <n v="213"/>
    <s v="STORE14"/>
    <s v="Mcdonald Inc"/>
    <x v="2"/>
    <s v="Christopherland"/>
    <x v="0"/>
    <n v="4"/>
    <n v="652.28"/>
    <n v="0.15"/>
    <x v="0"/>
    <n v="2217.752"/>
  </r>
  <r>
    <s v="SALE222"/>
    <s v="Tyrone Olson"/>
    <x v="59"/>
    <n v="45"/>
    <x v="1"/>
    <x v="24"/>
    <s v="Silver"/>
    <x v="59"/>
    <x v="0"/>
    <x v="3"/>
    <x v="1"/>
    <x v="3"/>
    <n v="392.89"/>
    <n v="320"/>
    <s v="STORE17"/>
    <s v="Holloway Ltd"/>
    <x v="0"/>
    <s v="Bensonhaven"/>
    <x v="1"/>
    <n v="3"/>
    <n v="207.8"/>
    <n v="0.15"/>
    <x v="0"/>
    <n v="529.8900000000001"/>
  </r>
  <r>
    <s v="SALE223"/>
    <s v="James Berger"/>
    <x v="179"/>
    <n v="23"/>
    <x v="1"/>
    <x v="37"/>
    <s v="Bronze"/>
    <x v="180"/>
    <x v="191"/>
    <x v="86"/>
    <x v="0"/>
    <x v="20"/>
    <n v="103.45"/>
    <n v="465"/>
    <s v="STORE15"/>
    <s v="Shelton PLC"/>
    <x v="0"/>
    <s v="East Jenniferstad"/>
    <x v="1"/>
    <n v="4"/>
    <n v="385.5"/>
    <n v="0.03"/>
    <x v="1"/>
    <n v="1495.74"/>
  </r>
  <r>
    <s v="SALE224"/>
    <s v="Samantha Walker"/>
    <x v="180"/>
    <n v="30"/>
    <x v="1"/>
    <x v="38"/>
    <s v="Platinum"/>
    <x v="181"/>
    <x v="192"/>
    <x v="15"/>
    <x v="0"/>
    <x v="13"/>
    <n v="240.63"/>
    <n v="423"/>
    <s v="STORE6"/>
    <s v="Benson-Elliott"/>
    <x v="3"/>
    <s v="Port Josephberg"/>
    <x v="2"/>
    <n v="3"/>
    <n v="548.19000000000005"/>
    <n v="0.12"/>
    <x v="0"/>
    <n v="1447.2216000000001"/>
  </r>
  <r>
    <s v="SALE225"/>
    <s v="Roy Cole"/>
    <x v="181"/>
    <n v="24"/>
    <x v="1"/>
    <x v="19"/>
    <s v="Platinum"/>
    <x v="182"/>
    <x v="48"/>
    <x v="78"/>
    <x v="0"/>
    <x v="0"/>
    <n v="107.06"/>
    <n v="359"/>
    <s v="STORE9"/>
    <s v="Moore, Padilla and Butler"/>
    <x v="2"/>
    <s v="East Johnstad"/>
    <x v="1"/>
    <n v="3"/>
    <n v="927.6"/>
    <n v="0.09"/>
    <x v="0"/>
    <n v="2532.348"/>
  </r>
  <r>
    <s v="SALE226"/>
    <s v="Cynthia Payne"/>
    <x v="175"/>
    <n v="32"/>
    <x v="1"/>
    <x v="27"/>
    <s v="Bronze"/>
    <x v="176"/>
    <x v="193"/>
    <x v="86"/>
    <x v="0"/>
    <x v="20"/>
    <n v="103.45"/>
    <n v="465"/>
    <s v="STORE3"/>
    <s v="Johnson-Wright"/>
    <x v="0"/>
    <s v="Hoodberg"/>
    <x v="0"/>
    <n v="4"/>
    <n v="585.04"/>
    <n v="0.22"/>
    <x v="1"/>
    <n v="1825.3248000000001"/>
  </r>
  <r>
    <s v="SALE227"/>
    <s v="Philip Pennington"/>
    <x v="147"/>
    <n v="27"/>
    <x v="1"/>
    <x v="47"/>
    <s v="Platinum"/>
    <x v="148"/>
    <x v="194"/>
    <x v="11"/>
    <x v="1"/>
    <x v="10"/>
    <n v="326.06"/>
    <n v="301"/>
    <s v="STORE2"/>
    <s v="Black-Horn"/>
    <x v="2"/>
    <s v="North Nancyview"/>
    <x v="0"/>
    <n v="2"/>
    <n v="999.89"/>
    <n v="0.09"/>
    <x v="0"/>
    <n v="1819.7998"/>
  </r>
  <r>
    <s v="SALE228"/>
    <s v="Erica Carney"/>
    <x v="182"/>
    <n v="62"/>
    <x v="1"/>
    <x v="16"/>
    <s v="Platinum"/>
    <x v="183"/>
    <x v="195"/>
    <x v="28"/>
    <x v="4"/>
    <x v="15"/>
    <n v="158.13999999999999"/>
    <n v="82"/>
    <s v="STORE3"/>
    <s v="Johnson-Wright"/>
    <x v="0"/>
    <s v="Hoodberg"/>
    <x v="0"/>
    <n v="2"/>
    <n v="848.98"/>
    <n v="0.04"/>
    <x v="1"/>
    <n v="1630.0416"/>
  </r>
  <r>
    <s v="SALE229"/>
    <s v="Maria Ramirez"/>
    <x v="48"/>
    <n v="37"/>
    <x v="0"/>
    <x v="10"/>
    <s v="Bronze"/>
    <x v="48"/>
    <x v="196"/>
    <x v="17"/>
    <x v="2"/>
    <x v="2"/>
    <n v="482.75"/>
    <n v="444"/>
    <s v="STORE14"/>
    <s v="Mcdonald Inc"/>
    <x v="2"/>
    <s v="Christopherland"/>
    <x v="0"/>
    <n v="3"/>
    <n v="769.56"/>
    <n v="0.08"/>
    <x v="0"/>
    <n v="2123.9856"/>
  </r>
  <r>
    <s v="SALE230"/>
    <s v="Timothy Weaver"/>
    <x v="183"/>
    <n v="45"/>
    <x v="1"/>
    <x v="31"/>
    <s v="Gold"/>
    <x v="184"/>
    <x v="197"/>
    <x v="70"/>
    <x v="1"/>
    <x v="11"/>
    <n v="177.98"/>
    <n v="103"/>
    <s v="STORE13"/>
    <s v="Gardner, Humphrey and Contreras"/>
    <x v="3"/>
    <s v="Johnsonville"/>
    <x v="1"/>
    <n v="3"/>
    <n v="449.88"/>
    <n v="0.1"/>
    <x v="1"/>
    <n v="1214.6759999999999"/>
  </r>
  <r>
    <s v="SALE231"/>
    <s v="Shannon Miller"/>
    <x v="184"/>
    <n v="22"/>
    <x v="0"/>
    <x v="27"/>
    <s v="Gold"/>
    <x v="185"/>
    <x v="198"/>
    <x v="20"/>
    <x v="4"/>
    <x v="14"/>
    <n v="218.22"/>
    <n v="224"/>
    <s v="STORE12"/>
    <s v="Thomas, Bridges and Harris"/>
    <x v="0"/>
    <s v="Sabrinatown"/>
    <x v="2"/>
    <n v="4"/>
    <n v="383.74"/>
    <n v="0.01"/>
    <x v="0"/>
    <n v="1519.6104"/>
  </r>
  <r>
    <s v="SALE232"/>
    <s v="Theresa Campbell"/>
    <x v="28"/>
    <n v="42"/>
    <x v="1"/>
    <x v="18"/>
    <s v="Bronze"/>
    <x v="28"/>
    <x v="199"/>
    <x v="87"/>
    <x v="4"/>
    <x v="11"/>
    <n v="113.83"/>
    <n v="485"/>
    <s v="STORE10"/>
    <s v="Hill, Wagner and Ballard"/>
    <x v="3"/>
    <s v="East Davidville"/>
    <x v="2"/>
    <n v="4"/>
    <n v="794.97"/>
    <n v="0.24"/>
    <x v="1"/>
    <n v="2416.7087999999999"/>
  </r>
  <r>
    <s v="SALE233"/>
    <s v="Dominic Page"/>
    <x v="81"/>
    <n v="53"/>
    <x v="0"/>
    <x v="2"/>
    <s v="Bronze"/>
    <x v="81"/>
    <x v="200"/>
    <x v="29"/>
    <x v="3"/>
    <x v="16"/>
    <n v="228.53"/>
    <n v="469"/>
    <s v="STORE5"/>
    <s v="Gray Ltd"/>
    <x v="0"/>
    <s v="New Michaelchester"/>
    <x v="0"/>
    <n v="1"/>
    <n v="989.63"/>
    <n v="0.05"/>
    <x v="1"/>
    <n v="940.1484999999999"/>
  </r>
  <r>
    <s v="SALE234"/>
    <s v="Jennifer Woods"/>
    <x v="41"/>
    <n v="37"/>
    <x v="0"/>
    <x v="29"/>
    <s v="Platinum"/>
    <x v="41"/>
    <x v="201"/>
    <x v="59"/>
    <x v="0"/>
    <x v="11"/>
    <n v="434.84"/>
    <n v="185"/>
    <s v="STORE0"/>
    <s v="Rivera-Warner"/>
    <x v="3"/>
    <s v="Washingtonfurt"/>
    <x v="1"/>
    <n v="1"/>
    <n v="447.16"/>
    <n v="0.22"/>
    <x v="2"/>
    <n v="348.78480000000002"/>
  </r>
  <r>
    <s v="SALE235"/>
    <s v="Melissa Howard"/>
    <x v="46"/>
    <n v="53"/>
    <x v="1"/>
    <x v="21"/>
    <s v="Gold"/>
    <x v="46"/>
    <x v="202"/>
    <x v="32"/>
    <x v="2"/>
    <x v="18"/>
    <n v="358.47"/>
    <n v="213"/>
    <s v="STORE6"/>
    <s v="Benson-Elliott"/>
    <x v="3"/>
    <s v="Port Josephberg"/>
    <x v="2"/>
    <n v="1"/>
    <n v="946.9"/>
    <n v="0.28999999999999998"/>
    <x v="2"/>
    <n v="672.29899999999998"/>
  </r>
  <r>
    <s v="SALE236"/>
    <s v="Steve Mclaughlin"/>
    <x v="185"/>
    <n v="64"/>
    <x v="0"/>
    <x v="21"/>
    <s v="Bronze"/>
    <x v="186"/>
    <x v="203"/>
    <x v="53"/>
    <x v="0"/>
    <x v="11"/>
    <n v="144.53"/>
    <n v="367"/>
    <s v="STORE0"/>
    <s v="Rivera-Warner"/>
    <x v="3"/>
    <s v="Washingtonfurt"/>
    <x v="1"/>
    <n v="4"/>
    <n v="469.68"/>
    <n v="0.19"/>
    <x v="0"/>
    <n v="1521.7632000000001"/>
  </r>
  <r>
    <s v="SALE237"/>
    <s v="Justin Lopez"/>
    <x v="186"/>
    <n v="21"/>
    <x v="0"/>
    <x v="11"/>
    <s v="Gold"/>
    <x v="187"/>
    <x v="204"/>
    <x v="77"/>
    <x v="0"/>
    <x v="11"/>
    <n v="38.76"/>
    <n v="137"/>
    <s v="STORE17"/>
    <s v="Holloway Ltd"/>
    <x v="0"/>
    <s v="Bensonhaven"/>
    <x v="1"/>
    <n v="4"/>
    <n v="320.64"/>
    <n v="0.2"/>
    <x v="2"/>
    <n v="1026.048"/>
  </r>
  <r>
    <s v="SALE238"/>
    <s v="Matthew Hanna"/>
    <x v="162"/>
    <n v="33"/>
    <x v="1"/>
    <x v="20"/>
    <s v="Platinum"/>
    <x v="163"/>
    <x v="205"/>
    <x v="5"/>
    <x v="1"/>
    <x v="5"/>
    <n v="465.34"/>
    <n v="301"/>
    <s v="STORE5"/>
    <s v="Gray Ltd"/>
    <x v="0"/>
    <s v="New Michaelchester"/>
    <x v="0"/>
    <n v="1"/>
    <n v="594.44000000000005"/>
    <n v="0.21"/>
    <x v="0"/>
    <n v="469.60759999999999"/>
  </r>
  <r>
    <s v="SALE239"/>
    <s v="Kathryn Garcia"/>
    <x v="187"/>
    <n v="44"/>
    <x v="0"/>
    <x v="24"/>
    <s v="Platinum"/>
    <x v="188"/>
    <x v="206"/>
    <x v="56"/>
    <x v="3"/>
    <x v="8"/>
    <n v="176.07"/>
    <n v="82"/>
    <s v="STORE8"/>
    <s v="Bean, Jones and Park"/>
    <x v="1"/>
    <s v="Thompsonborough"/>
    <x v="2"/>
    <n v="3"/>
    <n v="91.7"/>
    <n v="0.08"/>
    <x v="2"/>
    <n v="253.09200000000001"/>
  </r>
  <r>
    <s v="SALE240"/>
    <s v="Sarah Vance"/>
    <x v="188"/>
    <n v="41"/>
    <x v="0"/>
    <x v="47"/>
    <s v="Silver"/>
    <x v="189"/>
    <x v="207"/>
    <x v="85"/>
    <x v="1"/>
    <x v="3"/>
    <n v="86.42"/>
    <n v="222"/>
    <s v="STORE12"/>
    <s v="Thomas, Bridges and Harris"/>
    <x v="0"/>
    <s v="Sabrinatown"/>
    <x v="2"/>
    <n v="3"/>
    <n v="741.33"/>
    <n v="0.03"/>
    <x v="0"/>
    <n v="2157.2703000000001"/>
  </r>
  <r>
    <s v="SALE241"/>
    <s v="Elizabeth Foster"/>
    <x v="22"/>
    <n v="33"/>
    <x v="1"/>
    <x v="15"/>
    <s v="Gold"/>
    <x v="22"/>
    <x v="190"/>
    <x v="30"/>
    <x v="2"/>
    <x v="17"/>
    <n v="337.42"/>
    <n v="256"/>
    <s v="STORE19"/>
    <s v="Mann-Austin"/>
    <x v="3"/>
    <s v="Vasquezborough"/>
    <x v="2"/>
    <n v="1"/>
    <n v="922.78"/>
    <n v="0.28999999999999998"/>
    <x v="2"/>
    <n v="655.17379999999991"/>
  </r>
  <r>
    <s v="SALE242"/>
    <s v="Andrew Smith"/>
    <x v="88"/>
    <n v="60"/>
    <x v="0"/>
    <x v="18"/>
    <s v="Bronze"/>
    <x v="88"/>
    <x v="86"/>
    <x v="67"/>
    <x v="1"/>
    <x v="1"/>
    <n v="439.07"/>
    <n v="142"/>
    <s v="STORE16"/>
    <s v="Frederick-Wright"/>
    <x v="1"/>
    <s v="New Jimmymouth"/>
    <x v="1"/>
    <n v="1"/>
    <n v="394.35"/>
    <n v="0.09"/>
    <x v="1"/>
    <n v="358.85849999999999"/>
  </r>
  <r>
    <s v="SALE243"/>
    <s v="Chloe Aguilar"/>
    <x v="189"/>
    <n v="58"/>
    <x v="0"/>
    <x v="28"/>
    <s v="Bronze"/>
    <x v="190"/>
    <x v="0"/>
    <x v="15"/>
    <x v="0"/>
    <x v="13"/>
    <n v="240.63"/>
    <n v="423"/>
    <s v="STORE11"/>
    <s v="Aguirre-Keller"/>
    <x v="2"/>
    <s v="Lake Michael"/>
    <x v="2"/>
    <n v="2"/>
    <n v="703.95"/>
    <n v="0.03"/>
    <x v="0"/>
    <n v="1365.663"/>
  </r>
  <r>
    <s v="SALE244"/>
    <s v="Anna Perez"/>
    <x v="27"/>
    <n v="30"/>
    <x v="0"/>
    <x v="17"/>
    <s v="Platinum"/>
    <x v="27"/>
    <x v="208"/>
    <x v="66"/>
    <x v="3"/>
    <x v="6"/>
    <n v="48.01"/>
    <n v="439"/>
    <s v="STORE0"/>
    <s v="Rivera-Warner"/>
    <x v="3"/>
    <s v="Washingtonfurt"/>
    <x v="1"/>
    <n v="4"/>
    <n v="452.67"/>
    <n v="0.28000000000000003"/>
    <x v="1"/>
    <n v="1303.6895999999999"/>
  </r>
  <r>
    <s v="SALE245"/>
    <s v="Samantha Lee"/>
    <x v="190"/>
    <n v="36"/>
    <x v="1"/>
    <x v="40"/>
    <s v="Bronze"/>
    <x v="191"/>
    <x v="209"/>
    <x v="67"/>
    <x v="1"/>
    <x v="1"/>
    <n v="439.07"/>
    <n v="142"/>
    <s v="STORE7"/>
    <s v="Martinez-Mullins"/>
    <x v="2"/>
    <s v="Williamsfurt"/>
    <x v="2"/>
    <n v="2"/>
    <n v="377.3"/>
    <n v="0.15"/>
    <x v="1"/>
    <n v="641.41"/>
  </r>
  <r>
    <s v="SALE246"/>
    <s v="Evelyn Brown"/>
    <x v="33"/>
    <n v="39"/>
    <x v="0"/>
    <x v="23"/>
    <s v="Gold"/>
    <x v="33"/>
    <x v="210"/>
    <x v="1"/>
    <x v="1"/>
    <x v="1"/>
    <n v="403.71"/>
    <n v="159"/>
    <s v="STORE7"/>
    <s v="Martinez-Mullins"/>
    <x v="2"/>
    <s v="Williamsfurt"/>
    <x v="2"/>
    <n v="2"/>
    <n v="130.47999999999999"/>
    <n v="0.23"/>
    <x v="1"/>
    <n v="200.9392"/>
  </r>
  <r>
    <s v="SALE247"/>
    <s v="Lindsay Beasley"/>
    <x v="15"/>
    <n v="37"/>
    <x v="1"/>
    <x v="12"/>
    <s v="Silver"/>
    <x v="15"/>
    <x v="148"/>
    <x v="32"/>
    <x v="2"/>
    <x v="18"/>
    <n v="358.47"/>
    <n v="213"/>
    <s v="STORE12"/>
    <s v="Thomas, Bridges and Harris"/>
    <x v="0"/>
    <s v="Sabrinatown"/>
    <x v="2"/>
    <n v="1"/>
    <n v="809.45"/>
    <n v="0.09"/>
    <x v="2"/>
    <n v="736.59950000000003"/>
  </r>
  <r>
    <s v="SALE248"/>
    <s v="Thomas Robinson"/>
    <x v="191"/>
    <n v="48"/>
    <x v="1"/>
    <x v="36"/>
    <s v="Bronze"/>
    <x v="192"/>
    <x v="211"/>
    <x v="49"/>
    <x v="0"/>
    <x v="0"/>
    <n v="318.91000000000003"/>
    <n v="114"/>
    <s v="STORE9"/>
    <s v="Moore, Padilla and Butler"/>
    <x v="2"/>
    <s v="East Johnstad"/>
    <x v="1"/>
    <n v="3"/>
    <n v="499.12"/>
    <n v="0.05"/>
    <x v="1"/>
    <n v="1422.492"/>
  </r>
  <r>
    <s v="SALE249"/>
    <s v="Jonathan Steele"/>
    <x v="192"/>
    <n v="52"/>
    <x v="1"/>
    <x v="47"/>
    <s v="Silver"/>
    <x v="193"/>
    <x v="45"/>
    <x v="88"/>
    <x v="3"/>
    <x v="22"/>
    <n v="243.7"/>
    <n v="130"/>
    <s v="STORE3"/>
    <s v="Johnson-Wright"/>
    <x v="0"/>
    <s v="Hoodberg"/>
    <x v="0"/>
    <n v="2"/>
    <n v="894.58"/>
    <n v="0.25"/>
    <x v="0"/>
    <n v="1341.87"/>
  </r>
  <r>
    <s v="SALE250"/>
    <s v="Joseph Richards"/>
    <x v="87"/>
    <n v="34"/>
    <x v="1"/>
    <x v="4"/>
    <s v="Bronze"/>
    <x v="87"/>
    <x v="212"/>
    <x v="28"/>
    <x v="4"/>
    <x v="15"/>
    <n v="158.13999999999999"/>
    <n v="82"/>
    <s v="STORE9"/>
    <s v="Moore, Padilla and Butler"/>
    <x v="2"/>
    <s v="East Johnstad"/>
    <x v="1"/>
    <n v="4"/>
    <n v="578.39"/>
    <n v="0.01"/>
    <x v="0"/>
    <n v="2290.4243999999999"/>
  </r>
  <r>
    <s v="SALE251"/>
    <s v="Sara Ingram"/>
    <x v="143"/>
    <n v="46"/>
    <x v="1"/>
    <x v="45"/>
    <s v="Bronze"/>
    <x v="144"/>
    <x v="187"/>
    <x v="89"/>
    <x v="0"/>
    <x v="13"/>
    <n v="313.26"/>
    <n v="369"/>
    <s v="STORE17"/>
    <s v="Holloway Ltd"/>
    <x v="0"/>
    <s v="Bensonhaven"/>
    <x v="1"/>
    <n v="4"/>
    <n v="982.45"/>
    <n v="0.2"/>
    <x v="1"/>
    <n v="3143.84"/>
  </r>
  <r>
    <s v="SALE252"/>
    <s v="William Cortez"/>
    <x v="193"/>
    <n v="29"/>
    <x v="0"/>
    <x v="31"/>
    <s v="Bronze"/>
    <x v="194"/>
    <x v="108"/>
    <x v="24"/>
    <x v="1"/>
    <x v="1"/>
    <n v="431.67"/>
    <n v="73"/>
    <s v="STORE19"/>
    <s v="Mann-Austin"/>
    <x v="3"/>
    <s v="Vasquezborough"/>
    <x v="2"/>
    <n v="1"/>
    <n v="549.52"/>
    <n v="0.1"/>
    <x v="1"/>
    <n v="494.56799999999998"/>
  </r>
  <r>
    <s v="SALE253"/>
    <s v="William Hull"/>
    <x v="194"/>
    <n v="59"/>
    <x v="1"/>
    <x v="20"/>
    <s v="Platinum"/>
    <x v="195"/>
    <x v="213"/>
    <x v="80"/>
    <x v="3"/>
    <x v="5"/>
    <n v="447.43"/>
    <n v="191"/>
    <s v="STORE18"/>
    <s v="Guerrero-Schmitt"/>
    <x v="3"/>
    <s v="East Stevechester"/>
    <x v="1"/>
    <n v="2"/>
    <n v="239.92"/>
    <n v="0.16"/>
    <x v="0"/>
    <n v="403.06560000000002"/>
  </r>
  <r>
    <s v="SALE254"/>
    <s v="George Rosario"/>
    <x v="195"/>
    <n v="53"/>
    <x v="0"/>
    <x v="26"/>
    <s v="Bronze"/>
    <x v="196"/>
    <x v="214"/>
    <x v="80"/>
    <x v="3"/>
    <x v="5"/>
    <n v="447.43"/>
    <n v="191"/>
    <s v="STORE6"/>
    <s v="Benson-Elliott"/>
    <x v="3"/>
    <s v="Port Josephberg"/>
    <x v="2"/>
    <n v="2"/>
    <n v="878.05"/>
    <n v="0.11"/>
    <x v="1"/>
    <n v="1562.9290000000001"/>
  </r>
  <r>
    <s v="SALE255"/>
    <s v="Denise Williams"/>
    <x v="196"/>
    <n v="34"/>
    <x v="0"/>
    <x v="22"/>
    <s v="Bronze"/>
    <x v="197"/>
    <x v="215"/>
    <x v="55"/>
    <x v="4"/>
    <x v="12"/>
    <n v="342.56"/>
    <n v="181"/>
    <s v="STORE9"/>
    <s v="Moore, Padilla and Butler"/>
    <x v="2"/>
    <s v="East Johnstad"/>
    <x v="1"/>
    <n v="3"/>
    <n v="546.96"/>
    <n v="0.19"/>
    <x v="0"/>
    <n v="1329.1128000000001"/>
  </r>
  <r>
    <s v="SALE256"/>
    <s v="Debra Mccullough"/>
    <x v="197"/>
    <n v="42"/>
    <x v="0"/>
    <x v="10"/>
    <s v="Platinum"/>
    <x v="198"/>
    <x v="52"/>
    <x v="53"/>
    <x v="0"/>
    <x v="11"/>
    <n v="144.53"/>
    <n v="367"/>
    <s v="STORE10"/>
    <s v="Hill, Wagner and Ballard"/>
    <x v="3"/>
    <s v="East Davidville"/>
    <x v="2"/>
    <n v="2"/>
    <n v="71.77"/>
    <n v="0.22"/>
    <x v="0"/>
    <n v="111.96120000000001"/>
  </r>
  <r>
    <s v="SALE257"/>
    <s v="Nathan Hernandez"/>
    <x v="198"/>
    <n v="32"/>
    <x v="1"/>
    <x v="10"/>
    <s v="Silver"/>
    <x v="199"/>
    <x v="216"/>
    <x v="10"/>
    <x v="0"/>
    <x v="9"/>
    <n v="166.06"/>
    <n v="340"/>
    <s v="STORE1"/>
    <s v="Martinez, Adkins and Johnson"/>
    <x v="0"/>
    <s v="Danielmouth"/>
    <x v="1"/>
    <n v="2"/>
    <n v="679.86"/>
    <n v="0.22"/>
    <x v="2"/>
    <n v="1060.5816"/>
  </r>
  <r>
    <s v="SALE258"/>
    <s v="Patrick Coleman"/>
    <x v="199"/>
    <n v="29"/>
    <x v="0"/>
    <x v="48"/>
    <s v="Silver"/>
    <x v="200"/>
    <x v="217"/>
    <x v="68"/>
    <x v="3"/>
    <x v="16"/>
    <n v="382.22"/>
    <n v="329"/>
    <s v="STORE17"/>
    <s v="Holloway Ltd"/>
    <x v="0"/>
    <s v="Bensonhaven"/>
    <x v="1"/>
    <n v="1"/>
    <n v="222.94"/>
    <n v="0.19"/>
    <x v="0"/>
    <n v="180.5814"/>
  </r>
  <r>
    <s v="SALE259"/>
    <s v="Nicholas Webb"/>
    <x v="200"/>
    <n v="19"/>
    <x v="0"/>
    <x v="8"/>
    <s v="Gold"/>
    <x v="201"/>
    <x v="218"/>
    <x v="68"/>
    <x v="3"/>
    <x v="16"/>
    <n v="382.22"/>
    <n v="329"/>
    <s v="STORE2"/>
    <s v="Black-Horn"/>
    <x v="2"/>
    <s v="North Nancyview"/>
    <x v="0"/>
    <n v="2"/>
    <n v="355.3"/>
    <n v="0.17000000000000004"/>
    <x v="1"/>
    <n v="589.798"/>
  </r>
  <r>
    <s v="SALE260"/>
    <s v="Steven Stein"/>
    <x v="201"/>
    <n v="21"/>
    <x v="0"/>
    <x v="40"/>
    <s v="Bronze"/>
    <x v="202"/>
    <x v="184"/>
    <x v="41"/>
    <x v="2"/>
    <x v="19"/>
    <n v="183.04"/>
    <n v="457"/>
    <s v="STORE19"/>
    <s v="Mann-Austin"/>
    <x v="3"/>
    <s v="Vasquezborough"/>
    <x v="2"/>
    <n v="4"/>
    <n v="611.29999999999995"/>
    <n v="0.11"/>
    <x v="1"/>
    <n v="2176.2280000000001"/>
  </r>
  <r>
    <s v="SALE261"/>
    <s v="Teresa Johnson"/>
    <x v="202"/>
    <n v="64"/>
    <x v="1"/>
    <x v="36"/>
    <s v="Gold"/>
    <x v="203"/>
    <x v="177"/>
    <x v="90"/>
    <x v="1"/>
    <x v="3"/>
    <n v="112.42"/>
    <n v="416"/>
    <s v="STORE8"/>
    <s v="Bean, Jones and Park"/>
    <x v="1"/>
    <s v="Thompsonborough"/>
    <x v="2"/>
    <n v="4"/>
    <n v="849.21"/>
    <n v="7.0000000000000007E-2"/>
    <x v="0"/>
    <n v="3159.0612000000001"/>
  </r>
  <r>
    <s v="SALE262"/>
    <s v="Joan Johnson"/>
    <x v="203"/>
    <n v="50"/>
    <x v="1"/>
    <x v="17"/>
    <s v="Platinum"/>
    <x v="204"/>
    <x v="219"/>
    <x v="63"/>
    <x v="1"/>
    <x v="11"/>
    <n v="450.71"/>
    <n v="389"/>
    <s v="STORE7"/>
    <s v="Martinez-Mullins"/>
    <x v="2"/>
    <s v="Williamsfurt"/>
    <x v="2"/>
    <n v="3"/>
    <n v="553.12"/>
    <n v="0.28000000000000003"/>
    <x v="2"/>
    <n v="1194.7392"/>
  </r>
  <r>
    <s v="SALE263"/>
    <s v="Kristi Lopez"/>
    <x v="204"/>
    <n v="46"/>
    <x v="1"/>
    <x v="19"/>
    <s v="Gold"/>
    <x v="205"/>
    <x v="220"/>
    <x v="52"/>
    <x v="4"/>
    <x v="15"/>
    <n v="438.25"/>
    <n v="496"/>
    <s v="STORE9"/>
    <s v="Moore, Padilla and Butler"/>
    <x v="2"/>
    <s v="East Johnstad"/>
    <x v="1"/>
    <n v="2"/>
    <n v="903.08"/>
    <n v="0.18"/>
    <x v="2"/>
    <n v="1481.0512000000001"/>
  </r>
  <r>
    <s v="SALE264"/>
    <s v="Earl Smith Dds"/>
    <x v="150"/>
    <n v="59"/>
    <x v="0"/>
    <x v="34"/>
    <s v="Gold"/>
    <x v="151"/>
    <x v="221"/>
    <x v="30"/>
    <x v="2"/>
    <x v="17"/>
    <n v="337.42"/>
    <n v="256"/>
    <s v="STORE11"/>
    <s v="Aguirre-Keller"/>
    <x v="2"/>
    <s v="Lake Michael"/>
    <x v="2"/>
    <n v="4"/>
    <n v="640.23"/>
    <n v="0.06"/>
    <x v="2"/>
    <n v="2407.2647999999999"/>
  </r>
  <r>
    <s v="SALE265"/>
    <s v="Cristian Wright"/>
    <x v="205"/>
    <n v="30"/>
    <x v="0"/>
    <x v="24"/>
    <s v="Bronze"/>
    <x v="206"/>
    <x v="222"/>
    <x v="39"/>
    <x v="3"/>
    <x v="7"/>
    <n v="123.46"/>
    <n v="76"/>
    <s v="STORE6"/>
    <s v="Benson-Elliott"/>
    <x v="3"/>
    <s v="Port Josephberg"/>
    <x v="2"/>
    <n v="1"/>
    <n v="518"/>
    <n v="0.25"/>
    <x v="0"/>
    <n v="388.5"/>
  </r>
  <r>
    <s v="SALE266"/>
    <s v="Thomas Moore"/>
    <x v="206"/>
    <n v="51"/>
    <x v="1"/>
    <x v="14"/>
    <s v="Silver"/>
    <x v="207"/>
    <x v="223"/>
    <x v="91"/>
    <x v="2"/>
    <x v="19"/>
    <n v="299.11"/>
    <n v="118"/>
    <s v="STORE4"/>
    <s v="Alexander Group"/>
    <x v="2"/>
    <s v="Port Sharon"/>
    <x v="2"/>
    <n v="4"/>
    <n v="779.25"/>
    <n v="0.25"/>
    <x v="0"/>
    <n v="2337.75"/>
  </r>
  <r>
    <s v="SALE267"/>
    <s v="Earl Allen"/>
    <x v="207"/>
    <n v="36"/>
    <x v="0"/>
    <x v="48"/>
    <s v="Platinum"/>
    <x v="208"/>
    <x v="185"/>
    <x v="50"/>
    <x v="2"/>
    <x v="18"/>
    <n v="250.41615384615383"/>
    <n v="159"/>
    <s v="STORE7"/>
    <s v="Martinez-Mullins"/>
    <x v="2"/>
    <s v="Williamsfurt"/>
    <x v="2"/>
    <n v="2"/>
    <n v="467.75"/>
    <n v="0.26"/>
    <x v="0"/>
    <n v="692.27"/>
  </r>
  <r>
    <s v="SALE268"/>
    <s v="David Lozano"/>
    <x v="82"/>
    <n v="23"/>
    <x v="1"/>
    <x v="18"/>
    <s v="Gold"/>
    <x v="82"/>
    <x v="224"/>
    <x v="64"/>
    <x v="1"/>
    <x v="11"/>
    <n v="340.14"/>
    <n v="361"/>
    <s v="STORE18"/>
    <s v="Guerrero-Schmitt"/>
    <x v="3"/>
    <s v="East Stevechester"/>
    <x v="1"/>
    <n v="3"/>
    <n v="111.79"/>
    <n v="0.06"/>
    <x v="0"/>
    <n v="315.24779999999998"/>
  </r>
  <r>
    <s v="SALE269"/>
    <s v="Jordan Wells"/>
    <x v="208"/>
    <n v="47"/>
    <x v="1"/>
    <x v="19"/>
    <s v="Gold"/>
    <x v="209"/>
    <x v="225"/>
    <x v="92"/>
    <x v="4"/>
    <x v="15"/>
    <n v="353.47"/>
    <n v="214"/>
    <s v="STORE0"/>
    <s v="Rivera-Warner"/>
    <x v="3"/>
    <s v="Washingtonfurt"/>
    <x v="1"/>
    <n v="4"/>
    <n v="747.01"/>
    <n v="0.13"/>
    <x v="1"/>
    <n v="2599.5947999999999"/>
  </r>
  <r>
    <s v="SALE270"/>
    <s v="Colleen Maynard"/>
    <x v="209"/>
    <n v="29"/>
    <x v="0"/>
    <x v="39"/>
    <s v="Gold"/>
    <x v="210"/>
    <x v="226"/>
    <x v="41"/>
    <x v="2"/>
    <x v="19"/>
    <n v="183.04"/>
    <n v="457"/>
    <s v="STORE12"/>
    <s v="Thomas, Bridges and Harris"/>
    <x v="0"/>
    <s v="Sabrinatown"/>
    <x v="2"/>
    <n v="4"/>
    <n v="461.83"/>
    <n v="0.28000000000000003"/>
    <x v="1"/>
    <n v="1330.0704000000001"/>
  </r>
  <r>
    <s v="SALE271"/>
    <s v="Morgan Bowen"/>
    <x v="210"/>
    <n v="54"/>
    <x v="0"/>
    <x v="7"/>
    <s v="Gold"/>
    <x v="211"/>
    <x v="178"/>
    <x v="7"/>
    <x v="3"/>
    <x v="7"/>
    <n v="138.05000000000001"/>
    <n v="89"/>
    <s v="STORE8"/>
    <s v="Bean, Jones and Park"/>
    <x v="1"/>
    <s v="Thompsonborough"/>
    <x v="2"/>
    <n v="2"/>
    <n v="105.15"/>
    <n v="0.06"/>
    <x v="0"/>
    <n v="197.68199999999999"/>
  </r>
  <r>
    <s v="SALE272"/>
    <s v="Robert Jones Dds"/>
    <x v="152"/>
    <n v="25"/>
    <x v="0"/>
    <x v="15"/>
    <s v="Platinum"/>
    <x v="153"/>
    <x v="227"/>
    <x v="34"/>
    <x v="4"/>
    <x v="12"/>
    <n v="265.73266666666666"/>
    <n v="360"/>
    <s v="STORE3"/>
    <s v="Johnson-Wright"/>
    <x v="0"/>
    <s v="Hoodberg"/>
    <x v="0"/>
    <n v="3"/>
    <n v="610.24"/>
    <n v="0.17"/>
    <x v="2"/>
    <n v="1519.4975999999999"/>
  </r>
  <r>
    <s v="SALE273"/>
    <s v="Jason Mullins"/>
    <x v="211"/>
    <n v="47"/>
    <x v="1"/>
    <x v="37"/>
    <s v="Silver"/>
    <x v="212"/>
    <x v="228"/>
    <x v="1"/>
    <x v="1"/>
    <x v="1"/>
    <n v="403.71"/>
    <n v="159"/>
    <s v="STORE8"/>
    <s v="Bean, Jones and Park"/>
    <x v="1"/>
    <s v="Thompsonborough"/>
    <x v="2"/>
    <n v="1"/>
    <n v="872.12"/>
    <n v="7.0000000000000007E-2"/>
    <x v="1"/>
    <n v="811.07159999999999"/>
  </r>
  <r>
    <s v="SALE274"/>
    <s v="Thomas Moore"/>
    <x v="206"/>
    <n v="51"/>
    <x v="1"/>
    <x v="14"/>
    <s v="Silver"/>
    <x v="207"/>
    <x v="229"/>
    <x v="31"/>
    <x v="3"/>
    <x v="8"/>
    <n v="298.86"/>
    <n v="308"/>
    <s v="STORE1"/>
    <s v="Martinez, Adkins and Johnson"/>
    <x v="0"/>
    <s v="Danielmouth"/>
    <x v="1"/>
    <n v="1"/>
    <n v="406.79"/>
    <n v="0.03"/>
    <x v="2"/>
    <n v="394.58629999999999"/>
  </r>
  <r>
    <s v="SALE275"/>
    <s v="Jacqueline Anthony"/>
    <x v="61"/>
    <n v="28"/>
    <x v="0"/>
    <x v="31"/>
    <s v="Bronze"/>
    <x v="61"/>
    <x v="230"/>
    <x v="59"/>
    <x v="0"/>
    <x v="11"/>
    <n v="434.84"/>
    <n v="185"/>
    <s v="STORE14"/>
    <s v="Mcdonald Inc"/>
    <x v="2"/>
    <s v="Christopherland"/>
    <x v="0"/>
    <n v="1"/>
    <n v="606.01"/>
    <n v="0.04"/>
    <x v="1"/>
    <n v="581.76959999999997"/>
  </r>
  <r>
    <s v="SALE276"/>
    <s v="Heather Valenzuela"/>
    <x v="115"/>
    <n v="31"/>
    <x v="0"/>
    <x v="41"/>
    <s v="Bronze"/>
    <x v="116"/>
    <x v="231"/>
    <x v="53"/>
    <x v="0"/>
    <x v="11"/>
    <n v="144.53"/>
    <n v="367"/>
    <s v="STORE5"/>
    <s v="Gray Ltd"/>
    <x v="0"/>
    <s v="New Michaelchester"/>
    <x v="0"/>
    <n v="4"/>
    <n v="322.58"/>
    <n v="0.06"/>
    <x v="0"/>
    <n v="1212.9007999999999"/>
  </r>
  <r>
    <s v="SALE277"/>
    <s v="Jessica Castro"/>
    <x v="212"/>
    <n v="32"/>
    <x v="0"/>
    <x v="43"/>
    <s v="Bronze"/>
    <x v="213"/>
    <x v="232"/>
    <x v="25"/>
    <x v="1"/>
    <x v="5"/>
    <n v="480.9"/>
    <n v="104"/>
    <s v="STORE18"/>
    <s v="Guerrero-Schmitt"/>
    <x v="3"/>
    <s v="East Stevechester"/>
    <x v="1"/>
    <n v="4"/>
    <n v="463.17"/>
    <n v="0.06"/>
    <x v="1"/>
    <n v="1741.5192"/>
  </r>
  <r>
    <s v="SALE278"/>
    <s v="Robert House"/>
    <x v="213"/>
    <n v="34"/>
    <x v="0"/>
    <x v="33"/>
    <s v="Gold"/>
    <x v="214"/>
    <x v="104"/>
    <x v="60"/>
    <x v="4"/>
    <x v="11"/>
    <n v="174.02"/>
    <n v="268"/>
    <s v="STORE7"/>
    <s v="Martinez-Mullins"/>
    <x v="2"/>
    <s v="Williamsfurt"/>
    <x v="2"/>
    <n v="4"/>
    <n v="285.82"/>
    <n v="0.18"/>
    <x v="1"/>
    <n v="937.4896"/>
  </r>
  <r>
    <s v="SALE279"/>
    <s v="Robert King"/>
    <x v="214"/>
    <n v="58"/>
    <x v="1"/>
    <x v="5"/>
    <s v="Gold"/>
    <x v="215"/>
    <x v="233"/>
    <x v="92"/>
    <x v="4"/>
    <x v="15"/>
    <n v="353.47"/>
    <n v="214"/>
    <s v="STORE11"/>
    <s v="Aguirre-Keller"/>
    <x v="2"/>
    <s v="Lake Michael"/>
    <x v="2"/>
    <n v="3"/>
    <n v="995.38"/>
    <n v="0.1"/>
    <x v="1"/>
    <n v="2687.5259999999998"/>
  </r>
  <r>
    <s v="SALE280"/>
    <s v="Michael Jones"/>
    <x v="97"/>
    <n v="40"/>
    <x v="0"/>
    <x v="3"/>
    <s v="Bronze"/>
    <x v="97"/>
    <x v="234"/>
    <x v="85"/>
    <x v="1"/>
    <x v="3"/>
    <n v="86.42"/>
    <n v="222"/>
    <s v="STORE8"/>
    <s v="Bean, Jones and Park"/>
    <x v="1"/>
    <s v="Thompsonborough"/>
    <x v="2"/>
    <n v="1"/>
    <n v="329.31"/>
    <n v="0.09"/>
    <x v="0"/>
    <n v="299.6721"/>
  </r>
  <r>
    <s v="SALE281"/>
    <s v="Scott Harris"/>
    <x v="215"/>
    <n v="23"/>
    <x v="0"/>
    <x v="33"/>
    <s v="Platinum"/>
    <x v="216"/>
    <x v="235"/>
    <x v="44"/>
    <x v="2"/>
    <x v="19"/>
    <n v="250.41615384615383"/>
    <n v="431"/>
    <s v="STORE16"/>
    <s v="Frederick-Wright"/>
    <x v="1"/>
    <s v="New Jimmymouth"/>
    <x v="1"/>
    <n v="3"/>
    <n v="64.2"/>
    <n v="0.08"/>
    <x v="2"/>
    <n v="177.19200000000001"/>
  </r>
  <r>
    <s v="SALE282"/>
    <s v="Katherine Cowan"/>
    <x v="216"/>
    <n v="60"/>
    <x v="1"/>
    <x v="10"/>
    <s v="Silver"/>
    <x v="217"/>
    <x v="14"/>
    <x v="75"/>
    <x v="1"/>
    <x v="11"/>
    <n v="449.4"/>
    <n v="274.7"/>
    <s v="STORE13"/>
    <s v="Gardner, Humphrey and Contreras"/>
    <x v="3"/>
    <s v="Johnsonville"/>
    <x v="1"/>
    <n v="3"/>
    <n v="697.13"/>
    <n v="0.25"/>
    <x v="2"/>
    <n v="1568.5425"/>
  </r>
  <r>
    <s v="SALE283"/>
    <s v="Paul Fox"/>
    <x v="127"/>
    <n v="33"/>
    <x v="1"/>
    <x v="22"/>
    <s v="Silver"/>
    <x v="128"/>
    <x v="236"/>
    <x v="93"/>
    <x v="0"/>
    <x v="13"/>
    <n v="495.72"/>
    <n v="323"/>
    <s v="STORE5"/>
    <s v="Gray Ltd"/>
    <x v="0"/>
    <s v="New Michaelchester"/>
    <x v="0"/>
    <n v="3"/>
    <n v="134.30000000000001"/>
    <n v="0.14000000000000001"/>
    <x v="0"/>
    <n v="346.49400000000003"/>
  </r>
  <r>
    <s v="SALE284"/>
    <s v="Russell Lamb"/>
    <x v="217"/>
    <n v="63"/>
    <x v="1"/>
    <x v="28"/>
    <s v="Platinum"/>
    <x v="218"/>
    <x v="79"/>
    <x v="94"/>
    <x v="3"/>
    <x v="22"/>
    <n v="388.46"/>
    <n v="208"/>
    <s v="STORE13"/>
    <s v="Gardner, Humphrey and Contreras"/>
    <x v="3"/>
    <s v="Johnsonville"/>
    <x v="1"/>
    <n v="1"/>
    <n v="520.92999999999995"/>
    <n v="0.15"/>
    <x v="0"/>
    <n v="442.79050000000001"/>
  </r>
  <r>
    <s v="SALE285"/>
    <s v="Elizabeth Stanley"/>
    <x v="218"/>
    <n v="46"/>
    <x v="1"/>
    <x v="39"/>
    <s v="Platinum"/>
    <x v="219"/>
    <x v="237"/>
    <x v="46"/>
    <x v="0"/>
    <x v="20"/>
    <n v="21.34"/>
    <n v="65"/>
    <s v="STORE7"/>
    <s v="Martinez-Mullins"/>
    <x v="2"/>
    <s v="Williamsfurt"/>
    <x v="2"/>
    <n v="2"/>
    <n v="350.12"/>
    <n v="0.21"/>
    <x v="2"/>
    <n v="553.18960000000004"/>
  </r>
  <r>
    <s v="SALE286"/>
    <s v="Cynthia Parrish"/>
    <x v="219"/>
    <n v="18"/>
    <x v="0"/>
    <x v="46"/>
    <s v="Silver"/>
    <x v="220"/>
    <x v="238"/>
    <x v="70"/>
    <x v="1"/>
    <x v="11"/>
    <n v="177.98"/>
    <n v="103"/>
    <s v="STORE19"/>
    <s v="Mann-Austin"/>
    <x v="3"/>
    <s v="Vasquezborough"/>
    <x v="2"/>
    <n v="3"/>
    <n v="807.95"/>
    <n v="0.1"/>
    <x v="1"/>
    <n v="2181.4650000000011"/>
  </r>
  <r>
    <s v="SALE287"/>
    <s v="Jennifer Woods"/>
    <x v="41"/>
    <n v="37"/>
    <x v="0"/>
    <x v="29"/>
    <s v="Platinum"/>
    <x v="41"/>
    <x v="69"/>
    <x v="48"/>
    <x v="0"/>
    <x v="9"/>
    <n v="135.61000000000001"/>
    <n v="394"/>
    <s v="STORE6"/>
    <s v="Benson-Elliott"/>
    <x v="3"/>
    <s v="Port Josephberg"/>
    <x v="2"/>
    <n v="4"/>
    <n v="766.03"/>
    <n v="0.28999999999999998"/>
    <x v="1"/>
    <n v="2175.5252"/>
  </r>
  <r>
    <s v="SALE288"/>
    <s v="Melissa Hamilton"/>
    <x v="91"/>
    <n v="23"/>
    <x v="1"/>
    <x v="15"/>
    <s v="Silver"/>
    <x v="91"/>
    <x v="239"/>
    <x v="71"/>
    <x v="0"/>
    <x v="13"/>
    <n v="30.62"/>
    <n v="138"/>
    <s v="STORE8"/>
    <s v="Bean, Jones and Park"/>
    <x v="1"/>
    <s v="Thompsonborough"/>
    <x v="2"/>
    <n v="3"/>
    <n v="545.1"/>
    <n v="0.08"/>
    <x v="2"/>
    <n v="1504.4760000000001"/>
  </r>
  <r>
    <s v="SALE289"/>
    <s v="Crystal Davis"/>
    <x v="220"/>
    <n v="50"/>
    <x v="0"/>
    <x v="38"/>
    <s v="Bronze"/>
    <x v="221"/>
    <x v="240"/>
    <x v="15"/>
    <x v="0"/>
    <x v="13"/>
    <n v="240.63"/>
    <n v="423"/>
    <s v="STORE7"/>
    <s v="Martinez-Mullins"/>
    <x v="2"/>
    <s v="Williamsfurt"/>
    <x v="2"/>
    <n v="1"/>
    <n v="203.61"/>
    <n v="0.24"/>
    <x v="2"/>
    <n v="154.74359999999999"/>
  </r>
  <r>
    <s v="SALE290"/>
    <s v="Karen King"/>
    <x v="221"/>
    <n v="64"/>
    <x v="1"/>
    <x v="29"/>
    <s v="Bronze"/>
    <x v="222"/>
    <x v="241"/>
    <x v="0"/>
    <x v="0"/>
    <x v="0"/>
    <n v="245.98"/>
    <n v="471"/>
    <s v="STORE15"/>
    <s v="Shelton PLC"/>
    <x v="0"/>
    <s v="East Jenniferstad"/>
    <x v="1"/>
    <n v="4"/>
    <n v="493.8"/>
    <n v="0.24"/>
    <x v="2"/>
    <n v="1501.152"/>
  </r>
  <r>
    <s v="SALE291"/>
    <s v="Adam Cruz"/>
    <x v="222"/>
    <n v="60"/>
    <x v="1"/>
    <x v="36"/>
    <s v="Platinum"/>
    <x v="223"/>
    <x v="242"/>
    <x v="89"/>
    <x v="0"/>
    <x v="13"/>
    <n v="313.26"/>
    <n v="369"/>
    <s v="STORE17"/>
    <s v="Holloway Ltd"/>
    <x v="0"/>
    <s v="Bensonhaven"/>
    <x v="1"/>
    <n v="1"/>
    <n v="640.54999999999995"/>
    <n v="0.25"/>
    <x v="0"/>
    <n v="480.41250000000002"/>
  </r>
  <r>
    <s v="SALE292"/>
    <s v="Michael Jones"/>
    <x v="97"/>
    <n v="40"/>
    <x v="0"/>
    <x v="3"/>
    <s v="Bronze"/>
    <x v="97"/>
    <x v="81"/>
    <x v="1"/>
    <x v="1"/>
    <x v="1"/>
    <n v="403.71"/>
    <n v="159"/>
    <s v="STORE4"/>
    <s v="Alexander Group"/>
    <x v="2"/>
    <s v="Port Sharon"/>
    <x v="2"/>
    <n v="1"/>
    <n v="702.53"/>
    <n v="0.3"/>
    <x v="0"/>
    <n v="491.77100000000002"/>
  </r>
  <r>
    <s v="SALE293"/>
    <s v="Anthony Morgan"/>
    <x v="223"/>
    <n v="29"/>
    <x v="0"/>
    <x v="6"/>
    <s v="Silver"/>
    <x v="224"/>
    <x v="220"/>
    <x v="11"/>
    <x v="1"/>
    <x v="10"/>
    <n v="326.06"/>
    <n v="301"/>
    <s v="STORE8"/>
    <s v="Bean, Jones and Park"/>
    <x v="1"/>
    <s v="Thompsonborough"/>
    <x v="2"/>
    <n v="4"/>
    <n v="139.94"/>
    <n v="0.24"/>
    <x v="0"/>
    <n v="425.41759999999999"/>
  </r>
  <r>
    <s v="SALE294"/>
    <s v="Jeffrey Gomez"/>
    <x v="107"/>
    <n v="22"/>
    <x v="1"/>
    <x v="44"/>
    <s v="Platinum"/>
    <x v="107"/>
    <x v="243"/>
    <x v="46"/>
    <x v="0"/>
    <x v="20"/>
    <n v="21.34"/>
    <n v="65"/>
    <s v="STORE8"/>
    <s v="Bean, Jones and Park"/>
    <x v="1"/>
    <s v="Thompsonborough"/>
    <x v="2"/>
    <n v="2"/>
    <n v="230.85"/>
    <n v="0.18"/>
    <x v="0"/>
    <n v="378.59399999999999"/>
  </r>
  <r>
    <s v="SALE295"/>
    <s v="Rodney Huffman"/>
    <x v="224"/>
    <n v="20"/>
    <x v="1"/>
    <x v="37"/>
    <s v="Silver"/>
    <x v="225"/>
    <x v="90"/>
    <x v="65"/>
    <x v="4"/>
    <x v="11"/>
    <n v="119.57"/>
    <n v="210"/>
    <s v="STORE17"/>
    <s v="Holloway Ltd"/>
    <x v="0"/>
    <s v="Bensonhaven"/>
    <x v="1"/>
    <n v="4"/>
    <n v="626.35"/>
    <n v="0.25"/>
    <x v="2"/>
    <n v="1879.05"/>
  </r>
  <r>
    <s v="SALE296"/>
    <s v="George Rosario"/>
    <x v="195"/>
    <n v="53"/>
    <x v="0"/>
    <x v="26"/>
    <s v="Bronze"/>
    <x v="196"/>
    <x v="244"/>
    <x v="89"/>
    <x v="0"/>
    <x v="13"/>
    <n v="313.26"/>
    <n v="369"/>
    <s v="STORE14"/>
    <s v="Mcdonald Inc"/>
    <x v="2"/>
    <s v="Christopherland"/>
    <x v="0"/>
    <n v="4"/>
    <n v="108.55"/>
    <n v="0.18"/>
    <x v="1"/>
    <n v="356.04399999999998"/>
  </r>
  <r>
    <s v="SALE297"/>
    <s v="Todd Poole"/>
    <x v="225"/>
    <n v="29"/>
    <x v="1"/>
    <x v="31"/>
    <s v="Bronze"/>
    <x v="226"/>
    <x v="245"/>
    <x v="53"/>
    <x v="0"/>
    <x v="11"/>
    <n v="144.53"/>
    <n v="367"/>
    <s v="STORE1"/>
    <s v="Martinez, Adkins and Johnson"/>
    <x v="0"/>
    <s v="Danielmouth"/>
    <x v="1"/>
    <n v="4"/>
    <n v="353.67"/>
    <n v="0.03"/>
    <x v="2"/>
    <n v="1372.2396000000001"/>
  </r>
  <r>
    <s v="SALE298"/>
    <s v="Michael Thomas"/>
    <x v="10"/>
    <n v="21"/>
    <x v="1"/>
    <x v="8"/>
    <s v="Silver"/>
    <x v="10"/>
    <x v="246"/>
    <x v="64"/>
    <x v="1"/>
    <x v="11"/>
    <n v="340.14"/>
    <n v="361"/>
    <s v="STORE1"/>
    <s v="Martinez, Adkins and Johnson"/>
    <x v="0"/>
    <s v="Danielmouth"/>
    <x v="1"/>
    <n v="4"/>
    <n v="61.98"/>
    <n v="0.16"/>
    <x v="0"/>
    <n v="208.25280000000001"/>
  </r>
  <r>
    <s v="SALE299"/>
    <s v="Kathryn Garcia"/>
    <x v="187"/>
    <n v="44"/>
    <x v="0"/>
    <x v="24"/>
    <s v="Platinum"/>
    <x v="188"/>
    <x v="196"/>
    <x v="62"/>
    <x v="0"/>
    <x v="20"/>
    <n v="484.62"/>
    <n v="432"/>
    <s v="STORE19"/>
    <s v="Mann-Austin"/>
    <x v="3"/>
    <s v="Vasquezborough"/>
    <x v="2"/>
    <n v="2"/>
    <n v="873.1"/>
    <n v="0.12"/>
    <x v="1"/>
    <n v="1536.6559999999999"/>
  </r>
  <r>
    <s v="SALE300"/>
    <s v="Wanda Snyder"/>
    <x v="226"/>
    <n v="54"/>
    <x v="0"/>
    <x v="1"/>
    <s v="Bronze"/>
    <x v="227"/>
    <x v="76"/>
    <x v="21"/>
    <x v="2"/>
    <x v="4"/>
    <n v="115.82"/>
    <n v="460"/>
    <s v="STORE15"/>
    <s v="Shelton PLC"/>
    <x v="0"/>
    <s v="East Jenniferstad"/>
    <x v="1"/>
    <n v="4"/>
    <n v="889.47"/>
    <n v="0.24"/>
    <x v="0"/>
    <n v="2703.9888000000001"/>
  </r>
  <r>
    <s v="SALE301"/>
    <s v="Joshua Ryan"/>
    <x v="29"/>
    <n v="27"/>
    <x v="1"/>
    <x v="19"/>
    <s v="Platinum"/>
    <x v="29"/>
    <x v="247"/>
    <x v="1"/>
    <x v="1"/>
    <x v="1"/>
    <n v="403.71"/>
    <n v="159"/>
    <s v="STORE11"/>
    <s v="Aguirre-Keller"/>
    <x v="2"/>
    <s v="Lake Michael"/>
    <x v="2"/>
    <n v="3"/>
    <n v="803.76"/>
    <n v="0.19"/>
    <x v="2"/>
    <n v="1953.1368"/>
  </r>
  <r>
    <s v="SALE302"/>
    <s v="Gregory Curtis"/>
    <x v="227"/>
    <n v="45"/>
    <x v="0"/>
    <x v="1"/>
    <s v="Bronze"/>
    <x v="228"/>
    <x v="248"/>
    <x v="28"/>
    <x v="4"/>
    <x v="15"/>
    <n v="158.13999999999999"/>
    <n v="82"/>
    <s v="STORE5"/>
    <s v="Gray Ltd"/>
    <x v="0"/>
    <s v="New Michaelchester"/>
    <x v="0"/>
    <n v="2"/>
    <n v="865.14"/>
    <n v="0.2"/>
    <x v="1"/>
    <n v="1384.2239999999999"/>
  </r>
  <r>
    <s v="SALE303"/>
    <s v="David Cobb"/>
    <x v="90"/>
    <n v="36"/>
    <x v="0"/>
    <x v="34"/>
    <s v="Silver"/>
    <x v="90"/>
    <x v="249"/>
    <x v="45"/>
    <x v="0"/>
    <x v="0"/>
    <n v="204.39"/>
    <n v="281"/>
    <s v="STORE9"/>
    <s v="Moore, Padilla and Butler"/>
    <x v="2"/>
    <s v="East Johnstad"/>
    <x v="1"/>
    <n v="2"/>
    <n v="916.49"/>
    <n v="0.3"/>
    <x v="2"/>
    <n v="1283.086"/>
  </r>
  <r>
    <s v="SALE304"/>
    <s v="William Martin"/>
    <x v="228"/>
    <n v="19"/>
    <x v="0"/>
    <x v="40"/>
    <s v="Platinum"/>
    <x v="229"/>
    <x v="250"/>
    <x v="69"/>
    <x v="1"/>
    <x v="11"/>
    <n v="88.49"/>
    <n v="246"/>
    <s v="STORE12"/>
    <s v="Thomas, Bridges and Harris"/>
    <x v="0"/>
    <s v="Sabrinatown"/>
    <x v="2"/>
    <n v="3"/>
    <n v="781.39"/>
    <n v="0.12"/>
    <x v="0"/>
    <n v="2062.8696"/>
  </r>
  <r>
    <s v="SALE305"/>
    <s v="Rodney Huffman"/>
    <x v="224"/>
    <n v="20"/>
    <x v="1"/>
    <x v="37"/>
    <s v="Silver"/>
    <x v="225"/>
    <x v="251"/>
    <x v="48"/>
    <x v="0"/>
    <x v="9"/>
    <n v="135.61000000000001"/>
    <n v="394"/>
    <s v="STORE12"/>
    <s v="Thomas, Bridges and Harris"/>
    <x v="0"/>
    <s v="Sabrinatown"/>
    <x v="2"/>
    <n v="4"/>
    <n v="619.74"/>
    <n v="0.13"/>
    <x v="2"/>
    <n v="2156.6952000000001"/>
  </r>
  <r>
    <s v="SALE306"/>
    <s v="Bryan Tran"/>
    <x v="229"/>
    <n v="21"/>
    <x v="0"/>
    <x v="36"/>
    <s v="Gold"/>
    <x v="230"/>
    <x v="252"/>
    <x v="85"/>
    <x v="1"/>
    <x v="3"/>
    <n v="86.42"/>
    <n v="222"/>
    <s v="STORE14"/>
    <s v="Mcdonald Inc"/>
    <x v="2"/>
    <s v="Christopherland"/>
    <x v="0"/>
    <n v="2"/>
    <n v="837.76"/>
    <n v="0.03"/>
    <x v="2"/>
    <n v="1625.2544"/>
  </r>
  <r>
    <s v="SALE307"/>
    <s v="Ashley Roberts"/>
    <x v="185"/>
    <n v="46"/>
    <x v="0"/>
    <x v="23"/>
    <s v="Gold"/>
    <x v="231"/>
    <x v="253"/>
    <x v="64"/>
    <x v="1"/>
    <x v="11"/>
    <n v="340.14"/>
    <n v="361"/>
    <s v="STORE1"/>
    <s v="Martinez, Adkins and Johnson"/>
    <x v="0"/>
    <s v="Danielmouth"/>
    <x v="1"/>
    <n v="3"/>
    <n v="135.94"/>
    <n v="0.2"/>
    <x v="0"/>
    <n v="326.25599999999997"/>
  </r>
  <r>
    <s v="SALE308"/>
    <s v="Dylan Gutierrez"/>
    <x v="230"/>
    <n v="40"/>
    <x v="0"/>
    <x v="35"/>
    <s v="Bronze"/>
    <x v="232"/>
    <x v="254"/>
    <x v="1"/>
    <x v="1"/>
    <x v="1"/>
    <n v="403.71"/>
    <n v="159"/>
    <s v="STORE1"/>
    <s v="Martinez, Adkins and Johnson"/>
    <x v="0"/>
    <s v="Danielmouth"/>
    <x v="1"/>
    <n v="4"/>
    <n v="396.53"/>
    <n v="7.0000000000000007E-2"/>
    <x v="1"/>
    <n v="1475.0916"/>
  </r>
  <r>
    <s v="SALE309"/>
    <s v="George Davis"/>
    <x v="231"/>
    <n v="50"/>
    <x v="1"/>
    <x v="43"/>
    <s v="Bronze"/>
    <x v="233"/>
    <x v="39"/>
    <x v="35"/>
    <x v="3"/>
    <x v="6"/>
    <n v="218.48"/>
    <n v="276"/>
    <s v="STORE14"/>
    <s v="Mcdonald Inc"/>
    <x v="2"/>
    <s v="Christopherland"/>
    <x v="0"/>
    <n v="2"/>
    <n v="722.45"/>
    <n v="0.22"/>
    <x v="1"/>
    <n v="1127.0219999999999"/>
  </r>
  <r>
    <s v="SALE310"/>
    <s v="Gina Knight"/>
    <x v="232"/>
    <n v="54"/>
    <x v="1"/>
    <x v="8"/>
    <s v="Silver"/>
    <x v="234"/>
    <x v="255"/>
    <x v="91"/>
    <x v="2"/>
    <x v="19"/>
    <n v="299.11"/>
    <n v="118"/>
    <s v="STORE2"/>
    <s v="Black-Horn"/>
    <x v="2"/>
    <s v="North Nancyview"/>
    <x v="0"/>
    <n v="2"/>
    <n v="138.41"/>
    <n v="0.02"/>
    <x v="0"/>
    <n v="271.28359999999998"/>
  </r>
  <r>
    <s v="SALE311"/>
    <s v="James Wolfe"/>
    <x v="56"/>
    <n v="62"/>
    <x v="1"/>
    <x v="28"/>
    <s v="Gold"/>
    <x v="56"/>
    <x v="252"/>
    <x v="61"/>
    <x v="3"/>
    <x v="8"/>
    <n v="143.43"/>
    <n v="58"/>
    <s v="STORE2"/>
    <s v="Black-Horn"/>
    <x v="2"/>
    <s v="North Nancyview"/>
    <x v="0"/>
    <n v="4"/>
    <n v="741.51"/>
    <n v="0.09"/>
    <x v="2"/>
    <n v="2699.0963999999999"/>
  </r>
  <r>
    <s v="SALE312"/>
    <s v="Jonathan Steele"/>
    <x v="192"/>
    <n v="52"/>
    <x v="1"/>
    <x v="47"/>
    <s v="Silver"/>
    <x v="193"/>
    <x v="256"/>
    <x v="61"/>
    <x v="3"/>
    <x v="8"/>
    <n v="143.43"/>
    <n v="58"/>
    <s v="STORE17"/>
    <s v="Holloway Ltd"/>
    <x v="0"/>
    <s v="Bensonhaven"/>
    <x v="1"/>
    <n v="2"/>
    <n v="588.9"/>
    <n v="0.19"/>
    <x v="1"/>
    <n v="954.01800000000003"/>
  </r>
  <r>
    <s v="SALE313"/>
    <s v="Miss Alexandria Li Dvm"/>
    <x v="233"/>
    <n v="41"/>
    <x v="0"/>
    <x v="32"/>
    <s v="Silver"/>
    <x v="235"/>
    <x v="257"/>
    <x v="57"/>
    <x v="0"/>
    <x v="13"/>
    <n v="190.29"/>
    <n v="260"/>
    <s v="STORE2"/>
    <s v="Black-Horn"/>
    <x v="2"/>
    <s v="North Nancyview"/>
    <x v="0"/>
    <n v="1"/>
    <n v="88.92"/>
    <n v="0.19"/>
    <x v="1"/>
    <n v="72.025200000000012"/>
  </r>
  <r>
    <s v="SALE314"/>
    <s v="Earl Allen"/>
    <x v="207"/>
    <n v="36"/>
    <x v="0"/>
    <x v="48"/>
    <s v="Platinum"/>
    <x v="208"/>
    <x v="258"/>
    <x v="86"/>
    <x v="0"/>
    <x v="20"/>
    <n v="103.45"/>
    <n v="465"/>
    <s v="STORE16"/>
    <s v="Frederick-Wright"/>
    <x v="1"/>
    <s v="New Jimmymouth"/>
    <x v="1"/>
    <n v="1"/>
    <n v="299.13"/>
    <n v="0.1"/>
    <x v="2"/>
    <n v="269.21699999999998"/>
  </r>
  <r>
    <s v="SALE315"/>
    <s v="Anthony Phillips"/>
    <x v="5"/>
    <n v="18"/>
    <x v="1"/>
    <x v="5"/>
    <s v="Platinum"/>
    <x v="5"/>
    <x v="138"/>
    <x v="25"/>
    <x v="1"/>
    <x v="5"/>
    <n v="480.9"/>
    <n v="104"/>
    <s v="STORE3"/>
    <s v="Johnson-Wright"/>
    <x v="0"/>
    <s v="Hoodberg"/>
    <x v="0"/>
    <n v="2"/>
    <n v="548.29999999999995"/>
    <n v="0.23"/>
    <x v="0"/>
    <n v="844.38199999999995"/>
  </r>
  <r>
    <s v="SALE316"/>
    <s v="Katherine Cowan"/>
    <x v="216"/>
    <n v="60"/>
    <x v="1"/>
    <x v="10"/>
    <s v="Silver"/>
    <x v="217"/>
    <x v="259"/>
    <x v="59"/>
    <x v="0"/>
    <x v="11"/>
    <n v="434.84"/>
    <n v="185"/>
    <s v="STORE10"/>
    <s v="Hill, Wagner and Ballard"/>
    <x v="3"/>
    <s v="East Davidville"/>
    <x v="2"/>
    <n v="3"/>
    <n v="977.55"/>
    <n v="0.02"/>
    <x v="1"/>
    <n v="2873.9969999999989"/>
  </r>
  <r>
    <s v="SALE317"/>
    <s v="John Jordan"/>
    <x v="3"/>
    <n v="58"/>
    <x v="1"/>
    <x v="3"/>
    <s v="Platinum"/>
    <x v="3"/>
    <x v="260"/>
    <x v="38"/>
    <x v="0"/>
    <x v="13"/>
    <n v="167.12"/>
    <n v="316"/>
    <s v="STORE18"/>
    <s v="Guerrero-Schmitt"/>
    <x v="3"/>
    <s v="East Stevechester"/>
    <x v="1"/>
    <n v="1"/>
    <n v="459.42"/>
    <n v="0.28000000000000003"/>
    <x v="2"/>
    <n v="330.7824"/>
  </r>
  <r>
    <s v="SALE318"/>
    <s v="Timothy Wright"/>
    <x v="234"/>
    <n v="58"/>
    <x v="0"/>
    <x v="13"/>
    <s v="Silver"/>
    <x v="236"/>
    <x v="261"/>
    <x v="95"/>
    <x v="4"/>
    <x v="21"/>
    <n v="265.73266666666666"/>
    <n v="352"/>
    <s v="STORE4"/>
    <s v="Alexander Group"/>
    <x v="2"/>
    <s v="Port Sharon"/>
    <x v="2"/>
    <n v="2"/>
    <n v="123.19"/>
    <n v="0.19"/>
    <x v="0"/>
    <n v="199.56780000000001"/>
  </r>
  <r>
    <s v="SALE319"/>
    <s v="Ashley Anderson"/>
    <x v="235"/>
    <n v="60"/>
    <x v="1"/>
    <x v="25"/>
    <s v="Gold"/>
    <x v="237"/>
    <x v="262"/>
    <x v="76"/>
    <x v="3"/>
    <x v="6"/>
    <n v="81.75"/>
    <n v="0"/>
    <s v="STORE19"/>
    <s v="Mann-Austin"/>
    <x v="3"/>
    <s v="Vasquezborough"/>
    <x v="2"/>
    <n v="1"/>
    <n v="222.95"/>
    <n v="0.02"/>
    <x v="1"/>
    <n v="218.49100000000001"/>
  </r>
  <r>
    <s v="SALE320"/>
    <s v="Dr. Lindsay Hanna"/>
    <x v="236"/>
    <n v="34"/>
    <x v="1"/>
    <x v="22"/>
    <s v="Bronze"/>
    <x v="238"/>
    <x v="263"/>
    <x v="79"/>
    <x v="2"/>
    <x v="18"/>
    <n v="283.83"/>
    <n v="244"/>
    <s v="STORE4"/>
    <s v="Alexander Group"/>
    <x v="2"/>
    <s v="Port Sharon"/>
    <x v="2"/>
    <n v="3"/>
    <n v="601.92999999999995"/>
    <n v="0.14000000000000001"/>
    <x v="0"/>
    <n v="1552.9793999999999"/>
  </r>
  <r>
    <s v="SALE321"/>
    <s v="Jennifer Carr"/>
    <x v="237"/>
    <n v="47"/>
    <x v="1"/>
    <x v="6"/>
    <s v="Silver"/>
    <x v="239"/>
    <x v="264"/>
    <x v="20"/>
    <x v="4"/>
    <x v="14"/>
    <n v="218.22"/>
    <n v="224"/>
    <s v="STORE2"/>
    <s v="Black-Horn"/>
    <x v="2"/>
    <s v="North Nancyview"/>
    <x v="0"/>
    <n v="1"/>
    <n v="564.1"/>
    <n v="0.03"/>
    <x v="0"/>
    <n v="547.17700000000002"/>
  </r>
  <r>
    <s v="SALE322"/>
    <s v="Amy Fowler"/>
    <x v="50"/>
    <n v="62"/>
    <x v="1"/>
    <x v="14"/>
    <s v="Platinum"/>
    <x v="50"/>
    <x v="265"/>
    <x v="61"/>
    <x v="3"/>
    <x v="8"/>
    <n v="143.43"/>
    <n v="58"/>
    <s v="STORE5"/>
    <s v="Gray Ltd"/>
    <x v="0"/>
    <s v="New Michaelchester"/>
    <x v="0"/>
    <n v="1"/>
    <n v="516.62"/>
    <n v="0.18"/>
    <x v="0"/>
    <n v="423.62840000000011"/>
  </r>
  <r>
    <s v="SALE323"/>
    <s v="Monica Flynn"/>
    <x v="238"/>
    <n v="59"/>
    <x v="1"/>
    <x v="3"/>
    <s v="Platinum"/>
    <x v="240"/>
    <x v="184"/>
    <x v="81"/>
    <x v="2"/>
    <x v="18"/>
    <n v="266.86"/>
    <n v="458"/>
    <s v="STORE12"/>
    <s v="Thomas, Bridges and Harris"/>
    <x v="0"/>
    <s v="Sabrinatown"/>
    <x v="2"/>
    <n v="1"/>
    <n v="934.75"/>
    <n v="0.11"/>
    <x v="1"/>
    <n v="831.92750000000001"/>
  </r>
  <r>
    <s v="SALE324"/>
    <s v="Nathaniel Hill"/>
    <x v="239"/>
    <n v="43"/>
    <x v="1"/>
    <x v="32"/>
    <s v="Gold"/>
    <x v="241"/>
    <x v="266"/>
    <x v="24"/>
    <x v="1"/>
    <x v="1"/>
    <n v="431.67"/>
    <n v="73"/>
    <s v="STORE7"/>
    <s v="Martinez-Mullins"/>
    <x v="2"/>
    <s v="Williamsfurt"/>
    <x v="2"/>
    <n v="4"/>
    <n v="548.44000000000005"/>
    <n v="0.05"/>
    <x v="1"/>
    <n v="2084.0720000000001"/>
  </r>
  <r>
    <s v="SALE325"/>
    <s v="Nathan Hernandez"/>
    <x v="198"/>
    <n v="32"/>
    <x v="1"/>
    <x v="10"/>
    <s v="Silver"/>
    <x v="199"/>
    <x v="267"/>
    <x v="92"/>
    <x v="4"/>
    <x v="15"/>
    <n v="353.47"/>
    <n v="214"/>
    <s v="STORE3"/>
    <s v="Johnson-Wright"/>
    <x v="0"/>
    <s v="Hoodberg"/>
    <x v="0"/>
    <n v="3"/>
    <n v="361.11"/>
    <n v="0.06"/>
    <x v="0"/>
    <n v="1018.3302"/>
  </r>
  <r>
    <s v="SALE326"/>
    <s v="Dr. Suzanne Bullock"/>
    <x v="8"/>
    <n v="60"/>
    <x v="1"/>
    <x v="4"/>
    <s v="Platinum"/>
    <x v="8"/>
    <x v="268"/>
    <x v="26"/>
    <x v="1"/>
    <x v="11"/>
    <n v="242.23"/>
    <n v="453"/>
    <s v="STORE1"/>
    <s v="Martinez, Adkins and Johnson"/>
    <x v="0"/>
    <s v="Danielmouth"/>
    <x v="1"/>
    <n v="2"/>
    <n v="610.37"/>
    <n v="0.1"/>
    <x v="1"/>
    <n v="1098.6659999999999"/>
  </r>
  <r>
    <s v="SALE327"/>
    <s v="Mr. Christopher Sims"/>
    <x v="158"/>
    <n v="50"/>
    <x v="1"/>
    <x v="40"/>
    <s v="Silver"/>
    <x v="159"/>
    <x v="269"/>
    <x v="69"/>
    <x v="1"/>
    <x v="11"/>
    <n v="88.49"/>
    <n v="246"/>
    <s v="STORE16"/>
    <s v="Frederick-Wright"/>
    <x v="1"/>
    <s v="New Jimmymouth"/>
    <x v="1"/>
    <n v="1"/>
    <n v="272.2"/>
    <n v="0.3"/>
    <x v="0"/>
    <n v="190.54"/>
  </r>
  <r>
    <s v="SALE328"/>
    <s v="Monica Flynn"/>
    <x v="238"/>
    <n v="59"/>
    <x v="1"/>
    <x v="3"/>
    <s v="Platinum"/>
    <x v="240"/>
    <x v="209"/>
    <x v="25"/>
    <x v="1"/>
    <x v="5"/>
    <n v="480.9"/>
    <n v="104"/>
    <s v="STORE6"/>
    <s v="Benson-Elliott"/>
    <x v="3"/>
    <s v="Port Josephberg"/>
    <x v="2"/>
    <n v="3"/>
    <n v="573.1"/>
    <n v="0.16"/>
    <x v="2"/>
    <n v="1444.212"/>
  </r>
  <r>
    <s v="SALE329"/>
    <s v="Samuel Arias"/>
    <x v="240"/>
    <n v="54"/>
    <x v="0"/>
    <x v="0"/>
    <s v="Bronze"/>
    <x v="242"/>
    <x v="131"/>
    <x v="96"/>
    <x v="2"/>
    <x v="18"/>
    <n v="312.8"/>
    <n v="350"/>
    <s v="STORE0"/>
    <s v="Rivera-Warner"/>
    <x v="3"/>
    <s v="Washingtonfurt"/>
    <x v="1"/>
    <n v="4"/>
    <n v="24.72"/>
    <n v="0.28000000000000003"/>
    <x v="0"/>
    <n v="71.193599999999989"/>
  </r>
  <r>
    <s v="SALE330"/>
    <s v="Tyler Garner"/>
    <x v="241"/>
    <n v="64"/>
    <x v="0"/>
    <x v="4"/>
    <s v="Silver"/>
    <x v="243"/>
    <x v="270"/>
    <x v="93"/>
    <x v="0"/>
    <x v="13"/>
    <n v="495.72"/>
    <n v="323"/>
    <s v="STORE9"/>
    <s v="Moore, Padilla and Butler"/>
    <x v="2"/>
    <s v="East Johnstad"/>
    <x v="1"/>
    <n v="3"/>
    <n v="268.89"/>
    <n v="7.0000000000000007E-2"/>
    <x v="2"/>
    <n v="750.20309999999995"/>
  </r>
  <r>
    <s v="SALE331"/>
    <s v="Christopher David"/>
    <x v="99"/>
    <n v="42"/>
    <x v="0"/>
    <x v="43"/>
    <s v="Silver"/>
    <x v="99"/>
    <x v="271"/>
    <x v="88"/>
    <x v="3"/>
    <x v="22"/>
    <n v="243.7"/>
    <n v="130"/>
    <s v="STORE9"/>
    <s v="Moore, Padilla and Butler"/>
    <x v="2"/>
    <s v="East Johnstad"/>
    <x v="1"/>
    <n v="1"/>
    <n v="78.5"/>
    <n v="0.17"/>
    <x v="2"/>
    <n v="65.155000000000001"/>
  </r>
  <r>
    <s v="SALE332"/>
    <s v="Hayley Pope"/>
    <x v="242"/>
    <n v="62"/>
    <x v="1"/>
    <x v="26"/>
    <s v="Bronze"/>
    <x v="244"/>
    <x v="272"/>
    <x v="14"/>
    <x v="4"/>
    <x v="12"/>
    <n v="223.43"/>
    <n v="154"/>
    <s v="STORE4"/>
    <s v="Alexander Group"/>
    <x v="2"/>
    <s v="Port Sharon"/>
    <x v="2"/>
    <n v="3"/>
    <n v="399.42"/>
    <n v="0.02"/>
    <x v="0"/>
    <n v="1174.2947999999999"/>
  </r>
  <r>
    <s v="SALE333"/>
    <s v="Richard Delgado"/>
    <x v="243"/>
    <n v="36"/>
    <x v="0"/>
    <x v="2"/>
    <s v="Silver"/>
    <x v="245"/>
    <x v="99"/>
    <x v="45"/>
    <x v="0"/>
    <x v="0"/>
    <n v="204.39"/>
    <n v="281"/>
    <s v="STORE19"/>
    <s v="Mann-Austin"/>
    <x v="3"/>
    <s v="Vasquezborough"/>
    <x v="2"/>
    <n v="3"/>
    <n v="455.82"/>
    <n v="0.01"/>
    <x v="1"/>
    <n v="1353.7854"/>
  </r>
  <r>
    <s v="SALE334"/>
    <s v="Heather Valenzuela"/>
    <x v="115"/>
    <n v="31"/>
    <x v="0"/>
    <x v="41"/>
    <s v="Bronze"/>
    <x v="116"/>
    <x v="75"/>
    <x v="57"/>
    <x v="0"/>
    <x v="13"/>
    <n v="190.29"/>
    <n v="260"/>
    <s v="STORE5"/>
    <s v="Gray Ltd"/>
    <x v="0"/>
    <s v="New Michaelchester"/>
    <x v="0"/>
    <n v="2"/>
    <n v="613.23"/>
    <n v="0.15"/>
    <x v="1"/>
    <n v="1042.491"/>
  </r>
  <r>
    <s v="SALE335"/>
    <s v="Kelly Garrett"/>
    <x v="244"/>
    <n v="62"/>
    <x v="1"/>
    <x v="2"/>
    <s v="Silver"/>
    <x v="246"/>
    <x v="273"/>
    <x v="95"/>
    <x v="4"/>
    <x v="21"/>
    <n v="265.73266666666666"/>
    <n v="352"/>
    <s v="STORE14"/>
    <s v="Mcdonald Inc"/>
    <x v="2"/>
    <s v="Christopherland"/>
    <x v="0"/>
    <n v="4"/>
    <n v="971.9"/>
    <n v="0.28000000000000003"/>
    <x v="1"/>
    <n v="2799.0720000000001"/>
  </r>
  <r>
    <s v="SALE336"/>
    <s v="Christopher Olson"/>
    <x v="245"/>
    <n v="27"/>
    <x v="1"/>
    <x v="33"/>
    <s v="Platinum"/>
    <x v="247"/>
    <x v="274"/>
    <x v="77"/>
    <x v="0"/>
    <x v="11"/>
    <n v="38.76"/>
    <n v="137"/>
    <s v="STORE7"/>
    <s v="Martinez-Mullins"/>
    <x v="2"/>
    <s v="Williamsfurt"/>
    <x v="2"/>
    <n v="3"/>
    <n v="884.92"/>
    <n v="0.06"/>
    <x v="1"/>
    <n v="2495.4744000000001"/>
  </r>
  <r>
    <s v="SALE337"/>
    <s v="Melissa Duffy Md"/>
    <x v="98"/>
    <n v="58"/>
    <x v="1"/>
    <x v="42"/>
    <s v="Bronze"/>
    <x v="98"/>
    <x v="275"/>
    <x v="67"/>
    <x v="1"/>
    <x v="1"/>
    <n v="439.07"/>
    <n v="142"/>
    <s v="STORE9"/>
    <s v="Moore, Padilla and Butler"/>
    <x v="2"/>
    <s v="East Johnstad"/>
    <x v="1"/>
    <n v="1"/>
    <n v="125"/>
    <n v="0.23"/>
    <x v="0"/>
    <n v="96.25"/>
  </r>
  <r>
    <s v="SALE338"/>
    <s v="Susan Mcdonald"/>
    <x v="146"/>
    <n v="45"/>
    <x v="0"/>
    <x v="13"/>
    <s v="Silver"/>
    <x v="147"/>
    <x v="180"/>
    <x v="31"/>
    <x v="3"/>
    <x v="8"/>
    <n v="298.86"/>
    <n v="308"/>
    <s v="STORE15"/>
    <s v="Shelton PLC"/>
    <x v="0"/>
    <s v="East Jenniferstad"/>
    <x v="1"/>
    <n v="2"/>
    <n v="188.25"/>
    <n v="0.08"/>
    <x v="1"/>
    <n v="346.38"/>
  </r>
  <r>
    <s v="SALE339"/>
    <s v="Alejandro Doyle"/>
    <x v="246"/>
    <n v="35"/>
    <x v="0"/>
    <x v="23"/>
    <s v="Platinum"/>
    <x v="248"/>
    <x v="276"/>
    <x v="54"/>
    <x v="4"/>
    <x v="21"/>
    <n v="167.34"/>
    <n v="296"/>
    <s v="STORE6"/>
    <s v="Benson-Elliott"/>
    <x v="3"/>
    <s v="Port Josephberg"/>
    <x v="2"/>
    <n v="4"/>
    <n v="344.12"/>
    <n v="0.25"/>
    <x v="1"/>
    <n v="1032.3599999999999"/>
  </r>
  <r>
    <s v="SALE340"/>
    <s v="Gina Knight"/>
    <x v="232"/>
    <n v="54"/>
    <x v="1"/>
    <x v="8"/>
    <s v="Silver"/>
    <x v="234"/>
    <x v="47"/>
    <x v="53"/>
    <x v="0"/>
    <x v="11"/>
    <n v="144.53"/>
    <n v="367"/>
    <s v="STORE19"/>
    <s v="Mann-Austin"/>
    <x v="3"/>
    <s v="Vasquezborough"/>
    <x v="2"/>
    <n v="3"/>
    <n v="997.95"/>
    <n v="0.09"/>
    <x v="2"/>
    <n v="2724.4034999999999"/>
  </r>
  <r>
    <s v="SALE341"/>
    <s v="Stephanie Conway"/>
    <x v="247"/>
    <n v="24"/>
    <x v="0"/>
    <x v="25"/>
    <s v="Gold"/>
    <x v="249"/>
    <x v="277"/>
    <x v="75"/>
    <x v="1"/>
    <x v="11"/>
    <n v="449.4"/>
    <n v="274.7"/>
    <s v="STORE15"/>
    <s v="Shelton PLC"/>
    <x v="0"/>
    <s v="East Jenniferstad"/>
    <x v="1"/>
    <n v="3"/>
    <n v="121.64"/>
    <n v="7.0000000000000007E-2"/>
    <x v="1"/>
    <n v="339.37560000000002"/>
  </r>
  <r>
    <s v="SALE342"/>
    <s v="Lisa Young"/>
    <x v="70"/>
    <n v="38"/>
    <x v="0"/>
    <x v="36"/>
    <s v="Platinum"/>
    <x v="70"/>
    <x v="278"/>
    <x v="88"/>
    <x v="3"/>
    <x v="22"/>
    <n v="243.7"/>
    <n v="130"/>
    <s v="STORE10"/>
    <s v="Hill, Wagner and Ballard"/>
    <x v="3"/>
    <s v="East Davidville"/>
    <x v="2"/>
    <n v="2"/>
    <n v="692.72"/>
    <n v="0.13"/>
    <x v="1"/>
    <n v="1205.3327999999999"/>
  </r>
  <r>
    <s v="SALE343"/>
    <s v="Leslie Johnson"/>
    <x v="248"/>
    <n v="31"/>
    <x v="0"/>
    <x v="39"/>
    <s v="Platinum"/>
    <x v="250"/>
    <x v="279"/>
    <x v="10"/>
    <x v="0"/>
    <x v="9"/>
    <n v="166.06"/>
    <n v="340"/>
    <s v="STORE19"/>
    <s v="Mann-Austin"/>
    <x v="3"/>
    <s v="Vasquezborough"/>
    <x v="2"/>
    <n v="3"/>
    <n v="794.59"/>
    <n v="0.03"/>
    <x v="1"/>
    <n v="2312.2568999999999"/>
  </r>
  <r>
    <s v="SALE344"/>
    <s v="Ashley Cohen"/>
    <x v="249"/>
    <n v="53"/>
    <x v="1"/>
    <x v="48"/>
    <s v="Silver"/>
    <x v="251"/>
    <x v="183"/>
    <x v="33"/>
    <x v="1"/>
    <x v="1"/>
    <n v="322.41000000000003"/>
    <n v="213"/>
    <s v="STORE9"/>
    <s v="Moore, Padilla and Butler"/>
    <x v="2"/>
    <s v="East Johnstad"/>
    <x v="1"/>
    <n v="1"/>
    <n v="907.95"/>
    <n v="0.1"/>
    <x v="1"/>
    <n v="817.15500000000009"/>
  </r>
  <r>
    <s v="SALE345"/>
    <s v="Cynthia Roberts"/>
    <x v="86"/>
    <n v="22"/>
    <x v="1"/>
    <x v="1"/>
    <s v="Gold"/>
    <x v="86"/>
    <x v="280"/>
    <x v="57"/>
    <x v="0"/>
    <x v="13"/>
    <n v="190.29"/>
    <n v="260"/>
    <s v="STORE0"/>
    <s v="Rivera-Warner"/>
    <x v="3"/>
    <s v="Washingtonfurt"/>
    <x v="1"/>
    <n v="2"/>
    <n v="660.81"/>
    <n v="0.18"/>
    <x v="0"/>
    <n v="1083.7284"/>
  </r>
  <r>
    <s v="SALE346"/>
    <s v="Kristin Stein"/>
    <x v="250"/>
    <n v="23"/>
    <x v="0"/>
    <x v="6"/>
    <s v="Silver"/>
    <x v="252"/>
    <x v="192"/>
    <x v="69"/>
    <x v="1"/>
    <x v="11"/>
    <n v="88.49"/>
    <n v="246"/>
    <s v="STORE8"/>
    <s v="Bean, Jones and Park"/>
    <x v="1"/>
    <s v="Thompsonborough"/>
    <x v="2"/>
    <n v="3"/>
    <n v="564.94000000000005"/>
    <n v="0.22"/>
    <x v="2"/>
    <n v="1321.9595999999999"/>
  </r>
  <r>
    <s v="SALE347"/>
    <s v="Katherine Dorsey"/>
    <x v="76"/>
    <n v="24"/>
    <x v="0"/>
    <x v="15"/>
    <s v="Platinum"/>
    <x v="76"/>
    <x v="281"/>
    <x v="5"/>
    <x v="1"/>
    <x v="5"/>
    <n v="465.34"/>
    <n v="301"/>
    <s v="STORE15"/>
    <s v="Shelton PLC"/>
    <x v="0"/>
    <s v="East Jenniferstad"/>
    <x v="1"/>
    <n v="2"/>
    <n v="280.37"/>
    <n v="0.22"/>
    <x v="2"/>
    <n v="437.37720000000002"/>
  </r>
  <r>
    <s v="SALE348"/>
    <s v="Jacqueline Anthony"/>
    <x v="61"/>
    <n v="28"/>
    <x v="0"/>
    <x v="31"/>
    <s v="Bronze"/>
    <x v="61"/>
    <x v="282"/>
    <x v="57"/>
    <x v="0"/>
    <x v="13"/>
    <n v="190.29"/>
    <n v="260"/>
    <s v="STORE3"/>
    <s v="Johnson-Wright"/>
    <x v="0"/>
    <s v="Hoodberg"/>
    <x v="0"/>
    <n v="2"/>
    <n v="85.23"/>
    <n v="0.13"/>
    <x v="0"/>
    <n v="148.30019999999999"/>
  </r>
  <r>
    <s v="SALE349"/>
    <s v="Jason Mullins"/>
    <x v="211"/>
    <n v="47"/>
    <x v="1"/>
    <x v="37"/>
    <s v="Silver"/>
    <x v="212"/>
    <x v="283"/>
    <x v="16"/>
    <x v="3"/>
    <x v="6"/>
    <n v="234.80599999999998"/>
    <n v="378"/>
    <s v="STORE13"/>
    <s v="Gardner, Humphrey and Contreras"/>
    <x v="3"/>
    <s v="Johnsonville"/>
    <x v="1"/>
    <n v="2"/>
    <n v="563.29999999999995"/>
    <n v="0.26"/>
    <x v="0"/>
    <n v="833.68399999999997"/>
  </r>
  <r>
    <s v="SALE350"/>
    <s v="Robert Jones Dds"/>
    <x v="152"/>
    <n v="25"/>
    <x v="0"/>
    <x v="15"/>
    <s v="Platinum"/>
    <x v="153"/>
    <x v="273"/>
    <x v="61"/>
    <x v="3"/>
    <x v="8"/>
    <n v="143.43"/>
    <n v="58"/>
    <s v="STORE18"/>
    <s v="Guerrero-Schmitt"/>
    <x v="3"/>
    <s v="East Stevechester"/>
    <x v="1"/>
    <n v="2"/>
    <n v="827.81"/>
    <n v="0.04"/>
    <x v="1"/>
    <n v="1589.3951999999999"/>
  </r>
  <r>
    <s v="SALE351"/>
    <s v="Eric Todd"/>
    <x v="96"/>
    <n v="61"/>
    <x v="0"/>
    <x v="10"/>
    <s v="Gold"/>
    <x v="96"/>
    <x v="284"/>
    <x v="21"/>
    <x v="2"/>
    <x v="4"/>
    <n v="115.82"/>
    <n v="460"/>
    <s v="STORE18"/>
    <s v="Guerrero-Schmitt"/>
    <x v="3"/>
    <s v="East Stevechester"/>
    <x v="1"/>
    <n v="3"/>
    <n v="877.71"/>
    <n v="0.12"/>
    <x v="1"/>
    <n v="2317.1543999999999"/>
  </r>
  <r>
    <s v="SALE352"/>
    <s v="Christopher David"/>
    <x v="99"/>
    <n v="42"/>
    <x v="0"/>
    <x v="43"/>
    <s v="Silver"/>
    <x v="99"/>
    <x v="285"/>
    <x v="71"/>
    <x v="0"/>
    <x v="13"/>
    <n v="30.62"/>
    <n v="138"/>
    <s v="STORE9"/>
    <s v="Moore, Padilla and Butler"/>
    <x v="2"/>
    <s v="East Johnstad"/>
    <x v="1"/>
    <n v="4"/>
    <n v="488.56"/>
    <n v="0.26"/>
    <x v="2"/>
    <n v="1446.1376"/>
  </r>
  <r>
    <s v="SALE353"/>
    <s v="Christopher Lester"/>
    <x v="251"/>
    <n v="64"/>
    <x v="0"/>
    <x v="36"/>
    <s v="Silver"/>
    <x v="253"/>
    <x v="286"/>
    <x v="60"/>
    <x v="4"/>
    <x v="11"/>
    <n v="174.02"/>
    <n v="268"/>
    <s v="STORE12"/>
    <s v="Thomas, Bridges and Harris"/>
    <x v="0"/>
    <s v="Sabrinatown"/>
    <x v="2"/>
    <n v="4"/>
    <n v="175.91"/>
    <n v="0.13"/>
    <x v="1"/>
    <n v="612.16679999999997"/>
  </r>
  <r>
    <s v="SALE354"/>
    <s v="Nicholas Webb"/>
    <x v="200"/>
    <n v="19"/>
    <x v="0"/>
    <x v="8"/>
    <s v="Gold"/>
    <x v="201"/>
    <x v="287"/>
    <x v="72"/>
    <x v="3"/>
    <x v="16"/>
    <n v="371.38"/>
    <n v="220"/>
    <s v="STORE8"/>
    <s v="Bean, Jones and Park"/>
    <x v="1"/>
    <s v="Thompsonborough"/>
    <x v="2"/>
    <n v="4"/>
    <n v="289.66000000000003"/>
    <n v="0.25"/>
    <x v="2"/>
    <n v="868.98"/>
  </r>
  <r>
    <s v="SALE355"/>
    <s v="Mr. William Horton"/>
    <x v="252"/>
    <n v="31"/>
    <x v="0"/>
    <x v="45"/>
    <s v="Platinum"/>
    <x v="254"/>
    <x v="288"/>
    <x v="5"/>
    <x v="1"/>
    <x v="5"/>
    <n v="465.34"/>
    <n v="301"/>
    <s v="STORE15"/>
    <s v="Shelton PLC"/>
    <x v="0"/>
    <s v="East Jenniferstad"/>
    <x v="1"/>
    <n v="2"/>
    <n v="899.27"/>
    <n v="0.17"/>
    <x v="0"/>
    <n v="1492.7882"/>
  </r>
  <r>
    <s v="SALE356"/>
    <s v="Michael Thomas"/>
    <x v="10"/>
    <n v="21"/>
    <x v="1"/>
    <x v="8"/>
    <s v="Silver"/>
    <x v="10"/>
    <x v="289"/>
    <x v="97"/>
    <x v="4"/>
    <x v="14"/>
    <n v="265.73266666666666"/>
    <n v="343"/>
    <s v="STORE1"/>
    <s v="Martinez, Adkins and Johnson"/>
    <x v="0"/>
    <s v="Danielmouth"/>
    <x v="1"/>
    <n v="1"/>
    <n v="691.38"/>
    <n v="0.11"/>
    <x v="2"/>
    <n v="615.32820000000004"/>
  </r>
  <r>
    <s v="SALE357"/>
    <s v="Jason Wheeler"/>
    <x v="253"/>
    <n v="47"/>
    <x v="1"/>
    <x v="49"/>
    <s v="Platinum"/>
    <x v="255"/>
    <x v="290"/>
    <x v="16"/>
    <x v="3"/>
    <x v="6"/>
    <n v="234.80599999999998"/>
    <n v="378"/>
    <s v="STORE0"/>
    <s v="Rivera-Warner"/>
    <x v="3"/>
    <s v="Washingtonfurt"/>
    <x v="1"/>
    <n v="3"/>
    <n v="158.72"/>
    <n v="0.13"/>
    <x v="0"/>
    <n v="414.25920000000002"/>
  </r>
  <r>
    <s v="SALE358"/>
    <s v="Antonio Jones"/>
    <x v="254"/>
    <n v="48"/>
    <x v="0"/>
    <x v="36"/>
    <s v="Silver"/>
    <x v="256"/>
    <x v="106"/>
    <x v="17"/>
    <x v="2"/>
    <x v="2"/>
    <n v="482.75"/>
    <n v="444"/>
    <s v="STORE16"/>
    <s v="Frederick-Wright"/>
    <x v="1"/>
    <s v="New Jimmymouth"/>
    <x v="1"/>
    <n v="4"/>
    <n v="537.15"/>
    <n v="0.06"/>
    <x v="2"/>
    <n v="2019.684"/>
  </r>
  <r>
    <s v="SALE359"/>
    <s v="Karen King"/>
    <x v="221"/>
    <n v="64"/>
    <x v="1"/>
    <x v="29"/>
    <s v="Bronze"/>
    <x v="222"/>
    <x v="0"/>
    <x v="89"/>
    <x v="0"/>
    <x v="13"/>
    <n v="313.26"/>
    <n v="369"/>
    <s v="STORE9"/>
    <s v="Moore, Padilla and Butler"/>
    <x v="2"/>
    <s v="East Johnstad"/>
    <x v="1"/>
    <n v="3"/>
    <n v="771.7"/>
    <n v="0.05"/>
    <x v="2"/>
    <n v="2199.3449999999998"/>
  </r>
  <r>
    <s v="SALE360"/>
    <s v="Travis Holland"/>
    <x v="139"/>
    <n v="38"/>
    <x v="0"/>
    <x v="21"/>
    <s v="Bronze"/>
    <x v="140"/>
    <x v="291"/>
    <x v="12"/>
    <x v="0"/>
    <x v="11"/>
    <n v="131.24"/>
    <n v="232"/>
    <s v="STORE1"/>
    <s v="Martinez, Adkins and Johnson"/>
    <x v="0"/>
    <s v="Danielmouth"/>
    <x v="1"/>
    <n v="4"/>
    <n v="677.25"/>
    <n v="0.14000000000000001"/>
    <x v="1"/>
    <n v="2329.7399999999998"/>
  </r>
  <r>
    <s v="SALE361"/>
    <s v="Sarah Schneider"/>
    <x v="255"/>
    <n v="34"/>
    <x v="1"/>
    <x v="2"/>
    <s v="Bronze"/>
    <x v="257"/>
    <x v="171"/>
    <x v="24"/>
    <x v="1"/>
    <x v="1"/>
    <n v="431.67"/>
    <n v="73"/>
    <s v="STORE11"/>
    <s v="Aguirre-Keller"/>
    <x v="2"/>
    <s v="Lake Michael"/>
    <x v="2"/>
    <n v="1"/>
    <n v="645.48"/>
    <n v="0.26"/>
    <x v="2"/>
    <n v="477.65519999999998"/>
  </r>
  <r>
    <s v="SALE362"/>
    <s v="Denise Tate"/>
    <x v="256"/>
    <n v="34"/>
    <x v="0"/>
    <x v="13"/>
    <s v="Platinum"/>
    <x v="258"/>
    <x v="241"/>
    <x v="78"/>
    <x v="0"/>
    <x v="0"/>
    <n v="107.06"/>
    <n v="359"/>
    <s v="STORE2"/>
    <s v="Black-Horn"/>
    <x v="2"/>
    <s v="North Nancyview"/>
    <x v="0"/>
    <n v="2"/>
    <n v="934"/>
    <n v="0.3"/>
    <x v="2"/>
    <n v="1307.5999999999999"/>
  </r>
  <r>
    <s v="SALE363"/>
    <s v="Mr. Christopher Sims"/>
    <x v="158"/>
    <n v="50"/>
    <x v="1"/>
    <x v="40"/>
    <s v="Silver"/>
    <x v="159"/>
    <x v="292"/>
    <x v="54"/>
    <x v="4"/>
    <x v="21"/>
    <n v="167.34"/>
    <n v="296"/>
    <s v="STORE2"/>
    <s v="Black-Horn"/>
    <x v="2"/>
    <s v="North Nancyview"/>
    <x v="0"/>
    <n v="1"/>
    <n v="669.53"/>
    <n v="0.2"/>
    <x v="0"/>
    <n v="535.62400000000002"/>
  </r>
  <r>
    <s v="SALE364"/>
    <s v="Kathryn Garcia"/>
    <x v="187"/>
    <n v="44"/>
    <x v="0"/>
    <x v="24"/>
    <s v="Platinum"/>
    <x v="188"/>
    <x v="122"/>
    <x v="68"/>
    <x v="3"/>
    <x v="16"/>
    <n v="382.22"/>
    <n v="329"/>
    <s v="STORE18"/>
    <s v="Guerrero-Schmitt"/>
    <x v="3"/>
    <s v="East Stevechester"/>
    <x v="1"/>
    <n v="1"/>
    <n v="213.69"/>
    <n v="0.28000000000000003"/>
    <x v="2"/>
    <n v="153.85679999999999"/>
  </r>
  <r>
    <s v="SALE365"/>
    <s v="Katherine Young"/>
    <x v="257"/>
    <n v="29"/>
    <x v="0"/>
    <x v="1"/>
    <s v="Gold"/>
    <x v="259"/>
    <x v="52"/>
    <x v="39"/>
    <x v="3"/>
    <x v="7"/>
    <n v="123.46"/>
    <n v="76"/>
    <s v="STORE19"/>
    <s v="Mann-Austin"/>
    <x v="3"/>
    <s v="Vasquezborough"/>
    <x v="2"/>
    <n v="2"/>
    <n v="99.1"/>
    <n v="0.2"/>
    <x v="1"/>
    <n v="158.56"/>
  </r>
  <r>
    <s v="SALE366"/>
    <s v="James Holloway Jr."/>
    <x v="258"/>
    <n v="45"/>
    <x v="0"/>
    <x v="30"/>
    <s v="Silver"/>
    <x v="260"/>
    <x v="293"/>
    <x v="92"/>
    <x v="4"/>
    <x v="15"/>
    <n v="353.47"/>
    <n v="214"/>
    <s v="STORE16"/>
    <s v="Frederick-Wright"/>
    <x v="1"/>
    <s v="New Jimmymouth"/>
    <x v="1"/>
    <n v="1"/>
    <n v="628.98"/>
    <n v="0.03"/>
    <x v="2"/>
    <n v="610.11059999999998"/>
  </r>
  <r>
    <s v="SALE367"/>
    <s v="Richard Delgado"/>
    <x v="243"/>
    <n v="36"/>
    <x v="0"/>
    <x v="2"/>
    <s v="Silver"/>
    <x v="245"/>
    <x v="294"/>
    <x v="94"/>
    <x v="3"/>
    <x v="22"/>
    <n v="388.46"/>
    <n v="208"/>
    <s v="STORE4"/>
    <s v="Alexander Group"/>
    <x v="2"/>
    <s v="Port Sharon"/>
    <x v="2"/>
    <n v="3"/>
    <n v="944.64"/>
    <n v="0.26"/>
    <x v="0"/>
    <n v="2097.1008000000002"/>
  </r>
  <r>
    <s v="SALE368"/>
    <s v="Debra Mccullough"/>
    <x v="197"/>
    <n v="42"/>
    <x v="0"/>
    <x v="10"/>
    <s v="Platinum"/>
    <x v="198"/>
    <x v="260"/>
    <x v="47"/>
    <x v="1"/>
    <x v="3"/>
    <n v="377.52"/>
    <n v="485"/>
    <s v="STORE12"/>
    <s v="Thomas, Bridges and Harris"/>
    <x v="0"/>
    <s v="Sabrinatown"/>
    <x v="2"/>
    <n v="2"/>
    <n v="121.7"/>
    <n v="0.06"/>
    <x v="2"/>
    <n v="228.79599999999999"/>
  </r>
  <r>
    <s v="SALE369"/>
    <s v="Eric Holmes"/>
    <x v="163"/>
    <n v="64"/>
    <x v="1"/>
    <x v="0"/>
    <s v="Bronze"/>
    <x v="164"/>
    <x v="30"/>
    <x v="15"/>
    <x v="0"/>
    <x v="13"/>
    <n v="240.63"/>
    <n v="423"/>
    <s v="STORE3"/>
    <s v="Johnson-Wright"/>
    <x v="0"/>
    <s v="Hoodberg"/>
    <x v="0"/>
    <n v="4"/>
    <n v="269.49"/>
    <n v="7.0000000000000007E-2"/>
    <x v="1"/>
    <n v="1002.5028"/>
  </r>
  <r>
    <s v="SALE370"/>
    <s v="Sheila Wilson"/>
    <x v="178"/>
    <n v="35"/>
    <x v="0"/>
    <x v="3"/>
    <s v="Silver"/>
    <x v="179"/>
    <x v="295"/>
    <x v="62"/>
    <x v="0"/>
    <x v="20"/>
    <n v="484.62"/>
    <n v="432"/>
    <s v="STORE18"/>
    <s v="Guerrero-Schmitt"/>
    <x v="3"/>
    <s v="East Stevechester"/>
    <x v="1"/>
    <n v="1"/>
    <n v="678.2"/>
    <n v="0.14000000000000001"/>
    <x v="0"/>
    <n v="583.25200000000007"/>
  </r>
  <r>
    <s v="SALE371"/>
    <s v="Timothy Juarez"/>
    <x v="104"/>
    <n v="22"/>
    <x v="1"/>
    <x v="42"/>
    <s v="Bronze"/>
    <x v="104"/>
    <x v="296"/>
    <x v="64"/>
    <x v="1"/>
    <x v="11"/>
    <n v="340.14"/>
    <n v="361"/>
    <s v="STORE13"/>
    <s v="Gardner, Humphrey and Contreras"/>
    <x v="3"/>
    <s v="Johnsonville"/>
    <x v="1"/>
    <n v="1"/>
    <n v="752.45"/>
    <n v="0.21"/>
    <x v="2"/>
    <n v="594.43550000000005"/>
  </r>
  <r>
    <s v="SALE372"/>
    <s v="Christopher Carter"/>
    <x v="65"/>
    <n v="27"/>
    <x v="1"/>
    <x v="34"/>
    <s v="Platinum"/>
    <x v="65"/>
    <x v="297"/>
    <x v="32"/>
    <x v="2"/>
    <x v="18"/>
    <n v="358.47"/>
    <n v="213"/>
    <s v="STORE13"/>
    <s v="Gardner, Humphrey and Contreras"/>
    <x v="3"/>
    <s v="Johnsonville"/>
    <x v="1"/>
    <n v="2"/>
    <n v="209.66"/>
    <n v="0.21"/>
    <x v="0"/>
    <n v="331.26280000000003"/>
  </r>
  <r>
    <s v="SALE373"/>
    <s v="Cynthia Morris"/>
    <x v="259"/>
    <n v="18"/>
    <x v="1"/>
    <x v="28"/>
    <s v="Silver"/>
    <x v="261"/>
    <x v="298"/>
    <x v="0"/>
    <x v="0"/>
    <x v="0"/>
    <n v="245.98"/>
    <n v="471"/>
    <s v="STORE19"/>
    <s v="Mann-Austin"/>
    <x v="3"/>
    <s v="Vasquezborough"/>
    <x v="2"/>
    <n v="2"/>
    <n v="739.95"/>
    <n v="0.1"/>
    <x v="2"/>
    <n v="1331.91"/>
  </r>
  <r>
    <s v="SALE374"/>
    <s v="James Foster"/>
    <x v="260"/>
    <n v="19"/>
    <x v="0"/>
    <x v="39"/>
    <s v="Gold"/>
    <x v="262"/>
    <x v="149"/>
    <x v="49"/>
    <x v="0"/>
    <x v="0"/>
    <n v="318.91000000000003"/>
    <n v="114"/>
    <s v="STORE15"/>
    <s v="Shelton PLC"/>
    <x v="0"/>
    <s v="East Jenniferstad"/>
    <x v="1"/>
    <n v="1"/>
    <n v="496.19"/>
    <n v="0.08"/>
    <x v="2"/>
    <n v="456.4948"/>
  </r>
  <r>
    <s v="SALE375"/>
    <s v="Denise Williams"/>
    <x v="196"/>
    <n v="34"/>
    <x v="0"/>
    <x v="22"/>
    <s v="Bronze"/>
    <x v="197"/>
    <x v="131"/>
    <x v="93"/>
    <x v="0"/>
    <x v="13"/>
    <n v="495.72"/>
    <n v="323"/>
    <s v="STORE12"/>
    <s v="Thomas, Bridges and Harris"/>
    <x v="0"/>
    <s v="Sabrinatown"/>
    <x v="2"/>
    <n v="1"/>
    <n v="306.36"/>
    <n v="0.01"/>
    <x v="1"/>
    <n v="303.29640000000001"/>
  </r>
  <r>
    <s v="SALE376"/>
    <s v="Jacob Hopkins"/>
    <x v="261"/>
    <n v="44"/>
    <x v="1"/>
    <x v="2"/>
    <s v="Platinum"/>
    <x v="263"/>
    <x v="273"/>
    <x v="78"/>
    <x v="0"/>
    <x v="0"/>
    <n v="107.06"/>
    <n v="359"/>
    <s v="STORE4"/>
    <s v="Alexander Group"/>
    <x v="2"/>
    <s v="Port Sharon"/>
    <x v="2"/>
    <n v="4"/>
    <n v="693.16"/>
    <n v="0.05"/>
    <x v="1"/>
    <n v="2634.0079999999998"/>
  </r>
  <r>
    <s v="SALE377"/>
    <s v="Tyler Weber"/>
    <x v="262"/>
    <n v="54"/>
    <x v="0"/>
    <x v="49"/>
    <s v="Gold"/>
    <x v="264"/>
    <x v="299"/>
    <x v="50"/>
    <x v="2"/>
    <x v="18"/>
    <n v="250.41615384615383"/>
    <n v="159"/>
    <s v="STORE10"/>
    <s v="Hill, Wagner and Ballard"/>
    <x v="3"/>
    <s v="East Davidville"/>
    <x v="2"/>
    <n v="1"/>
    <n v="995.52"/>
    <n v="0.22"/>
    <x v="1"/>
    <n v="776.50559999999996"/>
  </r>
  <r>
    <s v="SALE378"/>
    <s v="Keith Miller"/>
    <x v="263"/>
    <n v="64"/>
    <x v="1"/>
    <x v="17"/>
    <s v="Platinum"/>
    <x v="265"/>
    <x v="300"/>
    <x v="84"/>
    <x v="3"/>
    <x v="16"/>
    <n v="218.86"/>
    <n v="170"/>
    <s v="STORE18"/>
    <s v="Guerrero-Schmitt"/>
    <x v="3"/>
    <s v="East Stevechester"/>
    <x v="1"/>
    <n v="4"/>
    <n v="241.32"/>
    <n v="0.28999999999999998"/>
    <x v="2"/>
    <n v="685.34879999999998"/>
  </r>
  <r>
    <s v="SALE379"/>
    <s v="Maria Hill"/>
    <x v="19"/>
    <n v="58"/>
    <x v="1"/>
    <x v="8"/>
    <s v="Platinum"/>
    <x v="19"/>
    <x v="269"/>
    <x v="36"/>
    <x v="3"/>
    <x v="6"/>
    <n v="325.26"/>
    <n v="400"/>
    <s v="STORE1"/>
    <s v="Martinez, Adkins and Johnson"/>
    <x v="0"/>
    <s v="Danielmouth"/>
    <x v="1"/>
    <n v="3"/>
    <n v="636.03"/>
    <n v="0.06"/>
    <x v="2"/>
    <n v="1793.6045999999999"/>
  </r>
  <r>
    <s v="SALE380"/>
    <s v="Samantha Walker"/>
    <x v="180"/>
    <n v="30"/>
    <x v="1"/>
    <x v="38"/>
    <s v="Platinum"/>
    <x v="181"/>
    <x v="301"/>
    <x v="83"/>
    <x v="4"/>
    <x v="14"/>
    <n v="306.45999999999998"/>
    <n v="487"/>
    <s v="STORE19"/>
    <s v="Mann-Austin"/>
    <x v="3"/>
    <s v="Vasquezborough"/>
    <x v="2"/>
    <n v="4"/>
    <n v="603.30999999999995"/>
    <n v="0.15"/>
    <x v="0"/>
    <n v="2051.2539999999999"/>
  </r>
  <r>
    <s v="SALE381"/>
    <s v="Rhonda Morales"/>
    <x v="177"/>
    <n v="61"/>
    <x v="1"/>
    <x v="24"/>
    <s v="Gold"/>
    <x v="178"/>
    <x v="80"/>
    <x v="41"/>
    <x v="2"/>
    <x v="19"/>
    <n v="183.04"/>
    <n v="457"/>
    <s v="STORE10"/>
    <s v="Hill, Wagner and Ballard"/>
    <x v="3"/>
    <s v="East Davidville"/>
    <x v="2"/>
    <n v="3"/>
    <n v="437.96"/>
    <n v="0.27"/>
    <x v="2"/>
    <n v="959.13239999999985"/>
  </r>
  <r>
    <s v="SALE382"/>
    <s v="John Perez"/>
    <x v="264"/>
    <n v="54"/>
    <x v="0"/>
    <x v="38"/>
    <s v="Platinum"/>
    <x v="266"/>
    <x v="302"/>
    <x v="13"/>
    <x v="1"/>
    <x v="3"/>
    <n v="419.28"/>
    <n v="86"/>
    <s v="STORE4"/>
    <s v="Alexander Group"/>
    <x v="2"/>
    <s v="Port Sharon"/>
    <x v="2"/>
    <n v="2"/>
    <n v="56.91"/>
    <n v="0.08"/>
    <x v="2"/>
    <n v="104.7144"/>
  </r>
  <r>
    <s v="SALE383"/>
    <s v="Mr. Christopher Sims"/>
    <x v="158"/>
    <n v="50"/>
    <x v="1"/>
    <x v="40"/>
    <s v="Silver"/>
    <x v="159"/>
    <x v="303"/>
    <x v="3"/>
    <x v="1"/>
    <x v="3"/>
    <n v="392.89"/>
    <n v="320"/>
    <s v="STORE6"/>
    <s v="Benson-Elliott"/>
    <x v="3"/>
    <s v="Port Josephberg"/>
    <x v="2"/>
    <n v="1"/>
    <n v="141.79"/>
    <n v="0.1"/>
    <x v="0"/>
    <n v="127.611"/>
  </r>
  <r>
    <s v="SALE384"/>
    <s v="Sarah Smith"/>
    <x v="60"/>
    <n v="48"/>
    <x v="0"/>
    <x v="8"/>
    <s v="Gold"/>
    <x v="60"/>
    <x v="29"/>
    <x v="93"/>
    <x v="0"/>
    <x v="13"/>
    <n v="495.72"/>
    <n v="323"/>
    <s v="STORE15"/>
    <s v="Shelton PLC"/>
    <x v="0"/>
    <s v="East Jenniferstad"/>
    <x v="1"/>
    <n v="4"/>
    <n v="355.14"/>
    <n v="0.16"/>
    <x v="2"/>
    <n v="1193.2704000000001"/>
  </r>
  <r>
    <s v="SALE385"/>
    <s v="Rodney Huffman"/>
    <x v="224"/>
    <n v="20"/>
    <x v="1"/>
    <x v="37"/>
    <s v="Silver"/>
    <x v="225"/>
    <x v="96"/>
    <x v="48"/>
    <x v="0"/>
    <x v="9"/>
    <n v="135.61000000000001"/>
    <n v="394"/>
    <s v="STORE6"/>
    <s v="Benson-Elliott"/>
    <x v="3"/>
    <s v="Port Josephberg"/>
    <x v="2"/>
    <n v="4"/>
    <n v="960.38"/>
    <n v="0.15"/>
    <x v="2"/>
    <n v="3265.2919999999999"/>
  </r>
  <r>
    <s v="SALE386"/>
    <s v="Dr. Tamara White Md"/>
    <x v="47"/>
    <n v="60"/>
    <x v="0"/>
    <x v="29"/>
    <s v="Bronze"/>
    <x v="47"/>
    <x v="138"/>
    <x v="20"/>
    <x v="4"/>
    <x v="14"/>
    <n v="218.22"/>
    <n v="224"/>
    <s v="STORE16"/>
    <s v="Frederick-Wright"/>
    <x v="1"/>
    <s v="New Jimmymouth"/>
    <x v="1"/>
    <n v="3"/>
    <n v="847.21"/>
    <n v="0.06"/>
    <x v="1"/>
    <n v="2389.1322"/>
  </r>
  <r>
    <s v="SALE387"/>
    <s v="Cody Diaz"/>
    <x v="148"/>
    <n v="27"/>
    <x v="1"/>
    <x v="21"/>
    <s v="Silver"/>
    <x v="149"/>
    <x v="304"/>
    <x v="61"/>
    <x v="3"/>
    <x v="8"/>
    <n v="143.43"/>
    <n v="58"/>
    <s v="STORE10"/>
    <s v="Hill, Wagner and Ballard"/>
    <x v="3"/>
    <s v="East Davidville"/>
    <x v="2"/>
    <n v="4"/>
    <n v="773.81"/>
    <n v="0.08"/>
    <x v="2"/>
    <n v="2847.6208000000001"/>
  </r>
  <r>
    <s v="SALE388"/>
    <s v="Sheena Bonilla"/>
    <x v="265"/>
    <n v="55"/>
    <x v="0"/>
    <x v="29"/>
    <s v="Platinum"/>
    <x v="267"/>
    <x v="208"/>
    <x v="81"/>
    <x v="2"/>
    <x v="18"/>
    <n v="266.86"/>
    <n v="458"/>
    <s v="STORE16"/>
    <s v="Frederick-Wright"/>
    <x v="1"/>
    <s v="New Jimmymouth"/>
    <x v="1"/>
    <n v="1"/>
    <n v="664.71"/>
    <n v="0.1"/>
    <x v="1"/>
    <n v="598.23900000000003"/>
  </r>
  <r>
    <s v="SALE389"/>
    <s v="Justin Mason Dds"/>
    <x v="266"/>
    <n v="39"/>
    <x v="1"/>
    <x v="40"/>
    <s v="Gold"/>
    <x v="268"/>
    <x v="305"/>
    <x v="92"/>
    <x v="4"/>
    <x v="15"/>
    <n v="353.47"/>
    <n v="214"/>
    <s v="STORE7"/>
    <s v="Martinez-Mullins"/>
    <x v="2"/>
    <s v="Williamsfurt"/>
    <x v="2"/>
    <n v="4"/>
    <n v="482.06"/>
    <n v="7.0000000000000007E-2"/>
    <x v="1"/>
    <n v="1793.2632000000001"/>
  </r>
  <r>
    <s v="SALE390"/>
    <s v="Jamie Yoder"/>
    <x v="267"/>
    <n v="43"/>
    <x v="0"/>
    <x v="18"/>
    <s v="Platinum"/>
    <x v="269"/>
    <x v="177"/>
    <x v="71"/>
    <x v="0"/>
    <x v="13"/>
    <n v="30.62"/>
    <n v="138"/>
    <s v="STORE3"/>
    <s v="Johnson-Wright"/>
    <x v="0"/>
    <s v="Hoodberg"/>
    <x v="0"/>
    <n v="4"/>
    <n v="995.55"/>
    <n v="0.19"/>
    <x v="1"/>
    <n v="3225.5819999999999"/>
  </r>
  <r>
    <s v="SALE391"/>
    <s v="Cristian Wright"/>
    <x v="205"/>
    <n v="30"/>
    <x v="0"/>
    <x v="24"/>
    <s v="Bronze"/>
    <x v="206"/>
    <x v="270"/>
    <x v="47"/>
    <x v="1"/>
    <x v="3"/>
    <n v="377.52"/>
    <n v="485"/>
    <s v="STORE13"/>
    <s v="Gardner, Humphrey and Contreras"/>
    <x v="3"/>
    <s v="Johnsonville"/>
    <x v="1"/>
    <n v="2"/>
    <n v="153.84"/>
    <n v="0.27"/>
    <x v="1"/>
    <n v="224.60640000000001"/>
  </r>
  <r>
    <s v="SALE392"/>
    <s v="Joseph Faulkner"/>
    <x v="174"/>
    <n v="31"/>
    <x v="0"/>
    <x v="16"/>
    <s v="Bronze"/>
    <x v="175"/>
    <x v="306"/>
    <x v="36"/>
    <x v="3"/>
    <x v="6"/>
    <n v="325.26"/>
    <n v="400"/>
    <s v="STORE6"/>
    <s v="Benson-Elliott"/>
    <x v="3"/>
    <s v="Port Josephberg"/>
    <x v="2"/>
    <n v="3"/>
    <n v="362.11"/>
    <n v="0.23"/>
    <x v="2"/>
    <n v="836.47409999999991"/>
  </r>
  <r>
    <s v="SALE393"/>
    <s v="Philip Mendoza"/>
    <x v="166"/>
    <n v="42"/>
    <x v="0"/>
    <x v="43"/>
    <s v="Silver"/>
    <x v="167"/>
    <x v="307"/>
    <x v="19"/>
    <x v="1"/>
    <x v="3"/>
    <n v="253.33"/>
    <n v="266"/>
    <s v="STORE8"/>
    <s v="Bean, Jones and Park"/>
    <x v="1"/>
    <s v="Thompsonborough"/>
    <x v="2"/>
    <n v="3"/>
    <n v="112.26"/>
    <n v="0.11"/>
    <x v="0"/>
    <n v="299.73419999999999"/>
  </r>
  <r>
    <s v="SALE394"/>
    <s v="Sarah Brady"/>
    <x v="43"/>
    <n v="47"/>
    <x v="0"/>
    <x v="9"/>
    <s v="Platinum"/>
    <x v="43"/>
    <x v="38"/>
    <x v="32"/>
    <x v="2"/>
    <x v="18"/>
    <n v="358.47"/>
    <n v="213"/>
    <s v="STORE19"/>
    <s v="Mann-Austin"/>
    <x v="3"/>
    <s v="Vasquezborough"/>
    <x v="2"/>
    <n v="2"/>
    <n v="962.81"/>
    <n v="0.06"/>
    <x v="2"/>
    <n v="1810.0827999999999"/>
  </r>
  <r>
    <s v="SALE395"/>
    <s v="Stuart Johnson"/>
    <x v="26"/>
    <n v="42"/>
    <x v="1"/>
    <x v="16"/>
    <s v="Platinum"/>
    <x v="26"/>
    <x v="238"/>
    <x v="39"/>
    <x v="3"/>
    <x v="7"/>
    <n v="123.46"/>
    <n v="76"/>
    <s v="STORE0"/>
    <s v="Rivera-Warner"/>
    <x v="3"/>
    <s v="Washingtonfurt"/>
    <x v="1"/>
    <n v="4"/>
    <n v="276.23"/>
    <n v="0.12"/>
    <x v="0"/>
    <n v="972.32960000000003"/>
  </r>
  <r>
    <s v="SALE396"/>
    <s v="Laura Alvarez"/>
    <x v="268"/>
    <n v="49"/>
    <x v="1"/>
    <x v="7"/>
    <s v="Platinum"/>
    <x v="270"/>
    <x v="266"/>
    <x v="97"/>
    <x v="4"/>
    <x v="14"/>
    <n v="265.73266666666666"/>
    <n v="343"/>
    <s v="STORE14"/>
    <s v="Mcdonald Inc"/>
    <x v="2"/>
    <s v="Christopherland"/>
    <x v="0"/>
    <n v="3"/>
    <n v="991.37"/>
    <n v="0.1"/>
    <x v="1"/>
    <n v="2676.6990000000001"/>
  </r>
  <r>
    <s v="SALE397"/>
    <s v="Daniel Contreras"/>
    <x v="64"/>
    <n v="36"/>
    <x v="1"/>
    <x v="26"/>
    <s v="Platinum"/>
    <x v="64"/>
    <x v="308"/>
    <x v="39"/>
    <x v="3"/>
    <x v="7"/>
    <n v="123.46"/>
    <n v="76"/>
    <s v="STORE13"/>
    <s v="Gardner, Humphrey and Contreras"/>
    <x v="3"/>
    <s v="Johnsonville"/>
    <x v="1"/>
    <n v="3"/>
    <n v="977.47"/>
    <n v="0.05"/>
    <x v="0"/>
    <n v="2785.7894999999999"/>
  </r>
  <r>
    <s v="SALE398"/>
    <s v="Ronald Jones"/>
    <x v="269"/>
    <n v="26"/>
    <x v="1"/>
    <x v="3"/>
    <s v="Silver"/>
    <x v="271"/>
    <x v="309"/>
    <x v="32"/>
    <x v="2"/>
    <x v="18"/>
    <n v="358.47"/>
    <n v="213"/>
    <s v="STORE12"/>
    <s v="Thomas, Bridges and Harris"/>
    <x v="0"/>
    <s v="Sabrinatown"/>
    <x v="2"/>
    <n v="2"/>
    <n v="308.7"/>
    <n v="0.2"/>
    <x v="1"/>
    <n v="493.92"/>
  </r>
  <r>
    <s v="SALE399"/>
    <s v="Christopher Carter"/>
    <x v="65"/>
    <n v="27"/>
    <x v="1"/>
    <x v="34"/>
    <s v="Platinum"/>
    <x v="65"/>
    <x v="140"/>
    <x v="96"/>
    <x v="2"/>
    <x v="18"/>
    <n v="312.8"/>
    <n v="350"/>
    <s v="STORE16"/>
    <s v="Frederick-Wright"/>
    <x v="1"/>
    <s v="New Jimmymouth"/>
    <x v="1"/>
    <n v="2"/>
    <n v="733.87"/>
    <n v="0.1"/>
    <x v="1"/>
    <n v="1320.9659999999999"/>
  </r>
  <r>
    <s v="SALE400"/>
    <s v="Amy Fowler"/>
    <x v="50"/>
    <n v="62"/>
    <x v="1"/>
    <x v="14"/>
    <s v="Platinum"/>
    <x v="50"/>
    <x v="174"/>
    <x v="46"/>
    <x v="0"/>
    <x v="20"/>
    <n v="21.34"/>
    <n v="65"/>
    <s v="STORE16"/>
    <s v="Frederick-Wright"/>
    <x v="1"/>
    <s v="New Jimmymouth"/>
    <x v="1"/>
    <n v="2"/>
    <n v="22.47"/>
    <n v="0.22"/>
    <x v="1"/>
    <n v="35.053199999999997"/>
  </r>
  <r>
    <s v="SALE401"/>
    <s v="Sherry Cabrera"/>
    <x v="14"/>
    <n v="55"/>
    <x v="0"/>
    <x v="2"/>
    <s v="Silver"/>
    <x v="14"/>
    <x v="264"/>
    <x v="71"/>
    <x v="0"/>
    <x v="13"/>
    <n v="30.62"/>
    <n v="138"/>
    <s v="STORE13"/>
    <s v="Gardner, Humphrey and Contreras"/>
    <x v="3"/>
    <s v="Johnsonville"/>
    <x v="1"/>
    <n v="4"/>
    <n v="651.36"/>
    <n v="0.13"/>
    <x v="0"/>
    <n v="2266.7328000000002"/>
  </r>
  <r>
    <s v="SALE402"/>
    <s v="Jared Moran"/>
    <x v="149"/>
    <n v="28"/>
    <x v="1"/>
    <x v="35"/>
    <s v="Bronze"/>
    <x v="272"/>
    <x v="310"/>
    <x v="66"/>
    <x v="3"/>
    <x v="6"/>
    <n v="48.01"/>
    <n v="439"/>
    <s v="STORE10"/>
    <s v="Hill, Wagner and Ballard"/>
    <x v="3"/>
    <s v="East Davidville"/>
    <x v="2"/>
    <n v="1"/>
    <n v="753.39"/>
    <n v="0.04"/>
    <x v="2"/>
    <n v="723.25439999999992"/>
  </r>
  <r>
    <s v="SALE403"/>
    <s v="Mary Boyd"/>
    <x v="113"/>
    <n v="25"/>
    <x v="1"/>
    <x v="20"/>
    <s v="Bronze"/>
    <x v="114"/>
    <x v="311"/>
    <x v="51"/>
    <x v="2"/>
    <x v="4"/>
    <n v="214.32"/>
    <n v="383"/>
    <s v="STORE12"/>
    <s v="Thomas, Bridges and Harris"/>
    <x v="0"/>
    <s v="Sabrinatown"/>
    <x v="2"/>
    <n v="4"/>
    <n v="849.17"/>
    <n v="0.12"/>
    <x v="2"/>
    <n v="2989.0783999999999"/>
  </r>
  <r>
    <s v="SALE404"/>
    <s v="Tanya Lopez"/>
    <x v="270"/>
    <n v="34"/>
    <x v="1"/>
    <x v="9"/>
    <s v="Gold"/>
    <x v="273"/>
    <x v="123"/>
    <x v="42"/>
    <x v="0"/>
    <x v="11"/>
    <n v="131.51"/>
    <n v="0"/>
    <s v="STORE0"/>
    <s v="Rivera-Warner"/>
    <x v="3"/>
    <s v="Washingtonfurt"/>
    <x v="1"/>
    <n v="4"/>
    <n v="585.45000000000005"/>
    <n v="0.25"/>
    <x v="2"/>
    <n v="1756.35"/>
  </r>
  <r>
    <s v="SALE405"/>
    <s v="Elizabeth Foster"/>
    <x v="22"/>
    <n v="33"/>
    <x v="1"/>
    <x v="15"/>
    <s v="Gold"/>
    <x v="22"/>
    <x v="312"/>
    <x v="28"/>
    <x v="4"/>
    <x v="15"/>
    <n v="158.13999999999999"/>
    <n v="82"/>
    <s v="STORE16"/>
    <s v="Frederick-Wright"/>
    <x v="1"/>
    <s v="New Jimmymouth"/>
    <x v="1"/>
    <n v="1"/>
    <n v="745.15"/>
    <n v="0.25"/>
    <x v="2"/>
    <n v="558.86249999999995"/>
  </r>
  <r>
    <s v="SALE406"/>
    <s v="Matthew Hunter Jr."/>
    <x v="271"/>
    <n v="61"/>
    <x v="1"/>
    <x v="49"/>
    <s v="Gold"/>
    <x v="274"/>
    <x v="313"/>
    <x v="8"/>
    <x v="3"/>
    <x v="8"/>
    <n v="201.41"/>
    <n v="146"/>
    <s v="STORE2"/>
    <s v="Black-Horn"/>
    <x v="2"/>
    <s v="North Nancyview"/>
    <x v="0"/>
    <n v="1"/>
    <n v="848.69"/>
    <n v="0.04"/>
    <x v="2"/>
    <n v="814.74239999999998"/>
  </r>
  <r>
    <s v="SALE407"/>
    <s v="Megan Ryan"/>
    <x v="272"/>
    <n v="59"/>
    <x v="1"/>
    <x v="12"/>
    <s v="Bronze"/>
    <x v="275"/>
    <x v="314"/>
    <x v="7"/>
    <x v="3"/>
    <x v="7"/>
    <n v="138.05000000000001"/>
    <n v="89"/>
    <s v="STORE14"/>
    <s v="Mcdonald Inc"/>
    <x v="2"/>
    <s v="Christopherland"/>
    <x v="0"/>
    <n v="2"/>
    <n v="247.67"/>
    <n v="0.1"/>
    <x v="1"/>
    <n v="445.80599999999998"/>
  </r>
  <r>
    <s v="SALE408"/>
    <s v="Tonya Reynolds"/>
    <x v="273"/>
    <n v="55"/>
    <x v="1"/>
    <x v="20"/>
    <s v="Gold"/>
    <x v="276"/>
    <x v="180"/>
    <x v="1"/>
    <x v="1"/>
    <x v="1"/>
    <n v="403.71"/>
    <n v="159"/>
    <s v="STORE3"/>
    <s v="Johnson-Wright"/>
    <x v="0"/>
    <s v="Hoodberg"/>
    <x v="0"/>
    <n v="3"/>
    <n v="220.51"/>
    <n v="0.02"/>
    <x v="1"/>
    <n v="648.29939999999999"/>
  </r>
  <r>
    <s v="SALE409"/>
    <s v="Reginald Willis"/>
    <x v="78"/>
    <n v="62"/>
    <x v="1"/>
    <x v="14"/>
    <s v="Bronze"/>
    <x v="78"/>
    <x v="315"/>
    <x v="5"/>
    <x v="1"/>
    <x v="5"/>
    <n v="465.34"/>
    <n v="301"/>
    <s v="STORE16"/>
    <s v="Frederick-Wright"/>
    <x v="1"/>
    <s v="New Jimmymouth"/>
    <x v="1"/>
    <n v="4"/>
    <n v="370.63"/>
    <n v="0.08"/>
    <x v="0"/>
    <n v="1363.9184"/>
  </r>
  <r>
    <s v="SALE410"/>
    <s v="Heidi Tyler"/>
    <x v="274"/>
    <n v="40"/>
    <x v="1"/>
    <x v="47"/>
    <s v="Bronze"/>
    <x v="277"/>
    <x v="52"/>
    <x v="35"/>
    <x v="3"/>
    <x v="6"/>
    <n v="218.48"/>
    <n v="276"/>
    <s v="STORE19"/>
    <s v="Mann-Austin"/>
    <x v="3"/>
    <s v="Vasquezborough"/>
    <x v="2"/>
    <n v="4"/>
    <n v="349.84"/>
    <n v="0.11"/>
    <x v="0"/>
    <n v="1245.4304"/>
  </r>
  <r>
    <s v="SALE411"/>
    <s v="Joseph Snow"/>
    <x v="275"/>
    <n v="45"/>
    <x v="0"/>
    <x v="1"/>
    <s v="Gold"/>
    <x v="278"/>
    <x v="260"/>
    <x v="11"/>
    <x v="1"/>
    <x v="10"/>
    <n v="326.06"/>
    <n v="301"/>
    <s v="STORE12"/>
    <s v="Thomas, Bridges and Harris"/>
    <x v="0"/>
    <s v="Sabrinatown"/>
    <x v="2"/>
    <n v="1"/>
    <n v="770.87"/>
    <n v="0.1"/>
    <x v="2"/>
    <n v="693.78300000000002"/>
  </r>
  <r>
    <s v="SALE412"/>
    <s v="Dylan Gutierrez"/>
    <x v="230"/>
    <n v="40"/>
    <x v="0"/>
    <x v="35"/>
    <s v="Bronze"/>
    <x v="232"/>
    <x v="79"/>
    <x v="8"/>
    <x v="3"/>
    <x v="8"/>
    <n v="201.41"/>
    <n v="146"/>
    <s v="STORE17"/>
    <s v="Holloway Ltd"/>
    <x v="0"/>
    <s v="Bensonhaven"/>
    <x v="1"/>
    <n v="3"/>
    <n v="507.33"/>
    <n v="0.06"/>
    <x v="1"/>
    <n v="1430.6705999999999"/>
  </r>
  <r>
    <s v="SALE413"/>
    <s v="Brent Rivas"/>
    <x v="168"/>
    <n v="54"/>
    <x v="1"/>
    <x v="19"/>
    <s v="Platinum"/>
    <x v="169"/>
    <x v="198"/>
    <x v="73"/>
    <x v="2"/>
    <x v="4"/>
    <n v="340.39"/>
    <n v="177"/>
    <s v="STORE9"/>
    <s v="Moore, Padilla and Butler"/>
    <x v="2"/>
    <s v="East Johnstad"/>
    <x v="1"/>
    <n v="1"/>
    <n v="87.78"/>
    <n v="0.06"/>
    <x v="0"/>
    <n v="82.513199999999998"/>
  </r>
  <r>
    <s v="SALE414"/>
    <s v="Amber Jackson"/>
    <x v="276"/>
    <n v="29"/>
    <x v="1"/>
    <x v="34"/>
    <s v="Platinum"/>
    <x v="279"/>
    <x v="193"/>
    <x v="47"/>
    <x v="1"/>
    <x v="3"/>
    <n v="377.52"/>
    <n v="485"/>
    <s v="STORE4"/>
    <s v="Alexander Group"/>
    <x v="2"/>
    <s v="Port Sharon"/>
    <x v="2"/>
    <n v="2"/>
    <n v="772.24"/>
    <n v="0.22"/>
    <x v="0"/>
    <n v="1204.6944000000001"/>
  </r>
  <r>
    <s v="SALE415"/>
    <s v="Gina Knight"/>
    <x v="232"/>
    <n v="54"/>
    <x v="1"/>
    <x v="8"/>
    <s v="Silver"/>
    <x v="234"/>
    <x v="249"/>
    <x v="7"/>
    <x v="3"/>
    <x v="7"/>
    <n v="138.05000000000001"/>
    <n v="89"/>
    <s v="STORE14"/>
    <s v="Mcdonald Inc"/>
    <x v="2"/>
    <s v="Christopherland"/>
    <x v="0"/>
    <n v="1"/>
    <n v="108.27"/>
    <n v="0.1"/>
    <x v="2"/>
    <n v="97.442999999999998"/>
  </r>
  <r>
    <s v="SALE416"/>
    <s v="Justin Mason Dds"/>
    <x v="266"/>
    <n v="39"/>
    <x v="1"/>
    <x v="40"/>
    <s v="Gold"/>
    <x v="268"/>
    <x v="56"/>
    <x v="48"/>
    <x v="0"/>
    <x v="9"/>
    <n v="135.61000000000001"/>
    <n v="394"/>
    <s v="STORE17"/>
    <s v="Holloway Ltd"/>
    <x v="0"/>
    <s v="Bensonhaven"/>
    <x v="1"/>
    <n v="2"/>
    <n v="839.24"/>
    <n v="0.21"/>
    <x v="1"/>
    <n v="1325.9992"/>
  </r>
  <r>
    <s v="SALE417"/>
    <s v="Kristine Higgins"/>
    <x v="277"/>
    <n v="27"/>
    <x v="1"/>
    <x v="42"/>
    <s v="Silver"/>
    <x v="280"/>
    <x v="316"/>
    <x v="87"/>
    <x v="4"/>
    <x v="11"/>
    <n v="113.83"/>
    <n v="485"/>
    <s v="STORE10"/>
    <s v="Hill, Wagner and Ballard"/>
    <x v="3"/>
    <s v="East Davidville"/>
    <x v="2"/>
    <n v="2"/>
    <n v="466.27"/>
    <n v="0.11"/>
    <x v="1"/>
    <n v="829.9606"/>
  </r>
  <r>
    <s v="SALE418"/>
    <s v="Jennifer Johnson"/>
    <x v="31"/>
    <n v="54"/>
    <x v="0"/>
    <x v="21"/>
    <s v="Bronze"/>
    <x v="31"/>
    <x v="72"/>
    <x v="85"/>
    <x v="1"/>
    <x v="3"/>
    <n v="86.42"/>
    <n v="222"/>
    <s v="STORE14"/>
    <s v="Mcdonald Inc"/>
    <x v="2"/>
    <s v="Christopherland"/>
    <x v="0"/>
    <n v="3"/>
    <n v="969.83"/>
    <n v="0.02"/>
    <x v="0"/>
    <n v="2851.3002000000001"/>
  </r>
  <r>
    <s v="SALE419"/>
    <s v="Karen King"/>
    <x v="221"/>
    <n v="64"/>
    <x v="1"/>
    <x v="29"/>
    <s v="Bronze"/>
    <x v="222"/>
    <x v="317"/>
    <x v="52"/>
    <x v="4"/>
    <x v="15"/>
    <n v="438.25"/>
    <n v="496"/>
    <s v="STORE19"/>
    <s v="Mann-Austin"/>
    <x v="3"/>
    <s v="Vasquezborough"/>
    <x v="2"/>
    <n v="2"/>
    <n v="782.11"/>
    <n v="0.17"/>
    <x v="1"/>
    <n v="1298.3026"/>
  </r>
  <r>
    <s v="SALE420"/>
    <s v="Ashley Roberts"/>
    <x v="185"/>
    <n v="46"/>
    <x v="0"/>
    <x v="23"/>
    <s v="Gold"/>
    <x v="231"/>
    <x v="275"/>
    <x v="43"/>
    <x v="1"/>
    <x v="1"/>
    <n v="38.520000000000003"/>
    <n v="378"/>
    <s v="STORE11"/>
    <s v="Aguirre-Keller"/>
    <x v="2"/>
    <s v="Lake Michael"/>
    <x v="2"/>
    <n v="2"/>
    <n v="74.63"/>
    <n v="0.01"/>
    <x v="1"/>
    <n v="147.76740000000001"/>
  </r>
  <r>
    <s v="SALE421"/>
    <s v="James Gibbs"/>
    <x v="95"/>
    <n v="21"/>
    <x v="0"/>
    <x v="41"/>
    <s v="Platinum"/>
    <x v="95"/>
    <x v="318"/>
    <x v="65"/>
    <x v="4"/>
    <x v="11"/>
    <n v="119.57"/>
    <n v="210"/>
    <s v="STORE6"/>
    <s v="Benson-Elliott"/>
    <x v="3"/>
    <s v="Port Josephberg"/>
    <x v="2"/>
    <n v="3"/>
    <n v="522.78"/>
    <n v="0.25"/>
    <x v="1"/>
    <n v="1176.2550000000001"/>
  </r>
  <r>
    <s v="SALE422"/>
    <s v="Jasmine Snyder"/>
    <x v="94"/>
    <n v="46"/>
    <x v="1"/>
    <x v="40"/>
    <s v="Silver"/>
    <x v="94"/>
    <x v="319"/>
    <x v="26"/>
    <x v="1"/>
    <x v="11"/>
    <n v="242.23"/>
    <n v="453"/>
    <s v="STORE15"/>
    <s v="Shelton PLC"/>
    <x v="0"/>
    <s v="East Jenniferstad"/>
    <x v="1"/>
    <n v="1"/>
    <n v="206.45"/>
    <n v="0.15"/>
    <x v="1"/>
    <n v="175.48249999999999"/>
  </r>
  <r>
    <s v="SALE423"/>
    <s v="Cameron Simpson"/>
    <x v="278"/>
    <n v="46"/>
    <x v="0"/>
    <x v="30"/>
    <s v="Platinum"/>
    <x v="281"/>
    <x v="93"/>
    <x v="20"/>
    <x v="4"/>
    <x v="14"/>
    <n v="218.22"/>
    <n v="224"/>
    <s v="STORE5"/>
    <s v="Gray Ltd"/>
    <x v="0"/>
    <s v="New Michaelchester"/>
    <x v="0"/>
    <n v="1"/>
    <n v="815.53"/>
    <n v="0.3"/>
    <x v="1"/>
    <n v="570.87099999999998"/>
  </r>
  <r>
    <s v="SALE424"/>
    <s v="Christopher Carter"/>
    <x v="65"/>
    <n v="27"/>
    <x v="1"/>
    <x v="34"/>
    <s v="Platinum"/>
    <x v="65"/>
    <x v="320"/>
    <x v="29"/>
    <x v="3"/>
    <x v="16"/>
    <n v="228.53"/>
    <n v="469"/>
    <s v="STORE13"/>
    <s v="Gardner, Humphrey and Contreras"/>
    <x v="3"/>
    <s v="Johnsonville"/>
    <x v="1"/>
    <n v="1"/>
    <n v="823.61"/>
    <n v="0.28000000000000003"/>
    <x v="2"/>
    <n v="592.99919999999997"/>
  </r>
  <r>
    <s v="SALE425"/>
    <s v="Earl Smith Dds"/>
    <x v="150"/>
    <n v="59"/>
    <x v="0"/>
    <x v="34"/>
    <s v="Gold"/>
    <x v="151"/>
    <x v="185"/>
    <x v="72"/>
    <x v="3"/>
    <x v="16"/>
    <n v="371.38"/>
    <n v="220"/>
    <s v="STORE9"/>
    <s v="Moore, Padilla and Butler"/>
    <x v="2"/>
    <s v="East Johnstad"/>
    <x v="1"/>
    <n v="2"/>
    <n v="209.96"/>
    <n v="0"/>
    <x v="0"/>
    <n v="419.92"/>
  </r>
  <r>
    <s v="SALE426"/>
    <s v="Michelle Rogers"/>
    <x v="142"/>
    <n v="56"/>
    <x v="0"/>
    <x v="22"/>
    <s v="Platinum"/>
    <x v="143"/>
    <x v="55"/>
    <x v="90"/>
    <x v="1"/>
    <x v="3"/>
    <n v="112.42"/>
    <n v="416"/>
    <s v="STORE16"/>
    <s v="Frederick-Wright"/>
    <x v="1"/>
    <s v="New Jimmymouth"/>
    <x v="1"/>
    <n v="4"/>
    <n v="897.93"/>
    <n v="0.05"/>
    <x v="2"/>
    <n v="3412.134"/>
  </r>
  <r>
    <s v="SALE427"/>
    <s v="Erin Ward"/>
    <x v="279"/>
    <n v="60"/>
    <x v="0"/>
    <x v="14"/>
    <s v="Bronze"/>
    <x v="282"/>
    <x v="175"/>
    <x v="81"/>
    <x v="2"/>
    <x v="18"/>
    <n v="266.86"/>
    <n v="458"/>
    <s v="STORE0"/>
    <s v="Rivera-Warner"/>
    <x v="3"/>
    <s v="Washingtonfurt"/>
    <x v="1"/>
    <n v="4"/>
    <n v="925.95"/>
    <n v="0.16"/>
    <x v="2"/>
    <n v="3111.192"/>
  </r>
  <r>
    <s v="SALE428"/>
    <s v="Christy Hoffman"/>
    <x v="42"/>
    <n v="26"/>
    <x v="1"/>
    <x v="30"/>
    <s v="Platinum"/>
    <x v="42"/>
    <x v="296"/>
    <x v="69"/>
    <x v="1"/>
    <x v="11"/>
    <n v="88.49"/>
    <n v="246"/>
    <s v="STORE6"/>
    <s v="Benson-Elliott"/>
    <x v="3"/>
    <s v="Port Josephberg"/>
    <x v="2"/>
    <n v="2"/>
    <n v="573.09"/>
    <n v="0.03"/>
    <x v="2"/>
    <n v="1111.7945999999999"/>
  </r>
  <r>
    <s v="SALE429"/>
    <s v="Mario Jacobs"/>
    <x v="79"/>
    <n v="18"/>
    <x v="0"/>
    <x v="14"/>
    <s v="Platinum"/>
    <x v="79"/>
    <x v="201"/>
    <x v="84"/>
    <x v="3"/>
    <x v="16"/>
    <n v="218.86"/>
    <n v="170"/>
    <s v="STORE4"/>
    <s v="Alexander Group"/>
    <x v="2"/>
    <s v="Port Sharon"/>
    <x v="2"/>
    <n v="4"/>
    <n v="149.83000000000001"/>
    <n v="0.02"/>
    <x v="0"/>
    <n v="587.33360000000005"/>
  </r>
  <r>
    <s v="SALE430"/>
    <s v="Eugene Nelson"/>
    <x v="280"/>
    <n v="26"/>
    <x v="1"/>
    <x v="16"/>
    <s v="Platinum"/>
    <x v="283"/>
    <x v="181"/>
    <x v="69"/>
    <x v="1"/>
    <x v="11"/>
    <n v="88.49"/>
    <n v="246"/>
    <s v="STORE14"/>
    <s v="Mcdonald Inc"/>
    <x v="2"/>
    <s v="Christopherland"/>
    <x v="0"/>
    <n v="3"/>
    <n v="287.70999999999998"/>
    <n v="0.03"/>
    <x v="2"/>
    <n v="837.23609999999985"/>
  </r>
  <r>
    <s v="SALE431"/>
    <s v="David Patterson"/>
    <x v="18"/>
    <n v="43"/>
    <x v="1"/>
    <x v="8"/>
    <s v="Gold"/>
    <x v="18"/>
    <x v="321"/>
    <x v="22"/>
    <x v="1"/>
    <x v="11"/>
    <n v="349.17"/>
    <n v="476"/>
    <s v="STORE6"/>
    <s v="Benson-Elliott"/>
    <x v="3"/>
    <s v="Port Josephberg"/>
    <x v="2"/>
    <n v="2"/>
    <n v="849.8"/>
    <n v="0.06"/>
    <x v="2"/>
    <n v="1597.624"/>
  </r>
  <r>
    <s v="SALE432"/>
    <s v="John Scott"/>
    <x v="6"/>
    <n v="24"/>
    <x v="1"/>
    <x v="2"/>
    <s v="Bronze"/>
    <x v="6"/>
    <x v="176"/>
    <x v="89"/>
    <x v="0"/>
    <x v="13"/>
    <n v="313.26"/>
    <n v="369"/>
    <s v="STORE3"/>
    <s v="Johnson-Wright"/>
    <x v="0"/>
    <s v="Hoodberg"/>
    <x v="0"/>
    <n v="3"/>
    <n v="482.58"/>
    <n v="0.28000000000000003"/>
    <x v="1"/>
    <n v="1042.3728000000001"/>
  </r>
  <r>
    <s v="SALE433"/>
    <s v="Ryan Hernandez"/>
    <x v="281"/>
    <n v="30"/>
    <x v="0"/>
    <x v="8"/>
    <s v="Bronze"/>
    <x v="284"/>
    <x v="322"/>
    <x v="4"/>
    <x v="2"/>
    <x v="4"/>
    <n v="17.309999999999999"/>
    <n v="399"/>
    <s v="STORE2"/>
    <s v="Black-Horn"/>
    <x v="2"/>
    <s v="North Nancyview"/>
    <x v="0"/>
    <n v="2"/>
    <n v="64.7"/>
    <n v="0"/>
    <x v="0"/>
    <n v="129.4"/>
  </r>
  <r>
    <s v="SALE434"/>
    <s v="Theresa Campbell"/>
    <x v="28"/>
    <n v="42"/>
    <x v="1"/>
    <x v="18"/>
    <s v="Bronze"/>
    <x v="28"/>
    <x v="303"/>
    <x v="23"/>
    <x v="4"/>
    <x v="11"/>
    <n v="261"/>
    <n v="59"/>
    <s v="STORE5"/>
    <s v="Gray Ltd"/>
    <x v="0"/>
    <s v="New Michaelchester"/>
    <x v="0"/>
    <n v="3"/>
    <n v="589.83000000000004"/>
    <n v="0.26"/>
    <x v="0"/>
    <n v="1309.4226000000001"/>
  </r>
  <r>
    <s v="SALE435"/>
    <s v="Misty Ferguson"/>
    <x v="282"/>
    <n v="58"/>
    <x v="0"/>
    <x v="40"/>
    <s v="Gold"/>
    <x v="285"/>
    <x v="69"/>
    <x v="58"/>
    <x v="4"/>
    <x v="21"/>
    <n v="364.67"/>
    <n v="452"/>
    <s v="STORE9"/>
    <s v="Moore, Padilla and Butler"/>
    <x v="2"/>
    <s v="East Johnstad"/>
    <x v="1"/>
    <n v="4"/>
    <n v="758.49"/>
    <n v="0.16"/>
    <x v="2"/>
    <n v="2548.5264000000002"/>
  </r>
  <r>
    <s v="SALE436"/>
    <s v="Sharon Brown"/>
    <x v="30"/>
    <n v="37"/>
    <x v="1"/>
    <x v="20"/>
    <s v="Gold"/>
    <x v="286"/>
    <x v="224"/>
    <x v="92"/>
    <x v="4"/>
    <x v="15"/>
    <n v="353.47"/>
    <n v="214"/>
    <s v="STORE12"/>
    <s v="Thomas, Bridges and Harris"/>
    <x v="0"/>
    <s v="Sabrinatown"/>
    <x v="2"/>
    <n v="4"/>
    <n v="747.56"/>
    <n v="0.09"/>
    <x v="2"/>
    <n v="2721.1183999999998"/>
  </r>
  <r>
    <s v="SALE437"/>
    <s v="Dr. Ashley Yates Md"/>
    <x v="73"/>
    <n v="32"/>
    <x v="0"/>
    <x v="18"/>
    <s v="Bronze"/>
    <x v="73"/>
    <x v="249"/>
    <x v="43"/>
    <x v="1"/>
    <x v="1"/>
    <n v="38.520000000000003"/>
    <n v="378"/>
    <s v="STORE17"/>
    <s v="Holloway Ltd"/>
    <x v="0"/>
    <s v="Bensonhaven"/>
    <x v="1"/>
    <n v="3"/>
    <n v="551.22"/>
    <n v="0.12"/>
    <x v="1"/>
    <n v="1455.2208000000001"/>
  </r>
  <r>
    <s v="SALE438"/>
    <s v="Brian Choi"/>
    <x v="283"/>
    <n v="46"/>
    <x v="1"/>
    <x v="19"/>
    <s v="Gold"/>
    <x v="287"/>
    <x v="323"/>
    <x v="20"/>
    <x v="4"/>
    <x v="14"/>
    <n v="218.22"/>
    <n v="224"/>
    <s v="STORE14"/>
    <s v="Mcdonald Inc"/>
    <x v="2"/>
    <s v="Christopherland"/>
    <x v="0"/>
    <n v="2"/>
    <n v="527.05999999999995"/>
    <n v="0.17"/>
    <x v="1"/>
    <n v="874.91959999999983"/>
  </r>
  <r>
    <s v="SALE439"/>
    <s v="Brittney Morgan"/>
    <x v="284"/>
    <n v="24"/>
    <x v="0"/>
    <x v="41"/>
    <s v="Gold"/>
    <x v="288"/>
    <x v="161"/>
    <x v="85"/>
    <x v="1"/>
    <x v="3"/>
    <n v="86.42"/>
    <n v="222"/>
    <s v="STORE5"/>
    <s v="Gray Ltd"/>
    <x v="0"/>
    <s v="New Michaelchester"/>
    <x v="0"/>
    <n v="4"/>
    <n v="875.41"/>
    <n v="0.27"/>
    <x v="0"/>
    <n v="2556.1972000000001"/>
  </r>
  <r>
    <s v="SALE440"/>
    <s v="Daniel Boyd"/>
    <x v="69"/>
    <n v="29"/>
    <x v="1"/>
    <x v="35"/>
    <s v="Bronze"/>
    <x v="69"/>
    <x v="324"/>
    <x v="65"/>
    <x v="4"/>
    <x v="11"/>
    <n v="119.57"/>
    <n v="210"/>
    <s v="STORE0"/>
    <s v="Rivera-Warner"/>
    <x v="3"/>
    <s v="Washingtonfurt"/>
    <x v="1"/>
    <n v="2"/>
    <n v="226.43"/>
    <n v="0.03"/>
    <x v="0"/>
    <n v="439.27420000000001"/>
  </r>
  <r>
    <s v="SALE441"/>
    <s v="Rachel Myers"/>
    <x v="67"/>
    <n v="52"/>
    <x v="0"/>
    <x v="16"/>
    <s v="Silver"/>
    <x v="67"/>
    <x v="0"/>
    <x v="29"/>
    <x v="3"/>
    <x v="16"/>
    <n v="228.53"/>
    <n v="469"/>
    <s v="STORE5"/>
    <s v="Gray Ltd"/>
    <x v="0"/>
    <s v="New Michaelchester"/>
    <x v="0"/>
    <n v="2"/>
    <n v="285.39"/>
    <n v="0.1"/>
    <x v="0"/>
    <n v="513.702"/>
  </r>
  <r>
    <s v="SALE442"/>
    <s v="Mr. Christopher Sims"/>
    <x v="158"/>
    <n v="50"/>
    <x v="1"/>
    <x v="40"/>
    <s v="Silver"/>
    <x v="159"/>
    <x v="308"/>
    <x v="75"/>
    <x v="1"/>
    <x v="11"/>
    <n v="449.4"/>
    <n v="274.7"/>
    <s v="STORE15"/>
    <s v="Shelton PLC"/>
    <x v="0"/>
    <s v="East Jenniferstad"/>
    <x v="1"/>
    <n v="2"/>
    <n v="298.01"/>
    <n v="0.05"/>
    <x v="0"/>
    <n v="566.21899999999994"/>
  </r>
  <r>
    <s v="SALE443"/>
    <s v="Brian Choi"/>
    <x v="283"/>
    <n v="46"/>
    <x v="1"/>
    <x v="19"/>
    <s v="Gold"/>
    <x v="287"/>
    <x v="71"/>
    <x v="43"/>
    <x v="1"/>
    <x v="1"/>
    <n v="38.520000000000003"/>
    <n v="378"/>
    <s v="STORE4"/>
    <s v="Alexander Group"/>
    <x v="2"/>
    <s v="Port Sharon"/>
    <x v="2"/>
    <n v="4"/>
    <n v="753.49"/>
    <n v="0.26"/>
    <x v="2"/>
    <n v="2230.3303999999998"/>
  </r>
  <r>
    <s v="SALE444"/>
    <s v="Zachary Andrade"/>
    <x v="285"/>
    <n v="23"/>
    <x v="1"/>
    <x v="24"/>
    <s v="Platinum"/>
    <x v="289"/>
    <x v="325"/>
    <x v="36"/>
    <x v="3"/>
    <x v="6"/>
    <n v="325.26"/>
    <n v="400"/>
    <s v="STORE12"/>
    <s v="Thomas, Bridges and Harris"/>
    <x v="0"/>
    <s v="Sabrinatown"/>
    <x v="2"/>
    <n v="2"/>
    <n v="130.38999999999999"/>
    <n v="0.17"/>
    <x v="1"/>
    <n v="216.44739999999999"/>
  </r>
  <r>
    <s v="SALE445"/>
    <s v="Daniel Nelson"/>
    <x v="286"/>
    <n v="33"/>
    <x v="0"/>
    <x v="15"/>
    <s v="Bronze"/>
    <x v="290"/>
    <x v="326"/>
    <x v="62"/>
    <x v="0"/>
    <x v="20"/>
    <n v="484.62"/>
    <n v="432"/>
    <s v="STORE9"/>
    <s v="Moore, Padilla and Butler"/>
    <x v="2"/>
    <s v="East Johnstad"/>
    <x v="1"/>
    <n v="4"/>
    <n v="164.02"/>
    <n v="0.01"/>
    <x v="1"/>
    <n v="649.51920000000007"/>
  </r>
  <r>
    <s v="SALE446"/>
    <s v="Daniel Rivas"/>
    <x v="111"/>
    <n v="39"/>
    <x v="1"/>
    <x v="36"/>
    <s v="Silver"/>
    <x v="112"/>
    <x v="327"/>
    <x v="35"/>
    <x v="3"/>
    <x v="6"/>
    <n v="218.48"/>
    <n v="276"/>
    <s v="STORE4"/>
    <s v="Alexander Group"/>
    <x v="2"/>
    <s v="Port Sharon"/>
    <x v="2"/>
    <n v="2"/>
    <n v="527.51"/>
    <n v="0.18"/>
    <x v="1"/>
    <n v="865.1164"/>
  </r>
  <r>
    <s v="SALE447"/>
    <s v="Dr. Ashley Yates Md"/>
    <x v="73"/>
    <n v="32"/>
    <x v="0"/>
    <x v="18"/>
    <s v="Bronze"/>
    <x v="73"/>
    <x v="328"/>
    <x v="71"/>
    <x v="0"/>
    <x v="13"/>
    <n v="30.62"/>
    <n v="138"/>
    <s v="STORE13"/>
    <s v="Gardner, Humphrey and Contreras"/>
    <x v="3"/>
    <s v="Johnsonville"/>
    <x v="1"/>
    <n v="3"/>
    <n v="628.17999999999995"/>
    <n v="0.26"/>
    <x v="0"/>
    <n v="1394.5596"/>
  </r>
  <r>
    <s v="SALE448"/>
    <s v="Tyrone Olson"/>
    <x v="59"/>
    <n v="45"/>
    <x v="1"/>
    <x v="24"/>
    <s v="Silver"/>
    <x v="59"/>
    <x v="329"/>
    <x v="6"/>
    <x v="3"/>
    <x v="6"/>
    <n v="461.47"/>
    <n v="190"/>
    <s v="STORE3"/>
    <s v="Johnson-Wright"/>
    <x v="0"/>
    <s v="Hoodberg"/>
    <x v="0"/>
    <n v="1"/>
    <n v="862.31"/>
    <n v="0.06"/>
    <x v="0"/>
    <n v="810.57139999999993"/>
  </r>
  <r>
    <s v="SALE449"/>
    <s v="Andrea Perez"/>
    <x v="287"/>
    <n v="61"/>
    <x v="1"/>
    <x v="23"/>
    <s v="Gold"/>
    <x v="291"/>
    <x v="330"/>
    <x v="50"/>
    <x v="2"/>
    <x v="18"/>
    <n v="250.41615384615383"/>
    <n v="159"/>
    <s v="STORE14"/>
    <s v="Mcdonald Inc"/>
    <x v="2"/>
    <s v="Christopherland"/>
    <x v="0"/>
    <n v="2"/>
    <n v="541.39"/>
    <n v="0.03"/>
    <x v="2"/>
    <n v="1050.2965999999999"/>
  </r>
  <r>
    <s v="SALE450"/>
    <s v="Andrea Harris"/>
    <x v="288"/>
    <n v="41"/>
    <x v="1"/>
    <x v="32"/>
    <s v="Platinum"/>
    <x v="292"/>
    <x v="323"/>
    <x v="3"/>
    <x v="1"/>
    <x v="3"/>
    <n v="392.89"/>
    <n v="320"/>
    <s v="STORE16"/>
    <s v="Frederick-Wright"/>
    <x v="1"/>
    <s v="New Jimmymouth"/>
    <x v="1"/>
    <n v="3"/>
    <n v="761.8"/>
    <n v="0.06"/>
    <x v="2"/>
    <n v="2148.2759999999989"/>
  </r>
  <r>
    <s v="SALE451"/>
    <s v="Brittany Edwards Dds"/>
    <x v="289"/>
    <n v="42"/>
    <x v="1"/>
    <x v="32"/>
    <s v="Platinum"/>
    <x v="293"/>
    <x v="151"/>
    <x v="2"/>
    <x v="2"/>
    <x v="2"/>
    <n v="43.29"/>
    <n v="267"/>
    <s v="STORE2"/>
    <s v="Black-Horn"/>
    <x v="2"/>
    <s v="North Nancyview"/>
    <x v="0"/>
    <n v="4"/>
    <n v="829.36"/>
    <n v="0.11"/>
    <x v="1"/>
    <n v="2952.5216"/>
  </r>
  <r>
    <s v="SALE452"/>
    <s v="David Ross"/>
    <x v="53"/>
    <n v="22"/>
    <x v="1"/>
    <x v="13"/>
    <s v="Silver"/>
    <x v="53"/>
    <x v="325"/>
    <x v="34"/>
    <x v="4"/>
    <x v="12"/>
    <n v="265.73266666666666"/>
    <n v="360"/>
    <s v="STORE16"/>
    <s v="Frederick-Wright"/>
    <x v="1"/>
    <s v="New Jimmymouth"/>
    <x v="1"/>
    <n v="2"/>
    <n v="425.06"/>
    <n v="0.09"/>
    <x v="1"/>
    <n v="773.60919999999999"/>
  </r>
  <r>
    <s v="SALE453"/>
    <s v="John Mcknight"/>
    <x v="290"/>
    <n v="39"/>
    <x v="0"/>
    <x v="1"/>
    <s v="Platinum"/>
    <x v="294"/>
    <x v="331"/>
    <x v="76"/>
    <x v="3"/>
    <x v="6"/>
    <n v="81.75"/>
    <n v="0"/>
    <s v="STORE0"/>
    <s v="Rivera-Warner"/>
    <x v="3"/>
    <s v="Washingtonfurt"/>
    <x v="1"/>
    <n v="2"/>
    <n v="911.14"/>
    <n v="0.1"/>
    <x v="0"/>
    <n v="1640.0519999999999"/>
  </r>
  <r>
    <s v="SALE454"/>
    <s v="Christy Hoffman"/>
    <x v="42"/>
    <n v="26"/>
    <x v="1"/>
    <x v="30"/>
    <s v="Platinum"/>
    <x v="42"/>
    <x v="332"/>
    <x v="88"/>
    <x v="3"/>
    <x v="22"/>
    <n v="243.7"/>
    <n v="130"/>
    <s v="STORE8"/>
    <s v="Bean, Jones and Park"/>
    <x v="1"/>
    <s v="Thompsonborough"/>
    <x v="2"/>
    <n v="3"/>
    <n v="811.96"/>
    <n v="0.28999999999999998"/>
    <x v="0"/>
    <n v="1729.4748"/>
  </r>
  <r>
    <s v="SALE455"/>
    <s v="Samantha Robinson"/>
    <x v="66"/>
    <n v="23"/>
    <x v="0"/>
    <x v="25"/>
    <s v="Bronze"/>
    <x v="66"/>
    <x v="264"/>
    <x v="45"/>
    <x v="0"/>
    <x v="0"/>
    <n v="204.39"/>
    <n v="281"/>
    <s v="STORE10"/>
    <s v="Hill, Wagner and Ballard"/>
    <x v="3"/>
    <s v="East Davidville"/>
    <x v="2"/>
    <n v="2"/>
    <n v="780.05"/>
    <n v="0.12"/>
    <x v="2"/>
    <n v="1372.8879999999999"/>
  </r>
  <r>
    <s v="SALE456"/>
    <s v="Steve Medina"/>
    <x v="291"/>
    <n v="50"/>
    <x v="1"/>
    <x v="47"/>
    <s v="Gold"/>
    <x v="295"/>
    <x v="333"/>
    <x v="79"/>
    <x v="2"/>
    <x v="18"/>
    <n v="283.83"/>
    <n v="244"/>
    <s v="STORE9"/>
    <s v="Moore, Padilla and Butler"/>
    <x v="2"/>
    <s v="East Johnstad"/>
    <x v="1"/>
    <n v="4"/>
    <n v="315.95"/>
    <n v="0.19"/>
    <x v="2"/>
    <n v="1023.678"/>
  </r>
  <r>
    <s v="SALE457"/>
    <s v="Tanner Thompson"/>
    <x v="292"/>
    <n v="32"/>
    <x v="1"/>
    <x v="33"/>
    <s v="Bronze"/>
    <x v="296"/>
    <x v="254"/>
    <x v="40"/>
    <x v="0"/>
    <x v="0"/>
    <n v="212.26"/>
    <n v="82"/>
    <s v="STORE9"/>
    <s v="Moore, Padilla and Butler"/>
    <x v="2"/>
    <s v="East Johnstad"/>
    <x v="1"/>
    <n v="2"/>
    <n v="810.17"/>
    <n v="0.27"/>
    <x v="0"/>
    <n v="1182.8481999999999"/>
  </r>
  <r>
    <s v="SALE458"/>
    <s v="Michelle Carpenter"/>
    <x v="293"/>
    <n v="44"/>
    <x v="1"/>
    <x v="19"/>
    <s v="Gold"/>
    <x v="297"/>
    <x v="257"/>
    <x v="94"/>
    <x v="3"/>
    <x v="22"/>
    <n v="388.46"/>
    <n v="208"/>
    <s v="STORE4"/>
    <s v="Alexander Group"/>
    <x v="2"/>
    <s v="Port Sharon"/>
    <x v="2"/>
    <n v="3"/>
    <n v="505.01"/>
    <n v="0.02"/>
    <x v="1"/>
    <n v="1484.7293999999999"/>
  </r>
  <r>
    <s v="SALE459"/>
    <s v="Michael Foley"/>
    <x v="1"/>
    <n v="63"/>
    <x v="1"/>
    <x v="1"/>
    <s v="Gold"/>
    <x v="1"/>
    <x v="334"/>
    <x v="18"/>
    <x v="0"/>
    <x v="13"/>
    <n v="477.61"/>
    <n v="300"/>
    <s v="STORE17"/>
    <s v="Holloway Ltd"/>
    <x v="0"/>
    <s v="Bensonhaven"/>
    <x v="1"/>
    <n v="2"/>
    <n v="736.75"/>
    <n v="0.18"/>
    <x v="0"/>
    <n v="1208.27"/>
  </r>
  <r>
    <s v="SALE460"/>
    <s v="Leslie Johnson"/>
    <x v="248"/>
    <n v="31"/>
    <x v="0"/>
    <x v="39"/>
    <s v="Platinum"/>
    <x v="250"/>
    <x v="331"/>
    <x v="25"/>
    <x v="1"/>
    <x v="5"/>
    <n v="480.9"/>
    <n v="104"/>
    <s v="STORE9"/>
    <s v="Moore, Padilla and Butler"/>
    <x v="2"/>
    <s v="East Johnstad"/>
    <x v="1"/>
    <n v="4"/>
    <n v="700.31"/>
    <n v="0.2"/>
    <x v="1"/>
    <n v="2240.9920000000002"/>
  </r>
  <r>
    <s v="SALE461"/>
    <s v="Jessica Mitchell"/>
    <x v="294"/>
    <n v="43"/>
    <x v="1"/>
    <x v="34"/>
    <s v="Silver"/>
    <x v="298"/>
    <x v="66"/>
    <x v="52"/>
    <x v="4"/>
    <x v="15"/>
    <n v="438.25"/>
    <n v="496"/>
    <s v="STORE11"/>
    <s v="Aguirre-Keller"/>
    <x v="2"/>
    <s v="Lake Michael"/>
    <x v="2"/>
    <n v="4"/>
    <n v="202.46"/>
    <n v="0.24"/>
    <x v="0"/>
    <n v="615.47840000000008"/>
  </r>
  <r>
    <s v="SALE462"/>
    <s v="Tracy Kelly"/>
    <x v="295"/>
    <n v="38"/>
    <x v="0"/>
    <x v="3"/>
    <s v="Silver"/>
    <x v="299"/>
    <x v="335"/>
    <x v="72"/>
    <x v="3"/>
    <x v="16"/>
    <n v="371.38"/>
    <n v="220"/>
    <s v="STORE1"/>
    <s v="Martinez, Adkins and Johnson"/>
    <x v="0"/>
    <s v="Danielmouth"/>
    <x v="1"/>
    <n v="2"/>
    <n v="291.83999999999997"/>
    <n v="0.25"/>
    <x v="1"/>
    <n v="437.76"/>
  </r>
  <r>
    <s v="SALE463"/>
    <s v="Joseph Jones"/>
    <x v="296"/>
    <n v="21"/>
    <x v="0"/>
    <x v="49"/>
    <s v="Bronze"/>
    <x v="300"/>
    <x v="336"/>
    <x v="0"/>
    <x v="0"/>
    <x v="0"/>
    <n v="245.98"/>
    <n v="471"/>
    <s v="STORE5"/>
    <s v="Gray Ltd"/>
    <x v="0"/>
    <s v="New Michaelchester"/>
    <x v="0"/>
    <n v="2"/>
    <n v="261.48"/>
    <n v="0.17"/>
    <x v="0"/>
    <n v="434.05680000000001"/>
  </r>
  <r>
    <s v="SALE464"/>
    <s v="Matthew Avery"/>
    <x v="297"/>
    <n v="29"/>
    <x v="0"/>
    <x v="47"/>
    <s v="Silver"/>
    <x v="301"/>
    <x v="337"/>
    <x v="14"/>
    <x v="4"/>
    <x v="12"/>
    <n v="223.43"/>
    <n v="154"/>
    <s v="STORE14"/>
    <s v="Mcdonald Inc"/>
    <x v="2"/>
    <s v="Christopherland"/>
    <x v="0"/>
    <n v="1"/>
    <n v="850.83"/>
    <n v="0.28000000000000003"/>
    <x v="1"/>
    <n v="612.59760000000006"/>
  </r>
  <r>
    <s v="SALE465"/>
    <s v="Eric Wolfe"/>
    <x v="130"/>
    <n v="18"/>
    <x v="1"/>
    <x v="38"/>
    <s v="Gold"/>
    <x v="131"/>
    <x v="294"/>
    <x v="54"/>
    <x v="4"/>
    <x v="21"/>
    <n v="167.34"/>
    <n v="296"/>
    <s v="STORE9"/>
    <s v="Moore, Padilla and Butler"/>
    <x v="2"/>
    <s v="East Johnstad"/>
    <x v="1"/>
    <n v="1"/>
    <n v="83.83"/>
    <n v="0.05"/>
    <x v="0"/>
    <n v="79.638499999999993"/>
  </r>
  <r>
    <s v="SALE466"/>
    <s v="Amber Jackson"/>
    <x v="276"/>
    <n v="29"/>
    <x v="1"/>
    <x v="34"/>
    <s v="Platinum"/>
    <x v="279"/>
    <x v="219"/>
    <x v="12"/>
    <x v="0"/>
    <x v="11"/>
    <n v="131.24"/>
    <n v="232"/>
    <s v="STORE16"/>
    <s v="Frederick-Wright"/>
    <x v="1"/>
    <s v="New Jimmymouth"/>
    <x v="1"/>
    <n v="3"/>
    <n v="649.95000000000005"/>
    <n v="0.28000000000000003"/>
    <x v="2"/>
    <n v="1403.8920000000001"/>
  </r>
  <r>
    <s v="SALE467"/>
    <s v="Mallory Allen"/>
    <x v="298"/>
    <n v="40"/>
    <x v="1"/>
    <x v="4"/>
    <s v="Platinum"/>
    <x v="302"/>
    <x v="338"/>
    <x v="78"/>
    <x v="0"/>
    <x v="0"/>
    <n v="107.06"/>
    <n v="359"/>
    <s v="STORE6"/>
    <s v="Benson-Elliott"/>
    <x v="3"/>
    <s v="Port Josephberg"/>
    <x v="2"/>
    <n v="4"/>
    <n v="934.96"/>
    <n v="0.18"/>
    <x v="1"/>
    <n v="3066.6687999999999"/>
  </r>
  <r>
    <s v="SALE468"/>
    <s v="Ronald Jones"/>
    <x v="269"/>
    <n v="26"/>
    <x v="1"/>
    <x v="3"/>
    <s v="Silver"/>
    <x v="271"/>
    <x v="335"/>
    <x v="53"/>
    <x v="0"/>
    <x v="11"/>
    <n v="144.53"/>
    <n v="367"/>
    <s v="STORE14"/>
    <s v="Mcdonald Inc"/>
    <x v="2"/>
    <s v="Christopherland"/>
    <x v="0"/>
    <n v="1"/>
    <n v="880.89"/>
    <n v="0.13"/>
    <x v="2"/>
    <n v="766.37429999999995"/>
  </r>
  <r>
    <s v="SALE469"/>
    <s v="Andrea Harris"/>
    <x v="288"/>
    <n v="41"/>
    <x v="1"/>
    <x v="32"/>
    <s v="Platinum"/>
    <x v="292"/>
    <x v="339"/>
    <x v="24"/>
    <x v="1"/>
    <x v="1"/>
    <n v="431.67"/>
    <n v="73"/>
    <s v="STORE8"/>
    <s v="Bean, Jones and Park"/>
    <x v="1"/>
    <s v="Thompsonborough"/>
    <x v="2"/>
    <n v="4"/>
    <n v="610.6"/>
    <n v="0.1"/>
    <x v="1"/>
    <n v="2198.16"/>
  </r>
  <r>
    <s v="SALE470"/>
    <s v="Rhonda Morales"/>
    <x v="177"/>
    <n v="61"/>
    <x v="1"/>
    <x v="24"/>
    <s v="Gold"/>
    <x v="178"/>
    <x v="340"/>
    <x v="77"/>
    <x v="0"/>
    <x v="11"/>
    <n v="38.76"/>
    <n v="137"/>
    <s v="STORE18"/>
    <s v="Guerrero-Schmitt"/>
    <x v="3"/>
    <s v="East Stevechester"/>
    <x v="1"/>
    <n v="1"/>
    <n v="514.19000000000005"/>
    <n v="0.2"/>
    <x v="0"/>
    <n v="411.35200000000009"/>
  </r>
  <r>
    <s v="SALE471"/>
    <s v="John Donaldson"/>
    <x v="121"/>
    <n v="27"/>
    <x v="0"/>
    <x v="17"/>
    <s v="Bronze"/>
    <x v="122"/>
    <x v="298"/>
    <x v="92"/>
    <x v="4"/>
    <x v="15"/>
    <n v="353.47"/>
    <n v="214"/>
    <s v="STORE13"/>
    <s v="Gardner, Humphrey and Contreras"/>
    <x v="3"/>
    <s v="Johnsonville"/>
    <x v="1"/>
    <n v="1"/>
    <n v="546.20000000000005"/>
    <n v="0.22"/>
    <x v="1"/>
    <n v="426.03600000000012"/>
  </r>
  <r>
    <s v="SALE472"/>
    <s v="Andrea Jacobs"/>
    <x v="76"/>
    <n v="45"/>
    <x v="1"/>
    <x v="46"/>
    <s v="Platinum"/>
    <x v="303"/>
    <x v="341"/>
    <x v="92"/>
    <x v="4"/>
    <x v="15"/>
    <n v="353.47"/>
    <n v="214"/>
    <s v="STORE0"/>
    <s v="Rivera-Warner"/>
    <x v="3"/>
    <s v="Washingtonfurt"/>
    <x v="1"/>
    <n v="3"/>
    <n v="416.01"/>
    <n v="0.02"/>
    <x v="0"/>
    <n v="1223.0694000000001"/>
  </r>
  <r>
    <s v="SALE473"/>
    <s v="Andrew Mason"/>
    <x v="299"/>
    <n v="52"/>
    <x v="1"/>
    <x v="9"/>
    <s v="Bronze"/>
    <x v="304"/>
    <x v="342"/>
    <x v="1"/>
    <x v="1"/>
    <x v="1"/>
    <n v="403.71"/>
    <n v="159"/>
    <s v="STORE10"/>
    <s v="Hill, Wagner and Ballard"/>
    <x v="3"/>
    <s v="East Davidville"/>
    <x v="2"/>
    <n v="1"/>
    <n v="30.94"/>
    <n v="0.21"/>
    <x v="2"/>
    <n v="24.442599999999999"/>
  </r>
  <r>
    <s v="SALE474"/>
    <s v="Anna Perez"/>
    <x v="27"/>
    <n v="30"/>
    <x v="0"/>
    <x v="17"/>
    <s v="Platinum"/>
    <x v="27"/>
    <x v="13"/>
    <x v="87"/>
    <x v="4"/>
    <x v="11"/>
    <n v="113.83"/>
    <n v="485"/>
    <s v="STORE16"/>
    <s v="Frederick-Wright"/>
    <x v="1"/>
    <s v="New Jimmymouth"/>
    <x v="1"/>
    <n v="3"/>
    <n v="666.39"/>
    <n v="0.21"/>
    <x v="2"/>
    <n v="1579.3443"/>
  </r>
  <r>
    <s v="SALE475"/>
    <s v="Patricia Gardner"/>
    <x v="300"/>
    <n v="25"/>
    <x v="1"/>
    <x v="20"/>
    <s v="Silver"/>
    <x v="305"/>
    <x v="343"/>
    <x v="82"/>
    <x v="0"/>
    <x v="20"/>
    <n v="285.54000000000002"/>
    <n v="358"/>
    <s v="STORE10"/>
    <s v="Hill, Wagner and Ballard"/>
    <x v="3"/>
    <s v="East Davidville"/>
    <x v="2"/>
    <n v="2"/>
    <n v="145.26"/>
    <n v="0.19"/>
    <x v="1"/>
    <n v="235.3212"/>
  </r>
  <r>
    <s v="SALE476"/>
    <s v="Earl Allen"/>
    <x v="207"/>
    <n v="36"/>
    <x v="0"/>
    <x v="48"/>
    <s v="Platinum"/>
    <x v="208"/>
    <x v="344"/>
    <x v="52"/>
    <x v="4"/>
    <x v="15"/>
    <n v="438.25"/>
    <n v="496"/>
    <s v="STORE5"/>
    <s v="Gray Ltd"/>
    <x v="0"/>
    <s v="New Michaelchester"/>
    <x v="0"/>
    <n v="4"/>
    <n v="940.77"/>
    <n v="0.24"/>
    <x v="2"/>
    <n v="2859.9407999999999"/>
  </r>
  <r>
    <s v="SALE477"/>
    <s v="James Foster"/>
    <x v="260"/>
    <n v="19"/>
    <x v="0"/>
    <x v="39"/>
    <s v="Gold"/>
    <x v="262"/>
    <x v="345"/>
    <x v="54"/>
    <x v="4"/>
    <x v="21"/>
    <n v="167.34"/>
    <n v="296"/>
    <s v="STORE17"/>
    <s v="Holloway Ltd"/>
    <x v="0"/>
    <s v="Bensonhaven"/>
    <x v="1"/>
    <n v="1"/>
    <n v="708.88"/>
    <n v="0.09"/>
    <x v="0"/>
    <n v="645.08080000000007"/>
  </r>
  <r>
    <s v="SALE478"/>
    <s v="Brandy Thompson"/>
    <x v="131"/>
    <n v="56"/>
    <x v="1"/>
    <x v="4"/>
    <s v="Bronze"/>
    <x v="132"/>
    <x v="268"/>
    <x v="37"/>
    <x v="3"/>
    <x v="8"/>
    <n v="19.52"/>
    <n v="57"/>
    <s v="STORE2"/>
    <s v="Black-Horn"/>
    <x v="2"/>
    <s v="North Nancyview"/>
    <x v="0"/>
    <n v="1"/>
    <n v="790.73"/>
    <n v="0.24"/>
    <x v="1"/>
    <n v="600.95479999999998"/>
  </r>
  <r>
    <s v="SALE479"/>
    <s v="William Cortez"/>
    <x v="193"/>
    <n v="29"/>
    <x v="0"/>
    <x v="31"/>
    <s v="Bronze"/>
    <x v="194"/>
    <x v="346"/>
    <x v="5"/>
    <x v="1"/>
    <x v="5"/>
    <n v="465.34"/>
    <n v="301"/>
    <s v="STORE9"/>
    <s v="Moore, Padilla and Butler"/>
    <x v="2"/>
    <s v="East Johnstad"/>
    <x v="1"/>
    <n v="3"/>
    <n v="635.13"/>
    <n v="0.09"/>
    <x v="1"/>
    <n v="1733.9049"/>
  </r>
  <r>
    <s v="SALE480"/>
    <s v="Cynthia Payne"/>
    <x v="175"/>
    <n v="32"/>
    <x v="1"/>
    <x v="27"/>
    <s v="Bronze"/>
    <x v="176"/>
    <x v="305"/>
    <x v="47"/>
    <x v="1"/>
    <x v="3"/>
    <n v="377.52"/>
    <n v="485"/>
    <s v="STORE14"/>
    <s v="Mcdonald Inc"/>
    <x v="2"/>
    <s v="Christopherland"/>
    <x v="0"/>
    <n v="1"/>
    <n v="744.88"/>
    <n v="0.15"/>
    <x v="2"/>
    <n v="633.14800000000002"/>
  </r>
  <r>
    <s v="SALE481"/>
    <s v="Mario Jacobs"/>
    <x v="79"/>
    <n v="18"/>
    <x v="0"/>
    <x v="14"/>
    <s v="Platinum"/>
    <x v="79"/>
    <x v="142"/>
    <x v="77"/>
    <x v="0"/>
    <x v="11"/>
    <n v="38.76"/>
    <n v="137"/>
    <s v="STORE1"/>
    <s v="Martinez, Adkins and Johnson"/>
    <x v="0"/>
    <s v="Danielmouth"/>
    <x v="1"/>
    <n v="3"/>
    <n v="205.34"/>
    <n v="0.25"/>
    <x v="0"/>
    <n v="462.01499999999999"/>
  </r>
  <r>
    <s v="SALE482"/>
    <s v="Monica Miller"/>
    <x v="100"/>
    <n v="33"/>
    <x v="0"/>
    <x v="25"/>
    <s v="Gold"/>
    <x v="100"/>
    <x v="103"/>
    <x v="35"/>
    <x v="3"/>
    <x v="6"/>
    <n v="218.48"/>
    <n v="276"/>
    <s v="STORE8"/>
    <s v="Bean, Jones and Park"/>
    <x v="1"/>
    <s v="Thompsonborough"/>
    <x v="2"/>
    <n v="2"/>
    <n v="756.8"/>
    <n v="0.15"/>
    <x v="0"/>
    <n v="1286.56"/>
  </r>
  <r>
    <s v="SALE483"/>
    <s v="Denise Williams"/>
    <x v="196"/>
    <n v="34"/>
    <x v="0"/>
    <x v="22"/>
    <s v="Bronze"/>
    <x v="197"/>
    <x v="238"/>
    <x v="39"/>
    <x v="3"/>
    <x v="7"/>
    <n v="123.46"/>
    <n v="76"/>
    <s v="STORE10"/>
    <s v="Hill, Wagner and Ballard"/>
    <x v="3"/>
    <s v="East Davidville"/>
    <x v="2"/>
    <n v="1"/>
    <n v="771.73"/>
    <n v="0.2"/>
    <x v="0"/>
    <n v="617.38400000000001"/>
  </r>
  <r>
    <s v="SALE484"/>
    <s v="Dylan Gutierrez"/>
    <x v="230"/>
    <n v="40"/>
    <x v="0"/>
    <x v="35"/>
    <s v="Bronze"/>
    <x v="232"/>
    <x v="236"/>
    <x v="73"/>
    <x v="2"/>
    <x v="4"/>
    <n v="340.39"/>
    <n v="177"/>
    <s v="STORE17"/>
    <s v="Holloway Ltd"/>
    <x v="0"/>
    <s v="Bensonhaven"/>
    <x v="1"/>
    <n v="1"/>
    <n v="440.19"/>
    <n v="0.03"/>
    <x v="1"/>
    <n v="426.98430000000002"/>
  </r>
  <r>
    <s v="SALE485"/>
    <s v="Gina Knight"/>
    <x v="232"/>
    <n v="54"/>
    <x v="1"/>
    <x v="8"/>
    <s v="Silver"/>
    <x v="234"/>
    <x v="347"/>
    <x v="83"/>
    <x v="4"/>
    <x v="14"/>
    <n v="306.45999999999998"/>
    <n v="487"/>
    <s v="STORE2"/>
    <s v="Black-Horn"/>
    <x v="2"/>
    <s v="North Nancyview"/>
    <x v="0"/>
    <n v="2"/>
    <n v="409"/>
    <n v="0.17"/>
    <x v="0"/>
    <n v="678.93999999999994"/>
  </r>
  <r>
    <s v="SALE486"/>
    <s v="Ryan Moore"/>
    <x v="109"/>
    <n v="38"/>
    <x v="0"/>
    <x v="45"/>
    <s v="Bronze"/>
    <x v="110"/>
    <x v="348"/>
    <x v="48"/>
    <x v="0"/>
    <x v="9"/>
    <n v="135.61000000000001"/>
    <n v="394"/>
    <s v="STORE19"/>
    <s v="Mann-Austin"/>
    <x v="3"/>
    <s v="Vasquezborough"/>
    <x v="2"/>
    <n v="3"/>
    <n v="134.58000000000001"/>
    <n v="0.04"/>
    <x v="2"/>
    <n v="387.59039999999999"/>
  </r>
  <r>
    <s v="SALE487"/>
    <s v="Sherry Cabrera"/>
    <x v="14"/>
    <n v="55"/>
    <x v="0"/>
    <x v="2"/>
    <s v="Silver"/>
    <x v="14"/>
    <x v="323"/>
    <x v="11"/>
    <x v="1"/>
    <x v="10"/>
    <n v="326.06"/>
    <n v="301"/>
    <s v="STORE7"/>
    <s v="Martinez-Mullins"/>
    <x v="2"/>
    <s v="Williamsfurt"/>
    <x v="2"/>
    <n v="4"/>
    <n v="284.44"/>
    <n v="0.02"/>
    <x v="0"/>
    <n v="1115.0047999999999"/>
  </r>
  <r>
    <s v="SALE488"/>
    <s v="Eric Wolfe"/>
    <x v="130"/>
    <n v="18"/>
    <x v="1"/>
    <x v="38"/>
    <s v="Gold"/>
    <x v="131"/>
    <x v="349"/>
    <x v="78"/>
    <x v="0"/>
    <x v="0"/>
    <n v="107.06"/>
    <n v="359"/>
    <s v="STORE13"/>
    <s v="Gardner, Humphrey and Contreras"/>
    <x v="3"/>
    <s v="Johnsonville"/>
    <x v="1"/>
    <n v="4"/>
    <n v="922.69"/>
    <n v="0.16"/>
    <x v="0"/>
    <n v="3100.2384000000002"/>
  </r>
  <r>
    <s v="SALE489"/>
    <s v="Shannon Miller"/>
    <x v="184"/>
    <n v="22"/>
    <x v="0"/>
    <x v="27"/>
    <s v="Gold"/>
    <x v="185"/>
    <x v="350"/>
    <x v="14"/>
    <x v="4"/>
    <x v="12"/>
    <n v="223.43"/>
    <n v="154"/>
    <s v="STORE6"/>
    <s v="Benson-Elliott"/>
    <x v="3"/>
    <s v="Port Josephberg"/>
    <x v="2"/>
    <n v="2"/>
    <n v="992.55"/>
    <n v="0.28000000000000003"/>
    <x v="0"/>
    <n v="1429.2719999999999"/>
  </r>
  <r>
    <s v="SALE490"/>
    <s v="Luke Parks"/>
    <x v="301"/>
    <n v="60"/>
    <x v="1"/>
    <x v="21"/>
    <s v="Silver"/>
    <x v="306"/>
    <x v="160"/>
    <x v="41"/>
    <x v="2"/>
    <x v="19"/>
    <n v="183.04"/>
    <n v="457"/>
    <s v="STORE18"/>
    <s v="Guerrero-Schmitt"/>
    <x v="3"/>
    <s v="East Stevechester"/>
    <x v="1"/>
    <n v="1"/>
    <n v="170.43"/>
    <n v="0.03"/>
    <x v="0"/>
    <n v="165.31710000000001"/>
  </r>
  <r>
    <s v="SALE491"/>
    <s v="Robert Harris"/>
    <x v="302"/>
    <n v="50"/>
    <x v="0"/>
    <x v="9"/>
    <s v="Platinum"/>
    <x v="307"/>
    <x v="55"/>
    <x v="18"/>
    <x v="0"/>
    <x v="13"/>
    <n v="477.61"/>
    <n v="300"/>
    <s v="STORE2"/>
    <s v="Black-Horn"/>
    <x v="2"/>
    <s v="North Nancyview"/>
    <x v="0"/>
    <n v="3"/>
    <n v="480.51"/>
    <n v="0.03"/>
    <x v="0"/>
    <n v="1398.2841000000001"/>
  </r>
  <r>
    <s v="SALE492"/>
    <s v="Maria Sanchez"/>
    <x v="303"/>
    <n v="46"/>
    <x v="0"/>
    <x v="16"/>
    <s v="Bronze"/>
    <x v="308"/>
    <x v="351"/>
    <x v="2"/>
    <x v="2"/>
    <x v="2"/>
    <n v="43.29"/>
    <n v="267"/>
    <s v="STORE7"/>
    <s v="Martinez-Mullins"/>
    <x v="2"/>
    <s v="Williamsfurt"/>
    <x v="2"/>
    <n v="2"/>
    <n v="955.66"/>
    <n v="0.28999999999999998"/>
    <x v="2"/>
    <n v="1357.0372"/>
  </r>
  <r>
    <s v="SALE493"/>
    <s v="Ashley Roberts"/>
    <x v="185"/>
    <n v="46"/>
    <x v="0"/>
    <x v="23"/>
    <s v="Gold"/>
    <x v="231"/>
    <x v="198"/>
    <x v="18"/>
    <x v="0"/>
    <x v="13"/>
    <n v="477.61"/>
    <n v="300"/>
    <s v="STORE0"/>
    <s v="Rivera-Warner"/>
    <x v="3"/>
    <s v="Washingtonfurt"/>
    <x v="1"/>
    <n v="2"/>
    <n v="488.02"/>
    <n v="0.27"/>
    <x v="1"/>
    <n v="712.50919999999996"/>
  </r>
  <r>
    <s v="SALE494"/>
    <s v="William Hull"/>
    <x v="194"/>
    <n v="59"/>
    <x v="1"/>
    <x v="20"/>
    <s v="Platinum"/>
    <x v="195"/>
    <x v="286"/>
    <x v="97"/>
    <x v="4"/>
    <x v="14"/>
    <n v="265.73266666666666"/>
    <n v="343"/>
    <s v="STORE0"/>
    <s v="Rivera-Warner"/>
    <x v="3"/>
    <s v="Washingtonfurt"/>
    <x v="1"/>
    <n v="1"/>
    <n v="917.17"/>
    <n v="0.13"/>
    <x v="2"/>
    <n v="797.93790000000001"/>
  </r>
  <r>
    <s v="SALE495"/>
    <s v="Alex Mann Ii"/>
    <x v="49"/>
    <n v="58"/>
    <x v="0"/>
    <x v="15"/>
    <s v="Bronze"/>
    <x v="49"/>
    <x v="352"/>
    <x v="67"/>
    <x v="1"/>
    <x v="1"/>
    <n v="439.07"/>
    <n v="142"/>
    <s v="STORE5"/>
    <s v="Gray Ltd"/>
    <x v="0"/>
    <s v="New Michaelchester"/>
    <x v="0"/>
    <n v="2"/>
    <n v="406.46"/>
    <n v="0.3"/>
    <x v="1"/>
    <n v="569.04399999999998"/>
  </r>
  <r>
    <s v="SALE496"/>
    <s v="Christy Hill"/>
    <x v="304"/>
    <n v="27"/>
    <x v="1"/>
    <x v="19"/>
    <s v="Platinum"/>
    <x v="309"/>
    <x v="353"/>
    <x v="98"/>
    <x v="0"/>
    <x v="11"/>
    <n v="60.65"/>
    <n v="75"/>
    <s v="STORE0"/>
    <s v="Rivera-Warner"/>
    <x v="3"/>
    <s v="Washingtonfurt"/>
    <x v="1"/>
    <n v="2"/>
    <n v="264.39"/>
    <n v="0.11"/>
    <x v="2"/>
    <n v="470.61419999999998"/>
  </r>
  <r>
    <s v="SALE497"/>
    <s v="Todd Poole"/>
    <x v="225"/>
    <n v="29"/>
    <x v="1"/>
    <x v="31"/>
    <s v="Bronze"/>
    <x v="226"/>
    <x v="190"/>
    <x v="88"/>
    <x v="3"/>
    <x v="22"/>
    <n v="243.7"/>
    <n v="130"/>
    <s v="STORE16"/>
    <s v="Frederick-Wright"/>
    <x v="1"/>
    <s v="New Jimmymouth"/>
    <x v="1"/>
    <n v="1"/>
    <n v="414.97"/>
    <n v="0.22"/>
    <x v="1"/>
    <n v="323.67660000000001"/>
  </r>
  <r>
    <s v="SALE498"/>
    <s v="Edward Rivera"/>
    <x v="305"/>
    <n v="32"/>
    <x v="1"/>
    <x v="42"/>
    <s v="Gold"/>
    <x v="310"/>
    <x v="354"/>
    <x v="60"/>
    <x v="4"/>
    <x v="11"/>
    <n v="174.02"/>
    <n v="268"/>
    <s v="STORE12"/>
    <s v="Thomas, Bridges and Harris"/>
    <x v="0"/>
    <s v="Sabrinatown"/>
    <x v="2"/>
    <n v="2"/>
    <n v="583.51"/>
    <n v="0.2"/>
    <x v="2"/>
    <n v="933.61599999999999"/>
  </r>
  <r>
    <s v="SALE499"/>
    <s v="Brian Lopez"/>
    <x v="306"/>
    <n v="28"/>
    <x v="1"/>
    <x v="14"/>
    <s v="Gold"/>
    <x v="311"/>
    <x v="355"/>
    <x v="45"/>
    <x v="0"/>
    <x v="0"/>
    <n v="204.39"/>
    <n v="281"/>
    <s v="STORE17"/>
    <s v="Holloway Ltd"/>
    <x v="0"/>
    <s v="Bensonhaven"/>
    <x v="1"/>
    <n v="1"/>
    <n v="659.27"/>
    <n v="0.15"/>
    <x v="1"/>
    <n v="560.37950000000001"/>
  </r>
  <r>
    <s v="SALE500"/>
    <s v="Gene Lee"/>
    <x v="307"/>
    <n v="41"/>
    <x v="1"/>
    <x v="45"/>
    <s v="Platinum"/>
    <x v="312"/>
    <x v="356"/>
    <x v="95"/>
    <x v="4"/>
    <x v="21"/>
    <n v="265.73266666666666"/>
    <n v="352"/>
    <s v="STORE4"/>
    <s v="Alexander Group"/>
    <x v="2"/>
    <s v="Port Sharon"/>
    <x v="2"/>
    <n v="4"/>
    <n v="106.66"/>
    <n v="0.2"/>
    <x v="2"/>
    <n v="341.31200000000001"/>
  </r>
  <r>
    <s v="SALE501"/>
    <s v="Joseph Jones"/>
    <x v="296"/>
    <n v="21"/>
    <x v="0"/>
    <x v="49"/>
    <s v="Bronze"/>
    <x v="300"/>
    <x v="136"/>
    <x v="31"/>
    <x v="3"/>
    <x v="8"/>
    <n v="298.86"/>
    <n v="308"/>
    <s v="STORE5"/>
    <s v="Gray Ltd"/>
    <x v="0"/>
    <s v="New Michaelchester"/>
    <x v="0"/>
    <n v="4"/>
    <n v="168.55"/>
    <n v="0.15"/>
    <x v="1"/>
    <n v="573.07000000000005"/>
  </r>
  <r>
    <s v="SALE502"/>
    <s v="Zachary Andrade"/>
    <x v="285"/>
    <n v="23"/>
    <x v="1"/>
    <x v="24"/>
    <s v="Platinum"/>
    <x v="289"/>
    <x v="357"/>
    <x v="38"/>
    <x v="0"/>
    <x v="13"/>
    <n v="167.12"/>
    <n v="316"/>
    <s v="STORE2"/>
    <s v="Black-Horn"/>
    <x v="2"/>
    <s v="North Nancyview"/>
    <x v="0"/>
    <n v="1"/>
    <n v="230.53"/>
    <n v="0.06"/>
    <x v="2"/>
    <n v="216.69820000000001"/>
  </r>
  <r>
    <s v="SALE503"/>
    <s v="Daniel Boyd"/>
    <x v="69"/>
    <n v="29"/>
    <x v="1"/>
    <x v="35"/>
    <s v="Bronze"/>
    <x v="69"/>
    <x v="69"/>
    <x v="59"/>
    <x v="0"/>
    <x v="11"/>
    <n v="434.84"/>
    <n v="185"/>
    <s v="STORE1"/>
    <s v="Martinez, Adkins and Johnson"/>
    <x v="0"/>
    <s v="Danielmouth"/>
    <x v="1"/>
    <n v="2"/>
    <n v="355.41"/>
    <n v="0.13"/>
    <x v="2"/>
    <n v="618.41340000000002"/>
  </r>
  <r>
    <s v="SALE504"/>
    <s v="Antonio Wade"/>
    <x v="308"/>
    <n v="36"/>
    <x v="1"/>
    <x v="3"/>
    <s v="Gold"/>
    <x v="313"/>
    <x v="186"/>
    <x v="44"/>
    <x v="2"/>
    <x v="19"/>
    <n v="250.41615384615383"/>
    <n v="431"/>
    <s v="STORE2"/>
    <s v="Black-Horn"/>
    <x v="2"/>
    <s v="North Nancyview"/>
    <x v="0"/>
    <n v="3"/>
    <n v="843.44"/>
    <n v="0.22"/>
    <x v="0"/>
    <n v="1973.6496"/>
  </r>
  <r>
    <s v="SALE505"/>
    <s v="Joseph Jones"/>
    <x v="296"/>
    <n v="21"/>
    <x v="0"/>
    <x v="49"/>
    <s v="Bronze"/>
    <x v="300"/>
    <x v="358"/>
    <x v="98"/>
    <x v="0"/>
    <x v="11"/>
    <n v="60.65"/>
    <n v="75"/>
    <s v="STORE1"/>
    <s v="Martinez, Adkins and Johnson"/>
    <x v="0"/>
    <s v="Danielmouth"/>
    <x v="1"/>
    <n v="1"/>
    <n v="301.60000000000002"/>
    <n v="0.27"/>
    <x v="0"/>
    <n v="220.16800000000001"/>
  </r>
  <r>
    <s v="SALE506"/>
    <s v="William Martin"/>
    <x v="228"/>
    <n v="19"/>
    <x v="0"/>
    <x v="40"/>
    <s v="Platinum"/>
    <x v="229"/>
    <x v="359"/>
    <x v="41"/>
    <x v="2"/>
    <x v="19"/>
    <n v="183.04"/>
    <n v="457"/>
    <s v="STORE2"/>
    <s v="Black-Horn"/>
    <x v="2"/>
    <s v="North Nancyview"/>
    <x v="0"/>
    <n v="3"/>
    <n v="21.59"/>
    <n v="0.16"/>
    <x v="2"/>
    <n v="54.406799999999997"/>
  </r>
  <r>
    <s v="SALE507"/>
    <s v="Blake Harrison"/>
    <x v="309"/>
    <n v="63"/>
    <x v="1"/>
    <x v="7"/>
    <s v="Platinum"/>
    <x v="314"/>
    <x v="360"/>
    <x v="26"/>
    <x v="1"/>
    <x v="11"/>
    <n v="242.23"/>
    <n v="453"/>
    <s v="STORE2"/>
    <s v="Black-Horn"/>
    <x v="2"/>
    <s v="North Nancyview"/>
    <x v="0"/>
    <n v="4"/>
    <n v="284.24"/>
    <n v="0.09"/>
    <x v="0"/>
    <n v="1034.6335999999999"/>
  </r>
  <r>
    <s v="SALE508"/>
    <s v="Miranda King"/>
    <x v="23"/>
    <n v="34"/>
    <x v="1"/>
    <x v="14"/>
    <s v="Platinum"/>
    <x v="23"/>
    <x v="361"/>
    <x v="23"/>
    <x v="4"/>
    <x v="11"/>
    <n v="261"/>
    <n v="59"/>
    <s v="STORE9"/>
    <s v="Moore, Padilla and Butler"/>
    <x v="2"/>
    <s v="East Johnstad"/>
    <x v="1"/>
    <n v="1"/>
    <n v="191.6"/>
    <n v="0.27"/>
    <x v="1"/>
    <n v="139.86799999999999"/>
  </r>
  <r>
    <s v="SALE509"/>
    <s v="Kevin Larson"/>
    <x v="310"/>
    <n v="35"/>
    <x v="0"/>
    <x v="47"/>
    <s v="Platinum"/>
    <x v="315"/>
    <x v="362"/>
    <x v="36"/>
    <x v="3"/>
    <x v="6"/>
    <n v="325.26"/>
    <n v="400"/>
    <s v="STORE12"/>
    <s v="Thomas, Bridges and Harris"/>
    <x v="0"/>
    <s v="Sabrinatown"/>
    <x v="2"/>
    <n v="2"/>
    <n v="616.97"/>
    <n v="0.22"/>
    <x v="0"/>
    <n v="962.47320000000002"/>
  </r>
  <r>
    <s v="SALE510"/>
    <s v="Daniel Contreras"/>
    <x v="64"/>
    <n v="36"/>
    <x v="1"/>
    <x v="26"/>
    <s v="Platinum"/>
    <x v="64"/>
    <x v="93"/>
    <x v="77"/>
    <x v="0"/>
    <x v="11"/>
    <n v="38.76"/>
    <n v="137"/>
    <s v="STORE10"/>
    <s v="Hill, Wagner and Ballard"/>
    <x v="3"/>
    <s v="East Davidville"/>
    <x v="2"/>
    <n v="3"/>
    <n v="125.68"/>
    <n v="0.26"/>
    <x v="2"/>
    <n v="279.00959999999998"/>
  </r>
  <r>
    <s v="SALE511"/>
    <s v="Michael Greene"/>
    <x v="311"/>
    <n v="52"/>
    <x v="1"/>
    <x v="18"/>
    <s v="Silver"/>
    <x v="316"/>
    <x v="197"/>
    <x v="19"/>
    <x v="1"/>
    <x v="3"/>
    <n v="253.33"/>
    <n v="266"/>
    <s v="STORE4"/>
    <s v="Alexander Group"/>
    <x v="2"/>
    <s v="Port Sharon"/>
    <x v="2"/>
    <n v="3"/>
    <n v="307.48"/>
    <n v="0.24"/>
    <x v="0"/>
    <n v="701.0544000000001"/>
  </r>
  <r>
    <s v="SALE512"/>
    <s v="Tracy Stephens"/>
    <x v="83"/>
    <n v="64"/>
    <x v="0"/>
    <x v="17"/>
    <s v="Platinum"/>
    <x v="83"/>
    <x v="123"/>
    <x v="95"/>
    <x v="4"/>
    <x v="21"/>
    <n v="265.73266666666666"/>
    <n v="352"/>
    <s v="STORE19"/>
    <s v="Mann-Austin"/>
    <x v="3"/>
    <s v="Vasquezborough"/>
    <x v="2"/>
    <n v="1"/>
    <n v="505.23"/>
    <n v="0.11"/>
    <x v="0"/>
    <n v="449.65469999999999"/>
  </r>
  <r>
    <s v="SALE513"/>
    <s v="Brandon Mcbride"/>
    <x v="312"/>
    <n v="63"/>
    <x v="1"/>
    <x v="41"/>
    <s v="Platinum"/>
    <x v="317"/>
    <x v="226"/>
    <x v="49"/>
    <x v="0"/>
    <x v="0"/>
    <n v="318.91000000000003"/>
    <n v="114"/>
    <s v="STORE16"/>
    <s v="Frederick-Wright"/>
    <x v="1"/>
    <s v="New Jimmymouth"/>
    <x v="1"/>
    <n v="1"/>
    <n v="853.12"/>
    <n v="0.19"/>
    <x v="2"/>
    <n v="691.02719999999999"/>
  </r>
  <r>
    <s v="SALE514"/>
    <s v="Jessica Mitchell"/>
    <x v="294"/>
    <n v="43"/>
    <x v="1"/>
    <x v="34"/>
    <s v="Silver"/>
    <x v="298"/>
    <x v="86"/>
    <x v="90"/>
    <x v="1"/>
    <x v="3"/>
    <n v="112.42"/>
    <n v="416"/>
    <s v="STORE7"/>
    <s v="Martinez-Mullins"/>
    <x v="2"/>
    <s v="Williamsfurt"/>
    <x v="2"/>
    <n v="4"/>
    <n v="191.65"/>
    <n v="0.19"/>
    <x v="1"/>
    <n v="620.94600000000003"/>
  </r>
  <r>
    <s v="SALE515"/>
    <s v="John Lawson"/>
    <x v="313"/>
    <n v="41"/>
    <x v="1"/>
    <x v="29"/>
    <s v="Platinum"/>
    <x v="318"/>
    <x v="363"/>
    <x v="44"/>
    <x v="2"/>
    <x v="19"/>
    <n v="250.41615384615383"/>
    <n v="431"/>
    <s v="STORE3"/>
    <s v="Johnson-Wright"/>
    <x v="0"/>
    <s v="Hoodberg"/>
    <x v="0"/>
    <n v="1"/>
    <n v="169.69"/>
    <n v="0.22"/>
    <x v="0"/>
    <n v="132.35820000000001"/>
  </r>
  <r>
    <s v="SALE516"/>
    <s v="Michelle Rogers"/>
    <x v="142"/>
    <n v="56"/>
    <x v="0"/>
    <x v="22"/>
    <s v="Platinum"/>
    <x v="143"/>
    <x v="364"/>
    <x v="85"/>
    <x v="1"/>
    <x v="3"/>
    <n v="86.42"/>
    <n v="222"/>
    <s v="STORE14"/>
    <s v="Mcdonald Inc"/>
    <x v="2"/>
    <s v="Christopherland"/>
    <x v="0"/>
    <n v="1"/>
    <n v="145.43"/>
    <n v="0.08"/>
    <x v="0"/>
    <n v="133.79560000000001"/>
  </r>
  <r>
    <s v="SALE517"/>
    <s v="Christy Hoffman"/>
    <x v="42"/>
    <n v="26"/>
    <x v="1"/>
    <x v="30"/>
    <s v="Platinum"/>
    <x v="42"/>
    <x v="56"/>
    <x v="47"/>
    <x v="1"/>
    <x v="3"/>
    <n v="377.52"/>
    <n v="485"/>
    <s v="STORE12"/>
    <s v="Thomas, Bridges and Harris"/>
    <x v="0"/>
    <s v="Sabrinatown"/>
    <x v="2"/>
    <n v="4"/>
    <n v="828.35"/>
    <n v="0.17"/>
    <x v="0"/>
    <n v="2750.1219999999998"/>
  </r>
  <r>
    <s v="SALE518"/>
    <s v="Joshua Smith Dvm"/>
    <x v="314"/>
    <n v="60"/>
    <x v="0"/>
    <x v="41"/>
    <s v="Gold"/>
    <x v="319"/>
    <x v="118"/>
    <x v="98"/>
    <x v="0"/>
    <x v="11"/>
    <n v="60.65"/>
    <n v="75"/>
    <s v="STORE7"/>
    <s v="Martinez-Mullins"/>
    <x v="2"/>
    <s v="Williamsfurt"/>
    <x v="2"/>
    <n v="3"/>
    <n v="268.76"/>
    <n v="0.01"/>
    <x v="1"/>
    <n v="798.21719999999993"/>
  </r>
  <r>
    <s v="SALE519"/>
    <s v="Michelle Gonzalez"/>
    <x v="315"/>
    <n v="59"/>
    <x v="0"/>
    <x v="35"/>
    <s v="Silver"/>
    <x v="320"/>
    <x v="123"/>
    <x v="12"/>
    <x v="0"/>
    <x v="11"/>
    <n v="131.24"/>
    <n v="232"/>
    <s v="STORE0"/>
    <s v="Rivera-Warner"/>
    <x v="3"/>
    <s v="Washingtonfurt"/>
    <x v="1"/>
    <n v="4"/>
    <n v="370.09"/>
    <n v="0.22"/>
    <x v="2"/>
    <n v="1154.6808000000001"/>
  </r>
  <r>
    <s v="SALE520"/>
    <s v="Dr. Ashley Yates Md"/>
    <x v="73"/>
    <n v="32"/>
    <x v="0"/>
    <x v="18"/>
    <s v="Bronze"/>
    <x v="73"/>
    <x v="365"/>
    <x v="36"/>
    <x v="3"/>
    <x v="6"/>
    <n v="325.26"/>
    <n v="400"/>
    <s v="STORE6"/>
    <s v="Benson-Elliott"/>
    <x v="3"/>
    <s v="Port Josephberg"/>
    <x v="2"/>
    <n v="3"/>
    <n v="679.22"/>
    <n v="0.11"/>
    <x v="1"/>
    <n v="1813.5174"/>
  </r>
  <r>
    <s v="SALE521"/>
    <s v="James Orozco"/>
    <x v="140"/>
    <n v="37"/>
    <x v="1"/>
    <x v="17"/>
    <s v="Gold"/>
    <x v="141"/>
    <x v="138"/>
    <x v="78"/>
    <x v="0"/>
    <x v="0"/>
    <n v="107.06"/>
    <n v="359"/>
    <s v="STORE0"/>
    <s v="Rivera-Warner"/>
    <x v="3"/>
    <s v="Washingtonfurt"/>
    <x v="1"/>
    <n v="3"/>
    <n v="780.69"/>
    <n v="0.1"/>
    <x v="2"/>
    <n v="2107.8629999999998"/>
  </r>
  <r>
    <s v="SALE522"/>
    <s v="Carol Bishop"/>
    <x v="316"/>
    <n v="27"/>
    <x v="1"/>
    <x v="47"/>
    <s v="Silver"/>
    <x v="321"/>
    <x v="366"/>
    <x v="63"/>
    <x v="1"/>
    <x v="11"/>
    <n v="450.71"/>
    <n v="389"/>
    <s v="STORE2"/>
    <s v="Black-Horn"/>
    <x v="2"/>
    <s v="North Nancyview"/>
    <x v="0"/>
    <n v="2"/>
    <n v="42.97"/>
    <n v="0.18"/>
    <x v="1"/>
    <n v="70.470799999999997"/>
  </r>
  <r>
    <s v="SALE523"/>
    <s v="Tommy Roberts"/>
    <x v="317"/>
    <n v="22"/>
    <x v="0"/>
    <x v="34"/>
    <s v="Silver"/>
    <x v="322"/>
    <x v="236"/>
    <x v="74"/>
    <x v="0"/>
    <x v="13"/>
    <n v="152.91999999999999"/>
    <n v="281"/>
    <s v="STORE0"/>
    <s v="Rivera-Warner"/>
    <x v="3"/>
    <s v="Washingtonfurt"/>
    <x v="1"/>
    <n v="4"/>
    <n v="854.37"/>
    <n v="7.0000000000000007E-2"/>
    <x v="1"/>
    <n v="3178.2564000000002"/>
  </r>
  <r>
    <s v="SALE524"/>
    <s v="Diane Watson"/>
    <x v="318"/>
    <n v="53"/>
    <x v="1"/>
    <x v="11"/>
    <s v="Platinum"/>
    <x v="323"/>
    <x v="367"/>
    <x v="10"/>
    <x v="0"/>
    <x v="9"/>
    <n v="166.06"/>
    <n v="340"/>
    <s v="STORE16"/>
    <s v="Frederick-Wright"/>
    <x v="1"/>
    <s v="New Jimmymouth"/>
    <x v="1"/>
    <n v="2"/>
    <n v="409.52"/>
    <n v="0.06"/>
    <x v="2"/>
    <n v="769.8975999999999"/>
  </r>
  <r>
    <s v="SALE525"/>
    <s v="Daniel Rivas"/>
    <x v="111"/>
    <n v="39"/>
    <x v="1"/>
    <x v="36"/>
    <s v="Silver"/>
    <x v="112"/>
    <x v="368"/>
    <x v="1"/>
    <x v="1"/>
    <x v="1"/>
    <n v="403.71"/>
    <n v="159"/>
    <s v="STORE10"/>
    <s v="Hill, Wagner and Ballard"/>
    <x v="3"/>
    <s v="East Davidville"/>
    <x v="2"/>
    <n v="2"/>
    <n v="407.46"/>
    <n v="0.21"/>
    <x v="0"/>
    <n v="643.78679999999997"/>
  </r>
  <r>
    <s v="SALE526"/>
    <s v="Casey Flores"/>
    <x v="159"/>
    <n v="52"/>
    <x v="1"/>
    <x v="39"/>
    <s v="Gold"/>
    <x v="324"/>
    <x v="241"/>
    <x v="83"/>
    <x v="4"/>
    <x v="14"/>
    <n v="306.45999999999998"/>
    <n v="487"/>
    <s v="STORE8"/>
    <s v="Bean, Jones and Park"/>
    <x v="1"/>
    <s v="Thompsonborough"/>
    <x v="2"/>
    <n v="1"/>
    <n v="728.84"/>
    <n v="0.28000000000000003"/>
    <x v="1"/>
    <n v="524.76480000000004"/>
  </r>
  <r>
    <s v="SALE527"/>
    <s v="April Phillips"/>
    <x v="32"/>
    <n v="62"/>
    <x v="1"/>
    <x v="22"/>
    <s v="Platinum"/>
    <x v="32"/>
    <x v="369"/>
    <x v="36"/>
    <x v="3"/>
    <x v="6"/>
    <n v="325.26"/>
    <n v="400"/>
    <s v="STORE6"/>
    <s v="Benson-Elliott"/>
    <x v="3"/>
    <s v="Port Josephberg"/>
    <x v="2"/>
    <n v="4"/>
    <n v="467.24"/>
    <n v="0.08"/>
    <x v="1"/>
    <n v="1719.4431999999999"/>
  </r>
  <r>
    <s v="SALE528"/>
    <s v="Robert Jackson"/>
    <x v="319"/>
    <n v="44"/>
    <x v="1"/>
    <x v="3"/>
    <s v="Platinum"/>
    <x v="325"/>
    <x v="370"/>
    <x v="31"/>
    <x v="3"/>
    <x v="8"/>
    <n v="298.86"/>
    <n v="308"/>
    <s v="STORE11"/>
    <s v="Aguirre-Keller"/>
    <x v="2"/>
    <s v="Lake Michael"/>
    <x v="2"/>
    <n v="1"/>
    <n v="57.94"/>
    <n v="0.13"/>
    <x v="1"/>
    <n v="50.407799999999988"/>
  </r>
  <r>
    <s v="SALE529"/>
    <s v="Evelyn Brown"/>
    <x v="33"/>
    <n v="39"/>
    <x v="0"/>
    <x v="23"/>
    <s v="Gold"/>
    <x v="33"/>
    <x v="214"/>
    <x v="2"/>
    <x v="2"/>
    <x v="2"/>
    <n v="43.29"/>
    <n v="267"/>
    <s v="STORE17"/>
    <s v="Holloway Ltd"/>
    <x v="0"/>
    <s v="Bensonhaven"/>
    <x v="1"/>
    <n v="1"/>
    <n v="540.1"/>
    <n v="0.22"/>
    <x v="0"/>
    <n v="421.27800000000002"/>
  </r>
  <r>
    <s v="SALE530"/>
    <s v="Katherine Young"/>
    <x v="257"/>
    <n v="29"/>
    <x v="0"/>
    <x v="1"/>
    <s v="Gold"/>
    <x v="259"/>
    <x v="25"/>
    <x v="67"/>
    <x v="1"/>
    <x v="1"/>
    <n v="439.07"/>
    <n v="142"/>
    <s v="STORE19"/>
    <s v="Mann-Austin"/>
    <x v="3"/>
    <s v="Vasquezborough"/>
    <x v="2"/>
    <n v="4"/>
    <n v="816.28"/>
    <n v="0.15"/>
    <x v="2"/>
    <n v="2775.3519999999999"/>
  </r>
  <r>
    <s v="SALE531"/>
    <s v="Michelle Myers"/>
    <x v="117"/>
    <n v="33"/>
    <x v="1"/>
    <x v="42"/>
    <s v="Bronze"/>
    <x v="118"/>
    <x v="371"/>
    <x v="63"/>
    <x v="1"/>
    <x v="11"/>
    <n v="450.71"/>
    <n v="389"/>
    <s v="STORE8"/>
    <s v="Bean, Jones and Park"/>
    <x v="1"/>
    <s v="Thompsonborough"/>
    <x v="2"/>
    <n v="4"/>
    <n v="727.49"/>
    <n v="0.11"/>
    <x v="0"/>
    <n v="2589.8643999999999"/>
  </r>
  <r>
    <s v="SALE532"/>
    <s v="Amy Wilson"/>
    <x v="119"/>
    <n v="44"/>
    <x v="1"/>
    <x v="30"/>
    <s v="Platinum"/>
    <x v="120"/>
    <x v="21"/>
    <x v="56"/>
    <x v="3"/>
    <x v="8"/>
    <n v="176.07"/>
    <n v="82"/>
    <s v="STORE13"/>
    <s v="Gardner, Humphrey and Contreras"/>
    <x v="3"/>
    <s v="Johnsonville"/>
    <x v="1"/>
    <n v="4"/>
    <n v="817.92"/>
    <n v="0.21"/>
    <x v="0"/>
    <n v="2584.6271999999999"/>
  </r>
  <r>
    <s v="SALE533"/>
    <s v="Andrew Smith"/>
    <x v="88"/>
    <n v="60"/>
    <x v="0"/>
    <x v="18"/>
    <s v="Bronze"/>
    <x v="88"/>
    <x v="372"/>
    <x v="48"/>
    <x v="0"/>
    <x v="9"/>
    <n v="135.61000000000001"/>
    <n v="394"/>
    <s v="STORE7"/>
    <s v="Martinez-Mullins"/>
    <x v="2"/>
    <s v="Williamsfurt"/>
    <x v="2"/>
    <n v="2"/>
    <n v="358.45"/>
    <n v="7.0000000000000007E-2"/>
    <x v="2"/>
    <n v="666.71699999999998"/>
  </r>
  <r>
    <s v="SALE534"/>
    <s v="Mary Boyd"/>
    <x v="113"/>
    <n v="25"/>
    <x v="1"/>
    <x v="20"/>
    <s v="Bronze"/>
    <x v="114"/>
    <x v="373"/>
    <x v="72"/>
    <x v="3"/>
    <x v="16"/>
    <n v="371.38"/>
    <n v="220"/>
    <s v="STORE9"/>
    <s v="Moore, Padilla and Butler"/>
    <x v="2"/>
    <s v="East Johnstad"/>
    <x v="1"/>
    <n v="1"/>
    <n v="972.06"/>
    <n v="0.3"/>
    <x v="2"/>
    <n v="680.44199999999989"/>
  </r>
  <r>
    <s v="SALE535"/>
    <s v="Mike Jennings"/>
    <x v="320"/>
    <n v="48"/>
    <x v="1"/>
    <x v="28"/>
    <s v="Gold"/>
    <x v="326"/>
    <x v="374"/>
    <x v="30"/>
    <x v="2"/>
    <x v="17"/>
    <n v="337.42"/>
    <n v="256"/>
    <s v="STORE0"/>
    <s v="Rivera-Warner"/>
    <x v="3"/>
    <s v="Washingtonfurt"/>
    <x v="1"/>
    <n v="1"/>
    <n v="791.36"/>
    <n v="0.06"/>
    <x v="1"/>
    <n v="743.87839999999994"/>
  </r>
  <r>
    <s v="SALE536"/>
    <s v="Elizabeth Johnson"/>
    <x v="129"/>
    <n v="53"/>
    <x v="1"/>
    <x v="7"/>
    <s v="Silver"/>
    <x v="130"/>
    <x v="375"/>
    <x v="91"/>
    <x v="2"/>
    <x v="19"/>
    <n v="299.11"/>
    <n v="118"/>
    <s v="STORE5"/>
    <s v="Gray Ltd"/>
    <x v="0"/>
    <s v="New Michaelchester"/>
    <x v="0"/>
    <n v="4"/>
    <n v="839.65"/>
    <n v="0.26"/>
    <x v="2"/>
    <n v="2485.364"/>
  </r>
  <r>
    <s v="SALE537"/>
    <s v="Damon Perez"/>
    <x v="57"/>
    <n v="21"/>
    <x v="0"/>
    <x v="31"/>
    <s v="Gold"/>
    <x v="57"/>
    <x v="376"/>
    <x v="18"/>
    <x v="0"/>
    <x v="13"/>
    <n v="477.61"/>
    <n v="300"/>
    <s v="STORE2"/>
    <s v="Black-Horn"/>
    <x v="2"/>
    <s v="North Nancyview"/>
    <x v="0"/>
    <n v="2"/>
    <n v="245.52"/>
    <n v="0.11"/>
    <x v="2"/>
    <n v="437.0256"/>
  </r>
  <r>
    <s v="SALE538"/>
    <s v="Timothy Valenzuela"/>
    <x v="321"/>
    <n v="53"/>
    <x v="0"/>
    <x v="6"/>
    <s v="Platinum"/>
    <x v="327"/>
    <x v="377"/>
    <x v="74"/>
    <x v="0"/>
    <x v="13"/>
    <n v="152.91999999999999"/>
    <n v="281"/>
    <s v="STORE8"/>
    <s v="Bean, Jones and Park"/>
    <x v="1"/>
    <s v="Thompsonborough"/>
    <x v="2"/>
    <n v="3"/>
    <n v="787.91"/>
    <n v="0.06"/>
    <x v="1"/>
    <n v="2221.9061999999999"/>
  </r>
  <r>
    <s v="SALE539"/>
    <s v="Sharon Brown"/>
    <x v="30"/>
    <n v="37"/>
    <x v="1"/>
    <x v="20"/>
    <s v="Gold"/>
    <x v="286"/>
    <x v="271"/>
    <x v="28"/>
    <x v="4"/>
    <x v="15"/>
    <n v="158.13999999999999"/>
    <n v="82"/>
    <s v="STORE4"/>
    <s v="Alexander Group"/>
    <x v="2"/>
    <s v="Port Sharon"/>
    <x v="2"/>
    <n v="2"/>
    <n v="709.17"/>
    <n v="0.22"/>
    <x v="0"/>
    <n v="1106.3052"/>
  </r>
  <r>
    <s v="SALE540"/>
    <s v="Jon Ortiz"/>
    <x v="322"/>
    <n v="28"/>
    <x v="1"/>
    <x v="37"/>
    <s v="Bronze"/>
    <x v="328"/>
    <x v="378"/>
    <x v="52"/>
    <x v="4"/>
    <x v="15"/>
    <n v="438.25"/>
    <n v="496"/>
    <s v="STORE7"/>
    <s v="Martinez-Mullins"/>
    <x v="2"/>
    <s v="Williamsfurt"/>
    <x v="2"/>
    <n v="2"/>
    <n v="533.91999999999996"/>
    <n v="0.13"/>
    <x v="0"/>
    <n v="929.02079999999989"/>
  </r>
  <r>
    <s v="SALE541"/>
    <s v="Darrell Miller"/>
    <x v="36"/>
    <n v="59"/>
    <x v="1"/>
    <x v="26"/>
    <s v="Platinum"/>
    <x v="36"/>
    <x v="379"/>
    <x v="63"/>
    <x v="1"/>
    <x v="11"/>
    <n v="450.71"/>
    <n v="389"/>
    <s v="STORE0"/>
    <s v="Rivera-Warner"/>
    <x v="3"/>
    <s v="Washingtonfurt"/>
    <x v="1"/>
    <n v="1"/>
    <n v="878.84"/>
    <n v="0.28000000000000003"/>
    <x v="2"/>
    <n v="632.76480000000004"/>
  </r>
  <r>
    <s v="SALE542"/>
    <s v="Tiffany Herrera"/>
    <x v="323"/>
    <n v="52"/>
    <x v="0"/>
    <x v="45"/>
    <s v="Platinum"/>
    <x v="329"/>
    <x v="380"/>
    <x v="38"/>
    <x v="0"/>
    <x v="13"/>
    <n v="167.12"/>
    <n v="316"/>
    <s v="STORE16"/>
    <s v="Frederick-Wright"/>
    <x v="1"/>
    <s v="New Jimmymouth"/>
    <x v="1"/>
    <n v="1"/>
    <n v="442.36"/>
    <n v="0.14000000000000001"/>
    <x v="0"/>
    <n v="380.42959999999999"/>
  </r>
  <r>
    <s v="SALE543"/>
    <s v="Teresa Johnson"/>
    <x v="202"/>
    <n v="64"/>
    <x v="1"/>
    <x v="36"/>
    <s v="Gold"/>
    <x v="203"/>
    <x v="294"/>
    <x v="68"/>
    <x v="3"/>
    <x v="16"/>
    <n v="382.22"/>
    <n v="329"/>
    <s v="STORE6"/>
    <s v="Benson-Elliott"/>
    <x v="3"/>
    <s v="Port Josephberg"/>
    <x v="2"/>
    <n v="1"/>
    <n v="763.34"/>
    <n v="0.11"/>
    <x v="2"/>
    <n v="679.37260000000003"/>
  </r>
  <r>
    <s v="SALE544"/>
    <s v="Patricia Gardner"/>
    <x v="300"/>
    <n v="25"/>
    <x v="1"/>
    <x v="20"/>
    <s v="Silver"/>
    <x v="305"/>
    <x v="253"/>
    <x v="4"/>
    <x v="2"/>
    <x v="4"/>
    <n v="17.309999999999999"/>
    <n v="399"/>
    <s v="STORE18"/>
    <s v="Guerrero-Schmitt"/>
    <x v="3"/>
    <s v="East Stevechester"/>
    <x v="1"/>
    <n v="3"/>
    <n v="178.22"/>
    <n v="0.15"/>
    <x v="2"/>
    <n v="454.46100000000001"/>
  </r>
  <r>
    <s v="SALE545"/>
    <s v="Steven Stein"/>
    <x v="201"/>
    <n v="21"/>
    <x v="0"/>
    <x v="40"/>
    <s v="Bronze"/>
    <x v="202"/>
    <x v="65"/>
    <x v="33"/>
    <x v="1"/>
    <x v="1"/>
    <n v="322.41000000000003"/>
    <n v="213"/>
    <s v="STORE1"/>
    <s v="Martinez, Adkins and Johnson"/>
    <x v="0"/>
    <s v="Danielmouth"/>
    <x v="1"/>
    <n v="4"/>
    <n v="90.32"/>
    <n v="0.08"/>
    <x v="1"/>
    <n v="332.37759999999997"/>
  </r>
  <r>
    <s v="SALE546"/>
    <s v="Frank Stewart"/>
    <x v="74"/>
    <n v="44"/>
    <x v="1"/>
    <x v="37"/>
    <s v="Bronze"/>
    <x v="74"/>
    <x v="379"/>
    <x v="31"/>
    <x v="3"/>
    <x v="8"/>
    <n v="298.86"/>
    <n v="308"/>
    <s v="STORE6"/>
    <s v="Benson-Elliott"/>
    <x v="3"/>
    <s v="Port Josephberg"/>
    <x v="2"/>
    <n v="3"/>
    <n v="370.93"/>
    <n v="0"/>
    <x v="0"/>
    <n v="1112.79"/>
  </r>
  <r>
    <s v="SALE547"/>
    <s v="Michelle Garcia Dds"/>
    <x v="324"/>
    <n v="55"/>
    <x v="1"/>
    <x v="31"/>
    <s v="Platinum"/>
    <x v="330"/>
    <x v="374"/>
    <x v="34"/>
    <x v="4"/>
    <x v="12"/>
    <n v="265.73266666666666"/>
    <n v="360"/>
    <s v="STORE15"/>
    <s v="Shelton PLC"/>
    <x v="0"/>
    <s v="East Jenniferstad"/>
    <x v="1"/>
    <n v="1"/>
    <n v="352.43"/>
    <n v="0.14000000000000001"/>
    <x v="1"/>
    <n v="303.08980000000003"/>
  </r>
  <r>
    <s v="SALE548"/>
    <s v="Erin Hopkins"/>
    <x v="325"/>
    <n v="40"/>
    <x v="0"/>
    <x v="9"/>
    <s v="Silver"/>
    <x v="331"/>
    <x v="381"/>
    <x v="21"/>
    <x v="2"/>
    <x v="4"/>
    <n v="115.82"/>
    <n v="460"/>
    <s v="STORE15"/>
    <s v="Shelton PLC"/>
    <x v="0"/>
    <s v="East Jenniferstad"/>
    <x v="1"/>
    <n v="2"/>
    <n v="562.97"/>
    <n v="0.2"/>
    <x v="0"/>
    <n v="900.75200000000007"/>
  </r>
  <r>
    <s v="SALE549"/>
    <s v="Paul Zamora"/>
    <x v="326"/>
    <n v="59"/>
    <x v="0"/>
    <x v="16"/>
    <s v="Platinum"/>
    <x v="332"/>
    <x v="382"/>
    <x v="76"/>
    <x v="3"/>
    <x v="6"/>
    <n v="81.75"/>
    <n v="0"/>
    <s v="STORE7"/>
    <s v="Martinez-Mullins"/>
    <x v="2"/>
    <s v="Williamsfurt"/>
    <x v="2"/>
    <n v="1"/>
    <n v="522.85"/>
    <n v="0.12"/>
    <x v="1"/>
    <n v="460.108"/>
  </r>
  <r>
    <s v="SALE550"/>
    <s v="Heather Valenzuela"/>
    <x v="115"/>
    <n v="31"/>
    <x v="0"/>
    <x v="41"/>
    <s v="Bronze"/>
    <x v="116"/>
    <x v="103"/>
    <x v="39"/>
    <x v="3"/>
    <x v="7"/>
    <n v="123.46"/>
    <n v="76"/>
    <s v="STORE16"/>
    <s v="Frederick-Wright"/>
    <x v="1"/>
    <s v="New Jimmymouth"/>
    <x v="1"/>
    <n v="4"/>
    <n v="714.89"/>
    <n v="0.15"/>
    <x v="0"/>
    <n v="2430.6260000000002"/>
  </r>
  <r>
    <s v="SALE551"/>
    <s v="Dr. Suzanne Bullock"/>
    <x v="8"/>
    <n v="60"/>
    <x v="1"/>
    <x v="4"/>
    <s v="Platinum"/>
    <x v="8"/>
    <x v="383"/>
    <x v="19"/>
    <x v="1"/>
    <x v="3"/>
    <n v="253.33"/>
    <n v="266"/>
    <s v="STORE2"/>
    <s v="Black-Horn"/>
    <x v="2"/>
    <s v="North Nancyview"/>
    <x v="0"/>
    <n v="3"/>
    <n v="137.77000000000001"/>
    <n v="0.26"/>
    <x v="1"/>
    <n v="305.84940000000012"/>
  </r>
  <r>
    <s v="SALE552"/>
    <s v="Leslie Johnson"/>
    <x v="248"/>
    <n v="31"/>
    <x v="0"/>
    <x v="39"/>
    <s v="Platinum"/>
    <x v="250"/>
    <x v="280"/>
    <x v="80"/>
    <x v="3"/>
    <x v="5"/>
    <n v="447.43"/>
    <n v="191"/>
    <s v="STORE11"/>
    <s v="Aguirre-Keller"/>
    <x v="2"/>
    <s v="Lake Michael"/>
    <x v="2"/>
    <n v="3"/>
    <n v="862.18"/>
    <n v="0.22"/>
    <x v="1"/>
    <n v="2017.5011999999999"/>
  </r>
  <r>
    <s v="SALE553"/>
    <s v="Jay Patel"/>
    <x v="327"/>
    <n v="43"/>
    <x v="1"/>
    <x v="5"/>
    <s v="Platinum"/>
    <x v="333"/>
    <x v="384"/>
    <x v="48"/>
    <x v="0"/>
    <x v="9"/>
    <n v="135.61000000000001"/>
    <n v="394"/>
    <s v="STORE14"/>
    <s v="Mcdonald Inc"/>
    <x v="2"/>
    <s v="Christopherland"/>
    <x v="0"/>
    <n v="2"/>
    <n v="833.64"/>
    <n v="0.24"/>
    <x v="1"/>
    <n v="1267.1328000000001"/>
  </r>
  <r>
    <s v="SALE554"/>
    <s v="Brian Garcia"/>
    <x v="328"/>
    <n v="31"/>
    <x v="1"/>
    <x v="38"/>
    <s v="Gold"/>
    <x v="334"/>
    <x v="385"/>
    <x v="46"/>
    <x v="0"/>
    <x v="20"/>
    <n v="21.34"/>
    <n v="65"/>
    <s v="STORE15"/>
    <s v="Shelton PLC"/>
    <x v="0"/>
    <s v="East Jenniferstad"/>
    <x v="1"/>
    <n v="3"/>
    <n v="543.22"/>
    <n v="0.05"/>
    <x v="2"/>
    <n v="1548.1769999999999"/>
  </r>
  <r>
    <s v="SALE555"/>
    <s v="Stephen Fowler"/>
    <x v="329"/>
    <n v="42"/>
    <x v="1"/>
    <x v="5"/>
    <s v="Platinum"/>
    <x v="335"/>
    <x v="43"/>
    <x v="12"/>
    <x v="0"/>
    <x v="11"/>
    <n v="131.24"/>
    <n v="232"/>
    <s v="STORE2"/>
    <s v="Black-Horn"/>
    <x v="2"/>
    <s v="North Nancyview"/>
    <x v="0"/>
    <n v="3"/>
    <n v="691.02"/>
    <n v="0.12"/>
    <x v="2"/>
    <n v="1824.2927999999999"/>
  </r>
  <r>
    <s v="SALE556"/>
    <s v="Melissa Duffy Md"/>
    <x v="98"/>
    <n v="58"/>
    <x v="1"/>
    <x v="42"/>
    <s v="Bronze"/>
    <x v="98"/>
    <x v="205"/>
    <x v="56"/>
    <x v="3"/>
    <x v="8"/>
    <n v="176.07"/>
    <n v="82"/>
    <s v="STORE17"/>
    <s v="Holloway Ltd"/>
    <x v="0"/>
    <s v="Bensonhaven"/>
    <x v="1"/>
    <n v="4"/>
    <n v="338.73"/>
    <n v="0.18"/>
    <x v="0"/>
    <n v="1111.0344"/>
  </r>
  <r>
    <s v="SALE557"/>
    <s v="James Bean"/>
    <x v="330"/>
    <n v="50"/>
    <x v="0"/>
    <x v="23"/>
    <s v="Bronze"/>
    <x v="336"/>
    <x v="257"/>
    <x v="94"/>
    <x v="3"/>
    <x v="22"/>
    <n v="388.46"/>
    <n v="208"/>
    <s v="STORE16"/>
    <s v="Frederick-Wright"/>
    <x v="1"/>
    <s v="New Jimmymouth"/>
    <x v="1"/>
    <n v="3"/>
    <n v="366.08"/>
    <n v="0.05"/>
    <x v="0"/>
    <n v="1043.328"/>
  </r>
  <r>
    <s v="SALE558"/>
    <s v="Lance Baker"/>
    <x v="102"/>
    <n v="50"/>
    <x v="1"/>
    <x v="26"/>
    <s v="Gold"/>
    <x v="102"/>
    <x v="263"/>
    <x v="26"/>
    <x v="1"/>
    <x v="11"/>
    <n v="242.23"/>
    <n v="453"/>
    <s v="STORE13"/>
    <s v="Gardner, Humphrey and Contreras"/>
    <x v="3"/>
    <s v="Johnsonville"/>
    <x v="1"/>
    <n v="4"/>
    <n v="539.48"/>
    <n v="0.28000000000000003"/>
    <x v="2"/>
    <n v="1553.7023999999999"/>
  </r>
  <r>
    <s v="SALE559"/>
    <s v="Cynthia Lopez"/>
    <x v="331"/>
    <n v="50"/>
    <x v="0"/>
    <x v="48"/>
    <s v="Platinum"/>
    <x v="337"/>
    <x v="386"/>
    <x v="52"/>
    <x v="4"/>
    <x v="15"/>
    <n v="438.25"/>
    <n v="496"/>
    <s v="STORE16"/>
    <s v="Frederick-Wright"/>
    <x v="1"/>
    <s v="New Jimmymouth"/>
    <x v="1"/>
    <n v="1"/>
    <n v="499.59"/>
    <n v="0.03"/>
    <x v="2"/>
    <n v="484.60230000000001"/>
  </r>
  <r>
    <s v="SALE560"/>
    <s v="Kimberly Brooks"/>
    <x v="332"/>
    <n v="42"/>
    <x v="0"/>
    <x v="23"/>
    <s v="Silver"/>
    <x v="338"/>
    <x v="387"/>
    <x v="37"/>
    <x v="3"/>
    <x v="8"/>
    <n v="19.52"/>
    <n v="57"/>
    <s v="STORE8"/>
    <s v="Bean, Jones and Park"/>
    <x v="1"/>
    <s v="Thompsonborough"/>
    <x v="2"/>
    <n v="3"/>
    <n v="330.04"/>
    <n v="0.2"/>
    <x v="0"/>
    <n v="792.09600000000012"/>
  </r>
  <r>
    <s v="SALE561"/>
    <s v="Melissa Hamilton"/>
    <x v="91"/>
    <n v="23"/>
    <x v="1"/>
    <x v="15"/>
    <s v="Silver"/>
    <x v="91"/>
    <x v="170"/>
    <x v="75"/>
    <x v="1"/>
    <x v="11"/>
    <n v="449.4"/>
    <n v="274.7"/>
    <s v="STORE17"/>
    <s v="Holloway Ltd"/>
    <x v="0"/>
    <s v="Bensonhaven"/>
    <x v="1"/>
    <n v="2"/>
    <n v="813.01"/>
    <n v="0.06"/>
    <x v="1"/>
    <n v="1528.4588000000001"/>
  </r>
  <r>
    <s v="SALE562"/>
    <s v="Amber Carlson"/>
    <x v="333"/>
    <n v="18"/>
    <x v="1"/>
    <x v="6"/>
    <s v="Gold"/>
    <x v="339"/>
    <x v="388"/>
    <x v="55"/>
    <x v="4"/>
    <x v="12"/>
    <n v="342.56"/>
    <n v="181"/>
    <s v="STORE2"/>
    <s v="Black-Horn"/>
    <x v="2"/>
    <s v="North Nancyview"/>
    <x v="0"/>
    <n v="4"/>
    <n v="204.8"/>
    <n v="0.03"/>
    <x v="1"/>
    <n v="794.62400000000002"/>
  </r>
  <r>
    <s v="SALE563"/>
    <s v="Brian Lopez"/>
    <x v="306"/>
    <n v="28"/>
    <x v="1"/>
    <x v="14"/>
    <s v="Gold"/>
    <x v="311"/>
    <x v="389"/>
    <x v="58"/>
    <x v="4"/>
    <x v="21"/>
    <n v="364.67"/>
    <n v="452"/>
    <s v="STORE3"/>
    <s v="Johnson-Wright"/>
    <x v="0"/>
    <s v="Hoodberg"/>
    <x v="0"/>
    <n v="3"/>
    <n v="728.32"/>
    <n v="0.01"/>
    <x v="0"/>
    <n v="2163.1104"/>
  </r>
  <r>
    <s v="SALE564"/>
    <s v="Jeffery Wolf"/>
    <x v="334"/>
    <n v="60"/>
    <x v="1"/>
    <x v="25"/>
    <s v="Bronze"/>
    <x v="340"/>
    <x v="390"/>
    <x v="4"/>
    <x v="2"/>
    <x v="4"/>
    <n v="17.309999999999999"/>
    <n v="399"/>
    <s v="STORE7"/>
    <s v="Martinez-Mullins"/>
    <x v="2"/>
    <s v="Williamsfurt"/>
    <x v="2"/>
    <n v="3"/>
    <n v="836.4"/>
    <n v="0"/>
    <x v="0"/>
    <n v="2509.1999999999998"/>
  </r>
  <r>
    <s v="SALE565"/>
    <s v="Denise Griffin"/>
    <x v="335"/>
    <n v="33"/>
    <x v="0"/>
    <x v="26"/>
    <s v="Platinum"/>
    <x v="341"/>
    <x v="20"/>
    <x v="64"/>
    <x v="1"/>
    <x v="11"/>
    <n v="340.14"/>
    <n v="361"/>
    <s v="STORE12"/>
    <s v="Thomas, Bridges and Harris"/>
    <x v="0"/>
    <s v="Sabrinatown"/>
    <x v="2"/>
    <n v="1"/>
    <n v="780.16"/>
    <n v="0.02"/>
    <x v="2"/>
    <n v="764.55679999999995"/>
  </r>
  <r>
    <s v="SALE566"/>
    <s v="Manuel Fisher"/>
    <x v="44"/>
    <n v="21"/>
    <x v="1"/>
    <x v="21"/>
    <s v="Gold"/>
    <x v="44"/>
    <x v="391"/>
    <x v="54"/>
    <x v="4"/>
    <x v="21"/>
    <n v="167.34"/>
    <n v="296"/>
    <s v="STORE13"/>
    <s v="Gardner, Humphrey and Contreras"/>
    <x v="3"/>
    <s v="Johnsonville"/>
    <x v="1"/>
    <n v="4"/>
    <n v="354.12"/>
    <n v="0.06"/>
    <x v="1"/>
    <n v="1331.4911999999999"/>
  </r>
  <r>
    <s v="SALE567"/>
    <s v="Jeffery Wolf"/>
    <x v="334"/>
    <n v="60"/>
    <x v="1"/>
    <x v="25"/>
    <s v="Bronze"/>
    <x v="340"/>
    <x v="392"/>
    <x v="81"/>
    <x v="2"/>
    <x v="18"/>
    <n v="266.86"/>
    <n v="458"/>
    <s v="STORE2"/>
    <s v="Black-Horn"/>
    <x v="2"/>
    <s v="North Nancyview"/>
    <x v="0"/>
    <n v="4"/>
    <n v="282.48"/>
    <n v="0.11"/>
    <x v="1"/>
    <n v="1005.6288"/>
  </r>
  <r>
    <s v="SALE568"/>
    <s v="Mario Harvey Jr."/>
    <x v="336"/>
    <n v="46"/>
    <x v="0"/>
    <x v="46"/>
    <s v="Platinum"/>
    <x v="342"/>
    <x v="2"/>
    <x v="42"/>
    <x v="0"/>
    <x v="11"/>
    <n v="131.51"/>
    <n v="0"/>
    <s v="STORE6"/>
    <s v="Benson-Elliott"/>
    <x v="3"/>
    <s v="Port Josephberg"/>
    <x v="2"/>
    <n v="2"/>
    <n v="740.68"/>
    <n v="0.02"/>
    <x v="1"/>
    <n v="1451.7328"/>
  </r>
  <r>
    <s v="SALE569"/>
    <s v="Lance Baker"/>
    <x v="102"/>
    <n v="50"/>
    <x v="1"/>
    <x v="26"/>
    <s v="Gold"/>
    <x v="102"/>
    <x v="393"/>
    <x v="6"/>
    <x v="3"/>
    <x v="6"/>
    <n v="461.47"/>
    <n v="190"/>
    <s v="STORE9"/>
    <s v="Moore, Padilla and Butler"/>
    <x v="2"/>
    <s v="East Johnstad"/>
    <x v="1"/>
    <n v="3"/>
    <n v="600.58000000000004"/>
    <n v="0.28999999999999998"/>
    <x v="2"/>
    <n v="1279.2354"/>
  </r>
  <r>
    <s v="SALE570"/>
    <s v="Paul Cox"/>
    <x v="337"/>
    <n v="60"/>
    <x v="1"/>
    <x v="32"/>
    <s v="Silver"/>
    <x v="343"/>
    <x v="196"/>
    <x v="15"/>
    <x v="0"/>
    <x v="13"/>
    <n v="240.63"/>
    <n v="423"/>
    <s v="STORE3"/>
    <s v="Johnson-Wright"/>
    <x v="0"/>
    <s v="Hoodberg"/>
    <x v="0"/>
    <n v="3"/>
    <n v="345.58"/>
    <n v="0.22"/>
    <x v="0"/>
    <n v="808.65719999999999"/>
  </r>
  <r>
    <s v="SALE571"/>
    <s v="Hunter Sutton"/>
    <x v="338"/>
    <n v="54"/>
    <x v="0"/>
    <x v="40"/>
    <s v="Gold"/>
    <x v="344"/>
    <x v="298"/>
    <x v="97"/>
    <x v="4"/>
    <x v="14"/>
    <n v="265.73266666666666"/>
    <n v="343"/>
    <s v="STORE11"/>
    <s v="Aguirre-Keller"/>
    <x v="2"/>
    <s v="Lake Michael"/>
    <x v="2"/>
    <n v="1"/>
    <n v="974.52"/>
    <n v="0.01"/>
    <x v="1"/>
    <n v="964.77480000000003"/>
  </r>
  <r>
    <s v="SALE572"/>
    <s v="Eric Vega"/>
    <x v="339"/>
    <n v="50"/>
    <x v="0"/>
    <x v="32"/>
    <s v="Gold"/>
    <x v="345"/>
    <x v="394"/>
    <x v="53"/>
    <x v="0"/>
    <x v="11"/>
    <n v="144.53"/>
    <n v="367"/>
    <s v="STORE1"/>
    <s v="Martinez, Adkins and Johnson"/>
    <x v="0"/>
    <s v="Danielmouth"/>
    <x v="1"/>
    <n v="3"/>
    <n v="282.33"/>
    <n v="7.0000000000000007E-2"/>
    <x v="0"/>
    <n v="787.70069999999998"/>
  </r>
  <r>
    <s v="SALE573"/>
    <s v="Martha Brown"/>
    <x v="156"/>
    <n v="20"/>
    <x v="1"/>
    <x v="24"/>
    <s v="Gold"/>
    <x v="157"/>
    <x v="349"/>
    <x v="3"/>
    <x v="1"/>
    <x v="3"/>
    <n v="392.89"/>
    <n v="320"/>
    <s v="STORE19"/>
    <s v="Mann-Austin"/>
    <x v="3"/>
    <s v="Vasquezborough"/>
    <x v="2"/>
    <n v="4"/>
    <n v="158.46"/>
    <n v="0.09"/>
    <x v="1"/>
    <n v="576.7944"/>
  </r>
  <r>
    <s v="SALE574"/>
    <s v="Ryan Moore"/>
    <x v="109"/>
    <n v="38"/>
    <x v="0"/>
    <x v="45"/>
    <s v="Bronze"/>
    <x v="110"/>
    <x v="395"/>
    <x v="76"/>
    <x v="3"/>
    <x v="6"/>
    <n v="81.75"/>
    <n v="0"/>
    <s v="STORE7"/>
    <s v="Martinez-Mullins"/>
    <x v="2"/>
    <s v="Williamsfurt"/>
    <x v="2"/>
    <n v="2"/>
    <n v="778.56"/>
    <n v="0.11"/>
    <x v="2"/>
    <n v="1385.8368"/>
  </r>
  <r>
    <s v="SALE575"/>
    <s v="Wesley Short"/>
    <x v="12"/>
    <n v="41"/>
    <x v="1"/>
    <x v="10"/>
    <s v="Gold"/>
    <x v="12"/>
    <x v="396"/>
    <x v="57"/>
    <x v="0"/>
    <x v="13"/>
    <n v="190.29"/>
    <n v="260"/>
    <s v="STORE19"/>
    <s v="Mann-Austin"/>
    <x v="3"/>
    <s v="Vasquezborough"/>
    <x v="2"/>
    <n v="4"/>
    <n v="280.16000000000003"/>
    <n v="0.18"/>
    <x v="2"/>
    <n v="918.92480000000012"/>
  </r>
  <r>
    <s v="SALE576"/>
    <s v="Cynthia Roberts"/>
    <x v="86"/>
    <n v="22"/>
    <x v="1"/>
    <x v="1"/>
    <s v="Gold"/>
    <x v="86"/>
    <x v="397"/>
    <x v="51"/>
    <x v="2"/>
    <x v="4"/>
    <n v="214.32"/>
    <n v="383"/>
    <s v="STORE13"/>
    <s v="Gardner, Humphrey and Contreras"/>
    <x v="3"/>
    <s v="Johnsonville"/>
    <x v="1"/>
    <n v="2"/>
    <n v="649.54999999999995"/>
    <n v="0.28999999999999998"/>
    <x v="1"/>
    <n v="922.36099999999988"/>
  </r>
  <r>
    <s v="SALE577"/>
    <s v="Daniel Boyd"/>
    <x v="69"/>
    <n v="29"/>
    <x v="1"/>
    <x v="35"/>
    <s v="Bronze"/>
    <x v="69"/>
    <x v="398"/>
    <x v="12"/>
    <x v="0"/>
    <x v="11"/>
    <n v="131.24"/>
    <n v="232"/>
    <s v="STORE2"/>
    <s v="Black-Horn"/>
    <x v="2"/>
    <s v="North Nancyview"/>
    <x v="0"/>
    <n v="2"/>
    <n v="994.32"/>
    <n v="0.27"/>
    <x v="1"/>
    <n v="1451.7072000000001"/>
  </r>
  <r>
    <s v="SALE578"/>
    <s v="Robert Harris"/>
    <x v="302"/>
    <n v="50"/>
    <x v="0"/>
    <x v="9"/>
    <s v="Platinum"/>
    <x v="307"/>
    <x v="42"/>
    <x v="82"/>
    <x v="0"/>
    <x v="20"/>
    <n v="285.54000000000002"/>
    <n v="358"/>
    <s v="STORE12"/>
    <s v="Thomas, Bridges and Harris"/>
    <x v="0"/>
    <s v="Sabrinatown"/>
    <x v="2"/>
    <n v="1"/>
    <n v="64.94"/>
    <n v="0.21"/>
    <x v="1"/>
    <n v="51.302599999999998"/>
  </r>
  <r>
    <s v="SALE579"/>
    <s v="Patrick Coleman"/>
    <x v="199"/>
    <n v="29"/>
    <x v="0"/>
    <x v="48"/>
    <s v="Silver"/>
    <x v="200"/>
    <x v="326"/>
    <x v="11"/>
    <x v="1"/>
    <x v="10"/>
    <n v="326.06"/>
    <n v="301"/>
    <s v="STORE7"/>
    <s v="Martinez-Mullins"/>
    <x v="2"/>
    <s v="Williamsfurt"/>
    <x v="2"/>
    <n v="2"/>
    <n v="507.66"/>
    <n v="0"/>
    <x v="2"/>
    <n v="1015.32"/>
  </r>
  <r>
    <s v="SALE580"/>
    <s v="William Jackson"/>
    <x v="340"/>
    <n v="58"/>
    <x v="1"/>
    <x v="40"/>
    <s v="Silver"/>
    <x v="346"/>
    <x v="399"/>
    <x v="82"/>
    <x v="0"/>
    <x v="20"/>
    <n v="285.54000000000002"/>
    <n v="358"/>
    <s v="STORE4"/>
    <s v="Alexander Group"/>
    <x v="2"/>
    <s v="Port Sharon"/>
    <x v="2"/>
    <n v="4"/>
    <n v="968.27"/>
    <n v="0.03"/>
    <x v="1"/>
    <n v="3756.8876"/>
  </r>
  <r>
    <s v="SALE581"/>
    <s v="Adam Cruz"/>
    <x v="222"/>
    <n v="60"/>
    <x v="1"/>
    <x v="36"/>
    <s v="Platinum"/>
    <x v="223"/>
    <x v="400"/>
    <x v="12"/>
    <x v="0"/>
    <x v="11"/>
    <n v="131.24"/>
    <n v="232"/>
    <s v="STORE5"/>
    <s v="Gray Ltd"/>
    <x v="0"/>
    <s v="New Michaelchester"/>
    <x v="0"/>
    <n v="4"/>
    <n v="510.33"/>
    <n v="0.2"/>
    <x v="1"/>
    <n v="1633.056"/>
  </r>
  <r>
    <s v="SALE582"/>
    <s v="Brian Lopez"/>
    <x v="306"/>
    <n v="28"/>
    <x v="1"/>
    <x v="14"/>
    <s v="Gold"/>
    <x v="311"/>
    <x v="401"/>
    <x v="38"/>
    <x v="0"/>
    <x v="13"/>
    <n v="167.12"/>
    <n v="316"/>
    <s v="STORE19"/>
    <s v="Mann-Austin"/>
    <x v="3"/>
    <s v="Vasquezborough"/>
    <x v="2"/>
    <n v="2"/>
    <n v="156.72999999999999"/>
    <n v="0.18"/>
    <x v="2"/>
    <n v="257.03719999999998"/>
  </r>
  <r>
    <s v="SALE583"/>
    <s v="Maria Ramirez"/>
    <x v="48"/>
    <n v="37"/>
    <x v="0"/>
    <x v="10"/>
    <s v="Bronze"/>
    <x v="48"/>
    <x v="402"/>
    <x v="8"/>
    <x v="3"/>
    <x v="8"/>
    <n v="201.41"/>
    <n v="146"/>
    <s v="STORE10"/>
    <s v="Hill, Wagner and Ballard"/>
    <x v="3"/>
    <s v="East Davidville"/>
    <x v="2"/>
    <n v="3"/>
    <n v="53.83"/>
    <n v="0.24"/>
    <x v="0"/>
    <n v="122.7324"/>
  </r>
  <r>
    <s v="SALE584"/>
    <s v="Charles Conley"/>
    <x v="145"/>
    <n v="39"/>
    <x v="1"/>
    <x v="17"/>
    <s v="Gold"/>
    <x v="146"/>
    <x v="87"/>
    <x v="36"/>
    <x v="3"/>
    <x v="6"/>
    <n v="325.26"/>
    <n v="400"/>
    <s v="STORE4"/>
    <s v="Alexander Group"/>
    <x v="2"/>
    <s v="Port Sharon"/>
    <x v="2"/>
    <n v="1"/>
    <n v="34.71"/>
    <n v="0.1"/>
    <x v="2"/>
    <n v="31.239000000000001"/>
  </r>
  <r>
    <s v="SALE585"/>
    <s v="Tanner Thompson"/>
    <x v="292"/>
    <n v="32"/>
    <x v="1"/>
    <x v="33"/>
    <s v="Bronze"/>
    <x v="296"/>
    <x v="56"/>
    <x v="25"/>
    <x v="1"/>
    <x v="5"/>
    <n v="480.9"/>
    <n v="104"/>
    <s v="STORE1"/>
    <s v="Martinez, Adkins and Johnson"/>
    <x v="0"/>
    <s v="Danielmouth"/>
    <x v="1"/>
    <n v="2"/>
    <n v="829.15"/>
    <n v="0.11"/>
    <x v="1"/>
    <n v="1475.8869999999999"/>
  </r>
  <r>
    <s v="SALE586"/>
    <s v="Matthew Payne"/>
    <x v="105"/>
    <n v="25"/>
    <x v="0"/>
    <x v="0"/>
    <s v="Gold"/>
    <x v="105"/>
    <x v="104"/>
    <x v="24"/>
    <x v="1"/>
    <x v="1"/>
    <n v="431.67"/>
    <n v="73"/>
    <s v="STORE3"/>
    <s v="Johnson-Wright"/>
    <x v="0"/>
    <s v="Hoodberg"/>
    <x v="0"/>
    <n v="2"/>
    <n v="481.86"/>
    <n v="0.1"/>
    <x v="2"/>
    <n v="867.34800000000007"/>
  </r>
  <r>
    <s v="SALE587"/>
    <s v="Rhonda Young"/>
    <x v="341"/>
    <n v="49"/>
    <x v="1"/>
    <x v="41"/>
    <s v="Platinum"/>
    <x v="347"/>
    <x v="166"/>
    <x v="40"/>
    <x v="0"/>
    <x v="0"/>
    <n v="212.26"/>
    <n v="82"/>
    <s v="STORE7"/>
    <s v="Martinez-Mullins"/>
    <x v="2"/>
    <s v="Williamsfurt"/>
    <x v="2"/>
    <n v="4"/>
    <n v="915.17"/>
    <n v="0.19"/>
    <x v="2"/>
    <n v="2965.1507999999999"/>
  </r>
  <r>
    <s v="SALE588"/>
    <s v="Eric Todd"/>
    <x v="96"/>
    <n v="61"/>
    <x v="0"/>
    <x v="10"/>
    <s v="Gold"/>
    <x v="96"/>
    <x v="403"/>
    <x v="51"/>
    <x v="2"/>
    <x v="4"/>
    <n v="214.32"/>
    <n v="383"/>
    <s v="STORE18"/>
    <s v="Guerrero-Schmitt"/>
    <x v="3"/>
    <s v="East Stevechester"/>
    <x v="1"/>
    <n v="1"/>
    <n v="250.95"/>
    <n v="0.03"/>
    <x v="1"/>
    <n v="243.42150000000001"/>
  </r>
  <r>
    <s v="SALE589"/>
    <s v="Andrew Smith"/>
    <x v="88"/>
    <n v="60"/>
    <x v="0"/>
    <x v="18"/>
    <s v="Bronze"/>
    <x v="88"/>
    <x v="57"/>
    <x v="99"/>
    <x v="4"/>
    <x v="21"/>
    <n v="358.47"/>
    <n v="143"/>
    <s v="STORE5"/>
    <s v="Gray Ltd"/>
    <x v="0"/>
    <s v="New Michaelchester"/>
    <x v="0"/>
    <n v="3"/>
    <n v="882.84"/>
    <n v="0.1"/>
    <x v="0"/>
    <n v="2383.6680000000001"/>
  </r>
  <r>
    <s v="SALE590"/>
    <s v="Sean Roth"/>
    <x v="159"/>
    <n v="43"/>
    <x v="0"/>
    <x v="45"/>
    <s v="Gold"/>
    <x v="160"/>
    <x v="404"/>
    <x v="46"/>
    <x v="0"/>
    <x v="20"/>
    <n v="21.34"/>
    <n v="65"/>
    <s v="STORE18"/>
    <s v="Guerrero-Schmitt"/>
    <x v="3"/>
    <s v="East Stevechester"/>
    <x v="1"/>
    <n v="4"/>
    <n v="573.37"/>
    <n v="0.04"/>
    <x v="2"/>
    <n v="2201.7408"/>
  </r>
  <r>
    <s v="SALE591"/>
    <s v="Cheryl Copeland"/>
    <x v="63"/>
    <n v="51"/>
    <x v="0"/>
    <x v="33"/>
    <s v="Platinum"/>
    <x v="63"/>
    <x v="405"/>
    <x v="79"/>
    <x v="2"/>
    <x v="18"/>
    <n v="283.83"/>
    <n v="244"/>
    <s v="STORE12"/>
    <s v="Thomas, Bridges and Harris"/>
    <x v="0"/>
    <s v="Sabrinatown"/>
    <x v="2"/>
    <n v="3"/>
    <n v="622.72"/>
    <n v="0.04"/>
    <x v="0"/>
    <n v="1793.4336000000001"/>
  </r>
  <r>
    <s v="SALE592"/>
    <s v="Timothy Valenzuela"/>
    <x v="321"/>
    <n v="53"/>
    <x v="0"/>
    <x v="6"/>
    <s v="Platinum"/>
    <x v="327"/>
    <x v="186"/>
    <x v="80"/>
    <x v="3"/>
    <x v="5"/>
    <n v="447.43"/>
    <n v="191"/>
    <s v="STORE17"/>
    <s v="Holloway Ltd"/>
    <x v="0"/>
    <s v="Bensonhaven"/>
    <x v="1"/>
    <n v="3"/>
    <n v="259.74"/>
    <n v="0.24"/>
    <x v="0"/>
    <n v="592.20720000000006"/>
  </r>
  <r>
    <s v="SALE593"/>
    <s v="Katherine Dorsey"/>
    <x v="76"/>
    <n v="24"/>
    <x v="0"/>
    <x v="15"/>
    <s v="Platinum"/>
    <x v="76"/>
    <x v="406"/>
    <x v="77"/>
    <x v="0"/>
    <x v="11"/>
    <n v="38.76"/>
    <n v="137"/>
    <s v="STORE13"/>
    <s v="Gardner, Humphrey and Contreras"/>
    <x v="3"/>
    <s v="Johnsonville"/>
    <x v="1"/>
    <n v="4"/>
    <n v="951.09"/>
    <n v="0.14000000000000001"/>
    <x v="2"/>
    <n v="3271.7496000000001"/>
  </r>
  <r>
    <s v="SALE594"/>
    <s v="Carmen Price"/>
    <x v="173"/>
    <n v="46"/>
    <x v="0"/>
    <x v="3"/>
    <s v="Bronze"/>
    <x v="174"/>
    <x v="407"/>
    <x v="8"/>
    <x v="3"/>
    <x v="8"/>
    <n v="201.41"/>
    <n v="146"/>
    <s v="STORE2"/>
    <s v="Black-Horn"/>
    <x v="2"/>
    <s v="North Nancyview"/>
    <x v="0"/>
    <n v="1"/>
    <n v="71.709999999999994"/>
    <n v="0.23"/>
    <x v="2"/>
    <n v="55.216700000000003"/>
  </r>
  <r>
    <s v="SALE595"/>
    <s v="Teresa Stokes"/>
    <x v="120"/>
    <n v="41"/>
    <x v="1"/>
    <x v="9"/>
    <s v="Platinum"/>
    <x v="348"/>
    <x v="99"/>
    <x v="42"/>
    <x v="0"/>
    <x v="11"/>
    <n v="131.51"/>
    <n v="0"/>
    <s v="STORE7"/>
    <s v="Martinez-Mullins"/>
    <x v="2"/>
    <s v="Williamsfurt"/>
    <x v="2"/>
    <n v="4"/>
    <n v="894.93"/>
    <n v="0.05"/>
    <x v="2"/>
    <n v="3400.733999999999"/>
  </r>
  <r>
    <s v="SALE596"/>
    <s v="Christina Garcia"/>
    <x v="342"/>
    <n v="37"/>
    <x v="1"/>
    <x v="32"/>
    <s v="Platinum"/>
    <x v="349"/>
    <x v="253"/>
    <x v="36"/>
    <x v="3"/>
    <x v="6"/>
    <n v="325.26"/>
    <n v="400"/>
    <s v="STORE8"/>
    <s v="Bean, Jones and Park"/>
    <x v="1"/>
    <s v="Thompsonborough"/>
    <x v="2"/>
    <n v="4"/>
    <n v="870.18"/>
    <n v="0.13"/>
    <x v="2"/>
    <n v="3028.2264"/>
  </r>
  <r>
    <s v="SALE597"/>
    <s v="Stephen Fowler"/>
    <x v="329"/>
    <n v="42"/>
    <x v="1"/>
    <x v="5"/>
    <s v="Platinum"/>
    <x v="335"/>
    <x v="408"/>
    <x v="91"/>
    <x v="2"/>
    <x v="19"/>
    <n v="299.11"/>
    <n v="118"/>
    <s v="STORE2"/>
    <s v="Black-Horn"/>
    <x v="2"/>
    <s v="North Nancyview"/>
    <x v="0"/>
    <n v="2"/>
    <n v="552.72"/>
    <n v="0.06"/>
    <x v="1"/>
    <n v="1039.1135999999999"/>
  </r>
  <r>
    <s v="SALE598"/>
    <s v="Mary Russell"/>
    <x v="176"/>
    <n v="58"/>
    <x v="0"/>
    <x v="13"/>
    <s v="Bronze"/>
    <x v="177"/>
    <x v="409"/>
    <x v="11"/>
    <x v="1"/>
    <x v="10"/>
    <n v="326.06"/>
    <n v="301"/>
    <s v="STORE8"/>
    <s v="Bean, Jones and Park"/>
    <x v="1"/>
    <s v="Thompsonborough"/>
    <x v="2"/>
    <n v="3"/>
    <n v="700.43"/>
    <n v="0.01"/>
    <x v="2"/>
    <n v="2080.2770999999998"/>
  </r>
  <r>
    <s v="SALE599"/>
    <s v="Mrs. Susan Buckley"/>
    <x v="343"/>
    <n v="52"/>
    <x v="1"/>
    <x v="28"/>
    <s v="Platinum"/>
    <x v="350"/>
    <x v="330"/>
    <x v="93"/>
    <x v="0"/>
    <x v="13"/>
    <n v="495.72"/>
    <n v="323"/>
    <s v="STORE2"/>
    <s v="Black-Horn"/>
    <x v="2"/>
    <s v="North Nancyview"/>
    <x v="0"/>
    <n v="2"/>
    <n v="823.03"/>
    <n v="0.18"/>
    <x v="1"/>
    <n v="1349.7692"/>
  </r>
  <r>
    <s v="SALE600"/>
    <s v="Damon Perez"/>
    <x v="57"/>
    <n v="21"/>
    <x v="0"/>
    <x v="31"/>
    <s v="Gold"/>
    <x v="57"/>
    <x v="410"/>
    <x v="80"/>
    <x v="3"/>
    <x v="5"/>
    <n v="447.43"/>
    <n v="191"/>
    <s v="STORE6"/>
    <s v="Benson-Elliott"/>
    <x v="3"/>
    <s v="Port Josephberg"/>
    <x v="2"/>
    <n v="1"/>
    <n v="117.37"/>
    <n v="0.21"/>
    <x v="0"/>
    <n v="92.722300000000004"/>
  </r>
  <r>
    <s v="SALE601"/>
    <s v="Christopher Lester"/>
    <x v="251"/>
    <n v="64"/>
    <x v="0"/>
    <x v="36"/>
    <s v="Silver"/>
    <x v="253"/>
    <x v="59"/>
    <x v="6"/>
    <x v="3"/>
    <x v="6"/>
    <n v="461.47"/>
    <n v="190"/>
    <s v="STORE1"/>
    <s v="Martinez, Adkins and Johnson"/>
    <x v="0"/>
    <s v="Danielmouth"/>
    <x v="1"/>
    <n v="4"/>
    <n v="165.37"/>
    <n v="0.28999999999999998"/>
    <x v="0"/>
    <n v="469.6508"/>
  </r>
  <r>
    <s v="SALE602"/>
    <s v="Frank Stewart"/>
    <x v="74"/>
    <n v="44"/>
    <x v="1"/>
    <x v="37"/>
    <s v="Bronze"/>
    <x v="74"/>
    <x v="132"/>
    <x v="96"/>
    <x v="2"/>
    <x v="18"/>
    <n v="312.8"/>
    <n v="350"/>
    <s v="STORE10"/>
    <s v="Hill, Wagner and Ballard"/>
    <x v="3"/>
    <s v="East Davidville"/>
    <x v="2"/>
    <n v="3"/>
    <n v="483.06"/>
    <n v="0.05"/>
    <x v="0"/>
    <n v="1376.721"/>
  </r>
  <r>
    <s v="SALE603"/>
    <s v="Gloria Taylor"/>
    <x v="144"/>
    <n v="56"/>
    <x v="1"/>
    <x v="38"/>
    <s v="Platinum"/>
    <x v="145"/>
    <x v="411"/>
    <x v="82"/>
    <x v="0"/>
    <x v="20"/>
    <n v="285.54000000000002"/>
    <n v="358"/>
    <s v="STORE7"/>
    <s v="Martinez-Mullins"/>
    <x v="2"/>
    <s v="Williamsfurt"/>
    <x v="2"/>
    <n v="4"/>
    <n v="262.05"/>
    <n v="0.24"/>
    <x v="1"/>
    <n v="796.63200000000006"/>
  </r>
  <r>
    <s v="SALE604"/>
    <s v="Samantha Lee"/>
    <x v="190"/>
    <n v="36"/>
    <x v="1"/>
    <x v="40"/>
    <s v="Bronze"/>
    <x v="191"/>
    <x v="36"/>
    <x v="66"/>
    <x v="3"/>
    <x v="6"/>
    <n v="48.01"/>
    <n v="439"/>
    <s v="STORE14"/>
    <s v="Mcdonald Inc"/>
    <x v="2"/>
    <s v="Christopherland"/>
    <x v="0"/>
    <n v="3"/>
    <n v="970.89"/>
    <n v="0.11"/>
    <x v="2"/>
    <n v="2592.2763"/>
  </r>
  <r>
    <s v="SALE605"/>
    <s v="Kathryn Garcia"/>
    <x v="187"/>
    <n v="44"/>
    <x v="0"/>
    <x v="24"/>
    <s v="Platinum"/>
    <x v="188"/>
    <x v="383"/>
    <x v="18"/>
    <x v="0"/>
    <x v="13"/>
    <n v="477.61"/>
    <n v="300"/>
    <s v="STORE0"/>
    <s v="Rivera-Warner"/>
    <x v="3"/>
    <s v="Washingtonfurt"/>
    <x v="1"/>
    <n v="1"/>
    <n v="61.11"/>
    <n v="0.1"/>
    <x v="1"/>
    <n v="54.999000000000002"/>
  </r>
  <r>
    <s v="SALE606"/>
    <s v="David Arnold"/>
    <x v="92"/>
    <n v="54"/>
    <x v="1"/>
    <x v="24"/>
    <s v="Silver"/>
    <x v="92"/>
    <x v="224"/>
    <x v="16"/>
    <x v="3"/>
    <x v="6"/>
    <n v="234.80599999999998"/>
    <n v="378"/>
    <s v="STORE8"/>
    <s v="Bean, Jones and Park"/>
    <x v="1"/>
    <s v="Thompsonborough"/>
    <x v="2"/>
    <n v="3"/>
    <n v="827.88"/>
    <n v="0.19"/>
    <x v="1"/>
    <n v="2011.7483999999999"/>
  </r>
  <r>
    <s v="SALE607"/>
    <s v="Kimberly Roberts"/>
    <x v="344"/>
    <n v="36"/>
    <x v="1"/>
    <x v="19"/>
    <s v="Gold"/>
    <x v="351"/>
    <x v="246"/>
    <x v="72"/>
    <x v="3"/>
    <x v="16"/>
    <n v="371.38"/>
    <n v="220"/>
    <s v="STORE13"/>
    <s v="Gardner, Humphrey and Contreras"/>
    <x v="3"/>
    <s v="Johnsonville"/>
    <x v="1"/>
    <n v="3"/>
    <n v="926.85"/>
    <n v="0.18"/>
    <x v="2"/>
    <n v="2280.0509999999999"/>
  </r>
  <r>
    <s v="SALE608"/>
    <s v="Tiffany Williams"/>
    <x v="345"/>
    <n v="64"/>
    <x v="1"/>
    <x v="21"/>
    <s v="Gold"/>
    <x v="352"/>
    <x v="125"/>
    <x v="31"/>
    <x v="3"/>
    <x v="8"/>
    <n v="298.86"/>
    <n v="308"/>
    <s v="STORE14"/>
    <s v="Mcdonald Inc"/>
    <x v="2"/>
    <s v="Christopherland"/>
    <x v="0"/>
    <n v="1"/>
    <n v="874.59"/>
    <n v="0.28999999999999998"/>
    <x v="1"/>
    <n v="620.95889999999997"/>
  </r>
  <r>
    <s v="SALE609"/>
    <s v="Manuel Fisher"/>
    <x v="44"/>
    <n v="21"/>
    <x v="1"/>
    <x v="21"/>
    <s v="Gold"/>
    <x v="44"/>
    <x v="275"/>
    <x v="5"/>
    <x v="1"/>
    <x v="5"/>
    <n v="465.34"/>
    <n v="301"/>
    <s v="STORE1"/>
    <s v="Martinez, Adkins and Johnson"/>
    <x v="0"/>
    <s v="Danielmouth"/>
    <x v="1"/>
    <n v="4"/>
    <n v="479.11"/>
    <n v="0.24"/>
    <x v="1"/>
    <n v="1456.4944"/>
  </r>
  <r>
    <s v="SALE610"/>
    <s v="Stuart Johnson"/>
    <x v="26"/>
    <n v="42"/>
    <x v="1"/>
    <x v="16"/>
    <s v="Platinum"/>
    <x v="26"/>
    <x v="412"/>
    <x v="79"/>
    <x v="2"/>
    <x v="18"/>
    <n v="283.83"/>
    <n v="244"/>
    <s v="STORE17"/>
    <s v="Holloway Ltd"/>
    <x v="0"/>
    <s v="Bensonhaven"/>
    <x v="1"/>
    <n v="3"/>
    <n v="182.91"/>
    <n v="0.28999999999999998"/>
    <x v="0"/>
    <n v="389.59829999999999"/>
  </r>
  <r>
    <s v="SALE611"/>
    <s v="Adam Rowland"/>
    <x v="155"/>
    <n v="48"/>
    <x v="1"/>
    <x v="24"/>
    <s v="Gold"/>
    <x v="156"/>
    <x v="413"/>
    <x v="13"/>
    <x v="1"/>
    <x v="3"/>
    <n v="419.28"/>
    <n v="86"/>
    <s v="STORE5"/>
    <s v="Gray Ltd"/>
    <x v="0"/>
    <s v="New Michaelchester"/>
    <x v="0"/>
    <n v="4"/>
    <n v="745.51"/>
    <n v="0.05"/>
    <x v="0"/>
    <n v="2832.9380000000001"/>
  </r>
  <r>
    <s v="SALE612"/>
    <s v="Bryan Tran"/>
    <x v="229"/>
    <n v="21"/>
    <x v="0"/>
    <x v="36"/>
    <s v="Gold"/>
    <x v="230"/>
    <x v="118"/>
    <x v="12"/>
    <x v="0"/>
    <x v="11"/>
    <n v="131.24"/>
    <n v="232"/>
    <s v="STORE15"/>
    <s v="Shelton PLC"/>
    <x v="0"/>
    <s v="East Jenniferstad"/>
    <x v="1"/>
    <n v="3"/>
    <n v="920.61"/>
    <n v="0.04"/>
    <x v="0"/>
    <n v="2651.3568"/>
  </r>
  <r>
    <s v="SALE613"/>
    <s v="Bryce Hawkins"/>
    <x v="346"/>
    <n v="40"/>
    <x v="0"/>
    <x v="39"/>
    <s v="Bronze"/>
    <x v="353"/>
    <x v="359"/>
    <x v="28"/>
    <x v="4"/>
    <x v="15"/>
    <n v="158.13999999999999"/>
    <n v="82"/>
    <s v="STORE10"/>
    <s v="Hill, Wagner and Ballard"/>
    <x v="3"/>
    <s v="East Davidville"/>
    <x v="2"/>
    <n v="4"/>
    <n v="659.03"/>
    <n v="0.15"/>
    <x v="0"/>
    <n v="2240.7020000000002"/>
  </r>
  <r>
    <s v="SALE614"/>
    <s v="Kaitlin Brown"/>
    <x v="347"/>
    <n v="52"/>
    <x v="1"/>
    <x v="34"/>
    <s v="Gold"/>
    <x v="354"/>
    <x v="214"/>
    <x v="93"/>
    <x v="0"/>
    <x v="13"/>
    <n v="495.72"/>
    <n v="323"/>
    <s v="STORE2"/>
    <s v="Black-Horn"/>
    <x v="2"/>
    <s v="North Nancyview"/>
    <x v="0"/>
    <n v="1"/>
    <n v="312.91000000000003"/>
    <n v="0.12"/>
    <x v="1"/>
    <n v="275.36079999999998"/>
  </r>
  <r>
    <s v="SALE615"/>
    <s v="Casey Flores"/>
    <x v="159"/>
    <n v="52"/>
    <x v="1"/>
    <x v="39"/>
    <s v="Gold"/>
    <x v="324"/>
    <x v="414"/>
    <x v="21"/>
    <x v="2"/>
    <x v="4"/>
    <n v="115.82"/>
    <n v="460"/>
    <s v="STORE18"/>
    <s v="Guerrero-Schmitt"/>
    <x v="3"/>
    <s v="East Stevechester"/>
    <x v="1"/>
    <n v="4"/>
    <n v="705.64"/>
    <n v="0.11"/>
    <x v="1"/>
    <n v="2512.0783999999999"/>
  </r>
  <r>
    <s v="SALE616"/>
    <s v="Justin Cross"/>
    <x v="20"/>
    <n v="62"/>
    <x v="1"/>
    <x v="8"/>
    <s v="Bronze"/>
    <x v="20"/>
    <x v="184"/>
    <x v="93"/>
    <x v="0"/>
    <x v="13"/>
    <n v="495.72"/>
    <n v="323"/>
    <s v="STORE10"/>
    <s v="Hill, Wagner and Ballard"/>
    <x v="3"/>
    <s v="East Davidville"/>
    <x v="2"/>
    <n v="4"/>
    <n v="386.41"/>
    <n v="0.13"/>
    <x v="2"/>
    <n v="1344.7067999999999"/>
  </r>
  <r>
    <s v="SALE617"/>
    <s v="David Arnold"/>
    <x v="92"/>
    <n v="54"/>
    <x v="1"/>
    <x v="24"/>
    <s v="Silver"/>
    <x v="92"/>
    <x v="415"/>
    <x v="32"/>
    <x v="2"/>
    <x v="18"/>
    <n v="358.47"/>
    <n v="213"/>
    <s v="STORE11"/>
    <s v="Aguirre-Keller"/>
    <x v="2"/>
    <s v="Lake Michael"/>
    <x v="2"/>
    <n v="3"/>
    <n v="265.89"/>
    <n v="0.08"/>
    <x v="2"/>
    <n v="733.85640000000001"/>
  </r>
  <r>
    <s v="SALE618"/>
    <s v="Rhonda Morales"/>
    <x v="177"/>
    <n v="61"/>
    <x v="1"/>
    <x v="24"/>
    <s v="Gold"/>
    <x v="178"/>
    <x v="108"/>
    <x v="37"/>
    <x v="3"/>
    <x v="8"/>
    <n v="19.52"/>
    <n v="57"/>
    <s v="STORE16"/>
    <s v="Frederick-Wright"/>
    <x v="1"/>
    <s v="New Jimmymouth"/>
    <x v="1"/>
    <n v="1"/>
    <n v="703.16"/>
    <n v="0.28999999999999998"/>
    <x v="0"/>
    <n v="499.24360000000001"/>
  </r>
  <r>
    <s v="SALE619"/>
    <s v="Debra Mccullough"/>
    <x v="197"/>
    <n v="42"/>
    <x v="0"/>
    <x v="10"/>
    <s v="Platinum"/>
    <x v="198"/>
    <x v="407"/>
    <x v="0"/>
    <x v="0"/>
    <x v="0"/>
    <n v="245.98"/>
    <n v="471"/>
    <s v="STORE13"/>
    <s v="Gardner, Humphrey and Contreras"/>
    <x v="3"/>
    <s v="Johnsonville"/>
    <x v="1"/>
    <n v="2"/>
    <n v="394.5"/>
    <n v="0.28999999999999998"/>
    <x v="2"/>
    <n v="560.18999999999994"/>
  </r>
  <r>
    <s v="SALE620"/>
    <s v="Colleen Mccarthy"/>
    <x v="348"/>
    <n v="21"/>
    <x v="1"/>
    <x v="7"/>
    <s v="Platinum"/>
    <x v="355"/>
    <x v="416"/>
    <x v="0"/>
    <x v="0"/>
    <x v="0"/>
    <n v="245.98"/>
    <n v="471"/>
    <s v="STORE7"/>
    <s v="Martinez-Mullins"/>
    <x v="2"/>
    <s v="Williamsfurt"/>
    <x v="2"/>
    <n v="3"/>
    <n v="411.25"/>
    <n v="0.05"/>
    <x v="0"/>
    <n v="1172.0625"/>
  </r>
  <r>
    <s v="SALE621"/>
    <s v="Laura Green"/>
    <x v="349"/>
    <n v="56"/>
    <x v="1"/>
    <x v="47"/>
    <s v="Platinum"/>
    <x v="356"/>
    <x v="28"/>
    <x v="70"/>
    <x v="1"/>
    <x v="11"/>
    <n v="177.98"/>
    <n v="103"/>
    <s v="STORE2"/>
    <s v="Black-Horn"/>
    <x v="2"/>
    <s v="North Nancyview"/>
    <x v="0"/>
    <n v="4"/>
    <n v="395.45"/>
    <n v="0.01"/>
    <x v="0"/>
    <n v="1565.982"/>
  </r>
  <r>
    <s v="SALE622"/>
    <s v="Thomas Phillips"/>
    <x v="350"/>
    <n v="20"/>
    <x v="1"/>
    <x v="36"/>
    <s v="Gold"/>
    <x v="357"/>
    <x v="417"/>
    <x v="64"/>
    <x v="1"/>
    <x v="11"/>
    <n v="340.14"/>
    <n v="361"/>
    <s v="STORE5"/>
    <s v="Gray Ltd"/>
    <x v="0"/>
    <s v="New Michaelchester"/>
    <x v="0"/>
    <n v="2"/>
    <n v="678.98"/>
    <n v="0.23"/>
    <x v="0"/>
    <n v="1045.6292000000001"/>
  </r>
  <r>
    <s v="SALE623"/>
    <s v="Tonya Burch"/>
    <x v="39"/>
    <n v="39"/>
    <x v="1"/>
    <x v="9"/>
    <s v="Gold"/>
    <x v="39"/>
    <x v="418"/>
    <x v="16"/>
    <x v="3"/>
    <x v="6"/>
    <n v="234.80599999999998"/>
    <n v="378"/>
    <s v="STORE14"/>
    <s v="Mcdonald Inc"/>
    <x v="2"/>
    <s v="Christopherland"/>
    <x v="0"/>
    <n v="4"/>
    <n v="757.71"/>
    <n v="0.26"/>
    <x v="2"/>
    <n v="2242.8216000000002"/>
  </r>
  <r>
    <s v="SALE624"/>
    <s v="Alyssa Vargas"/>
    <x v="351"/>
    <n v="53"/>
    <x v="0"/>
    <x v="10"/>
    <s v="Platinum"/>
    <x v="358"/>
    <x v="350"/>
    <x v="32"/>
    <x v="2"/>
    <x v="18"/>
    <n v="358.47"/>
    <n v="213"/>
    <s v="STORE4"/>
    <s v="Alexander Group"/>
    <x v="2"/>
    <s v="Port Sharon"/>
    <x v="2"/>
    <n v="1"/>
    <n v="647.86"/>
    <n v="0.05"/>
    <x v="2"/>
    <n v="615.46699999999998"/>
  </r>
  <r>
    <s v="SALE625"/>
    <s v="Matthew Hanna"/>
    <x v="162"/>
    <n v="33"/>
    <x v="1"/>
    <x v="20"/>
    <s v="Platinum"/>
    <x v="163"/>
    <x v="18"/>
    <x v="21"/>
    <x v="2"/>
    <x v="4"/>
    <n v="115.82"/>
    <n v="460"/>
    <s v="STORE6"/>
    <s v="Benson-Elliott"/>
    <x v="3"/>
    <s v="Port Josephberg"/>
    <x v="2"/>
    <n v="2"/>
    <n v="179.64"/>
    <n v="0.1"/>
    <x v="1"/>
    <n v="323.35199999999998"/>
  </r>
  <r>
    <s v="SALE626"/>
    <s v="Alexander Byrd"/>
    <x v="21"/>
    <n v="25"/>
    <x v="1"/>
    <x v="14"/>
    <s v="Silver"/>
    <x v="21"/>
    <x v="81"/>
    <x v="85"/>
    <x v="1"/>
    <x v="3"/>
    <n v="86.42"/>
    <n v="222"/>
    <s v="STORE4"/>
    <s v="Alexander Group"/>
    <x v="2"/>
    <s v="Port Sharon"/>
    <x v="2"/>
    <n v="3"/>
    <n v="392.65"/>
    <n v="0.17"/>
    <x v="1"/>
    <n v="977.69849999999985"/>
  </r>
  <r>
    <s v="SALE627"/>
    <s v="John Bradford"/>
    <x v="72"/>
    <n v="48"/>
    <x v="0"/>
    <x v="1"/>
    <s v="Silver"/>
    <x v="72"/>
    <x v="419"/>
    <x v="52"/>
    <x v="4"/>
    <x v="15"/>
    <n v="438.25"/>
    <n v="496"/>
    <s v="STORE16"/>
    <s v="Frederick-Wright"/>
    <x v="1"/>
    <s v="New Jimmymouth"/>
    <x v="1"/>
    <n v="4"/>
    <n v="969.55"/>
    <n v="0.09"/>
    <x v="2"/>
    <n v="3529.1619999999998"/>
  </r>
  <r>
    <s v="SALE628"/>
    <s v="Beth Martin"/>
    <x v="151"/>
    <n v="34"/>
    <x v="1"/>
    <x v="35"/>
    <s v="Silver"/>
    <x v="152"/>
    <x v="138"/>
    <x v="1"/>
    <x v="1"/>
    <x v="1"/>
    <n v="403.71"/>
    <n v="159"/>
    <s v="STORE12"/>
    <s v="Thomas, Bridges and Harris"/>
    <x v="0"/>
    <s v="Sabrinatown"/>
    <x v="2"/>
    <n v="3"/>
    <n v="322.94"/>
    <n v="0.01"/>
    <x v="0"/>
    <n v="959.13179999999988"/>
  </r>
  <r>
    <s v="SALE629"/>
    <s v="Joshua Smith Dvm"/>
    <x v="314"/>
    <n v="60"/>
    <x v="0"/>
    <x v="41"/>
    <s v="Gold"/>
    <x v="319"/>
    <x v="420"/>
    <x v="50"/>
    <x v="2"/>
    <x v="18"/>
    <n v="250.41615384615383"/>
    <n v="159"/>
    <s v="STORE0"/>
    <s v="Rivera-Warner"/>
    <x v="3"/>
    <s v="Washingtonfurt"/>
    <x v="1"/>
    <n v="1"/>
    <n v="92.83"/>
    <n v="0.26"/>
    <x v="1"/>
    <n v="68.694199999999995"/>
  </r>
  <r>
    <s v="SALE630"/>
    <s v="Dr. Tamara White Md"/>
    <x v="47"/>
    <n v="60"/>
    <x v="0"/>
    <x v="29"/>
    <s v="Bronze"/>
    <x v="47"/>
    <x v="391"/>
    <x v="67"/>
    <x v="1"/>
    <x v="1"/>
    <n v="439.07"/>
    <n v="142"/>
    <s v="STORE3"/>
    <s v="Johnson-Wright"/>
    <x v="0"/>
    <s v="Hoodberg"/>
    <x v="0"/>
    <n v="4"/>
    <n v="432.29"/>
    <n v="0.16"/>
    <x v="2"/>
    <n v="1452.4944"/>
  </r>
  <r>
    <s v="SALE631"/>
    <s v="Jennifer Garcia"/>
    <x v="52"/>
    <n v="61"/>
    <x v="1"/>
    <x v="23"/>
    <s v="Bronze"/>
    <x v="52"/>
    <x v="331"/>
    <x v="11"/>
    <x v="1"/>
    <x v="10"/>
    <n v="326.06"/>
    <n v="301"/>
    <s v="STORE13"/>
    <s v="Gardner, Humphrey and Contreras"/>
    <x v="3"/>
    <s v="Johnsonville"/>
    <x v="1"/>
    <n v="2"/>
    <n v="925.78"/>
    <n v="0.14000000000000001"/>
    <x v="2"/>
    <n v="1592.3416"/>
  </r>
  <r>
    <s v="SALE632"/>
    <s v="Andrea Harris"/>
    <x v="288"/>
    <n v="41"/>
    <x v="1"/>
    <x v="32"/>
    <s v="Platinum"/>
    <x v="292"/>
    <x v="421"/>
    <x v="60"/>
    <x v="4"/>
    <x v="11"/>
    <n v="174.02"/>
    <n v="268"/>
    <s v="STORE11"/>
    <s v="Aguirre-Keller"/>
    <x v="2"/>
    <s v="Lake Michael"/>
    <x v="2"/>
    <n v="2"/>
    <n v="151.47"/>
    <n v="0.21"/>
    <x v="1"/>
    <n v="239.32259999999999"/>
  </r>
  <r>
    <s v="SALE633"/>
    <s v="William Cortez"/>
    <x v="193"/>
    <n v="29"/>
    <x v="0"/>
    <x v="31"/>
    <s v="Bronze"/>
    <x v="194"/>
    <x v="214"/>
    <x v="50"/>
    <x v="2"/>
    <x v="18"/>
    <n v="250.41615384615383"/>
    <n v="159"/>
    <s v="STORE10"/>
    <s v="Hill, Wagner and Ballard"/>
    <x v="3"/>
    <s v="East Davidville"/>
    <x v="2"/>
    <n v="1"/>
    <n v="343.05"/>
    <n v="0.28000000000000003"/>
    <x v="1"/>
    <n v="246.99600000000001"/>
  </r>
  <r>
    <s v="SALE634"/>
    <s v="Cody Diaz"/>
    <x v="148"/>
    <n v="27"/>
    <x v="1"/>
    <x v="21"/>
    <s v="Silver"/>
    <x v="149"/>
    <x v="422"/>
    <x v="53"/>
    <x v="0"/>
    <x v="11"/>
    <n v="144.53"/>
    <n v="367"/>
    <s v="STORE4"/>
    <s v="Alexander Group"/>
    <x v="2"/>
    <s v="Port Sharon"/>
    <x v="2"/>
    <n v="1"/>
    <n v="373.06"/>
    <n v="0.11"/>
    <x v="1"/>
    <n v="332.02339999999998"/>
  </r>
  <r>
    <s v="SALE635"/>
    <s v="Katrina Perez"/>
    <x v="352"/>
    <n v="63"/>
    <x v="0"/>
    <x v="31"/>
    <s v="Silver"/>
    <x v="359"/>
    <x v="227"/>
    <x v="97"/>
    <x v="4"/>
    <x v="14"/>
    <n v="265.73266666666666"/>
    <n v="343"/>
    <s v="STORE15"/>
    <s v="Shelton PLC"/>
    <x v="0"/>
    <s v="East Jenniferstad"/>
    <x v="1"/>
    <n v="1"/>
    <n v="124.98"/>
    <n v="7.0000000000000007E-2"/>
    <x v="2"/>
    <n v="116.23139999999999"/>
  </r>
  <r>
    <s v="SALE636"/>
    <s v="Adam Rowland"/>
    <x v="155"/>
    <n v="48"/>
    <x v="1"/>
    <x v="24"/>
    <s v="Gold"/>
    <x v="156"/>
    <x v="171"/>
    <x v="78"/>
    <x v="0"/>
    <x v="0"/>
    <n v="107.06"/>
    <n v="359"/>
    <s v="STORE19"/>
    <s v="Mann-Austin"/>
    <x v="3"/>
    <s v="Vasquezborough"/>
    <x v="2"/>
    <n v="4"/>
    <n v="221.49"/>
    <n v="0.26"/>
    <x v="1"/>
    <n v="655.61040000000003"/>
  </r>
  <r>
    <s v="SALE637"/>
    <s v="Christopher Garcia Dds"/>
    <x v="165"/>
    <n v="18"/>
    <x v="0"/>
    <x v="6"/>
    <s v="Gold"/>
    <x v="166"/>
    <x v="423"/>
    <x v="34"/>
    <x v="4"/>
    <x v="12"/>
    <n v="265.73266666666666"/>
    <n v="360"/>
    <s v="STORE15"/>
    <s v="Shelton PLC"/>
    <x v="0"/>
    <s v="East Jenniferstad"/>
    <x v="1"/>
    <n v="1"/>
    <n v="563.32000000000005"/>
    <n v="0.01"/>
    <x v="1"/>
    <n v="557.68680000000006"/>
  </r>
  <r>
    <s v="SALE638"/>
    <s v="Daniel Bell"/>
    <x v="353"/>
    <n v="56"/>
    <x v="0"/>
    <x v="13"/>
    <s v="Silver"/>
    <x v="360"/>
    <x v="214"/>
    <x v="75"/>
    <x v="1"/>
    <x v="11"/>
    <n v="449.4"/>
    <n v="274.7"/>
    <s v="STORE0"/>
    <s v="Rivera-Warner"/>
    <x v="3"/>
    <s v="Washingtonfurt"/>
    <x v="1"/>
    <n v="1"/>
    <n v="362.93"/>
    <n v="0.27"/>
    <x v="0"/>
    <n v="264.93889999999999"/>
  </r>
  <r>
    <s v="SALE639"/>
    <s v="John Jones"/>
    <x v="354"/>
    <n v="58"/>
    <x v="1"/>
    <x v="47"/>
    <s v="Silver"/>
    <x v="361"/>
    <x v="297"/>
    <x v="75"/>
    <x v="1"/>
    <x v="11"/>
    <n v="449.4"/>
    <n v="274.7"/>
    <s v="STORE15"/>
    <s v="Shelton PLC"/>
    <x v="0"/>
    <s v="East Jenniferstad"/>
    <x v="1"/>
    <n v="4"/>
    <n v="369.22"/>
    <n v="0.18"/>
    <x v="2"/>
    <n v="1211.0416"/>
  </r>
  <r>
    <s v="SALE640"/>
    <s v="Jackie Thompson"/>
    <x v="355"/>
    <n v="48"/>
    <x v="1"/>
    <x v="19"/>
    <s v="Bronze"/>
    <x v="362"/>
    <x v="424"/>
    <x v="99"/>
    <x v="4"/>
    <x v="21"/>
    <n v="358.47"/>
    <n v="143"/>
    <s v="STORE14"/>
    <s v="Mcdonald Inc"/>
    <x v="2"/>
    <s v="Christopherland"/>
    <x v="0"/>
    <n v="3"/>
    <n v="950.83"/>
    <n v="0.06"/>
    <x v="1"/>
    <n v="2681.3406"/>
  </r>
  <r>
    <s v="SALE641"/>
    <s v="Carlos Skinner"/>
    <x v="80"/>
    <n v="46"/>
    <x v="0"/>
    <x v="4"/>
    <s v="Bronze"/>
    <x v="80"/>
    <x v="425"/>
    <x v="92"/>
    <x v="4"/>
    <x v="15"/>
    <n v="353.47"/>
    <n v="214"/>
    <s v="STORE13"/>
    <s v="Gardner, Humphrey and Contreras"/>
    <x v="3"/>
    <s v="Johnsonville"/>
    <x v="1"/>
    <n v="3"/>
    <n v="338.79"/>
    <n v="0.01"/>
    <x v="0"/>
    <n v="1006.2063000000001"/>
  </r>
  <r>
    <s v="SALE642"/>
    <s v="Edward Rivera"/>
    <x v="305"/>
    <n v="32"/>
    <x v="1"/>
    <x v="42"/>
    <s v="Gold"/>
    <x v="310"/>
    <x v="294"/>
    <x v="64"/>
    <x v="1"/>
    <x v="11"/>
    <n v="340.14"/>
    <n v="361"/>
    <s v="STORE1"/>
    <s v="Martinez, Adkins and Johnson"/>
    <x v="0"/>
    <s v="Danielmouth"/>
    <x v="1"/>
    <n v="3"/>
    <n v="853.32"/>
    <n v="7.0000000000000007E-2"/>
    <x v="2"/>
    <n v="2380.7628"/>
  </r>
  <r>
    <s v="SALE643"/>
    <s v="Denise Griffin"/>
    <x v="335"/>
    <n v="33"/>
    <x v="0"/>
    <x v="26"/>
    <s v="Platinum"/>
    <x v="341"/>
    <x v="426"/>
    <x v="3"/>
    <x v="1"/>
    <x v="3"/>
    <n v="392.89"/>
    <n v="320"/>
    <s v="STORE6"/>
    <s v="Benson-Elliott"/>
    <x v="3"/>
    <s v="Port Josephberg"/>
    <x v="2"/>
    <n v="3"/>
    <n v="89.78"/>
    <n v="0.2"/>
    <x v="2"/>
    <n v="215.47200000000001"/>
  </r>
  <r>
    <s v="SALE644"/>
    <s v="Todd Poole"/>
    <x v="225"/>
    <n v="29"/>
    <x v="1"/>
    <x v="31"/>
    <s v="Bronze"/>
    <x v="226"/>
    <x v="427"/>
    <x v="76"/>
    <x v="3"/>
    <x v="6"/>
    <n v="81.75"/>
    <n v="0"/>
    <s v="STORE1"/>
    <s v="Martinez, Adkins and Johnson"/>
    <x v="0"/>
    <s v="Danielmouth"/>
    <x v="1"/>
    <n v="1"/>
    <n v="172.04"/>
    <n v="0.04"/>
    <x v="1"/>
    <n v="165.1584"/>
  </r>
  <r>
    <s v="SALE645"/>
    <s v="Michael Foley"/>
    <x v="1"/>
    <n v="63"/>
    <x v="1"/>
    <x v="1"/>
    <s v="Gold"/>
    <x v="1"/>
    <x v="348"/>
    <x v="59"/>
    <x v="0"/>
    <x v="11"/>
    <n v="434.84"/>
    <n v="185"/>
    <s v="STORE1"/>
    <s v="Martinez, Adkins and Johnson"/>
    <x v="0"/>
    <s v="Danielmouth"/>
    <x v="1"/>
    <n v="1"/>
    <n v="389.2"/>
    <n v="0.05"/>
    <x v="0"/>
    <n v="369.74"/>
  </r>
  <r>
    <s v="SALE646"/>
    <s v="Paul Cox"/>
    <x v="337"/>
    <n v="60"/>
    <x v="1"/>
    <x v="32"/>
    <s v="Silver"/>
    <x v="343"/>
    <x v="428"/>
    <x v="25"/>
    <x v="1"/>
    <x v="5"/>
    <n v="480.9"/>
    <n v="104"/>
    <s v="STORE13"/>
    <s v="Gardner, Humphrey and Contreras"/>
    <x v="3"/>
    <s v="Johnsonville"/>
    <x v="1"/>
    <n v="3"/>
    <n v="865.96"/>
    <n v="0.12"/>
    <x v="1"/>
    <n v="2286.1343999999999"/>
  </r>
  <r>
    <s v="SALE647"/>
    <s v="Steve Mclaughlin"/>
    <x v="185"/>
    <n v="64"/>
    <x v="0"/>
    <x v="21"/>
    <s v="Bronze"/>
    <x v="186"/>
    <x v="397"/>
    <x v="46"/>
    <x v="0"/>
    <x v="20"/>
    <n v="21.34"/>
    <n v="65"/>
    <s v="STORE1"/>
    <s v="Martinez, Adkins and Johnson"/>
    <x v="0"/>
    <s v="Danielmouth"/>
    <x v="1"/>
    <n v="3"/>
    <n v="79.95"/>
    <n v="0.2"/>
    <x v="2"/>
    <n v="191.88"/>
  </r>
  <r>
    <s v="SALE648"/>
    <s v="Erika Padilla"/>
    <x v="25"/>
    <n v="50"/>
    <x v="0"/>
    <x v="4"/>
    <s v="Silver"/>
    <x v="25"/>
    <x v="3"/>
    <x v="33"/>
    <x v="1"/>
    <x v="1"/>
    <n v="322.41000000000003"/>
    <n v="213"/>
    <s v="STORE7"/>
    <s v="Martinez-Mullins"/>
    <x v="2"/>
    <s v="Williamsfurt"/>
    <x v="2"/>
    <n v="1"/>
    <n v="566.5"/>
    <n v="0.25"/>
    <x v="2"/>
    <n v="424.875"/>
  </r>
  <r>
    <s v="SALE649"/>
    <s v="Cassandra Perez"/>
    <x v="222"/>
    <n v="31"/>
    <x v="0"/>
    <x v="25"/>
    <s v="Bronze"/>
    <x v="363"/>
    <x v="11"/>
    <x v="39"/>
    <x v="3"/>
    <x v="7"/>
    <n v="123.46"/>
    <n v="76"/>
    <s v="STORE0"/>
    <s v="Rivera-Warner"/>
    <x v="3"/>
    <s v="Washingtonfurt"/>
    <x v="1"/>
    <n v="2"/>
    <n v="347.95"/>
    <n v="0.13"/>
    <x v="2"/>
    <n v="605.43299999999999"/>
  </r>
  <r>
    <s v="SALE650"/>
    <s v="Joan Johnson"/>
    <x v="203"/>
    <n v="50"/>
    <x v="1"/>
    <x v="17"/>
    <s v="Platinum"/>
    <x v="204"/>
    <x v="121"/>
    <x v="87"/>
    <x v="4"/>
    <x v="11"/>
    <n v="113.83"/>
    <n v="485"/>
    <s v="STORE3"/>
    <s v="Johnson-Wright"/>
    <x v="0"/>
    <s v="Hoodberg"/>
    <x v="0"/>
    <n v="2"/>
    <n v="250.83"/>
    <n v="0.15"/>
    <x v="1"/>
    <n v="426.411"/>
  </r>
  <r>
    <s v="SALE651"/>
    <s v="Denise Griffin"/>
    <x v="335"/>
    <n v="33"/>
    <x v="0"/>
    <x v="26"/>
    <s v="Platinum"/>
    <x v="341"/>
    <x v="237"/>
    <x v="51"/>
    <x v="2"/>
    <x v="4"/>
    <n v="214.32"/>
    <n v="383"/>
    <s v="STORE1"/>
    <s v="Martinez, Adkins and Johnson"/>
    <x v="0"/>
    <s v="Danielmouth"/>
    <x v="1"/>
    <n v="1"/>
    <n v="888.05"/>
    <n v="0.2"/>
    <x v="1"/>
    <n v="710.44"/>
  </r>
  <r>
    <s v="SALE652"/>
    <s v="Amber Jackson"/>
    <x v="276"/>
    <n v="29"/>
    <x v="1"/>
    <x v="34"/>
    <s v="Platinum"/>
    <x v="279"/>
    <x v="429"/>
    <x v="11"/>
    <x v="1"/>
    <x v="10"/>
    <n v="326.06"/>
    <n v="301"/>
    <s v="STORE18"/>
    <s v="Guerrero-Schmitt"/>
    <x v="3"/>
    <s v="East Stevechester"/>
    <x v="1"/>
    <n v="2"/>
    <n v="673.02"/>
    <n v="0.11"/>
    <x v="1"/>
    <n v="1197.9756"/>
  </r>
  <r>
    <s v="SALE653"/>
    <s v="Tammy Trevino"/>
    <x v="356"/>
    <n v="60"/>
    <x v="0"/>
    <x v="16"/>
    <s v="Silver"/>
    <x v="364"/>
    <x v="430"/>
    <x v="91"/>
    <x v="2"/>
    <x v="19"/>
    <n v="299.11"/>
    <n v="118"/>
    <s v="STORE3"/>
    <s v="Johnson-Wright"/>
    <x v="0"/>
    <s v="Hoodberg"/>
    <x v="0"/>
    <n v="2"/>
    <n v="492.62"/>
    <n v="0.26"/>
    <x v="2"/>
    <n v="729.07759999999996"/>
  </r>
  <r>
    <s v="SALE654"/>
    <s v="Michele Burke"/>
    <x v="357"/>
    <n v="30"/>
    <x v="0"/>
    <x v="40"/>
    <s v="Bronze"/>
    <x v="365"/>
    <x v="431"/>
    <x v="65"/>
    <x v="4"/>
    <x v="11"/>
    <n v="119.57"/>
    <n v="210"/>
    <s v="STORE3"/>
    <s v="Johnson-Wright"/>
    <x v="0"/>
    <s v="Hoodberg"/>
    <x v="0"/>
    <n v="4"/>
    <n v="986.93"/>
    <n v="0.01"/>
    <x v="0"/>
    <n v="3908.2428"/>
  </r>
  <r>
    <s v="SALE655"/>
    <s v="Dylan Gutierrez"/>
    <x v="230"/>
    <n v="40"/>
    <x v="0"/>
    <x v="35"/>
    <s v="Bronze"/>
    <x v="232"/>
    <x v="432"/>
    <x v="62"/>
    <x v="0"/>
    <x v="20"/>
    <n v="484.62"/>
    <n v="432"/>
    <s v="STORE12"/>
    <s v="Thomas, Bridges and Harris"/>
    <x v="0"/>
    <s v="Sabrinatown"/>
    <x v="2"/>
    <n v="4"/>
    <n v="411.68"/>
    <n v="0.06"/>
    <x v="1"/>
    <n v="1547.9168"/>
  </r>
  <r>
    <s v="SALE656"/>
    <s v="Jordan Wells"/>
    <x v="208"/>
    <n v="47"/>
    <x v="1"/>
    <x v="19"/>
    <s v="Gold"/>
    <x v="209"/>
    <x v="433"/>
    <x v="14"/>
    <x v="4"/>
    <x v="12"/>
    <n v="223.43"/>
    <n v="154"/>
    <s v="STORE17"/>
    <s v="Holloway Ltd"/>
    <x v="0"/>
    <s v="Bensonhaven"/>
    <x v="1"/>
    <n v="2"/>
    <n v="637.55999999999995"/>
    <n v="0.05"/>
    <x v="2"/>
    <n v="1211.364"/>
  </r>
  <r>
    <s v="SALE657"/>
    <s v="Ashley Cohen"/>
    <x v="249"/>
    <n v="53"/>
    <x v="1"/>
    <x v="48"/>
    <s v="Silver"/>
    <x v="251"/>
    <x v="56"/>
    <x v="26"/>
    <x v="1"/>
    <x v="11"/>
    <n v="242.23"/>
    <n v="453"/>
    <s v="STORE3"/>
    <s v="Johnson-Wright"/>
    <x v="0"/>
    <s v="Hoodberg"/>
    <x v="0"/>
    <n v="3"/>
    <n v="706.87"/>
    <n v="0.27"/>
    <x v="0"/>
    <n v="1548.0453"/>
  </r>
  <r>
    <s v="SALE658"/>
    <s v="Wayne Mcpherson"/>
    <x v="358"/>
    <n v="56"/>
    <x v="1"/>
    <x v="46"/>
    <s v="Bronze"/>
    <x v="366"/>
    <x v="434"/>
    <x v="5"/>
    <x v="1"/>
    <x v="5"/>
    <n v="465.34"/>
    <n v="301"/>
    <s v="STORE6"/>
    <s v="Benson-Elliott"/>
    <x v="3"/>
    <s v="Port Josephberg"/>
    <x v="2"/>
    <n v="2"/>
    <n v="884.48"/>
    <n v="0"/>
    <x v="2"/>
    <n v="1768.96"/>
  </r>
  <r>
    <s v="SALE659"/>
    <s v="Gina Knight"/>
    <x v="232"/>
    <n v="54"/>
    <x v="1"/>
    <x v="8"/>
    <s v="Silver"/>
    <x v="234"/>
    <x v="49"/>
    <x v="80"/>
    <x v="3"/>
    <x v="5"/>
    <n v="447.43"/>
    <n v="191"/>
    <s v="STORE4"/>
    <s v="Alexander Group"/>
    <x v="2"/>
    <s v="Port Sharon"/>
    <x v="2"/>
    <n v="3"/>
    <n v="718.23"/>
    <n v="0.19"/>
    <x v="1"/>
    <n v="1745.2989"/>
  </r>
  <r>
    <s v="SALE660"/>
    <s v="Wesley Thompson"/>
    <x v="167"/>
    <n v="38"/>
    <x v="0"/>
    <x v="17"/>
    <s v="Bronze"/>
    <x v="367"/>
    <x v="62"/>
    <x v="64"/>
    <x v="1"/>
    <x v="11"/>
    <n v="340.14"/>
    <n v="361"/>
    <s v="STORE18"/>
    <s v="Guerrero-Schmitt"/>
    <x v="3"/>
    <s v="East Stevechester"/>
    <x v="1"/>
    <n v="3"/>
    <n v="107.44"/>
    <n v="0.27"/>
    <x v="1"/>
    <n v="235.2936"/>
  </r>
  <r>
    <s v="SALE661"/>
    <s v="Christopher Sutton"/>
    <x v="2"/>
    <n v="49"/>
    <x v="1"/>
    <x v="2"/>
    <s v="Gold"/>
    <x v="2"/>
    <x v="435"/>
    <x v="54"/>
    <x v="4"/>
    <x v="21"/>
    <n v="167.34"/>
    <n v="296"/>
    <s v="STORE3"/>
    <s v="Johnson-Wright"/>
    <x v="0"/>
    <s v="Hoodberg"/>
    <x v="0"/>
    <n v="4"/>
    <n v="608.97"/>
    <n v="0.14000000000000001"/>
    <x v="2"/>
    <n v="2094.8568"/>
  </r>
  <r>
    <s v="SALE662"/>
    <s v="Ryan Torres"/>
    <x v="359"/>
    <n v="38"/>
    <x v="0"/>
    <x v="40"/>
    <s v="Silver"/>
    <x v="368"/>
    <x v="50"/>
    <x v="86"/>
    <x v="0"/>
    <x v="20"/>
    <n v="103.45"/>
    <n v="465"/>
    <s v="STORE6"/>
    <s v="Benson-Elliott"/>
    <x v="3"/>
    <s v="Port Josephberg"/>
    <x v="2"/>
    <n v="3"/>
    <n v="260.45999999999998"/>
    <n v="0.09"/>
    <x v="0"/>
    <n v="711.05579999999986"/>
  </r>
  <r>
    <s v="SALE663"/>
    <s v="Erin Hopkins"/>
    <x v="325"/>
    <n v="40"/>
    <x v="0"/>
    <x v="9"/>
    <s v="Silver"/>
    <x v="331"/>
    <x v="175"/>
    <x v="62"/>
    <x v="0"/>
    <x v="20"/>
    <n v="484.62"/>
    <n v="432"/>
    <s v="STORE6"/>
    <s v="Benson-Elliott"/>
    <x v="3"/>
    <s v="Port Josephberg"/>
    <x v="2"/>
    <n v="1"/>
    <n v="747.03"/>
    <n v="0.01"/>
    <x v="0"/>
    <n v="739.55970000000002"/>
  </r>
  <r>
    <s v="SALE664"/>
    <s v="David Ross"/>
    <x v="53"/>
    <n v="22"/>
    <x v="1"/>
    <x v="13"/>
    <s v="Silver"/>
    <x v="53"/>
    <x v="235"/>
    <x v="30"/>
    <x v="2"/>
    <x v="17"/>
    <n v="337.42"/>
    <n v="256"/>
    <s v="STORE8"/>
    <s v="Bean, Jones and Park"/>
    <x v="1"/>
    <s v="Thompsonborough"/>
    <x v="2"/>
    <n v="4"/>
    <n v="700.88"/>
    <n v="0.23"/>
    <x v="1"/>
    <n v="2158.7103999999999"/>
  </r>
  <r>
    <s v="SALE665"/>
    <s v="April Mullins"/>
    <x v="360"/>
    <n v="54"/>
    <x v="0"/>
    <x v="29"/>
    <s v="Platinum"/>
    <x v="369"/>
    <x v="8"/>
    <x v="98"/>
    <x v="0"/>
    <x v="11"/>
    <n v="60.65"/>
    <n v="75"/>
    <s v="STORE14"/>
    <s v="Mcdonald Inc"/>
    <x v="2"/>
    <s v="Christopherland"/>
    <x v="0"/>
    <n v="4"/>
    <n v="20.09"/>
    <n v="0.16"/>
    <x v="1"/>
    <n v="67.502399999999994"/>
  </r>
  <r>
    <s v="SALE666"/>
    <s v="James Bean"/>
    <x v="330"/>
    <n v="50"/>
    <x v="0"/>
    <x v="23"/>
    <s v="Bronze"/>
    <x v="336"/>
    <x v="243"/>
    <x v="92"/>
    <x v="4"/>
    <x v="15"/>
    <n v="353.47"/>
    <n v="214"/>
    <s v="STORE11"/>
    <s v="Aguirre-Keller"/>
    <x v="2"/>
    <s v="Lake Michael"/>
    <x v="2"/>
    <n v="3"/>
    <n v="917.64"/>
    <n v="0.24"/>
    <x v="1"/>
    <n v="2092.2192"/>
  </r>
  <r>
    <s v="SALE667"/>
    <s v="Sarah Rodgers"/>
    <x v="361"/>
    <n v="23"/>
    <x v="1"/>
    <x v="35"/>
    <s v="Gold"/>
    <x v="370"/>
    <x v="139"/>
    <x v="39"/>
    <x v="3"/>
    <x v="7"/>
    <n v="123.46"/>
    <n v="76"/>
    <s v="STORE0"/>
    <s v="Rivera-Warner"/>
    <x v="3"/>
    <s v="Washingtonfurt"/>
    <x v="1"/>
    <n v="1"/>
    <n v="242.08"/>
    <n v="0.18"/>
    <x v="1"/>
    <n v="198.50559999999999"/>
  </r>
  <r>
    <s v="SALE668"/>
    <s v="Jay Patel"/>
    <x v="327"/>
    <n v="43"/>
    <x v="1"/>
    <x v="5"/>
    <s v="Platinum"/>
    <x v="333"/>
    <x v="436"/>
    <x v="81"/>
    <x v="2"/>
    <x v="18"/>
    <n v="266.86"/>
    <n v="458"/>
    <s v="STORE7"/>
    <s v="Martinez-Mullins"/>
    <x v="2"/>
    <s v="Williamsfurt"/>
    <x v="2"/>
    <n v="1"/>
    <n v="536.67999999999995"/>
    <n v="0.27"/>
    <x v="0"/>
    <n v="391.77640000000002"/>
  </r>
  <r>
    <s v="SALE669"/>
    <s v="David Patterson"/>
    <x v="18"/>
    <n v="43"/>
    <x v="1"/>
    <x v="8"/>
    <s v="Gold"/>
    <x v="18"/>
    <x v="283"/>
    <x v="35"/>
    <x v="3"/>
    <x v="6"/>
    <n v="218.48"/>
    <n v="276"/>
    <s v="STORE4"/>
    <s v="Alexander Group"/>
    <x v="2"/>
    <s v="Port Sharon"/>
    <x v="2"/>
    <n v="2"/>
    <n v="145.18"/>
    <n v="0.26"/>
    <x v="1"/>
    <n v="214.8664"/>
  </r>
  <r>
    <s v="SALE670"/>
    <s v="Lisa Young"/>
    <x v="70"/>
    <n v="38"/>
    <x v="0"/>
    <x v="36"/>
    <s v="Platinum"/>
    <x v="70"/>
    <x v="19"/>
    <x v="22"/>
    <x v="1"/>
    <x v="11"/>
    <n v="349.17"/>
    <n v="476"/>
    <s v="STORE4"/>
    <s v="Alexander Group"/>
    <x v="2"/>
    <s v="Port Sharon"/>
    <x v="2"/>
    <n v="2"/>
    <n v="132.77000000000001"/>
    <n v="0.13"/>
    <x v="2"/>
    <n v="231.0198"/>
  </r>
  <r>
    <s v="SALE671"/>
    <s v="Nathan Hernandez"/>
    <x v="198"/>
    <n v="32"/>
    <x v="1"/>
    <x v="10"/>
    <s v="Silver"/>
    <x v="199"/>
    <x v="437"/>
    <x v="89"/>
    <x v="0"/>
    <x v="13"/>
    <n v="313.26"/>
    <n v="369"/>
    <s v="STORE9"/>
    <s v="Moore, Padilla and Butler"/>
    <x v="2"/>
    <s v="East Johnstad"/>
    <x v="1"/>
    <n v="4"/>
    <n v="682.11"/>
    <n v="0.14000000000000001"/>
    <x v="0"/>
    <n v="2346.4584"/>
  </r>
  <r>
    <s v="SALE672"/>
    <s v="Eric Lee"/>
    <x v="362"/>
    <n v="22"/>
    <x v="1"/>
    <x v="1"/>
    <s v="Bronze"/>
    <x v="371"/>
    <x v="438"/>
    <x v="43"/>
    <x v="1"/>
    <x v="1"/>
    <n v="38.520000000000003"/>
    <n v="378"/>
    <s v="STORE17"/>
    <s v="Holloway Ltd"/>
    <x v="0"/>
    <s v="Bensonhaven"/>
    <x v="1"/>
    <n v="4"/>
    <n v="502.95"/>
    <n v="0.14000000000000001"/>
    <x v="2"/>
    <n v="1730.1479999999999"/>
  </r>
  <r>
    <s v="SALE673"/>
    <s v="Nathaniel Hill"/>
    <x v="239"/>
    <n v="43"/>
    <x v="1"/>
    <x v="32"/>
    <s v="Gold"/>
    <x v="241"/>
    <x v="44"/>
    <x v="92"/>
    <x v="4"/>
    <x v="15"/>
    <n v="353.47"/>
    <n v="214"/>
    <s v="STORE16"/>
    <s v="Frederick-Wright"/>
    <x v="1"/>
    <s v="New Jimmymouth"/>
    <x v="1"/>
    <n v="2"/>
    <n v="472.08"/>
    <n v="7.0000000000000007E-2"/>
    <x v="0"/>
    <n v="878.0687999999999"/>
  </r>
  <r>
    <s v="SALE674"/>
    <s v="Laura Mathews"/>
    <x v="116"/>
    <n v="53"/>
    <x v="0"/>
    <x v="18"/>
    <s v="Bronze"/>
    <x v="117"/>
    <x v="439"/>
    <x v="71"/>
    <x v="0"/>
    <x v="13"/>
    <n v="30.62"/>
    <n v="138"/>
    <s v="STORE17"/>
    <s v="Holloway Ltd"/>
    <x v="0"/>
    <s v="Bensonhaven"/>
    <x v="1"/>
    <n v="2"/>
    <n v="218.11"/>
    <n v="0.02"/>
    <x v="2"/>
    <n v="427.49560000000002"/>
  </r>
  <r>
    <s v="SALE675"/>
    <s v="Jay Patel"/>
    <x v="327"/>
    <n v="43"/>
    <x v="1"/>
    <x v="5"/>
    <s v="Platinum"/>
    <x v="333"/>
    <x v="440"/>
    <x v="55"/>
    <x v="4"/>
    <x v="12"/>
    <n v="342.56"/>
    <n v="181"/>
    <s v="STORE6"/>
    <s v="Benson-Elliott"/>
    <x v="3"/>
    <s v="Port Josephberg"/>
    <x v="2"/>
    <n v="4"/>
    <n v="845.58"/>
    <n v="0.06"/>
    <x v="1"/>
    <n v="3179.3807999999999"/>
  </r>
  <r>
    <s v="SALE676"/>
    <s v="Susan Mcdonald"/>
    <x v="146"/>
    <n v="45"/>
    <x v="0"/>
    <x v="13"/>
    <s v="Silver"/>
    <x v="147"/>
    <x v="65"/>
    <x v="61"/>
    <x v="3"/>
    <x v="8"/>
    <n v="143.43"/>
    <n v="58"/>
    <s v="STORE2"/>
    <s v="Black-Horn"/>
    <x v="2"/>
    <s v="North Nancyview"/>
    <x v="0"/>
    <n v="2"/>
    <n v="111.28"/>
    <n v="0.14000000000000001"/>
    <x v="0"/>
    <n v="191.4016"/>
  </r>
  <r>
    <s v="SALE677"/>
    <s v="Curtis Lam"/>
    <x v="363"/>
    <n v="55"/>
    <x v="0"/>
    <x v="27"/>
    <s v="Platinum"/>
    <x v="372"/>
    <x v="253"/>
    <x v="4"/>
    <x v="2"/>
    <x v="4"/>
    <n v="17.309999999999999"/>
    <n v="399"/>
    <s v="STORE14"/>
    <s v="Mcdonald Inc"/>
    <x v="2"/>
    <s v="Christopherland"/>
    <x v="0"/>
    <n v="2"/>
    <n v="37.21"/>
    <n v="0.19"/>
    <x v="0"/>
    <n v="60.280200000000008"/>
  </r>
  <r>
    <s v="SALE678"/>
    <s v="Karen King"/>
    <x v="221"/>
    <n v="64"/>
    <x v="1"/>
    <x v="29"/>
    <s v="Bronze"/>
    <x v="222"/>
    <x v="320"/>
    <x v="85"/>
    <x v="1"/>
    <x v="3"/>
    <n v="86.42"/>
    <n v="222"/>
    <s v="STORE13"/>
    <s v="Gardner, Humphrey and Contreras"/>
    <x v="3"/>
    <s v="Johnsonville"/>
    <x v="1"/>
    <n v="1"/>
    <n v="331.73"/>
    <n v="0.04"/>
    <x v="0"/>
    <n v="318.46080000000001"/>
  </r>
  <r>
    <s v="SALE679"/>
    <s v="Chloe Aguilar"/>
    <x v="189"/>
    <n v="58"/>
    <x v="0"/>
    <x v="28"/>
    <s v="Bronze"/>
    <x v="190"/>
    <x v="399"/>
    <x v="7"/>
    <x v="3"/>
    <x v="7"/>
    <n v="138.05000000000001"/>
    <n v="89"/>
    <s v="STORE12"/>
    <s v="Thomas, Bridges and Harris"/>
    <x v="0"/>
    <s v="Sabrinatown"/>
    <x v="2"/>
    <n v="3"/>
    <n v="306.70999999999998"/>
    <n v="0.09"/>
    <x v="1"/>
    <n v="837.31829999999991"/>
  </r>
  <r>
    <s v="SALE680"/>
    <s v="Brian Garcia"/>
    <x v="328"/>
    <n v="31"/>
    <x v="1"/>
    <x v="38"/>
    <s v="Gold"/>
    <x v="334"/>
    <x v="441"/>
    <x v="60"/>
    <x v="4"/>
    <x v="11"/>
    <n v="174.02"/>
    <n v="268"/>
    <s v="STORE6"/>
    <s v="Benson-Elliott"/>
    <x v="3"/>
    <s v="Port Josephberg"/>
    <x v="2"/>
    <n v="4"/>
    <n v="484.92"/>
    <n v="0.28000000000000003"/>
    <x v="1"/>
    <n v="1396.5696"/>
  </r>
  <r>
    <s v="SALE681"/>
    <s v="Joseph Snow"/>
    <x v="275"/>
    <n v="45"/>
    <x v="0"/>
    <x v="1"/>
    <s v="Gold"/>
    <x v="278"/>
    <x v="442"/>
    <x v="57"/>
    <x v="0"/>
    <x v="13"/>
    <n v="190.29"/>
    <n v="260"/>
    <s v="STORE5"/>
    <s v="Gray Ltd"/>
    <x v="0"/>
    <s v="New Michaelchester"/>
    <x v="0"/>
    <n v="2"/>
    <n v="42.04"/>
    <n v="7.0000000000000007E-2"/>
    <x v="0"/>
    <n v="78.194399999999987"/>
  </r>
  <r>
    <s v="SALE682"/>
    <s v="Brittany Watson"/>
    <x v="364"/>
    <n v="59"/>
    <x v="0"/>
    <x v="40"/>
    <s v="Platinum"/>
    <x v="373"/>
    <x v="443"/>
    <x v="76"/>
    <x v="3"/>
    <x v="6"/>
    <n v="81.75"/>
    <n v="0"/>
    <s v="STORE6"/>
    <s v="Benson-Elliott"/>
    <x v="3"/>
    <s v="Port Josephberg"/>
    <x v="2"/>
    <n v="3"/>
    <n v="599.48"/>
    <n v="0.22"/>
    <x v="1"/>
    <n v="1402.7832000000001"/>
  </r>
  <r>
    <s v="SALE683"/>
    <s v="Manuel Castillo"/>
    <x v="365"/>
    <n v="41"/>
    <x v="0"/>
    <x v="3"/>
    <s v="Gold"/>
    <x v="374"/>
    <x v="444"/>
    <x v="53"/>
    <x v="0"/>
    <x v="11"/>
    <n v="144.53"/>
    <n v="367"/>
    <s v="STORE1"/>
    <s v="Martinez, Adkins and Johnson"/>
    <x v="0"/>
    <s v="Danielmouth"/>
    <x v="1"/>
    <n v="3"/>
    <n v="401.42"/>
    <n v="0.01"/>
    <x v="2"/>
    <n v="1192.2174"/>
  </r>
  <r>
    <s v="SALE684"/>
    <s v="Jacob Wood"/>
    <x v="366"/>
    <n v="26"/>
    <x v="0"/>
    <x v="12"/>
    <s v="Gold"/>
    <x v="375"/>
    <x v="96"/>
    <x v="54"/>
    <x v="4"/>
    <x v="21"/>
    <n v="167.34"/>
    <n v="296"/>
    <s v="STORE8"/>
    <s v="Bean, Jones and Park"/>
    <x v="1"/>
    <s v="Thompsonborough"/>
    <x v="2"/>
    <n v="4"/>
    <n v="442.54"/>
    <n v="0.06"/>
    <x v="0"/>
    <n v="1663.9503999999999"/>
  </r>
  <r>
    <s v="SALE685"/>
    <s v="Julie Powell"/>
    <x v="367"/>
    <n v="59"/>
    <x v="1"/>
    <x v="13"/>
    <s v="Gold"/>
    <x v="376"/>
    <x v="66"/>
    <x v="12"/>
    <x v="0"/>
    <x v="11"/>
    <n v="131.24"/>
    <n v="232"/>
    <s v="STORE13"/>
    <s v="Gardner, Humphrey and Contreras"/>
    <x v="3"/>
    <s v="Johnsonville"/>
    <x v="1"/>
    <n v="4"/>
    <n v="451.41"/>
    <n v="0.06"/>
    <x v="1"/>
    <n v="1697.3016"/>
  </r>
  <r>
    <s v="SALE686"/>
    <s v="Tracy Kelly"/>
    <x v="295"/>
    <n v="38"/>
    <x v="0"/>
    <x v="3"/>
    <s v="Silver"/>
    <x v="299"/>
    <x v="72"/>
    <x v="52"/>
    <x v="4"/>
    <x v="15"/>
    <n v="438.25"/>
    <n v="496"/>
    <s v="STORE9"/>
    <s v="Moore, Padilla and Butler"/>
    <x v="2"/>
    <s v="East Johnstad"/>
    <x v="1"/>
    <n v="4"/>
    <n v="547.21"/>
    <n v="0.25"/>
    <x v="0"/>
    <n v="1641.63"/>
  </r>
  <r>
    <s v="SALE687"/>
    <s v="Sarah Brady"/>
    <x v="43"/>
    <n v="47"/>
    <x v="0"/>
    <x v="9"/>
    <s v="Platinum"/>
    <x v="43"/>
    <x v="178"/>
    <x v="72"/>
    <x v="3"/>
    <x v="16"/>
    <n v="371.38"/>
    <n v="220"/>
    <s v="STORE4"/>
    <s v="Alexander Group"/>
    <x v="2"/>
    <s v="Port Sharon"/>
    <x v="2"/>
    <n v="1"/>
    <n v="979.28"/>
    <n v="0.2"/>
    <x v="1"/>
    <n v="783.42399999999998"/>
  </r>
  <r>
    <s v="SALE688"/>
    <s v="David Pierce"/>
    <x v="9"/>
    <n v="45"/>
    <x v="1"/>
    <x v="7"/>
    <s v="Platinum"/>
    <x v="9"/>
    <x v="217"/>
    <x v="6"/>
    <x v="3"/>
    <x v="6"/>
    <n v="461.47"/>
    <n v="190"/>
    <s v="STORE7"/>
    <s v="Martinez-Mullins"/>
    <x v="2"/>
    <s v="Williamsfurt"/>
    <x v="2"/>
    <n v="4"/>
    <n v="263.58999999999997"/>
    <n v="0.04"/>
    <x v="0"/>
    <n v="1012.1856"/>
  </r>
  <r>
    <s v="SALE689"/>
    <s v="Dr. Benjamin Price"/>
    <x v="93"/>
    <n v="29"/>
    <x v="1"/>
    <x v="4"/>
    <s v="Platinum"/>
    <x v="93"/>
    <x v="213"/>
    <x v="59"/>
    <x v="0"/>
    <x v="11"/>
    <n v="434.84"/>
    <n v="185"/>
    <s v="STORE5"/>
    <s v="Gray Ltd"/>
    <x v="0"/>
    <s v="New Michaelchester"/>
    <x v="0"/>
    <n v="1"/>
    <n v="692.75"/>
    <n v="0.11"/>
    <x v="2"/>
    <n v="616.54750000000001"/>
  </r>
  <r>
    <s v="SALE690"/>
    <s v="Joseph Jones"/>
    <x v="296"/>
    <n v="21"/>
    <x v="0"/>
    <x v="49"/>
    <s v="Bronze"/>
    <x v="300"/>
    <x v="445"/>
    <x v="81"/>
    <x v="2"/>
    <x v="18"/>
    <n v="266.86"/>
    <n v="458"/>
    <s v="STORE3"/>
    <s v="Johnson-Wright"/>
    <x v="0"/>
    <s v="Hoodberg"/>
    <x v="0"/>
    <n v="3"/>
    <n v="142.83000000000001"/>
    <n v="0.01"/>
    <x v="0"/>
    <n v="424.20510000000002"/>
  </r>
  <r>
    <s v="SALE691"/>
    <s v="Donald Lee"/>
    <x v="368"/>
    <n v="26"/>
    <x v="0"/>
    <x v="49"/>
    <s v="Bronze"/>
    <x v="377"/>
    <x v="446"/>
    <x v="62"/>
    <x v="0"/>
    <x v="20"/>
    <n v="484.62"/>
    <n v="432"/>
    <s v="STORE2"/>
    <s v="Black-Horn"/>
    <x v="2"/>
    <s v="North Nancyview"/>
    <x v="0"/>
    <n v="2"/>
    <n v="419.25"/>
    <n v="0.17"/>
    <x v="1"/>
    <n v="695.95499999999993"/>
  </r>
  <r>
    <s v="SALE692"/>
    <s v="William Hull"/>
    <x v="194"/>
    <n v="59"/>
    <x v="1"/>
    <x v="20"/>
    <s v="Platinum"/>
    <x v="195"/>
    <x v="447"/>
    <x v="33"/>
    <x v="1"/>
    <x v="1"/>
    <n v="322.41000000000003"/>
    <n v="213"/>
    <s v="STORE19"/>
    <s v="Mann-Austin"/>
    <x v="3"/>
    <s v="Vasquezborough"/>
    <x v="2"/>
    <n v="2"/>
    <n v="800.84"/>
    <n v="0.27"/>
    <x v="2"/>
    <n v="1169.2264"/>
  </r>
  <r>
    <s v="SALE693"/>
    <s v="Eugene Nelson"/>
    <x v="280"/>
    <n v="26"/>
    <x v="1"/>
    <x v="16"/>
    <s v="Platinum"/>
    <x v="283"/>
    <x v="296"/>
    <x v="70"/>
    <x v="1"/>
    <x v="11"/>
    <n v="177.98"/>
    <n v="103"/>
    <s v="STORE2"/>
    <s v="Black-Horn"/>
    <x v="2"/>
    <s v="North Nancyview"/>
    <x v="0"/>
    <n v="1"/>
    <n v="301.24"/>
    <n v="0.11"/>
    <x v="1"/>
    <n v="268.10359999999997"/>
  </r>
  <r>
    <s v="SALE694"/>
    <s v="Misty Ferguson"/>
    <x v="282"/>
    <n v="58"/>
    <x v="0"/>
    <x v="40"/>
    <s v="Gold"/>
    <x v="285"/>
    <x v="184"/>
    <x v="65"/>
    <x v="4"/>
    <x v="11"/>
    <n v="119.57"/>
    <n v="210"/>
    <s v="STORE5"/>
    <s v="Gray Ltd"/>
    <x v="0"/>
    <s v="New Michaelchester"/>
    <x v="0"/>
    <n v="2"/>
    <n v="701.49"/>
    <n v="0.09"/>
    <x v="1"/>
    <n v="1276.7118"/>
  </r>
  <r>
    <s v="SALE695"/>
    <s v="Jeffrey Mccarthy"/>
    <x v="369"/>
    <n v="25"/>
    <x v="1"/>
    <x v="48"/>
    <s v="Bronze"/>
    <x v="378"/>
    <x v="250"/>
    <x v="33"/>
    <x v="1"/>
    <x v="1"/>
    <n v="322.41000000000003"/>
    <n v="213"/>
    <s v="STORE10"/>
    <s v="Hill, Wagner and Ballard"/>
    <x v="3"/>
    <s v="East Davidville"/>
    <x v="2"/>
    <n v="4"/>
    <n v="413.48"/>
    <n v="0.02"/>
    <x v="1"/>
    <n v="1620.8416"/>
  </r>
  <r>
    <s v="SALE696"/>
    <s v="Andrea Jacobs"/>
    <x v="76"/>
    <n v="45"/>
    <x v="1"/>
    <x v="46"/>
    <s v="Platinum"/>
    <x v="303"/>
    <x v="425"/>
    <x v="67"/>
    <x v="1"/>
    <x v="1"/>
    <n v="439.07"/>
    <n v="142"/>
    <s v="STORE1"/>
    <s v="Martinez, Adkins and Johnson"/>
    <x v="0"/>
    <s v="Danielmouth"/>
    <x v="1"/>
    <n v="4"/>
    <n v="167.83"/>
    <n v="0.15"/>
    <x v="0"/>
    <n v="570.62200000000007"/>
  </r>
  <r>
    <s v="SALE697"/>
    <s v="Brian Holder"/>
    <x v="370"/>
    <n v="32"/>
    <x v="0"/>
    <x v="39"/>
    <s v="Bronze"/>
    <x v="379"/>
    <x v="448"/>
    <x v="5"/>
    <x v="1"/>
    <x v="5"/>
    <n v="465.34"/>
    <n v="301"/>
    <s v="STORE18"/>
    <s v="Guerrero-Schmitt"/>
    <x v="3"/>
    <s v="East Stevechester"/>
    <x v="1"/>
    <n v="2"/>
    <n v="669.12"/>
    <n v="0.22"/>
    <x v="0"/>
    <n v="1043.8271999999999"/>
  </r>
  <r>
    <s v="SALE698"/>
    <s v="Tonya Reynolds"/>
    <x v="273"/>
    <n v="55"/>
    <x v="1"/>
    <x v="20"/>
    <s v="Gold"/>
    <x v="276"/>
    <x v="89"/>
    <x v="92"/>
    <x v="4"/>
    <x v="15"/>
    <n v="353.47"/>
    <n v="214"/>
    <s v="STORE7"/>
    <s v="Martinez-Mullins"/>
    <x v="2"/>
    <s v="Williamsfurt"/>
    <x v="2"/>
    <n v="3"/>
    <n v="346.77"/>
    <n v="0.18"/>
    <x v="1"/>
    <n v="853.05420000000004"/>
  </r>
  <r>
    <s v="SALE699"/>
    <s v="Alyssa Vargas"/>
    <x v="351"/>
    <n v="53"/>
    <x v="0"/>
    <x v="10"/>
    <s v="Platinum"/>
    <x v="358"/>
    <x v="328"/>
    <x v="34"/>
    <x v="4"/>
    <x v="12"/>
    <n v="265.73266666666666"/>
    <n v="360"/>
    <s v="STORE19"/>
    <s v="Mann-Austin"/>
    <x v="3"/>
    <s v="Vasquezborough"/>
    <x v="2"/>
    <n v="3"/>
    <n v="648.33000000000004"/>
    <n v="0.2"/>
    <x v="2"/>
    <n v="1555.992"/>
  </r>
  <r>
    <s v="SALE700"/>
    <s v="Donna Guerra"/>
    <x v="371"/>
    <n v="46"/>
    <x v="1"/>
    <x v="43"/>
    <s v="Silver"/>
    <x v="380"/>
    <x v="410"/>
    <x v="96"/>
    <x v="2"/>
    <x v="18"/>
    <n v="312.8"/>
    <n v="350"/>
    <s v="STORE2"/>
    <s v="Black-Horn"/>
    <x v="2"/>
    <s v="North Nancyview"/>
    <x v="0"/>
    <n v="4"/>
    <n v="254.94"/>
    <n v="0.06"/>
    <x v="1"/>
    <n v="958.57439999999997"/>
  </r>
  <r>
    <s v="SALE701"/>
    <s v="Jasmine Snyder"/>
    <x v="94"/>
    <n v="46"/>
    <x v="1"/>
    <x v="40"/>
    <s v="Silver"/>
    <x v="94"/>
    <x v="109"/>
    <x v="82"/>
    <x v="0"/>
    <x v="20"/>
    <n v="285.54000000000002"/>
    <n v="358"/>
    <s v="STORE4"/>
    <s v="Alexander Group"/>
    <x v="2"/>
    <s v="Port Sharon"/>
    <x v="2"/>
    <n v="1"/>
    <n v="445.5"/>
    <n v="0.28000000000000003"/>
    <x v="0"/>
    <n v="320.76"/>
  </r>
  <r>
    <s v="SALE702"/>
    <s v="Lisa Young"/>
    <x v="70"/>
    <n v="38"/>
    <x v="0"/>
    <x v="36"/>
    <s v="Platinum"/>
    <x v="70"/>
    <x v="170"/>
    <x v="64"/>
    <x v="1"/>
    <x v="11"/>
    <n v="340.14"/>
    <n v="361"/>
    <s v="STORE4"/>
    <s v="Alexander Group"/>
    <x v="2"/>
    <s v="Port Sharon"/>
    <x v="2"/>
    <n v="1"/>
    <n v="900.94"/>
    <n v="0.1"/>
    <x v="0"/>
    <n v="810.84600000000012"/>
  </r>
  <r>
    <s v="SALE703"/>
    <s v="Megan Greer"/>
    <x v="372"/>
    <n v="18"/>
    <x v="1"/>
    <x v="41"/>
    <s v="Platinum"/>
    <x v="381"/>
    <x v="449"/>
    <x v="5"/>
    <x v="1"/>
    <x v="5"/>
    <n v="465.34"/>
    <n v="301"/>
    <s v="STORE16"/>
    <s v="Frederick-Wright"/>
    <x v="1"/>
    <s v="New Jimmymouth"/>
    <x v="1"/>
    <n v="3"/>
    <n v="262.69"/>
    <n v="0.04"/>
    <x v="1"/>
    <n v="756.54719999999986"/>
  </r>
  <r>
    <s v="SALE704"/>
    <s v="Sheri Joyce"/>
    <x v="373"/>
    <n v="26"/>
    <x v="0"/>
    <x v="27"/>
    <s v="Platinum"/>
    <x v="382"/>
    <x v="239"/>
    <x v="88"/>
    <x v="3"/>
    <x v="22"/>
    <n v="243.7"/>
    <n v="130"/>
    <s v="STORE2"/>
    <s v="Black-Horn"/>
    <x v="2"/>
    <s v="North Nancyview"/>
    <x v="0"/>
    <n v="3"/>
    <n v="212.72"/>
    <n v="0.22"/>
    <x v="1"/>
    <n v="497.76479999999998"/>
  </r>
  <r>
    <s v="SALE705"/>
    <s v="Michael Davies"/>
    <x v="374"/>
    <n v="25"/>
    <x v="1"/>
    <x v="47"/>
    <s v="Gold"/>
    <x v="383"/>
    <x v="225"/>
    <x v="10"/>
    <x v="0"/>
    <x v="9"/>
    <n v="166.06"/>
    <n v="340"/>
    <s v="STORE18"/>
    <s v="Guerrero-Schmitt"/>
    <x v="3"/>
    <s v="East Stevechester"/>
    <x v="1"/>
    <n v="4"/>
    <n v="757.9"/>
    <n v="0.22"/>
    <x v="1"/>
    <n v="2364.6480000000001"/>
  </r>
  <r>
    <s v="SALE706"/>
    <s v="Adam Cruz"/>
    <x v="222"/>
    <n v="60"/>
    <x v="1"/>
    <x v="36"/>
    <s v="Platinum"/>
    <x v="223"/>
    <x v="360"/>
    <x v="61"/>
    <x v="3"/>
    <x v="8"/>
    <n v="143.43"/>
    <n v="58"/>
    <s v="STORE17"/>
    <s v="Holloway Ltd"/>
    <x v="0"/>
    <s v="Bensonhaven"/>
    <x v="1"/>
    <n v="1"/>
    <n v="846.04"/>
    <n v="0.08"/>
    <x v="1"/>
    <n v="778.35680000000002"/>
  </r>
  <r>
    <s v="SALE707"/>
    <s v="Brian Choi"/>
    <x v="283"/>
    <n v="46"/>
    <x v="1"/>
    <x v="19"/>
    <s v="Gold"/>
    <x v="287"/>
    <x v="157"/>
    <x v="48"/>
    <x v="0"/>
    <x v="9"/>
    <n v="135.61000000000001"/>
    <n v="394"/>
    <s v="STORE7"/>
    <s v="Martinez-Mullins"/>
    <x v="2"/>
    <s v="Williamsfurt"/>
    <x v="2"/>
    <n v="3"/>
    <n v="179.7"/>
    <n v="0.17"/>
    <x v="2"/>
    <n v="447.45299999999992"/>
  </r>
  <r>
    <s v="SALE708"/>
    <s v="Shannon Turner"/>
    <x v="375"/>
    <n v="35"/>
    <x v="0"/>
    <x v="15"/>
    <s v="Silver"/>
    <x v="384"/>
    <x v="423"/>
    <x v="45"/>
    <x v="0"/>
    <x v="0"/>
    <n v="204.39"/>
    <n v="281"/>
    <s v="STORE4"/>
    <s v="Alexander Group"/>
    <x v="2"/>
    <s v="Port Sharon"/>
    <x v="2"/>
    <n v="4"/>
    <n v="681.08"/>
    <n v="0"/>
    <x v="1"/>
    <n v="2724.32"/>
  </r>
  <r>
    <s v="SALE709"/>
    <s v="Justin Ingram"/>
    <x v="75"/>
    <n v="34"/>
    <x v="0"/>
    <x v="38"/>
    <s v="Bronze"/>
    <x v="75"/>
    <x v="336"/>
    <x v="83"/>
    <x v="4"/>
    <x v="14"/>
    <n v="306.45999999999998"/>
    <n v="487"/>
    <s v="STORE7"/>
    <s v="Martinez-Mullins"/>
    <x v="2"/>
    <s v="Williamsfurt"/>
    <x v="2"/>
    <n v="4"/>
    <n v="723.44"/>
    <n v="0.14000000000000001"/>
    <x v="1"/>
    <n v="2488.6336000000001"/>
  </r>
  <r>
    <s v="SALE710"/>
    <s v="James Wolfe"/>
    <x v="56"/>
    <n v="62"/>
    <x v="1"/>
    <x v="28"/>
    <s v="Gold"/>
    <x v="56"/>
    <x v="328"/>
    <x v="45"/>
    <x v="0"/>
    <x v="0"/>
    <n v="204.39"/>
    <n v="281"/>
    <s v="STORE14"/>
    <s v="Mcdonald Inc"/>
    <x v="2"/>
    <s v="Christopherland"/>
    <x v="0"/>
    <n v="4"/>
    <n v="471.89"/>
    <n v="0.12"/>
    <x v="2"/>
    <n v="1661.0527999999999"/>
  </r>
  <r>
    <s v="SALE711"/>
    <s v="Mallory Allen"/>
    <x v="298"/>
    <n v="40"/>
    <x v="1"/>
    <x v="4"/>
    <s v="Platinum"/>
    <x v="302"/>
    <x v="204"/>
    <x v="51"/>
    <x v="2"/>
    <x v="4"/>
    <n v="214.32"/>
    <n v="383"/>
    <s v="STORE17"/>
    <s v="Holloway Ltd"/>
    <x v="0"/>
    <s v="Bensonhaven"/>
    <x v="1"/>
    <n v="1"/>
    <n v="613.17999999999995"/>
    <n v="0.14000000000000001"/>
    <x v="2"/>
    <n v="527.33479999999997"/>
  </r>
  <r>
    <s v="SALE712"/>
    <s v="Sarah Rodgers"/>
    <x v="361"/>
    <n v="23"/>
    <x v="1"/>
    <x v="35"/>
    <s v="Gold"/>
    <x v="370"/>
    <x v="365"/>
    <x v="19"/>
    <x v="1"/>
    <x v="3"/>
    <n v="253.33"/>
    <n v="266"/>
    <s v="STORE4"/>
    <s v="Alexander Group"/>
    <x v="2"/>
    <s v="Port Sharon"/>
    <x v="2"/>
    <n v="1"/>
    <n v="651.30999999999995"/>
    <n v="0.24"/>
    <x v="1"/>
    <n v="494.99560000000002"/>
  </r>
  <r>
    <s v="SALE713"/>
    <s v="Heather Collins"/>
    <x v="376"/>
    <n v="40"/>
    <x v="0"/>
    <x v="12"/>
    <s v="Platinum"/>
    <x v="385"/>
    <x v="348"/>
    <x v="58"/>
    <x v="4"/>
    <x v="21"/>
    <n v="364.67"/>
    <n v="452"/>
    <s v="STORE6"/>
    <s v="Benson-Elliott"/>
    <x v="3"/>
    <s v="Port Josephberg"/>
    <x v="2"/>
    <n v="2"/>
    <n v="635.14"/>
    <n v="0.1"/>
    <x v="2"/>
    <n v="1143.252"/>
  </r>
  <r>
    <s v="SALE714"/>
    <s v="Shelley Ponce"/>
    <x v="377"/>
    <n v="23"/>
    <x v="0"/>
    <x v="5"/>
    <s v="Gold"/>
    <x v="386"/>
    <x v="385"/>
    <x v="24"/>
    <x v="1"/>
    <x v="1"/>
    <n v="431.67"/>
    <n v="73"/>
    <s v="STORE14"/>
    <s v="Mcdonald Inc"/>
    <x v="2"/>
    <s v="Christopherland"/>
    <x v="0"/>
    <n v="4"/>
    <n v="912.61"/>
    <n v="0.14000000000000001"/>
    <x v="0"/>
    <n v="3139.3784000000001"/>
  </r>
  <r>
    <s v="SALE715"/>
    <s v="Sarah Lane"/>
    <x v="378"/>
    <n v="38"/>
    <x v="0"/>
    <x v="1"/>
    <s v="Silver"/>
    <x v="387"/>
    <x v="156"/>
    <x v="44"/>
    <x v="2"/>
    <x v="19"/>
    <n v="250.41615384615383"/>
    <n v="431"/>
    <s v="STORE7"/>
    <s v="Martinez-Mullins"/>
    <x v="2"/>
    <s v="Williamsfurt"/>
    <x v="2"/>
    <n v="3"/>
    <n v="79.77"/>
    <n v="0.09"/>
    <x v="0"/>
    <n v="217.77209999999999"/>
  </r>
  <r>
    <s v="SALE716"/>
    <s v="Jeffrey Gomez"/>
    <x v="107"/>
    <n v="22"/>
    <x v="1"/>
    <x v="44"/>
    <s v="Platinum"/>
    <x v="107"/>
    <x v="82"/>
    <x v="32"/>
    <x v="2"/>
    <x v="18"/>
    <n v="358.47"/>
    <n v="213"/>
    <s v="STORE15"/>
    <s v="Shelton PLC"/>
    <x v="0"/>
    <s v="East Jenniferstad"/>
    <x v="1"/>
    <n v="4"/>
    <n v="603.52"/>
    <n v="0.25"/>
    <x v="0"/>
    <n v="1810.56"/>
  </r>
  <r>
    <s v="SALE717"/>
    <s v="Katherine Young"/>
    <x v="257"/>
    <n v="29"/>
    <x v="0"/>
    <x v="1"/>
    <s v="Gold"/>
    <x v="259"/>
    <x v="450"/>
    <x v="25"/>
    <x v="1"/>
    <x v="5"/>
    <n v="480.9"/>
    <n v="104"/>
    <s v="STORE12"/>
    <s v="Thomas, Bridges and Harris"/>
    <x v="0"/>
    <s v="Sabrinatown"/>
    <x v="2"/>
    <n v="4"/>
    <n v="453.12"/>
    <n v="0.23"/>
    <x v="2"/>
    <n v="1395.6096"/>
  </r>
  <r>
    <s v="SALE718"/>
    <s v="Sarah Marsh"/>
    <x v="379"/>
    <n v="47"/>
    <x v="1"/>
    <x v="14"/>
    <s v="Gold"/>
    <x v="388"/>
    <x v="361"/>
    <x v="9"/>
    <x v="3"/>
    <x v="6"/>
    <n v="179.77"/>
    <n v="305"/>
    <s v="STORE9"/>
    <s v="Moore, Padilla and Butler"/>
    <x v="2"/>
    <s v="East Johnstad"/>
    <x v="1"/>
    <n v="2"/>
    <n v="974.35"/>
    <n v="0.15"/>
    <x v="0"/>
    <n v="1656.395"/>
  </r>
  <r>
    <s v="SALE719"/>
    <s v="Elizabeth Foster"/>
    <x v="22"/>
    <n v="33"/>
    <x v="1"/>
    <x v="15"/>
    <s v="Gold"/>
    <x v="22"/>
    <x v="317"/>
    <x v="98"/>
    <x v="0"/>
    <x v="11"/>
    <n v="60.65"/>
    <n v="75"/>
    <s v="STORE17"/>
    <s v="Holloway Ltd"/>
    <x v="0"/>
    <s v="Bensonhaven"/>
    <x v="1"/>
    <n v="4"/>
    <n v="52.35"/>
    <n v="0.23"/>
    <x v="2"/>
    <n v="161.238"/>
  </r>
  <r>
    <s v="SALE720"/>
    <s v="James Holloway Jr."/>
    <x v="258"/>
    <n v="45"/>
    <x v="0"/>
    <x v="30"/>
    <s v="Silver"/>
    <x v="260"/>
    <x v="317"/>
    <x v="15"/>
    <x v="0"/>
    <x v="13"/>
    <n v="240.63"/>
    <n v="423"/>
    <s v="STORE17"/>
    <s v="Holloway Ltd"/>
    <x v="0"/>
    <s v="Bensonhaven"/>
    <x v="1"/>
    <n v="3"/>
    <n v="681.58"/>
    <n v="0.23"/>
    <x v="0"/>
    <n v="1574.4498000000001"/>
  </r>
  <r>
    <s v="SALE721"/>
    <s v="Curtis Lam"/>
    <x v="363"/>
    <n v="55"/>
    <x v="0"/>
    <x v="27"/>
    <s v="Platinum"/>
    <x v="372"/>
    <x v="393"/>
    <x v="50"/>
    <x v="2"/>
    <x v="18"/>
    <n v="250.41615384615383"/>
    <n v="159"/>
    <s v="STORE15"/>
    <s v="Shelton PLC"/>
    <x v="0"/>
    <s v="East Jenniferstad"/>
    <x v="1"/>
    <n v="3"/>
    <n v="71.23"/>
    <n v="0.03"/>
    <x v="0"/>
    <n v="207.27930000000001"/>
  </r>
  <r>
    <s v="SALE722"/>
    <s v="Mr. William Horton"/>
    <x v="252"/>
    <n v="31"/>
    <x v="0"/>
    <x v="45"/>
    <s v="Platinum"/>
    <x v="254"/>
    <x v="411"/>
    <x v="5"/>
    <x v="1"/>
    <x v="5"/>
    <n v="465.34"/>
    <n v="301"/>
    <s v="STORE14"/>
    <s v="Mcdonald Inc"/>
    <x v="2"/>
    <s v="Christopherland"/>
    <x v="0"/>
    <n v="1"/>
    <n v="31.36"/>
    <n v="0.21"/>
    <x v="2"/>
    <n v="24.7744"/>
  </r>
  <r>
    <s v="SALE723"/>
    <s v="Angela Williams"/>
    <x v="380"/>
    <n v="56"/>
    <x v="1"/>
    <x v="49"/>
    <s v="Bronze"/>
    <x v="389"/>
    <x v="116"/>
    <x v="89"/>
    <x v="0"/>
    <x v="13"/>
    <n v="313.26"/>
    <n v="369"/>
    <s v="STORE13"/>
    <s v="Gardner, Humphrey and Contreras"/>
    <x v="3"/>
    <s v="Johnsonville"/>
    <x v="1"/>
    <n v="2"/>
    <n v="555.54999999999995"/>
    <n v="0.14000000000000001"/>
    <x v="0"/>
    <n v="955.54599999999994"/>
  </r>
  <r>
    <s v="SALE724"/>
    <s v="Tyler Garner"/>
    <x v="241"/>
    <n v="64"/>
    <x v="0"/>
    <x v="4"/>
    <s v="Silver"/>
    <x v="243"/>
    <x v="451"/>
    <x v="73"/>
    <x v="2"/>
    <x v="4"/>
    <n v="340.39"/>
    <n v="177"/>
    <s v="STORE16"/>
    <s v="Frederick-Wright"/>
    <x v="1"/>
    <s v="New Jimmymouth"/>
    <x v="1"/>
    <n v="4"/>
    <n v="805.99"/>
    <n v="0.06"/>
    <x v="0"/>
    <n v="3030.5223999999998"/>
  </r>
  <r>
    <s v="SALE725"/>
    <s v="Timothy Valenzuela"/>
    <x v="321"/>
    <n v="53"/>
    <x v="0"/>
    <x v="6"/>
    <s v="Platinum"/>
    <x v="327"/>
    <x v="452"/>
    <x v="51"/>
    <x v="2"/>
    <x v="4"/>
    <n v="214.32"/>
    <n v="383"/>
    <s v="STORE1"/>
    <s v="Martinez, Adkins and Johnson"/>
    <x v="0"/>
    <s v="Danielmouth"/>
    <x v="1"/>
    <n v="1"/>
    <n v="506.55"/>
    <n v="0.28000000000000003"/>
    <x v="0"/>
    <n v="364.71600000000001"/>
  </r>
  <r>
    <s v="SALE726"/>
    <s v="Jamie Reyes"/>
    <x v="381"/>
    <n v="29"/>
    <x v="0"/>
    <x v="40"/>
    <s v="Platinum"/>
    <x v="390"/>
    <x v="182"/>
    <x v="89"/>
    <x v="0"/>
    <x v="13"/>
    <n v="313.26"/>
    <n v="369"/>
    <s v="STORE11"/>
    <s v="Aguirre-Keller"/>
    <x v="2"/>
    <s v="Lake Michael"/>
    <x v="2"/>
    <n v="3"/>
    <n v="28.69"/>
    <n v="0.02"/>
    <x v="0"/>
    <n v="84.348600000000005"/>
  </r>
  <r>
    <s v="SALE727"/>
    <s v="Timothy Gardner"/>
    <x v="382"/>
    <n v="28"/>
    <x v="1"/>
    <x v="19"/>
    <s v="Silver"/>
    <x v="391"/>
    <x v="205"/>
    <x v="3"/>
    <x v="1"/>
    <x v="3"/>
    <n v="392.89"/>
    <n v="320"/>
    <s v="STORE4"/>
    <s v="Alexander Group"/>
    <x v="2"/>
    <s v="Port Sharon"/>
    <x v="2"/>
    <n v="1"/>
    <n v="106.07"/>
    <n v="0.23"/>
    <x v="2"/>
    <n v="81.673900000000003"/>
  </r>
  <r>
    <s v="SALE728"/>
    <s v="Russell Lamb"/>
    <x v="217"/>
    <n v="63"/>
    <x v="1"/>
    <x v="28"/>
    <s v="Platinum"/>
    <x v="218"/>
    <x v="189"/>
    <x v="52"/>
    <x v="4"/>
    <x v="15"/>
    <n v="438.25"/>
    <n v="496"/>
    <s v="STORE0"/>
    <s v="Rivera-Warner"/>
    <x v="3"/>
    <s v="Washingtonfurt"/>
    <x v="1"/>
    <n v="4"/>
    <n v="289.77"/>
    <n v="0.06"/>
    <x v="1"/>
    <n v="1089.5352"/>
  </r>
  <r>
    <s v="SALE729"/>
    <s v="Maria Sanchez"/>
    <x v="303"/>
    <n v="46"/>
    <x v="0"/>
    <x v="16"/>
    <s v="Bronze"/>
    <x v="308"/>
    <x v="453"/>
    <x v="50"/>
    <x v="2"/>
    <x v="18"/>
    <n v="250.41615384615383"/>
    <n v="159"/>
    <s v="STORE18"/>
    <s v="Guerrero-Schmitt"/>
    <x v="3"/>
    <s v="East Stevechester"/>
    <x v="1"/>
    <n v="2"/>
    <n v="354.26"/>
    <n v="0.01"/>
    <x v="2"/>
    <n v="701.4348"/>
  </r>
  <r>
    <s v="SALE730"/>
    <s v="Tammy Brennan"/>
    <x v="383"/>
    <n v="60"/>
    <x v="0"/>
    <x v="42"/>
    <s v="Gold"/>
    <x v="392"/>
    <x v="110"/>
    <x v="88"/>
    <x v="3"/>
    <x v="22"/>
    <n v="243.7"/>
    <n v="130"/>
    <s v="STORE14"/>
    <s v="Mcdonald Inc"/>
    <x v="2"/>
    <s v="Christopherland"/>
    <x v="0"/>
    <n v="1"/>
    <n v="522.72"/>
    <n v="0.25"/>
    <x v="1"/>
    <n v="392.04"/>
  </r>
  <r>
    <s v="SALE731"/>
    <s v="Jay Patel"/>
    <x v="327"/>
    <n v="43"/>
    <x v="1"/>
    <x v="5"/>
    <s v="Platinum"/>
    <x v="333"/>
    <x v="368"/>
    <x v="23"/>
    <x v="4"/>
    <x v="11"/>
    <n v="261"/>
    <n v="59"/>
    <s v="STORE9"/>
    <s v="Moore, Padilla and Butler"/>
    <x v="2"/>
    <s v="East Johnstad"/>
    <x v="1"/>
    <n v="3"/>
    <n v="966.02"/>
    <n v="0.03"/>
    <x v="2"/>
    <n v="2811.1181999999999"/>
  </r>
  <r>
    <s v="SALE732"/>
    <s v="Anthony Morgan"/>
    <x v="223"/>
    <n v="29"/>
    <x v="0"/>
    <x v="6"/>
    <s v="Silver"/>
    <x v="224"/>
    <x v="30"/>
    <x v="57"/>
    <x v="0"/>
    <x v="13"/>
    <n v="190.29"/>
    <n v="260"/>
    <s v="STORE17"/>
    <s v="Holloway Ltd"/>
    <x v="0"/>
    <s v="Bensonhaven"/>
    <x v="1"/>
    <n v="1"/>
    <n v="498.61"/>
    <n v="0.04"/>
    <x v="1"/>
    <n v="478.66559999999998"/>
  </r>
  <r>
    <s v="SALE733"/>
    <s v="Pamela Mcguire"/>
    <x v="384"/>
    <n v="54"/>
    <x v="0"/>
    <x v="49"/>
    <s v="Platinum"/>
    <x v="393"/>
    <x v="454"/>
    <x v="63"/>
    <x v="1"/>
    <x v="11"/>
    <n v="450.71"/>
    <n v="389"/>
    <s v="STORE6"/>
    <s v="Benson-Elliott"/>
    <x v="3"/>
    <s v="Port Josephberg"/>
    <x v="2"/>
    <n v="4"/>
    <n v="758.27"/>
    <n v="0.05"/>
    <x v="1"/>
    <n v="2881.4259999999999"/>
  </r>
  <r>
    <s v="SALE734"/>
    <s v="Wanda Snyder"/>
    <x v="226"/>
    <n v="54"/>
    <x v="0"/>
    <x v="1"/>
    <s v="Bronze"/>
    <x v="227"/>
    <x v="160"/>
    <x v="58"/>
    <x v="4"/>
    <x v="21"/>
    <n v="364.67"/>
    <n v="452"/>
    <s v="STORE2"/>
    <s v="Black-Horn"/>
    <x v="2"/>
    <s v="North Nancyview"/>
    <x v="0"/>
    <n v="2"/>
    <n v="371.03"/>
    <n v="0.23"/>
    <x v="1"/>
    <n v="571.38619999999992"/>
  </r>
  <r>
    <s v="SALE735"/>
    <s v="Carlos Flores"/>
    <x v="385"/>
    <n v="20"/>
    <x v="0"/>
    <x v="7"/>
    <s v="Gold"/>
    <x v="394"/>
    <x v="95"/>
    <x v="52"/>
    <x v="4"/>
    <x v="15"/>
    <n v="438.25"/>
    <n v="496"/>
    <s v="STORE17"/>
    <s v="Holloway Ltd"/>
    <x v="0"/>
    <s v="Bensonhaven"/>
    <x v="1"/>
    <n v="1"/>
    <n v="230.32"/>
    <n v="0.05"/>
    <x v="2"/>
    <n v="218.804"/>
  </r>
  <r>
    <s v="SALE736"/>
    <s v="Michelle Cunningham"/>
    <x v="386"/>
    <n v="30"/>
    <x v="1"/>
    <x v="40"/>
    <s v="Bronze"/>
    <x v="395"/>
    <x v="455"/>
    <x v="86"/>
    <x v="0"/>
    <x v="20"/>
    <n v="103.45"/>
    <n v="465"/>
    <s v="STORE6"/>
    <s v="Benson-Elliott"/>
    <x v="3"/>
    <s v="Port Josephberg"/>
    <x v="2"/>
    <n v="2"/>
    <n v="985.43"/>
    <n v="0.28000000000000003"/>
    <x v="2"/>
    <n v="1419.0192"/>
  </r>
  <r>
    <s v="SALE737"/>
    <s v="Brittany Edwards Dds"/>
    <x v="289"/>
    <n v="42"/>
    <x v="1"/>
    <x v="32"/>
    <s v="Platinum"/>
    <x v="293"/>
    <x v="131"/>
    <x v="93"/>
    <x v="0"/>
    <x v="13"/>
    <n v="495.72"/>
    <n v="323"/>
    <s v="STORE4"/>
    <s v="Alexander Group"/>
    <x v="2"/>
    <s v="Port Sharon"/>
    <x v="2"/>
    <n v="2"/>
    <n v="492.5"/>
    <n v="0.3"/>
    <x v="1"/>
    <n v="689.5"/>
  </r>
  <r>
    <s v="SALE738"/>
    <s v="Chloe Aguilar"/>
    <x v="189"/>
    <n v="58"/>
    <x v="0"/>
    <x v="28"/>
    <s v="Bronze"/>
    <x v="190"/>
    <x v="88"/>
    <x v="54"/>
    <x v="4"/>
    <x v="21"/>
    <n v="167.34"/>
    <n v="296"/>
    <s v="STORE11"/>
    <s v="Aguirre-Keller"/>
    <x v="2"/>
    <s v="Lake Michael"/>
    <x v="2"/>
    <n v="2"/>
    <n v="213.69"/>
    <n v="0.28000000000000003"/>
    <x v="1"/>
    <n v="307.71359999999999"/>
  </r>
  <r>
    <s v="SALE739"/>
    <s v="Michael Thomas"/>
    <x v="10"/>
    <n v="21"/>
    <x v="1"/>
    <x v="8"/>
    <s v="Silver"/>
    <x v="10"/>
    <x v="59"/>
    <x v="42"/>
    <x v="0"/>
    <x v="11"/>
    <n v="131.51"/>
    <n v="0"/>
    <s v="STORE8"/>
    <s v="Bean, Jones and Park"/>
    <x v="1"/>
    <s v="Thompsonborough"/>
    <x v="2"/>
    <n v="4"/>
    <n v="618.83000000000004"/>
    <n v="0.08"/>
    <x v="1"/>
    <n v="2277.2944000000002"/>
  </r>
  <r>
    <s v="SALE740"/>
    <s v="Christy Vasquez"/>
    <x v="125"/>
    <n v="28"/>
    <x v="1"/>
    <x v="42"/>
    <s v="Gold"/>
    <x v="126"/>
    <x v="154"/>
    <x v="4"/>
    <x v="2"/>
    <x v="4"/>
    <n v="17.309999999999999"/>
    <n v="399"/>
    <s v="STORE11"/>
    <s v="Aguirre-Keller"/>
    <x v="2"/>
    <s v="Lake Michael"/>
    <x v="2"/>
    <n v="2"/>
    <n v="81.16"/>
    <n v="0.16"/>
    <x v="1"/>
    <n v="136.34880000000001"/>
  </r>
  <r>
    <s v="SALE741"/>
    <s v="Dr. Benjamin Price"/>
    <x v="93"/>
    <n v="29"/>
    <x v="1"/>
    <x v="4"/>
    <s v="Platinum"/>
    <x v="93"/>
    <x v="364"/>
    <x v="56"/>
    <x v="3"/>
    <x v="8"/>
    <n v="176.07"/>
    <n v="82"/>
    <s v="STORE9"/>
    <s v="Moore, Padilla and Butler"/>
    <x v="2"/>
    <s v="East Johnstad"/>
    <x v="1"/>
    <n v="1"/>
    <n v="431.69"/>
    <n v="0.09"/>
    <x v="0"/>
    <n v="392.83789999999999"/>
  </r>
  <r>
    <s v="SALE742"/>
    <s v="Eric Wolfe"/>
    <x v="130"/>
    <n v="18"/>
    <x v="1"/>
    <x v="38"/>
    <s v="Gold"/>
    <x v="131"/>
    <x v="221"/>
    <x v="97"/>
    <x v="4"/>
    <x v="14"/>
    <n v="265.73266666666666"/>
    <n v="343"/>
    <s v="STORE5"/>
    <s v="Gray Ltd"/>
    <x v="0"/>
    <s v="New Michaelchester"/>
    <x v="0"/>
    <n v="3"/>
    <n v="438.65"/>
    <n v="0.28999999999999998"/>
    <x v="1"/>
    <n v="934.32449999999983"/>
  </r>
  <r>
    <s v="SALE743"/>
    <s v="Thomas Rhodes"/>
    <x v="124"/>
    <n v="41"/>
    <x v="1"/>
    <x v="35"/>
    <s v="Bronze"/>
    <x v="396"/>
    <x v="393"/>
    <x v="29"/>
    <x v="3"/>
    <x v="16"/>
    <n v="228.53"/>
    <n v="469"/>
    <s v="STORE3"/>
    <s v="Johnson-Wright"/>
    <x v="0"/>
    <s v="Hoodberg"/>
    <x v="0"/>
    <n v="3"/>
    <n v="339.41"/>
    <n v="0.26"/>
    <x v="0"/>
    <n v="753.49019999999996"/>
  </r>
  <r>
    <s v="SALE744"/>
    <s v="Manuel Fisher"/>
    <x v="44"/>
    <n v="21"/>
    <x v="1"/>
    <x v="21"/>
    <s v="Gold"/>
    <x v="44"/>
    <x v="456"/>
    <x v="29"/>
    <x v="3"/>
    <x v="16"/>
    <n v="228.53"/>
    <n v="469"/>
    <s v="STORE9"/>
    <s v="Moore, Padilla and Butler"/>
    <x v="2"/>
    <s v="East Johnstad"/>
    <x v="1"/>
    <n v="4"/>
    <n v="848.47"/>
    <n v="0.21"/>
    <x v="2"/>
    <n v="2681.1651999999999"/>
  </r>
  <r>
    <s v="SALE745"/>
    <s v="Jacob Wood"/>
    <x v="366"/>
    <n v="26"/>
    <x v="0"/>
    <x v="12"/>
    <s v="Gold"/>
    <x v="375"/>
    <x v="457"/>
    <x v="22"/>
    <x v="1"/>
    <x v="11"/>
    <n v="349.17"/>
    <n v="476"/>
    <s v="STORE8"/>
    <s v="Bean, Jones and Park"/>
    <x v="1"/>
    <s v="Thompsonborough"/>
    <x v="2"/>
    <n v="1"/>
    <n v="664.87"/>
    <n v="0.08"/>
    <x v="1"/>
    <n v="611.68040000000008"/>
  </r>
  <r>
    <s v="SALE746"/>
    <s v="Sheila Wilson"/>
    <x v="178"/>
    <n v="35"/>
    <x v="0"/>
    <x v="3"/>
    <s v="Silver"/>
    <x v="179"/>
    <x v="456"/>
    <x v="10"/>
    <x v="0"/>
    <x v="9"/>
    <n v="166.06"/>
    <n v="340"/>
    <s v="STORE7"/>
    <s v="Martinez-Mullins"/>
    <x v="2"/>
    <s v="Williamsfurt"/>
    <x v="2"/>
    <n v="1"/>
    <n v="412.11"/>
    <n v="0.23"/>
    <x v="1"/>
    <n v="317.32470000000001"/>
  </r>
  <r>
    <s v="SALE747"/>
    <s v="Michael Chang"/>
    <x v="387"/>
    <n v="50"/>
    <x v="0"/>
    <x v="29"/>
    <s v="Platinum"/>
    <x v="397"/>
    <x v="120"/>
    <x v="32"/>
    <x v="2"/>
    <x v="18"/>
    <n v="358.47"/>
    <n v="213"/>
    <s v="STORE1"/>
    <s v="Martinez, Adkins and Johnson"/>
    <x v="0"/>
    <s v="Danielmouth"/>
    <x v="1"/>
    <n v="1"/>
    <n v="126.09"/>
    <n v="0.05"/>
    <x v="2"/>
    <n v="119.7855"/>
  </r>
  <r>
    <s v="SALE748"/>
    <s v="Wanda Snyder"/>
    <x v="226"/>
    <n v="54"/>
    <x v="0"/>
    <x v="1"/>
    <s v="Bronze"/>
    <x v="227"/>
    <x v="207"/>
    <x v="22"/>
    <x v="1"/>
    <x v="11"/>
    <n v="349.17"/>
    <n v="476"/>
    <s v="STORE10"/>
    <s v="Hill, Wagner and Ballard"/>
    <x v="3"/>
    <s v="East Davidville"/>
    <x v="2"/>
    <n v="4"/>
    <n v="602.39"/>
    <n v="0.19"/>
    <x v="2"/>
    <n v="1951.7436"/>
  </r>
  <r>
    <s v="SALE749"/>
    <s v="Andrew Smith"/>
    <x v="88"/>
    <n v="60"/>
    <x v="0"/>
    <x v="18"/>
    <s v="Bronze"/>
    <x v="88"/>
    <x v="458"/>
    <x v="74"/>
    <x v="0"/>
    <x v="13"/>
    <n v="152.91999999999999"/>
    <n v="281"/>
    <s v="STORE3"/>
    <s v="Johnson-Wright"/>
    <x v="0"/>
    <s v="Hoodberg"/>
    <x v="0"/>
    <n v="3"/>
    <n v="447.69"/>
    <n v="0.02"/>
    <x v="2"/>
    <n v="1316.2085999999999"/>
  </r>
  <r>
    <s v="SALE750"/>
    <s v="Nicholas Webb"/>
    <x v="200"/>
    <n v="19"/>
    <x v="0"/>
    <x v="8"/>
    <s v="Gold"/>
    <x v="201"/>
    <x v="428"/>
    <x v="13"/>
    <x v="1"/>
    <x v="3"/>
    <n v="419.28"/>
    <n v="86"/>
    <s v="STORE3"/>
    <s v="Johnson-Wright"/>
    <x v="0"/>
    <s v="Hoodberg"/>
    <x v="0"/>
    <n v="3"/>
    <n v="35.159999999999997"/>
    <n v="0.04"/>
    <x v="2"/>
    <n v="101.2608"/>
  </r>
  <r>
    <s v="SALE751"/>
    <s v="Pamela Mcguire"/>
    <x v="384"/>
    <n v="54"/>
    <x v="0"/>
    <x v="49"/>
    <s v="Platinum"/>
    <x v="393"/>
    <x v="459"/>
    <x v="18"/>
    <x v="0"/>
    <x v="13"/>
    <n v="477.61"/>
    <n v="300"/>
    <s v="STORE11"/>
    <s v="Aguirre-Keller"/>
    <x v="2"/>
    <s v="Lake Michael"/>
    <x v="2"/>
    <n v="2"/>
    <n v="838.59"/>
    <n v="0.18"/>
    <x v="2"/>
    <n v="1375.2876000000001"/>
  </r>
  <r>
    <s v="SALE752"/>
    <s v="Jamie Yoder"/>
    <x v="267"/>
    <n v="43"/>
    <x v="0"/>
    <x v="18"/>
    <s v="Platinum"/>
    <x v="269"/>
    <x v="118"/>
    <x v="4"/>
    <x v="2"/>
    <x v="4"/>
    <n v="17.309999999999999"/>
    <n v="399"/>
    <s v="STORE6"/>
    <s v="Benson-Elliott"/>
    <x v="3"/>
    <s v="Port Josephberg"/>
    <x v="2"/>
    <n v="4"/>
    <n v="867.94"/>
    <n v="0.26"/>
    <x v="1"/>
    <n v="2569.1024000000002"/>
  </r>
  <r>
    <s v="SALE753"/>
    <s v="Megan Greer"/>
    <x v="372"/>
    <n v="18"/>
    <x v="1"/>
    <x v="41"/>
    <s v="Platinum"/>
    <x v="381"/>
    <x v="341"/>
    <x v="11"/>
    <x v="1"/>
    <x v="10"/>
    <n v="326.06"/>
    <n v="301"/>
    <s v="STORE17"/>
    <s v="Holloway Ltd"/>
    <x v="0"/>
    <s v="Bensonhaven"/>
    <x v="1"/>
    <n v="1"/>
    <n v="623.88"/>
    <n v="0.25"/>
    <x v="0"/>
    <n v="467.91"/>
  </r>
  <r>
    <s v="SALE754"/>
    <s v="Curtis Lam"/>
    <x v="363"/>
    <n v="55"/>
    <x v="0"/>
    <x v="27"/>
    <s v="Platinum"/>
    <x v="372"/>
    <x v="460"/>
    <x v="63"/>
    <x v="1"/>
    <x v="11"/>
    <n v="450.71"/>
    <n v="389"/>
    <s v="STORE14"/>
    <s v="Mcdonald Inc"/>
    <x v="2"/>
    <s v="Christopherland"/>
    <x v="0"/>
    <n v="2"/>
    <n v="567.95000000000005"/>
    <n v="0.12"/>
    <x v="1"/>
    <n v="999.5920000000001"/>
  </r>
  <r>
    <s v="SALE755"/>
    <s v="Kristy Dunlap"/>
    <x v="161"/>
    <n v="64"/>
    <x v="1"/>
    <x v="29"/>
    <s v="Platinum"/>
    <x v="162"/>
    <x v="231"/>
    <x v="45"/>
    <x v="0"/>
    <x v="0"/>
    <n v="204.39"/>
    <n v="281"/>
    <s v="STORE18"/>
    <s v="Guerrero-Schmitt"/>
    <x v="3"/>
    <s v="East Stevechester"/>
    <x v="1"/>
    <n v="2"/>
    <n v="671.69"/>
    <n v="0.19"/>
    <x v="0"/>
    <n v="1088.1378"/>
  </r>
  <r>
    <s v="SALE756"/>
    <s v="Ronald Jones"/>
    <x v="269"/>
    <n v="26"/>
    <x v="1"/>
    <x v="3"/>
    <s v="Silver"/>
    <x v="271"/>
    <x v="461"/>
    <x v="96"/>
    <x v="2"/>
    <x v="18"/>
    <n v="312.8"/>
    <n v="350"/>
    <s v="STORE7"/>
    <s v="Martinez-Mullins"/>
    <x v="2"/>
    <s v="Williamsfurt"/>
    <x v="2"/>
    <n v="2"/>
    <n v="257.95999999999998"/>
    <n v="0.21"/>
    <x v="1"/>
    <n v="407.57679999999999"/>
  </r>
  <r>
    <s v="SALE757"/>
    <s v="Tiffany Herrera"/>
    <x v="323"/>
    <n v="52"/>
    <x v="0"/>
    <x v="45"/>
    <s v="Platinum"/>
    <x v="329"/>
    <x v="235"/>
    <x v="24"/>
    <x v="1"/>
    <x v="1"/>
    <n v="431.67"/>
    <n v="73"/>
    <s v="STORE19"/>
    <s v="Mann-Austin"/>
    <x v="3"/>
    <s v="Vasquezborough"/>
    <x v="2"/>
    <n v="4"/>
    <n v="281.48"/>
    <n v="0.27"/>
    <x v="1"/>
    <n v="821.92160000000001"/>
  </r>
  <r>
    <s v="SALE758"/>
    <s v="Robert House"/>
    <x v="213"/>
    <n v="34"/>
    <x v="0"/>
    <x v="33"/>
    <s v="Gold"/>
    <x v="214"/>
    <x v="462"/>
    <x v="42"/>
    <x v="0"/>
    <x v="11"/>
    <n v="131.51"/>
    <n v="0"/>
    <s v="STORE11"/>
    <s v="Aguirre-Keller"/>
    <x v="2"/>
    <s v="Lake Michael"/>
    <x v="2"/>
    <n v="1"/>
    <n v="202.13"/>
    <n v="0.13"/>
    <x v="2"/>
    <n v="175.85310000000001"/>
  </r>
  <r>
    <s v="SALE759"/>
    <s v="Daisy Johnson Dds"/>
    <x v="388"/>
    <n v="64"/>
    <x v="0"/>
    <x v="48"/>
    <s v="Platinum"/>
    <x v="398"/>
    <x v="463"/>
    <x v="1"/>
    <x v="1"/>
    <x v="1"/>
    <n v="403.71"/>
    <n v="159"/>
    <s v="STORE5"/>
    <s v="Gray Ltd"/>
    <x v="0"/>
    <s v="New Michaelchester"/>
    <x v="0"/>
    <n v="1"/>
    <n v="370.66"/>
    <n v="0.01"/>
    <x v="1"/>
    <n v="366.95339999999999"/>
  </r>
  <r>
    <s v="SALE760"/>
    <s v="Christine Vaughn"/>
    <x v="389"/>
    <n v="24"/>
    <x v="0"/>
    <x v="47"/>
    <s v="Bronze"/>
    <x v="399"/>
    <x v="464"/>
    <x v="86"/>
    <x v="0"/>
    <x v="20"/>
    <n v="103.45"/>
    <n v="465"/>
    <s v="STORE12"/>
    <s v="Thomas, Bridges and Harris"/>
    <x v="0"/>
    <s v="Sabrinatown"/>
    <x v="2"/>
    <n v="4"/>
    <n v="731.53"/>
    <n v="0.12"/>
    <x v="0"/>
    <n v="2574.9856"/>
  </r>
  <r>
    <s v="SALE761"/>
    <s v="Jason Wheeler"/>
    <x v="253"/>
    <n v="47"/>
    <x v="1"/>
    <x v="49"/>
    <s v="Platinum"/>
    <x v="255"/>
    <x v="160"/>
    <x v="36"/>
    <x v="3"/>
    <x v="6"/>
    <n v="325.26"/>
    <n v="400"/>
    <s v="STORE1"/>
    <s v="Martinez, Adkins and Johnson"/>
    <x v="0"/>
    <s v="Danielmouth"/>
    <x v="1"/>
    <n v="3"/>
    <n v="468.25"/>
    <n v="7.0000000000000007E-2"/>
    <x v="1"/>
    <n v="1306.4175"/>
  </r>
  <r>
    <s v="SALE762"/>
    <s v="Eugene Nelson"/>
    <x v="280"/>
    <n v="26"/>
    <x v="1"/>
    <x v="16"/>
    <s v="Platinum"/>
    <x v="283"/>
    <x v="398"/>
    <x v="22"/>
    <x v="1"/>
    <x v="11"/>
    <n v="349.17"/>
    <n v="476"/>
    <s v="STORE0"/>
    <s v="Rivera-Warner"/>
    <x v="3"/>
    <s v="Washingtonfurt"/>
    <x v="1"/>
    <n v="1"/>
    <n v="928.72"/>
    <n v="0.1"/>
    <x v="2"/>
    <n v="835.84800000000007"/>
  </r>
  <r>
    <s v="SALE763"/>
    <s v="Colleen Maynard"/>
    <x v="209"/>
    <n v="29"/>
    <x v="0"/>
    <x v="39"/>
    <s v="Gold"/>
    <x v="210"/>
    <x v="5"/>
    <x v="83"/>
    <x v="4"/>
    <x v="14"/>
    <n v="306.45999999999998"/>
    <n v="487"/>
    <s v="STORE18"/>
    <s v="Guerrero-Schmitt"/>
    <x v="3"/>
    <s v="East Stevechester"/>
    <x v="1"/>
    <n v="3"/>
    <n v="217.22"/>
    <n v="0.06"/>
    <x v="1"/>
    <n v="612.56039999999996"/>
  </r>
  <r>
    <s v="SALE764"/>
    <s v="Eric Wolfe"/>
    <x v="130"/>
    <n v="18"/>
    <x v="1"/>
    <x v="38"/>
    <s v="Gold"/>
    <x v="131"/>
    <x v="142"/>
    <x v="10"/>
    <x v="0"/>
    <x v="9"/>
    <n v="166.06"/>
    <n v="340"/>
    <s v="STORE3"/>
    <s v="Johnson-Wright"/>
    <x v="0"/>
    <s v="Hoodberg"/>
    <x v="0"/>
    <n v="1"/>
    <n v="387.99"/>
    <n v="0.3"/>
    <x v="0"/>
    <n v="271.59300000000002"/>
  </r>
  <r>
    <s v="SALE765"/>
    <s v="Elizabeth Foster"/>
    <x v="22"/>
    <n v="33"/>
    <x v="1"/>
    <x v="15"/>
    <s v="Gold"/>
    <x v="22"/>
    <x v="132"/>
    <x v="97"/>
    <x v="4"/>
    <x v="14"/>
    <n v="265.73266666666666"/>
    <n v="343"/>
    <s v="STORE6"/>
    <s v="Benson-Elliott"/>
    <x v="3"/>
    <s v="Port Josephberg"/>
    <x v="2"/>
    <n v="4"/>
    <n v="186.24"/>
    <n v="0.23"/>
    <x v="0"/>
    <n v="573.61920000000009"/>
  </r>
  <r>
    <s v="SALE766"/>
    <s v="Jared Moran"/>
    <x v="149"/>
    <n v="28"/>
    <x v="1"/>
    <x v="35"/>
    <s v="Bronze"/>
    <x v="272"/>
    <x v="146"/>
    <x v="43"/>
    <x v="1"/>
    <x v="1"/>
    <n v="38.520000000000003"/>
    <n v="378"/>
    <s v="STORE8"/>
    <s v="Bean, Jones and Park"/>
    <x v="1"/>
    <s v="Thompsonborough"/>
    <x v="2"/>
    <n v="4"/>
    <n v="609.05999999999995"/>
    <n v="0.22"/>
    <x v="2"/>
    <n v="1900.2672"/>
  </r>
  <r>
    <s v="SALE767"/>
    <s v="Melinda Rivera"/>
    <x v="167"/>
    <n v="47"/>
    <x v="1"/>
    <x v="21"/>
    <s v="Platinum"/>
    <x v="168"/>
    <x v="244"/>
    <x v="9"/>
    <x v="3"/>
    <x v="6"/>
    <n v="179.77"/>
    <n v="305"/>
    <s v="STORE11"/>
    <s v="Aguirre-Keller"/>
    <x v="2"/>
    <s v="Lake Michael"/>
    <x v="2"/>
    <n v="1"/>
    <n v="827.91"/>
    <n v="0.21"/>
    <x v="1"/>
    <n v="654.0489"/>
  </r>
  <r>
    <s v="SALE768"/>
    <s v="John Bradford"/>
    <x v="72"/>
    <n v="48"/>
    <x v="0"/>
    <x v="1"/>
    <s v="Silver"/>
    <x v="72"/>
    <x v="40"/>
    <x v="50"/>
    <x v="2"/>
    <x v="18"/>
    <n v="250.41615384615383"/>
    <n v="159"/>
    <s v="STORE0"/>
    <s v="Rivera-Warner"/>
    <x v="3"/>
    <s v="Washingtonfurt"/>
    <x v="1"/>
    <n v="1"/>
    <n v="303.79000000000002"/>
    <n v="0.24"/>
    <x v="1"/>
    <n v="230.88040000000001"/>
  </r>
  <r>
    <s v="SALE769"/>
    <s v="Christopher Lester"/>
    <x v="251"/>
    <n v="64"/>
    <x v="0"/>
    <x v="36"/>
    <s v="Silver"/>
    <x v="253"/>
    <x v="465"/>
    <x v="92"/>
    <x v="4"/>
    <x v="15"/>
    <n v="353.47"/>
    <n v="214"/>
    <s v="STORE6"/>
    <s v="Benson-Elliott"/>
    <x v="3"/>
    <s v="Port Josephberg"/>
    <x v="2"/>
    <n v="2"/>
    <n v="365.91"/>
    <n v="0.14000000000000001"/>
    <x v="2"/>
    <n v="629.36520000000007"/>
  </r>
  <r>
    <s v="SALE770"/>
    <s v="Roy Cole"/>
    <x v="181"/>
    <n v="24"/>
    <x v="1"/>
    <x v="19"/>
    <s v="Platinum"/>
    <x v="182"/>
    <x v="362"/>
    <x v="60"/>
    <x v="4"/>
    <x v="11"/>
    <n v="174.02"/>
    <n v="268"/>
    <s v="STORE17"/>
    <s v="Holloway Ltd"/>
    <x v="0"/>
    <s v="Bensonhaven"/>
    <x v="1"/>
    <n v="3"/>
    <n v="852.72"/>
    <n v="0.16"/>
    <x v="0"/>
    <n v="2148.8544000000002"/>
  </r>
  <r>
    <s v="SALE771"/>
    <s v="Douglas Rhodes"/>
    <x v="390"/>
    <n v="32"/>
    <x v="0"/>
    <x v="21"/>
    <s v="Platinum"/>
    <x v="400"/>
    <x v="385"/>
    <x v="31"/>
    <x v="3"/>
    <x v="8"/>
    <n v="298.86"/>
    <n v="308"/>
    <s v="STORE4"/>
    <s v="Alexander Group"/>
    <x v="2"/>
    <s v="Port Sharon"/>
    <x v="2"/>
    <n v="1"/>
    <n v="768.25"/>
    <n v="0.18"/>
    <x v="0"/>
    <n v="629.96500000000003"/>
  </r>
  <r>
    <s v="SALE772"/>
    <s v="Charles Miller"/>
    <x v="391"/>
    <n v="26"/>
    <x v="0"/>
    <x v="9"/>
    <s v="Silver"/>
    <x v="401"/>
    <x v="466"/>
    <x v="80"/>
    <x v="3"/>
    <x v="5"/>
    <n v="447.43"/>
    <n v="191"/>
    <s v="STORE19"/>
    <s v="Mann-Austin"/>
    <x v="3"/>
    <s v="Vasquezborough"/>
    <x v="2"/>
    <n v="2"/>
    <n v="318.62"/>
    <n v="0.02"/>
    <x v="2"/>
    <n v="624.49519999999995"/>
  </r>
  <r>
    <s v="SALE773"/>
    <s v="Timothy Weaver"/>
    <x v="183"/>
    <n v="45"/>
    <x v="1"/>
    <x v="31"/>
    <s v="Gold"/>
    <x v="184"/>
    <x v="467"/>
    <x v="3"/>
    <x v="1"/>
    <x v="3"/>
    <n v="392.89"/>
    <n v="320"/>
    <s v="STORE2"/>
    <s v="Black-Horn"/>
    <x v="2"/>
    <s v="North Nancyview"/>
    <x v="0"/>
    <n v="4"/>
    <n v="402.11"/>
    <n v="0.14000000000000001"/>
    <x v="1"/>
    <n v="1383.2583999999999"/>
  </r>
  <r>
    <s v="SALE774"/>
    <s v="Isabel Foster"/>
    <x v="55"/>
    <n v="36"/>
    <x v="0"/>
    <x v="19"/>
    <s v="Gold"/>
    <x v="55"/>
    <x v="391"/>
    <x v="94"/>
    <x v="3"/>
    <x v="22"/>
    <n v="388.46"/>
    <n v="208"/>
    <s v="STORE17"/>
    <s v="Holloway Ltd"/>
    <x v="0"/>
    <s v="Bensonhaven"/>
    <x v="1"/>
    <n v="3"/>
    <n v="846.31"/>
    <n v="0.18"/>
    <x v="2"/>
    <n v="2081.9225999999999"/>
  </r>
  <r>
    <s v="SALE775"/>
    <s v="Daniel Contreras"/>
    <x v="64"/>
    <n v="36"/>
    <x v="1"/>
    <x v="26"/>
    <s v="Platinum"/>
    <x v="64"/>
    <x v="468"/>
    <x v="32"/>
    <x v="2"/>
    <x v="18"/>
    <n v="358.47"/>
    <n v="213"/>
    <s v="STORE14"/>
    <s v="Mcdonald Inc"/>
    <x v="2"/>
    <s v="Christopherland"/>
    <x v="0"/>
    <n v="1"/>
    <n v="269.94"/>
    <n v="7.0000000000000007E-2"/>
    <x v="2"/>
    <n v="251.04419999999999"/>
  </r>
  <r>
    <s v="SALE776"/>
    <s v="Mr. William Horton"/>
    <x v="252"/>
    <n v="31"/>
    <x v="0"/>
    <x v="45"/>
    <s v="Platinum"/>
    <x v="254"/>
    <x v="469"/>
    <x v="42"/>
    <x v="0"/>
    <x v="11"/>
    <n v="131.51"/>
    <n v="0"/>
    <s v="STORE4"/>
    <s v="Alexander Group"/>
    <x v="2"/>
    <s v="Port Sharon"/>
    <x v="2"/>
    <n v="3"/>
    <n v="909.25"/>
    <n v="0.28999999999999998"/>
    <x v="2"/>
    <n v="1936.7025000000001"/>
  </r>
  <r>
    <s v="SALE777"/>
    <s v="Elizabeth Smith"/>
    <x v="392"/>
    <n v="23"/>
    <x v="0"/>
    <x v="31"/>
    <s v="Bronze"/>
    <x v="402"/>
    <x v="316"/>
    <x v="52"/>
    <x v="4"/>
    <x v="15"/>
    <n v="438.25"/>
    <n v="496"/>
    <s v="STORE12"/>
    <s v="Thomas, Bridges and Harris"/>
    <x v="0"/>
    <s v="Sabrinatown"/>
    <x v="2"/>
    <n v="2"/>
    <n v="229.81"/>
    <n v="0.21"/>
    <x v="2"/>
    <n v="363.09980000000002"/>
  </r>
  <r>
    <s v="SALE778"/>
    <s v="Christopher Carter"/>
    <x v="65"/>
    <n v="27"/>
    <x v="1"/>
    <x v="34"/>
    <s v="Platinum"/>
    <x v="65"/>
    <x v="470"/>
    <x v="36"/>
    <x v="3"/>
    <x v="6"/>
    <n v="325.26"/>
    <n v="400"/>
    <s v="STORE15"/>
    <s v="Shelton PLC"/>
    <x v="0"/>
    <s v="East Jenniferstad"/>
    <x v="1"/>
    <n v="3"/>
    <n v="442.36"/>
    <n v="0.06"/>
    <x v="1"/>
    <n v="1247.4552000000001"/>
  </r>
  <r>
    <s v="SALE779"/>
    <s v="Maria Hill"/>
    <x v="19"/>
    <n v="58"/>
    <x v="1"/>
    <x v="8"/>
    <s v="Platinum"/>
    <x v="19"/>
    <x v="239"/>
    <x v="56"/>
    <x v="3"/>
    <x v="8"/>
    <n v="176.07"/>
    <n v="82"/>
    <s v="STORE3"/>
    <s v="Johnson-Wright"/>
    <x v="0"/>
    <s v="Hoodberg"/>
    <x v="0"/>
    <n v="3"/>
    <n v="413.74"/>
    <n v="0.01"/>
    <x v="0"/>
    <n v="1228.8078"/>
  </r>
  <r>
    <s v="SALE780"/>
    <s v="Christopher Ford"/>
    <x v="110"/>
    <n v="56"/>
    <x v="0"/>
    <x v="31"/>
    <s v="Bronze"/>
    <x v="111"/>
    <x v="471"/>
    <x v="41"/>
    <x v="2"/>
    <x v="19"/>
    <n v="183.04"/>
    <n v="457"/>
    <s v="STORE14"/>
    <s v="Mcdonald Inc"/>
    <x v="2"/>
    <s v="Christopherland"/>
    <x v="0"/>
    <n v="4"/>
    <n v="79.75"/>
    <n v="0.18"/>
    <x v="1"/>
    <n v="261.58"/>
  </r>
  <r>
    <s v="SALE781"/>
    <s v="James Berger"/>
    <x v="179"/>
    <n v="23"/>
    <x v="1"/>
    <x v="37"/>
    <s v="Bronze"/>
    <x v="180"/>
    <x v="138"/>
    <x v="43"/>
    <x v="1"/>
    <x v="1"/>
    <n v="38.520000000000003"/>
    <n v="378"/>
    <s v="STORE12"/>
    <s v="Thomas, Bridges and Harris"/>
    <x v="0"/>
    <s v="Sabrinatown"/>
    <x v="2"/>
    <n v="4"/>
    <n v="95.06"/>
    <n v="0.03"/>
    <x v="0"/>
    <n v="368.83280000000002"/>
  </r>
  <r>
    <s v="SALE782"/>
    <s v="Jennifer Myers"/>
    <x v="51"/>
    <n v="46"/>
    <x v="0"/>
    <x v="18"/>
    <s v="Platinum"/>
    <x v="51"/>
    <x v="472"/>
    <x v="24"/>
    <x v="1"/>
    <x v="1"/>
    <n v="431.67"/>
    <n v="73"/>
    <s v="STORE7"/>
    <s v="Martinez-Mullins"/>
    <x v="2"/>
    <s v="Williamsfurt"/>
    <x v="2"/>
    <n v="4"/>
    <n v="107.08"/>
    <n v="0.27"/>
    <x v="2"/>
    <n v="312.67360000000002"/>
  </r>
  <r>
    <s v="SALE783"/>
    <s v="Joshua Howard"/>
    <x v="393"/>
    <n v="32"/>
    <x v="1"/>
    <x v="34"/>
    <s v="Platinum"/>
    <x v="403"/>
    <x v="473"/>
    <x v="8"/>
    <x v="3"/>
    <x v="8"/>
    <n v="201.41"/>
    <n v="146"/>
    <s v="STORE18"/>
    <s v="Guerrero-Schmitt"/>
    <x v="3"/>
    <s v="East Stevechester"/>
    <x v="1"/>
    <n v="1"/>
    <n v="873.18"/>
    <n v="0.03"/>
    <x v="2"/>
    <n v="846.98459999999989"/>
  </r>
  <r>
    <s v="SALE784"/>
    <s v="Charles Conley"/>
    <x v="145"/>
    <n v="39"/>
    <x v="1"/>
    <x v="17"/>
    <s v="Gold"/>
    <x v="146"/>
    <x v="267"/>
    <x v="7"/>
    <x v="3"/>
    <x v="7"/>
    <n v="138.05000000000001"/>
    <n v="89"/>
    <s v="STORE18"/>
    <s v="Guerrero-Schmitt"/>
    <x v="3"/>
    <s v="East Stevechester"/>
    <x v="1"/>
    <n v="1"/>
    <n v="914.75"/>
    <n v="0.1"/>
    <x v="2"/>
    <n v="823.27499999999998"/>
  </r>
  <r>
    <s v="SALE785"/>
    <s v="Timothy Weaver"/>
    <x v="183"/>
    <n v="45"/>
    <x v="1"/>
    <x v="31"/>
    <s v="Gold"/>
    <x v="184"/>
    <x v="335"/>
    <x v="78"/>
    <x v="0"/>
    <x v="0"/>
    <n v="107.06"/>
    <n v="359"/>
    <s v="STORE13"/>
    <s v="Gardner, Humphrey and Contreras"/>
    <x v="3"/>
    <s v="Johnsonville"/>
    <x v="1"/>
    <n v="4"/>
    <n v="457.33"/>
    <n v="0.1"/>
    <x v="0"/>
    <n v="1646.3879999999999"/>
  </r>
  <r>
    <s v="SALE786"/>
    <s v="Ricardo Jones"/>
    <x v="394"/>
    <n v="30"/>
    <x v="0"/>
    <x v="46"/>
    <s v="Silver"/>
    <x v="404"/>
    <x v="392"/>
    <x v="8"/>
    <x v="3"/>
    <x v="8"/>
    <n v="201.41"/>
    <n v="146"/>
    <s v="STORE3"/>
    <s v="Johnson-Wright"/>
    <x v="0"/>
    <s v="Hoodberg"/>
    <x v="0"/>
    <n v="3"/>
    <n v="761.88"/>
    <n v="0.23"/>
    <x v="1"/>
    <n v="1759.9428"/>
  </r>
  <r>
    <s v="SALE787"/>
    <s v="Curtis Lam"/>
    <x v="363"/>
    <n v="55"/>
    <x v="0"/>
    <x v="27"/>
    <s v="Platinum"/>
    <x v="372"/>
    <x v="376"/>
    <x v="92"/>
    <x v="4"/>
    <x v="15"/>
    <n v="353.47"/>
    <n v="214"/>
    <s v="STORE19"/>
    <s v="Mann-Austin"/>
    <x v="3"/>
    <s v="Vasquezborough"/>
    <x v="2"/>
    <n v="4"/>
    <n v="122.87"/>
    <n v="0.13"/>
    <x v="0"/>
    <n v="427.58760000000001"/>
  </r>
  <r>
    <s v="SALE788"/>
    <s v="Barbara Berry"/>
    <x v="159"/>
    <n v="18"/>
    <x v="1"/>
    <x v="1"/>
    <s v="Platinum"/>
    <x v="405"/>
    <x v="428"/>
    <x v="78"/>
    <x v="0"/>
    <x v="0"/>
    <n v="107.06"/>
    <n v="359"/>
    <s v="STORE4"/>
    <s v="Alexander Group"/>
    <x v="2"/>
    <s v="Port Sharon"/>
    <x v="2"/>
    <n v="4"/>
    <n v="753"/>
    <n v="0.28000000000000003"/>
    <x v="2"/>
    <n v="2168.64"/>
  </r>
  <r>
    <s v="SALE789"/>
    <s v="James Holloway Jr."/>
    <x v="258"/>
    <n v="45"/>
    <x v="0"/>
    <x v="30"/>
    <s v="Silver"/>
    <x v="260"/>
    <x v="474"/>
    <x v="23"/>
    <x v="4"/>
    <x v="11"/>
    <n v="261"/>
    <n v="59"/>
    <s v="STORE5"/>
    <s v="Gray Ltd"/>
    <x v="0"/>
    <s v="New Michaelchester"/>
    <x v="0"/>
    <n v="2"/>
    <n v="788.05"/>
    <n v="0.21"/>
    <x v="0"/>
    <n v="1245.1189999999999"/>
  </r>
  <r>
    <s v="SALE790"/>
    <s v="Beth Martin"/>
    <x v="151"/>
    <n v="34"/>
    <x v="1"/>
    <x v="35"/>
    <s v="Silver"/>
    <x v="152"/>
    <x v="13"/>
    <x v="74"/>
    <x v="0"/>
    <x v="13"/>
    <n v="152.91999999999999"/>
    <n v="281"/>
    <s v="STORE10"/>
    <s v="Hill, Wagner and Ballard"/>
    <x v="3"/>
    <s v="East Davidville"/>
    <x v="2"/>
    <n v="2"/>
    <n v="807.1"/>
    <n v="0.28999999999999998"/>
    <x v="0"/>
    <n v="1146.0820000000001"/>
  </r>
  <r>
    <s v="SALE791"/>
    <s v="Morgan Bowen"/>
    <x v="210"/>
    <n v="54"/>
    <x v="0"/>
    <x v="7"/>
    <s v="Gold"/>
    <x v="211"/>
    <x v="475"/>
    <x v="67"/>
    <x v="1"/>
    <x v="1"/>
    <n v="439.07"/>
    <n v="142"/>
    <s v="STORE1"/>
    <s v="Martinez, Adkins and Johnson"/>
    <x v="0"/>
    <s v="Danielmouth"/>
    <x v="1"/>
    <n v="2"/>
    <n v="443.09"/>
    <n v="0.02"/>
    <x v="1"/>
    <n v="868.45639999999992"/>
  </r>
  <r>
    <s v="SALE792"/>
    <s v="Gregory Curtis"/>
    <x v="227"/>
    <n v="45"/>
    <x v="0"/>
    <x v="1"/>
    <s v="Bronze"/>
    <x v="228"/>
    <x v="476"/>
    <x v="46"/>
    <x v="0"/>
    <x v="20"/>
    <n v="21.34"/>
    <n v="65"/>
    <s v="STORE15"/>
    <s v="Shelton PLC"/>
    <x v="0"/>
    <s v="East Jenniferstad"/>
    <x v="1"/>
    <n v="1"/>
    <n v="512.16"/>
    <n v="0.02"/>
    <x v="2"/>
    <n v="501.91680000000002"/>
  </r>
  <r>
    <s v="SALE793"/>
    <s v="John Perez"/>
    <x v="264"/>
    <n v="54"/>
    <x v="0"/>
    <x v="38"/>
    <s v="Platinum"/>
    <x v="266"/>
    <x v="85"/>
    <x v="89"/>
    <x v="0"/>
    <x v="13"/>
    <n v="313.26"/>
    <n v="369"/>
    <s v="STORE18"/>
    <s v="Guerrero-Schmitt"/>
    <x v="3"/>
    <s v="East Stevechester"/>
    <x v="1"/>
    <n v="2"/>
    <n v="602.54999999999995"/>
    <n v="0.23"/>
    <x v="2"/>
    <n v="927.92699999999991"/>
  </r>
  <r>
    <s v="SALE794"/>
    <s v="Daniel Rivas"/>
    <x v="111"/>
    <n v="39"/>
    <x v="1"/>
    <x v="36"/>
    <s v="Silver"/>
    <x v="112"/>
    <x v="142"/>
    <x v="63"/>
    <x v="1"/>
    <x v="11"/>
    <n v="450.71"/>
    <n v="389"/>
    <s v="STORE0"/>
    <s v="Rivera-Warner"/>
    <x v="3"/>
    <s v="Washingtonfurt"/>
    <x v="1"/>
    <n v="3"/>
    <n v="846.19"/>
    <n v="0.09"/>
    <x v="2"/>
    <n v="2310.0987"/>
  </r>
  <r>
    <s v="SALE795"/>
    <s v="Robert King"/>
    <x v="214"/>
    <n v="58"/>
    <x v="1"/>
    <x v="5"/>
    <s v="Gold"/>
    <x v="215"/>
    <x v="359"/>
    <x v="20"/>
    <x v="4"/>
    <x v="14"/>
    <n v="218.22"/>
    <n v="224"/>
    <s v="STORE8"/>
    <s v="Bean, Jones and Park"/>
    <x v="1"/>
    <s v="Thompsonborough"/>
    <x v="2"/>
    <n v="1"/>
    <n v="506.73"/>
    <n v="0.28999999999999998"/>
    <x v="0"/>
    <n v="359.7783"/>
  </r>
  <r>
    <s v="SALE796"/>
    <s v="Debra Liu"/>
    <x v="395"/>
    <n v="55"/>
    <x v="0"/>
    <x v="46"/>
    <s v="Bronze"/>
    <x v="406"/>
    <x v="289"/>
    <x v="69"/>
    <x v="1"/>
    <x v="11"/>
    <n v="88.49"/>
    <n v="246"/>
    <s v="STORE16"/>
    <s v="Frederick-Wright"/>
    <x v="1"/>
    <s v="New Jimmymouth"/>
    <x v="1"/>
    <n v="1"/>
    <n v="408.66"/>
    <n v="0.13"/>
    <x v="2"/>
    <n v="355.5342"/>
  </r>
  <r>
    <s v="SALE797"/>
    <s v="Ashley Griffin"/>
    <x v="396"/>
    <n v="40"/>
    <x v="1"/>
    <x v="33"/>
    <s v="Gold"/>
    <x v="407"/>
    <x v="21"/>
    <x v="67"/>
    <x v="1"/>
    <x v="1"/>
    <n v="439.07"/>
    <n v="142"/>
    <s v="STORE17"/>
    <s v="Holloway Ltd"/>
    <x v="0"/>
    <s v="Bensonhaven"/>
    <x v="1"/>
    <n v="3"/>
    <n v="170.48"/>
    <n v="0.06"/>
    <x v="2"/>
    <n v="480.75359999999989"/>
  </r>
  <r>
    <s v="SALE798"/>
    <s v="David Cobb"/>
    <x v="90"/>
    <n v="36"/>
    <x v="0"/>
    <x v="34"/>
    <s v="Silver"/>
    <x v="90"/>
    <x v="216"/>
    <x v="97"/>
    <x v="4"/>
    <x v="14"/>
    <n v="265.73266666666666"/>
    <n v="343"/>
    <s v="STORE9"/>
    <s v="Moore, Padilla and Butler"/>
    <x v="2"/>
    <s v="East Johnstad"/>
    <x v="1"/>
    <n v="1"/>
    <n v="423.48"/>
    <n v="0.18"/>
    <x v="1"/>
    <n v="347.25360000000012"/>
  </r>
  <r>
    <s v="SALE799"/>
    <s v="Jon Ortiz"/>
    <x v="322"/>
    <n v="28"/>
    <x v="1"/>
    <x v="37"/>
    <s v="Bronze"/>
    <x v="328"/>
    <x v="64"/>
    <x v="80"/>
    <x v="3"/>
    <x v="5"/>
    <n v="447.43"/>
    <n v="191"/>
    <s v="STORE11"/>
    <s v="Aguirre-Keller"/>
    <x v="2"/>
    <s v="Lake Michael"/>
    <x v="2"/>
    <n v="4"/>
    <n v="23.57"/>
    <n v="0.1"/>
    <x v="0"/>
    <n v="84.852000000000004"/>
  </r>
  <r>
    <s v="SALE800"/>
    <s v="Erika Padilla"/>
    <x v="25"/>
    <n v="50"/>
    <x v="0"/>
    <x v="4"/>
    <s v="Silver"/>
    <x v="25"/>
    <x v="315"/>
    <x v="63"/>
    <x v="1"/>
    <x v="11"/>
    <n v="450.71"/>
    <n v="389"/>
    <s v="STORE18"/>
    <s v="Guerrero-Schmitt"/>
    <x v="3"/>
    <s v="East Stevechester"/>
    <x v="1"/>
    <n v="2"/>
    <n v="953.26"/>
    <n v="0.1"/>
    <x v="2"/>
    <n v="1715.8679999999999"/>
  </r>
  <r>
    <s v="SALE801"/>
    <s v="Justin Mason Dds"/>
    <x v="266"/>
    <n v="39"/>
    <x v="1"/>
    <x v="40"/>
    <s v="Gold"/>
    <x v="268"/>
    <x v="477"/>
    <x v="78"/>
    <x v="0"/>
    <x v="0"/>
    <n v="107.06"/>
    <n v="359"/>
    <s v="STORE7"/>
    <s v="Martinez-Mullins"/>
    <x v="2"/>
    <s v="Williamsfurt"/>
    <x v="2"/>
    <n v="3"/>
    <n v="405.13"/>
    <n v="0.14000000000000001"/>
    <x v="2"/>
    <n v="1045.2354"/>
  </r>
  <r>
    <s v="SALE802"/>
    <s v="Mrs. Susan Buckley"/>
    <x v="343"/>
    <n v="52"/>
    <x v="1"/>
    <x v="28"/>
    <s v="Platinum"/>
    <x v="350"/>
    <x v="7"/>
    <x v="95"/>
    <x v="4"/>
    <x v="21"/>
    <n v="265.73266666666666"/>
    <n v="352"/>
    <s v="STORE4"/>
    <s v="Alexander Group"/>
    <x v="2"/>
    <s v="Port Sharon"/>
    <x v="2"/>
    <n v="2"/>
    <n v="333.83"/>
    <n v="0.26"/>
    <x v="1"/>
    <n v="494.0684"/>
  </r>
  <r>
    <s v="SALE803"/>
    <s v="Teresa Johnson"/>
    <x v="202"/>
    <n v="64"/>
    <x v="1"/>
    <x v="36"/>
    <s v="Gold"/>
    <x v="203"/>
    <x v="478"/>
    <x v="52"/>
    <x v="4"/>
    <x v="15"/>
    <n v="438.25"/>
    <n v="496"/>
    <s v="STORE3"/>
    <s v="Johnson-Wright"/>
    <x v="0"/>
    <s v="Hoodberg"/>
    <x v="0"/>
    <n v="2"/>
    <n v="727.18"/>
    <n v="0.22"/>
    <x v="1"/>
    <n v="1134.4007999999999"/>
  </r>
  <r>
    <s v="SALE804"/>
    <s v="Angela Robinson"/>
    <x v="397"/>
    <n v="44"/>
    <x v="0"/>
    <x v="3"/>
    <s v="Platinum"/>
    <x v="408"/>
    <x v="428"/>
    <x v="23"/>
    <x v="4"/>
    <x v="11"/>
    <n v="261"/>
    <n v="59"/>
    <s v="STORE10"/>
    <s v="Hill, Wagner and Ballard"/>
    <x v="3"/>
    <s v="East Davidville"/>
    <x v="2"/>
    <n v="2"/>
    <n v="516.02"/>
    <n v="0.19"/>
    <x v="2"/>
    <n v="835.95240000000001"/>
  </r>
  <r>
    <s v="SALE805"/>
    <s v="Lisa Chandler"/>
    <x v="124"/>
    <n v="29"/>
    <x v="0"/>
    <x v="10"/>
    <s v="Platinum"/>
    <x v="125"/>
    <x v="191"/>
    <x v="63"/>
    <x v="1"/>
    <x v="11"/>
    <n v="450.71"/>
    <n v="389"/>
    <s v="STORE11"/>
    <s v="Aguirre-Keller"/>
    <x v="2"/>
    <s v="Lake Michael"/>
    <x v="2"/>
    <n v="2"/>
    <n v="705.61"/>
    <n v="0.28000000000000003"/>
    <x v="0"/>
    <n v="1016.0784"/>
  </r>
  <r>
    <s v="SALE806"/>
    <s v="Shannon Miller"/>
    <x v="184"/>
    <n v="22"/>
    <x v="0"/>
    <x v="27"/>
    <s v="Gold"/>
    <x v="185"/>
    <x v="479"/>
    <x v="94"/>
    <x v="3"/>
    <x v="22"/>
    <n v="388.46"/>
    <n v="208"/>
    <s v="STORE8"/>
    <s v="Bean, Jones and Park"/>
    <x v="1"/>
    <s v="Thompsonborough"/>
    <x v="2"/>
    <n v="3"/>
    <n v="654.47"/>
    <n v="0.18"/>
    <x v="2"/>
    <n v="1609.9962"/>
  </r>
  <r>
    <s v="SALE807"/>
    <s v="Amy Wilson"/>
    <x v="119"/>
    <n v="44"/>
    <x v="1"/>
    <x v="30"/>
    <s v="Platinum"/>
    <x v="120"/>
    <x v="480"/>
    <x v="12"/>
    <x v="0"/>
    <x v="11"/>
    <n v="131.24"/>
    <n v="232"/>
    <s v="STORE15"/>
    <s v="Shelton PLC"/>
    <x v="0"/>
    <s v="East Jenniferstad"/>
    <x v="1"/>
    <n v="2"/>
    <n v="315.27"/>
    <n v="0.23"/>
    <x v="0"/>
    <n v="485.51580000000001"/>
  </r>
  <r>
    <s v="SALE808"/>
    <s v="Alejandro Doyle"/>
    <x v="246"/>
    <n v="35"/>
    <x v="0"/>
    <x v="23"/>
    <s v="Platinum"/>
    <x v="248"/>
    <x v="279"/>
    <x v="77"/>
    <x v="0"/>
    <x v="11"/>
    <n v="38.76"/>
    <n v="137"/>
    <s v="STORE2"/>
    <s v="Black-Horn"/>
    <x v="2"/>
    <s v="North Nancyview"/>
    <x v="0"/>
    <n v="1"/>
    <n v="974.47"/>
    <n v="0.05"/>
    <x v="0"/>
    <n v="925.74649999999997"/>
  </r>
  <r>
    <s v="SALE809"/>
    <s v="Amber Mcclain"/>
    <x v="101"/>
    <n v="58"/>
    <x v="0"/>
    <x v="26"/>
    <s v="Silver"/>
    <x v="101"/>
    <x v="481"/>
    <x v="95"/>
    <x v="4"/>
    <x v="21"/>
    <n v="265.73266666666666"/>
    <n v="352"/>
    <s v="STORE4"/>
    <s v="Alexander Group"/>
    <x v="2"/>
    <s v="Port Sharon"/>
    <x v="2"/>
    <n v="2"/>
    <n v="803.3"/>
    <n v="0.17"/>
    <x v="0"/>
    <n v="1333.4780000000001"/>
  </r>
  <r>
    <s v="SALE810"/>
    <s v="Nathan Hernandez"/>
    <x v="198"/>
    <n v="32"/>
    <x v="1"/>
    <x v="10"/>
    <s v="Silver"/>
    <x v="199"/>
    <x v="21"/>
    <x v="95"/>
    <x v="4"/>
    <x v="21"/>
    <n v="265.73266666666666"/>
    <n v="352"/>
    <s v="STORE10"/>
    <s v="Hill, Wagner and Ballard"/>
    <x v="3"/>
    <s v="East Davidville"/>
    <x v="2"/>
    <n v="4"/>
    <n v="863.87"/>
    <n v="0.21"/>
    <x v="2"/>
    <n v="2729.8292000000001"/>
  </r>
  <r>
    <s v="SALE811"/>
    <s v="James Foster"/>
    <x v="260"/>
    <n v="19"/>
    <x v="0"/>
    <x v="39"/>
    <s v="Gold"/>
    <x v="262"/>
    <x v="212"/>
    <x v="61"/>
    <x v="3"/>
    <x v="8"/>
    <n v="143.43"/>
    <n v="58"/>
    <s v="STORE18"/>
    <s v="Guerrero-Schmitt"/>
    <x v="3"/>
    <s v="East Stevechester"/>
    <x v="1"/>
    <n v="1"/>
    <n v="450.11"/>
    <n v="0.17"/>
    <x v="0"/>
    <n v="373.59129999999999"/>
  </r>
  <r>
    <s v="SALE812"/>
    <s v="Timothy Sanders"/>
    <x v="398"/>
    <n v="29"/>
    <x v="0"/>
    <x v="26"/>
    <s v="Bronze"/>
    <x v="409"/>
    <x v="40"/>
    <x v="88"/>
    <x v="3"/>
    <x v="22"/>
    <n v="243.7"/>
    <n v="130"/>
    <s v="STORE13"/>
    <s v="Gardner, Humphrey and Contreras"/>
    <x v="3"/>
    <s v="Johnsonville"/>
    <x v="1"/>
    <n v="1"/>
    <n v="289.82"/>
    <n v="0.18"/>
    <x v="2"/>
    <n v="237.6524"/>
  </r>
  <r>
    <s v="SALE813"/>
    <s v="Mr. Christopher Sims"/>
    <x v="158"/>
    <n v="50"/>
    <x v="1"/>
    <x v="40"/>
    <s v="Silver"/>
    <x v="159"/>
    <x v="271"/>
    <x v="59"/>
    <x v="0"/>
    <x v="11"/>
    <n v="434.84"/>
    <n v="185"/>
    <s v="STORE10"/>
    <s v="Hill, Wagner and Ballard"/>
    <x v="3"/>
    <s v="East Davidville"/>
    <x v="2"/>
    <n v="4"/>
    <n v="250.64"/>
    <n v="0.1"/>
    <x v="1"/>
    <n v="902.30399999999997"/>
  </r>
  <r>
    <s v="SALE814"/>
    <s v="Cynthia Roberts"/>
    <x v="86"/>
    <n v="22"/>
    <x v="1"/>
    <x v="1"/>
    <s v="Gold"/>
    <x v="86"/>
    <x v="213"/>
    <x v="20"/>
    <x v="4"/>
    <x v="14"/>
    <n v="218.22"/>
    <n v="224"/>
    <s v="STORE19"/>
    <s v="Mann-Austin"/>
    <x v="3"/>
    <s v="Vasquezborough"/>
    <x v="2"/>
    <n v="4"/>
    <n v="373.49"/>
    <n v="0.16"/>
    <x v="2"/>
    <n v="1254.9264000000001"/>
  </r>
  <r>
    <s v="SALE815"/>
    <s v="Cody Diaz"/>
    <x v="148"/>
    <n v="27"/>
    <x v="1"/>
    <x v="21"/>
    <s v="Silver"/>
    <x v="149"/>
    <x v="287"/>
    <x v="58"/>
    <x v="4"/>
    <x v="21"/>
    <n v="364.67"/>
    <n v="452"/>
    <s v="STORE9"/>
    <s v="Moore, Padilla and Butler"/>
    <x v="2"/>
    <s v="East Johnstad"/>
    <x v="1"/>
    <n v="4"/>
    <n v="348.91"/>
    <n v="0.18"/>
    <x v="1"/>
    <n v="1144.4248"/>
  </r>
  <r>
    <s v="SALE816"/>
    <s v="Ashley Griffin"/>
    <x v="396"/>
    <n v="40"/>
    <x v="1"/>
    <x v="33"/>
    <s v="Gold"/>
    <x v="407"/>
    <x v="155"/>
    <x v="32"/>
    <x v="2"/>
    <x v="18"/>
    <n v="358.47"/>
    <n v="213"/>
    <s v="STORE17"/>
    <s v="Holloway Ltd"/>
    <x v="0"/>
    <s v="Bensonhaven"/>
    <x v="1"/>
    <n v="4"/>
    <n v="212.96"/>
    <n v="0.17"/>
    <x v="0"/>
    <n v="707.02719999999999"/>
  </r>
  <r>
    <s v="SALE817"/>
    <s v="Christopher Stewart"/>
    <x v="399"/>
    <n v="21"/>
    <x v="0"/>
    <x v="14"/>
    <s v="Bronze"/>
    <x v="410"/>
    <x v="194"/>
    <x v="16"/>
    <x v="3"/>
    <x v="6"/>
    <n v="234.80599999999998"/>
    <n v="378"/>
    <s v="STORE19"/>
    <s v="Mann-Austin"/>
    <x v="3"/>
    <s v="Vasquezborough"/>
    <x v="2"/>
    <n v="3"/>
    <n v="871.34"/>
    <n v="0.11"/>
    <x v="2"/>
    <n v="2326.4778000000001"/>
  </r>
  <r>
    <s v="SALE818"/>
    <s v="Diane Watson"/>
    <x v="318"/>
    <n v="53"/>
    <x v="1"/>
    <x v="11"/>
    <s v="Platinum"/>
    <x v="323"/>
    <x v="309"/>
    <x v="32"/>
    <x v="2"/>
    <x v="18"/>
    <n v="358.47"/>
    <n v="213"/>
    <s v="STORE0"/>
    <s v="Rivera-Warner"/>
    <x v="3"/>
    <s v="Washingtonfurt"/>
    <x v="1"/>
    <n v="2"/>
    <n v="698.94"/>
    <n v="0.06"/>
    <x v="0"/>
    <n v="1314.0072"/>
  </r>
  <r>
    <s v="SALE819"/>
    <s v="Robert House"/>
    <x v="213"/>
    <n v="34"/>
    <x v="0"/>
    <x v="33"/>
    <s v="Gold"/>
    <x v="214"/>
    <x v="373"/>
    <x v="1"/>
    <x v="1"/>
    <x v="1"/>
    <n v="403.71"/>
    <n v="159"/>
    <s v="STORE0"/>
    <s v="Rivera-Warner"/>
    <x v="3"/>
    <s v="Washingtonfurt"/>
    <x v="1"/>
    <n v="1"/>
    <n v="719.94"/>
    <n v="0.23"/>
    <x v="2"/>
    <n v="554.35380000000009"/>
  </r>
  <r>
    <s v="SALE820"/>
    <s v="Amber Jackson"/>
    <x v="276"/>
    <n v="29"/>
    <x v="1"/>
    <x v="34"/>
    <s v="Platinum"/>
    <x v="279"/>
    <x v="48"/>
    <x v="77"/>
    <x v="0"/>
    <x v="11"/>
    <n v="38.76"/>
    <n v="137"/>
    <s v="STORE4"/>
    <s v="Alexander Group"/>
    <x v="2"/>
    <s v="Port Sharon"/>
    <x v="2"/>
    <n v="2"/>
    <n v="278.16000000000003"/>
    <n v="0.22"/>
    <x v="1"/>
    <n v="433.92960000000011"/>
  </r>
  <r>
    <s v="SALE821"/>
    <s v="Sharon Brown"/>
    <x v="30"/>
    <n v="37"/>
    <x v="1"/>
    <x v="20"/>
    <s v="Gold"/>
    <x v="286"/>
    <x v="482"/>
    <x v="2"/>
    <x v="2"/>
    <x v="2"/>
    <n v="43.29"/>
    <n v="267"/>
    <s v="STORE5"/>
    <s v="Gray Ltd"/>
    <x v="0"/>
    <s v="New Michaelchester"/>
    <x v="0"/>
    <n v="1"/>
    <n v="678.9"/>
    <n v="0.17"/>
    <x v="0"/>
    <n v="563.48699999999997"/>
  </r>
  <r>
    <s v="SALE822"/>
    <s v="Laura Alvarez"/>
    <x v="268"/>
    <n v="49"/>
    <x v="1"/>
    <x v="7"/>
    <s v="Platinum"/>
    <x v="270"/>
    <x v="296"/>
    <x v="60"/>
    <x v="4"/>
    <x v="11"/>
    <n v="174.02"/>
    <n v="268"/>
    <s v="STORE15"/>
    <s v="Shelton PLC"/>
    <x v="0"/>
    <s v="East Jenniferstad"/>
    <x v="1"/>
    <n v="4"/>
    <n v="94.13"/>
    <n v="0.15"/>
    <x v="0"/>
    <n v="320.04199999999997"/>
  </r>
  <r>
    <s v="SALE823"/>
    <s v="Dalton Walters"/>
    <x v="400"/>
    <n v="31"/>
    <x v="0"/>
    <x v="18"/>
    <s v="Silver"/>
    <x v="411"/>
    <x v="483"/>
    <x v="38"/>
    <x v="0"/>
    <x v="13"/>
    <n v="167.12"/>
    <n v="316"/>
    <s v="STORE1"/>
    <s v="Martinez, Adkins and Johnson"/>
    <x v="0"/>
    <s v="Danielmouth"/>
    <x v="1"/>
    <n v="4"/>
    <n v="415.02"/>
    <n v="0.01"/>
    <x v="1"/>
    <n v="1643.4792"/>
  </r>
  <r>
    <s v="SALE824"/>
    <s v="Sarah Rodgers"/>
    <x v="361"/>
    <n v="23"/>
    <x v="1"/>
    <x v="35"/>
    <s v="Gold"/>
    <x v="370"/>
    <x v="484"/>
    <x v="75"/>
    <x v="1"/>
    <x v="11"/>
    <n v="449.4"/>
    <n v="274.7"/>
    <s v="STORE4"/>
    <s v="Alexander Group"/>
    <x v="2"/>
    <s v="Port Sharon"/>
    <x v="2"/>
    <n v="4"/>
    <n v="780.07"/>
    <n v="0.03"/>
    <x v="0"/>
    <n v="3026.6716000000001"/>
  </r>
  <r>
    <s v="SALE825"/>
    <s v="Samuel Mullins"/>
    <x v="154"/>
    <n v="27"/>
    <x v="1"/>
    <x v="38"/>
    <s v="Bronze"/>
    <x v="155"/>
    <x v="485"/>
    <x v="92"/>
    <x v="4"/>
    <x v="15"/>
    <n v="353.47"/>
    <n v="214"/>
    <s v="STORE15"/>
    <s v="Shelton PLC"/>
    <x v="0"/>
    <s v="East Jenniferstad"/>
    <x v="1"/>
    <n v="4"/>
    <n v="184.57"/>
    <n v="0.28000000000000003"/>
    <x v="0"/>
    <n v="531.5616"/>
  </r>
  <r>
    <s v="SALE826"/>
    <s v="Cynthia Roberts"/>
    <x v="86"/>
    <n v="22"/>
    <x v="1"/>
    <x v="1"/>
    <s v="Gold"/>
    <x v="86"/>
    <x v="486"/>
    <x v="15"/>
    <x v="0"/>
    <x v="13"/>
    <n v="240.63"/>
    <n v="423"/>
    <s v="STORE4"/>
    <s v="Alexander Group"/>
    <x v="2"/>
    <s v="Port Sharon"/>
    <x v="2"/>
    <n v="4"/>
    <n v="277.58"/>
    <n v="0.22"/>
    <x v="1"/>
    <n v="866.04959999999994"/>
  </r>
  <r>
    <s v="SALE827"/>
    <s v="Christopher Lester"/>
    <x v="251"/>
    <n v="64"/>
    <x v="0"/>
    <x v="36"/>
    <s v="Silver"/>
    <x v="253"/>
    <x v="480"/>
    <x v="45"/>
    <x v="0"/>
    <x v="0"/>
    <n v="204.39"/>
    <n v="281"/>
    <s v="STORE3"/>
    <s v="Johnson-Wright"/>
    <x v="0"/>
    <s v="Hoodberg"/>
    <x v="0"/>
    <n v="1"/>
    <n v="36.799999999999997"/>
    <n v="0.18"/>
    <x v="0"/>
    <n v="30.175999999999998"/>
  </r>
  <r>
    <s v="SALE828"/>
    <s v="Steve Hunt"/>
    <x v="401"/>
    <n v="54"/>
    <x v="0"/>
    <x v="45"/>
    <s v="Bronze"/>
    <x v="412"/>
    <x v="203"/>
    <x v="12"/>
    <x v="0"/>
    <x v="11"/>
    <n v="131.24"/>
    <n v="232"/>
    <s v="STORE6"/>
    <s v="Benson-Elliott"/>
    <x v="3"/>
    <s v="Port Josephberg"/>
    <x v="2"/>
    <n v="1"/>
    <n v="539.37"/>
    <n v="0.14000000000000001"/>
    <x v="0"/>
    <n v="463.85820000000001"/>
  </r>
  <r>
    <s v="SALE829"/>
    <s v="Jamie Yoder"/>
    <x v="267"/>
    <n v="43"/>
    <x v="0"/>
    <x v="18"/>
    <s v="Platinum"/>
    <x v="269"/>
    <x v="451"/>
    <x v="42"/>
    <x v="0"/>
    <x v="11"/>
    <n v="131.51"/>
    <n v="0"/>
    <s v="STORE18"/>
    <s v="Guerrero-Schmitt"/>
    <x v="3"/>
    <s v="East Stevechester"/>
    <x v="1"/>
    <n v="1"/>
    <n v="27.83"/>
    <n v="0.3"/>
    <x v="1"/>
    <n v="19.481000000000002"/>
  </r>
  <r>
    <s v="SALE830"/>
    <s v="Bryan Garcia"/>
    <x v="402"/>
    <n v="54"/>
    <x v="1"/>
    <x v="0"/>
    <s v="Silver"/>
    <x v="413"/>
    <x v="441"/>
    <x v="7"/>
    <x v="3"/>
    <x v="7"/>
    <n v="138.05000000000001"/>
    <n v="89"/>
    <s v="STORE4"/>
    <s v="Alexander Group"/>
    <x v="2"/>
    <s v="Port Sharon"/>
    <x v="2"/>
    <n v="3"/>
    <n v="698.72"/>
    <n v="0.28000000000000003"/>
    <x v="2"/>
    <n v="1509.2352000000001"/>
  </r>
  <r>
    <s v="SALE831"/>
    <s v="Kenneth Lambert"/>
    <x v="171"/>
    <n v="55"/>
    <x v="1"/>
    <x v="32"/>
    <s v="Platinum"/>
    <x v="172"/>
    <x v="487"/>
    <x v="3"/>
    <x v="1"/>
    <x v="3"/>
    <n v="392.89"/>
    <n v="320"/>
    <s v="STORE13"/>
    <s v="Gardner, Humphrey and Contreras"/>
    <x v="3"/>
    <s v="Johnsonville"/>
    <x v="1"/>
    <n v="4"/>
    <n v="528.23"/>
    <n v="0.15"/>
    <x v="2"/>
    <n v="1795.982"/>
  </r>
  <r>
    <s v="SALE832"/>
    <s v="Darrell Miller"/>
    <x v="36"/>
    <n v="59"/>
    <x v="1"/>
    <x v="26"/>
    <s v="Platinum"/>
    <x v="36"/>
    <x v="488"/>
    <x v="54"/>
    <x v="4"/>
    <x v="21"/>
    <n v="167.34"/>
    <n v="296"/>
    <s v="STORE16"/>
    <s v="Frederick-Wright"/>
    <x v="1"/>
    <s v="New Jimmymouth"/>
    <x v="1"/>
    <n v="2"/>
    <n v="780.9"/>
    <n v="0.24"/>
    <x v="1"/>
    <n v="1186.9680000000001"/>
  </r>
  <r>
    <s v="SALE833"/>
    <s v="Wesley Thompson"/>
    <x v="167"/>
    <n v="38"/>
    <x v="0"/>
    <x v="17"/>
    <s v="Bronze"/>
    <x v="367"/>
    <x v="409"/>
    <x v="39"/>
    <x v="3"/>
    <x v="7"/>
    <n v="123.46"/>
    <n v="76"/>
    <s v="STORE14"/>
    <s v="Mcdonald Inc"/>
    <x v="2"/>
    <s v="Christopherland"/>
    <x v="0"/>
    <n v="1"/>
    <n v="977.97"/>
    <n v="0.06"/>
    <x v="2"/>
    <n v="919.29179999999997"/>
  </r>
  <r>
    <s v="SALE834"/>
    <s v="Gregory Allen"/>
    <x v="89"/>
    <n v="20"/>
    <x v="1"/>
    <x v="1"/>
    <s v="Platinum"/>
    <x v="89"/>
    <x v="489"/>
    <x v="50"/>
    <x v="2"/>
    <x v="18"/>
    <n v="250.41615384615383"/>
    <n v="159"/>
    <s v="STORE12"/>
    <s v="Thomas, Bridges and Harris"/>
    <x v="0"/>
    <s v="Sabrinatown"/>
    <x v="2"/>
    <n v="4"/>
    <n v="354.65"/>
    <n v="0.19"/>
    <x v="0"/>
    <n v="1149.066"/>
  </r>
  <r>
    <s v="SALE835"/>
    <s v="Bryan Garcia"/>
    <x v="402"/>
    <n v="54"/>
    <x v="1"/>
    <x v="0"/>
    <s v="Silver"/>
    <x v="413"/>
    <x v="490"/>
    <x v="88"/>
    <x v="3"/>
    <x v="22"/>
    <n v="243.7"/>
    <n v="130"/>
    <s v="STORE19"/>
    <s v="Mann-Austin"/>
    <x v="3"/>
    <s v="Vasquezborough"/>
    <x v="2"/>
    <n v="1"/>
    <n v="671.62"/>
    <n v="0.09"/>
    <x v="2"/>
    <n v="611.17420000000004"/>
  </r>
  <r>
    <s v="SALE836"/>
    <s v="Tiffany Williams"/>
    <x v="345"/>
    <n v="64"/>
    <x v="1"/>
    <x v="21"/>
    <s v="Gold"/>
    <x v="352"/>
    <x v="62"/>
    <x v="74"/>
    <x v="0"/>
    <x v="13"/>
    <n v="152.91999999999999"/>
    <n v="281"/>
    <s v="STORE3"/>
    <s v="Johnson-Wright"/>
    <x v="0"/>
    <s v="Hoodberg"/>
    <x v="0"/>
    <n v="1"/>
    <n v="867.32"/>
    <n v="0.28999999999999998"/>
    <x v="1"/>
    <n v="615.79719999999998"/>
  </r>
  <r>
    <s v="SALE837"/>
    <s v="Krystal Ford"/>
    <x v="149"/>
    <n v="34"/>
    <x v="1"/>
    <x v="28"/>
    <s v="Platinum"/>
    <x v="150"/>
    <x v="314"/>
    <x v="31"/>
    <x v="3"/>
    <x v="8"/>
    <n v="298.86"/>
    <n v="308"/>
    <s v="STORE12"/>
    <s v="Thomas, Bridges and Harris"/>
    <x v="0"/>
    <s v="Sabrinatown"/>
    <x v="2"/>
    <n v="3"/>
    <n v="240.27"/>
    <n v="0.15"/>
    <x v="1"/>
    <n v="612.68850000000009"/>
  </r>
  <r>
    <s v="SALE838"/>
    <s v="Rhonda Morales"/>
    <x v="177"/>
    <n v="61"/>
    <x v="1"/>
    <x v="24"/>
    <s v="Gold"/>
    <x v="178"/>
    <x v="491"/>
    <x v="77"/>
    <x v="0"/>
    <x v="11"/>
    <n v="38.76"/>
    <n v="137"/>
    <s v="STORE16"/>
    <s v="Frederick-Wright"/>
    <x v="1"/>
    <s v="New Jimmymouth"/>
    <x v="1"/>
    <n v="2"/>
    <n v="619.12"/>
    <n v="0.28000000000000003"/>
    <x v="2"/>
    <n v="891.53279999999995"/>
  </r>
  <r>
    <s v="SALE839"/>
    <s v="Stuart Johnson"/>
    <x v="26"/>
    <n v="42"/>
    <x v="1"/>
    <x v="16"/>
    <s v="Platinum"/>
    <x v="26"/>
    <x v="82"/>
    <x v="72"/>
    <x v="3"/>
    <x v="16"/>
    <n v="371.38"/>
    <n v="220"/>
    <s v="STORE0"/>
    <s v="Rivera-Warner"/>
    <x v="3"/>
    <s v="Washingtonfurt"/>
    <x v="1"/>
    <n v="3"/>
    <n v="693.42"/>
    <n v="0.08"/>
    <x v="1"/>
    <n v="1913.8391999999999"/>
  </r>
  <r>
    <s v="SALE840"/>
    <s v="Travis Holland"/>
    <x v="139"/>
    <n v="38"/>
    <x v="0"/>
    <x v="21"/>
    <s v="Bronze"/>
    <x v="140"/>
    <x v="379"/>
    <x v="70"/>
    <x v="1"/>
    <x v="11"/>
    <n v="177.98"/>
    <n v="103"/>
    <s v="STORE10"/>
    <s v="Hill, Wagner and Ballard"/>
    <x v="3"/>
    <s v="East Davidville"/>
    <x v="2"/>
    <n v="4"/>
    <n v="751.63"/>
    <n v="0.28000000000000003"/>
    <x v="2"/>
    <n v="2164.6943999999999"/>
  </r>
  <r>
    <s v="SALE841"/>
    <s v="Ashley Griffin"/>
    <x v="396"/>
    <n v="40"/>
    <x v="1"/>
    <x v="33"/>
    <s v="Gold"/>
    <x v="407"/>
    <x v="264"/>
    <x v="45"/>
    <x v="0"/>
    <x v="0"/>
    <n v="204.39"/>
    <n v="281"/>
    <s v="STORE15"/>
    <s v="Shelton PLC"/>
    <x v="0"/>
    <s v="East Jenniferstad"/>
    <x v="1"/>
    <n v="3"/>
    <n v="108.14"/>
    <n v="0.19"/>
    <x v="2"/>
    <n v="262.78019999999998"/>
  </r>
  <r>
    <s v="SALE842"/>
    <s v="Kristen Fischer"/>
    <x v="141"/>
    <n v="57"/>
    <x v="0"/>
    <x v="13"/>
    <s v="Platinum"/>
    <x v="142"/>
    <x v="2"/>
    <x v="16"/>
    <x v="3"/>
    <x v="6"/>
    <n v="234.80599999999998"/>
    <n v="378"/>
    <s v="STORE4"/>
    <s v="Alexander Group"/>
    <x v="2"/>
    <s v="Port Sharon"/>
    <x v="2"/>
    <n v="1"/>
    <n v="964.11"/>
    <n v="0.17"/>
    <x v="2"/>
    <n v="800.21129999999994"/>
  </r>
  <r>
    <s v="SALE843"/>
    <s v="Joseph Richards"/>
    <x v="87"/>
    <n v="34"/>
    <x v="1"/>
    <x v="4"/>
    <s v="Bronze"/>
    <x v="87"/>
    <x v="492"/>
    <x v="46"/>
    <x v="0"/>
    <x v="20"/>
    <n v="21.34"/>
    <n v="65"/>
    <s v="STORE0"/>
    <s v="Rivera-Warner"/>
    <x v="3"/>
    <s v="Washingtonfurt"/>
    <x v="1"/>
    <n v="1"/>
    <n v="346.2"/>
    <n v="0.28999999999999998"/>
    <x v="0"/>
    <n v="245.80199999999999"/>
  </r>
  <r>
    <s v="SALE844"/>
    <s v="Christina Robertson"/>
    <x v="403"/>
    <n v="59"/>
    <x v="0"/>
    <x v="27"/>
    <s v="Platinum"/>
    <x v="414"/>
    <x v="333"/>
    <x v="19"/>
    <x v="1"/>
    <x v="3"/>
    <n v="253.33"/>
    <n v="266"/>
    <s v="STORE15"/>
    <s v="Shelton PLC"/>
    <x v="0"/>
    <s v="East Jenniferstad"/>
    <x v="1"/>
    <n v="3"/>
    <n v="791.75"/>
    <n v="0.28999999999999998"/>
    <x v="0"/>
    <n v="1686.4275"/>
  </r>
  <r>
    <s v="SALE845"/>
    <s v="Casey Simpson"/>
    <x v="132"/>
    <n v="54"/>
    <x v="0"/>
    <x v="25"/>
    <s v="Platinum"/>
    <x v="133"/>
    <x v="493"/>
    <x v="11"/>
    <x v="1"/>
    <x v="10"/>
    <n v="326.06"/>
    <n v="301"/>
    <s v="STORE13"/>
    <s v="Gardner, Humphrey and Contreras"/>
    <x v="3"/>
    <s v="Johnsonville"/>
    <x v="1"/>
    <n v="1"/>
    <n v="529.84"/>
    <n v="0.13"/>
    <x v="1"/>
    <n v="460.96080000000001"/>
  </r>
  <r>
    <s v="SALE846"/>
    <s v="Debra Mccullough"/>
    <x v="197"/>
    <n v="42"/>
    <x v="0"/>
    <x v="10"/>
    <s v="Platinum"/>
    <x v="198"/>
    <x v="494"/>
    <x v="59"/>
    <x v="0"/>
    <x v="11"/>
    <n v="434.84"/>
    <n v="185"/>
    <s v="STORE3"/>
    <s v="Johnson-Wright"/>
    <x v="0"/>
    <s v="Hoodberg"/>
    <x v="0"/>
    <n v="3"/>
    <n v="582.57000000000005"/>
    <n v="0.11"/>
    <x v="1"/>
    <n v="1555.4619"/>
  </r>
  <r>
    <s v="SALE847"/>
    <s v="Rodney Huffman"/>
    <x v="224"/>
    <n v="20"/>
    <x v="1"/>
    <x v="37"/>
    <s v="Silver"/>
    <x v="225"/>
    <x v="495"/>
    <x v="98"/>
    <x v="0"/>
    <x v="11"/>
    <n v="60.65"/>
    <n v="75"/>
    <s v="STORE17"/>
    <s v="Holloway Ltd"/>
    <x v="0"/>
    <s v="Bensonhaven"/>
    <x v="1"/>
    <n v="1"/>
    <n v="219.81"/>
    <n v="0.22"/>
    <x v="2"/>
    <n v="171.45179999999999"/>
  </r>
  <r>
    <s v="SALE848"/>
    <s v="Sarah Marsh"/>
    <x v="379"/>
    <n v="47"/>
    <x v="1"/>
    <x v="14"/>
    <s v="Gold"/>
    <x v="388"/>
    <x v="223"/>
    <x v="7"/>
    <x v="3"/>
    <x v="7"/>
    <n v="138.05000000000001"/>
    <n v="89"/>
    <s v="STORE18"/>
    <s v="Guerrero-Schmitt"/>
    <x v="3"/>
    <s v="East Stevechester"/>
    <x v="1"/>
    <n v="4"/>
    <n v="883.31"/>
    <n v="0.27"/>
    <x v="0"/>
    <n v="2579.2651999999998"/>
  </r>
  <r>
    <s v="SALE849"/>
    <s v="Nathaniel Hill"/>
    <x v="239"/>
    <n v="43"/>
    <x v="1"/>
    <x v="32"/>
    <s v="Gold"/>
    <x v="241"/>
    <x v="356"/>
    <x v="53"/>
    <x v="0"/>
    <x v="11"/>
    <n v="144.53"/>
    <n v="367"/>
    <s v="STORE14"/>
    <s v="Mcdonald Inc"/>
    <x v="2"/>
    <s v="Christopherland"/>
    <x v="0"/>
    <n v="4"/>
    <n v="329.06"/>
    <n v="0.04"/>
    <x v="2"/>
    <n v="1263.5904"/>
  </r>
  <r>
    <s v="SALE850"/>
    <s v="Lance Baker"/>
    <x v="102"/>
    <n v="50"/>
    <x v="1"/>
    <x v="26"/>
    <s v="Gold"/>
    <x v="102"/>
    <x v="496"/>
    <x v="88"/>
    <x v="3"/>
    <x v="22"/>
    <n v="243.7"/>
    <n v="130"/>
    <s v="STORE11"/>
    <s v="Aguirre-Keller"/>
    <x v="2"/>
    <s v="Lake Michael"/>
    <x v="2"/>
    <n v="1"/>
    <n v="935.78"/>
    <n v="0.03"/>
    <x v="1"/>
    <n v="907.70659999999998"/>
  </r>
  <r>
    <s v="SALE851"/>
    <s v="Jessica Gonzalez"/>
    <x v="11"/>
    <n v="34"/>
    <x v="1"/>
    <x v="9"/>
    <s v="Bronze"/>
    <x v="11"/>
    <x v="497"/>
    <x v="17"/>
    <x v="2"/>
    <x v="2"/>
    <n v="482.75"/>
    <n v="444"/>
    <s v="STORE10"/>
    <s v="Hill, Wagner and Ballard"/>
    <x v="3"/>
    <s v="East Davidville"/>
    <x v="2"/>
    <n v="4"/>
    <n v="597.79999999999995"/>
    <n v="0.2"/>
    <x v="0"/>
    <n v="1912.96"/>
  </r>
  <r>
    <s v="SALE852"/>
    <s v="Beth Allen"/>
    <x v="404"/>
    <n v="32"/>
    <x v="1"/>
    <x v="15"/>
    <s v="Silver"/>
    <x v="415"/>
    <x v="345"/>
    <x v="26"/>
    <x v="1"/>
    <x v="11"/>
    <n v="242.23"/>
    <n v="453"/>
    <s v="STORE18"/>
    <s v="Guerrero-Schmitt"/>
    <x v="3"/>
    <s v="East Stevechester"/>
    <x v="1"/>
    <n v="4"/>
    <n v="266.98"/>
    <n v="0.16"/>
    <x v="0"/>
    <n v="897.05280000000005"/>
  </r>
  <r>
    <s v="SALE853"/>
    <s v="Joseph Mendoza"/>
    <x v="405"/>
    <n v="33"/>
    <x v="0"/>
    <x v="33"/>
    <s v="Gold"/>
    <x v="416"/>
    <x v="498"/>
    <x v="7"/>
    <x v="3"/>
    <x v="7"/>
    <n v="138.05000000000001"/>
    <n v="89"/>
    <s v="STORE15"/>
    <s v="Shelton PLC"/>
    <x v="0"/>
    <s v="East Jenniferstad"/>
    <x v="1"/>
    <n v="3"/>
    <n v="360.18"/>
    <n v="0.03"/>
    <x v="0"/>
    <n v="1048.1238000000001"/>
  </r>
  <r>
    <s v="SALE854"/>
    <s v="Elizabeth Smith"/>
    <x v="392"/>
    <n v="23"/>
    <x v="0"/>
    <x v="31"/>
    <s v="Bronze"/>
    <x v="402"/>
    <x v="321"/>
    <x v="6"/>
    <x v="3"/>
    <x v="6"/>
    <n v="461.47"/>
    <n v="190"/>
    <s v="STORE0"/>
    <s v="Rivera-Warner"/>
    <x v="3"/>
    <s v="Washingtonfurt"/>
    <x v="1"/>
    <n v="3"/>
    <n v="247.41"/>
    <n v="0.05"/>
    <x v="2"/>
    <n v="705.11850000000004"/>
  </r>
  <r>
    <s v="SALE855"/>
    <s v="Cody Blake"/>
    <x v="406"/>
    <n v="21"/>
    <x v="0"/>
    <x v="45"/>
    <s v="Gold"/>
    <x v="417"/>
    <x v="163"/>
    <x v="49"/>
    <x v="0"/>
    <x v="0"/>
    <n v="318.91000000000003"/>
    <n v="114"/>
    <s v="STORE15"/>
    <s v="Shelton PLC"/>
    <x v="0"/>
    <s v="East Jenniferstad"/>
    <x v="1"/>
    <n v="3"/>
    <n v="674.66"/>
    <n v="0.23"/>
    <x v="0"/>
    <n v="1558.4646"/>
  </r>
  <r>
    <s v="SALE856"/>
    <s v="Tyler Cook"/>
    <x v="138"/>
    <n v="26"/>
    <x v="1"/>
    <x v="41"/>
    <s v="Silver"/>
    <x v="139"/>
    <x v="499"/>
    <x v="63"/>
    <x v="1"/>
    <x v="11"/>
    <n v="450.71"/>
    <n v="389"/>
    <s v="STORE4"/>
    <s v="Alexander Group"/>
    <x v="2"/>
    <s v="Port Sharon"/>
    <x v="2"/>
    <n v="1"/>
    <n v="913.98"/>
    <n v="0.27"/>
    <x v="1"/>
    <n v="667.20539999999994"/>
  </r>
  <r>
    <s v="SALE857"/>
    <s v="Elizabeth Johnson"/>
    <x v="129"/>
    <n v="53"/>
    <x v="1"/>
    <x v="7"/>
    <s v="Silver"/>
    <x v="130"/>
    <x v="406"/>
    <x v="47"/>
    <x v="1"/>
    <x v="3"/>
    <n v="377.52"/>
    <n v="485"/>
    <s v="STORE10"/>
    <s v="Hill, Wagner and Ballard"/>
    <x v="3"/>
    <s v="East Davidville"/>
    <x v="2"/>
    <n v="4"/>
    <n v="370.5"/>
    <n v="0.13"/>
    <x v="1"/>
    <n v="1289.3399999999999"/>
  </r>
  <r>
    <s v="SALE858"/>
    <s v="Ashley Anderson"/>
    <x v="235"/>
    <n v="60"/>
    <x v="1"/>
    <x v="25"/>
    <s v="Gold"/>
    <x v="237"/>
    <x v="500"/>
    <x v="18"/>
    <x v="0"/>
    <x v="13"/>
    <n v="477.61"/>
    <n v="300"/>
    <s v="STORE13"/>
    <s v="Gardner, Humphrey and Contreras"/>
    <x v="3"/>
    <s v="Johnsonville"/>
    <x v="1"/>
    <n v="1"/>
    <n v="735.1"/>
    <n v="0.1"/>
    <x v="1"/>
    <n v="661.59"/>
  </r>
  <r>
    <s v="SALE859"/>
    <s v="Matthew Hanna"/>
    <x v="162"/>
    <n v="33"/>
    <x v="1"/>
    <x v="20"/>
    <s v="Platinum"/>
    <x v="163"/>
    <x v="339"/>
    <x v="29"/>
    <x v="3"/>
    <x v="16"/>
    <n v="228.53"/>
    <n v="469"/>
    <s v="STORE2"/>
    <s v="Black-Horn"/>
    <x v="2"/>
    <s v="North Nancyview"/>
    <x v="0"/>
    <n v="3"/>
    <n v="448.55"/>
    <n v="0.05"/>
    <x v="0"/>
    <n v="1278.3675000000001"/>
  </r>
  <r>
    <s v="SALE860"/>
    <s v="Alyssa Vargas"/>
    <x v="351"/>
    <n v="53"/>
    <x v="0"/>
    <x v="10"/>
    <s v="Platinum"/>
    <x v="358"/>
    <x v="501"/>
    <x v="94"/>
    <x v="3"/>
    <x v="22"/>
    <n v="388.46"/>
    <n v="208"/>
    <s v="STORE13"/>
    <s v="Gardner, Humphrey and Contreras"/>
    <x v="3"/>
    <s v="Johnsonville"/>
    <x v="1"/>
    <n v="3"/>
    <n v="904.96"/>
    <n v="7.0000000000000007E-2"/>
    <x v="2"/>
    <n v="2524.8384000000001"/>
  </r>
  <r>
    <s v="SALE861"/>
    <s v="Shelley Ponce"/>
    <x v="377"/>
    <n v="23"/>
    <x v="0"/>
    <x v="5"/>
    <s v="Gold"/>
    <x v="386"/>
    <x v="418"/>
    <x v="88"/>
    <x v="3"/>
    <x v="22"/>
    <n v="243.7"/>
    <n v="130"/>
    <s v="STORE13"/>
    <s v="Gardner, Humphrey and Contreras"/>
    <x v="3"/>
    <s v="Johnsonville"/>
    <x v="1"/>
    <n v="4"/>
    <n v="408.72"/>
    <n v="0.16"/>
    <x v="2"/>
    <n v="1373.2991999999999"/>
  </r>
  <r>
    <s v="SALE862"/>
    <s v="Kristi Lopez"/>
    <x v="204"/>
    <n v="46"/>
    <x v="1"/>
    <x v="19"/>
    <s v="Gold"/>
    <x v="205"/>
    <x v="502"/>
    <x v="51"/>
    <x v="2"/>
    <x v="4"/>
    <n v="214.32"/>
    <n v="383"/>
    <s v="STORE3"/>
    <s v="Johnson-Wright"/>
    <x v="0"/>
    <s v="Hoodberg"/>
    <x v="0"/>
    <n v="4"/>
    <n v="770.65"/>
    <n v="0.27"/>
    <x v="0"/>
    <n v="2250.2979999999998"/>
  </r>
  <r>
    <s v="SALE863"/>
    <s v="Sarah Brady"/>
    <x v="43"/>
    <n v="47"/>
    <x v="0"/>
    <x v="9"/>
    <s v="Platinum"/>
    <x v="43"/>
    <x v="503"/>
    <x v="37"/>
    <x v="3"/>
    <x v="8"/>
    <n v="19.52"/>
    <n v="57"/>
    <s v="STORE6"/>
    <s v="Benson-Elliott"/>
    <x v="3"/>
    <s v="Port Josephberg"/>
    <x v="2"/>
    <n v="1"/>
    <n v="649.22"/>
    <n v="0.03"/>
    <x v="2"/>
    <n v="629.74340000000007"/>
  </r>
  <r>
    <s v="SALE864"/>
    <s v="Sherry Cabrera"/>
    <x v="14"/>
    <n v="55"/>
    <x v="0"/>
    <x v="2"/>
    <s v="Silver"/>
    <x v="14"/>
    <x v="504"/>
    <x v="9"/>
    <x v="3"/>
    <x v="6"/>
    <n v="179.77"/>
    <n v="305"/>
    <s v="STORE10"/>
    <s v="Hill, Wagner and Ballard"/>
    <x v="3"/>
    <s v="East Davidville"/>
    <x v="2"/>
    <n v="2"/>
    <n v="379.78"/>
    <n v="0.2"/>
    <x v="0"/>
    <n v="607.64800000000002"/>
  </r>
  <r>
    <s v="SALE865"/>
    <s v="Nicholas Webb"/>
    <x v="200"/>
    <n v="19"/>
    <x v="0"/>
    <x v="8"/>
    <s v="Gold"/>
    <x v="201"/>
    <x v="505"/>
    <x v="19"/>
    <x v="1"/>
    <x v="3"/>
    <n v="253.33"/>
    <n v="266"/>
    <s v="STORE8"/>
    <s v="Bean, Jones and Park"/>
    <x v="1"/>
    <s v="Thompsonborough"/>
    <x v="2"/>
    <n v="3"/>
    <n v="924.15"/>
    <n v="0.1"/>
    <x v="1"/>
    <n v="2495.2049999999999"/>
  </r>
  <r>
    <s v="SALE866"/>
    <s v="James Foster"/>
    <x v="260"/>
    <n v="19"/>
    <x v="0"/>
    <x v="39"/>
    <s v="Gold"/>
    <x v="262"/>
    <x v="506"/>
    <x v="49"/>
    <x v="0"/>
    <x v="0"/>
    <n v="318.91000000000003"/>
    <n v="114"/>
    <s v="STORE17"/>
    <s v="Holloway Ltd"/>
    <x v="0"/>
    <s v="Bensonhaven"/>
    <x v="1"/>
    <n v="3"/>
    <n v="144.66999999999999"/>
    <n v="0.28999999999999998"/>
    <x v="2"/>
    <n v="308.14710000000002"/>
  </r>
  <r>
    <s v="SALE867"/>
    <s v="Joel Robinson"/>
    <x v="407"/>
    <n v="62"/>
    <x v="0"/>
    <x v="22"/>
    <s v="Platinum"/>
    <x v="418"/>
    <x v="345"/>
    <x v="9"/>
    <x v="3"/>
    <x v="6"/>
    <n v="179.77"/>
    <n v="305"/>
    <s v="STORE15"/>
    <s v="Shelton PLC"/>
    <x v="0"/>
    <s v="East Jenniferstad"/>
    <x v="1"/>
    <n v="2"/>
    <n v="667.17"/>
    <n v="0.1"/>
    <x v="1"/>
    <n v="1200.9059999999999"/>
  </r>
  <r>
    <s v="SALE868"/>
    <s v="Cassandra Perez"/>
    <x v="222"/>
    <n v="31"/>
    <x v="0"/>
    <x v="25"/>
    <s v="Bronze"/>
    <x v="363"/>
    <x v="408"/>
    <x v="73"/>
    <x v="2"/>
    <x v="4"/>
    <n v="340.39"/>
    <n v="177"/>
    <s v="STORE3"/>
    <s v="Johnson-Wright"/>
    <x v="0"/>
    <s v="Hoodberg"/>
    <x v="0"/>
    <n v="1"/>
    <n v="984.6"/>
    <n v="0.22"/>
    <x v="0"/>
    <n v="767.98800000000006"/>
  </r>
  <r>
    <s v="SALE869"/>
    <s v="Aaron Luna"/>
    <x v="408"/>
    <n v="21"/>
    <x v="1"/>
    <x v="31"/>
    <s v="Bronze"/>
    <x v="419"/>
    <x v="382"/>
    <x v="26"/>
    <x v="1"/>
    <x v="11"/>
    <n v="242.23"/>
    <n v="453"/>
    <s v="STORE8"/>
    <s v="Bean, Jones and Park"/>
    <x v="1"/>
    <s v="Thompsonborough"/>
    <x v="2"/>
    <n v="1"/>
    <n v="139.29"/>
    <n v="0"/>
    <x v="0"/>
    <n v="139.29"/>
  </r>
  <r>
    <s v="SALE870"/>
    <s v="Robert Jones Dds"/>
    <x v="152"/>
    <n v="25"/>
    <x v="0"/>
    <x v="15"/>
    <s v="Platinum"/>
    <x v="153"/>
    <x v="404"/>
    <x v="30"/>
    <x v="2"/>
    <x v="17"/>
    <n v="337.42"/>
    <n v="256"/>
    <s v="STORE8"/>
    <s v="Bean, Jones and Park"/>
    <x v="1"/>
    <s v="Thompsonborough"/>
    <x v="2"/>
    <n v="3"/>
    <n v="459.57"/>
    <n v="0.1"/>
    <x v="2"/>
    <n v="1240.8389999999999"/>
  </r>
  <r>
    <s v="SALE871"/>
    <s v="Cody Diaz"/>
    <x v="148"/>
    <n v="27"/>
    <x v="1"/>
    <x v="21"/>
    <s v="Silver"/>
    <x v="149"/>
    <x v="29"/>
    <x v="43"/>
    <x v="1"/>
    <x v="1"/>
    <n v="38.520000000000003"/>
    <n v="378"/>
    <s v="STORE15"/>
    <s v="Shelton PLC"/>
    <x v="0"/>
    <s v="East Jenniferstad"/>
    <x v="1"/>
    <n v="1"/>
    <n v="517.82000000000005"/>
    <n v="0.28999999999999998"/>
    <x v="0"/>
    <n v="367.65219999999999"/>
  </r>
  <r>
    <s v="SALE872"/>
    <s v="Tanya Lopez"/>
    <x v="270"/>
    <n v="34"/>
    <x v="1"/>
    <x v="9"/>
    <s v="Gold"/>
    <x v="273"/>
    <x v="507"/>
    <x v="3"/>
    <x v="1"/>
    <x v="3"/>
    <n v="392.89"/>
    <n v="320"/>
    <s v="STORE6"/>
    <s v="Benson-Elliott"/>
    <x v="3"/>
    <s v="Port Josephberg"/>
    <x v="2"/>
    <n v="4"/>
    <n v="282.45"/>
    <n v="0.28999999999999998"/>
    <x v="2"/>
    <n v="802.1579999999999"/>
  </r>
  <r>
    <s v="SALE873"/>
    <s v="Tyler Weber"/>
    <x v="262"/>
    <n v="54"/>
    <x v="0"/>
    <x v="49"/>
    <s v="Gold"/>
    <x v="264"/>
    <x v="400"/>
    <x v="72"/>
    <x v="3"/>
    <x v="16"/>
    <n v="371.38"/>
    <n v="220"/>
    <s v="STORE7"/>
    <s v="Martinez-Mullins"/>
    <x v="2"/>
    <s v="Williamsfurt"/>
    <x v="2"/>
    <n v="2"/>
    <n v="386.46"/>
    <n v="0.23"/>
    <x v="2"/>
    <n v="595.14840000000004"/>
  </r>
  <r>
    <s v="SALE874"/>
    <s v="Anthony Garcia"/>
    <x v="409"/>
    <n v="60"/>
    <x v="0"/>
    <x v="28"/>
    <s v="Silver"/>
    <x v="420"/>
    <x v="232"/>
    <x v="46"/>
    <x v="0"/>
    <x v="20"/>
    <n v="21.34"/>
    <n v="65"/>
    <s v="STORE3"/>
    <s v="Johnson-Wright"/>
    <x v="0"/>
    <s v="Hoodberg"/>
    <x v="0"/>
    <n v="1"/>
    <n v="270.45"/>
    <n v="0.15"/>
    <x v="2"/>
    <n v="229.88249999999999"/>
  </r>
  <r>
    <s v="SALE875"/>
    <s v="James Gibbs"/>
    <x v="95"/>
    <n v="21"/>
    <x v="0"/>
    <x v="41"/>
    <s v="Platinum"/>
    <x v="95"/>
    <x v="508"/>
    <x v="3"/>
    <x v="1"/>
    <x v="3"/>
    <n v="392.89"/>
    <n v="320"/>
    <s v="STORE10"/>
    <s v="Hill, Wagner and Ballard"/>
    <x v="3"/>
    <s v="East Davidville"/>
    <x v="2"/>
    <n v="4"/>
    <n v="762.94"/>
    <n v="0.09"/>
    <x v="2"/>
    <n v="2777.1016"/>
  </r>
  <r>
    <s v="SALE876"/>
    <s v="Justin Lopez"/>
    <x v="186"/>
    <n v="21"/>
    <x v="0"/>
    <x v="11"/>
    <s v="Gold"/>
    <x v="187"/>
    <x v="495"/>
    <x v="89"/>
    <x v="0"/>
    <x v="13"/>
    <n v="313.26"/>
    <n v="369"/>
    <s v="STORE13"/>
    <s v="Gardner, Humphrey and Contreras"/>
    <x v="3"/>
    <s v="Johnsonville"/>
    <x v="1"/>
    <n v="1"/>
    <n v="409.03"/>
    <n v="0.25"/>
    <x v="2"/>
    <n v="306.77249999999998"/>
  </r>
  <r>
    <s v="SALE877"/>
    <s v="Jordan Wells"/>
    <x v="208"/>
    <n v="47"/>
    <x v="1"/>
    <x v="19"/>
    <s v="Gold"/>
    <x v="209"/>
    <x v="168"/>
    <x v="99"/>
    <x v="4"/>
    <x v="21"/>
    <n v="358.47"/>
    <n v="143"/>
    <s v="STORE18"/>
    <s v="Guerrero-Schmitt"/>
    <x v="3"/>
    <s v="East Stevechester"/>
    <x v="1"/>
    <n v="2"/>
    <n v="891.13"/>
    <n v="0.13"/>
    <x v="0"/>
    <n v="1550.5662"/>
  </r>
  <r>
    <s v="SALE878"/>
    <s v="Mike Jennings"/>
    <x v="320"/>
    <n v="48"/>
    <x v="1"/>
    <x v="28"/>
    <s v="Gold"/>
    <x v="326"/>
    <x v="31"/>
    <x v="80"/>
    <x v="3"/>
    <x v="5"/>
    <n v="447.43"/>
    <n v="191"/>
    <s v="STORE16"/>
    <s v="Frederick-Wright"/>
    <x v="1"/>
    <s v="New Jimmymouth"/>
    <x v="1"/>
    <n v="1"/>
    <n v="553.38"/>
    <n v="0.21"/>
    <x v="1"/>
    <n v="437.17020000000002"/>
  </r>
  <r>
    <s v="SALE879"/>
    <s v="John Lawson"/>
    <x v="313"/>
    <n v="41"/>
    <x v="1"/>
    <x v="29"/>
    <s v="Platinum"/>
    <x v="318"/>
    <x v="374"/>
    <x v="65"/>
    <x v="4"/>
    <x v="11"/>
    <n v="119.57"/>
    <n v="210"/>
    <s v="STORE13"/>
    <s v="Gardner, Humphrey and Contreras"/>
    <x v="3"/>
    <s v="Johnsonville"/>
    <x v="1"/>
    <n v="2"/>
    <n v="652.29999999999995"/>
    <n v="0.16"/>
    <x v="2"/>
    <n v="1095.864"/>
  </r>
  <r>
    <s v="SALE880"/>
    <s v="Michael Chang"/>
    <x v="387"/>
    <n v="50"/>
    <x v="0"/>
    <x v="29"/>
    <s v="Platinum"/>
    <x v="397"/>
    <x v="509"/>
    <x v="63"/>
    <x v="1"/>
    <x v="11"/>
    <n v="450.71"/>
    <n v="389"/>
    <s v="STORE9"/>
    <s v="Moore, Padilla and Butler"/>
    <x v="2"/>
    <s v="East Johnstad"/>
    <x v="1"/>
    <n v="4"/>
    <n v="194.36"/>
    <n v="0.18"/>
    <x v="2"/>
    <n v="637.50080000000014"/>
  </r>
  <r>
    <s v="SALE881"/>
    <s v="Joseph Faulkner"/>
    <x v="174"/>
    <n v="31"/>
    <x v="0"/>
    <x v="16"/>
    <s v="Bronze"/>
    <x v="175"/>
    <x v="510"/>
    <x v="80"/>
    <x v="3"/>
    <x v="5"/>
    <n v="447.43"/>
    <n v="191"/>
    <s v="STORE1"/>
    <s v="Martinez, Adkins and Johnson"/>
    <x v="0"/>
    <s v="Danielmouth"/>
    <x v="1"/>
    <n v="3"/>
    <n v="476.37"/>
    <n v="0.21"/>
    <x v="2"/>
    <n v="1128.9969000000001"/>
  </r>
  <r>
    <s v="SALE882"/>
    <s v="Brandon Mcbride"/>
    <x v="312"/>
    <n v="63"/>
    <x v="1"/>
    <x v="41"/>
    <s v="Platinum"/>
    <x v="317"/>
    <x v="398"/>
    <x v="43"/>
    <x v="1"/>
    <x v="1"/>
    <n v="38.520000000000003"/>
    <n v="378"/>
    <s v="STORE5"/>
    <s v="Gray Ltd"/>
    <x v="0"/>
    <s v="New Michaelchester"/>
    <x v="0"/>
    <n v="3"/>
    <n v="174.57"/>
    <n v="0"/>
    <x v="1"/>
    <n v="523.71"/>
  </r>
  <r>
    <s v="SALE883"/>
    <s v="Michael Jones"/>
    <x v="97"/>
    <n v="40"/>
    <x v="0"/>
    <x v="3"/>
    <s v="Bronze"/>
    <x v="97"/>
    <x v="455"/>
    <x v="65"/>
    <x v="4"/>
    <x v="11"/>
    <n v="119.57"/>
    <n v="210"/>
    <s v="STORE0"/>
    <s v="Rivera-Warner"/>
    <x v="3"/>
    <s v="Washingtonfurt"/>
    <x v="1"/>
    <n v="3"/>
    <n v="762"/>
    <n v="0.02"/>
    <x v="1"/>
    <n v="2240.2800000000002"/>
  </r>
  <r>
    <s v="SALE884"/>
    <s v="Bryce Hawkins"/>
    <x v="346"/>
    <n v="40"/>
    <x v="0"/>
    <x v="39"/>
    <s v="Bronze"/>
    <x v="353"/>
    <x v="511"/>
    <x v="18"/>
    <x v="0"/>
    <x v="13"/>
    <n v="477.61"/>
    <n v="300"/>
    <s v="STORE19"/>
    <s v="Mann-Austin"/>
    <x v="3"/>
    <s v="Vasquezborough"/>
    <x v="2"/>
    <n v="1"/>
    <n v="44.08"/>
    <n v="0.05"/>
    <x v="0"/>
    <n v="41.875999999999998"/>
  </r>
  <r>
    <s v="SALE885"/>
    <s v="James Berger"/>
    <x v="179"/>
    <n v="23"/>
    <x v="1"/>
    <x v="37"/>
    <s v="Bronze"/>
    <x v="180"/>
    <x v="23"/>
    <x v="4"/>
    <x v="2"/>
    <x v="4"/>
    <n v="17.309999999999999"/>
    <n v="399"/>
    <s v="STORE13"/>
    <s v="Gardner, Humphrey and Contreras"/>
    <x v="3"/>
    <s v="Johnsonville"/>
    <x v="1"/>
    <n v="1"/>
    <n v="992.37"/>
    <n v="0.24"/>
    <x v="2"/>
    <n v="754.20119999999997"/>
  </r>
  <r>
    <s v="SALE886"/>
    <s v="Mary Boyd"/>
    <x v="113"/>
    <n v="25"/>
    <x v="1"/>
    <x v="20"/>
    <s v="Bronze"/>
    <x v="114"/>
    <x v="213"/>
    <x v="45"/>
    <x v="0"/>
    <x v="0"/>
    <n v="204.39"/>
    <n v="281"/>
    <s v="STORE10"/>
    <s v="Hill, Wagner and Ballard"/>
    <x v="3"/>
    <s v="East Davidville"/>
    <x v="2"/>
    <n v="3"/>
    <n v="465.4"/>
    <n v="0.28999999999999998"/>
    <x v="2"/>
    <n v="991.30199999999979"/>
  </r>
  <r>
    <s v="SALE887"/>
    <s v="Carol Lewis"/>
    <x v="118"/>
    <n v="40"/>
    <x v="1"/>
    <x v="29"/>
    <s v="Bronze"/>
    <x v="119"/>
    <x v="512"/>
    <x v="30"/>
    <x v="2"/>
    <x v="17"/>
    <n v="337.42"/>
    <n v="256"/>
    <s v="STORE10"/>
    <s v="Hill, Wagner and Ballard"/>
    <x v="3"/>
    <s v="East Davidville"/>
    <x v="2"/>
    <n v="2"/>
    <n v="693.61"/>
    <n v="0.15"/>
    <x v="1"/>
    <n v="1179.1369999999999"/>
  </r>
  <r>
    <s v="SALE888"/>
    <s v="Ronald Ross"/>
    <x v="410"/>
    <n v="28"/>
    <x v="1"/>
    <x v="29"/>
    <s v="Silver"/>
    <x v="421"/>
    <x v="11"/>
    <x v="22"/>
    <x v="1"/>
    <x v="11"/>
    <n v="349.17"/>
    <n v="476"/>
    <s v="STORE8"/>
    <s v="Bean, Jones and Park"/>
    <x v="1"/>
    <s v="Thompsonborough"/>
    <x v="2"/>
    <n v="2"/>
    <n v="995.11"/>
    <n v="0.13"/>
    <x v="1"/>
    <n v="1731.4914000000001"/>
  </r>
  <r>
    <s v="SALE889"/>
    <s v="Erika Padilla"/>
    <x v="25"/>
    <n v="50"/>
    <x v="0"/>
    <x v="4"/>
    <s v="Silver"/>
    <x v="25"/>
    <x v="513"/>
    <x v="34"/>
    <x v="4"/>
    <x v="12"/>
    <n v="265.73266666666666"/>
    <n v="360"/>
    <s v="STORE4"/>
    <s v="Alexander Group"/>
    <x v="2"/>
    <s v="Port Sharon"/>
    <x v="2"/>
    <n v="3"/>
    <n v="70.97"/>
    <n v="0.06"/>
    <x v="2"/>
    <n v="200.1354"/>
  </r>
  <r>
    <s v="SALE890"/>
    <s v="Edward Hall"/>
    <x v="120"/>
    <n v="51"/>
    <x v="0"/>
    <x v="23"/>
    <s v="Gold"/>
    <x v="121"/>
    <x v="474"/>
    <x v="50"/>
    <x v="2"/>
    <x v="18"/>
    <n v="250.41615384615383"/>
    <n v="159"/>
    <s v="STORE9"/>
    <s v="Moore, Padilla and Butler"/>
    <x v="2"/>
    <s v="East Johnstad"/>
    <x v="1"/>
    <n v="3"/>
    <n v="470.42"/>
    <n v="0.16"/>
    <x v="0"/>
    <n v="1185.4584"/>
  </r>
  <r>
    <s v="SALE891"/>
    <s v="Elizabeth Johnson"/>
    <x v="129"/>
    <n v="53"/>
    <x v="1"/>
    <x v="7"/>
    <s v="Silver"/>
    <x v="130"/>
    <x v="230"/>
    <x v="56"/>
    <x v="3"/>
    <x v="8"/>
    <n v="176.07"/>
    <n v="82"/>
    <s v="STORE16"/>
    <s v="Frederick-Wright"/>
    <x v="1"/>
    <s v="New Jimmymouth"/>
    <x v="1"/>
    <n v="2"/>
    <n v="215.59"/>
    <n v="0.18"/>
    <x v="0"/>
    <n v="353.56760000000003"/>
  </r>
  <r>
    <s v="SALE892"/>
    <s v="Maria Hill"/>
    <x v="19"/>
    <n v="58"/>
    <x v="1"/>
    <x v="8"/>
    <s v="Platinum"/>
    <x v="19"/>
    <x v="371"/>
    <x v="80"/>
    <x v="3"/>
    <x v="5"/>
    <n v="447.43"/>
    <n v="191"/>
    <s v="STORE0"/>
    <s v="Rivera-Warner"/>
    <x v="3"/>
    <s v="Washingtonfurt"/>
    <x v="1"/>
    <n v="1"/>
    <n v="533.79999999999995"/>
    <n v="0.27"/>
    <x v="2"/>
    <n v="389.67399999999998"/>
  </r>
  <r>
    <s v="SALE893"/>
    <s v="Christy Vasquez"/>
    <x v="125"/>
    <n v="28"/>
    <x v="1"/>
    <x v="42"/>
    <s v="Gold"/>
    <x v="126"/>
    <x v="339"/>
    <x v="79"/>
    <x v="2"/>
    <x v="18"/>
    <n v="283.83"/>
    <n v="244"/>
    <s v="STORE3"/>
    <s v="Johnson-Wright"/>
    <x v="0"/>
    <s v="Hoodberg"/>
    <x v="0"/>
    <n v="2"/>
    <n v="732.67"/>
    <n v="0.24"/>
    <x v="1"/>
    <n v="1113.6584"/>
  </r>
  <r>
    <s v="SALE894"/>
    <s v="Melinda Thomas"/>
    <x v="153"/>
    <n v="42"/>
    <x v="1"/>
    <x v="30"/>
    <s v="Silver"/>
    <x v="154"/>
    <x v="514"/>
    <x v="17"/>
    <x v="2"/>
    <x v="2"/>
    <n v="482.75"/>
    <n v="444"/>
    <s v="STORE13"/>
    <s v="Gardner, Humphrey and Contreras"/>
    <x v="3"/>
    <s v="Johnsonville"/>
    <x v="1"/>
    <n v="4"/>
    <n v="106.48"/>
    <n v="0.1"/>
    <x v="2"/>
    <n v="383.32799999999997"/>
  </r>
  <r>
    <s v="SALE895"/>
    <s v="Lance Baker"/>
    <x v="102"/>
    <n v="50"/>
    <x v="1"/>
    <x v="26"/>
    <s v="Gold"/>
    <x v="102"/>
    <x v="515"/>
    <x v="71"/>
    <x v="0"/>
    <x v="13"/>
    <n v="30.62"/>
    <n v="138"/>
    <s v="STORE3"/>
    <s v="Johnson-Wright"/>
    <x v="0"/>
    <s v="Hoodberg"/>
    <x v="0"/>
    <n v="1"/>
    <n v="38.950000000000003"/>
    <n v="0.28000000000000003"/>
    <x v="0"/>
    <n v="28.044"/>
  </r>
  <r>
    <s v="SALE896"/>
    <s v="John Smith"/>
    <x v="38"/>
    <n v="27"/>
    <x v="0"/>
    <x v="24"/>
    <s v="Platinum"/>
    <x v="38"/>
    <x v="26"/>
    <x v="99"/>
    <x v="4"/>
    <x v="21"/>
    <n v="358.47"/>
    <n v="143"/>
    <s v="STORE16"/>
    <s v="Frederick-Wright"/>
    <x v="1"/>
    <s v="New Jimmymouth"/>
    <x v="1"/>
    <n v="1"/>
    <n v="835.17"/>
    <n v="0.02"/>
    <x v="2"/>
    <n v="818.46659999999997"/>
  </r>
  <r>
    <s v="SALE897"/>
    <s v="Morgan Bowen"/>
    <x v="210"/>
    <n v="54"/>
    <x v="0"/>
    <x v="7"/>
    <s v="Gold"/>
    <x v="211"/>
    <x v="257"/>
    <x v="50"/>
    <x v="2"/>
    <x v="18"/>
    <n v="250.41615384615383"/>
    <n v="159"/>
    <s v="STORE3"/>
    <s v="Johnson-Wright"/>
    <x v="0"/>
    <s v="Hoodberg"/>
    <x v="0"/>
    <n v="1"/>
    <n v="113.07"/>
    <n v="0.24"/>
    <x v="0"/>
    <n v="85.933199999999999"/>
  </r>
  <r>
    <s v="SALE898"/>
    <s v="Cynthia Parrish"/>
    <x v="219"/>
    <n v="18"/>
    <x v="0"/>
    <x v="46"/>
    <s v="Silver"/>
    <x v="220"/>
    <x v="516"/>
    <x v="32"/>
    <x v="2"/>
    <x v="18"/>
    <n v="358.47"/>
    <n v="213"/>
    <s v="STORE12"/>
    <s v="Thomas, Bridges and Harris"/>
    <x v="0"/>
    <s v="Sabrinatown"/>
    <x v="2"/>
    <n v="2"/>
    <n v="451.33"/>
    <n v="0.23"/>
    <x v="2"/>
    <n v="695.04819999999995"/>
  </r>
  <r>
    <s v="SALE899"/>
    <s v="Jacqueline Anthony"/>
    <x v="61"/>
    <n v="28"/>
    <x v="0"/>
    <x v="31"/>
    <s v="Bronze"/>
    <x v="61"/>
    <x v="441"/>
    <x v="56"/>
    <x v="3"/>
    <x v="8"/>
    <n v="176.07"/>
    <n v="82"/>
    <s v="STORE6"/>
    <s v="Benson-Elliott"/>
    <x v="3"/>
    <s v="Port Josephberg"/>
    <x v="2"/>
    <n v="3"/>
    <n v="619.80999999999995"/>
    <n v="0.16"/>
    <x v="2"/>
    <n v="1561.9212"/>
  </r>
  <r>
    <s v="SALE900"/>
    <s v="Travis Holland"/>
    <x v="139"/>
    <n v="38"/>
    <x v="0"/>
    <x v="21"/>
    <s v="Bronze"/>
    <x v="140"/>
    <x v="219"/>
    <x v="85"/>
    <x v="1"/>
    <x v="3"/>
    <n v="86.42"/>
    <n v="222"/>
    <s v="STORE7"/>
    <s v="Martinez-Mullins"/>
    <x v="2"/>
    <s v="Williamsfurt"/>
    <x v="2"/>
    <n v="4"/>
    <n v="46.97"/>
    <n v="0.26"/>
    <x v="1"/>
    <n v="139.03120000000001"/>
  </r>
  <r>
    <s v="SALE901"/>
    <s v="Leonard Cochran"/>
    <x v="169"/>
    <n v="46"/>
    <x v="1"/>
    <x v="16"/>
    <s v="Silver"/>
    <x v="170"/>
    <x v="517"/>
    <x v="54"/>
    <x v="4"/>
    <x v="21"/>
    <n v="167.34"/>
    <n v="296"/>
    <s v="STORE2"/>
    <s v="Black-Horn"/>
    <x v="2"/>
    <s v="North Nancyview"/>
    <x v="0"/>
    <n v="2"/>
    <n v="71.48"/>
    <n v="0.14000000000000001"/>
    <x v="2"/>
    <n v="122.9456"/>
  </r>
  <r>
    <s v="SALE902"/>
    <s v="Sheena Bonilla"/>
    <x v="265"/>
    <n v="55"/>
    <x v="0"/>
    <x v="29"/>
    <s v="Platinum"/>
    <x v="267"/>
    <x v="162"/>
    <x v="6"/>
    <x v="3"/>
    <x v="6"/>
    <n v="461.47"/>
    <n v="190"/>
    <s v="STORE19"/>
    <s v="Mann-Austin"/>
    <x v="3"/>
    <s v="Vasquezborough"/>
    <x v="2"/>
    <n v="2"/>
    <n v="404.08"/>
    <n v="7.0000000000000007E-2"/>
    <x v="0"/>
    <n v="751.58879999999988"/>
  </r>
  <r>
    <s v="SALE903"/>
    <s v="Matthew Payne"/>
    <x v="105"/>
    <n v="25"/>
    <x v="0"/>
    <x v="0"/>
    <s v="Gold"/>
    <x v="105"/>
    <x v="507"/>
    <x v="53"/>
    <x v="0"/>
    <x v="11"/>
    <n v="144.53"/>
    <n v="367"/>
    <s v="STORE16"/>
    <s v="Frederick-Wright"/>
    <x v="1"/>
    <s v="New Jimmymouth"/>
    <x v="1"/>
    <n v="1"/>
    <n v="519.91"/>
    <n v="0.05"/>
    <x v="2"/>
    <n v="493.91449999999992"/>
  </r>
  <r>
    <s v="SALE904"/>
    <s v="Cameron Simpson"/>
    <x v="278"/>
    <n v="46"/>
    <x v="0"/>
    <x v="30"/>
    <s v="Platinum"/>
    <x v="281"/>
    <x v="265"/>
    <x v="70"/>
    <x v="1"/>
    <x v="11"/>
    <n v="177.98"/>
    <n v="103"/>
    <s v="STORE13"/>
    <s v="Gardner, Humphrey and Contreras"/>
    <x v="3"/>
    <s v="Johnsonville"/>
    <x v="1"/>
    <n v="3"/>
    <n v="566.16"/>
    <n v="0.05"/>
    <x v="1"/>
    <n v="1613.556"/>
  </r>
  <r>
    <s v="SALE905"/>
    <s v="Jacqueline Payne"/>
    <x v="411"/>
    <n v="46"/>
    <x v="0"/>
    <x v="6"/>
    <s v="Gold"/>
    <x v="422"/>
    <x v="518"/>
    <x v="40"/>
    <x v="0"/>
    <x v="0"/>
    <n v="212.26"/>
    <n v="82"/>
    <s v="STORE10"/>
    <s v="Hill, Wagner and Ballard"/>
    <x v="3"/>
    <s v="East Davidville"/>
    <x v="2"/>
    <n v="2"/>
    <n v="295.12"/>
    <n v="0.09"/>
    <x v="2"/>
    <n v="537.11840000000007"/>
  </r>
  <r>
    <s v="SALE906"/>
    <s v="Amy Walker"/>
    <x v="412"/>
    <n v="27"/>
    <x v="0"/>
    <x v="35"/>
    <s v="Silver"/>
    <x v="423"/>
    <x v="84"/>
    <x v="13"/>
    <x v="1"/>
    <x v="3"/>
    <n v="419.28"/>
    <n v="86"/>
    <s v="STORE11"/>
    <s v="Aguirre-Keller"/>
    <x v="2"/>
    <s v="Lake Michael"/>
    <x v="2"/>
    <n v="2"/>
    <n v="414.18"/>
    <n v="0.25"/>
    <x v="1"/>
    <n v="621.27"/>
  </r>
  <r>
    <s v="SALE907"/>
    <s v="Kevin Orr"/>
    <x v="413"/>
    <n v="53"/>
    <x v="1"/>
    <x v="46"/>
    <s v="Bronze"/>
    <x v="424"/>
    <x v="147"/>
    <x v="87"/>
    <x v="4"/>
    <x v="11"/>
    <n v="113.83"/>
    <n v="485"/>
    <s v="STORE8"/>
    <s v="Bean, Jones and Park"/>
    <x v="1"/>
    <s v="Thompsonborough"/>
    <x v="2"/>
    <n v="2"/>
    <n v="433.75"/>
    <n v="0"/>
    <x v="0"/>
    <n v="867.5"/>
  </r>
  <r>
    <s v="SALE908"/>
    <s v="Brittany Watson"/>
    <x v="364"/>
    <n v="59"/>
    <x v="0"/>
    <x v="40"/>
    <s v="Platinum"/>
    <x v="373"/>
    <x v="519"/>
    <x v="65"/>
    <x v="4"/>
    <x v="11"/>
    <n v="119.57"/>
    <n v="210"/>
    <s v="STORE19"/>
    <s v="Mann-Austin"/>
    <x v="3"/>
    <s v="Vasquezborough"/>
    <x v="2"/>
    <n v="3"/>
    <n v="104.33"/>
    <n v="0.13"/>
    <x v="2"/>
    <n v="272.30130000000003"/>
  </r>
  <r>
    <s v="SALE909"/>
    <s v="David Pierce"/>
    <x v="9"/>
    <n v="45"/>
    <x v="1"/>
    <x v="7"/>
    <s v="Platinum"/>
    <x v="9"/>
    <x v="471"/>
    <x v="83"/>
    <x v="4"/>
    <x v="14"/>
    <n v="306.45999999999998"/>
    <n v="487"/>
    <s v="STORE12"/>
    <s v="Thomas, Bridges and Harris"/>
    <x v="0"/>
    <s v="Sabrinatown"/>
    <x v="2"/>
    <n v="1"/>
    <n v="221.7"/>
    <n v="0.04"/>
    <x v="0"/>
    <n v="212.83199999999999"/>
  </r>
  <r>
    <s v="SALE910"/>
    <s v="Rodney Huffman"/>
    <x v="224"/>
    <n v="20"/>
    <x v="1"/>
    <x v="37"/>
    <s v="Silver"/>
    <x v="225"/>
    <x v="254"/>
    <x v="22"/>
    <x v="1"/>
    <x v="11"/>
    <n v="349.17"/>
    <n v="476"/>
    <s v="STORE5"/>
    <s v="Gray Ltd"/>
    <x v="0"/>
    <s v="New Michaelchester"/>
    <x v="0"/>
    <n v="2"/>
    <n v="491.26"/>
    <n v="0.14000000000000001"/>
    <x v="2"/>
    <n v="844.96719999999993"/>
  </r>
  <r>
    <s v="SALE911"/>
    <s v="Erin Ward"/>
    <x v="279"/>
    <n v="60"/>
    <x v="0"/>
    <x v="14"/>
    <s v="Bronze"/>
    <x v="282"/>
    <x v="520"/>
    <x v="92"/>
    <x v="4"/>
    <x v="15"/>
    <n v="353.47"/>
    <n v="214"/>
    <s v="STORE8"/>
    <s v="Bean, Jones and Park"/>
    <x v="1"/>
    <s v="Thompsonborough"/>
    <x v="2"/>
    <n v="4"/>
    <n v="923.14"/>
    <n v="0.15"/>
    <x v="0"/>
    <n v="3138.6759999999999"/>
  </r>
  <r>
    <s v="SALE912"/>
    <s v="David Roberts"/>
    <x v="414"/>
    <n v="38"/>
    <x v="0"/>
    <x v="36"/>
    <s v="Gold"/>
    <x v="425"/>
    <x v="450"/>
    <x v="91"/>
    <x v="2"/>
    <x v="19"/>
    <n v="299.11"/>
    <n v="118"/>
    <s v="STORE7"/>
    <s v="Martinez-Mullins"/>
    <x v="2"/>
    <s v="Williamsfurt"/>
    <x v="2"/>
    <n v="2"/>
    <n v="747.65"/>
    <n v="0.08"/>
    <x v="0"/>
    <n v="1375.6759999999999"/>
  </r>
  <r>
    <s v="SALE913"/>
    <s v="Amy Walker"/>
    <x v="412"/>
    <n v="27"/>
    <x v="0"/>
    <x v="35"/>
    <s v="Silver"/>
    <x v="423"/>
    <x v="218"/>
    <x v="63"/>
    <x v="1"/>
    <x v="11"/>
    <n v="450.71"/>
    <n v="389"/>
    <s v="STORE7"/>
    <s v="Martinez-Mullins"/>
    <x v="2"/>
    <s v="Williamsfurt"/>
    <x v="2"/>
    <n v="3"/>
    <n v="94.55"/>
    <n v="0.13"/>
    <x v="2"/>
    <n v="246.77549999999999"/>
  </r>
  <r>
    <s v="SALE914"/>
    <s v="Tonya Reynolds"/>
    <x v="273"/>
    <n v="55"/>
    <x v="1"/>
    <x v="20"/>
    <s v="Gold"/>
    <x v="276"/>
    <x v="238"/>
    <x v="5"/>
    <x v="1"/>
    <x v="5"/>
    <n v="465.34"/>
    <n v="301"/>
    <s v="STORE19"/>
    <s v="Mann-Austin"/>
    <x v="3"/>
    <s v="Vasquezborough"/>
    <x v="2"/>
    <n v="3"/>
    <n v="620.12"/>
    <n v="0.06"/>
    <x v="0"/>
    <n v="1748.7384"/>
  </r>
  <r>
    <s v="SALE915"/>
    <s v="Eric Lee"/>
    <x v="362"/>
    <n v="22"/>
    <x v="1"/>
    <x v="1"/>
    <s v="Bronze"/>
    <x v="371"/>
    <x v="9"/>
    <x v="20"/>
    <x v="4"/>
    <x v="14"/>
    <n v="218.22"/>
    <n v="224"/>
    <s v="STORE6"/>
    <s v="Benson-Elliott"/>
    <x v="3"/>
    <s v="Port Josephberg"/>
    <x v="2"/>
    <n v="2"/>
    <n v="354.09"/>
    <n v="0.12"/>
    <x v="2"/>
    <n v="623.19839999999999"/>
  </r>
  <r>
    <s v="SALE916"/>
    <s v="Jamie Reyes"/>
    <x v="381"/>
    <n v="29"/>
    <x v="0"/>
    <x v="40"/>
    <s v="Platinum"/>
    <x v="390"/>
    <x v="284"/>
    <x v="27"/>
    <x v="4"/>
    <x v="14"/>
    <n v="386.56"/>
    <n v="125"/>
    <s v="STORE5"/>
    <s v="Gray Ltd"/>
    <x v="0"/>
    <s v="New Michaelchester"/>
    <x v="0"/>
    <n v="3"/>
    <n v="214.94"/>
    <n v="0.22"/>
    <x v="2"/>
    <n v="502.95960000000002"/>
  </r>
  <r>
    <s v="SALE917"/>
    <s v="Carmen Price"/>
    <x v="173"/>
    <n v="46"/>
    <x v="0"/>
    <x v="3"/>
    <s v="Bronze"/>
    <x v="174"/>
    <x v="504"/>
    <x v="93"/>
    <x v="0"/>
    <x v="13"/>
    <n v="495.72"/>
    <n v="323"/>
    <s v="STORE12"/>
    <s v="Thomas, Bridges and Harris"/>
    <x v="0"/>
    <s v="Sabrinatown"/>
    <x v="2"/>
    <n v="2"/>
    <n v="309.77999999999997"/>
    <n v="0.16"/>
    <x v="0"/>
    <n v="520.43039999999996"/>
  </r>
  <r>
    <s v="SALE918"/>
    <s v="Roy Cole"/>
    <x v="181"/>
    <n v="24"/>
    <x v="1"/>
    <x v="19"/>
    <s v="Platinum"/>
    <x v="182"/>
    <x v="185"/>
    <x v="26"/>
    <x v="1"/>
    <x v="11"/>
    <n v="242.23"/>
    <n v="453"/>
    <s v="STORE3"/>
    <s v="Johnson-Wright"/>
    <x v="0"/>
    <s v="Hoodberg"/>
    <x v="0"/>
    <n v="2"/>
    <n v="183.85"/>
    <n v="0.14000000000000001"/>
    <x v="1"/>
    <n v="316.22199999999998"/>
  </r>
  <r>
    <s v="SALE919"/>
    <s v="Sarah Smith"/>
    <x v="0"/>
    <n v="55"/>
    <x v="0"/>
    <x v="0"/>
    <s v="Gold"/>
    <x v="0"/>
    <x v="353"/>
    <x v="7"/>
    <x v="3"/>
    <x v="7"/>
    <n v="138.05000000000001"/>
    <n v="89"/>
    <s v="STORE0"/>
    <s v="Rivera-Warner"/>
    <x v="3"/>
    <s v="Washingtonfurt"/>
    <x v="1"/>
    <n v="1"/>
    <n v="550.05999999999995"/>
    <n v="0.01"/>
    <x v="0"/>
    <n v="544.55939999999998"/>
  </r>
  <r>
    <s v="SALE920"/>
    <s v="David Arnold"/>
    <x v="92"/>
    <n v="54"/>
    <x v="1"/>
    <x v="24"/>
    <s v="Silver"/>
    <x v="92"/>
    <x v="205"/>
    <x v="29"/>
    <x v="3"/>
    <x v="16"/>
    <n v="228.53"/>
    <n v="469"/>
    <s v="STORE4"/>
    <s v="Alexander Group"/>
    <x v="2"/>
    <s v="Port Sharon"/>
    <x v="2"/>
    <n v="2"/>
    <n v="32.19"/>
    <n v="0.13"/>
    <x v="2"/>
    <n v="56.010599999999997"/>
  </r>
  <r>
    <s v="SALE921"/>
    <s v="Sean Roth"/>
    <x v="159"/>
    <n v="43"/>
    <x v="0"/>
    <x v="45"/>
    <s v="Gold"/>
    <x v="160"/>
    <x v="325"/>
    <x v="9"/>
    <x v="3"/>
    <x v="6"/>
    <n v="179.77"/>
    <n v="305"/>
    <s v="STORE19"/>
    <s v="Mann-Austin"/>
    <x v="3"/>
    <s v="Vasquezborough"/>
    <x v="2"/>
    <n v="2"/>
    <n v="892.06"/>
    <n v="0.08"/>
    <x v="0"/>
    <n v="1641.3904"/>
  </r>
  <r>
    <s v="SALE922"/>
    <s v="Philip Mendoza"/>
    <x v="166"/>
    <n v="42"/>
    <x v="0"/>
    <x v="43"/>
    <s v="Silver"/>
    <x v="167"/>
    <x v="312"/>
    <x v="87"/>
    <x v="4"/>
    <x v="11"/>
    <n v="113.83"/>
    <n v="485"/>
    <s v="STORE6"/>
    <s v="Benson-Elliott"/>
    <x v="3"/>
    <s v="Port Josephberg"/>
    <x v="2"/>
    <n v="1"/>
    <n v="127.47"/>
    <n v="0.16"/>
    <x v="2"/>
    <n v="107.0748"/>
  </r>
  <r>
    <s v="SALE923"/>
    <s v="Timothy Valenzuela"/>
    <x v="321"/>
    <n v="53"/>
    <x v="0"/>
    <x v="6"/>
    <s v="Platinum"/>
    <x v="327"/>
    <x v="428"/>
    <x v="25"/>
    <x v="1"/>
    <x v="5"/>
    <n v="480.9"/>
    <n v="104"/>
    <s v="STORE14"/>
    <s v="Mcdonald Inc"/>
    <x v="2"/>
    <s v="Christopherland"/>
    <x v="0"/>
    <n v="3"/>
    <n v="212.87"/>
    <n v="0.18"/>
    <x v="0"/>
    <n v="523.66020000000003"/>
  </r>
  <r>
    <s v="SALE924"/>
    <s v="Erin Ward"/>
    <x v="279"/>
    <n v="60"/>
    <x v="0"/>
    <x v="14"/>
    <s v="Bronze"/>
    <x v="282"/>
    <x v="521"/>
    <x v="82"/>
    <x v="0"/>
    <x v="20"/>
    <n v="285.54000000000002"/>
    <n v="358"/>
    <s v="STORE7"/>
    <s v="Martinez-Mullins"/>
    <x v="2"/>
    <s v="Williamsfurt"/>
    <x v="2"/>
    <n v="1"/>
    <n v="26.37"/>
    <n v="0.3"/>
    <x v="2"/>
    <n v="18.459"/>
  </r>
  <r>
    <s v="SALE925"/>
    <s v="Cynthia Parrish"/>
    <x v="219"/>
    <n v="18"/>
    <x v="0"/>
    <x v="46"/>
    <s v="Silver"/>
    <x v="220"/>
    <x v="505"/>
    <x v="13"/>
    <x v="1"/>
    <x v="3"/>
    <n v="419.28"/>
    <n v="86"/>
    <s v="STORE18"/>
    <s v="Guerrero-Schmitt"/>
    <x v="3"/>
    <s v="East Stevechester"/>
    <x v="1"/>
    <n v="4"/>
    <n v="953.98"/>
    <n v="0.16"/>
    <x v="0"/>
    <n v="3205.3728000000001"/>
  </r>
  <r>
    <s v="SALE926"/>
    <s v="Steve Medina"/>
    <x v="291"/>
    <n v="50"/>
    <x v="1"/>
    <x v="47"/>
    <s v="Gold"/>
    <x v="295"/>
    <x v="19"/>
    <x v="22"/>
    <x v="1"/>
    <x v="11"/>
    <n v="349.17"/>
    <n v="476"/>
    <s v="STORE19"/>
    <s v="Mann-Austin"/>
    <x v="3"/>
    <s v="Vasquezborough"/>
    <x v="2"/>
    <n v="3"/>
    <n v="968.88"/>
    <n v="0.15"/>
    <x v="0"/>
    <n v="2470.6439999999998"/>
  </r>
  <r>
    <s v="SALE927"/>
    <s v="Dr. Suzanne Bullock"/>
    <x v="8"/>
    <n v="60"/>
    <x v="1"/>
    <x v="4"/>
    <s v="Platinum"/>
    <x v="8"/>
    <x v="126"/>
    <x v="3"/>
    <x v="1"/>
    <x v="3"/>
    <n v="392.89"/>
    <n v="320"/>
    <s v="STORE18"/>
    <s v="Guerrero-Schmitt"/>
    <x v="3"/>
    <s v="East Stevechester"/>
    <x v="1"/>
    <n v="1"/>
    <n v="533.04999999999995"/>
    <n v="0.11"/>
    <x v="1"/>
    <n v="474.41449999999998"/>
  </r>
  <r>
    <s v="SALE928"/>
    <s v="Erika Padilla"/>
    <x v="25"/>
    <n v="50"/>
    <x v="0"/>
    <x v="4"/>
    <s v="Silver"/>
    <x v="25"/>
    <x v="17"/>
    <x v="82"/>
    <x v="0"/>
    <x v="20"/>
    <n v="285.54000000000002"/>
    <n v="358"/>
    <s v="STORE1"/>
    <s v="Martinez, Adkins and Johnson"/>
    <x v="0"/>
    <s v="Danielmouth"/>
    <x v="1"/>
    <n v="3"/>
    <n v="138.86000000000001"/>
    <n v="0.11"/>
    <x v="1"/>
    <n v="370.75619999999998"/>
  </r>
  <r>
    <s v="SALE929"/>
    <s v="Brian Choi"/>
    <x v="283"/>
    <n v="46"/>
    <x v="1"/>
    <x v="19"/>
    <s v="Gold"/>
    <x v="287"/>
    <x v="52"/>
    <x v="62"/>
    <x v="0"/>
    <x v="20"/>
    <n v="484.62"/>
    <n v="432"/>
    <s v="STORE0"/>
    <s v="Rivera-Warner"/>
    <x v="3"/>
    <s v="Washingtonfurt"/>
    <x v="1"/>
    <n v="1"/>
    <n v="588.92999999999995"/>
    <n v="0.03"/>
    <x v="2"/>
    <n v="571.26209999999992"/>
  </r>
  <r>
    <s v="SALE930"/>
    <s v="Justin Ingram"/>
    <x v="75"/>
    <n v="34"/>
    <x v="0"/>
    <x v="38"/>
    <s v="Bronze"/>
    <x v="75"/>
    <x v="278"/>
    <x v="40"/>
    <x v="0"/>
    <x v="0"/>
    <n v="212.26"/>
    <n v="82"/>
    <s v="STORE5"/>
    <s v="Gray Ltd"/>
    <x v="0"/>
    <s v="New Michaelchester"/>
    <x v="0"/>
    <n v="2"/>
    <n v="576.83000000000004"/>
    <n v="0.19"/>
    <x v="1"/>
    <n v="934.46460000000013"/>
  </r>
  <r>
    <s v="SALE931"/>
    <s v="Kristy Dunlap"/>
    <x v="161"/>
    <n v="64"/>
    <x v="1"/>
    <x v="29"/>
    <s v="Platinum"/>
    <x v="162"/>
    <x v="214"/>
    <x v="15"/>
    <x v="0"/>
    <x v="13"/>
    <n v="240.63"/>
    <n v="423"/>
    <s v="STORE12"/>
    <s v="Thomas, Bridges and Harris"/>
    <x v="0"/>
    <s v="Sabrinatown"/>
    <x v="2"/>
    <n v="1"/>
    <n v="681.3"/>
    <n v="0.05"/>
    <x v="0"/>
    <n v="647.2349999999999"/>
  </r>
  <r>
    <s v="SALE932"/>
    <s v="Christina Robertson"/>
    <x v="403"/>
    <n v="59"/>
    <x v="0"/>
    <x v="27"/>
    <s v="Platinum"/>
    <x v="414"/>
    <x v="522"/>
    <x v="60"/>
    <x v="4"/>
    <x v="11"/>
    <n v="174.02"/>
    <n v="268"/>
    <s v="STORE15"/>
    <s v="Shelton PLC"/>
    <x v="0"/>
    <s v="East Jenniferstad"/>
    <x v="1"/>
    <n v="3"/>
    <n v="504.97"/>
    <n v="0.3"/>
    <x v="0"/>
    <n v="1060.4369999999999"/>
  </r>
  <r>
    <s v="SALE933"/>
    <s v="Dr. David Smith"/>
    <x v="415"/>
    <n v="22"/>
    <x v="1"/>
    <x v="41"/>
    <s v="Silver"/>
    <x v="426"/>
    <x v="523"/>
    <x v="48"/>
    <x v="0"/>
    <x v="9"/>
    <n v="135.61000000000001"/>
    <n v="394"/>
    <s v="STORE11"/>
    <s v="Aguirre-Keller"/>
    <x v="2"/>
    <s v="Lake Michael"/>
    <x v="2"/>
    <n v="3"/>
    <n v="649.78"/>
    <n v="0.1"/>
    <x v="1"/>
    <n v="1754.4059999999999"/>
  </r>
  <r>
    <s v="SALE934"/>
    <s v="Laura Soto"/>
    <x v="416"/>
    <n v="57"/>
    <x v="1"/>
    <x v="20"/>
    <s v="Platinum"/>
    <x v="427"/>
    <x v="524"/>
    <x v="11"/>
    <x v="1"/>
    <x v="10"/>
    <n v="326.06"/>
    <n v="301"/>
    <s v="STORE9"/>
    <s v="Moore, Padilla and Butler"/>
    <x v="2"/>
    <s v="East Johnstad"/>
    <x v="1"/>
    <n v="2"/>
    <n v="986.73"/>
    <n v="0.05"/>
    <x v="1"/>
    <n v="1874.787"/>
  </r>
  <r>
    <s v="SALE935"/>
    <s v="Michael Jones"/>
    <x v="97"/>
    <n v="40"/>
    <x v="0"/>
    <x v="3"/>
    <s v="Bronze"/>
    <x v="97"/>
    <x v="163"/>
    <x v="26"/>
    <x v="1"/>
    <x v="11"/>
    <n v="242.23"/>
    <n v="453"/>
    <s v="STORE15"/>
    <s v="Shelton PLC"/>
    <x v="0"/>
    <s v="East Jenniferstad"/>
    <x v="1"/>
    <n v="2"/>
    <n v="65.44"/>
    <n v="0.05"/>
    <x v="1"/>
    <n v="124.336"/>
  </r>
  <r>
    <s v="SALE936"/>
    <s v="Kristine Higgins"/>
    <x v="277"/>
    <n v="27"/>
    <x v="1"/>
    <x v="42"/>
    <s v="Silver"/>
    <x v="280"/>
    <x v="317"/>
    <x v="81"/>
    <x v="2"/>
    <x v="18"/>
    <n v="266.86"/>
    <n v="458"/>
    <s v="STORE13"/>
    <s v="Gardner, Humphrey and Contreras"/>
    <x v="3"/>
    <s v="Johnsonville"/>
    <x v="1"/>
    <n v="3"/>
    <n v="953.74"/>
    <n v="0.04"/>
    <x v="0"/>
    <n v="2746.7712000000001"/>
  </r>
  <r>
    <s v="SALE937"/>
    <s v="Amber Mcclain"/>
    <x v="101"/>
    <n v="58"/>
    <x v="0"/>
    <x v="26"/>
    <s v="Silver"/>
    <x v="101"/>
    <x v="525"/>
    <x v="3"/>
    <x v="1"/>
    <x v="3"/>
    <n v="392.89"/>
    <n v="320"/>
    <s v="STORE10"/>
    <s v="Hill, Wagner and Ballard"/>
    <x v="3"/>
    <s v="East Davidville"/>
    <x v="2"/>
    <n v="3"/>
    <n v="904.48"/>
    <n v="0.21"/>
    <x v="1"/>
    <n v="2143.6176"/>
  </r>
  <r>
    <s v="SALE938"/>
    <s v="Darrell Miller"/>
    <x v="36"/>
    <n v="59"/>
    <x v="1"/>
    <x v="26"/>
    <s v="Platinum"/>
    <x v="36"/>
    <x v="526"/>
    <x v="85"/>
    <x v="1"/>
    <x v="3"/>
    <n v="86.42"/>
    <n v="222"/>
    <s v="STORE15"/>
    <s v="Shelton PLC"/>
    <x v="0"/>
    <s v="East Jenniferstad"/>
    <x v="1"/>
    <n v="3"/>
    <n v="920.82"/>
    <n v="0.1"/>
    <x v="1"/>
    <n v="2486.2139999999999"/>
  </r>
  <r>
    <s v="SALE939"/>
    <s v="Roberta Green"/>
    <x v="417"/>
    <n v="64"/>
    <x v="0"/>
    <x v="7"/>
    <s v="Platinum"/>
    <x v="428"/>
    <x v="225"/>
    <x v="77"/>
    <x v="0"/>
    <x v="11"/>
    <n v="38.76"/>
    <n v="137"/>
    <s v="STORE1"/>
    <s v="Martinez, Adkins and Johnson"/>
    <x v="0"/>
    <s v="Danielmouth"/>
    <x v="1"/>
    <n v="1"/>
    <n v="182.28"/>
    <n v="0.15"/>
    <x v="2"/>
    <n v="154.93799999999999"/>
  </r>
  <r>
    <s v="SALE940"/>
    <s v="Gene Lee"/>
    <x v="307"/>
    <n v="41"/>
    <x v="1"/>
    <x v="45"/>
    <s v="Platinum"/>
    <x v="312"/>
    <x v="200"/>
    <x v="45"/>
    <x v="0"/>
    <x v="0"/>
    <n v="204.39"/>
    <n v="281"/>
    <s v="STORE16"/>
    <s v="Frederick-Wright"/>
    <x v="1"/>
    <s v="New Jimmymouth"/>
    <x v="1"/>
    <n v="3"/>
    <n v="938.68"/>
    <n v="0.14000000000000001"/>
    <x v="0"/>
    <n v="2421.7944000000002"/>
  </r>
  <r>
    <s v="SALE941"/>
    <s v="Krystal Ford"/>
    <x v="149"/>
    <n v="34"/>
    <x v="1"/>
    <x v="28"/>
    <s v="Platinum"/>
    <x v="150"/>
    <x v="527"/>
    <x v="52"/>
    <x v="4"/>
    <x v="15"/>
    <n v="438.25"/>
    <n v="496"/>
    <s v="STORE5"/>
    <s v="Gray Ltd"/>
    <x v="0"/>
    <s v="New Michaelchester"/>
    <x v="0"/>
    <n v="3"/>
    <n v="219.96"/>
    <n v="0.18"/>
    <x v="1"/>
    <n v="541.10160000000008"/>
  </r>
  <r>
    <s v="SALE942"/>
    <s v="Laura Mathews"/>
    <x v="116"/>
    <n v="53"/>
    <x v="0"/>
    <x v="18"/>
    <s v="Bronze"/>
    <x v="117"/>
    <x v="484"/>
    <x v="51"/>
    <x v="2"/>
    <x v="4"/>
    <n v="214.32"/>
    <n v="383"/>
    <s v="STORE18"/>
    <s v="Guerrero-Schmitt"/>
    <x v="3"/>
    <s v="East Stevechester"/>
    <x v="1"/>
    <n v="3"/>
    <n v="385.74"/>
    <n v="0.27"/>
    <x v="0"/>
    <n v="844.77059999999994"/>
  </r>
  <r>
    <s v="SALE943"/>
    <s v="April Phillips"/>
    <x v="32"/>
    <n v="62"/>
    <x v="1"/>
    <x v="22"/>
    <s v="Platinum"/>
    <x v="32"/>
    <x v="264"/>
    <x v="82"/>
    <x v="0"/>
    <x v="20"/>
    <n v="285.54000000000002"/>
    <n v="358"/>
    <s v="STORE18"/>
    <s v="Guerrero-Schmitt"/>
    <x v="3"/>
    <s v="East Stevechester"/>
    <x v="1"/>
    <n v="2"/>
    <n v="830.94"/>
    <n v="0.28000000000000003"/>
    <x v="1"/>
    <n v="1196.5536"/>
  </r>
  <r>
    <s v="SALE944"/>
    <s v="Kristine Higgins"/>
    <x v="277"/>
    <n v="27"/>
    <x v="1"/>
    <x v="42"/>
    <s v="Silver"/>
    <x v="280"/>
    <x v="112"/>
    <x v="58"/>
    <x v="4"/>
    <x v="21"/>
    <n v="364.67"/>
    <n v="452"/>
    <s v="STORE9"/>
    <s v="Moore, Padilla and Butler"/>
    <x v="2"/>
    <s v="East Johnstad"/>
    <x v="1"/>
    <n v="3"/>
    <n v="462.75"/>
    <n v="0.22"/>
    <x v="1"/>
    <n v="1082.835"/>
  </r>
  <r>
    <s v="SALE945"/>
    <s v="Amber Mcclain"/>
    <x v="101"/>
    <n v="58"/>
    <x v="0"/>
    <x v="26"/>
    <s v="Silver"/>
    <x v="101"/>
    <x v="528"/>
    <x v="66"/>
    <x v="3"/>
    <x v="6"/>
    <n v="48.01"/>
    <n v="439"/>
    <s v="STORE15"/>
    <s v="Shelton PLC"/>
    <x v="0"/>
    <s v="East Jenniferstad"/>
    <x v="1"/>
    <n v="4"/>
    <n v="973.9"/>
    <n v="0.02"/>
    <x v="2"/>
    <n v="3817.6880000000001"/>
  </r>
  <r>
    <s v="SALE946"/>
    <s v="Patty Francis"/>
    <x v="418"/>
    <n v="63"/>
    <x v="1"/>
    <x v="2"/>
    <s v="Gold"/>
    <x v="429"/>
    <x v="167"/>
    <x v="68"/>
    <x v="3"/>
    <x v="16"/>
    <n v="382.22"/>
    <n v="329"/>
    <s v="STORE1"/>
    <s v="Martinez, Adkins and Johnson"/>
    <x v="0"/>
    <s v="Danielmouth"/>
    <x v="1"/>
    <n v="2"/>
    <n v="157.18"/>
    <n v="0.15"/>
    <x v="0"/>
    <n v="267.20600000000002"/>
  </r>
  <r>
    <s v="SALE947"/>
    <s v="Nathan Hernandez"/>
    <x v="198"/>
    <n v="32"/>
    <x v="1"/>
    <x v="10"/>
    <s v="Silver"/>
    <x v="199"/>
    <x v="529"/>
    <x v="78"/>
    <x v="0"/>
    <x v="0"/>
    <n v="107.06"/>
    <n v="359"/>
    <s v="STORE13"/>
    <s v="Gardner, Humphrey and Contreras"/>
    <x v="3"/>
    <s v="Johnsonville"/>
    <x v="1"/>
    <n v="3"/>
    <n v="239.57"/>
    <n v="0.16"/>
    <x v="0"/>
    <n v="603.71640000000002"/>
  </r>
  <r>
    <s v="SALE948"/>
    <s v="Reginald Willis"/>
    <x v="78"/>
    <n v="62"/>
    <x v="1"/>
    <x v="14"/>
    <s v="Bronze"/>
    <x v="78"/>
    <x v="530"/>
    <x v="93"/>
    <x v="0"/>
    <x v="13"/>
    <n v="495.72"/>
    <n v="323"/>
    <s v="STORE16"/>
    <s v="Frederick-Wright"/>
    <x v="1"/>
    <s v="New Jimmymouth"/>
    <x v="1"/>
    <n v="4"/>
    <n v="583.21"/>
    <n v="0.2"/>
    <x v="0"/>
    <n v="1866.2719999999999"/>
  </r>
  <r>
    <s v="SALE949"/>
    <s v="Megan Ryan"/>
    <x v="272"/>
    <n v="59"/>
    <x v="1"/>
    <x v="12"/>
    <s v="Bronze"/>
    <x v="275"/>
    <x v="531"/>
    <x v="82"/>
    <x v="0"/>
    <x v="20"/>
    <n v="285.54000000000002"/>
    <n v="358"/>
    <s v="STORE8"/>
    <s v="Bean, Jones and Park"/>
    <x v="1"/>
    <s v="Thompsonborough"/>
    <x v="2"/>
    <n v="3"/>
    <n v="758.75"/>
    <n v="0.27"/>
    <x v="1"/>
    <n v="1661.6624999999999"/>
  </r>
  <r>
    <s v="SALE950"/>
    <s v="Stacy Collins"/>
    <x v="419"/>
    <n v="41"/>
    <x v="1"/>
    <x v="24"/>
    <s v="Bronze"/>
    <x v="430"/>
    <x v="50"/>
    <x v="86"/>
    <x v="0"/>
    <x v="20"/>
    <n v="103.45"/>
    <n v="465"/>
    <s v="STORE5"/>
    <s v="Gray Ltd"/>
    <x v="0"/>
    <s v="New Michaelchester"/>
    <x v="0"/>
    <n v="4"/>
    <n v="372.42"/>
    <n v="0.19"/>
    <x v="0"/>
    <n v="1206.6407999999999"/>
  </r>
  <r>
    <s v="SALE951"/>
    <s v="Julie Hale"/>
    <x v="420"/>
    <n v="35"/>
    <x v="1"/>
    <x v="1"/>
    <s v="Gold"/>
    <x v="431"/>
    <x v="322"/>
    <x v="81"/>
    <x v="2"/>
    <x v="18"/>
    <n v="266.86"/>
    <n v="458"/>
    <s v="STORE19"/>
    <s v="Mann-Austin"/>
    <x v="3"/>
    <s v="Vasquezborough"/>
    <x v="2"/>
    <n v="4"/>
    <n v="286.27999999999997"/>
    <n v="0.28000000000000003"/>
    <x v="1"/>
    <n v="824.48639999999989"/>
  </r>
  <r>
    <s v="SALE952"/>
    <s v="Aaron Luna"/>
    <x v="408"/>
    <n v="21"/>
    <x v="1"/>
    <x v="31"/>
    <s v="Bronze"/>
    <x v="419"/>
    <x v="261"/>
    <x v="78"/>
    <x v="0"/>
    <x v="0"/>
    <n v="107.06"/>
    <n v="359"/>
    <s v="STORE11"/>
    <s v="Aguirre-Keller"/>
    <x v="2"/>
    <s v="Lake Michael"/>
    <x v="2"/>
    <n v="3"/>
    <n v="488.37"/>
    <n v="0.27"/>
    <x v="2"/>
    <n v="1069.5302999999999"/>
  </r>
  <r>
    <s v="SALE953"/>
    <s v="James Foster"/>
    <x v="260"/>
    <n v="19"/>
    <x v="0"/>
    <x v="39"/>
    <s v="Gold"/>
    <x v="262"/>
    <x v="532"/>
    <x v="72"/>
    <x v="3"/>
    <x v="16"/>
    <n v="371.38"/>
    <n v="220"/>
    <s v="STORE8"/>
    <s v="Bean, Jones and Park"/>
    <x v="1"/>
    <s v="Thompsonborough"/>
    <x v="2"/>
    <n v="3"/>
    <n v="662.82"/>
    <n v="0.01"/>
    <x v="2"/>
    <n v="1968.5753999999999"/>
  </r>
  <r>
    <s v="SALE954"/>
    <s v="Sarah Marsh"/>
    <x v="379"/>
    <n v="47"/>
    <x v="1"/>
    <x v="14"/>
    <s v="Gold"/>
    <x v="388"/>
    <x v="502"/>
    <x v="96"/>
    <x v="2"/>
    <x v="18"/>
    <n v="312.8"/>
    <n v="350"/>
    <s v="STORE16"/>
    <s v="Frederick-Wright"/>
    <x v="1"/>
    <s v="New Jimmymouth"/>
    <x v="1"/>
    <n v="2"/>
    <n v="824.34"/>
    <n v="0.1"/>
    <x v="2"/>
    <n v="1483.8119999999999"/>
  </r>
  <r>
    <s v="SALE955"/>
    <s v="Edward Hall"/>
    <x v="120"/>
    <n v="51"/>
    <x v="0"/>
    <x v="23"/>
    <s v="Gold"/>
    <x v="121"/>
    <x v="209"/>
    <x v="4"/>
    <x v="2"/>
    <x v="4"/>
    <n v="17.309999999999999"/>
    <n v="399"/>
    <s v="STORE8"/>
    <s v="Bean, Jones and Park"/>
    <x v="1"/>
    <s v="Thompsonborough"/>
    <x v="2"/>
    <n v="1"/>
    <n v="437.12"/>
    <n v="0.21"/>
    <x v="0"/>
    <n v="345.32479999999998"/>
  </r>
  <r>
    <s v="SALE956"/>
    <s v="Manuel Castillo"/>
    <x v="365"/>
    <n v="41"/>
    <x v="0"/>
    <x v="3"/>
    <s v="Gold"/>
    <x v="374"/>
    <x v="40"/>
    <x v="12"/>
    <x v="0"/>
    <x v="11"/>
    <n v="131.24"/>
    <n v="232"/>
    <s v="STORE6"/>
    <s v="Benson-Elliott"/>
    <x v="3"/>
    <s v="Port Josephberg"/>
    <x v="2"/>
    <n v="3"/>
    <n v="23.37"/>
    <n v="0.15"/>
    <x v="1"/>
    <n v="59.593499999999999"/>
  </r>
  <r>
    <s v="SALE957"/>
    <s v="Dr. Suzanne Bullock"/>
    <x v="8"/>
    <n v="60"/>
    <x v="1"/>
    <x v="4"/>
    <s v="Platinum"/>
    <x v="8"/>
    <x v="533"/>
    <x v="14"/>
    <x v="4"/>
    <x v="12"/>
    <n v="223.43"/>
    <n v="154"/>
    <s v="STORE8"/>
    <s v="Bean, Jones and Park"/>
    <x v="1"/>
    <s v="Thompsonborough"/>
    <x v="2"/>
    <n v="1"/>
    <n v="579.69000000000005"/>
    <n v="0.02"/>
    <x v="0"/>
    <n v="568.09620000000007"/>
  </r>
  <r>
    <s v="SALE958"/>
    <s v="Kimberly Roberts"/>
    <x v="344"/>
    <n v="36"/>
    <x v="1"/>
    <x v="19"/>
    <s v="Gold"/>
    <x v="351"/>
    <x v="236"/>
    <x v="36"/>
    <x v="3"/>
    <x v="6"/>
    <n v="325.26"/>
    <n v="400"/>
    <s v="STORE14"/>
    <s v="Mcdonald Inc"/>
    <x v="2"/>
    <s v="Christopherland"/>
    <x v="0"/>
    <n v="3"/>
    <n v="240.51"/>
    <n v="7.0000000000000007E-2"/>
    <x v="0"/>
    <n v="671.02289999999994"/>
  </r>
  <r>
    <s v="SALE959"/>
    <s v="Martha Brown"/>
    <x v="156"/>
    <n v="20"/>
    <x v="1"/>
    <x v="24"/>
    <s v="Gold"/>
    <x v="157"/>
    <x v="534"/>
    <x v="60"/>
    <x v="4"/>
    <x v="11"/>
    <n v="174.02"/>
    <n v="268"/>
    <s v="STORE14"/>
    <s v="Mcdonald Inc"/>
    <x v="2"/>
    <s v="Christopherland"/>
    <x v="0"/>
    <n v="2"/>
    <n v="855.4"/>
    <n v="0.08"/>
    <x v="2"/>
    <n v="1573.9359999999999"/>
  </r>
  <r>
    <s v="SALE960"/>
    <s v="Daniel Boyd"/>
    <x v="69"/>
    <n v="29"/>
    <x v="1"/>
    <x v="35"/>
    <s v="Bronze"/>
    <x v="69"/>
    <x v="174"/>
    <x v="64"/>
    <x v="1"/>
    <x v="11"/>
    <n v="340.14"/>
    <n v="361"/>
    <s v="STORE7"/>
    <s v="Martinez-Mullins"/>
    <x v="2"/>
    <s v="Williamsfurt"/>
    <x v="2"/>
    <n v="1"/>
    <n v="537.26"/>
    <n v="0.09"/>
    <x v="0"/>
    <n v="488.90660000000003"/>
  </r>
  <r>
    <s v="SALE961"/>
    <s v="Andrew Mason"/>
    <x v="299"/>
    <n v="52"/>
    <x v="1"/>
    <x v="9"/>
    <s v="Bronze"/>
    <x v="304"/>
    <x v="17"/>
    <x v="69"/>
    <x v="1"/>
    <x v="11"/>
    <n v="88.49"/>
    <n v="246"/>
    <s v="STORE10"/>
    <s v="Hill, Wagner and Ballard"/>
    <x v="3"/>
    <s v="East Davidville"/>
    <x v="2"/>
    <n v="3"/>
    <n v="918.26"/>
    <n v="0.17"/>
    <x v="2"/>
    <n v="2286.4674"/>
  </r>
  <r>
    <s v="SALE962"/>
    <s v="Amy Fowler"/>
    <x v="50"/>
    <n v="62"/>
    <x v="1"/>
    <x v="14"/>
    <s v="Platinum"/>
    <x v="50"/>
    <x v="469"/>
    <x v="96"/>
    <x v="2"/>
    <x v="18"/>
    <n v="312.8"/>
    <n v="350"/>
    <s v="STORE9"/>
    <s v="Moore, Padilla and Butler"/>
    <x v="2"/>
    <s v="East Johnstad"/>
    <x v="1"/>
    <n v="4"/>
    <n v="579.70000000000005"/>
    <n v="0.18"/>
    <x v="1"/>
    <n v="1901.4159999999999"/>
  </r>
  <r>
    <s v="SALE963"/>
    <s v="Cameron Simpson"/>
    <x v="278"/>
    <n v="46"/>
    <x v="0"/>
    <x v="30"/>
    <s v="Platinum"/>
    <x v="281"/>
    <x v="27"/>
    <x v="19"/>
    <x v="1"/>
    <x v="3"/>
    <n v="253.33"/>
    <n v="266"/>
    <s v="STORE6"/>
    <s v="Benson-Elliott"/>
    <x v="3"/>
    <s v="Port Josephberg"/>
    <x v="2"/>
    <n v="1"/>
    <n v="824.32"/>
    <n v="0.18"/>
    <x v="0"/>
    <n v="675.94240000000013"/>
  </r>
  <r>
    <s v="SALE964"/>
    <s v="Amy Walker"/>
    <x v="412"/>
    <n v="27"/>
    <x v="0"/>
    <x v="35"/>
    <s v="Silver"/>
    <x v="423"/>
    <x v="535"/>
    <x v="54"/>
    <x v="4"/>
    <x v="21"/>
    <n v="167.34"/>
    <n v="296"/>
    <s v="STORE15"/>
    <s v="Shelton PLC"/>
    <x v="0"/>
    <s v="East Jenniferstad"/>
    <x v="1"/>
    <n v="4"/>
    <n v="614.99"/>
    <n v="0.16"/>
    <x v="1"/>
    <n v="2066.3663999999999"/>
  </r>
  <r>
    <s v="SALE965"/>
    <s v="Susan Mcdonald"/>
    <x v="146"/>
    <n v="45"/>
    <x v="0"/>
    <x v="13"/>
    <s v="Silver"/>
    <x v="147"/>
    <x v="536"/>
    <x v="85"/>
    <x v="1"/>
    <x v="3"/>
    <n v="86.42"/>
    <n v="222"/>
    <s v="STORE0"/>
    <s v="Rivera-Warner"/>
    <x v="3"/>
    <s v="Washingtonfurt"/>
    <x v="1"/>
    <n v="4"/>
    <n v="189.21"/>
    <n v="0.06"/>
    <x v="2"/>
    <n v="711.42959999999994"/>
  </r>
  <r>
    <s v="SALE966"/>
    <s v="Julie Hale"/>
    <x v="420"/>
    <n v="35"/>
    <x v="1"/>
    <x v="1"/>
    <s v="Gold"/>
    <x v="431"/>
    <x v="434"/>
    <x v="85"/>
    <x v="1"/>
    <x v="3"/>
    <n v="86.42"/>
    <n v="222"/>
    <s v="STORE14"/>
    <s v="Mcdonald Inc"/>
    <x v="2"/>
    <s v="Christopherland"/>
    <x v="0"/>
    <n v="2"/>
    <n v="233.33"/>
    <n v="0.05"/>
    <x v="0"/>
    <n v="443.327"/>
  </r>
  <r>
    <s v="SALE967"/>
    <s v="Nicholas Webb"/>
    <x v="200"/>
    <n v="19"/>
    <x v="0"/>
    <x v="8"/>
    <s v="Gold"/>
    <x v="201"/>
    <x v="454"/>
    <x v="11"/>
    <x v="1"/>
    <x v="10"/>
    <n v="326.06"/>
    <n v="301"/>
    <s v="STORE18"/>
    <s v="Guerrero-Schmitt"/>
    <x v="3"/>
    <s v="East Stevechester"/>
    <x v="1"/>
    <n v="3"/>
    <n v="529.89"/>
    <n v="0.21"/>
    <x v="0"/>
    <n v="1255.8393000000001"/>
  </r>
  <r>
    <s v="SALE968"/>
    <s v="Melinda Thomas"/>
    <x v="153"/>
    <n v="42"/>
    <x v="1"/>
    <x v="30"/>
    <s v="Silver"/>
    <x v="154"/>
    <x v="79"/>
    <x v="80"/>
    <x v="3"/>
    <x v="5"/>
    <n v="447.43"/>
    <n v="191"/>
    <s v="STORE1"/>
    <s v="Martinez, Adkins and Johnson"/>
    <x v="0"/>
    <s v="Danielmouth"/>
    <x v="1"/>
    <n v="2"/>
    <n v="954.1"/>
    <n v="0.17"/>
    <x v="1"/>
    <n v="1583.806"/>
  </r>
  <r>
    <s v="SALE969"/>
    <s v="Kristy Dunlap"/>
    <x v="161"/>
    <n v="64"/>
    <x v="1"/>
    <x v="29"/>
    <s v="Platinum"/>
    <x v="162"/>
    <x v="113"/>
    <x v="15"/>
    <x v="0"/>
    <x v="13"/>
    <n v="240.63"/>
    <n v="423"/>
    <s v="STORE7"/>
    <s v="Martinez-Mullins"/>
    <x v="2"/>
    <s v="Williamsfurt"/>
    <x v="2"/>
    <n v="1"/>
    <n v="370.04"/>
    <n v="0.04"/>
    <x v="2"/>
    <n v="355.23840000000001"/>
  </r>
  <r>
    <s v="SALE970"/>
    <s v="Kristin Stein"/>
    <x v="250"/>
    <n v="23"/>
    <x v="0"/>
    <x v="6"/>
    <s v="Silver"/>
    <x v="252"/>
    <x v="4"/>
    <x v="99"/>
    <x v="4"/>
    <x v="21"/>
    <n v="358.47"/>
    <n v="143"/>
    <s v="STORE19"/>
    <s v="Mann-Austin"/>
    <x v="3"/>
    <s v="Vasquezborough"/>
    <x v="2"/>
    <n v="4"/>
    <n v="492.71"/>
    <n v="0.08"/>
    <x v="0"/>
    <n v="1813.1728000000001"/>
  </r>
  <r>
    <s v="SALE971"/>
    <s v="Antonio Leon"/>
    <x v="421"/>
    <n v="48"/>
    <x v="0"/>
    <x v="22"/>
    <s v="Bronze"/>
    <x v="432"/>
    <x v="89"/>
    <x v="52"/>
    <x v="4"/>
    <x v="15"/>
    <n v="438.25"/>
    <n v="496"/>
    <s v="STORE13"/>
    <s v="Gardner, Humphrey and Contreras"/>
    <x v="3"/>
    <s v="Johnsonville"/>
    <x v="1"/>
    <n v="4"/>
    <n v="853.26"/>
    <n v="0.24"/>
    <x v="2"/>
    <n v="2593.9104000000002"/>
  </r>
  <r>
    <s v="SALE972"/>
    <s v="David Lozano"/>
    <x v="82"/>
    <n v="23"/>
    <x v="1"/>
    <x v="18"/>
    <s v="Gold"/>
    <x v="82"/>
    <x v="459"/>
    <x v="58"/>
    <x v="4"/>
    <x v="21"/>
    <n v="364.67"/>
    <n v="452"/>
    <s v="STORE16"/>
    <s v="Frederick-Wright"/>
    <x v="1"/>
    <s v="New Jimmymouth"/>
    <x v="1"/>
    <n v="1"/>
    <n v="402.47"/>
    <n v="0.19"/>
    <x v="1"/>
    <n v="326.00070000000011"/>
  </r>
  <r>
    <s v="SALE973"/>
    <s v="Cassandra Perez"/>
    <x v="222"/>
    <n v="31"/>
    <x v="0"/>
    <x v="25"/>
    <s v="Bronze"/>
    <x v="363"/>
    <x v="331"/>
    <x v="59"/>
    <x v="0"/>
    <x v="11"/>
    <n v="434.84"/>
    <n v="185"/>
    <s v="STORE18"/>
    <s v="Guerrero-Schmitt"/>
    <x v="3"/>
    <s v="East Stevechester"/>
    <x v="1"/>
    <n v="2"/>
    <n v="528.29999999999995"/>
    <n v="0.24"/>
    <x v="0"/>
    <n v="803.01599999999996"/>
  </r>
  <r>
    <s v="SALE974"/>
    <s v="Cheryl Carr"/>
    <x v="422"/>
    <n v="19"/>
    <x v="0"/>
    <x v="0"/>
    <s v="Gold"/>
    <x v="433"/>
    <x v="228"/>
    <x v="31"/>
    <x v="3"/>
    <x v="8"/>
    <n v="298.86"/>
    <n v="308"/>
    <s v="STORE6"/>
    <s v="Benson-Elliott"/>
    <x v="3"/>
    <s v="Port Josephberg"/>
    <x v="2"/>
    <n v="4"/>
    <n v="599.85"/>
    <n v="0.25"/>
    <x v="0"/>
    <n v="1799.55"/>
  </r>
  <r>
    <s v="SALE975"/>
    <s v="John Sloan"/>
    <x v="77"/>
    <n v="23"/>
    <x v="1"/>
    <x v="37"/>
    <s v="Platinum"/>
    <x v="77"/>
    <x v="374"/>
    <x v="30"/>
    <x v="2"/>
    <x v="17"/>
    <n v="337.42"/>
    <n v="256"/>
    <s v="STORE9"/>
    <s v="Moore, Padilla and Butler"/>
    <x v="2"/>
    <s v="East Johnstad"/>
    <x v="1"/>
    <n v="2"/>
    <n v="61.42"/>
    <n v="0.08"/>
    <x v="1"/>
    <n v="113.0128"/>
  </r>
  <r>
    <s v="SALE976"/>
    <s v="Lauren George"/>
    <x v="423"/>
    <n v="41"/>
    <x v="1"/>
    <x v="14"/>
    <s v="Gold"/>
    <x v="434"/>
    <x v="227"/>
    <x v="46"/>
    <x v="0"/>
    <x v="20"/>
    <n v="21.34"/>
    <n v="65"/>
    <s v="STORE10"/>
    <s v="Hill, Wagner and Ballard"/>
    <x v="3"/>
    <s v="East Davidville"/>
    <x v="2"/>
    <n v="2"/>
    <n v="466.42"/>
    <n v="0.12"/>
    <x v="1"/>
    <n v="820.89920000000006"/>
  </r>
  <r>
    <s v="SALE977"/>
    <s v="Sheila Wilson"/>
    <x v="178"/>
    <n v="35"/>
    <x v="0"/>
    <x v="3"/>
    <s v="Silver"/>
    <x v="179"/>
    <x v="446"/>
    <x v="45"/>
    <x v="0"/>
    <x v="0"/>
    <n v="204.39"/>
    <n v="281"/>
    <s v="STORE5"/>
    <s v="Gray Ltd"/>
    <x v="0"/>
    <s v="New Michaelchester"/>
    <x v="0"/>
    <n v="4"/>
    <n v="540.69000000000005"/>
    <n v="0.09"/>
    <x v="2"/>
    <n v="1968.1116"/>
  </r>
  <r>
    <s v="SALE978"/>
    <s v="Tracy Stephens"/>
    <x v="83"/>
    <n v="64"/>
    <x v="0"/>
    <x v="17"/>
    <s v="Platinum"/>
    <x v="83"/>
    <x v="537"/>
    <x v="46"/>
    <x v="0"/>
    <x v="20"/>
    <n v="21.34"/>
    <n v="65"/>
    <s v="STORE13"/>
    <s v="Gardner, Humphrey and Contreras"/>
    <x v="3"/>
    <s v="Johnsonville"/>
    <x v="1"/>
    <n v="3"/>
    <n v="677.46"/>
    <n v="0.05"/>
    <x v="0"/>
    <n v="1930.761"/>
  </r>
  <r>
    <s v="SALE979"/>
    <s v="Mario Harvey Jr."/>
    <x v="336"/>
    <n v="46"/>
    <x v="0"/>
    <x v="46"/>
    <s v="Platinum"/>
    <x v="342"/>
    <x v="538"/>
    <x v="39"/>
    <x v="3"/>
    <x v="7"/>
    <n v="123.46"/>
    <n v="76"/>
    <s v="STORE1"/>
    <s v="Martinez, Adkins and Johnson"/>
    <x v="0"/>
    <s v="Danielmouth"/>
    <x v="1"/>
    <n v="3"/>
    <n v="614.63"/>
    <n v="0.06"/>
    <x v="1"/>
    <n v="1733.2565999999999"/>
  </r>
  <r>
    <s v="SALE980"/>
    <s v="Christy Hill"/>
    <x v="304"/>
    <n v="27"/>
    <x v="1"/>
    <x v="19"/>
    <s v="Platinum"/>
    <x v="309"/>
    <x v="539"/>
    <x v="73"/>
    <x v="2"/>
    <x v="4"/>
    <n v="340.39"/>
    <n v="177"/>
    <s v="STORE8"/>
    <s v="Bean, Jones and Park"/>
    <x v="1"/>
    <s v="Thompsonborough"/>
    <x v="2"/>
    <n v="4"/>
    <n v="649.52"/>
    <n v="0.11"/>
    <x v="0"/>
    <n v="2312.2912000000001"/>
  </r>
  <r>
    <s v="SALE981"/>
    <s v="Gene Lee"/>
    <x v="307"/>
    <n v="41"/>
    <x v="1"/>
    <x v="45"/>
    <s v="Platinum"/>
    <x v="312"/>
    <x v="540"/>
    <x v="65"/>
    <x v="4"/>
    <x v="11"/>
    <n v="119.57"/>
    <n v="210"/>
    <s v="STORE8"/>
    <s v="Bean, Jones and Park"/>
    <x v="1"/>
    <s v="Thompsonborough"/>
    <x v="2"/>
    <n v="2"/>
    <n v="943.93"/>
    <n v="0.22"/>
    <x v="1"/>
    <n v="1472.5308"/>
  </r>
  <r>
    <s v="SALE982"/>
    <s v="Jason Wheeler"/>
    <x v="253"/>
    <n v="47"/>
    <x v="1"/>
    <x v="49"/>
    <s v="Platinum"/>
    <x v="255"/>
    <x v="541"/>
    <x v="45"/>
    <x v="0"/>
    <x v="0"/>
    <n v="204.39"/>
    <n v="281"/>
    <s v="STORE8"/>
    <s v="Bean, Jones and Park"/>
    <x v="1"/>
    <s v="Thompsonborough"/>
    <x v="2"/>
    <n v="4"/>
    <n v="538.73"/>
    <n v="0.03"/>
    <x v="0"/>
    <n v="2090.2723999999998"/>
  </r>
  <r>
    <s v="SALE983"/>
    <s v="Timothy Wright"/>
    <x v="234"/>
    <n v="58"/>
    <x v="0"/>
    <x v="13"/>
    <s v="Silver"/>
    <x v="236"/>
    <x v="542"/>
    <x v="73"/>
    <x v="2"/>
    <x v="4"/>
    <n v="340.39"/>
    <n v="177"/>
    <s v="STORE8"/>
    <s v="Bean, Jones and Park"/>
    <x v="1"/>
    <s v="Thompsonborough"/>
    <x v="2"/>
    <n v="2"/>
    <n v="853.93"/>
    <n v="0.01"/>
    <x v="1"/>
    <n v="1690.7814000000001"/>
  </r>
  <r>
    <s v="SALE984"/>
    <s v="Kaitlin Brown"/>
    <x v="347"/>
    <n v="52"/>
    <x v="1"/>
    <x v="34"/>
    <s v="Gold"/>
    <x v="354"/>
    <x v="62"/>
    <x v="35"/>
    <x v="3"/>
    <x v="6"/>
    <n v="218.48"/>
    <n v="276"/>
    <s v="STORE4"/>
    <s v="Alexander Group"/>
    <x v="2"/>
    <s v="Port Sharon"/>
    <x v="2"/>
    <n v="4"/>
    <n v="465.42"/>
    <n v="0.26"/>
    <x v="2"/>
    <n v="1377.6432"/>
  </r>
  <r>
    <s v="SALE985"/>
    <s v="Wayne Mcpherson"/>
    <x v="358"/>
    <n v="56"/>
    <x v="1"/>
    <x v="46"/>
    <s v="Bronze"/>
    <x v="366"/>
    <x v="543"/>
    <x v="55"/>
    <x v="4"/>
    <x v="12"/>
    <n v="342.56"/>
    <n v="181"/>
    <s v="STORE11"/>
    <s v="Aguirre-Keller"/>
    <x v="2"/>
    <s v="Lake Michael"/>
    <x v="2"/>
    <n v="4"/>
    <n v="880.26"/>
    <n v="0.11"/>
    <x v="2"/>
    <n v="3133.7256000000002"/>
  </r>
  <r>
    <s v="SALE986"/>
    <s v="Sarah Smith"/>
    <x v="60"/>
    <n v="48"/>
    <x v="0"/>
    <x v="8"/>
    <s v="Gold"/>
    <x v="60"/>
    <x v="449"/>
    <x v="69"/>
    <x v="1"/>
    <x v="11"/>
    <n v="88.49"/>
    <n v="246"/>
    <s v="STORE11"/>
    <s v="Aguirre-Keller"/>
    <x v="2"/>
    <s v="Lake Michael"/>
    <x v="2"/>
    <n v="3"/>
    <n v="461.02"/>
    <n v="0.28999999999999998"/>
    <x v="1"/>
    <n v="981.97259999999994"/>
  </r>
  <r>
    <s v="SALE987"/>
    <s v="Amber Carlson"/>
    <x v="333"/>
    <n v="18"/>
    <x v="1"/>
    <x v="6"/>
    <s v="Gold"/>
    <x v="339"/>
    <x v="372"/>
    <x v="60"/>
    <x v="4"/>
    <x v="11"/>
    <n v="174.02"/>
    <n v="268"/>
    <s v="STORE13"/>
    <s v="Gardner, Humphrey and Contreras"/>
    <x v="3"/>
    <s v="Johnsonville"/>
    <x v="1"/>
    <n v="1"/>
    <n v="531.99"/>
    <n v="0.17"/>
    <x v="1"/>
    <n v="441.55169999999998"/>
  </r>
  <r>
    <s v="SALE988"/>
    <s v="Caroline Collins"/>
    <x v="424"/>
    <n v="64"/>
    <x v="1"/>
    <x v="24"/>
    <s v="Silver"/>
    <x v="435"/>
    <x v="40"/>
    <x v="44"/>
    <x v="2"/>
    <x v="19"/>
    <n v="250.41615384615383"/>
    <n v="431"/>
    <s v="STORE17"/>
    <s v="Holloway Ltd"/>
    <x v="0"/>
    <s v="Bensonhaven"/>
    <x v="1"/>
    <n v="2"/>
    <n v="274.08999999999997"/>
    <n v="0.13"/>
    <x v="1"/>
    <n v="476.91660000000002"/>
  </r>
  <r>
    <s v="SALE989"/>
    <s v="Adam Castro"/>
    <x v="13"/>
    <n v="51"/>
    <x v="0"/>
    <x v="11"/>
    <s v="Silver"/>
    <x v="13"/>
    <x v="544"/>
    <x v="12"/>
    <x v="0"/>
    <x v="11"/>
    <n v="131.24"/>
    <n v="232"/>
    <s v="STORE10"/>
    <s v="Hill, Wagner and Ballard"/>
    <x v="3"/>
    <s v="East Davidville"/>
    <x v="2"/>
    <n v="1"/>
    <n v="66.14"/>
    <n v="0.14000000000000001"/>
    <x v="2"/>
    <n v="56.880400000000002"/>
  </r>
  <r>
    <s v="SALE990"/>
    <s v="Katherine Young"/>
    <x v="257"/>
    <n v="29"/>
    <x v="0"/>
    <x v="1"/>
    <s v="Gold"/>
    <x v="259"/>
    <x v="13"/>
    <x v="42"/>
    <x v="0"/>
    <x v="11"/>
    <n v="131.51"/>
    <n v="0"/>
    <s v="STORE9"/>
    <s v="Moore, Padilla and Butler"/>
    <x v="2"/>
    <s v="East Johnstad"/>
    <x v="1"/>
    <n v="3"/>
    <n v="955.82"/>
    <n v="0.16"/>
    <x v="2"/>
    <n v="2408.6664000000001"/>
  </r>
  <r>
    <s v="SALE991"/>
    <s v="Casey Simpson"/>
    <x v="132"/>
    <n v="54"/>
    <x v="0"/>
    <x v="25"/>
    <s v="Platinum"/>
    <x v="133"/>
    <x v="542"/>
    <x v="62"/>
    <x v="0"/>
    <x v="20"/>
    <n v="484.62"/>
    <n v="432"/>
    <s v="STORE12"/>
    <s v="Thomas, Bridges and Harris"/>
    <x v="0"/>
    <s v="Sabrinatown"/>
    <x v="2"/>
    <n v="1"/>
    <n v="904.92"/>
    <n v="0.13"/>
    <x v="0"/>
    <n v="787.28039999999999"/>
  </r>
  <r>
    <s v="SALE992"/>
    <s v="Sheena Bonilla"/>
    <x v="265"/>
    <n v="55"/>
    <x v="0"/>
    <x v="29"/>
    <s v="Platinum"/>
    <x v="267"/>
    <x v="509"/>
    <x v="43"/>
    <x v="1"/>
    <x v="1"/>
    <n v="38.520000000000003"/>
    <n v="378"/>
    <s v="STORE7"/>
    <s v="Martinez-Mullins"/>
    <x v="2"/>
    <s v="Williamsfurt"/>
    <x v="2"/>
    <n v="3"/>
    <n v="490.02"/>
    <n v="0.26"/>
    <x v="0"/>
    <n v="1087.8444"/>
  </r>
  <r>
    <s v="SALE993"/>
    <s v="Elizabeth Smith"/>
    <x v="392"/>
    <n v="23"/>
    <x v="0"/>
    <x v="31"/>
    <s v="Bronze"/>
    <x v="402"/>
    <x v="481"/>
    <x v="46"/>
    <x v="0"/>
    <x v="20"/>
    <n v="21.34"/>
    <n v="65"/>
    <s v="STORE6"/>
    <s v="Benson-Elliott"/>
    <x v="3"/>
    <s v="Port Josephberg"/>
    <x v="2"/>
    <n v="2"/>
    <n v="957.54"/>
    <n v="0.1"/>
    <x v="2"/>
    <n v="1723.5719999999999"/>
  </r>
  <r>
    <s v="SALE994"/>
    <s v="Victor Mcintosh"/>
    <x v="112"/>
    <n v="62"/>
    <x v="1"/>
    <x v="46"/>
    <s v="Bronze"/>
    <x v="113"/>
    <x v="545"/>
    <x v="8"/>
    <x v="3"/>
    <x v="8"/>
    <n v="201.41"/>
    <n v="146"/>
    <s v="STORE13"/>
    <s v="Gardner, Humphrey and Contreras"/>
    <x v="3"/>
    <s v="Johnsonville"/>
    <x v="1"/>
    <n v="2"/>
    <n v="314.39999999999998"/>
    <n v="7.0000000000000007E-2"/>
    <x v="1"/>
    <n v="584.78399999999988"/>
  </r>
  <r>
    <s v="SALE995"/>
    <s v="Alejandro Evans"/>
    <x v="133"/>
    <n v="43"/>
    <x v="1"/>
    <x v="40"/>
    <s v="Bronze"/>
    <x v="134"/>
    <x v="297"/>
    <x v="10"/>
    <x v="0"/>
    <x v="9"/>
    <n v="166.06"/>
    <n v="340"/>
    <s v="STORE6"/>
    <s v="Benson-Elliott"/>
    <x v="3"/>
    <s v="Port Josephberg"/>
    <x v="2"/>
    <n v="3"/>
    <n v="480.11"/>
    <n v="0.11"/>
    <x v="1"/>
    <n v="1281.8937000000001"/>
  </r>
  <r>
    <s v="SALE996"/>
    <s v="Timothy Valenzuela"/>
    <x v="321"/>
    <n v="53"/>
    <x v="0"/>
    <x v="6"/>
    <s v="Platinum"/>
    <x v="327"/>
    <x v="140"/>
    <x v="70"/>
    <x v="1"/>
    <x v="11"/>
    <n v="177.98"/>
    <n v="103"/>
    <s v="STORE6"/>
    <s v="Benson-Elliott"/>
    <x v="3"/>
    <s v="Port Josephberg"/>
    <x v="2"/>
    <n v="4"/>
    <n v="826.55"/>
    <n v="0.28000000000000003"/>
    <x v="0"/>
    <n v="2380.4639999999999"/>
  </r>
  <r>
    <s v="SALE997"/>
    <s v="Christopher Stewart"/>
    <x v="399"/>
    <n v="21"/>
    <x v="0"/>
    <x v="14"/>
    <s v="Bronze"/>
    <x v="410"/>
    <x v="546"/>
    <x v="16"/>
    <x v="3"/>
    <x v="6"/>
    <n v="234.80599999999998"/>
    <n v="378"/>
    <s v="STORE3"/>
    <s v="Johnson-Wright"/>
    <x v="0"/>
    <s v="Hoodberg"/>
    <x v="0"/>
    <n v="3"/>
    <n v="530.16999999999996"/>
    <n v="0.18"/>
    <x v="1"/>
    <n v="1304.2182"/>
  </r>
  <r>
    <s v="SALE998"/>
    <s v="Joseph Mendoza"/>
    <x v="405"/>
    <n v="33"/>
    <x v="0"/>
    <x v="33"/>
    <s v="Gold"/>
    <x v="416"/>
    <x v="135"/>
    <x v="13"/>
    <x v="1"/>
    <x v="3"/>
    <n v="419.28"/>
    <n v="86"/>
    <s v="STORE17"/>
    <s v="Holloway Ltd"/>
    <x v="0"/>
    <s v="Bensonhaven"/>
    <x v="1"/>
    <n v="3"/>
    <n v="336.17"/>
    <n v="0.04"/>
    <x v="2"/>
    <n v="968.16959999999995"/>
  </r>
  <r>
    <s v="SALE999"/>
    <s v="Holly Robinson"/>
    <x v="425"/>
    <n v="45"/>
    <x v="1"/>
    <x v="7"/>
    <s v="Platinum"/>
    <x v="436"/>
    <x v="288"/>
    <x v="82"/>
    <x v="0"/>
    <x v="20"/>
    <n v="285.54000000000002"/>
    <n v="358"/>
    <s v="STORE8"/>
    <s v="Bean, Jones and Park"/>
    <x v="1"/>
    <s v="Thompsonborough"/>
    <x v="2"/>
    <n v="4"/>
    <n v="22.51"/>
    <n v="0.27"/>
    <x v="1"/>
    <n v="65.729200000000006"/>
  </r>
  <r>
    <s v="SALE1000"/>
    <s v="Christopher Stewart"/>
    <x v="399"/>
    <n v="21"/>
    <x v="0"/>
    <x v="14"/>
    <s v="Bronze"/>
    <x v="410"/>
    <x v="441"/>
    <x v="4"/>
    <x v="2"/>
    <x v="4"/>
    <n v="17.309999999999999"/>
    <n v="399"/>
    <s v="STORE2"/>
    <s v="Black-Horn"/>
    <x v="2"/>
    <s v="North Nancyview"/>
    <x v="0"/>
    <n v="2"/>
    <n v="909.51"/>
    <n v="0.27"/>
    <x v="0"/>
    <n v="1327.8846000000001"/>
  </r>
  <r>
    <s v="SALE1001"/>
    <s v="Debra Liu"/>
    <x v="395"/>
    <n v="55"/>
    <x v="0"/>
    <x v="46"/>
    <s v="Bronze"/>
    <x v="406"/>
    <x v="547"/>
    <x v="20"/>
    <x v="4"/>
    <x v="14"/>
    <n v="218.22"/>
    <n v="224"/>
    <s v="STORE14"/>
    <s v="Mcdonald Inc"/>
    <x v="2"/>
    <s v="Christopherland"/>
    <x v="0"/>
    <n v="4"/>
    <n v="593.84"/>
    <n v="0.24"/>
    <x v="1"/>
    <n v="1805.2736"/>
  </r>
  <r>
    <s v="SALE1002"/>
    <s v="Amy Walker"/>
    <x v="412"/>
    <n v="27"/>
    <x v="0"/>
    <x v="35"/>
    <s v="Silver"/>
    <x v="423"/>
    <x v="548"/>
    <x v="78"/>
    <x v="0"/>
    <x v="0"/>
    <n v="107.06"/>
    <n v="359"/>
    <s v="STORE10"/>
    <s v="Hill, Wagner and Ballard"/>
    <x v="3"/>
    <s v="East Davidville"/>
    <x v="2"/>
    <n v="3"/>
    <n v="909.11"/>
    <n v="0.23"/>
    <x v="2"/>
    <n v="2100.0441000000001"/>
  </r>
  <r>
    <s v="SALE1003"/>
    <s v="John Donaldson"/>
    <x v="121"/>
    <n v="27"/>
    <x v="0"/>
    <x v="17"/>
    <s v="Bronze"/>
    <x v="122"/>
    <x v="549"/>
    <x v="10"/>
    <x v="0"/>
    <x v="9"/>
    <n v="166.06"/>
    <n v="340"/>
    <s v="STORE1"/>
    <s v="Martinez, Adkins and Johnson"/>
    <x v="0"/>
    <s v="Danielmouth"/>
    <x v="1"/>
    <n v="4"/>
    <n v="996.85"/>
    <n v="0.24"/>
    <x v="1"/>
    <n v="3030.424"/>
  </r>
  <r>
    <s v="SALE1004"/>
    <s v="Matthew Avery"/>
    <x v="297"/>
    <n v="29"/>
    <x v="0"/>
    <x v="47"/>
    <s v="Silver"/>
    <x v="301"/>
    <x v="550"/>
    <x v="90"/>
    <x v="1"/>
    <x v="3"/>
    <n v="112.42"/>
    <n v="416"/>
    <s v="STORE17"/>
    <s v="Holloway Ltd"/>
    <x v="0"/>
    <s v="Bensonhaven"/>
    <x v="1"/>
    <n v="1"/>
    <n v="522.69000000000005"/>
    <n v="0.06"/>
    <x v="2"/>
    <n v="491.32860000000011"/>
  </r>
  <r>
    <s v="SALE1005"/>
    <s v="Ashley Ferguson"/>
    <x v="426"/>
    <n v="46"/>
    <x v="0"/>
    <x v="2"/>
    <s v="Gold"/>
    <x v="437"/>
    <x v="111"/>
    <x v="59"/>
    <x v="0"/>
    <x v="11"/>
    <n v="434.84"/>
    <n v="185"/>
    <s v="STORE3"/>
    <s v="Johnson-Wright"/>
    <x v="0"/>
    <s v="Hoodberg"/>
    <x v="0"/>
    <n v="3"/>
    <n v="261.05"/>
    <n v="0.12"/>
    <x v="1"/>
    <n v="689.17200000000014"/>
  </r>
  <r>
    <s v="SALE1006"/>
    <s v="Melissa Duffy Md"/>
    <x v="98"/>
    <n v="58"/>
    <x v="1"/>
    <x v="42"/>
    <s v="Bronze"/>
    <x v="98"/>
    <x v="147"/>
    <x v="34"/>
    <x v="4"/>
    <x v="12"/>
    <n v="265.73266666666666"/>
    <n v="360"/>
    <s v="STORE17"/>
    <s v="Holloway Ltd"/>
    <x v="0"/>
    <s v="Bensonhaven"/>
    <x v="1"/>
    <n v="3"/>
    <n v="644.73"/>
    <n v="0.01"/>
    <x v="2"/>
    <n v="1914.8480999999999"/>
  </r>
  <r>
    <s v="SALE1007"/>
    <s v="Wanda Snyder"/>
    <x v="226"/>
    <n v="54"/>
    <x v="0"/>
    <x v="1"/>
    <s v="Bronze"/>
    <x v="227"/>
    <x v="30"/>
    <x v="28"/>
    <x v="4"/>
    <x v="15"/>
    <n v="158.13999999999999"/>
    <n v="82"/>
    <s v="STORE2"/>
    <s v="Black-Horn"/>
    <x v="2"/>
    <s v="North Nancyview"/>
    <x v="0"/>
    <n v="2"/>
    <n v="541.52"/>
    <n v="0.26"/>
    <x v="1"/>
    <n v="801.44959999999992"/>
  </r>
  <r>
    <s v="SALE1008"/>
    <s v="Jeanette Nichols"/>
    <x v="427"/>
    <n v="28"/>
    <x v="0"/>
    <x v="29"/>
    <s v="Platinum"/>
    <x v="438"/>
    <x v="3"/>
    <x v="81"/>
    <x v="2"/>
    <x v="18"/>
    <n v="266.86"/>
    <n v="458"/>
    <s v="STORE10"/>
    <s v="Hill, Wagner and Ballard"/>
    <x v="3"/>
    <s v="East Davidville"/>
    <x v="2"/>
    <n v="1"/>
    <n v="395.18"/>
    <n v="0.09"/>
    <x v="1"/>
    <n v="359.61380000000003"/>
  </r>
  <r>
    <s v="SALE1009"/>
    <s v="Diane Watson"/>
    <x v="318"/>
    <n v="53"/>
    <x v="1"/>
    <x v="11"/>
    <s v="Platinum"/>
    <x v="323"/>
    <x v="459"/>
    <x v="67"/>
    <x v="1"/>
    <x v="1"/>
    <n v="439.07"/>
    <n v="142"/>
    <s v="STORE8"/>
    <s v="Bean, Jones and Park"/>
    <x v="1"/>
    <s v="Thompsonborough"/>
    <x v="2"/>
    <n v="4"/>
    <n v="56.37"/>
    <n v="0.17"/>
    <x v="0"/>
    <n v="187.14840000000001"/>
  </r>
  <r>
    <s v="SALE1010"/>
    <s v="Joan Johnson"/>
    <x v="203"/>
    <n v="50"/>
    <x v="1"/>
    <x v="17"/>
    <s v="Platinum"/>
    <x v="204"/>
    <x v="24"/>
    <x v="29"/>
    <x v="3"/>
    <x v="16"/>
    <n v="228.53"/>
    <n v="469"/>
    <s v="STORE9"/>
    <s v="Moore, Padilla and Butler"/>
    <x v="2"/>
    <s v="East Johnstad"/>
    <x v="1"/>
    <n v="4"/>
    <n v="202.59"/>
    <n v="0.06"/>
    <x v="2"/>
    <n v="761.73839999999996"/>
  </r>
  <r>
    <s v="SALE1011"/>
    <s v="Caroline Collins"/>
    <x v="424"/>
    <n v="64"/>
    <x v="1"/>
    <x v="24"/>
    <s v="Silver"/>
    <x v="435"/>
    <x v="145"/>
    <x v="82"/>
    <x v="0"/>
    <x v="20"/>
    <n v="285.54000000000002"/>
    <n v="358"/>
    <s v="STORE5"/>
    <s v="Gray Ltd"/>
    <x v="0"/>
    <s v="New Michaelchester"/>
    <x v="0"/>
    <n v="2"/>
    <n v="358.36"/>
    <n v="0.05"/>
    <x v="1"/>
    <n v="680.88400000000001"/>
  </r>
  <r>
    <s v="SALE1012"/>
    <s v="Tonya Burch"/>
    <x v="39"/>
    <n v="39"/>
    <x v="1"/>
    <x v="9"/>
    <s v="Gold"/>
    <x v="39"/>
    <x v="300"/>
    <x v="92"/>
    <x v="4"/>
    <x v="15"/>
    <n v="353.47"/>
    <n v="214"/>
    <s v="STORE18"/>
    <s v="Guerrero-Schmitt"/>
    <x v="3"/>
    <s v="East Stevechester"/>
    <x v="1"/>
    <n v="4"/>
    <n v="85.62"/>
    <n v="0.28000000000000003"/>
    <x v="2"/>
    <n v="246.5856"/>
  </r>
  <r>
    <s v="SALE1013"/>
    <s v="Brent Rivas"/>
    <x v="168"/>
    <n v="54"/>
    <x v="1"/>
    <x v="19"/>
    <s v="Platinum"/>
    <x v="169"/>
    <x v="170"/>
    <x v="84"/>
    <x v="3"/>
    <x v="16"/>
    <n v="218.86"/>
    <n v="170"/>
    <s v="STORE17"/>
    <s v="Holloway Ltd"/>
    <x v="0"/>
    <s v="Bensonhaven"/>
    <x v="1"/>
    <n v="4"/>
    <n v="929.26"/>
    <n v="0.23"/>
    <x v="1"/>
    <n v="2862.1208000000001"/>
  </r>
  <r>
    <s v="SALE1014"/>
    <s v="Stacy Collins"/>
    <x v="419"/>
    <n v="41"/>
    <x v="1"/>
    <x v="24"/>
    <s v="Bronze"/>
    <x v="430"/>
    <x v="551"/>
    <x v="17"/>
    <x v="2"/>
    <x v="2"/>
    <n v="482.75"/>
    <n v="444"/>
    <s v="STORE13"/>
    <s v="Gardner, Humphrey and Contreras"/>
    <x v="3"/>
    <s v="Johnsonville"/>
    <x v="1"/>
    <n v="2"/>
    <n v="92.64"/>
    <n v="0.14000000000000001"/>
    <x v="2"/>
    <n v="159.3408"/>
  </r>
  <r>
    <s v="SALE1015"/>
    <s v="Nicholas Webb"/>
    <x v="200"/>
    <n v="19"/>
    <x v="0"/>
    <x v="8"/>
    <s v="Gold"/>
    <x v="201"/>
    <x v="176"/>
    <x v="85"/>
    <x v="1"/>
    <x v="3"/>
    <n v="86.42"/>
    <n v="222"/>
    <s v="STORE4"/>
    <s v="Alexander Group"/>
    <x v="2"/>
    <s v="Port Sharon"/>
    <x v="2"/>
    <n v="4"/>
    <n v="139.05000000000001"/>
    <n v="0.28999999999999998"/>
    <x v="2"/>
    <n v="394.90199999999999"/>
  </r>
  <r>
    <s v="SALE1016"/>
    <s v="Patty Francis"/>
    <x v="418"/>
    <n v="63"/>
    <x v="1"/>
    <x v="2"/>
    <s v="Gold"/>
    <x v="429"/>
    <x v="552"/>
    <x v="27"/>
    <x v="4"/>
    <x v="14"/>
    <n v="386.56"/>
    <n v="125"/>
    <s v="STORE4"/>
    <s v="Alexander Group"/>
    <x v="2"/>
    <s v="Port Sharon"/>
    <x v="2"/>
    <n v="3"/>
    <n v="155.87"/>
    <n v="0.03"/>
    <x v="2"/>
    <n v="453.58170000000001"/>
  </r>
  <r>
    <s v="SALE1017"/>
    <s v="Kelli Smith"/>
    <x v="172"/>
    <n v="42"/>
    <x v="1"/>
    <x v="47"/>
    <s v="Bronze"/>
    <x v="173"/>
    <x v="315"/>
    <x v="13"/>
    <x v="1"/>
    <x v="3"/>
    <n v="419.28"/>
    <n v="86"/>
    <s v="STORE16"/>
    <s v="Frederick-Wright"/>
    <x v="1"/>
    <s v="New Jimmymouth"/>
    <x v="1"/>
    <n v="4"/>
    <n v="115.42"/>
    <n v="0.03"/>
    <x v="2"/>
    <n v="447.82960000000003"/>
  </r>
  <r>
    <s v="SALE1018"/>
    <s v="Michael Chang"/>
    <x v="387"/>
    <n v="50"/>
    <x v="0"/>
    <x v="29"/>
    <s v="Platinum"/>
    <x v="397"/>
    <x v="260"/>
    <x v="40"/>
    <x v="0"/>
    <x v="0"/>
    <n v="212.26"/>
    <n v="82"/>
    <s v="STORE6"/>
    <s v="Benson-Elliott"/>
    <x v="3"/>
    <s v="Port Josephberg"/>
    <x v="2"/>
    <n v="3"/>
    <n v="593.62"/>
    <n v="0.08"/>
    <x v="0"/>
    <n v="1638.3912"/>
  </r>
  <r>
    <s v="SALE1019"/>
    <s v="Laura Green"/>
    <x v="349"/>
    <n v="56"/>
    <x v="1"/>
    <x v="47"/>
    <s v="Platinum"/>
    <x v="356"/>
    <x v="295"/>
    <x v="49"/>
    <x v="0"/>
    <x v="0"/>
    <n v="318.91000000000003"/>
    <n v="114"/>
    <s v="STORE4"/>
    <s v="Alexander Group"/>
    <x v="2"/>
    <s v="Port Sharon"/>
    <x v="2"/>
    <n v="2"/>
    <n v="825.04"/>
    <n v="0.2"/>
    <x v="0"/>
    <n v="1320.0640000000001"/>
  </r>
  <r>
    <s v="SALE1020"/>
    <s v="David Pierce"/>
    <x v="9"/>
    <n v="45"/>
    <x v="1"/>
    <x v="7"/>
    <s v="Platinum"/>
    <x v="9"/>
    <x v="302"/>
    <x v="60"/>
    <x v="4"/>
    <x v="11"/>
    <n v="174.02"/>
    <n v="268"/>
    <s v="STORE13"/>
    <s v="Gardner, Humphrey and Contreras"/>
    <x v="3"/>
    <s v="Johnsonville"/>
    <x v="1"/>
    <n v="1"/>
    <n v="963.76"/>
    <n v="0.14000000000000001"/>
    <x v="1"/>
    <n v="828.83359999999993"/>
  </r>
  <r>
    <s v="SALE1021"/>
    <s v="Ricardo Jones"/>
    <x v="394"/>
    <n v="30"/>
    <x v="0"/>
    <x v="46"/>
    <s v="Silver"/>
    <x v="404"/>
    <x v="529"/>
    <x v="76"/>
    <x v="3"/>
    <x v="6"/>
    <n v="81.75"/>
    <n v="0"/>
    <s v="STORE6"/>
    <s v="Benson-Elliott"/>
    <x v="3"/>
    <s v="Port Josephberg"/>
    <x v="2"/>
    <n v="1"/>
    <n v="238.24"/>
    <n v="0.12"/>
    <x v="1"/>
    <n v="209.65119999999999"/>
  </r>
  <r>
    <s v="SALE1022"/>
    <s v="Christina Robertson"/>
    <x v="403"/>
    <n v="59"/>
    <x v="0"/>
    <x v="27"/>
    <s v="Platinum"/>
    <x v="414"/>
    <x v="350"/>
    <x v="74"/>
    <x v="0"/>
    <x v="13"/>
    <n v="152.91999999999999"/>
    <n v="281"/>
    <s v="STORE16"/>
    <s v="Frederick-Wright"/>
    <x v="1"/>
    <s v="New Jimmymouth"/>
    <x v="1"/>
    <n v="1"/>
    <n v="756.63"/>
    <n v="0.04"/>
    <x v="1"/>
    <n v="726.36479999999995"/>
  </r>
  <r>
    <s v="SALE1023"/>
    <s v="Michael Torres"/>
    <x v="68"/>
    <n v="46"/>
    <x v="1"/>
    <x v="19"/>
    <s v="Platinum"/>
    <x v="68"/>
    <x v="553"/>
    <x v="47"/>
    <x v="1"/>
    <x v="3"/>
    <n v="377.52"/>
    <n v="485"/>
    <s v="STORE7"/>
    <s v="Martinez-Mullins"/>
    <x v="2"/>
    <s v="Williamsfurt"/>
    <x v="2"/>
    <n v="3"/>
    <n v="159.76"/>
    <n v="0.22"/>
    <x v="0"/>
    <n v="373.83839999999998"/>
  </r>
  <r>
    <s v="SALE1024"/>
    <s v="Miranda King"/>
    <x v="23"/>
    <n v="34"/>
    <x v="1"/>
    <x v="14"/>
    <s v="Platinum"/>
    <x v="23"/>
    <x v="166"/>
    <x v="98"/>
    <x v="0"/>
    <x v="11"/>
    <n v="60.65"/>
    <n v="75"/>
    <s v="STORE8"/>
    <s v="Bean, Jones and Park"/>
    <x v="1"/>
    <s v="Thompsonborough"/>
    <x v="2"/>
    <n v="1"/>
    <n v="329.94"/>
    <n v="0.14000000000000001"/>
    <x v="2"/>
    <n v="283.7484"/>
  </r>
  <r>
    <s v="SALE1025"/>
    <s v="Dr. David Smith"/>
    <x v="415"/>
    <n v="22"/>
    <x v="1"/>
    <x v="41"/>
    <s v="Silver"/>
    <x v="426"/>
    <x v="554"/>
    <x v="53"/>
    <x v="0"/>
    <x v="11"/>
    <n v="144.53"/>
    <n v="367"/>
    <s v="STORE8"/>
    <s v="Bean, Jones and Park"/>
    <x v="1"/>
    <s v="Thompsonborough"/>
    <x v="2"/>
    <n v="1"/>
    <n v="234.06"/>
    <n v="0.11"/>
    <x v="1"/>
    <n v="208.3134"/>
  </r>
  <r>
    <s v="SALE1026"/>
    <s v="Tiffany Williams"/>
    <x v="345"/>
    <n v="64"/>
    <x v="1"/>
    <x v="21"/>
    <s v="Gold"/>
    <x v="352"/>
    <x v="443"/>
    <x v="82"/>
    <x v="0"/>
    <x v="20"/>
    <n v="285.54000000000002"/>
    <n v="358"/>
    <s v="STORE0"/>
    <s v="Rivera-Warner"/>
    <x v="3"/>
    <s v="Washingtonfurt"/>
    <x v="1"/>
    <n v="2"/>
    <n v="773.75"/>
    <n v="0.16"/>
    <x v="1"/>
    <n v="1299.9000000000001"/>
  </r>
  <r>
    <s v="SALE1027"/>
    <s v="Sharon Simpson"/>
    <x v="428"/>
    <n v="61"/>
    <x v="0"/>
    <x v="34"/>
    <s v="Gold"/>
    <x v="439"/>
    <x v="555"/>
    <x v="40"/>
    <x v="0"/>
    <x v="0"/>
    <n v="212.26"/>
    <n v="82"/>
    <s v="STORE18"/>
    <s v="Guerrero-Schmitt"/>
    <x v="3"/>
    <s v="East Stevechester"/>
    <x v="1"/>
    <n v="1"/>
    <n v="73.88"/>
    <n v="0.04"/>
    <x v="0"/>
    <n v="70.924799999999991"/>
  </r>
  <r>
    <s v="SALE1028"/>
    <s v="Christine Vaughn"/>
    <x v="389"/>
    <n v="24"/>
    <x v="0"/>
    <x v="47"/>
    <s v="Bronze"/>
    <x v="399"/>
    <x v="556"/>
    <x v="56"/>
    <x v="3"/>
    <x v="8"/>
    <n v="176.07"/>
    <n v="82"/>
    <s v="STORE18"/>
    <s v="Guerrero-Schmitt"/>
    <x v="3"/>
    <s v="East Stevechester"/>
    <x v="1"/>
    <n v="1"/>
    <n v="859.3"/>
    <n v="0.16"/>
    <x v="1"/>
    <n v="721.8119999999999"/>
  </r>
  <r>
    <s v="SALE1029"/>
    <s v="Jessica Mitchell"/>
    <x v="294"/>
    <n v="43"/>
    <x v="1"/>
    <x v="34"/>
    <s v="Silver"/>
    <x v="298"/>
    <x v="290"/>
    <x v="82"/>
    <x v="0"/>
    <x v="20"/>
    <n v="285.54000000000002"/>
    <n v="358"/>
    <s v="STORE6"/>
    <s v="Benson-Elliott"/>
    <x v="3"/>
    <s v="Port Josephberg"/>
    <x v="2"/>
    <n v="4"/>
    <n v="762.43"/>
    <n v="0.05"/>
    <x v="0"/>
    <n v="2897.233999999999"/>
  </r>
  <r>
    <s v="SALE1030"/>
    <s v="Donald Lee"/>
    <x v="368"/>
    <n v="26"/>
    <x v="0"/>
    <x v="49"/>
    <s v="Bronze"/>
    <x v="377"/>
    <x v="557"/>
    <x v="78"/>
    <x v="0"/>
    <x v="0"/>
    <n v="107.06"/>
    <n v="359"/>
    <s v="STORE0"/>
    <s v="Rivera-Warner"/>
    <x v="3"/>
    <s v="Washingtonfurt"/>
    <x v="1"/>
    <n v="1"/>
    <n v="328.51"/>
    <n v="0.2"/>
    <x v="2"/>
    <n v="262.80799999999999"/>
  </r>
  <r>
    <s v="SALE1031"/>
    <s v="Sarah Lane"/>
    <x v="378"/>
    <n v="38"/>
    <x v="0"/>
    <x v="1"/>
    <s v="Silver"/>
    <x v="387"/>
    <x v="558"/>
    <x v="38"/>
    <x v="0"/>
    <x v="13"/>
    <n v="167.12"/>
    <n v="316"/>
    <s v="STORE4"/>
    <s v="Alexander Group"/>
    <x v="2"/>
    <s v="Port Sharon"/>
    <x v="2"/>
    <n v="1"/>
    <n v="34.51"/>
    <n v="0.04"/>
    <x v="2"/>
    <n v="33.129600000000003"/>
  </r>
  <r>
    <s v="SALE1032"/>
    <s v="Lance Baker"/>
    <x v="102"/>
    <n v="50"/>
    <x v="1"/>
    <x v="26"/>
    <s v="Gold"/>
    <x v="102"/>
    <x v="400"/>
    <x v="46"/>
    <x v="0"/>
    <x v="20"/>
    <n v="21.34"/>
    <n v="65"/>
    <s v="STORE11"/>
    <s v="Aguirre-Keller"/>
    <x v="2"/>
    <s v="Lake Michael"/>
    <x v="2"/>
    <n v="3"/>
    <n v="663.73"/>
    <n v="0.06"/>
    <x v="2"/>
    <n v="1871.7185999999999"/>
  </r>
  <r>
    <s v="SALE1033"/>
    <s v="Mary Russell"/>
    <x v="176"/>
    <n v="58"/>
    <x v="0"/>
    <x v="13"/>
    <s v="Bronze"/>
    <x v="177"/>
    <x v="94"/>
    <x v="9"/>
    <x v="3"/>
    <x v="6"/>
    <n v="179.77"/>
    <n v="305"/>
    <s v="STORE9"/>
    <s v="Moore, Padilla and Butler"/>
    <x v="2"/>
    <s v="East Johnstad"/>
    <x v="1"/>
    <n v="1"/>
    <n v="409.41"/>
    <n v="0.13"/>
    <x v="1"/>
    <n v="356.18669999999997"/>
  </r>
  <r>
    <s v="SALE1034"/>
    <s v="Robert Jackson"/>
    <x v="319"/>
    <n v="44"/>
    <x v="1"/>
    <x v="3"/>
    <s v="Platinum"/>
    <x v="325"/>
    <x v="277"/>
    <x v="36"/>
    <x v="3"/>
    <x v="6"/>
    <n v="325.26"/>
    <n v="400"/>
    <s v="STORE3"/>
    <s v="Johnson-Wright"/>
    <x v="0"/>
    <s v="Hoodberg"/>
    <x v="0"/>
    <n v="3"/>
    <n v="461.03"/>
    <n v="0.11"/>
    <x v="1"/>
    <n v="1230.9501"/>
  </r>
  <r>
    <s v="SALE1035"/>
    <s v="Miranda King"/>
    <x v="23"/>
    <n v="34"/>
    <x v="1"/>
    <x v="14"/>
    <s v="Platinum"/>
    <x v="23"/>
    <x v="22"/>
    <x v="46"/>
    <x v="0"/>
    <x v="20"/>
    <n v="21.34"/>
    <n v="65"/>
    <s v="STORE14"/>
    <s v="Mcdonald Inc"/>
    <x v="2"/>
    <s v="Christopherland"/>
    <x v="0"/>
    <n v="2"/>
    <n v="760.14"/>
    <n v="0.02"/>
    <x v="2"/>
    <n v="1489.8743999999999"/>
  </r>
  <r>
    <s v="SALE1036"/>
    <s v="Stephen Fowler"/>
    <x v="329"/>
    <n v="42"/>
    <x v="1"/>
    <x v="5"/>
    <s v="Platinum"/>
    <x v="335"/>
    <x v="218"/>
    <x v="34"/>
    <x v="4"/>
    <x v="12"/>
    <n v="265.73266666666666"/>
    <n v="360"/>
    <s v="STORE1"/>
    <s v="Martinez, Adkins and Johnson"/>
    <x v="0"/>
    <s v="Danielmouth"/>
    <x v="1"/>
    <n v="3"/>
    <n v="688.76"/>
    <n v="0.12"/>
    <x v="1"/>
    <n v="1818.3263999999999"/>
  </r>
  <r>
    <s v="SALE1037"/>
    <s v="Brian Choi"/>
    <x v="283"/>
    <n v="46"/>
    <x v="1"/>
    <x v="19"/>
    <s v="Gold"/>
    <x v="287"/>
    <x v="559"/>
    <x v="19"/>
    <x v="1"/>
    <x v="3"/>
    <n v="253.33"/>
    <n v="266"/>
    <s v="STORE9"/>
    <s v="Moore, Padilla and Butler"/>
    <x v="2"/>
    <s v="East Johnstad"/>
    <x v="1"/>
    <n v="2"/>
    <n v="257.77999999999997"/>
    <n v="0.05"/>
    <x v="0"/>
    <n v="489.78199999999993"/>
  </r>
  <r>
    <s v="SALE1038"/>
    <s v="Debra Liu"/>
    <x v="395"/>
    <n v="55"/>
    <x v="0"/>
    <x v="46"/>
    <s v="Bronze"/>
    <x v="406"/>
    <x v="560"/>
    <x v="27"/>
    <x v="4"/>
    <x v="14"/>
    <n v="386.56"/>
    <n v="125"/>
    <s v="STORE7"/>
    <s v="Martinez-Mullins"/>
    <x v="2"/>
    <s v="Williamsfurt"/>
    <x v="2"/>
    <n v="2"/>
    <n v="314.29000000000002"/>
    <n v="0.19"/>
    <x v="2"/>
    <n v="509.14980000000008"/>
  </r>
  <r>
    <s v="SALE1039"/>
    <s v="Curtis Haynes"/>
    <x v="429"/>
    <n v="60"/>
    <x v="1"/>
    <x v="9"/>
    <s v="Gold"/>
    <x v="440"/>
    <x v="296"/>
    <x v="18"/>
    <x v="0"/>
    <x v="13"/>
    <n v="477.61"/>
    <n v="300"/>
    <s v="STORE14"/>
    <s v="Mcdonald Inc"/>
    <x v="2"/>
    <s v="Christopherland"/>
    <x v="0"/>
    <n v="3"/>
    <n v="336.09"/>
    <n v="0.01"/>
    <x v="1"/>
    <n v="998.18729999999994"/>
  </r>
  <r>
    <s v="SALE1040"/>
    <s v="Dr. Benjamin Price"/>
    <x v="93"/>
    <n v="29"/>
    <x v="1"/>
    <x v="4"/>
    <s v="Platinum"/>
    <x v="93"/>
    <x v="206"/>
    <x v="28"/>
    <x v="4"/>
    <x v="15"/>
    <n v="158.13999999999999"/>
    <n v="82"/>
    <s v="STORE17"/>
    <s v="Holloway Ltd"/>
    <x v="0"/>
    <s v="Bensonhaven"/>
    <x v="1"/>
    <n v="3"/>
    <n v="202.07"/>
    <n v="0.23"/>
    <x v="1"/>
    <n v="466.78170000000011"/>
  </r>
  <r>
    <s v="SALE1041"/>
    <s v="Kara Dodson"/>
    <x v="430"/>
    <n v="20"/>
    <x v="0"/>
    <x v="1"/>
    <s v="Silver"/>
    <x v="441"/>
    <x v="8"/>
    <x v="53"/>
    <x v="0"/>
    <x v="11"/>
    <n v="144.53"/>
    <n v="367"/>
    <s v="STORE8"/>
    <s v="Bean, Jones and Park"/>
    <x v="1"/>
    <s v="Thompsonborough"/>
    <x v="2"/>
    <n v="2"/>
    <n v="485.25"/>
    <n v="0.28000000000000003"/>
    <x v="0"/>
    <n v="698.76"/>
  </r>
  <r>
    <s v="SALE1042"/>
    <s v="Amy Wilson"/>
    <x v="119"/>
    <n v="44"/>
    <x v="1"/>
    <x v="30"/>
    <s v="Platinum"/>
    <x v="120"/>
    <x v="332"/>
    <x v="28"/>
    <x v="4"/>
    <x v="15"/>
    <n v="158.13999999999999"/>
    <n v="82"/>
    <s v="STORE10"/>
    <s v="Hill, Wagner and Ballard"/>
    <x v="3"/>
    <s v="East Davidville"/>
    <x v="2"/>
    <n v="4"/>
    <n v="552.38"/>
    <n v="0.1"/>
    <x v="1"/>
    <n v="1988.568"/>
  </r>
  <r>
    <s v="SALE1043"/>
    <s v="Erica Carney"/>
    <x v="182"/>
    <n v="62"/>
    <x v="1"/>
    <x v="16"/>
    <s v="Platinum"/>
    <x v="183"/>
    <x v="378"/>
    <x v="87"/>
    <x v="4"/>
    <x v="11"/>
    <n v="113.83"/>
    <n v="485"/>
    <s v="STORE17"/>
    <s v="Holloway Ltd"/>
    <x v="0"/>
    <s v="Bensonhaven"/>
    <x v="1"/>
    <n v="4"/>
    <n v="377.26"/>
    <n v="0.22"/>
    <x v="2"/>
    <n v="1177.0512000000001"/>
  </r>
  <r>
    <s v="SALE1044"/>
    <s v="Sharon Brown"/>
    <x v="30"/>
    <n v="37"/>
    <x v="1"/>
    <x v="20"/>
    <s v="Gold"/>
    <x v="286"/>
    <x v="57"/>
    <x v="44"/>
    <x v="2"/>
    <x v="19"/>
    <n v="250.41615384615383"/>
    <n v="431"/>
    <s v="STORE19"/>
    <s v="Mann-Austin"/>
    <x v="3"/>
    <s v="Vasquezborough"/>
    <x v="2"/>
    <n v="4"/>
    <n v="189.07"/>
    <n v="0.1"/>
    <x v="2"/>
    <n v="680.65200000000004"/>
  </r>
  <r>
    <s v="SALE1045"/>
    <s v="Philip Pennington"/>
    <x v="147"/>
    <n v="27"/>
    <x v="1"/>
    <x v="47"/>
    <s v="Platinum"/>
    <x v="148"/>
    <x v="561"/>
    <x v="37"/>
    <x v="3"/>
    <x v="8"/>
    <n v="19.52"/>
    <n v="57"/>
    <s v="STORE4"/>
    <s v="Alexander Group"/>
    <x v="2"/>
    <s v="Port Sharon"/>
    <x v="2"/>
    <n v="3"/>
    <n v="272.27"/>
    <n v="0.01"/>
    <x v="0"/>
    <n v="808.64189999999996"/>
  </r>
  <r>
    <s v="SALE1046"/>
    <s v="Matthew Payne"/>
    <x v="105"/>
    <n v="25"/>
    <x v="0"/>
    <x v="0"/>
    <s v="Gold"/>
    <x v="105"/>
    <x v="330"/>
    <x v="80"/>
    <x v="3"/>
    <x v="5"/>
    <n v="447.43"/>
    <n v="191"/>
    <s v="STORE11"/>
    <s v="Aguirre-Keller"/>
    <x v="2"/>
    <s v="Lake Michael"/>
    <x v="2"/>
    <n v="1"/>
    <n v="209.39"/>
    <n v="0.28000000000000003"/>
    <x v="1"/>
    <n v="150.76079999999999"/>
  </r>
  <r>
    <s v="SALE1047"/>
    <s v="Sharon Brown"/>
    <x v="30"/>
    <n v="37"/>
    <x v="1"/>
    <x v="20"/>
    <s v="Gold"/>
    <x v="286"/>
    <x v="519"/>
    <x v="61"/>
    <x v="3"/>
    <x v="8"/>
    <n v="143.43"/>
    <n v="58"/>
    <s v="STORE9"/>
    <s v="Moore, Padilla and Butler"/>
    <x v="2"/>
    <s v="East Johnstad"/>
    <x v="1"/>
    <n v="1"/>
    <n v="813.87"/>
    <n v="0.23"/>
    <x v="0"/>
    <n v="626.67989999999998"/>
  </r>
  <r>
    <s v="SALE1048"/>
    <s v="Christopher David"/>
    <x v="99"/>
    <n v="42"/>
    <x v="0"/>
    <x v="43"/>
    <s v="Silver"/>
    <x v="99"/>
    <x v="454"/>
    <x v="77"/>
    <x v="0"/>
    <x v="11"/>
    <n v="38.76"/>
    <n v="137"/>
    <s v="STORE0"/>
    <s v="Rivera-Warner"/>
    <x v="3"/>
    <s v="Washingtonfurt"/>
    <x v="1"/>
    <n v="1"/>
    <n v="143.69999999999999"/>
    <n v="0.19"/>
    <x v="1"/>
    <n v="116.39700000000001"/>
  </r>
  <r>
    <s v="SALE1049"/>
    <s v="Manuel Fisher"/>
    <x v="44"/>
    <n v="21"/>
    <x v="1"/>
    <x v="21"/>
    <s v="Gold"/>
    <x v="44"/>
    <x v="562"/>
    <x v="54"/>
    <x v="4"/>
    <x v="21"/>
    <n v="167.34"/>
    <n v="296"/>
    <s v="STORE1"/>
    <s v="Martinez, Adkins and Johnson"/>
    <x v="0"/>
    <s v="Danielmouth"/>
    <x v="1"/>
    <n v="4"/>
    <n v="837.34"/>
    <n v="0.05"/>
    <x v="1"/>
    <n v="3181.8919999999998"/>
  </r>
  <r>
    <s v="SALE1050"/>
    <s v="Jacob Hopkins"/>
    <x v="261"/>
    <n v="44"/>
    <x v="1"/>
    <x v="2"/>
    <s v="Platinum"/>
    <x v="263"/>
    <x v="35"/>
    <x v="5"/>
    <x v="1"/>
    <x v="5"/>
    <n v="465.34"/>
    <n v="301"/>
    <s v="STORE19"/>
    <s v="Mann-Austin"/>
    <x v="3"/>
    <s v="Vasquezborough"/>
    <x v="2"/>
    <n v="1"/>
    <n v="151.66"/>
    <n v="0.16"/>
    <x v="2"/>
    <n v="127.3944"/>
  </r>
  <r>
    <s v="SALE1051"/>
    <s v="Philip Pennington"/>
    <x v="147"/>
    <n v="27"/>
    <x v="1"/>
    <x v="47"/>
    <s v="Platinum"/>
    <x v="148"/>
    <x v="554"/>
    <x v="38"/>
    <x v="0"/>
    <x v="13"/>
    <n v="167.12"/>
    <n v="316"/>
    <s v="STORE8"/>
    <s v="Bean, Jones and Park"/>
    <x v="1"/>
    <s v="Thompsonborough"/>
    <x v="2"/>
    <n v="3"/>
    <n v="961.4"/>
    <n v="0.02"/>
    <x v="1"/>
    <n v="2826.5160000000001"/>
  </r>
  <r>
    <s v="SALE1052"/>
    <s v="James Holloway Jr."/>
    <x v="258"/>
    <n v="45"/>
    <x v="0"/>
    <x v="30"/>
    <s v="Silver"/>
    <x v="260"/>
    <x v="112"/>
    <x v="1"/>
    <x v="1"/>
    <x v="1"/>
    <n v="403.71"/>
    <n v="159"/>
    <s v="STORE18"/>
    <s v="Guerrero-Schmitt"/>
    <x v="3"/>
    <s v="East Stevechester"/>
    <x v="1"/>
    <n v="4"/>
    <n v="475.98"/>
    <n v="0.19"/>
    <x v="1"/>
    <n v="1542.1751999999999"/>
  </r>
  <r>
    <s v="SALE1053"/>
    <s v="Shelley Ponce"/>
    <x v="377"/>
    <n v="23"/>
    <x v="0"/>
    <x v="5"/>
    <s v="Gold"/>
    <x v="386"/>
    <x v="327"/>
    <x v="48"/>
    <x v="0"/>
    <x v="9"/>
    <n v="135.61000000000001"/>
    <n v="394"/>
    <s v="STORE15"/>
    <s v="Shelton PLC"/>
    <x v="0"/>
    <s v="East Jenniferstad"/>
    <x v="1"/>
    <n v="4"/>
    <n v="132.88999999999999"/>
    <n v="0.12"/>
    <x v="0"/>
    <n v="467.77280000000002"/>
  </r>
  <r>
    <s v="SALE1054"/>
    <s v="Melinda Rivera"/>
    <x v="167"/>
    <n v="47"/>
    <x v="1"/>
    <x v="21"/>
    <s v="Platinum"/>
    <x v="168"/>
    <x v="6"/>
    <x v="68"/>
    <x v="3"/>
    <x v="16"/>
    <n v="382.22"/>
    <n v="329"/>
    <s v="STORE12"/>
    <s v="Thomas, Bridges and Harris"/>
    <x v="0"/>
    <s v="Sabrinatown"/>
    <x v="2"/>
    <n v="3"/>
    <n v="471.31"/>
    <n v="0"/>
    <x v="1"/>
    <n v="1413.93"/>
  </r>
  <r>
    <s v="SALE1055"/>
    <s v="David Pierce"/>
    <x v="9"/>
    <n v="45"/>
    <x v="1"/>
    <x v="7"/>
    <s v="Platinum"/>
    <x v="9"/>
    <x v="522"/>
    <x v="3"/>
    <x v="1"/>
    <x v="3"/>
    <n v="392.89"/>
    <n v="320"/>
    <s v="STORE14"/>
    <s v="Mcdonald Inc"/>
    <x v="2"/>
    <s v="Christopherland"/>
    <x v="0"/>
    <n v="2"/>
    <n v="720.32"/>
    <n v="0.26"/>
    <x v="0"/>
    <n v="1066.0735999999999"/>
  </r>
  <r>
    <s v="SALE1056"/>
    <s v="Rhonda Morales"/>
    <x v="177"/>
    <n v="61"/>
    <x v="1"/>
    <x v="24"/>
    <s v="Gold"/>
    <x v="178"/>
    <x v="251"/>
    <x v="73"/>
    <x v="2"/>
    <x v="4"/>
    <n v="340.39"/>
    <n v="177"/>
    <s v="STORE18"/>
    <s v="Guerrero-Schmitt"/>
    <x v="3"/>
    <s v="East Stevechester"/>
    <x v="1"/>
    <n v="4"/>
    <n v="99.92"/>
    <n v="0.11"/>
    <x v="2"/>
    <n v="355.71519999999998"/>
  </r>
  <r>
    <s v="SALE1057"/>
    <s v="Amber Mcclain"/>
    <x v="101"/>
    <n v="58"/>
    <x v="0"/>
    <x v="26"/>
    <s v="Silver"/>
    <x v="101"/>
    <x v="498"/>
    <x v="31"/>
    <x v="3"/>
    <x v="8"/>
    <n v="298.86"/>
    <n v="308"/>
    <s v="STORE3"/>
    <s v="Johnson-Wright"/>
    <x v="0"/>
    <s v="Hoodberg"/>
    <x v="0"/>
    <n v="3"/>
    <n v="900.63"/>
    <n v="0.11"/>
    <x v="2"/>
    <n v="2404.6821"/>
  </r>
  <r>
    <s v="SALE1058"/>
    <s v="Kelli Smith"/>
    <x v="172"/>
    <n v="42"/>
    <x v="1"/>
    <x v="47"/>
    <s v="Bronze"/>
    <x v="173"/>
    <x v="434"/>
    <x v="54"/>
    <x v="4"/>
    <x v="21"/>
    <n v="167.34"/>
    <n v="296"/>
    <s v="STORE8"/>
    <s v="Bean, Jones and Park"/>
    <x v="1"/>
    <s v="Thompsonborough"/>
    <x v="2"/>
    <n v="1"/>
    <n v="681.72"/>
    <n v="0.11"/>
    <x v="1"/>
    <n v="606.73080000000004"/>
  </r>
  <r>
    <s v="SALE1059"/>
    <s v="Ms. Maria Leach"/>
    <x v="431"/>
    <n v="64"/>
    <x v="0"/>
    <x v="2"/>
    <s v="Platinum"/>
    <x v="442"/>
    <x v="383"/>
    <x v="36"/>
    <x v="3"/>
    <x v="6"/>
    <n v="325.26"/>
    <n v="400"/>
    <s v="STORE13"/>
    <s v="Gardner, Humphrey and Contreras"/>
    <x v="3"/>
    <s v="Johnsonville"/>
    <x v="1"/>
    <n v="2"/>
    <n v="838.22"/>
    <n v="0.3"/>
    <x v="0"/>
    <n v="1173.508"/>
  </r>
  <r>
    <s v="SALE1060"/>
    <s v="Ashley Ferguson"/>
    <x v="426"/>
    <n v="46"/>
    <x v="0"/>
    <x v="2"/>
    <s v="Gold"/>
    <x v="437"/>
    <x v="343"/>
    <x v="72"/>
    <x v="3"/>
    <x v="16"/>
    <n v="371.38"/>
    <n v="220"/>
    <s v="STORE12"/>
    <s v="Thomas, Bridges and Harris"/>
    <x v="0"/>
    <s v="Sabrinatown"/>
    <x v="2"/>
    <n v="2"/>
    <n v="816.22"/>
    <n v="0.27"/>
    <x v="0"/>
    <n v="1191.6812"/>
  </r>
  <r>
    <s v="SALE1061"/>
    <s v="Shelley Ponce"/>
    <x v="377"/>
    <n v="23"/>
    <x v="0"/>
    <x v="5"/>
    <s v="Gold"/>
    <x v="386"/>
    <x v="110"/>
    <x v="86"/>
    <x v="0"/>
    <x v="20"/>
    <n v="103.45"/>
    <n v="465"/>
    <s v="STORE7"/>
    <s v="Martinez-Mullins"/>
    <x v="2"/>
    <s v="Williamsfurt"/>
    <x v="2"/>
    <n v="2"/>
    <n v="654.12"/>
    <n v="0.27"/>
    <x v="1"/>
    <n v="955.01519999999994"/>
  </r>
  <r>
    <s v="SALE1062"/>
    <s v="Lance Baker"/>
    <x v="102"/>
    <n v="50"/>
    <x v="1"/>
    <x v="26"/>
    <s v="Gold"/>
    <x v="102"/>
    <x v="562"/>
    <x v="78"/>
    <x v="0"/>
    <x v="0"/>
    <n v="107.06"/>
    <n v="359"/>
    <s v="STORE13"/>
    <s v="Gardner, Humphrey and Contreras"/>
    <x v="3"/>
    <s v="Johnsonville"/>
    <x v="1"/>
    <n v="4"/>
    <n v="528.22"/>
    <n v="0.2"/>
    <x v="1"/>
    <n v="1690.3040000000001"/>
  </r>
  <r>
    <s v="SALE1063"/>
    <s v="Lisa Young"/>
    <x v="70"/>
    <n v="38"/>
    <x v="0"/>
    <x v="36"/>
    <s v="Platinum"/>
    <x v="70"/>
    <x v="563"/>
    <x v="13"/>
    <x v="1"/>
    <x v="3"/>
    <n v="419.28"/>
    <n v="86"/>
    <s v="STORE7"/>
    <s v="Martinez-Mullins"/>
    <x v="2"/>
    <s v="Williamsfurt"/>
    <x v="2"/>
    <n v="4"/>
    <n v="36.72"/>
    <n v="7.0000000000000007E-2"/>
    <x v="2"/>
    <n v="136.5984"/>
  </r>
  <r>
    <s v="SALE1064"/>
    <s v="James Holloway Jr."/>
    <x v="258"/>
    <n v="45"/>
    <x v="0"/>
    <x v="30"/>
    <s v="Silver"/>
    <x v="260"/>
    <x v="81"/>
    <x v="36"/>
    <x v="3"/>
    <x v="6"/>
    <n v="325.26"/>
    <n v="400"/>
    <s v="STORE19"/>
    <s v="Mann-Austin"/>
    <x v="3"/>
    <s v="Vasquezborough"/>
    <x v="2"/>
    <n v="2"/>
    <n v="705.97"/>
    <n v="0.1"/>
    <x v="1"/>
    <n v="1270.7460000000001"/>
  </r>
  <r>
    <s v="SALE1065"/>
    <s v="Jonathan Steele"/>
    <x v="192"/>
    <n v="52"/>
    <x v="1"/>
    <x v="47"/>
    <s v="Silver"/>
    <x v="193"/>
    <x v="324"/>
    <x v="43"/>
    <x v="1"/>
    <x v="1"/>
    <n v="38.520000000000003"/>
    <n v="378"/>
    <s v="STORE1"/>
    <s v="Martinez, Adkins and Johnson"/>
    <x v="0"/>
    <s v="Danielmouth"/>
    <x v="1"/>
    <n v="2"/>
    <n v="994.29"/>
    <n v="0.01"/>
    <x v="1"/>
    <n v="1968.6941999999999"/>
  </r>
  <r>
    <s v="SALE1066"/>
    <s v="Holly Robinson"/>
    <x v="425"/>
    <n v="45"/>
    <x v="1"/>
    <x v="7"/>
    <s v="Platinum"/>
    <x v="436"/>
    <x v="418"/>
    <x v="80"/>
    <x v="3"/>
    <x v="5"/>
    <n v="447.43"/>
    <n v="191"/>
    <s v="STORE18"/>
    <s v="Guerrero-Schmitt"/>
    <x v="3"/>
    <s v="East Stevechester"/>
    <x v="1"/>
    <n v="1"/>
    <n v="909.04"/>
    <n v="0.11"/>
    <x v="0"/>
    <n v="809.04560000000004"/>
  </r>
  <r>
    <s v="SALE1067"/>
    <s v="Heather Valenzuela"/>
    <x v="115"/>
    <n v="31"/>
    <x v="0"/>
    <x v="41"/>
    <s v="Bronze"/>
    <x v="116"/>
    <x v="427"/>
    <x v="13"/>
    <x v="1"/>
    <x v="3"/>
    <n v="419.28"/>
    <n v="86"/>
    <s v="STORE11"/>
    <s v="Aguirre-Keller"/>
    <x v="2"/>
    <s v="Lake Michael"/>
    <x v="2"/>
    <n v="1"/>
    <n v="164.73"/>
    <n v="0.12"/>
    <x v="1"/>
    <n v="144.9624"/>
  </r>
  <r>
    <s v="SALE1068"/>
    <s v="James Bean"/>
    <x v="330"/>
    <n v="50"/>
    <x v="0"/>
    <x v="23"/>
    <s v="Bronze"/>
    <x v="336"/>
    <x v="527"/>
    <x v="92"/>
    <x v="4"/>
    <x v="15"/>
    <n v="353.47"/>
    <n v="214"/>
    <s v="STORE7"/>
    <s v="Martinez-Mullins"/>
    <x v="2"/>
    <s v="Williamsfurt"/>
    <x v="2"/>
    <n v="2"/>
    <n v="606.35"/>
    <n v="0.16"/>
    <x v="2"/>
    <n v="1018.668"/>
  </r>
  <r>
    <s v="SALE1069"/>
    <s v="Joseph Jones"/>
    <x v="296"/>
    <n v="21"/>
    <x v="0"/>
    <x v="49"/>
    <s v="Bronze"/>
    <x v="300"/>
    <x v="540"/>
    <x v="24"/>
    <x v="1"/>
    <x v="1"/>
    <n v="431.67"/>
    <n v="73"/>
    <s v="STORE4"/>
    <s v="Alexander Group"/>
    <x v="2"/>
    <s v="Port Sharon"/>
    <x v="2"/>
    <n v="3"/>
    <n v="904.19"/>
    <n v="0.09"/>
    <x v="0"/>
    <n v="2468.4387000000002"/>
  </r>
  <r>
    <s v="SALE1070"/>
    <s v="Michael Davies"/>
    <x v="374"/>
    <n v="25"/>
    <x v="1"/>
    <x v="47"/>
    <s v="Gold"/>
    <x v="383"/>
    <x v="311"/>
    <x v="57"/>
    <x v="0"/>
    <x v="13"/>
    <n v="190.29"/>
    <n v="260"/>
    <s v="STORE2"/>
    <s v="Black-Horn"/>
    <x v="2"/>
    <s v="North Nancyview"/>
    <x v="0"/>
    <n v="4"/>
    <n v="694.61"/>
    <n v="0.18"/>
    <x v="2"/>
    <n v="2278.3208"/>
  </r>
  <r>
    <s v="SALE1071"/>
    <s v="Elizabeth Stanley"/>
    <x v="218"/>
    <n v="46"/>
    <x v="1"/>
    <x v="39"/>
    <s v="Platinum"/>
    <x v="219"/>
    <x v="34"/>
    <x v="41"/>
    <x v="2"/>
    <x v="19"/>
    <n v="183.04"/>
    <n v="457"/>
    <s v="STORE2"/>
    <s v="Black-Horn"/>
    <x v="2"/>
    <s v="North Nancyview"/>
    <x v="0"/>
    <n v="4"/>
    <n v="753.83"/>
    <n v="0.24"/>
    <x v="0"/>
    <n v="2291.6432"/>
  </r>
  <r>
    <s v="SALE1072"/>
    <s v="Andrea Jacobs"/>
    <x v="76"/>
    <n v="45"/>
    <x v="1"/>
    <x v="46"/>
    <s v="Platinum"/>
    <x v="303"/>
    <x v="507"/>
    <x v="39"/>
    <x v="3"/>
    <x v="7"/>
    <n v="123.46"/>
    <n v="76"/>
    <s v="STORE8"/>
    <s v="Bean, Jones and Park"/>
    <x v="1"/>
    <s v="Thompsonborough"/>
    <x v="2"/>
    <n v="1"/>
    <n v="66.22"/>
    <n v="0.02"/>
    <x v="0"/>
    <n v="64.895600000000002"/>
  </r>
  <r>
    <s v="SALE1073"/>
    <s v="Carol Lewis"/>
    <x v="118"/>
    <n v="40"/>
    <x v="1"/>
    <x v="29"/>
    <s v="Bronze"/>
    <x v="119"/>
    <x v="41"/>
    <x v="91"/>
    <x v="2"/>
    <x v="19"/>
    <n v="299.11"/>
    <n v="118"/>
    <s v="STORE14"/>
    <s v="Mcdonald Inc"/>
    <x v="2"/>
    <s v="Christopherland"/>
    <x v="0"/>
    <n v="2"/>
    <n v="891.8"/>
    <n v="0.28999999999999998"/>
    <x v="2"/>
    <n v="1266.356"/>
  </r>
  <r>
    <s v="SALE1074"/>
    <s v="Elizabeth Smith"/>
    <x v="392"/>
    <n v="23"/>
    <x v="0"/>
    <x v="31"/>
    <s v="Bronze"/>
    <x v="402"/>
    <x v="504"/>
    <x v="28"/>
    <x v="4"/>
    <x v="15"/>
    <n v="158.13999999999999"/>
    <n v="82"/>
    <s v="STORE9"/>
    <s v="Moore, Padilla and Butler"/>
    <x v="2"/>
    <s v="East Johnstad"/>
    <x v="1"/>
    <n v="4"/>
    <n v="255.48"/>
    <n v="0.03"/>
    <x v="2"/>
    <n v="991.26239999999996"/>
  </r>
  <r>
    <s v="SALE1075"/>
    <s v="Ryan Kane"/>
    <x v="432"/>
    <n v="50"/>
    <x v="0"/>
    <x v="45"/>
    <s v="Gold"/>
    <x v="443"/>
    <x v="31"/>
    <x v="94"/>
    <x v="3"/>
    <x v="22"/>
    <n v="388.46"/>
    <n v="208"/>
    <s v="STORE17"/>
    <s v="Holloway Ltd"/>
    <x v="0"/>
    <s v="Bensonhaven"/>
    <x v="1"/>
    <n v="4"/>
    <n v="604.87"/>
    <n v="0.28000000000000003"/>
    <x v="1"/>
    <n v="1742.0255999999999"/>
  </r>
  <r>
    <s v="SALE1076"/>
    <s v="Jordan Jackson Dds"/>
    <x v="433"/>
    <n v="54"/>
    <x v="0"/>
    <x v="28"/>
    <s v="Gold"/>
    <x v="444"/>
    <x v="564"/>
    <x v="9"/>
    <x v="3"/>
    <x v="6"/>
    <n v="179.77"/>
    <n v="305"/>
    <s v="STORE17"/>
    <s v="Holloway Ltd"/>
    <x v="0"/>
    <s v="Bensonhaven"/>
    <x v="1"/>
    <n v="3"/>
    <n v="623.82000000000005"/>
    <n v="0.13"/>
    <x v="2"/>
    <n v="1628.1702"/>
  </r>
  <r>
    <s v="SALE1077"/>
    <s v="Sean Roth"/>
    <x v="159"/>
    <n v="43"/>
    <x v="0"/>
    <x v="45"/>
    <s v="Gold"/>
    <x v="160"/>
    <x v="416"/>
    <x v="51"/>
    <x v="2"/>
    <x v="4"/>
    <n v="214.32"/>
    <n v="383"/>
    <s v="STORE16"/>
    <s v="Frederick-Wright"/>
    <x v="1"/>
    <s v="New Jimmymouth"/>
    <x v="1"/>
    <n v="3"/>
    <n v="575.24"/>
    <n v="0.12"/>
    <x v="2"/>
    <n v="1518.6335999999999"/>
  </r>
  <r>
    <s v="SALE1078"/>
    <s v="Melissa Valentine"/>
    <x v="434"/>
    <n v="35"/>
    <x v="1"/>
    <x v="6"/>
    <s v="Gold"/>
    <x v="445"/>
    <x v="35"/>
    <x v="83"/>
    <x v="4"/>
    <x v="14"/>
    <n v="306.45999999999998"/>
    <n v="487"/>
    <s v="STORE11"/>
    <s v="Aguirre-Keller"/>
    <x v="2"/>
    <s v="Lake Michael"/>
    <x v="2"/>
    <n v="1"/>
    <n v="769.4"/>
    <n v="0.16"/>
    <x v="0"/>
    <n v="646.29599999999994"/>
  </r>
  <r>
    <s v="SALE1079"/>
    <s v="Victor Mcintosh"/>
    <x v="112"/>
    <n v="62"/>
    <x v="1"/>
    <x v="46"/>
    <s v="Bronze"/>
    <x v="113"/>
    <x v="109"/>
    <x v="83"/>
    <x v="4"/>
    <x v="14"/>
    <n v="306.45999999999998"/>
    <n v="487"/>
    <s v="STORE17"/>
    <s v="Holloway Ltd"/>
    <x v="0"/>
    <s v="Bensonhaven"/>
    <x v="1"/>
    <n v="1"/>
    <n v="227.28"/>
    <n v="0.13"/>
    <x v="2"/>
    <n v="197.7336"/>
  </r>
  <r>
    <s v="SALE1080"/>
    <s v="Sarah Rodgers"/>
    <x v="361"/>
    <n v="23"/>
    <x v="1"/>
    <x v="35"/>
    <s v="Gold"/>
    <x v="370"/>
    <x v="191"/>
    <x v="95"/>
    <x v="4"/>
    <x v="21"/>
    <n v="265.73266666666666"/>
    <n v="352"/>
    <s v="STORE17"/>
    <s v="Holloway Ltd"/>
    <x v="0"/>
    <s v="Bensonhaven"/>
    <x v="1"/>
    <n v="4"/>
    <n v="127.58"/>
    <n v="0.15"/>
    <x v="0"/>
    <n v="433.77199999999999"/>
  </r>
  <r>
    <s v="SALE1081"/>
    <s v="Luke Parks"/>
    <x v="301"/>
    <n v="60"/>
    <x v="1"/>
    <x v="21"/>
    <s v="Silver"/>
    <x v="306"/>
    <x v="404"/>
    <x v="38"/>
    <x v="0"/>
    <x v="13"/>
    <n v="167.12"/>
    <n v="316"/>
    <s v="STORE3"/>
    <s v="Johnson-Wright"/>
    <x v="0"/>
    <s v="Hoodberg"/>
    <x v="0"/>
    <n v="1"/>
    <n v="793.21"/>
    <n v="0.09"/>
    <x v="0"/>
    <n v="721.8211"/>
  </r>
  <r>
    <s v="SALE1082"/>
    <s v="Ryan Kane"/>
    <x v="432"/>
    <n v="50"/>
    <x v="0"/>
    <x v="45"/>
    <s v="Gold"/>
    <x v="443"/>
    <x v="245"/>
    <x v="50"/>
    <x v="2"/>
    <x v="18"/>
    <n v="250.41615384615383"/>
    <n v="159"/>
    <s v="STORE12"/>
    <s v="Thomas, Bridges and Harris"/>
    <x v="0"/>
    <s v="Sabrinatown"/>
    <x v="2"/>
    <n v="3"/>
    <n v="435.61"/>
    <n v="0.03"/>
    <x v="1"/>
    <n v="1267.6251"/>
  </r>
  <r>
    <s v="SALE1083"/>
    <s v="Tammy Brennan"/>
    <x v="383"/>
    <n v="60"/>
    <x v="0"/>
    <x v="42"/>
    <s v="Gold"/>
    <x v="392"/>
    <x v="429"/>
    <x v="35"/>
    <x v="3"/>
    <x v="6"/>
    <n v="218.48"/>
    <n v="276"/>
    <s v="STORE16"/>
    <s v="Frederick-Wright"/>
    <x v="1"/>
    <s v="New Jimmymouth"/>
    <x v="1"/>
    <n v="1"/>
    <n v="850.06"/>
    <n v="0.28999999999999998"/>
    <x v="1"/>
    <n v="603.54259999999988"/>
  </r>
  <r>
    <s v="SALE1084"/>
    <s v="Justin Mason Dds"/>
    <x v="266"/>
    <n v="39"/>
    <x v="1"/>
    <x v="40"/>
    <s v="Gold"/>
    <x v="268"/>
    <x v="97"/>
    <x v="30"/>
    <x v="2"/>
    <x v="17"/>
    <n v="337.42"/>
    <n v="256"/>
    <s v="STORE16"/>
    <s v="Frederick-Wright"/>
    <x v="1"/>
    <s v="New Jimmymouth"/>
    <x v="1"/>
    <n v="2"/>
    <n v="753.92"/>
    <n v="0.17"/>
    <x v="1"/>
    <n v="1251.5072"/>
  </r>
  <r>
    <s v="SALE1085"/>
    <s v="Zachary Andrade"/>
    <x v="285"/>
    <n v="23"/>
    <x v="1"/>
    <x v="24"/>
    <s v="Platinum"/>
    <x v="289"/>
    <x v="331"/>
    <x v="83"/>
    <x v="4"/>
    <x v="14"/>
    <n v="306.45999999999998"/>
    <n v="487"/>
    <s v="STORE13"/>
    <s v="Gardner, Humphrey and Contreras"/>
    <x v="3"/>
    <s v="Johnsonville"/>
    <x v="1"/>
    <n v="3"/>
    <n v="408.99"/>
    <n v="0.27"/>
    <x v="1"/>
    <n v="895.68809999999996"/>
  </r>
  <r>
    <s v="SALE1086"/>
    <s v="Donna Guerra"/>
    <x v="371"/>
    <n v="46"/>
    <x v="1"/>
    <x v="43"/>
    <s v="Silver"/>
    <x v="380"/>
    <x v="528"/>
    <x v="71"/>
    <x v="0"/>
    <x v="13"/>
    <n v="30.62"/>
    <n v="138"/>
    <s v="STORE5"/>
    <s v="Gray Ltd"/>
    <x v="0"/>
    <s v="New Michaelchester"/>
    <x v="0"/>
    <n v="3"/>
    <n v="404.5"/>
    <n v="0.22"/>
    <x v="1"/>
    <n v="946.53000000000009"/>
  </r>
  <r>
    <s v="SALE1087"/>
    <s v="Shelley Ponce"/>
    <x v="377"/>
    <n v="23"/>
    <x v="0"/>
    <x v="5"/>
    <s v="Gold"/>
    <x v="386"/>
    <x v="565"/>
    <x v="11"/>
    <x v="1"/>
    <x v="10"/>
    <n v="326.06"/>
    <n v="301"/>
    <s v="STORE3"/>
    <s v="Johnson-Wright"/>
    <x v="0"/>
    <s v="Hoodberg"/>
    <x v="0"/>
    <n v="3"/>
    <n v="717.81"/>
    <n v="0.17"/>
    <x v="2"/>
    <n v="1787.3469"/>
  </r>
  <r>
    <s v="SALE1088"/>
    <s v="Tyler Garner"/>
    <x v="241"/>
    <n v="64"/>
    <x v="0"/>
    <x v="4"/>
    <s v="Silver"/>
    <x v="243"/>
    <x v="195"/>
    <x v="94"/>
    <x v="3"/>
    <x v="22"/>
    <n v="388.46"/>
    <n v="208"/>
    <s v="STORE1"/>
    <s v="Martinez, Adkins and Johnson"/>
    <x v="0"/>
    <s v="Danielmouth"/>
    <x v="1"/>
    <n v="3"/>
    <n v="204.77"/>
    <n v="0.14000000000000001"/>
    <x v="0"/>
    <n v="528.3066"/>
  </r>
  <r>
    <s v="SALE1089"/>
    <s v="Tonya Reynolds"/>
    <x v="273"/>
    <n v="55"/>
    <x v="1"/>
    <x v="20"/>
    <s v="Gold"/>
    <x v="276"/>
    <x v="165"/>
    <x v="70"/>
    <x v="1"/>
    <x v="11"/>
    <n v="177.98"/>
    <n v="103"/>
    <s v="STORE18"/>
    <s v="Guerrero-Schmitt"/>
    <x v="3"/>
    <s v="East Stevechester"/>
    <x v="1"/>
    <n v="4"/>
    <n v="106.23"/>
    <n v="0.28000000000000003"/>
    <x v="2"/>
    <n v="305.94240000000002"/>
  </r>
  <r>
    <s v="SALE1090"/>
    <s v="Andrew Smith"/>
    <x v="88"/>
    <n v="60"/>
    <x v="0"/>
    <x v="18"/>
    <s v="Bronze"/>
    <x v="88"/>
    <x v="317"/>
    <x v="73"/>
    <x v="2"/>
    <x v="4"/>
    <n v="340.39"/>
    <n v="177"/>
    <s v="STORE5"/>
    <s v="Gray Ltd"/>
    <x v="0"/>
    <s v="New Michaelchester"/>
    <x v="0"/>
    <n v="2"/>
    <n v="769.48"/>
    <n v="0.11"/>
    <x v="1"/>
    <n v="1369.6744000000001"/>
  </r>
  <r>
    <s v="SALE1091"/>
    <s v="Damon Perez"/>
    <x v="57"/>
    <n v="21"/>
    <x v="0"/>
    <x v="31"/>
    <s v="Gold"/>
    <x v="57"/>
    <x v="566"/>
    <x v="71"/>
    <x v="0"/>
    <x v="13"/>
    <n v="30.62"/>
    <n v="138"/>
    <s v="STORE13"/>
    <s v="Gardner, Humphrey and Contreras"/>
    <x v="3"/>
    <s v="Johnsonville"/>
    <x v="1"/>
    <n v="2"/>
    <n v="714.21"/>
    <n v="0.14000000000000001"/>
    <x v="0"/>
    <n v="1228.4412"/>
  </r>
  <r>
    <s v="SALE1092"/>
    <s v="Daisy Johnson Dds"/>
    <x v="388"/>
    <n v="64"/>
    <x v="0"/>
    <x v="48"/>
    <s v="Platinum"/>
    <x v="398"/>
    <x v="372"/>
    <x v="75"/>
    <x v="1"/>
    <x v="11"/>
    <n v="449.4"/>
    <n v="274.7"/>
    <s v="STORE15"/>
    <s v="Shelton PLC"/>
    <x v="0"/>
    <s v="East Jenniferstad"/>
    <x v="1"/>
    <n v="4"/>
    <n v="632.24"/>
    <n v="0.25"/>
    <x v="1"/>
    <n v="1896.72"/>
  </r>
  <r>
    <s v="SALE1093"/>
    <s v="Cynthia Morris"/>
    <x v="259"/>
    <n v="18"/>
    <x v="1"/>
    <x v="28"/>
    <s v="Silver"/>
    <x v="261"/>
    <x v="509"/>
    <x v="36"/>
    <x v="3"/>
    <x v="6"/>
    <n v="325.26"/>
    <n v="400"/>
    <s v="STORE3"/>
    <s v="Johnson-Wright"/>
    <x v="0"/>
    <s v="Hoodberg"/>
    <x v="0"/>
    <n v="2"/>
    <n v="845.27"/>
    <n v="0.18"/>
    <x v="1"/>
    <n v="1386.2428"/>
  </r>
  <r>
    <s v="SALE1094"/>
    <s v="Sarah Marsh"/>
    <x v="379"/>
    <n v="47"/>
    <x v="1"/>
    <x v="14"/>
    <s v="Gold"/>
    <x v="388"/>
    <x v="567"/>
    <x v="72"/>
    <x v="3"/>
    <x v="16"/>
    <n v="371.38"/>
    <n v="220"/>
    <s v="STORE13"/>
    <s v="Gardner, Humphrey and Contreras"/>
    <x v="3"/>
    <s v="Johnsonville"/>
    <x v="1"/>
    <n v="1"/>
    <n v="575.94000000000005"/>
    <n v="0.17"/>
    <x v="0"/>
    <n v="478.03019999999998"/>
  </r>
  <r>
    <s v="SALE1095"/>
    <s v="Tyler Garner"/>
    <x v="241"/>
    <n v="64"/>
    <x v="0"/>
    <x v="4"/>
    <s v="Silver"/>
    <x v="243"/>
    <x v="33"/>
    <x v="94"/>
    <x v="3"/>
    <x v="22"/>
    <n v="388.46"/>
    <n v="208"/>
    <s v="STORE15"/>
    <s v="Shelton PLC"/>
    <x v="0"/>
    <s v="East Jenniferstad"/>
    <x v="1"/>
    <n v="1"/>
    <n v="907.97"/>
    <n v="0.26"/>
    <x v="2"/>
    <n v="671.89779999999996"/>
  </r>
  <r>
    <s v="SALE1096"/>
    <s v="Cynthia Payne"/>
    <x v="175"/>
    <n v="32"/>
    <x v="1"/>
    <x v="27"/>
    <s v="Bronze"/>
    <x v="176"/>
    <x v="379"/>
    <x v="42"/>
    <x v="0"/>
    <x v="11"/>
    <n v="131.51"/>
    <n v="0"/>
    <s v="STORE12"/>
    <s v="Thomas, Bridges and Harris"/>
    <x v="0"/>
    <s v="Sabrinatown"/>
    <x v="2"/>
    <n v="1"/>
    <n v="99.35"/>
    <n v="0.08"/>
    <x v="2"/>
    <n v="91.402000000000001"/>
  </r>
  <r>
    <s v="SALE1097"/>
    <s v="Andrea Perez"/>
    <x v="287"/>
    <n v="61"/>
    <x v="1"/>
    <x v="23"/>
    <s v="Gold"/>
    <x v="291"/>
    <x v="247"/>
    <x v="90"/>
    <x v="1"/>
    <x v="3"/>
    <n v="112.42"/>
    <n v="416"/>
    <s v="STORE3"/>
    <s v="Johnson-Wright"/>
    <x v="0"/>
    <s v="Hoodberg"/>
    <x v="0"/>
    <n v="2"/>
    <n v="374.42"/>
    <n v="0.21"/>
    <x v="2"/>
    <n v="591.58360000000005"/>
  </r>
  <r>
    <s v="SALE1098"/>
    <s v="Bryan Tran"/>
    <x v="229"/>
    <n v="21"/>
    <x v="0"/>
    <x v="36"/>
    <s v="Gold"/>
    <x v="230"/>
    <x v="9"/>
    <x v="5"/>
    <x v="1"/>
    <x v="5"/>
    <n v="465.34"/>
    <n v="301"/>
    <s v="STORE15"/>
    <s v="Shelton PLC"/>
    <x v="0"/>
    <s v="East Jenniferstad"/>
    <x v="1"/>
    <n v="3"/>
    <n v="248.43"/>
    <n v="0.24"/>
    <x v="2"/>
    <n v="566.42039999999997"/>
  </r>
  <r>
    <s v="SALE1099"/>
    <s v="Gregory Curtis"/>
    <x v="227"/>
    <n v="45"/>
    <x v="0"/>
    <x v="1"/>
    <s v="Bronze"/>
    <x v="228"/>
    <x v="568"/>
    <x v="65"/>
    <x v="4"/>
    <x v="11"/>
    <n v="119.57"/>
    <n v="210"/>
    <s v="STORE1"/>
    <s v="Martinez, Adkins and Johnson"/>
    <x v="0"/>
    <s v="Danielmouth"/>
    <x v="1"/>
    <n v="1"/>
    <n v="784.46"/>
    <n v="0.14000000000000001"/>
    <x v="2"/>
    <n v="674.63560000000007"/>
  </r>
  <r>
    <s v="SALE1100"/>
    <s v="Beth Allen"/>
    <x v="404"/>
    <n v="32"/>
    <x v="1"/>
    <x v="15"/>
    <s v="Silver"/>
    <x v="415"/>
    <x v="411"/>
    <x v="40"/>
    <x v="0"/>
    <x v="0"/>
    <n v="212.26"/>
    <n v="82"/>
    <s v="STORE10"/>
    <s v="Hill, Wagner and Ballard"/>
    <x v="3"/>
    <s v="East Davidville"/>
    <x v="2"/>
    <n v="3"/>
    <n v="70.88"/>
    <n v="0.27"/>
    <x v="2"/>
    <n v="155.22720000000001"/>
  </r>
  <r>
    <s v="SALE1101"/>
    <s v="Ashley Griffin"/>
    <x v="396"/>
    <n v="40"/>
    <x v="1"/>
    <x v="33"/>
    <s v="Gold"/>
    <x v="407"/>
    <x v="159"/>
    <x v="67"/>
    <x v="1"/>
    <x v="1"/>
    <n v="439.07"/>
    <n v="142"/>
    <s v="STORE1"/>
    <s v="Martinez, Adkins and Johnson"/>
    <x v="0"/>
    <s v="Danielmouth"/>
    <x v="1"/>
    <n v="3"/>
    <n v="324.29000000000002"/>
    <n v="0.16"/>
    <x v="2"/>
    <n v="817.21080000000006"/>
  </r>
  <r>
    <s v="SALE1102"/>
    <s v="Cristian Wright"/>
    <x v="205"/>
    <n v="30"/>
    <x v="0"/>
    <x v="24"/>
    <s v="Bronze"/>
    <x v="206"/>
    <x v="253"/>
    <x v="5"/>
    <x v="1"/>
    <x v="5"/>
    <n v="465.34"/>
    <n v="301"/>
    <s v="STORE3"/>
    <s v="Johnson-Wright"/>
    <x v="0"/>
    <s v="Hoodberg"/>
    <x v="0"/>
    <n v="4"/>
    <n v="243.92"/>
    <n v="0.02"/>
    <x v="1"/>
    <n v="956.16639999999995"/>
  </r>
  <r>
    <s v="SALE1103"/>
    <s v="Joshua Bell"/>
    <x v="435"/>
    <n v="26"/>
    <x v="0"/>
    <x v="46"/>
    <s v="Platinum"/>
    <x v="446"/>
    <x v="57"/>
    <x v="77"/>
    <x v="0"/>
    <x v="11"/>
    <n v="38.76"/>
    <n v="137"/>
    <s v="STORE13"/>
    <s v="Gardner, Humphrey and Contreras"/>
    <x v="3"/>
    <s v="Johnsonville"/>
    <x v="1"/>
    <n v="1"/>
    <n v="664.35"/>
    <n v="0"/>
    <x v="0"/>
    <n v="664.35"/>
  </r>
  <r>
    <s v="SALE1104"/>
    <s v="Andrew Mason"/>
    <x v="299"/>
    <n v="52"/>
    <x v="1"/>
    <x v="9"/>
    <s v="Bronze"/>
    <x v="304"/>
    <x v="569"/>
    <x v="39"/>
    <x v="3"/>
    <x v="7"/>
    <n v="123.46"/>
    <n v="76"/>
    <s v="STORE10"/>
    <s v="Hill, Wagner and Ballard"/>
    <x v="3"/>
    <s v="East Davidville"/>
    <x v="2"/>
    <n v="2"/>
    <n v="218.07"/>
    <n v="0.19"/>
    <x v="1"/>
    <n v="353.27339999999998"/>
  </r>
  <r>
    <s v="SALE1105"/>
    <s v="Kristine Higgins"/>
    <x v="277"/>
    <n v="27"/>
    <x v="1"/>
    <x v="42"/>
    <s v="Silver"/>
    <x v="280"/>
    <x v="541"/>
    <x v="5"/>
    <x v="1"/>
    <x v="5"/>
    <n v="465.34"/>
    <n v="301"/>
    <s v="STORE3"/>
    <s v="Johnson-Wright"/>
    <x v="0"/>
    <s v="Hoodberg"/>
    <x v="0"/>
    <n v="4"/>
    <n v="921.83"/>
    <n v="0.27"/>
    <x v="0"/>
    <n v="2691.7435999999998"/>
  </r>
  <r>
    <s v="SALE1106"/>
    <s v="Daniel Contreras"/>
    <x v="64"/>
    <n v="36"/>
    <x v="1"/>
    <x v="26"/>
    <s v="Platinum"/>
    <x v="64"/>
    <x v="232"/>
    <x v="57"/>
    <x v="0"/>
    <x v="13"/>
    <n v="190.29"/>
    <n v="260"/>
    <s v="STORE1"/>
    <s v="Martinez, Adkins and Johnson"/>
    <x v="0"/>
    <s v="Danielmouth"/>
    <x v="1"/>
    <n v="3"/>
    <n v="326.2"/>
    <n v="0.22"/>
    <x v="2"/>
    <n v="763.30799999999999"/>
  </r>
  <r>
    <s v="SALE1107"/>
    <s v="Kelly Garrett"/>
    <x v="244"/>
    <n v="62"/>
    <x v="1"/>
    <x v="2"/>
    <s v="Silver"/>
    <x v="246"/>
    <x v="437"/>
    <x v="53"/>
    <x v="0"/>
    <x v="11"/>
    <n v="144.53"/>
    <n v="367"/>
    <s v="STORE19"/>
    <s v="Mann-Austin"/>
    <x v="3"/>
    <s v="Vasquezborough"/>
    <x v="2"/>
    <n v="1"/>
    <n v="244.25"/>
    <n v="0.09"/>
    <x v="1"/>
    <n v="222.26750000000001"/>
  </r>
  <r>
    <s v="SALE1108"/>
    <s v="Gregory Allen"/>
    <x v="89"/>
    <n v="20"/>
    <x v="1"/>
    <x v="1"/>
    <s v="Platinum"/>
    <x v="89"/>
    <x v="134"/>
    <x v="86"/>
    <x v="0"/>
    <x v="20"/>
    <n v="103.45"/>
    <n v="465"/>
    <s v="STORE10"/>
    <s v="Hill, Wagner and Ballard"/>
    <x v="3"/>
    <s v="East Davidville"/>
    <x v="2"/>
    <n v="3"/>
    <n v="808.87"/>
    <n v="0.12"/>
    <x v="2"/>
    <n v="2135.4168"/>
  </r>
  <r>
    <s v="SALE1109"/>
    <s v="Jasmine Snyder"/>
    <x v="94"/>
    <n v="46"/>
    <x v="1"/>
    <x v="40"/>
    <s v="Silver"/>
    <x v="94"/>
    <x v="570"/>
    <x v="45"/>
    <x v="0"/>
    <x v="0"/>
    <n v="204.39"/>
    <n v="281"/>
    <s v="STORE2"/>
    <s v="Black-Horn"/>
    <x v="2"/>
    <s v="North Nancyview"/>
    <x v="0"/>
    <n v="3"/>
    <n v="826.15"/>
    <n v="0"/>
    <x v="1"/>
    <n v="2478.4499999999998"/>
  </r>
  <r>
    <s v="SALE1110"/>
    <s v="Dr. Suzanne Bullock"/>
    <x v="8"/>
    <n v="60"/>
    <x v="1"/>
    <x v="4"/>
    <s v="Platinum"/>
    <x v="8"/>
    <x v="413"/>
    <x v="10"/>
    <x v="0"/>
    <x v="9"/>
    <n v="166.06"/>
    <n v="340"/>
    <s v="STORE19"/>
    <s v="Mann-Austin"/>
    <x v="3"/>
    <s v="Vasquezborough"/>
    <x v="2"/>
    <n v="3"/>
    <n v="631.20000000000005"/>
    <n v="0.24"/>
    <x v="0"/>
    <n v="1439.136"/>
  </r>
  <r>
    <s v="SALE1111"/>
    <s v="Sarah Lane"/>
    <x v="378"/>
    <n v="38"/>
    <x v="0"/>
    <x v="1"/>
    <s v="Silver"/>
    <x v="387"/>
    <x v="229"/>
    <x v="87"/>
    <x v="4"/>
    <x v="11"/>
    <n v="113.83"/>
    <n v="485"/>
    <s v="STORE10"/>
    <s v="Hill, Wagner and Ballard"/>
    <x v="3"/>
    <s v="East Davidville"/>
    <x v="2"/>
    <n v="1"/>
    <n v="937.01"/>
    <n v="7.0000000000000007E-2"/>
    <x v="0"/>
    <n v="871.41929999999991"/>
  </r>
  <r>
    <s v="SALE1112"/>
    <s v="Michael Davies"/>
    <x v="374"/>
    <n v="25"/>
    <x v="1"/>
    <x v="47"/>
    <s v="Gold"/>
    <x v="383"/>
    <x v="229"/>
    <x v="78"/>
    <x v="0"/>
    <x v="0"/>
    <n v="107.06"/>
    <n v="359"/>
    <s v="STORE5"/>
    <s v="Gray Ltd"/>
    <x v="0"/>
    <s v="New Michaelchester"/>
    <x v="0"/>
    <n v="2"/>
    <n v="644"/>
    <n v="0.04"/>
    <x v="1"/>
    <n v="1236.48"/>
  </r>
  <r>
    <s v="SALE1113"/>
    <s v="David Patterson"/>
    <x v="18"/>
    <n v="43"/>
    <x v="1"/>
    <x v="8"/>
    <s v="Gold"/>
    <x v="18"/>
    <x v="571"/>
    <x v="52"/>
    <x v="4"/>
    <x v="15"/>
    <n v="438.25"/>
    <n v="496"/>
    <s v="STORE5"/>
    <s v="Gray Ltd"/>
    <x v="0"/>
    <s v="New Michaelchester"/>
    <x v="0"/>
    <n v="3"/>
    <n v="629.58000000000004"/>
    <n v="0.05"/>
    <x v="0"/>
    <n v="1794.3030000000001"/>
  </r>
  <r>
    <s v="SALE1114"/>
    <s v="Cynthia Parrish"/>
    <x v="219"/>
    <n v="18"/>
    <x v="0"/>
    <x v="46"/>
    <s v="Silver"/>
    <x v="220"/>
    <x v="572"/>
    <x v="72"/>
    <x v="3"/>
    <x v="16"/>
    <n v="371.38"/>
    <n v="220"/>
    <s v="STORE2"/>
    <s v="Black-Horn"/>
    <x v="2"/>
    <s v="North Nancyview"/>
    <x v="0"/>
    <n v="2"/>
    <n v="121.52"/>
    <n v="0.18"/>
    <x v="2"/>
    <n v="199.2928"/>
  </r>
  <r>
    <s v="SALE1115"/>
    <s v="Terry Moses"/>
    <x v="122"/>
    <n v="51"/>
    <x v="1"/>
    <x v="8"/>
    <s v="Platinum"/>
    <x v="123"/>
    <x v="109"/>
    <x v="15"/>
    <x v="0"/>
    <x v="13"/>
    <n v="240.63"/>
    <n v="423"/>
    <s v="STORE19"/>
    <s v="Mann-Austin"/>
    <x v="3"/>
    <s v="Vasquezborough"/>
    <x v="2"/>
    <n v="2"/>
    <n v="549.83000000000004"/>
    <n v="7.0000000000000007E-2"/>
    <x v="1"/>
    <n v="1022.6838"/>
  </r>
  <r>
    <s v="SALE1116"/>
    <s v="Patty Francis"/>
    <x v="418"/>
    <n v="63"/>
    <x v="1"/>
    <x v="2"/>
    <s v="Gold"/>
    <x v="429"/>
    <x v="188"/>
    <x v="26"/>
    <x v="1"/>
    <x v="11"/>
    <n v="242.23"/>
    <n v="453"/>
    <s v="STORE8"/>
    <s v="Bean, Jones and Park"/>
    <x v="1"/>
    <s v="Thompsonborough"/>
    <x v="2"/>
    <n v="3"/>
    <n v="278.38"/>
    <n v="0.03"/>
    <x v="0"/>
    <n v="810.08579999999995"/>
  </r>
  <r>
    <s v="SALE1117"/>
    <s v="Melinda Rivera"/>
    <x v="167"/>
    <n v="47"/>
    <x v="1"/>
    <x v="21"/>
    <s v="Platinum"/>
    <x v="168"/>
    <x v="438"/>
    <x v="99"/>
    <x v="4"/>
    <x v="21"/>
    <n v="358.47"/>
    <n v="143"/>
    <s v="STORE3"/>
    <s v="Johnson-Wright"/>
    <x v="0"/>
    <s v="Hoodberg"/>
    <x v="0"/>
    <n v="4"/>
    <n v="723.66"/>
    <n v="0.03"/>
    <x v="1"/>
    <n v="2807.8008"/>
  </r>
  <r>
    <s v="SALE1118"/>
    <s v="Michelle Carpenter"/>
    <x v="293"/>
    <n v="44"/>
    <x v="1"/>
    <x v="19"/>
    <s v="Gold"/>
    <x v="297"/>
    <x v="456"/>
    <x v="18"/>
    <x v="0"/>
    <x v="13"/>
    <n v="477.61"/>
    <n v="300"/>
    <s v="STORE9"/>
    <s v="Moore, Padilla and Butler"/>
    <x v="2"/>
    <s v="East Johnstad"/>
    <x v="1"/>
    <n v="1"/>
    <n v="724.74"/>
    <n v="0.15"/>
    <x v="1"/>
    <n v="616.029"/>
  </r>
  <r>
    <s v="SALE1119"/>
    <s v="Tyler Weber"/>
    <x v="262"/>
    <n v="54"/>
    <x v="0"/>
    <x v="49"/>
    <s v="Gold"/>
    <x v="264"/>
    <x v="573"/>
    <x v="39"/>
    <x v="3"/>
    <x v="7"/>
    <n v="123.46"/>
    <n v="76"/>
    <s v="STORE4"/>
    <s v="Alexander Group"/>
    <x v="2"/>
    <s v="Port Sharon"/>
    <x v="2"/>
    <n v="2"/>
    <n v="961.84"/>
    <n v="0.25"/>
    <x v="1"/>
    <n v="1442.76"/>
  </r>
  <r>
    <s v="SALE1120"/>
    <s v="Bridget Allen"/>
    <x v="134"/>
    <n v="59"/>
    <x v="0"/>
    <x v="37"/>
    <s v="Silver"/>
    <x v="135"/>
    <x v="2"/>
    <x v="92"/>
    <x v="4"/>
    <x v="15"/>
    <n v="353.47"/>
    <n v="214"/>
    <s v="STORE16"/>
    <s v="Frederick-Wright"/>
    <x v="1"/>
    <s v="New Jimmymouth"/>
    <x v="1"/>
    <n v="4"/>
    <n v="21.12"/>
    <n v="0.18"/>
    <x v="2"/>
    <n v="69.273600000000002"/>
  </r>
  <r>
    <s v="SALE1121"/>
    <s v="Casey Simpson"/>
    <x v="132"/>
    <n v="54"/>
    <x v="0"/>
    <x v="25"/>
    <s v="Platinum"/>
    <x v="133"/>
    <x v="140"/>
    <x v="90"/>
    <x v="1"/>
    <x v="3"/>
    <n v="112.42"/>
    <n v="416"/>
    <s v="STORE4"/>
    <s v="Alexander Group"/>
    <x v="2"/>
    <s v="Port Sharon"/>
    <x v="2"/>
    <n v="3"/>
    <n v="819.93"/>
    <n v="0.08"/>
    <x v="1"/>
    <n v="2263.0068000000001"/>
  </r>
  <r>
    <s v="SALE1122"/>
    <s v="Lisa Chandler"/>
    <x v="124"/>
    <n v="29"/>
    <x v="0"/>
    <x v="10"/>
    <s v="Platinum"/>
    <x v="125"/>
    <x v="176"/>
    <x v="63"/>
    <x v="1"/>
    <x v="11"/>
    <n v="450.71"/>
    <n v="389"/>
    <s v="STORE0"/>
    <s v="Rivera-Warner"/>
    <x v="3"/>
    <s v="Washingtonfurt"/>
    <x v="1"/>
    <n v="2"/>
    <n v="700.95"/>
    <n v="0.18"/>
    <x v="0"/>
    <n v="1149.558"/>
  </r>
  <r>
    <s v="SALE1123"/>
    <s v="Cristian Wright"/>
    <x v="205"/>
    <n v="30"/>
    <x v="0"/>
    <x v="24"/>
    <s v="Bronze"/>
    <x v="206"/>
    <x v="126"/>
    <x v="53"/>
    <x v="0"/>
    <x v="11"/>
    <n v="144.53"/>
    <n v="367"/>
    <s v="STORE14"/>
    <s v="Mcdonald Inc"/>
    <x v="2"/>
    <s v="Christopherland"/>
    <x v="0"/>
    <n v="2"/>
    <n v="456.38"/>
    <n v="0.12"/>
    <x v="0"/>
    <n v="803.22879999999998"/>
  </r>
  <r>
    <s v="SALE1124"/>
    <s v="Natalie Johnson"/>
    <x v="436"/>
    <n v="64"/>
    <x v="0"/>
    <x v="30"/>
    <s v="Platinum"/>
    <x v="447"/>
    <x v="21"/>
    <x v="3"/>
    <x v="1"/>
    <x v="3"/>
    <n v="392.89"/>
    <n v="320"/>
    <s v="STORE14"/>
    <s v="Mcdonald Inc"/>
    <x v="2"/>
    <s v="Christopherland"/>
    <x v="0"/>
    <n v="3"/>
    <n v="291.05"/>
    <n v="0.3"/>
    <x v="0"/>
    <n v="611.20500000000004"/>
  </r>
  <r>
    <s v="SALE1125"/>
    <s v="Michelle Gonzalez"/>
    <x v="315"/>
    <n v="59"/>
    <x v="0"/>
    <x v="35"/>
    <s v="Silver"/>
    <x v="320"/>
    <x v="482"/>
    <x v="98"/>
    <x v="0"/>
    <x v="11"/>
    <n v="60.65"/>
    <n v="75"/>
    <s v="STORE15"/>
    <s v="Shelton PLC"/>
    <x v="0"/>
    <s v="East Jenniferstad"/>
    <x v="1"/>
    <n v="2"/>
    <n v="463.52"/>
    <n v="0.27"/>
    <x v="1"/>
    <n v="676.73919999999998"/>
  </r>
  <r>
    <s v="SALE1126"/>
    <s v="Tanya Lopez"/>
    <x v="270"/>
    <n v="34"/>
    <x v="1"/>
    <x v="9"/>
    <s v="Gold"/>
    <x v="273"/>
    <x v="507"/>
    <x v="90"/>
    <x v="1"/>
    <x v="3"/>
    <n v="112.42"/>
    <n v="416"/>
    <s v="STORE17"/>
    <s v="Holloway Ltd"/>
    <x v="0"/>
    <s v="Bensonhaven"/>
    <x v="1"/>
    <n v="3"/>
    <n v="241.64"/>
    <n v="0.28999999999999998"/>
    <x v="1"/>
    <n v="514.69319999999993"/>
  </r>
  <r>
    <s v="SALE1127"/>
    <s v="Sarah Smith"/>
    <x v="60"/>
    <n v="48"/>
    <x v="0"/>
    <x v="8"/>
    <s v="Gold"/>
    <x v="60"/>
    <x v="310"/>
    <x v="37"/>
    <x v="3"/>
    <x v="8"/>
    <n v="19.52"/>
    <n v="57"/>
    <s v="STORE10"/>
    <s v="Hill, Wagner and Ballard"/>
    <x v="3"/>
    <s v="East Davidville"/>
    <x v="2"/>
    <n v="2"/>
    <n v="47.86"/>
    <n v="0.03"/>
    <x v="1"/>
    <n v="92.848399999999998"/>
  </r>
  <r>
    <s v="SALE1128"/>
    <s v="Evelyn Brown"/>
    <x v="33"/>
    <n v="39"/>
    <x v="0"/>
    <x v="23"/>
    <s v="Gold"/>
    <x v="33"/>
    <x v="574"/>
    <x v="80"/>
    <x v="3"/>
    <x v="5"/>
    <n v="447.43"/>
    <n v="191"/>
    <s v="STORE3"/>
    <s v="Johnson-Wright"/>
    <x v="0"/>
    <s v="Hoodberg"/>
    <x v="0"/>
    <n v="1"/>
    <n v="805.07"/>
    <n v="0.06"/>
    <x v="2"/>
    <n v="756.76580000000001"/>
  </r>
  <r>
    <s v="SALE1129"/>
    <s v="James Orozco"/>
    <x v="140"/>
    <n v="37"/>
    <x v="1"/>
    <x v="17"/>
    <s v="Gold"/>
    <x v="141"/>
    <x v="164"/>
    <x v="13"/>
    <x v="1"/>
    <x v="3"/>
    <n v="419.28"/>
    <n v="86"/>
    <s v="STORE1"/>
    <s v="Martinez, Adkins and Johnson"/>
    <x v="0"/>
    <s v="Danielmouth"/>
    <x v="1"/>
    <n v="3"/>
    <n v="848.48"/>
    <n v="0"/>
    <x v="2"/>
    <n v="2545.44"/>
  </r>
  <r>
    <s v="SALE1130"/>
    <s v="Nancy Page"/>
    <x v="85"/>
    <n v="19"/>
    <x v="0"/>
    <x v="39"/>
    <s v="Bronze"/>
    <x v="85"/>
    <x v="575"/>
    <x v="27"/>
    <x v="4"/>
    <x v="14"/>
    <n v="386.56"/>
    <n v="125"/>
    <s v="STORE8"/>
    <s v="Bean, Jones and Park"/>
    <x v="1"/>
    <s v="Thompsonborough"/>
    <x v="2"/>
    <n v="2"/>
    <n v="568.95000000000005"/>
    <n v="0.22"/>
    <x v="0"/>
    <n v="887.56200000000013"/>
  </r>
  <r>
    <s v="SALE1131"/>
    <s v="Mariah Brown"/>
    <x v="58"/>
    <n v="37"/>
    <x v="0"/>
    <x v="3"/>
    <s v="Silver"/>
    <x v="58"/>
    <x v="267"/>
    <x v="27"/>
    <x v="4"/>
    <x v="14"/>
    <n v="386.56"/>
    <n v="125"/>
    <s v="STORE11"/>
    <s v="Aguirre-Keller"/>
    <x v="2"/>
    <s v="Lake Michael"/>
    <x v="2"/>
    <n v="3"/>
    <n v="269.83999999999997"/>
    <n v="0.05"/>
    <x v="1"/>
    <n v="769.04399999999998"/>
  </r>
  <r>
    <s v="SALE1132"/>
    <s v="Stacy Collins"/>
    <x v="419"/>
    <n v="41"/>
    <x v="1"/>
    <x v="24"/>
    <s v="Bronze"/>
    <x v="430"/>
    <x v="215"/>
    <x v="85"/>
    <x v="1"/>
    <x v="3"/>
    <n v="86.42"/>
    <n v="222"/>
    <s v="STORE13"/>
    <s v="Gardner, Humphrey and Contreras"/>
    <x v="3"/>
    <s v="Johnsonville"/>
    <x v="1"/>
    <n v="4"/>
    <n v="267.36"/>
    <n v="0.27"/>
    <x v="1"/>
    <n v="780.69119999999998"/>
  </r>
  <r>
    <s v="SALE1133"/>
    <s v="Ryan Hernandez"/>
    <x v="281"/>
    <n v="30"/>
    <x v="0"/>
    <x v="8"/>
    <s v="Bronze"/>
    <x v="284"/>
    <x v="576"/>
    <x v="92"/>
    <x v="4"/>
    <x v="15"/>
    <n v="353.47"/>
    <n v="214"/>
    <s v="STORE1"/>
    <s v="Martinez, Adkins and Johnson"/>
    <x v="0"/>
    <s v="Danielmouth"/>
    <x v="1"/>
    <n v="1"/>
    <n v="438.41"/>
    <n v="0.09"/>
    <x v="0"/>
    <n v="398.95310000000012"/>
  </r>
  <r>
    <s v="SALE1134"/>
    <s v="Daniel Rivas"/>
    <x v="111"/>
    <n v="39"/>
    <x v="1"/>
    <x v="36"/>
    <s v="Silver"/>
    <x v="112"/>
    <x v="577"/>
    <x v="69"/>
    <x v="1"/>
    <x v="11"/>
    <n v="88.49"/>
    <n v="246"/>
    <s v="STORE18"/>
    <s v="Guerrero-Schmitt"/>
    <x v="3"/>
    <s v="East Stevechester"/>
    <x v="1"/>
    <n v="2"/>
    <n v="86.72"/>
    <n v="0.28000000000000003"/>
    <x v="2"/>
    <n v="124.8768"/>
  </r>
  <r>
    <s v="SALE1135"/>
    <s v="Bryce Hawkins"/>
    <x v="346"/>
    <n v="40"/>
    <x v="0"/>
    <x v="39"/>
    <s v="Bronze"/>
    <x v="353"/>
    <x v="578"/>
    <x v="41"/>
    <x v="2"/>
    <x v="19"/>
    <n v="183.04"/>
    <n v="457"/>
    <s v="STORE6"/>
    <s v="Benson-Elliott"/>
    <x v="3"/>
    <s v="Port Josephberg"/>
    <x v="2"/>
    <n v="4"/>
    <n v="630.21"/>
    <n v="0.14000000000000001"/>
    <x v="2"/>
    <n v="2167.9223999999999"/>
  </r>
  <r>
    <s v="SALE1136"/>
    <s v="Melanie Lam"/>
    <x v="437"/>
    <n v="32"/>
    <x v="0"/>
    <x v="32"/>
    <s v="Silver"/>
    <x v="448"/>
    <x v="509"/>
    <x v="4"/>
    <x v="2"/>
    <x v="4"/>
    <n v="17.309999999999999"/>
    <n v="399"/>
    <s v="STORE6"/>
    <s v="Benson-Elliott"/>
    <x v="3"/>
    <s v="Port Josephberg"/>
    <x v="2"/>
    <n v="3"/>
    <n v="180.84"/>
    <n v="0.03"/>
    <x v="1"/>
    <n v="526.24439999999993"/>
  </r>
  <r>
    <s v="SALE1137"/>
    <s v="Caroline Collins"/>
    <x v="424"/>
    <n v="64"/>
    <x v="1"/>
    <x v="24"/>
    <s v="Silver"/>
    <x v="435"/>
    <x v="522"/>
    <x v="91"/>
    <x v="2"/>
    <x v="19"/>
    <n v="299.11"/>
    <n v="118"/>
    <s v="STORE16"/>
    <s v="Frederick-Wright"/>
    <x v="1"/>
    <s v="New Jimmymouth"/>
    <x v="1"/>
    <n v="1"/>
    <n v="453.41"/>
    <n v="0.04"/>
    <x v="2"/>
    <n v="435.27359999999999"/>
  </r>
  <r>
    <s v="SALE1138"/>
    <s v="Heather Collins"/>
    <x v="376"/>
    <n v="40"/>
    <x v="0"/>
    <x v="12"/>
    <s v="Platinum"/>
    <x v="385"/>
    <x v="280"/>
    <x v="69"/>
    <x v="1"/>
    <x v="11"/>
    <n v="88.49"/>
    <n v="246"/>
    <s v="STORE6"/>
    <s v="Benson-Elliott"/>
    <x v="3"/>
    <s v="Port Josephberg"/>
    <x v="2"/>
    <n v="1"/>
    <n v="629.09"/>
    <n v="0.02"/>
    <x v="0"/>
    <n v="616.50819999999999"/>
  </r>
  <r>
    <s v="SALE1139"/>
    <s v="Paul Fox"/>
    <x v="127"/>
    <n v="33"/>
    <x v="1"/>
    <x v="22"/>
    <s v="Silver"/>
    <x v="128"/>
    <x v="79"/>
    <x v="25"/>
    <x v="1"/>
    <x v="5"/>
    <n v="480.9"/>
    <n v="104"/>
    <s v="STORE2"/>
    <s v="Black-Horn"/>
    <x v="2"/>
    <s v="North Nancyview"/>
    <x v="0"/>
    <n v="2"/>
    <n v="257.45"/>
    <n v="0"/>
    <x v="2"/>
    <n v="514.9"/>
  </r>
  <r>
    <s v="SALE1140"/>
    <s v="Nicholas Bradshaw"/>
    <x v="438"/>
    <n v="43"/>
    <x v="1"/>
    <x v="39"/>
    <s v="Silver"/>
    <x v="449"/>
    <x v="206"/>
    <x v="13"/>
    <x v="1"/>
    <x v="3"/>
    <n v="419.28"/>
    <n v="86"/>
    <s v="STORE15"/>
    <s v="Shelton PLC"/>
    <x v="0"/>
    <s v="East Jenniferstad"/>
    <x v="1"/>
    <n v="2"/>
    <n v="696.61"/>
    <n v="0.17"/>
    <x v="1"/>
    <n v="1156.3725999999999"/>
  </r>
  <r>
    <s v="SALE1141"/>
    <s v="James Orozco"/>
    <x v="140"/>
    <n v="37"/>
    <x v="1"/>
    <x v="17"/>
    <s v="Gold"/>
    <x v="141"/>
    <x v="579"/>
    <x v="54"/>
    <x v="4"/>
    <x v="21"/>
    <n v="167.34"/>
    <n v="296"/>
    <s v="STORE7"/>
    <s v="Martinez-Mullins"/>
    <x v="2"/>
    <s v="Williamsfurt"/>
    <x v="2"/>
    <n v="2"/>
    <n v="143.79"/>
    <n v="0.1"/>
    <x v="1"/>
    <n v="258.822"/>
  </r>
  <r>
    <s v="SALE1142"/>
    <s v="Jared Moran"/>
    <x v="149"/>
    <n v="28"/>
    <x v="1"/>
    <x v="35"/>
    <s v="Bronze"/>
    <x v="272"/>
    <x v="418"/>
    <x v="50"/>
    <x v="2"/>
    <x v="18"/>
    <n v="250.41615384615383"/>
    <n v="159"/>
    <s v="STORE1"/>
    <s v="Martinez, Adkins and Johnson"/>
    <x v="0"/>
    <s v="Danielmouth"/>
    <x v="1"/>
    <n v="3"/>
    <n v="460.93"/>
    <n v="0.19"/>
    <x v="2"/>
    <n v="1120.0599"/>
  </r>
  <r>
    <s v="SALE1143"/>
    <s v="Philip Pennington"/>
    <x v="147"/>
    <n v="27"/>
    <x v="1"/>
    <x v="47"/>
    <s v="Platinum"/>
    <x v="148"/>
    <x v="445"/>
    <x v="77"/>
    <x v="0"/>
    <x v="11"/>
    <n v="38.76"/>
    <n v="137"/>
    <s v="STORE9"/>
    <s v="Moore, Padilla and Butler"/>
    <x v="2"/>
    <s v="East Johnstad"/>
    <x v="1"/>
    <n v="2"/>
    <n v="67.55"/>
    <n v="0.03"/>
    <x v="0"/>
    <n v="131.047"/>
  </r>
  <r>
    <s v="SALE1144"/>
    <s v="Antonio Jones"/>
    <x v="254"/>
    <n v="48"/>
    <x v="0"/>
    <x v="36"/>
    <s v="Silver"/>
    <x v="256"/>
    <x v="138"/>
    <x v="2"/>
    <x v="2"/>
    <x v="2"/>
    <n v="43.29"/>
    <n v="267"/>
    <s v="STORE1"/>
    <s v="Martinez, Adkins and Johnson"/>
    <x v="0"/>
    <s v="Danielmouth"/>
    <x v="1"/>
    <n v="3"/>
    <n v="803.31"/>
    <n v="0.1"/>
    <x v="1"/>
    <n v="2168.9369999999999"/>
  </r>
  <r>
    <s v="SALE1145"/>
    <s v="Summer Weiss"/>
    <x v="439"/>
    <n v="37"/>
    <x v="0"/>
    <x v="19"/>
    <s v="Bronze"/>
    <x v="450"/>
    <x v="468"/>
    <x v="30"/>
    <x v="2"/>
    <x v="17"/>
    <n v="337.42"/>
    <n v="256"/>
    <s v="STORE13"/>
    <s v="Gardner, Humphrey and Contreras"/>
    <x v="3"/>
    <s v="Johnsonville"/>
    <x v="1"/>
    <n v="4"/>
    <n v="254.71"/>
    <n v="0.2"/>
    <x v="2"/>
    <n v="815.07200000000012"/>
  </r>
  <r>
    <s v="SALE1146"/>
    <s v="Sarah Rodgers"/>
    <x v="361"/>
    <n v="23"/>
    <x v="1"/>
    <x v="35"/>
    <s v="Gold"/>
    <x v="370"/>
    <x v="151"/>
    <x v="57"/>
    <x v="0"/>
    <x v="13"/>
    <n v="190.29"/>
    <n v="260"/>
    <s v="STORE4"/>
    <s v="Alexander Group"/>
    <x v="2"/>
    <s v="Port Sharon"/>
    <x v="2"/>
    <n v="4"/>
    <n v="594.89"/>
    <n v="0.3"/>
    <x v="1"/>
    <n v="1665.692"/>
  </r>
  <r>
    <s v="SALE1147"/>
    <s v="Jordan Wells"/>
    <x v="208"/>
    <n v="47"/>
    <x v="1"/>
    <x v="19"/>
    <s v="Gold"/>
    <x v="209"/>
    <x v="58"/>
    <x v="52"/>
    <x v="4"/>
    <x v="15"/>
    <n v="438.25"/>
    <n v="496"/>
    <s v="STORE0"/>
    <s v="Rivera-Warner"/>
    <x v="3"/>
    <s v="Washingtonfurt"/>
    <x v="1"/>
    <n v="2"/>
    <n v="844.31"/>
    <n v="7.0000000000000007E-2"/>
    <x v="1"/>
    <n v="1570.4166"/>
  </r>
  <r>
    <s v="SALE1148"/>
    <s v="Morgan Bowen"/>
    <x v="210"/>
    <n v="54"/>
    <x v="0"/>
    <x v="7"/>
    <s v="Gold"/>
    <x v="211"/>
    <x v="368"/>
    <x v="5"/>
    <x v="1"/>
    <x v="5"/>
    <n v="465.34"/>
    <n v="301"/>
    <s v="STORE6"/>
    <s v="Benson-Elliott"/>
    <x v="3"/>
    <s v="Port Josephberg"/>
    <x v="2"/>
    <n v="4"/>
    <n v="101.33"/>
    <n v="0"/>
    <x v="0"/>
    <n v="405.32"/>
  </r>
  <r>
    <s v="SALE1149"/>
    <s v="Joseph Richards"/>
    <x v="87"/>
    <n v="34"/>
    <x v="1"/>
    <x v="4"/>
    <s v="Bronze"/>
    <x v="87"/>
    <x v="317"/>
    <x v="33"/>
    <x v="1"/>
    <x v="1"/>
    <n v="322.41000000000003"/>
    <n v="213"/>
    <s v="STORE8"/>
    <s v="Bean, Jones and Park"/>
    <x v="1"/>
    <s v="Thompsonborough"/>
    <x v="2"/>
    <n v="3"/>
    <n v="922.56"/>
    <n v="0.18"/>
    <x v="1"/>
    <n v="2269.4976000000001"/>
  </r>
  <r>
    <s v="SALE1150"/>
    <s v="Summer Weiss"/>
    <x v="439"/>
    <n v="37"/>
    <x v="0"/>
    <x v="19"/>
    <s v="Bronze"/>
    <x v="450"/>
    <x v="580"/>
    <x v="48"/>
    <x v="0"/>
    <x v="9"/>
    <n v="135.61000000000001"/>
    <n v="394"/>
    <s v="STORE14"/>
    <s v="Mcdonald Inc"/>
    <x v="2"/>
    <s v="Christopherland"/>
    <x v="0"/>
    <n v="4"/>
    <n v="867.19"/>
    <n v="7.0000000000000007E-2"/>
    <x v="2"/>
    <n v="3225.9468000000002"/>
  </r>
  <r>
    <s v="SALE1151"/>
    <s v="Amber Jackson"/>
    <x v="276"/>
    <n v="29"/>
    <x v="1"/>
    <x v="34"/>
    <s v="Platinum"/>
    <x v="279"/>
    <x v="146"/>
    <x v="50"/>
    <x v="2"/>
    <x v="18"/>
    <n v="250.41615384615383"/>
    <n v="159"/>
    <s v="STORE17"/>
    <s v="Holloway Ltd"/>
    <x v="0"/>
    <s v="Bensonhaven"/>
    <x v="1"/>
    <n v="3"/>
    <n v="816.87"/>
    <n v="0.14000000000000001"/>
    <x v="1"/>
    <n v="2107.5246000000002"/>
  </r>
  <r>
    <s v="SALE1152"/>
    <s v="Jordan Medina"/>
    <x v="440"/>
    <n v="33"/>
    <x v="0"/>
    <x v="26"/>
    <s v="Bronze"/>
    <x v="451"/>
    <x v="268"/>
    <x v="15"/>
    <x v="0"/>
    <x v="13"/>
    <n v="240.63"/>
    <n v="423"/>
    <s v="STORE3"/>
    <s v="Johnson-Wright"/>
    <x v="0"/>
    <s v="Hoodberg"/>
    <x v="0"/>
    <n v="3"/>
    <n v="258.06"/>
    <n v="0"/>
    <x v="1"/>
    <n v="774.18000000000006"/>
  </r>
  <r>
    <s v="SALE1153"/>
    <s v="Jason Mullins"/>
    <x v="211"/>
    <n v="47"/>
    <x v="1"/>
    <x v="37"/>
    <s v="Silver"/>
    <x v="212"/>
    <x v="544"/>
    <x v="48"/>
    <x v="0"/>
    <x v="9"/>
    <n v="135.61000000000001"/>
    <n v="394"/>
    <s v="STORE14"/>
    <s v="Mcdonald Inc"/>
    <x v="2"/>
    <s v="Christopherland"/>
    <x v="0"/>
    <n v="2"/>
    <n v="574.58000000000004"/>
    <n v="0.06"/>
    <x v="0"/>
    <n v="1080.2103999999999"/>
  </r>
  <r>
    <s v="SALE1154"/>
    <s v="Paul Fox"/>
    <x v="127"/>
    <n v="33"/>
    <x v="1"/>
    <x v="22"/>
    <s v="Silver"/>
    <x v="128"/>
    <x v="92"/>
    <x v="50"/>
    <x v="2"/>
    <x v="18"/>
    <n v="250.41615384615383"/>
    <n v="159"/>
    <s v="STORE6"/>
    <s v="Benson-Elliott"/>
    <x v="3"/>
    <s v="Port Josephberg"/>
    <x v="2"/>
    <n v="2"/>
    <n v="472.18"/>
    <n v="0.27"/>
    <x v="1"/>
    <n v="689.38279999999997"/>
  </r>
  <r>
    <s v="SALE1155"/>
    <s v="Eric Davis"/>
    <x v="441"/>
    <n v="27"/>
    <x v="0"/>
    <x v="44"/>
    <s v="Bronze"/>
    <x v="452"/>
    <x v="90"/>
    <x v="89"/>
    <x v="0"/>
    <x v="13"/>
    <n v="313.26"/>
    <n v="369"/>
    <s v="STORE5"/>
    <s v="Gray Ltd"/>
    <x v="0"/>
    <s v="New Michaelchester"/>
    <x v="0"/>
    <n v="2"/>
    <n v="20.47"/>
    <n v="0.12"/>
    <x v="2"/>
    <n v="36.027200000000001"/>
  </r>
  <r>
    <s v="SALE1156"/>
    <s v="Jonathan Steele"/>
    <x v="192"/>
    <n v="52"/>
    <x v="1"/>
    <x v="47"/>
    <s v="Silver"/>
    <x v="193"/>
    <x v="28"/>
    <x v="62"/>
    <x v="0"/>
    <x v="20"/>
    <n v="484.62"/>
    <n v="432"/>
    <s v="STORE7"/>
    <s v="Martinez-Mullins"/>
    <x v="2"/>
    <s v="Williamsfurt"/>
    <x v="2"/>
    <n v="3"/>
    <n v="235.41"/>
    <n v="0.15"/>
    <x v="1"/>
    <n v="600.29549999999995"/>
  </r>
  <r>
    <s v="SALE1157"/>
    <s v="Timothy Sanders"/>
    <x v="398"/>
    <n v="29"/>
    <x v="0"/>
    <x v="26"/>
    <s v="Bronze"/>
    <x v="409"/>
    <x v="323"/>
    <x v="36"/>
    <x v="3"/>
    <x v="6"/>
    <n v="325.26"/>
    <n v="400"/>
    <s v="STORE7"/>
    <s v="Martinez-Mullins"/>
    <x v="2"/>
    <s v="Williamsfurt"/>
    <x v="2"/>
    <n v="3"/>
    <n v="744.9"/>
    <n v="0.27"/>
    <x v="1"/>
    <n v="1631.3309999999999"/>
  </r>
  <r>
    <s v="SALE1158"/>
    <s v="Gina Knight"/>
    <x v="232"/>
    <n v="54"/>
    <x v="1"/>
    <x v="8"/>
    <s v="Silver"/>
    <x v="234"/>
    <x v="204"/>
    <x v="97"/>
    <x v="4"/>
    <x v="14"/>
    <n v="265.73266666666666"/>
    <n v="343"/>
    <s v="STORE3"/>
    <s v="Johnson-Wright"/>
    <x v="0"/>
    <s v="Hoodberg"/>
    <x v="0"/>
    <n v="2"/>
    <n v="382.2"/>
    <n v="0.15"/>
    <x v="0"/>
    <n v="649.74"/>
  </r>
  <r>
    <s v="SALE1159"/>
    <s v="John Jordan"/>
    <x v="3"/>
    <n v="58"/>
    <x v="1"/>
    <x v="3"/>
    <s v="Platinum"/>
    <x v="3"/>
    <x v="377"/>
    <x v="64"/>
    <x v="1"/>
    <x v="11"/>
    <n v="340.14"/>
    <n v="361"/>
    <s v="STORE16"/>
    <s v="Frederick-Wright"/>
    <x v="1"/>
    <s v="New Jimmymouth"/>
    <x v="1"/>
    <n v="1"/>
    <n v="269.25"/>
    <n v="0.14000000000000001"/>
    <x v="1"/>
    <n v="231.55500000000001"/>
  </r>
  <r>
    <s v="SALE1160"/>
    <s v="Brandon Mcbride"/>
    <x v="312"/>
    <n v="63"/>
    <x v="1"/>
    <x v="41"/>
    <s v="Platinum"/>
    <x v="317"/>
    <x v="581"/>
    <x v="37"/>
    <x v="3"/>
    <x v="8"/>
    <n v="19.52"/>
    <n v="57"/>
    <s v="STORE11"/>
    <s v="Aguirre-Keller"/>
    <x v="2"/>
    <s v="Lake Michael"/>
    <x v="2"/>
    <n v="2"/>
    <n v="723.75"/>
    <n v="0.03"/>
    <x v="1"/>
    <n v="1404.075"/>
  </r>
  <r>
    <s v="SALE1161"/>
    <s v="Brittany Watson"/>
    <x v="364"/>
    <n v="59"/>
    <x v="0"/>
    <x v="40"/>
    <s v="Platinum"/>
    <x v="373"/>
    <x v="448"/>
    <x v="46"/>
    <x v="0"/>
    <x v="20"/>
    <n v="21.34"/>
    <n v="65"/>
    <s v="STORE19"/>
    <s v="Mann-Austin"/>
    <x v="3"/>
    <s v="Vasquezborough"/>
    <x v="2"/>
    <n v="4"/>
    <n v="58.92"/>
    <n v="0.18"/>
    <x v="0"/>
    <n v="193.2576"/>
  </r>
  <r>
    <s v="SALE1162"/>
    <s v="Kimberly Brooks"/>
    <x v="332"/>
    <n v="42"/>
    <x v="0"/>
    <x v="23"/>
    <s v="Silver"/>
    <x v="338"/>
    <x v="240"/>
    <x v="51"/>
    <x v="2"/>
    <x v="4"/>
    <n v="214.32"/>
    <n v="383"/>
    <s v="STORE10"/>
    <s v="Hill, Wagner and Ballard"/>
    <x v="3"/>
    <s v="East Davidville"/>
    <x v="2"/>
    <n v="2"/>
    <n v="913.08"/>
    <n v="0.26"/>
    <x v="0"/>
    <n v="1351.3584000000001"/>
  </r>
  <r>
    <s v="SALE1163"/>
    <s v="William Jackson"/>
    <x v="340"/>
    <n v="58"/>
    <x v="1"/>
    <x v="40"/>
    <s v="Silver"/>
    <x v="346"/>
    <x v="501"/>
    <x v="82"/>
    <x v="0"/>
    <x v="20"/>
    <n v="285.54000000000002"/>
    <n v="358"/>
    <s v="STORE1"/>
    <s v="Martinez, Adkins and Johnson"/>
    <x v="0"/>
    <s v="Danielmouth"/>
    <x v="1"/>
    <n v="1"/>
    <n v="791.83"/>
    <n v="0.28000000000000003"/>
    <x v="1"/>
    <n v="570.11760000000004"/>
  </r>
  <r>
    <s v="SALE1164"/>
    <s v="Debra Mccullough"/>
    <x v="197"/>
    <n v="42"/>
    <x v="0"/>
    <x v="10"/>
    <s v="Platinum"/>
    <x v="198"/>
    <x v="582"/>
    <x v="58"/>
    <x v="4"/>
    <x v="21"/>
    <n v="364.67"/>
    <n v="452"/>
    <s v="STORE15"/>
    <s v="Shelton PLC"/>
    <x v="0"/>
    <s v="East Jenniferstad"/>
    <x v="1"/>
    <n v="1"/>
    <n v="74.290000000000006"/>
    <n v="0.3"/>
    <x v="2"/>
    <n v="52.003"/>
  </r>
  <r>
    <s v="SALE1165"/>
    <s v="Brian Hammond"/>
    <x v="128"/>
    <n v="56"/>
    <x v="1"/>
    <x v="11"/>
    <s v="Gold"/>
    <x v="129"/>
    <x v="378"/>
    <x v="68"/>
    <x v="3"/>
    <x v="16"/>
    <n v="382.22"/>
    <n v="329"/>
    <s v="STORE0"/>
    <s v="Rivera-Warner"/>
    <x v="3"/>
    <s v="Washingtonfurt"/>
    <x v="1"/>
    <n v="2"/>
    <n v="961.68"/>
    <n v="0.27"/>
    <x v="1"/>
    <n v="1404.0527999999999"/>
  </r>
  <r>
    <s v="SALE1166"/>
    <s v="Justin Lopez"/>
    <x v="186"/>
    <n v="21"/>
    <x v="0"/>
    <x v="11"/>
    <s v="Gold"/>
    <x v="187"/>
    <x v="578"/>
    <x v="46"/>
    <x v="0"/>
    <x v="20"/>
    <n v="21.34"/>
    <n v="65"/>
    <s v="STORE14"/>
    <s v="Mcdonald Inc"/>
    <x v="2"/>
    <s v="Christopherland"/>
    <x v="0"/>
    <n v="1"/>
    <n v="90.72"/>
    <n v="0.1"/>
    <x v="1"/>
    <n v="81.647999999999996"/>
  </r>
  <r>
    <s v="SALE1167"/>
    <s v="Dr. David Smith"/>
    <x v="415"/>
    <n v="22"/>
    <x v="1"/>
    <x v="41"/>
    <s v="Silver"/>
    <x v="426"/>
    <x v="50"/>
    <x v="87"/>
    <x v="4"/>
    <x v="11"/>
    <n v="113.83"/>
    <n v="485"/>
    <s v="STORE7"/>
    <s v="Martinez-Mullins"/>
    <x v="2"/>
    <s v="Williamsfurt"/>
    <x v="2"/>
    <n v="1"/>
    <n v="458.69"/>
    <n v="0.16"/>
    <x v="1"/>
    <n v="385.2996"/>
  </r>
  <r>
    <s v="SALE1168"/>
    <s v="Timothy Juarez"/>
    <x v="104"/>
    <n v="22"/>
    <x v="1"/>
    <x v="42"/>
    <s v="Bronze"/>
    <x v="104"/>
    <x v="360"/>
    <x v="13"/>
    <x v="1"/>
    <x v="3"/>
    <n v="419.28"/>
    <n v="86"/>
    <s v="STORE7"/>
    <s v="Martinez-Mullins"/>
    <x v="2"/>
    <s v="Williamsfurt"/>
    <x v="2"/>
    <n v="1"/>
    <n v="168.29"/>
    <n v="0.05"/>
    <x v="1"/>
    <n v="159.87549999999999"/>
  </r>
  <r>
    <s v="SALE1169"/>
    <s v="Rodney Huffman"/>
    <x v="224"/>
    <n v="20"/>
    <x v="1"/>
    <x v="37"/>
    <s v="Silver"/>
    <x v="225"/>
    <x v="583"/>
    <x v="53"/>
    <x v="0"/>
    <x v="11"/>
    <n v="144.53"/>
    <n v="367"/>
    <s v="STORE17"/>
    <s v="Holloway Ltd"/>
    <x v="0"/>
    <s v="Bensonhaven"/>
    <x v="1"/>
    <n v="1"/>
    <n v="391.77"/>
    <n v="0.1"/>
    <x v="1"/>
    <n v="352.59300000000002"/>
  </r>
  <r>
    <s v="SALE1170"/>
    <s v="Ryan Moore"/>
    <x v="109"/>
    <n v="38"/>
    <x v="0"/>
    <x v="45"/>
    <s v="Bronze"/>
    <x v="110"/>
    <x v="584"/>
    <x v="21"/>
    <x v="2"/>
    <x v="4"/>
    <n v="115.82"/>
    <n v="460"/>
    <s v="STORE14"/>
    <s v="Mcdonald Inc"/>
    <x v="2"/>
    <s v="Christopherland"/>
    <x v="0"/>
    <n v="1"/>
    <n v="424.83"/>
    <n v="0.05"/>
    <x v="2"/>
    <n v="403.58850000000001"/>
  </r>
  <r>
    <s v="SALE1171"/>
    <s v="Sharon Brown"/>
    <x v="30"/>
    <n v="37"/>
    <x v="1"/>
    <x v="20"/>
    <s v="Gold"/>
    <x v="286"/>
    <x v="238"/>
    <x v="75"/>
    <x v="1"/>
    <x v="11"/>
    <n v="449.4"/>
    <n v="274.7"/>
    <s v="STORE3"/>
    <s v="Johnson-Wright"/>
    <x v="0"/>
    <s v="Hoodberg"/>
    <x v="0"/>
    <n v="1"/>
    <n v="499.46"/>
    <n v="0.1"/>
    <x v="0"/>
    <n v="449.51400000000001"/>
  </r>
  <r>
    <s v="SALE1172"/>
    <s v="Michael Torres"/>
    <x v="68"/>
    <n v="46"/>
    <x v="1"/>
    <x v="19"/>
    <s v="Platinum"/>
    <x v="68"/>
    <x v="314"/>
    <x v="8"/>
    <x v="3"/>
    <x v="8"/>
    <n v="201.41"/>
    <n v="146"/>
    <s v="STORE1"/>
    <s v="Martinez, Adkins and Johnson"/>
    <x v="0"/>
    <s v="Danielmouth"/>
    <x v="1"/>
    <n v="2"/>
    <n v="698.34"/>
    <n v="0.15"/>
    <x v="1"/>
    <n v="1187.1780000000001"/>
  </r>
  <r>
    <s v="SALE1173"/>
    <s v="Bryan Garcia"/>
    <x v="402"/>
    <n v="54"/>
    <x v="1"/>
    <x v="0"/>
    <s v="Silver"/>
    <x v="413"/>
    <x v="64"/>
    <x v="6"/>
    <x v="3"/>
    <x v="6"/>
    <n v="461.47"/>
    <n v="190"/>
    <s v="STORE16"/>
    <s v="Frederick-Wright"/>
    <x v="1"/>
    <s v="New Jimmymouth"/>
    <x v="1"/>
    <n v="2"/>
    <n v="805.08"/>
    <n v="0.27"/>
    <x v="1"/>
    <n v="1175.4168"/>
  </r>
  <r>
    <s v="SALE1174"/>
    <s v="Cynthia Parrish"/>
    <x v="219"/>
    <n v="18"/>
    <x v="0"/>
    <x v="46"/>
    <s v="Silver"/>
    <x v="220"/>
    <x v="177"/>
    <x v="3"/>
    <x v="1"/>
    <x v="3"/>
    <n v="392.89"/>
    <n v="320"/>
    <s v="STORE2"/>
    <s v="Black-Horn"/>
    <x v="2"/>
    <s v="North Nancyview"/>
    <x v="0"/>
    <n v="4"/>
    <n v="934.79"/>
    <n v="0.08"/>
    <x v="1"/>
    <n v="3440.0272"/>
  </r>
  <r>
    <s v="SALE1175"/>
    <s v="Michael Torres"/>
    <x v="68"/>
    <n v="46"/>
    <x v="1"/>
    <x v="19"/>
    <s v="Platinum"/>
    <x v="68"/>
    <x v="230"/>
    <x v="17"/>
    <x v="2"/>
    <x v="2"/>
    <n v="482.75"/>
    <n v="444"/>
    <s v="STORE1"/>
    <s v="Martinez, Adkins and Johnson"/>
    <x v="0"/>
    <s v="Danielmouth"/>
    <x v="1"/>
    <n v="2"/>
    <n v="424.54"/>
    <n v="0.24"/>
    <x v="1"/>
    <n v="645.30080000000009"/>
  </r>
  <r>
    <s v="SALE1176"/>
    <s v="Reginald Willis"/>
    <x v="78"/>
    <n v="62"/>
    <x v="1"/>
    <x v="14"/>
    <s v="Bronze"/>
    <x v="78"/>
    <x v="55"/>
    <x v="94"/>
    <x v="3"/>
    <x v="22"/>
    <n v="388.46"/>
    <n v="208"/>
    <s v="STORE17"/>
    <s v="Holloway Ltd"/>
    <x v="0"/>
    <s v="Bensonhaven"/>
    <x v="1"/>
    <n v="1"/>
    <n v="235.44"/>
    <n v="0.19"/>
    <x v="2"/>
    <n v="190.7064"/>
  </r>
  <r>
    <s v="SALE1177"/>
    <s v="Daisy Johnson Dds"/>
    <x v="388"/>
    <n v="64"/>
    <x v="0"/>
    <x v="48"/>
    <s v="Platinum"/>
    <x v="398"/>
    <x v="352"/>
    <x v="2"/>
    <x v="2"/>
    <x v="2"/>
    <n v="43.29"/>
    <n v="267"/>
    <s v="STORE13"/>
    <s v="Gardner, Humphrey and Contreras"/>
    <x v="3"/>
    <s v="Johnsonville"/>
    <x v="1"/>
    <n v="2"/>
    <n v="620.71"/>
    <n v="0.27"/>
    <x v="0"/>
    <n v="906.23660000000007"/>
  </r>
  <r>
    <s v="SALE1178"/>
    <s v="Tyler Conrad"/>
    <x v="71"/>
    <n v="53"/>
    <x v="1"/>
    <x v="16"/>
    <s v="Platinum"/>
    <x v="71"/>
    <x v="433"/>
    <x v="30"/>
    <x v="2"/>
    <x v="17"/>
    <n v="337.42"/>
    <n v="256"/>
    <s v="STORE11"/>
    <s v="Aguirre-Keller"/>
    <x v="2"/>
    <s v="Lake Michael"/>
    <x v="2"/>
    <n v="2"/>
    <n v="851.77"/>
    <n v="0.13"/>
    <x v="1"/>
    <n v="1482.0798"/>
  </r>
  <r>
    <s v="SALE1179"/>
    <s v="Daniel Contreras"/>
    <x v="64"/>
    <n v="36"/>
    <x v="1"/>
    <x v="26"/>
    <s v="Platinum"/>
    <x v="64"/>
    <x v="368"/>
    <x v="49"/>
    <x v="0"/>
    <x v="0"/>
    <n v="318.91000000000003"/>
    <n v="114"/>
    <s v="STORE1"/>
    <s v="Martinez, Adkins and Johnson"/>
    <x v="0"/>
    <s v="Danielmouth"/>
    <x v="1"/>
    <n v="3"/>
    <n v="876.01"/>
    <n v="0.2"/>
    <x v="0"/>
    <n v="2102.424"/>
  </r>
  <r>
    <s v="SALE1180"/>
    <s v="Arthur Warren"/>
    <x v="16"/>
    <n v="38"/>
    <x v="0"/>
    <x v="8"/>
    <s v="Gold"/>
    <x v="16"/>
    <x v="396"/>
    <x v="16"/>
    <x v="3"/>
    <x v="6"/>
    <n v="234.80599999999998"/>
    <n v="378"/>
    <s v="STORE9"/>
    <s v="Moore, Padilla and Butler"/>
    <x v="2"/>
    <s v="East Johnstad"/>
    <x v="1"/>
    <n v="2"/>
    <n v="717.21"/>
    <n v="0.15"/>
    <x v="2"/>
    <n v="1219.2570000000001"/>
  </r>
  <r>
    <s v="SALE1181"/>
    <s v="Christopher Sutton"/>
    <x v="2"/>
    <n v="49"/>
    <x v="1"/>
    <x v="2"/>
    <s v="Gold"/>
    <x v="2"/>
    <x v="530"/>
    <x v="89"/>
    <x v="0"/>
    <x v="13"/>
    <n v="313.26"/>
    <n v="369"/>
    <s v="STORE8"/>
    <s v="Bean, Jones and Park"/>
    <x v="1"/>
    <s v="Thompsonborough"/>
    <x v="2"/>
    <n v="2"/>
    <n v="871.43"/>
    <n v="0.05"/>
    <x v="0"/>
    <n v="1655.7170000000001"/>
  </r>
  <r>
    <s v="SALE1182"/>
    <s v="April Phillips"/>
    <x v="32"/>
    <n v="62"/>
    <x v="1"/>
    <x v="22"/>
    <s v="Platinum"/>
    <x v="32"/>
    <x v="585"/>
    <x v="14"/>
    <x v="4"/>
    <x v="12"/>
    <n v="223.43"/>
    <n v="154"/>
    <s v="STORE7"/>
    <s v="Martinez-Mullins"/>
    <x v="2"/>
    <s v="Williamsfurt"/>
    <x v="2"/>
    <n v="1"/>
    <n v="514.65"/>
    <n v="0.18"/>
    <x v="0"/>
    <n v="422.01299999999998"/>
  </r>
  <r>
    <s v="SALE1183"/>
    <s v="John Perez"/>
    <x v="123"/>
    <n v="29"/>
    <x v="1"/>
    <x v="42"/>
    <s v="Gold"/>
    <x v="124"/>
    <x v="447"/>
    <x v="85"/>
    <x v="1"/>
    <x v="3"/>
    <n v="86.42"/>
    <n v="222"/>
    <s v="STORE16"/>
    <s v="Frederick-Wright"/>
    <x v="1"/>
    <s v="New Jimmymouth"/>
    <x v="1"/>
    <n v="3"/>
    <n v="198.76"/>
    <n v="0.28000000000000003"/>
    <x v="2"/>
    <n v="429.32159999999999"/>
  </r>
  <r>
    <s v="SALE1184"/>
    <s v="Elizabeth Stanley"/>
    <x v="218"/>
    <n v="46"/>
    <x v="1"/>
    <x v="39"/>
    <s v="Platinum"/>
    <x v="219"/>
    <x v="323"/>
    <x v="81"/>
    <x v="2"/>
    <x v="18"/>
    <n v="266.86"/>
    <n v="458"/>
    <s v="STORE3"/>
    <s v="Johnson-Wright"/>
    <x v="0"/>
    <s v="Hoodberg"/>
    <x v="0"/>
    <n v="2"/>
    <n v="975.72"/>
    <n v="0.16"/>
    <x v="2"/>
    <n v="1639.2095999999999"/>
  </r>
  <r>
    <s v="SALE1185"/>
    <s v="Dr. Tamara White Md"/>
    <x v="47"/>
    <n v="60"/>
    <x v="0"/>
    <x v="29"/>
    <s v="Bronze"/>
    <x v="47"/>
    <x v="586"/>
    <x v="5"/>
    <x v="1"/>
    <x v="5"/>
    <n v="465.34"/>
    <n v="301"/>
    <s v="STORE1"/>
    <s v="Martinez, Adkins and Johnson"/>
    <x v="0"/>
    <s v="Danielmouth"/>
    <x v="1"/>
    <n v="1"/>
    <n v="86.03"/>
    <n v="0.01"/>
    <x v="0"/>
    <n v="85.169700000000006"/>
  </r>
  <r>
    <s v="SALE1186"/>
    <s v="Melissa Duffy Md"/>
    <x v="98"/>
    <n v="58"/>
    <x v="1"/>
    <x v="42"/>
    <s v="Bronze"/>
    <x v="98"/>
    <x v="67"/>
    <x v="59"/>
    <x v="0"/>
    <x v="11"/>
    <n v="434.84"/>
    <n v="185"/>
    <s v="STORE12"/>
    <s v="Thomas, Bridges and Harris"/>
    <x v="0"/>
    <s v="Sabrinatown"/>
    <x v="2"/>
    <n v="4"/>
    <n v="705.12"/>
    <n v="0.15"/>
    <x v="1"/>
    <n v="2397.4079999999999"/>
  </r>
  <r>
    <s v="SALE1187"/>
    <s v="Michael Garner"/>
    <x v="170"/>
    <n v="21"/>
    <x v="1"/>
    <x v="21"/>
    <s v="Platinum"/>
    <x v="171"/>
    <x v="392"/>
    <x v="97"/>
    <x v="4"/>
    <x v="14"/>
    <n v="265.73266666666666"/>
    <n v="343"/>
    <s v="STORE12"/>
    <s v="Thomas, Bridges and Harris"/>
    <x v="0"/>
    <s v="Sabrinatown"/>
    <x v="2"/>
    <n v="3"/>
    <n v="99.77"/>
    <n v="0.01"/>
    <x v="1"/>
    <n v="296.31689999999998"/>
  </r>
  <r>
    <s v="SALE1188"/>
    <s v="Joan Johnson"/>
    <x v="203"/>
    <n v="50"/>
    <x v="1"/>
    <x v="17"/>
    <s v="Platinum"/>
    <x v="204"/>
    <x v="89"/>
    <x v="13"/>
    <x v="1"/>
    <x v="3"/>
    <n v="419.28"/>
    <n v="86"/>
    <s v="STORE9"/>
    <s v="Moore, Padilla and Butler"/>
    <x v="2"/>
    <s v="East Johnstad"/>
    <x v="1"/>
    <n v="2"/>
    <n v="166.26"/>
    <n v="0.14000000000000001"/>
    <x v="1"/>
    <n v="285.96719999999999"/>
  </r>
  <r>
    <s v="SALE1189"/>
    <s v="John Perez"/>
    <x v="123"/>
    <n v="29"/>
    <x v="1"/>
    <x v="42"/>
    <s v="Gold"/>
    <x v="124"/>
    <x v="148"/>
    <x v="33"/>
    <x v="1"/>
    <x v="1"/>
    <n v="322.41000000000003"/>
    <n v="213"/>
    <s v="STORE5"/>
    <s v="Gray Ltd"/>
    <x v="0"/>
    <s v="New Michaelchester"/>
    <x v="0"/>
    <n v="1"/>
    <n v="429.25"/>
    <n v="0.28999999999999998"/>
    <x v="0"/>
    <n v="304.76749999999998"/>
  </r>
  <r>
    <s v="SALE1190"/>
    <s v="Adam Castro"/>
    <x v="13"/>
    <n v="51"/>
    <x v="0"/>
    <x v="11"/>
    <s v="Silver"/>
    <x v="13"/>
    <x v="569"/>
    <x v="90"/>
    <x v="1"/>
    <x v="3"/>
    <n v="112.42"/>
    <n v="416"/>
    <s v="STORE9"/>
    <s v="Moore, Padilla and Butler"/>
    <x v="2"/>
    <s v="East Johnstad"/>
    <x v="1"/>
    <n v="2"/>
    <n v="540.48"/>
    <n v="0.28999999999999998"/>
    <x v="0"/>
    <n v="767.48159999999996"/>
  </r>
  <r>
    <s v="SALE1191"/>
    <s v="Tyrone Olson"/>
    <x v="59"/>
    <n v="45"/>
    <x v="1"/>
    <x v="24"/>
    <s v="Silver"/>
    <x v="59"/>
    <x v="494"/>
    <x v="4"/>
    <x v="2"/>
    <x v="4"/>
    <n v="17.309999999999999"/>
    <n v="399"/>
    <s v="STORE14"/>
    <s v="Mcdonald Inc"/>
    <x v="2"/>
    <s v="Christopherland"/>
    <x v="0"/>
    <n v="2"/>
    <n v="579.52"/>
    <n v="0.01"/>
    <x v="1"/>
    <n v="1147.4495999999999"/>
  </r>
  <r>
    <s v="SALE1192"/>
    <s v="Amber Carlson"/>
    <x v="333"/>
    <n v="18"/>
    <x v="1"/>
    <x v="6"/>
    <s v="Gold"/>
    <x v="339"/>
    <x v="587"/>
    <x v="20"/>
    <x v="4"/>
    <x v="14"/>
    <n v="218.22"/>
    <n v="224"/>
    <s v="STORE17"/>
    <s v="Holloway Ltd"/>
    <x v="0"/>
    <s v="Bensonhaven"/>
    <x v="1"/>
    <n v="4"/>
    <n v="477.52"/>
    <n v="7.0000000000000007E-2"/>
    <x v="1"/>
    <n v="1776.3743999999999"/>
  </r>
  <r>
    <s v="SALE1193"/>
    <s v="Beth Allen"/>
    <x v="404"/>
    <n v="32"/>
    <x v="1"/>
    <x v="15"/>
    <s v="Silver"/>
    <x v="415"/>
    <x v="105"/>
    <x v="52"/>
    <x v="4"/>
    <x v="15"/>
    <n v="438.25"/>
    <n v="496"/>
    <s v="STORE6"/>
    <s v="Benson-Elliott"/>
    <x v="3"/>
    <s v="Port Josephberg"/>
    <x v="2"/>
    <n v="3"/>
    <n v="242.58"/>
    <n v="0.25"/>
    <x v="0"/>
    <n v="545.80500000000006"/>
  </r>
  <r>
    <s v="SALE1194"/>
    <s v="Melinda Johnson"/>
    <x v="54"/>
    <n v="51"/>
    <x v="0"/>
    <x v="31"/>
    <s v="Bronze"/>
    <x v="54"/>
    <x v="400"/>
    <x v="33"/>
    <x v="1"/>
    <x v="1"/>
    <n v="322.41000000000003"/>
    <n v="213"/>
    <s v="STORE17"/>
    <s v="Holloway Ltd"/>
    <x v="0"/>
    <s v="Bensonhaven"/>
    <x v="1"/>
    <n v="2"/>
    <n v="519.29999999999995"/>
    <n v="0.09"/>
    <x v="1"/>
    <n v="945.12599999999998"/>
  </r>
  <r>
    <s v="SALE1195"/>
    <s v="Kaitlin Brown"/>
    <x v="347"/>
    <n v="52"/>
    <x v="1"/>
    <x v="34"/>
    <s v="Gold"/>
    <x v="354"/>
    <x v="588"/>
    <x v="32"/>
    <x v="2"/>
    <x v="18"/>
    <n v="358.47"/>
    <n v="213"/>
    <s v="STORE11"/>
    <s v="Aguirre-Keller"/>
    <x v="2"/>
    <s v="Lake Michael"/>
    <x v="2"/>
    <n v="3"/>
    <n v="845.67"/>
    <n v="0.12"/>
    <x v="2"/>
    <n v="2232.5688"/>
  </r>
  <r>
    <s v="SALE1196"/>
    <s v="Roberta Green"/>
    <x v="417"/>
    <n v="64"/>
    <x v="0"/>
    <x v="7"/>
    <s v="Platinum"/>
    <x v="428"/>
    <x v="511"/>
    <x v="76"/>
    <x v="3"/>
    <x v="6"/>
    <n v="81.75"/>
    <n v="0"/>
    <s v="STORE16"/>
    <s v="Frederick-Wright"/>
    <x v="1"/>
    <s v="New Jimmymouth"/>
    <x v="1"/>
    <n v="4"/>
    <n v="750.26"/>
    <n v="0.01"/>
    <x v="1"/>
    <n v="2971.0295999999998"/>
  </r>
  <r>
    <s v="SALE1197"/>
    <s v="Dr. Lindsay Hanna"/>
    <x v="236"/>
    <n v="34"/>
    <x v="1"/>
    <x v="22"/>
    <s v="Bronze"/>
    <x v="238"/>
    <x v="408"/>
    <x v="80"/>
    <x v="3"/>
    <x v="5"/>
    <n v="447.43"/>
    <n v="191"/>
    <s v="STORE12"/>
    <s v="Thomas, Bridges and Harris"/>
    <x v="0"/>
    <s v="Sabrinatown"/>
    <x v="2"/>
    <n v="4"/>
    <n v="294.38"/>
    <n v="0.2"/>
    <x v="0"/>
    <n v="942.01600000000008"/>
  </r>
  <r>
    <s v="SALE1198"/>
    <s v="David Cobb"/>
    <x v="90"/>
    <n v="36"/>
    <x v="0"/>
    <x v="34"/>
    <s v="Silver"/>
    <x v="90"/>
    <x v="347"/>
    <x v="99"/>
    <x v="4"/>
    <x v="21"/>
    <n v="358.47"/>
    <n v="143"/>
    <s v="STORE2"/>
    <s v="Black-Horn"/>
    <x v="2"/>
    <s v="North Nancyview"/>
    <x v="0"/>
    <n v="3"/>
    <n v="583.52"/>
    <n v="7.0000000000000007E-2"/>
    <x v="1"/>
    <n v="1628.0208"/>
  </r>
  <r>
    <s v="SALE1199"/>
    <s v="Manuel Fisher"/>
    <x v="44"/>
    <n v="21"/>
    <x v="1"/>
    <x v="21"/>
    <s v="Gold"/>
    <x v="44"/>
    <x v="95"/>
    <x v="41"/>
    <x v="2"/>
    <x v="19"/>
    <n v="183.04"/>
    <n v="457"/>
    <s v="STORE16"/>
    <s v="Frederick-Wright"/>
    <x v="1"/>
    <s v="New Jimmymouth"/>
    <x v="1"/>
    <n v="2"/>
    <n v="635.22"/>
    <n v="0.3"/>
    <x v="2"/>
    <n v="889.30799999999999"/>
  </r>
  <r>
    <s v="SALE1200"/>
    <s v="Samuel Mullins"/>
    <x v="154"/>
    <n v="27"/>
    <x v="1"/>
    <x v="38"/>
    <s v="Bronze"/>
    <x v="155"/>
    <x v="154"/>
    <x v="73"/>
    <x v="2"/>
    <x v="4"/>
    <n v="340.39"/>
    <n v="177"/>
    <s v="STORE2"/>
    <s v="Black-Horn"/>
    <x v="2"/>
    <s v="North Nancyview"/>
    <x v="0"/>
    <n v="1"/>
    <n v="743.55"/>
    <n v="0.11"/>
    <x v="2"/>
    <n v="661.7595"/>
  </r>
  <r>
    <s v="SALE1201"/>
    <s v="Colleen Maynard"/>
    <x v="209"/>
    <n v="29"/>
    <x v="0"/>
    <x v="39"/>
    <s v="Gold"/>
    <x v="210"/>
    <x v="532"/>
    <x v="38"/>
    <x v="0"/>
    <x v="13"/>
    <n v="167.12"/>
    <n v="316"/>
    <s v="STORE3"/>
    <s v="Johnson-Wright"/>
    <x v="0"/>
    <s v="Hoodberg"/>
    <x v="0"/>
    <n v="4"/>
    <n v="530.45000000000005"/>
    <n v="0.13"/>
    <x v="0"/>
    <n v="1845.9659999999999"/>
  </r>
  <r>
    <s v="SALE1202"/>
    <s v="Matthew Payne"/>
    <x v="105"/>
    <n v="25"/>
    <x v="0"/>
    <x v="0"/>
    <s v="Gold"/>
    <x v="105"/>
    <x v="160"/>
    <x v="73"/>
    <x v="2"/>
    <x v="4"/>
    <n v="340.39"/>
    <n v="177"/>
    <s v="STORE9"/>
    <s v="Moore, Padilla and Butler"/>
    <x v="2"/>
    <s v="East Johnstad"/>
    <x v="1"/>
    <n v="2"/>
    <n v="972.4"/>
    <n v="0.06"/>
    <x v="2"/>
    <n v="1828.1120000000001"/>
  </r>
  <r>
    <s v="SALE1203"/>
    <s v="Frank Stewart"/>
    <x v="74"/>
    <n v="44"/>
    <x v="1"/>
    <x v="37"/>
    <s v="Bronze"/>
    <x v="74"/>
    <x v="343"/>
    <x v="5"/>
    <x v="1"/>
    <x v="5"/>
    <n v="465.34"/>
    <n v="301"/>
    <s v="STORE18"/>
    <s v="Guerrero-Schmitt"/>
    <x v="3"/>
    <s v="East Stevechester"/>
    <x v="1"/>
    <n v="3"/>
    <n v="197.93"/>
    <n v="0"/>
    <x v="2"/>
    <n v="593.79"/>
  </r>
  <r>
    <s v="SALE1204"/>
    <s v="Michelle Cunningham"/>
    <x v="386"/>
    <n v="30"/>
    <x v="1"/>
    <x v="40"/>
    <s v="Bronze"/>
    <x v="395"/>
    <x v="509"/>
    <x v="72"/>
    <x v="3"/>
    <x v="16"/>
    <n v="371.38"/>
    <n v="220"/>
    <s v="STORE11"/>
    <s v="Aguirre-Keller"/>
    <x v="2"/>
    <s v="Lake Michael"/>
    <x v="2"/>
    <n v="4"/>
    <n v="565.51"/>
    <n v="0.16"/>
    <x v="1"/>
    <n v="1900.1135999999999"/>
  </r>
  <r>
    <s v="SALE1205"/>
    <s v="Mark Rogers"/>
    <x v="442"/>
    <n v="57"/>
    <x v="1"/>
    <x v="15"/>
    <s v="Platinum"/>
    <x v="453"/>
    <x v="548"/>
    <x v="11"/>
    <x v="1"/>
    <x v="10"/>
    <n v="326.06"/>
    <n v="301"/>
    <s v="STORE4"/>
    <s v="Alexander Group"/>
    <x v="2"/>
    <s v="Port Sharon"/>
    <x v="2"/>
    <n v="4"/>
    <n v="983.38"/>
    <n v="0.25"/>
    <x v="2"/>
    <n v="2950.14"/>
  </r>
  <r>
    <s v="SALE1206"/>
    <s v="Nathaniel Hill"/>
    <x v="239"/>
    <n v="43"/>
    <x v="1"/>
    <x v="32"/>
    <s v="Gold"/>
    <x v="241"/>
    <x v="336"/>
    <x v="8"/>
    <x v="3"/>
    <x v="8"/>
    <n v="201.41"/>
    <n v="146"/>
    <s v="STORE9"/>
    <s v="Moore, Padilla and Butler"/>
    <x v="2"/>
    <s v="East Johnstad"/>
    <x v="1"/>
    <n v="1"/>
    <n v="955.06"/>
    <n v="0.14000000000000001"/>
    <x v="0"/>
    <n v="821.35159999999996"/>
  </r>
  <r>
    <s v="SALE1207"/>
    <s v="Michael Greene"/>
    <x v="311"/>
    <n v="52"/>
    <x v="1"/>
    <x v="18"/>
    <s v="Silver"/>
    <x v="316"/>
    <x v="227"/>
    <x v="4"/>
    <x v="2"/>
    <x v="4"/>
    <n v="17.309999999999999"/>
    <n v="399"/>
    <s v="STORE15"/>
    <s v="Shelton PLC"/>
    <x v="0"/>
    <s v="East Jenniferstad"/>
    <x v="1"/>
    <n v="3"/>
    <n v="597.46"/>
    <n v="0.02"/>
    <x v="1"/>
    <n v="1756.5324000000001"/>
  </r>
  <r>
    <s v="SALE1208"/>
    <s v="Tiffany Williams"/>
    <x v="345"/>
    <n v="64"/>
    <x v="1"/>
    <x v="21"/>
    <s v="Gold"/>
    <x v="352"/>
    <x v="2"/>
    <x v="67"/>
    <x v="1"/>
    <x v="1"/>
    <n v="439.07"/>
    <n v="142"/>
    <s v="STORE16"/>
    <s v="Frederick-Wright"/>
    <x v="1"/>
    <s v="New Jimmymouth"/>
    <x v="1"/>
    <n v="3"/>
    <n v="581.09"/>
    <n v="0.1"/>
    <x v="2"/>
    <n v="1568.943"/>
  </r>
  <r>
    <s v="SALE1209"/>
    <s v="Katherine Dorsey"/>
    <x v="76"/>
    <n v="24"/>
    <x v="0"/>
    <x v="15"/>
    <s v="Platinum"/>
    <x v="76"/>
    <x v="589"/>
    <x v="37"/>
    <x v="3"/>
    <x v="8"/>
    <n v="19.52"/>
    <n v="57"/>
    <s v="STORE4"/>
    <s v="Alexander Group"/>
    <x v="2"/>
    <s v="Port Sharon"/>
    <x v="2"/>
    <n v="4"/>
    <n v="153.94999999999999"/>
    <n v="0.11"/>
    <x v="1"/>
    <n v="548.06200000000001"/>
  </r>
  <r>
    <s v="SALE1210"/>
    <s v="Krystal Ford"/>
    <x v="149"/>
    <n v="34"/>
    <x v="1"/>
    <x v="28"/>
    <s v="Platinum"/>
    <x v="150"/>
    <x v="89"/>
    <x v="14"/>
    <x v="4"/>
    <x v="12"/>
    <n v="223.43"/>
    <n v="154"/>
    <s v="STORE8"/>
    <s v="Bean, Jones and Park"/>
    <x v="1"/>
    <s v="Thompsonborough"/>
    <x v="2"/>
    <n v="4"/>
    <n v="271.04000000000002"/>
    <n v="0.12"/>
    <x v="2"/>
    <n v="954.06080000000009"/>
  </r>
  <r>
    <s v="SALE1211"/>
    <s v="Laura Alvarez"/>
    <x v="268"/>
    <n v="49"/>
    <x v="1"/>
    <x v="7"/>
    <s v="Platinum"/>
    <x v="270"/>
    <x v="114"/>
    <x v="68"/>
    <x v="3"/>
    <x v="16"/>
    <n v="382.22"/>
    <n v="329"/>
    <s v="STORE6"/>
    <s v="Benson-Elliott"/>
    <x v="3"/>
    <s v="Port Josephberg"/>
    <x v="2"/>
    <n v="4"/>
    <n v="328.27"/>
    <n v="0.09"/>
    <x v="1"/>
    <n v="1194.9028000000001"/>
  </r>
  <r>
    <s v="SALE1212"/>
    <s v="Justin Lopez"/>
    <x v="186"/>
    <n v="21"/>
    <x v="0"/>
    <x v="11"/>
    <s v="Gold"/>
    <x v="187"/>
    <x v="469"/>
    <x v="53"/>
    <x v="0"/>
    <x v="11"/>
    <n v="144.53"/>
    <n v="367"/>
    <s v="STORE14"/>
    <s v="Mcdonald Inc"/>
    <x v="2"/>
    <s v="Christopherland"/>
    <x v="0"/>
    <n v="4"/>
    <n v="884.71"/>
    <n v="0.09"/>
    <x v="1"/>
    <n v="3220.3444"/>
  </r>
  <r>
    <s v="SALE1213"/>
    <s v="Lauren George"/>
    <x v="423"/>
    <n v="41"/>
    <x v="1"/>
    <x v="14"/>
    <s v="Gold"/>
    <x v="434"/>
    <x v="203"/>
    <x v="18"/>
    <x v="0"/>
    <x v="13"/>
    <n v="477.61"/>
    <n v="300"/>
    <s v="STORE4"/>
    <s v="Alexander Group"/>
    <x v="2"/>
    <s v="Port Sharon"/>
    <x v="2"/>
    <n v="1"/>
    <n v="41.39"/>
    <n v="0.01"/>
    <x v="0"/>
    <n v="40.976100000000002"/>
  </r>
  <r>
    <s v="SALE1214"/>
    <s v="Jason Wheeler"/>
    <x v="253"/>
    <n v="47"/>
    <x v="1"/>
    <x v="49"/>
    <s v="Platinum"/>
    <x v="255"/>
    <x v="454"/>
    <x v="71"/>
    <x v="0"/>
    <x v="13"/>
    <n v="30.62"/>
    <n v="138"/>
    <s v="STORE9"/>
    <s v="Moore, Padilla and Butler"/>
    <x v="2"/>
    <s v="East Johnstad"/>
    <x v="1"/>
    <n v="4"/>
    <n v="64.06"/>
    <n v="0.26"/>
    <x v="0"/>
    <n v="189.61760000000001"/>
  </r>
  <r>
    <s v="SALE1215"/>
    <s v="John Jordan"/>
    <x v="3"/>
    <n v="58"/>
    <x v="1"/>
    <x v="3"/>
    <s v="Platinum"/>
    <x v="3"/>
    <x v="68"/>
    <x v="54"/>
    <x v="4"/>
    <x v="21"/>
    <n v="167.34"/>
    <n v="296"/>
    <s v="STORE9"/>
    <s v="Moore, Padilla and Butler"/>
    <x v="2"/>
    <s v="East Johnstad"/>
    <x v="1"/>
    <n v="2"/>
    <n v="152.25"/>
    <n v="0.13"/>
    <x v="0"/>
    <n v="264.91500000000002"/>
  </r>
  <r>
    <s v="SALE1216"/>
    <s v="Diane Watson"/>
    <x v="318"/>
    <n v="53"/>
    <x v="1"/>
    <x v="11"/>
    <s v="Platinum"/>
    <x v="323"/>
    <x v="374"/>
    <x v="26"/>
    <x v="1"/>
    <x v="11"/>
    <n v="242.23"/>
    <n v="453"/>
    <s v="STORE19"/>
    <s v="Mann-Austin"/>
    <x v="3"/>
    <s v="Vasquezborough"/>
    <x v="2"/>
    <n v="2"/>
    <n v="889.04"/>
    <n v="0.23"/>
    <x v="0"/>
    <n v="1369.1215999999999"/>
  </r>
  <r>
    <s v="SALE1217"/>
    <s v="Cynthia Morris"/>
    <x v="259"/>
    <n v="18"/>
    <x v="1"/>
    <x v="28"/>
    <s v="Silver"/>
    <x v="261"/>
    <x v="302"/>
    <x v="92"/>
    <x v="4"/>
    <x v="15"/>
    <n v="353.47"/>
    <n v="214"/>
    <s v="STORE10"/>
    <s v="Hill, Wagner and Ballard"/>
    <x v="3"/>
    <s v="East Davidville"/>
    <x v="2"/>
    <n v="3"/>
    <n v="145.25"/>
    <n v="0.24"/>
    <x v="1"/>
    <n v="331.17"/>
  </r>
  <r>
    <s v="SALE1218"/>
    <s v="Christopher Sutton"/>
    <x v="2"/>
    <n v="49"/>
    <x v="1"/>
    <x v="2"/>
    <s v="Gold"/>
    <x v="2"/>
    <x v="590"/>
    <x v="12"/>
    <x v="0"/>
    <x v="11"/>
    <n v="131.24"/>
    <n v="232"/>
    <s v="STORE2"/>
    <s v="Black-Horn"/>
    <x v="2"/>
    <s v="North Nancyview"/>
    <x v="0"/>
    <n v="2"/>
    <n v="898.45"/>
    <n v="0.28999999999999998"/>
    <x v="2"/>
    <n v="1275.799"/>
  </r>
  <r>
    <s v="SALE1219"/>
    <s v="Jessica Acevedo"/>
    <x v="443"/>
    <n v="64"/>
    <x v="1"/>
    <x v="2"/>
    <s v="Bronze"/>
    <x v="454"/>
    <x v="591"/>
    <x v="68"/>
    <x v="3"/>
    <x v="16"/>
    <n v="382.22"/>
    <n v="329"/>
    <s v="STORE15"/>
    <s v="Shelton PLC"/>
    <x v="0"/>
    <s v="East Jenniferstad"/>
    <x v="1"/>
    <n v="4"/>
    <n v="642.04999999999995"/>
    <n v="0.25"/>
    <x v="0"/>
    <n v="1926.15"/>
  </r>
  <r>
    <s v="SALE1220"/>
    <s v="Elizabeth Jones"/>
    <x v="444"/>
    <n v="62"/>
    <x v="0"/>
    <x v="33"/>
    <s v="Platinum"/>
    <x v="455"/>
    <x v="429"/>
    <x v="94"/>
    <x v="3"/>
    <x v="22"/>
    <n v="388.46"/>
    <n v="208"/>
    <s v="STORE7"/>
    <s v="Martinez-Mullins"/>
    <x v="2"/>
    <s v="Williamsfurt"/>
    <x v="2"/>
    <n v="4"/>
    <n v="450.83"/>
    <n v="0.24"/>
    <x v="0"/>
    <n v="1370.5232000000001"/>
  </r>
  <r>
    <s v="SALE1221"/>
    <s v="Dominic Page"/>
    <x v="81"/>
    <n v="53"/>
    <x v="0"/>
    <x v="2"/>
    <s v="Bronze"/>
    <x v="81"/>
    <x v="592"/>
    <x v="40"/>
    <x v="0"/>
    <x v="0"/>
    <n v="212.26"/>
    <n v="82"/>
    <s v="STORE19"/>
    <s v="Mann-Austin"/>
    <x v="3"/>
    <s v="Vasquezborough"/>
    <x v="2"/>
    <n v="2"/>
    <n v="441.03"/>
    <n v="0.23"/>
    <x v="2"/>
    <n v="679.18619999999999"/>
  </r>
  <r>
    <s v="SALE1222"/>
    <s v="George Rosario"/>
    <x v="195"/>
    <n v="53"/>
    <x v="0"/>
    <x v="26"/>
    <s v="Bronze"/>
    <x v="196"/>
    <x v="393"/>
    <x v="60"/>
    <x v="4"/>
    <x v="11"/>
    <n v="174.02"/>
    <n v="268"/>
    <s v="STORE2"/>
    <s v="Black-Horn"/>
    <x v="2"/>
    <s v="North Nancyview"/>
    <x v="0"/>
    <n v="3"/>
    <n v="377.69"/>
    <n v="7.0000000000000007E-2"/>
    <x v="1"/>
    <n v="1053.7551000000001"/>
  </r>
  <r>
    <s v="SALE1223"/>
    <s v="John Lawson"/>
    <x v="313"/>
    <n v="41"/>
    <x v="1"/>
    <x v="29"/>
    <s v="Platinum"/>
    <x v="318"/>
    <x v="579"/>
    <x v="31"/>
    <x v="3"/>
    <x v="8"/>
    <n v="298.86"/>
    <n v="308"/>
    <s v="STORE7"/>
    <s v="Martinez-Mullins"/>
    <x v="2"/>
    <s v="Williamsfurt"/>
    <x v="2"/>
    <n v="1"/>
    <n v="457.33"/>
    <n v="0.27"/>
    <x v="0"/>
    <n v="333.85090000000002"/>
  </r>
  <r>
    <s v="SALE1224"/>
    <s v="Nancy Page"/>
    <x v="85"/>
    <n v="19"/>
    <x v="0"/>
    <x v="39"/>
    <s v="Bronze"/>
    <x v="85"/>
    <x v="200"/>
    <x v="3"/>
    <x v="1"/>
    <x v="3"/>
    <n v="392.89"/>
    <n v="320"/>
    <s v="STORE6"/>
    <s v="Benson-Elliott"/>
    <x v="3"/>
    <s v="Port Josephberg"/>
    <x v="2"/>
    <n v="4"/>
    <n v="218.01"/>
    <n v="0.06"/>
    <x v="0"/>
    <n v="819.71759999999995"/>
  </r>
  <r>
    <s v="SALE1225"/>
    <s v="Julia Jackson"/>
    <x v="34"/>
    <n v="46"/>
    <x v="0"/>
    <x v="24"/>
    <s v="Platinum"/>
    <x v="34"/>
    <x v="483"/>
    <x v="80"/>
    <x v="3"/>
    <x v="5"/>
    <n v="447.43"/>
    <n v="191"/>
    <s v="STORE18"/>
    <s v="Guerrero-Schmitt"/>
    <x v="3"/>
    <s v="East Stevechester"/>
    <x v="1"/>
    <n v="2"/>
    <n v="682.7"/>
    <n v="0.13"/>
    <x v="0"/>
    <n v="1187.8979999999999"/>
  </r>
  <r>
    <s v="SALE1226"/>
    <s v="Kristy Dunlap"/>
    <x v="161"/>
    <n v="64"/>
    <x v="1"/>
    <x v="29"/>
    <s v="Platinum"/>
    <x v="162"/>
    <x v="593"/>
    <x v="46"/>
    <x v="0"/>
    <x v="20"/>
    <n v="21.34"/>
    <n v="65"/>
    <s v="STORE18"/>
    <s v="Guerrero-Schmitt"/>
    <x v="3"/>
    <s v="East Stevechester"/>
    <x v="1"/>
    <n v="3"/>
    <n v="726.97"/>
    <n v="0.04"/>
    <x v="1"/>
    <n v="2093.6736000000001"/>
  </r>
  <r>
    <s v="SALE1227"/>
    <s v="Isabel Foster"/>
    <x v="55"/>
    <n v="36"/>
    <x v="0"/>
    <x v="19"/>
    <s v="Gold"/>
    <x v="55"/>
    <x v="551"/>
    <x v="4"/>
    <x v="2"/>
    <x v="4"/>
    <n v="17.309999999999999"/>
    <n v="399"/>
    <s v="STORE9"/>
    <s v="Moore, Padilla and Butler"/>
    <x v="2"/>
    <s v="East Johnstad"/>
    <x v="1"/>
    <n v="2"/>
    <n v="107.97"/>
    <n v="0.06"/>
    <x v="0"/>
    <n v="202.9836"/>
  </r>
  <r>
    <s v="SALE1228"/>
    <s v="Daniel Boyd"/>
    <x v="69"/>
    <n v="29"/>
    <x v="1"/>
    <x v="35"/>
    <s v="Bronze"/>
    <x v="69"/>
    <x v="101"/>
    <x v="23"/>
    <x v="4"/>
    <x v="11"/>
    <n v="261"/>
    <n v="59"/>
    <s v="STORE14"/>
    <s v="Mcdonald Inc"/>
    <x v="2"/>
    <s v="Christopherland"/>
    <x v="0"/>
    <n v="1"/>
    <n v="38.880000000000003"/>
    <n v="0.16"/>
    <x v="2"/>
    <n v="32.659199999999998"/>
  </r>
  <r>
    <s v="SALE1229"/>
    <s v="Cody Blake"/>
    <x v="406"/>
    <n v="21"/>
    <x v="0"/>
    <x v="45"/>
    <s v="Gold"/>
    <x v="417"/>
    <x v="260"/>
    <x v="30"/>
    <x v="2"/>
    <x v="17"/>
    <n v="337.42"/>
    <n v="256"/>
    <s v="STORE17"/>
    <s v="Holloway Ltd"/>
    <x v="0"/>
    <s v="Bensonhaven"/>
    <x v="1"/>
    <n v="3"/>
    <n v="484.39"/>
    <n v="0.28999999999999998"/>
    <x v="2"/>
    <n v="1031.7507000000001"/>
  </r>
  <r>
    <s v="SALE1230"/>
    <s v="Rhonda Moss"/>
    <x v="4"/>
    <n v="43"/>
    <x v="0"/>
    <x v="32"/>
    <s v="Platinum"/>
    <x v="456"/>
    <x v="423"/>
    <x v="61"/>
    <x v="3"/>
    <x v="8"/>
    <n v="143.43"/>
    <n v="58"/>
    <s v="STORE15"/>
    <s v="Shelton PLC"/>
    <x v="0"/>
    <s v="East Jenniferstad"/>
    <x v="1"/>
    <n v="2"/>
    <n v="949.3"/>
    <n v="0.08"/>
    <x v="2"/>
    <n v="1746.712"/>
  </r>
  <r>
    <s v="SALE1231"/>
    <s v="Thomas Moore"/>
    <x v="206"/>
    <n v="51"/>
    <x v="1"/>
    <x v="14"/>
    <s v="Silver"/>
    <x v="207"/>
    <x v="3"/>
    <x v="51"/>
    <x v="2"/>
    <x v="4"/>
    <n v="214.32"/>
    <n v="383"/>
    <s v="STORE6"/>
    <s v="Benson-Elliott"/>
    <x v="3"/>
    <s v="Port Josephberg"/>
    <x v="2"/>
    <n v="3"/>
    <n v="664.75"/>
    <n v="0.12"/>
    <x v="0"/>
    <n v="1754.94"/>
  </r>
  <r>
    <s v="SALE1232"/>
    <s v="Kristi Lopez"/>
    <x v="204"/>
    <n v="46"/>
    <x v="1"/>
    <x v="19"/>
    <s v="Gold"/>
    <x v="205"/>
    <x v="459"/>
    <x v="7"/>
    <x v="3"/>
    <x v="7"/>
    <n v="138.05000000000001"/>
    <n v="89"/>
    <s v="STORE17"/>
    <s v="Holloway Ltd"/>
    <x v="0"/>
    <s v="Bensonhaven"/>
    <x v="1"/>
    <n v="3"/>
    <n v="190.04"/>
    <n v="7.0000000000000007E-2"/>
    <x v="1"/>
    <n v="530.21159999999998"/>
  </r>
  <r>
    <s v="SALE1233"/>
    <s v="Jeffrey Gomez"/>
    <x v="107"/>
    <n v="22"/>
    <x v="1"/>
    <x v="44"/>
    <s v="Platinum"/>
    <x v="107"/>
    <x v="9"/>
    <x v="84"/>
    <x v="3"/>
    <x v="16"/>
    <n v="218.86"/>
    <n v="170"/>
    <s v="STORE15"/>
    <s v="Shelton PLC"/>
    <x v="0"/>
    <s v="East Jenniferstad"/>
    <x v="1"/>
    <n v="3"/>
    <n v="754.02"/>
    <n v="0.1"/>
    <x v="2"/>
    <n v="2035.854"/>
  </r>
  <r>
    <s v="SALE1234"/>
    <s v="Andrew Mason"/>
    <x v="299"/>
    <n v="52"/>
    <x v="1"/>
    <x v="9"/>
    <s v="Bronze"/>
    <x v="304"/>
    <x v="455"/>
    <x v="13"/>
    <x v="1"/>
    <x v="3"/>
    <n v="419.28"/>
    <n v="86"/>
    <s v="STORE12"/>
    <s v="Thomas, Bridges and Harris"/>
    <x v="0"/>
    <s v="Sabrinatown"/>
    <x v="2"/>
    <n v="4"/>
    <n v="94.13"/>
    <n v="0.04"/>
    <x v="2"/>
    <n v="361.45920000000001"/>
  </r>
  <r>
    <s v="SALE1235"/>
    <s v="Gregory Curtis"/>
    <x v="227"/>
    <n v="45"/>
    <x v="0"/>
    <x v="1"/>
    <s v="Bronze"/>
    <x v="228"/>
    <x v="282"/>
    <x v="55"/>
    <x v="4"/>
    <x v="12"/>
    <n v="342.56"/>
    <n v="181"/>
    <s v="STORE15"/>
    <s v="Shelton PLC"/>
    <x v="0"/>
    <s v="East Jenniferstad"/>
    <x v="1"/>
    <n v="3"/>
    <n v="402.3"/>
    <n v="0.21"/>
    <x v="1"/>
    <n v="953.45100000000014"/>
  </r>
  <r>
    <s v="SALE1236"/>
    <s v="Maria Hill"/>
    <x v="19"/>
    <n v="58"/>
    <x v="1"/>
    <x v="8"/>
    <s v="Platinum"/>
    <x v="19"/>
    <x v="24"/>
    <x v="56"/>
    <x v="3"/>
    <x v="8"/>
    <n v="176.07"/>
    <n v="82"/>
    <s v="STORE7"/>
    <s v="Martinez-Mullins"/>
    <x v="2"/>
    <s v="Williamsfurt"/>
    <x v="2"/>
    <n v="1"/>
    <n v="729.05"/>
    <n v="0.06"/>
    <x v="2"/>
    <n v="685.3069999999999"/>
  </r>
  <r>
    <s v="SALE1237"/>
    <s v="Morgan Bowen"/>
    <x v="210"/>
    <n v="54"/>
    <x v="0"/>
    <x v="7"/>
    <s v="Gold"/>
    <x v="211"/>
    <x v="340"/>
    <x v="64"/>
    <x v="1"/>
    <x v="11"/>
    <n v="340.14"/>
    <n v="361"/>
    <s v="STORE13"/>
    <s v="Gardner, Humphrey and Contreras"/>
    <x v="3"/>
    <s v="Johnsonville"/>
    <x v="1"/>
    <n v="1"/>
    <n v="822.6"/>
    <n v="0.28999999999999998"/>
    <x v="1"/>
    <n v="584.04599999999994"/>
  </r>
  <r>
    <s v="SALE1238"/>
    <s v="David Roberts"/>
    <x v="414"/>
    <n v="38"/>
    <x v="0"/>
    <x v="36"/>
    <s v="Gold"/>
    <x v="425"/>
    <x v="538"/>
    <x v="50"/>
    <x v="2"/>
    <x v="18"/>
    <n v="250.41615384615383"/>
    <n v="159"/>
    <s v="STORE8"/>
    <s v="Bean, Jones and Park"/>
    <x v="1"/>
    <s v="Thompsonborough"/>
    <x v="2"/>
    <n v="2"/>
    <n v="327.25"/>
    <n v="0.19"/>
    <x v="1"/>
    <n v="530.14499999999998"/>
  </r>
  <r>
    <s v="SALE1239"/>
    <s v="Christy Hoffman"/>
    <x v="42"/>
    <n v="26"/>
    <x v="1"/>
    <x v="30"/>
    <s v="Platinum"/>
    <x v="42"/>
    <x v="500"/>
    <x v="7"/>
    <x v="3"/>
    <x v="7"/>
    <n v="138.05000000000001"/>
    <n v="89"/>
    <s v="STORE9"/>
    <s v="Moore, Padilla and Butler"/>
    <x v="2"/>
    <s v="East Johnstad"/>
    <x v="1"/>
    <n v="4"/>
    <n v="930.38"/>
    <n v="0"/>
    <x v="2"/>
    <n v="3721.52"/>
  </r>
  <r>
    <s v="SALE1240"/>
    <s v="Justin Cross"/>
    <x v="20"/>
    <n v="62"/>
    <x v="1"/>
    <x v="8"/>
    <s v="Bronze"/>
    <x v="20"/>
    <x v="22"/>
    <x v="16"/>
    <x v="3"/>
    <x v="6"/>
    <n v="234.80599999999998"/>
    <n v="378"/>
    <s v="STORE5"/>
    <s v="Gray Ltd"/>
    <x v="0"/>
    <s v="New Michaelchester"/>
    <x v="0"/>
    <n v="2"/>
    <n v="437.84"/>
    <n v="0.24"/>
    <x v="0"/>
    <n v="665.51679999999999"/>
  </r>
  <r>
    <s v="SALE1241"/>
    <s v="Eric Singh"/>
    <x v="45"/>
    <n v="29"/>
    <x v="1"/>
    <x v="23"/>
    <s v="Gold"/>
    <x v="45"/>
    <x v="461"/>
    <x v="30"/>
    <x v="2"/>
    <x v="17"/>
    <n v="337.42"/>
    <n v="256"/>
    <s v="STORE16"/>
    <s v="Frederick-Wright"/>
    <x v="1"/>
    <s v="New Jimmymouth"/>
    <x v="1"/>
    <n v="2"/>
    <n v="126.02"/>
    <n v="0.09"/>
    <x v="2"/>
    <n v="229.35640000000001"/>
  </r>
  <r>
    <s v="SALE1242"/>
    <s v="Melinda Rivera"/>
    <x v="167"/>
    <n v="47"/>
    <x v="1"/>
    <x v="21"/>
    <s v="Platinum"/>
    <x v="168"/>
    <x v="594"/>
    <x v="50"/>
    <x v="2"/>
    <x v="18"/>
    <n v="250.41615384615383"/>
    <n v="159"/>
    <s v="STORE15"/>
    <s v="Shelton PLC"/>
    <x v="0"/>
    <s v="East Jenniferstad"/>
    <x v="1"/>
    <n v="1"/>
    <n v="860.84"/>
    <n v="7.0000000000000007E-2"/>
    <x v="1"/>
    <n v="800.58119999999997"/>
  </r>
  <r>
    <s v="SALE1243"/>
    <s v="Christy Vasquez"/>
    <x v="125"/>
    <n v="28"/>
    <x v="1"/>
    <x v="42"/>
    <s v="Gold"/>
    <x v="126"/>
    <x v="43"/>
    <x v="70"/>
    <x v="1"/>
    <x v="11"/>
    <n v="177.98"/>
    <n v="103"/>
    <s v="STORE13"/>
    <s v="Gardner, Humphrey and Contreras"/>
    <x v="3"/>
    <s v="Johnsonville"/>
    <x v="1"/>
    <n v="1"/>
    <n v="161.80000000000001"/>
    <n v="0.24"/>
    <x v="1"/>
    <n v="122.968"/>
  </r>
  <r>
    <s v="SALE1244"/>
    <s v="Tammy Brennan"/>
    <x v="383"/>
    <n v="60"/>
    <x v="0"/>
    <x v="42"/>
    <s v="Gold"/>
    <x v="392"/>
    <x v="595"/>
    <x v="48"/>
    <x v="0"/>
    <x v="9"/>
    <n v="135.61000000000001"/>
    <n v="394"/>
    <s v="STORE17"/>
    <s v="Holloway Ltd"/>
    <x v="0"/>
    <s v="Bensonhaven"/>
    <x v="1"/>
    <n v="4"/>
    <n v="347.82"/>
    <n v="0.02"/>
    <x v="2"/>
    <n v="1363.4544000000001"/>
  </r>
  <r>
    <s v="SALE1245"/>
    <s v="April Phillips"/>
    <x v="32"/>
    <n v="62"/>
    <x v="1"/>
    <x v="22"/>
    <s v="Platinum"/>
    <x v="32"/>
    <x v="289"/>
    <x v="65"/>
    <x v="4"/>
    <x v="11"/>
    <n v="119.57"/>
    <n v="210"/>
    <s v="STORE16"/>
    <s v="Frederick-Wright"/>
    <x v="1"/>
    <s v="New Jimmymouth"/>
    <x v="1"/>
    <n v="3"/>
    <n v="416.44"/>
    <n v="0.27"/>
    <x v="0"/>
    <n v="912.00359999999989"/>
  </r>
  <r>
    <s v="SALE1246"/>
    <s v="Christine Vaughn"/>
    <x v="389"/>
    <n v="24"/>
    <x v="0"/>
    <x v="47"/>
    <s v="Bronze"/>
    <x v="399"/>
    <x v="534"/>
    <x v="85"/>
    <x v="1"/>
    <x v="3"/>
    <n v="86.42"/>
    <n v="222"/>
    <s v="STORE0"/>
    <s v="Rivera-Warner"/>
    <x v="3"/>
    <s v="Washingtonfurt"/>
    <x v="1"/>
    <n v="1"/>
    <n v="147.96"/>
    <n v="0.24"/>
    <x v="2"/>
    <n v="112.4496"/>
  </r>
  <r>
    <s v="SALE1247"/>
    <s v="Gene Lee"/>
    <x v="307"/>
    <n v="41"/>
    <x v="1"/>
    <x v="45"/>
    <s v="Platinum"/>
    <x v="312"/>
    <x v="590"/>
    <x v="97"/>
    <x v="4"/>
    <x v="14"/>
    <n v="265.73266666666666"/>
    <n v="343"/>
    <s v="STORE8"/>
    <s v="Bean, Jones and Park"/>
    <x v="1"/>
    <s v="Thompsonborough"/>
    <x v="2"/>
    <n v="3"/>
    <n v="550.26"/>
    <n v="0.22"/>
    <x v="0"/>
    <n v="1287.6084000000001"/>
  </r>
  <r>
    <s v="SALE1248"/>
    <s v="Michael Garner"/>
    <x v="170"/>
    <n v="21"/>
    <x v="1"/>
    <x v="21"/>
    <s v="Platinum"/>
    <x v="171"/>
    <x v="157"/>
    <x v="0"/>
    <x v="0"/>
    <x v="0"/>
    <n v="245.98"/>
    <n v="471"/>
    <s v="STORE7"/>
    <s v="Martinez-Mullins"/>
    <x v="2"/>
    <s v="Williamsfurt"/>
    <x v="2"/>
    <n v="4"/>
    <n v="938.21"/>
    <n v="0.04"/>
    <x v="1"/>
    <n v="3602.7264"/>
  </r>
  <r>
    <s v="SALE1249"/>
    <s v="Morgan Bowen"/>
    <x v="210"/>
    <n v="54"/>
    <x v="0"/>
    <x v="7"/>
    <s v="Gold"/>
    <x v="211"/>
    <x v="596"/>
    <x v="32"/>
    <x v="2"/>
    <x v="18"/>
    <n v="358.47"/>
    <n v="213"/>
    <s v="STORE16"/>
    <s v="Frederick-Wright"/>
    <x v="1"/>
    <s v="New Jimmymouth"/>
    <x v="1"/>
    <n v="3"/>
    <n v="517.98"/>
    <n v="0.01"/>
    <x v="1"/>
    <n v="1538.4005999999999"/>
  </r>
  <r>
    <s v="SALE1250"/>
    <s v="Thomas Phillips"/>
    <x v="350"/>
    <n v="20"/>
    <x v="1"/>
    <x v="36"/>
    <s v="Gold"/>
    <x v="357"/>
    <x v="597"/>
    <x v="96"/>
    <x v="2"/>
    <x v="18"/>
    <n v="312.8"/>
    <n v="350"/>
    <s v="STORE8"/>
    <s v="Bean, Jones and Park"/>
    <x v="1"/>
    <s v="Thompsonborough"/>
    <x v="2"/>
    <n v="1"/>
    <n v="98.27"/>
    <n v="0.16"/>
    <x v="1"/>
    <n v="82.54679999999999"/>
  </r>
  <r>
    <s v="SALE1251"/>
    <s v="Tyler Garner"/>
    <x v="241"/>
    <n v="64"/>
    <x v="0"/>
    <x v="4"/>
    <s v="Silver"/>
    <x v="243"/>
    <x v="0"/>
    <x v="70"/>
    <x v="1"/>
    <x v="11"/>
    <n v="177.98"/>
    <n v="103"/>
    <s v="STORE11"/>
    <s v="Aguirre-Keller"/>
    <x v="2"/>
    <s v="Lake Michael"/>
    <x v="2"/>
    <n v="2"/>
    <n v="875.2"/>
    <n v="0.19"/>
    <x v="0"/>
    <n v="1417.8240000000001"/>
  </r>
  <r>
    <s v="SALE1252"/>
    <s v="Roberta Green"/>
    <x v="417"/>
    <n v="64"/>
    <x v="0"/>
    <x v="7"/>
    <s v="Platinum"/>
    <x v="428"/>
    <x v="593"/>
    <x v="56"/>
    <x v="3"/>
    <x v="8"/>
    <n v="176.07"/>
    <n v="82"/>
    <s v="STORE0"/>
    <s v="Rivera-Warner"/>
    <x v="3"/>
    <s v="Washingtonfurt"/>
    <x v="1"/>
    <n v="1"/>
    <n v="227.35"/>
    <n v="0.06"/>
    <x v="2"/>
    <n v="213.709"/>
  </r>
  <r>
    <s v="SALE1253"/>
    <s v="Antonio Jones"/>
    <x v="254"/>
    <n v="48"/>
    <x v="0"/>
    <x v="36"/>
    <s v="Silver"/>
    <x v="256"/>
    <x v="163"/>
    <x v="1"/>
    <x v="1"/>
    <x v="1"/>
    <n v="403.71"/>
    <n v="159"/>
    <s v="STORE1"/>
    <s v="Martinez, Adkins and Johnson"/>
    <x v="0"/>
    <s v="Danielmouth"/>
    <x v="1"/>
    <n v="1"/>
    <n v="842.46"/>
    <n v="0.05"/>
    <x v="2"/>
    <n v="800.33699999999999"/>
  </r>
  <r>
    <s v="SALE1254"/>
    <s v="Blake Harrison"/>
    <x v="309"/>
    <n v="63"/>
    <x v="1"/>
    <x v="7"/>
    <s v="Platinum"/>
    <x v="314"/>
    <x v="525"/>
    <x v="14"/>
    <x v="4"/>
    <x v="12"/>
    <n v="223.43"/>
    <n v="154"/>
    <s v="STORE11"/>
    <s v="Aguirre-Keller"/>
    <x v="2"/>
    <s v="Lake Michael"/>
    <x v="2"/>
    <n v="3"/>
    <n v="120.67"/>
    <n v="0.08"/>
    <x v="2"/>
    <n v="333.04919999999998"/>
  </r>
  <r>
    <s v="SALE1255"/>
    <s v="Sarah Marsh"/>
    <x v="379"/>
    <n v="47"/>
    <x v="1"/>
    <x v="14"/>
    <s v="Gold"/>
    <x v="388"/>
    <x v="598"/>
    <x v="42"/>
    <x v="0"/>
    <x v="11"/>
    <n v="131.51"/>
    <n v="0"/>
    <s v="STORE3"/>
    <s v="Johnson-Wright"/>
    <x v="0"/>
    <s v="Hoodberg"/>
    <x v="0"/>
    <n v="4"/>
    <n v="176.13"/>
    <n v="0.27"/>
    <x v="1"/>
    <n v="514.29959999999994"/>
  </r>
  <r>
    <s v="SALE1256"/>
    <s v="Shane Mills"/>
    <x v="445"/>
    <n v="59"/>
    <x v="0"/>
    <x v="48"/>
    <s v="Bronze"/>
    <x v="457"/>
    <x v="202"/>
    <x v="81"/>
    <x v="2"/>
    <x v="18"/>
    <n v="266.86"/>
    <n v="458"/>
    <s v="STORE11"/>
    <s v="Aguirre-Keller"/>
    <x v="2"/>
    <s v="Lake Michael"/>
    <x v="2"/>
    <n v="4"/>
    <n v="592.67999999999995"/>
    <n v="0.03"/>
    <x v="0"/>
    <n v="2299.5983999999999"/>
  </r>
  <r>
    <s v="SALE1257"/>
    <s v="John Bradford"/>
    <x v="72"/>
    <n v="48"/>
    <x v="0"/>
    <x v="1"/>
    <s v="Silver"/>
    <x v="72"/>
    <x v="581"/>
    <x v="7"/>
    <x v="3"/>
    <x v="7"/>
    <n v="138.05000000000001"/>
    <n v="89"/>
    <s v="STORE4"/>
    <s v="Alexander Group"/>
    <x v="2"/>
    <s v="Port Sharon"/>
    <x v="2"/>
    <n v="4"/>
    <n v="662.43"/>
    <n v="0.24"/>
    <x v="1"/>
    <n v="2013.7872"/>
  </r>
  <r>
    <s v="SALE1258"/>
    <s v="Susan Mcdonald"/>
    <x v="146"/>
    <n v="45"/>
    <x v="0"/>
    <x v="13"/>
    <s v="Silver"/>
    <x v="147"/>
    <x v="599"/>
    <x v="19"/>
    <x v="1"/>
    <x v="3"/>
    <n v="253.33"/>
    <n v="266"/>
    <s v="STORE8"/>
    <s v="Bean, Jones and Park"/>
    <x v="1"/>
    <s v="Thompsonborough"/>
    <x v="2"/>
    <n v="3"/>
    <n v="518.35"/>
    <n v="0.21"/>
    <x v="2"/>
    <n v="1228.4894999999999"/>
  </r>
  <r>
    <s v="SALE1259"/>
    <s v="Kara Dodson"/>
    <x v="430"/>
    <n v="20"/>
    <x v="0"/>
    <x v="1"/>
    <s v="Silver"/>
    <x v="441"/>
    <x v="574"/>
    <x v="86"/>
    <x v="0"/>
    <x v="20"/>
    <n v="103.45"/>
    <n v="465"/>
    <s v="STORE5"/>
    <s v="Gray Ltd"/>
    <x v="0"/>
    <s v="New Michaelchester"/>
    <x v="0"/>
    <n v="1"/>
    <n v="85.58"/>
    <n v="0.1"/>
    <x v="2"/>
    <n v="77.022000000000006"/>
  </r>
  <r>
    <s v="SALE1260"/>
    <s v="Elizabeth Smith"/>
    <x v="392"/>
    <n v="23"/>
    <x v="0"/>
    <x v="31"/>
    <s v="Bronze"/>
    <x v="402"/>
    <x v="100"/>
    <x v="72"/>
    <x v="3"/>
    <x v="16"/>
    <n v="371.38"/>
    <n v="220"/>
    <s v="STORE1"/>
    <s v="Martinez, Adkins and Johnson"/>
    <x v="0"/>
    <s v="Danielmouth"/>
    <x v="1"/>
    <n v="4"/>
    <n v="800"/>
    <n v="0.2"/>
    <x v="0"/>
    <n v="2560"/>
  </r>
  <r>
    <s v="SALE1261"/>
    <s v="Curtis Haynes"/>
    <x v="429"/>
    <n v="60"/>
    <x v="1"/>
    <x v="9"/>
    <s v="Gold"/>
    <x v="440"/>
    <x v="69"/>
    <x v="17"/>
    <x v="2"/>
    <x v="2"/>
    <n v="482.75"/>
    <n v="444"/>
    <s v="STORE10"/>
    <s v="Hill, Wagner and Ballard"/>
    <x v="3"/>
    <s v="East Davidville"/>
    <x v="2"/>
    <n v="3"/>
    <n v="118.25"/>
    <n v="0.26"/>
    <x v="1"/>
    <n v="262.51499999999999"/>
  </r>
  <r>
    <s v="SALE1262"/>
    <s v="Holly Robinson"/>
    <x v="425"/>
    <n v="45"/>
    <x v="1"/>
    <x v="7"/>
    <s v="Platinum"/>
    <x v="436"/>
    <x v="205"/>
    <x v="79"/>
    <x v="2"/>
    <x v="18"/>
    <n v="283.83"/>
    <n v="244"/>
    <s v="STORE15"/>
    <s v="Shelton PLC"/>
    <x v="0"/>
    <s v="East Jenniferstad"/>
    <x v="1"/>
    <n v="1"/>
    <n v="223.25"/>
    <n v="0.28999999999999998"/>
    <x v="0"/>
    <n v="158.50749999999999"/>
  </r>
  <r>
    <s v="SALE1263"/>
    <s v="Jose Stewart"/>
    <x v="114"/>
    <n v="18"/>
    <x v="1"/>
    <x v="17"/>
    <s v="Gold"/>
    <x v="115"/>
    <x v="89"/>
    <x v="79"/>
    <x v="2"/>
    <x v="18"/>
    <n v="283.83"/>
    <n v="244"/>
    <s v="STORE4"/>
    <s v="Alexander Group"/>
    <x v="2"/>
    <s v="Port Sharon"/>
    <x v="2"/>
    <n v="3"/>
    <n v="918.76"/>
    <n v="0.2"/>
    <x v="1"/>
    <n v="2205.0239999999999"/>
  </r>
  <r>
    <s v="SALE1264"/>
    <s v="Antonio Leon"/>
    <x v="421"/>
    <n v="48"/>
    <x v="0"/>
    <x v="22"/>
    <s v="Bronze"/>
    <x v="432"/>
    <x v="600"/>
    <x v="94"/>
    <x v="3"/>
    <x v="22"/>
    <n v="388.46"/>
    <n v="208"/>
    <s v="STORE13"/>
    <s v="Gardner, Humphrey and Contreras"/>
    <x v="3"/>
    <s v="Johnsonville"/>
    <x v="1"/>
    <n v="2"/>
    <n v="905.26"/>
    <n v="0.15"/>
    <x v="2"/>
    <n v="1538.942"/>
  </r>
  <r>
    <s v="SALE1265"/>
    <s v="Jason Mullins"/>
    <x v="211"/>
    <n v="47"/>
    <x v="1"/>
    <x v="37"/>
    <s v="Silver"/>
    <x v="212"/>
    <x v="312"/>
    <x v="30"/>
    <x v="2"/>
    <x v="17"/>
    <n v="337.42"/>
    <n v="256"/>
    <s v="STORE19"/>
    <s v="Mann-Austin"/>
    <x v="3"/>
    <s v="Vasquezborough"/>
    <x v="2"/>
    <n v="4"/>
    <n v="295.39999999999998"/>
    <n v="0.23"/>
    <x v="1"/>
    <n v="909.83199999999999"/>
  </r>
  <r>
    <s v="SALE1266"/>
    <s v="Melissa Duffy Md"/>
    <x v="98"/>
    <n v="58"/>
    <x v="1"/>
    <x v="42"/>
    <s v="Bronze"/>
    <x v="98"/>
    <x v="206"/>
    <x v="32"/>
    <x v="2"/>
    <x v="18"/>
    <n v="358.47"/>
    <n v="213"/>
    <s v="STORE5"/>
    <s v="Gray Ltd"/>
    <x v="0"/>
    <s v="New Michaelchester"/>
    <x v="0"/>
    <n v="1"/>
    <n v="252.18"/>
    <n v="0.23"/>
    <x v="1"/>
    <n v="194.17859999999999"/>
  </r>
  <r>
    <s v="SALE1267"/>
    <s v="Patrick Roberts"/>
    <x v="7"/>
    <n v="41"/>
    <x v="1"/>
    <x v="6"/>
    <s v="Platinum"/>
    <x v="7"/>
    <x v="35"/>
    <x v="0"/>
    <x v="0"/>
    <x v="0"/>
    <n v="245.98"/>
    <n v="471"/>
    <s v="STORE12"/>
    <s v="Thomas, Bridges and Harris"/>
    <x v="0"/>
    <s v="Sabrinatown"/>
    <x v="2"/>
    <n v="4"/>
    <n v="792.1"/>
    <n v="0.19"/>
    <x v="2"/>
    <n v="2566.404"/>
  </r>
  <r>
    <s v="SALE1268"/>
    <s v="Nathan Campbell"/>
    <x v="135"/>
    <n v="37"/>
    <x v="0"/>
    <x v="15"/>
    <s v="Gold"/>
    <x v="136"/>
    <x v="601"/>
    <x v="12"/>
    <x v="0"/>
    <x v="11"/>
    <n v="131.24"/>
    <n v="232"/>
    <s v="STORE14"/>
    <s v="Mcdonald Inc"/>
    <x v="2"/>
    <s v="Christopherland"/>
    <x v="0"/>
    <n v="1"/>
    <n v="883.36"/>
    <n v="0.11"/>
    <x v="1"/>
    <n v="786.19040000000007"/>
  </r>
  <r>
    <s v="SALE1269"/>
    <s v="Arthur Warren"/>
    <x v="16"/>
    <n v="38"/>
    <x v="0"/>
    <x v="8"/>
    <s v="Gold"/>
    <x v="16"/>
    <x v="602"/>
    <x v="20"/>
    <x v="4"/>
    <x v="14"/>
    <n v="218.22"/>
    <n v="224"/>
    <s v="STORE0"/>
    <s v="Rivera-Warner"/>
    <x v="3"/>
    <s v="Washingtonfurt"/>
    <x v="1"/>
    <n v="4"/>
    <n v="305.95"/>
    <n v="0.08"/>
    <x v="1"/>
    <n v="1125.896"/>
  </r>
  <r>
    <s v="SALE1270"/>
    <s v="Terry Moses"/>
    <x v="122"/>
    <n v="51"/>
    <x v="1"/>
    <x v="8"/>
    <s v="Platinum"/>
    <x v="123"/>
    <x v="75"/>
    <x v="87"/>
    <x v="4"/>
    <x v="11"/>
    <n v="113.83"/>
    <n v="485"/>
    <s v="STORE7"/>
    <s v="Martinez-Mullins"/>
    <x v="2"/>
    <s v="Williamsfurt"/>
    <x v="2"/>
    <n v="3"/>
    <n v="742.45"/>
    <n v="0.23"/>
    <x v="2"/>
    <n v="1715.0595000000001"/>
  </r>
  <r>
    <s v="SALE1271"/>
    <s v="Carlos Flores"/>
    <x v="385"/>
    <n v="20"/>
    <x v="0"/>
    <x v="7"/>
    <s v="Gold"/>
    <x v="394"/>
    <x v="130"/>
    <x v="60"/>
    <x v="4"/>
    <x v="11"/>
    <n v="174.02"/>
    <n v="268"/>
    <s v="STORE18"/>
    <s v="Guerrero-Schmitt"/>
    <x v="3"/>
    <s v="East Stevechester"/>
    <x v="1"/>
    <n v="3"/>
    <n v="336.1"/>
    <n v="0.12"/>
    <x v="2"/>
    <n v="887.30400000000009"/>
  </r>
  <r>
    <s v="SALE1272"/>
    <s v="Shane Brown"/>
    <x v="30"/>
    <n v="23"/>
    <x v="1"/>
    <x v="20"/>
    <s v="Gold"/>
    <x v="30"/>
    <x v="213"/>
    <x v="35"/>
    <x v="3"/>
    <x v="6"/>
    <n v="218.48"/>
    <n v="276"/>
    <s v="STORE7"/>
    <s v="Martinez-Mullins"/>
    <x v="2"/>
    <s v="Williamsfurt"/>
    <x v="2"/>
    <n v="3"/>
    <n v="310.36"/>
    <n v="0.14000000000000001"/>
    <x v="2"/>
    <n v="800.72879999999998"/>
  </r>
  <r>
    <s v="SALE1273"/>
    <s v="Aaron Luna"/>
    <x v="408"/>
    <n v="21"/>
    <x v="1"/>
    <x v="31"/>
    <s v="Bronze"/>
    <x v="419"/>
    <x v="359"/>
    <x v="24"/>
    <x v="1"/>
    <x v="1"/>
    <n v="431.67"/>
    <n v="73"/>
    <s v="STORE8"/>
    <s v="Bean, Jones and Park"/>
    <x v="1"/>
    <s v="Thompsonborough"/>
    <x v="2"/>
    <n v="3"/>
    <n v="992.81"/>
    <n v="0.04"/>
    <x v="1"/>
    <n v="2859.2928000000002"/>
  </r>
  <r>
    <s v="SALE1274"/>
    <s v="Wanda Snyder"/>
    <x v="226"/>
    <n v="54"/>
    <x v="0"/>
    <x v="1"/>
    <s v="Bronze"/>
    <x v="227"/>
    <x v="30"/>
    <x v="17"/>
    <x v="2"/>
    <x v="2"/>
    <n v="482.75"/>
    <n v="444"/>
    <s v="STORE11"/>
    <s v="Aguirre-Keller"/>
    <x v="2"/>
    <s v="Lake Michael"/>
    <x v="2"/>
    <n v="3"/>
    <n v="257.11"/>
    <n v="0.26"/>
    <x v="2"/>
    <n v="570.78420000000006"/>
  </r>
  <r>
    <s v="SALE1275"/>
    <s v="George Davis"/>
    <x v="231"/>
    <n v="50"/>
    <x v="1"/>
    <x v="43"/>
    <s v="Bronze"/>
    <x v="233"/>
    <x v="603"/>
    <x v="98"/>
    <x v="0"/>
    <x v="11"/>
    <n v="60.65"/>
    <n v="75"/>
    <s v="STORE12"/>
    <s v="Thomas, Bridges and Harris"/>
    <x v="0"/>
    <s v="Sabrinatown"/>
    <x v="2"/>
    <n v="4"/>
    <n v="816.29"/>
    <n v="0.24"/>
    <x v="1"/>
    <n v="2481.5216"/>
  </r>
  <r>
    <s v="SALE1276"/>
    <s v="Michael Chang"/>
    <x v="387"/>
    <n v="50"/>
    <x v="0"/>
    <x v="29"/>
    <s v="Platinum"/>
    <x v="397"/>
    <x v="539"/>
    <x v="17"/>
    <x v="2"/>
    <x v="2"/>
    <n v="482.75"/>
    <n v="444"/>
    <s v="STORE12"/>
    <s v="Thomas, Bridges and Harris"/>
    <x v="0"/>
    <s v="Sabrinatown"/>
    <x v="2"/>
    <n v="4"/>
    <n v="755.82"/>
    <n v="0.22"/>
    <x v="2"/>
    <n v="2358.1583999999998"/>
  </r>
  <r>
    <s v="SALE1277"/>
    <s v="Jeremy Harris"/>
    <x v="446"/>
    <n v="59"/>
    <x v="1"/>
    <x v="31"/>
    <s v="Bronze"/>
    <x v="458"/>
    <x v="414"/>
    <x v="90"/>
    <x v="1"/>
    <x v="3"/>
    <n v="112.42"/>
    <n v="416"/>
    <s v="STORE14"/>
    <s v="Mcdonald Inc"/>
    <x v="2"/>
    <s v="Christopherland"/>
    <x v="0"/>
    <n v="1"/>
    <n v="449.6"/>
    <n v="0.01"/>
    <x v="1"/>
    <n v="445.10399999999998"/>
  </r>
  <r>
    <s v="SALE1278"/>
    <s v="Jeffrey Mccarthy"/>
    <x v="369"/>
    <n v="25"/>
    <x v="1"/>
    <x v="48"/>
    <s v="Bronze"/>
    <x v="378"/>
    <x v="540"/>
    <x v="66"/>
    <x v="3"/>
    <x v="6"/>
    <n v="48.01"/>
    <n v="439"/>
    <s v="STORE0"/>
    <s v="Rivera-Warner"/>
    <x v="3"/>
    <s v="Washingtonfurt"/>
    <x v="1"/>
    <n v="2"/>
    <n v="779.29"/>
    <n v="0.12"/>
    <x v="2"/>
    <n v="1371.5504000000001"/>
  </r>
  <r>
    <s v="SALE1279"/>
    <s v="David Pierce"/>
    <x v="9"/>
    <n v="45"/>
    <x v="1"/>
    <x v="7"/>
    <s v="Platinum"/>
    <x v="9"/>
    <x v="157"/>
    <x v="25"/>
    <x v="1"/>
    <x v="5"/>
    <n v="480.9"/>
    <n v="104"/>
    <s v="STORE17"/>
    <s v="Holloway Ltd"/>
    <x v="0"/>
    <s v="Bensonhaven"/>
    <x v="1"/>
    <n v="1"/>
    <n v="748.75"/>
    <n v="0.1"/>
    <x v="2"/>
    <n v="673.875"/>
  </r>
  <r>
    <s v="SALE1280"/>
    <s v="Erin Ward"/>
    <x v="279"/>
    <n v="60"/>
    <x v="0"/>
    <x v="14"/>
    <s v="Bronze"/>
    <x v="282"/>
    <x v="604"/>
    <x v="41"/>
    <x v="2"/>
    <x v="19"/>
    <n v="183.04"/>
    <n v="457"/>
    <s v="STORE0"/>
    <s v="Rivera-Warner"/>
    <x v="3"/>
    <s v="Washingtonfurt"/>
    <x v="1"/>
    <n v="2"/>
    <n v="121.67"/>
    <n v="0.08"/>
    <x v="2"/>
    <n v="223.87280000000001"/>
  </r>
  <r>
    <s v="SALE1281"/>
    <s v="Darrell Miller"/>
    <x v="36"/>
    <n v="59"/>
    <x v="1"/>
    <x v="26"/>
    <s v="Platinum"/>
    <x v="36"/>
    <x v="605"/>
    <x v="2"/>
    <x v="2"/>
    <x v="2"/>
    <n v="43.29"/>
    <n v="267"/>
    <s v="STORE15"/>
    <s v="Shelton PLC"/>
    <x v="0"/>
    <s v="East Jenniferstad"/>
    <x v="1"/>
    <n v="3"/>
    <n v="225.14"/>
    <n v="0.15"/>
    <x v="2"/>
    <n v="574.10699999999997"/>
  </r>
  <r>
    <s v="SALE1282"/>
    <s v="Darren Burton"/>
    <x v="84"/>
    <n v="21"/>
    <x v="1"/>
    <x v="3"/>
    <s v="Bronze"/>
    <x v="84"/>
    <x v="213"/>
    <x v="35"/>
    <x v="3"/>
    <x v="6"/>
    <n v="218.48"/>
    <n v="276"/>
    <s v="STORE19"/>
    <s v="Mann-Austin"/>
    <x v="3"/>
    <s v="Vasquezborough"/>
    <x v="2"/>
    <n v="1"/>
    <n v="654.17999999999995"/>
    <n v="0.19"/>
    <x v="1"/>
    <n v="529.88580000000002"/>
  </r>
  <r>
    <s v="SALE1283"/>
    <s v="Cheryl Copeland"/>
    <x v="63"/>
    <n v="51"/>
    <x v="0"/>
    <x v="33"/>
    <s v="Platinum"/>
    <x v="63"/>
    <x v="25"/>
    <x v="51"/>
    <x v="2"/>
    <x v="4"/>
    <n v="214.32"/>
    <n v="383"/>
    <s v="STORE5"/>
    <s v="Gray Ltd"/>
    <x v="0"/>
    <s v="New Michaelchester"/>
    <x v="0"/>
    <n v="2"/>
    <n v="504.98"/>
    <n v="0.08"/>
    <x v="2"/>
    <n v="929.16320000000007"/>
  </r>
  <r>
    <s v="SALE1284"/>
    <s v="Frank Stewart"/>
    <x v="74"/>
    <n v="44"/>
    <x v="1"/>
    <x v="37"/>
    <s v="Bronze"/>
    <x v="74"/>
    <x v="260"/>
    <x v="59"/>
    <x v="0"/>
    <x v="11"/>
    <n v="434.84"/>
    <n v="185"/>
    <s v="STORE8"/>
    <s v="Bean, Jones and Park"/>
    <x v="1"/>
    <s v="Thompsonborough"/>
    <x v="2"/>
    <n v="2"/>
    <n v="623.20000000000005"/>
    <n v="0.14000000000000001"/>
    <x v="2"/>
    <n v="1071.904"/>
  </r>
  <r>
    <s v="SALE1285"/>
    <s v="Andrew Smith"/>
    <x v="88"/>
    <n v="60"/>
    <x v="0"/>
    <x v="18"/>
    <s v="Bronze"/>
    <x v="88"/>
    <x v="587"/>
    <x v="23"/>
    <x v="4"/>
    <x v="11"/>
    <n v="261"/>
    <n v="59"/>
    <s v="STORE16"/>
    <s v="Frederick-Wright"/>
    <x v="1"/>
    <s v="New Jimmymouth"/>
    <x v="1"/>
    <n v="2"/>
    <n v="530.54"/>
    <n v="0.28000000000000003"/>
    <x v="2"/>
    <n v="763.97759999999994"/>
  </r>
  <r>
    <s v="SALE1286"/>
    <s v="Brandon Mcbride"/>
    <x v="312"/>
    <n v="63"/>
    <x v="1"/>
    <x v="41"/>
    <s v="Platinum"/>
    <x v="317"/>
    <x v="402"/>
    <x v="90"/>
    <x v="1"/>
    <x v="3"/>
    <n v="112.42"/>
    <n v="416"/>
    <s v="STORE16"/>
    <s v="Frederick-Wright"/>
    <x v="1"/>
    <s v="New Jimmymouth"/>
    <x v="1"/>
    <n v="3"/>
    <n v="279.45"/>
    <n v="0.15"/>
    <x v="2"/>
    <n v="712.59749999999985"/>
  </r>
  <r>
    <s v="SALE1287"/>
    <s v="Cynthia Payne"/>
    <x v="175"/>
    <n v="32"/>
    <x v="1"/>
    <x v="27"/>
    <s v="Bronze"/>
    <x v="176"/>
    <x v="606"/>
    <x v="21"/>
    <x v="2"/>
    <x v="4"/>
    <n v="115.82"/>
    <n v="460"/>
    <s v="STORE8"/>
    <s v="Bean, Jones and Park"/>
    <x v="1"/>
    <s v="Thompsonborough"/>
    <x v="2"/>
    <n v="3"/>
    <n v="906.99"/>
    <n v="0.26"/>
    <x v="2"/>
    <n v="2013.5178000000001"/>
  </r>
  <r>
    <s v="SALE1288"/>
    <s v="Eric Singh"/>
    <x v="45"/>
    <n v="29"/>
    <x v="1"/>
    <x v="23"/>
    <s v="Gold"/>
    <x v="45"/>
    <x v="513"/>
    <x v="61"/>
    <x v="3"/>
    <x v="8"/>
    <n v="143.43"/>
    <n v="58"/>
    <s v="STORE17"/>
    <s v="Holloway Ltd"/>
    <x v="0"/>
    <s v="Bensonhaven"/>
    <x v="1"/>
    <n v="4"/>
    <n v="408.76"/>
    <n v="0.12"/>
    <x v="2"/>
    <n v="1438.8352"/>
  </r>
  <r>
    <s v="SALE1289"/>
    <s v="Curtis Lam"/>
    <x v="363"/>
    <n v="55"/>
    <x v="0"/>
    <x v="27"/>
    <s v="Platinum"/>
    <x v="372"/>
    <x v="607"/>
    <x v="14"/>
    <x v="4"/>
    <x v="12"/>
    <n v="223.43"/>
    <n v="154"/>
    <s v="STORE9"/>
    <s v="Moore, Padilla and Butler"/>
    <x v="2"/>
    <s v="East Johnstad"/>
    <x v="1"/>
    <n v="2"/>
    <n v="117.34"/>
    <n v="0.09"/>
    <x v="1"/>
    <n v="213.55879999999999"/>
  </r>
  <r>
    <s v="SALE1290"/>
    <s v="Daniel Contreras"/>
    <x v="64"/>
    <n v="36"/>
    <x v="1"/>
    <x v="26"/>
    <s v="Platinum"/>
    <x v="64"/>
    <x v="490"/>
    <x v="52"/>
    <x v="4"/>
    <x v="15"/>
    <n v="438.25"/>
    <n v="496"/>
    <s v="STORE14"/>
    <s v="Mcdonald Inc"/>
    <x v="2"/>
    <s v="Christopherland"/>
    <x v="0"/>
    <n v="3"/>
    <n v="690.27"/>
    <n v="7.0000000000000007E-2"/>
    <x v="1"/>
    <n v="1925.8533"/>
  </r>
  <r>
    <s v="SALE1291"/>
    <s v="Travis Holland"/>
    <x v="139"/>
    <n v="38"/>
    <x v="0"/>
    <x v="21"/>
    <s v="Bronze"/>
    <x v="140"/>
    <x v="326"/>
    <x v="77"/>
    <x v="0"/>
    <x v="11"/>
    <n v="38.76"/>
    <n v="137"/>
    <s v="STORE17"/>
    <s v="Holloway Ltd"/>
    <x v="0"/>
    <s v="Bensonhaven"/>
    <x v="1"/>
    <n v="4"/>
    <n v="377.18"/>
    <n v="0.24"/>
    <x v="1"/>
    <n v="1146.6271999999999"/>
  </r>
  <r>
    <s v="SALE1292"/>
    <s v="David Cole"/>
    <x v="159"/>
    <n v="27"/>
    <x v="1"/>
    <x v="20"/>
    <s v="Silver"/>
    <x v="459"/>
    <x v="2"/>
    <x v="43"/>
    <x v="1"/>
    <x v="1"/>
    <n v="38.520000000000003"/>
    <n v="378"/>
    <s v="STORE0"/>
    <s v="Rivera-Warner"/>
    <x v="3"/>
    <s v="Washingtonfurt"/>
    <x v="1"/>
    <n v="1"/>
    <n v="70.52"/>
    <n v="0.08"/>
    <x v="2"/>
    <n v="64.878399999999999"/>
  </r>
  <r>
    <s v="SALE1293"/>
    <s v="Shannon Miller"/>
    <x v="184"/>
    <n v="22"/>
    <x v="0"/>
    <x v="27"/>
    <s v="Gold"/>
    <x v="185"/>
    <x v="97"/>
    <x v="48"/>
    <x v="0"/>
    <x v="9"/>
    <n v="135.61000000000001"/>
    <n v="394"/>
    <s v="STORE9"/>
    <s v="Moore, Padilla and Butler"/>
    <x v="2"/>
    <s v="East Johnstad"/>
    <x v="1"/>
    <n v="1"/>
    <n v="40.25"/>
    <n v="0.1"/>
    <x v="1"/>
    <n v="36.225000000000001"/>
  </r>
  <r>
    <s v="SALE1294"/>
    <s v="Christy Hill"/>
    <x v="304"/>
    <n v="27"/>
    <x v="1"/>
    <x v="19"/>
    <s v="Platinum"/>
    <x v="309"/>
    <x v="432"/>
    <x v="41"/>
    <x v="2"/>
    <x v="19"/>
    <n v="183.04"/>
    <n v="457"/>
    <s v="STORE11"/>
    <s v="Aguirre-Keller"/>
    <x v="2"/>
    <s v="Lake Michael"/>
    <x v="2"/>
    <n v="3"/>
    <n v="539.44000000000005"/>
    <n v="0.05"/>
    <x v="2"/>
    <n v="1537.404"/>
  </r>
  <r>
    <s v="SALE1295"/>
    <s v="Douglas Rhodes"/>
    <x v="390"/>
    <n v="32"/>
    <x v="0"/>
    <x v="21"/>
    <s v="Platinum"/>
    <x v="400"/>
    <x v="154"/>
    <x v="17"/>
    <x v="2"/>
    <x v="2"/>
    <n v="482.75"/>
    <n v="444"/>
    <s v="STORE4"/>
    <s v="Alexander Group"/>
    <x v="2"/>
    <s v="Port Sharon"/>
    <x v="2"/>
    <n v="3"/>
    <n v="543.49"/>
    <n v="0.05"/>
    <x v="1"/>
    <n v="1548.9465"/>
  </r>
  <r>
    <s v="SALE1296"/>
    <s v="Alex Mann Ii"/>
    <x v="49"/>
    <n v="58"/>
    <x v="0"/>
    <x v="15"/>
    <s v="Bronze"/>
    <x v="49"/>
    <x v="608"/>
    <x v="84"/>
    <x v="3"/>
    <x v="16"/>
    <n v="218.86"/>
    <n v="170"/>
    <s v="STORE6"/>
    <s v="Benson-Elliott"/>
    <x v="3"/>
    <s v="Port Josephberg"/>
    <x v="2"/>
    <n v="4"/>
    <n v="547.21"/>
    <n v="0.1"/>
    <x v="2"/>
    <n v="1969.9559999999999"/>
  </r>
  <r>
    <s v="SALE1297"/>
    <s v="Mr. William Horton"/>
    <x v="252"/>
    <n v="31"/>
    <x v="0"/>
    <x v="45"/>
    <s v="Platinum"/>
    <x v="254"/>
    <x v="500"/>
    <x v="15"/>
    <x v="0"/>
    <x v="13"/>
    <n v="240.63"/>
    <n v="423"/>
    <s v="STORE1"/>
    <s v="Martinez, Adkins and Johnson"/>
    <x v="0"/>
    <s v="Danielmouth"/>
    <x v="1"/>
    <n v="2"/>
    <n v="892.46"/>
    <n v="7.0000000000000007E-2"/>
    <x v="1"/>
    <n v="1659.9756"/>
  </r>
  <r>
    <s v="SALE1298"/>
    <s v="Timothy Gardner"/>
    <x v="382"/>
    <n v="28"/>
    <x v="1"/>
    <x v="19"/>
    <s v="Silver"/>
    <x v="391"/>
    <x v="363"/>
    <x v="33"/>
    <x v="1"/>
    <x v="1"/>
    <n v="322.41000000000003"/>
    <n v="213"/>
    <s v="STORE8"/>
    <s v="Bean, Jones and Park"/>
    <x v="1"/>
    <s v="Thompsonborough"/>
    <x v="2"/>
    <n v="2"/>
    <n v="853.41"/>
    <n v="0.25"/>
    <x v="0"/>
    <n v="1280.115"/>
  </r>
  <r>
    <s v="SALE1299"/>
    <s v="Ashley Griffin"/>
    <x v="396"/>
    <n v="40"/>
    <x v="1"/>
    <x v="33"/>
    <s v="Gold"/>
    <x v="407"/>
    <x v="470"/>
    <x v="74"/>
    <x v="0"/>
    <x v="13"/>
    <n v="152.91999999999999"/>
    <n v="281"/>
    <s v="STORE7"/>
    <s v="Martinez-Mullins"/>
    <x v="2"/>
    <s v="Williamsfurt"/>
    <x v="2"/>
    <n v="1"/>
    <n v="162.13999999999999"/>
    <n v="7.0000000000000007E-2"/>
    <x v="1"/>
    <n v="150.7902"/>
  </r>
  <r>
    <s v="SALE1300"/>
    <s v="Rhonda Young"/>
    <x v="341"/>
    <n v="49"/>
    <x v="1"/>
    <x v="41"/>
    <s v="Platinum"/>
    <x v="347"/>
    <x v="270"/>
    <x v="99"/>
    <x v="4"/>
    <x v="21"/>
    <n v="358.47"/>
    <n v="143"/>
    <s v="STORE16"/>
    <s v="Frederick-Wright"/>
    <x v="1"/>
    <s v="New Jimmymouth"/>
    <x v="1"/>
    <n v="1"/>
    <n v="893.14"/>
    <n v="0.09"/>
    <x v="0"/>
    <n v="812.75739999999996"/>
  </r>
  <r>
    <s v="SALE1301"/>
    <s v="Steven Stein"/>
    <x v="201"/>
    <n v="21"/>
    <x v="0"/>
    <x v="40"/>
    <s v="Bronze"/>
    <x v="202"/>
    <x v="12"/>
    <x v="13"/>
    <x v="1"/>
    <x v="3"/>
    <n v="419.28"/>
    <n v="86"/>
    <s v="STORE8"/>
    <s v="Bean, Jones and Park"/>
    <x v="1"/>
    <s v="Thompsonborough"/>
    <x v="2"/>
    <n v="4"/>
    <n v="349.07"/>
    <n v="0.28000000000000003"/>
    <x v="0"/>
    <n v="1005.3216"/>
  </r>
  <r>
    <s v="SALE1302"/>
    <s v="Bryan Garcia"/>
    <x v="402"/>
    <n v="54"/>
    <x v="1"/>
    <x v="0"/>
    <s v="Silver"/>
    <x v="413"/>
    <x v="150"/>
    <x v="82"/>
    <x v="0"/>
    <x v="20"/>
    <n v="285.54000000000002"/>
    <n v="358"/>
    <s v="STORE13"/>
    <s v="Gardner, Humphrey and Contreras"/>
    <x v="3"/>
    <s v="Johnsonville"/>
    <x v="1"/>
    <n v="1"/>
    <n v="747.9"/>
    <n v="0.21"/>
    <x v="2"/>
    <n v="590.84100000000001"/>
  </r>
  <r>
    <s v="SALE1303"/>
    <s v="Sarah Vance"/>
    <x v="188"/>
    <n v="41"/>
    <x v="0"/>
    <x v="47"/>
    <s v="Silver"/>
    <x v="189"/>
    <x v="270"/>
    <x v="82"/>
    <x v="0"/>
    <x v="20"/>
    <n v="285.54000000000002"/>
    <n v="358"/>
    <s v="STORE6"/>
    <s v="Benson-Elliott"/>
    <x v="3"/>
    <s v="Port Josephberg"/>
    <x v="2"/>
    <n v="3"/>
    <n v="438.92"/>
    <n v="0.21"/>
    <x v="0"/>
    <n v="1040.2403999999999"/>
  </r>
  <r>
    <s v="SALE1304"/>
    <s v="Erin Hopkins"/>
    <x v="325"/>
    <n v="40"/>
    <x v="0"/>
    <x v="9"/>
    <s v="Silver"/>
    <x v="331"/>
    <x v="444"/>
    <x v="25"/>
    <x v="1"/>
    <x v="5"/>
    <n v="480.9"/>
    <n v="104"/>
    <s v="STORE4"/>
    <s v="Alexander Group"/>
    <x v="2"/>
    <s v="Port Sharon"/>
    <x v="2"/>
    <n v="4"/>
    <n v="665.38"/>
    <n v="0.18"/>
    <x v="0"/>
    <n v="2182.4463999999998"/>
  </r>
  <r>
    <s v="SALE1305"/>
    <s v="Jeremy Harris"/>
    <x v="446"/>
    <n v="59"/>
    <x v="1"/>
    <x v="31"/>
    <s v="Bronze"/>
    <x v="458"/>
    <x v="78"/>
    <x v="17"/>
    <x v="2"/>
    <x v="2"/>
    <n v="482.75"/>
    <n v="444"/>
    <s v="STORE18"/>
    <s v="Guerrero-Schmitt"/>
    <x v="3"/>
    <s v="East Stevechester"/>
    <x v="1"/>
    <n v="1"/>
    <n v="146.49"/>
    <n v="0.28000000000000003"/>
    <x v="0"/>
    <n v="105.47280000000001"/>
  </r>
  <r>
    <s v="SALE1306"/>
    <s v="Brian Holder"/>
    <x v="370"/>
    <n v="32"/>
    <x v="0"/>
    <x v="39"/>
    <s v="Bronze"/>
    <x v="379"/>
    <x v="367"/>
    <x v="48"/>
    <x v="0"/>
    <x v="9"/>
    <n v="135.61000000000001"/>
    <n v="394"/>
    <s v="STORE15"/>
    <s v="Shelton PLC"/>
    <x v="0"/>
    <s v="East Jenniferstad"/>
    <x v="1"/>
    <n v="2"/>
    <n v="235.39"/>
    <n v="0.27"/>
    <x v="2"/>
    <n v="343.6694"/>
  </r>
  <r>
    <s v="SALE1307"/>
    <s v="Joshua Ryan"/>
    <x v="29"/>
    <n v="27"/>
    <x v="1"/>
    <x v="19"/>
    <s v="Platinum"/>
    <x v="29"/>
    <x v="609"/>
    <x v="86"/>
    <x v="0"/>
    <x v="20"/>
    <n v="103.45"/>
    <n v="465"/>
    <s v="STORE5"/>
    <s v="Gray Ltd"/>
    <x v="0"/>
    <s v="New Michaelchester"/>
    <x v="0"/>
    <n v="3"/>
    <n v="38.07"/>
    <n v="0.09"/>
    <x v="1"/>
    <n v="103.9311"/>
  </r>
  <r>
    <s v="SALE1308"/>
    <s v="Justin Ingram"/>
    <x v="75"/>
    <n v="34"/>
    <x v="0"/>
    <x v="38"/>
    <s v="Bronze"/>
    <x v="75"/>
    <x v="465"/>
    <x v="13"/>
    <x v="1"/>
    <x v="3"/>
    <n v="419.28"/>
    <n v="86"/>
    <s v="STORE4"/>
    <s v="Alexander Group"/>
    <x v="2"/>
    <s v="Port Sharon"/>
    <x v="2"/>
    <n v="2"/>
    <n v="511.7"/>
    <n v="0.12"/>
    <x v="2"/>
    <n v="900.59199999999998"/>
  </r>
  <r>
    <s v="SALE1309"/>
    <s v="Robert Jackson"/>
    <x v="319"/>
    <n v="44"/>
    <x v="1"/>
    <x v="3"/>
    <s v="Platinum"/>
    <x v="325"/>
    <x v="410"/>
    <x v="28"/>
    <x v="4"/>
    <x v="15"/>
    <n v="158.13999999999999"/>
    <n v="82"/>
    <s v="STORE8"/>
    <s v="Bean, Jones and Park"/>
    <x v="1"/>
    <s v="Thompsonborough"/>
    <x v="2"/>
    <n v="4"/>
    <n v="488.72"/>
    <n v="0.23"/>
    <x v="1"/>
    <n v="1505.2575999999999"/>
  </r>
  <r>
    <s v="SALE1310"/>
    <s v="Heidi Tyler"/>
    <x v="274"/>
    <n v="40"/>
    <x v="1"/>
    <x v="47"/>
    <s v="Bronze"/>
    <x v="277"/>
    <x v="216"/>
    <x v="57"/>
    <x v="0"/>
    <x v="13"/>
    <n v="190.29"/>
    <n v="260"/>
    <s v="STORE12"/>
    <s v="Thomas, Bridges and Harris"/>
    <x v="0"/>
    <s v="Sabrinatown"/>
    <x v="2"/>
    <n v="2"/>
    <n v="520.45000000000005"/>
    <n v="0.11"/>
    <x v="2"/>
    <n v="926.40100000000007"/>
  </r>
  <r>
    <s v="SALE1311"/>
    <s v="Summer Weiss"/>
    <x v="439"/>
    <n v="37"/>
    <x v="0"/>
    <x v="19"/>
    <s v="Bronze"/>
    <x v="450"/>
    <x v="490"/>
    <x v="70"/>
    <x v="1"/>
    <x v="11"/>
    <n v="177.98"/>
    <n v="103"/>
    <s v="STORE5"/>
    <s v="Gray Ltd"/>
    <x v="0"/>
    <s v="New Michaelchester"/>
    <x v="0"/>
    <n v="1"/>
    <n v="340.9"/>
    <n v="0.28999999999999998"/>
    <x v="0"/>
    <n v="242.03899999999999"/>
  </r>
  <r>
    <s v="SALE1312"/>
    <s v="John Jordan"/>
    <x v="3"/>
    <n v="58"/>
    <x v="1"/>
    <x v="3"/>
    <s v="Platinum"/>
    <x v="3"/>
    <x v="311"/>
    <x v="45"/>
    <x v="0"/>
    <x v="0"/>
    <n v="204.39"/>
    <n v="281"/>
    <s v="STORE8"/>
    <s v="Bean, Jones and Park"/>
    <x v="1"/>
    <s v="Thompsonborough"/>
    <x v="2"/>
    <n v="3"/>
    <n v="653.59"/>
    <n v="0.17"/>
    <x v="2"/>
    <n v="1627.4391000000001"/>
  </r>
  <r>
    <s v="SALE1313"/>
    <s v="Jeff Martinez"/>
    <x v="447"/>
    <n v="36"/>
    <x v="1"/>
    <x v="15"/>
    <s v="Gold"/>
    <x v="460"/>
    <x v="332"/>
    <x v="33"/>
    <x v="1"/>
    <x v="1"/>
    <n v="322.41000000000003"/>
    <n v="213"/>
    <s v="STORE18"/>
    <s v="Guerrero-Schmitt"/>
    <x v="3"/>
    <s v="East Stevechester"/>
    <x v="1"/>
    <n v="1"/>
    <n v="179.77"/>
    <n v="0.23"/>
    <x v="2"/>
    <n v="138.4229"/>
  </r>
  <r>
    <s v="SALE1314"/>
    <s v="Melissa Howard"/>
    <x v="46"/>
    <n v="53"/>
    <x v="1"/>
    <x v="21"/>
    <s v="Gold"/>
    <x v="46"/>
    <x v="91"/>
    <x v="90"/>
    <x v="1"/>
    <x v="3"/>
    <n v="112.42"/>
    <n v="416"/>
    <s v="STORE9"/>
    <s v="Moore, Padilla and Butler"/>
    <x v="2"/>
    <s v="East Johnstad"/>
    <x v="1"/>
    <n v="2"/>
    <n v="943.8"/>
    <n v="0.06"/>
    <x v="0"/>
    <n v="1774.3440000000001"/>
  </r>
  <r>
    <s v="SALE1315"/>
    <s v="Sarah Smith"/>
    <x v="0"/>
    <n v="55"/>
    <x v="0"/>
    <x v="0"/>
    <s v="Gold"/>
    <x v="0"/>
    <x v="610"/>
    <x v="51"/>
    <x v="2"/>
    <x v="4"/>
    <n v="214.32"/>
    <n v="383"/>
    <s v="STORE15"/>
    <s v="Shelton PLC"/>
    <x v="0"/>
    <s v="East Jenniferstad"/>
    <x v="1"/>
    <n v="2"/>
    <n v="985"/>
    <n v="0.25"/>
    <x v="0"/>
    <n v="1477.5"/>
  </r>
  <r>
    <s v="SALE1316"/>
    <s v="Sara Ingram"/>
    <x v="143"/>
    <n v="46"/>
    <x v="1"/>
    <x v="45"/>
    <s v="Bronze"/>
    <x v="144"/>
    <x v="111"/>
    <x v="12"/>
    <x v="0"/>
    <x v="11"/>
    <n v="131.24"/>
    <n v="232"/>
    <s v="STORE10"/>
    <s v="Hill, Wagner and Ballard"/>
    <x v="3"/>
    <s v="East Davidville"/>
    <x v="2"/>
    <n v="4"/>
    <n v="216.81"/>
    <n v="0.28999999999999998"/>
    <x v="0"/>
    <n v="615.74040000000002"/>
  </r>
  <r>
    <s v="SALE1317"/>
    <s v="Colleen Mccarthy"/>
    <x v="348"/>
    <n v="21"/>
    <x v="1"/>
    <x v="7"/>
    <s v="Platinum"/>
    <x v="355"/>
    <x v="389"/>
    <x v="91"/>
    <x v="2"/>
    <x v="19"/>
    <n v="299.11"/>
    <n v="118"/>
    <s v="STORE2"/>
    <s v="Black-Horn"/>
    <x v="2"/>
    <s v="North Nancyview"/>
    <x v="0"/>
    <n v="4"/>
    <n v="950.21"/>
    <n v="0.27"/>
    <x v="2"/>
    <n v="2774.6131999999998"/>
  </r>
  <r>
    <s v="SALE1318"/>
    <s v="Kristen Fischer"/>
    <x v="141"/>
    <n v="57"/>
    <x v="0"/>
    <x v="13"/>
    <s v="Platinum"/>
    <x v="142"/>
    <x v="611"/>
    <x v="70"/>
    <x v="1"/>
    <x v="11"/>
    <n v="177.98"/>
    <n v="103"/>
    <s v="STORE7"/>
    <s v="Martinez-Mullins"/>
    <x v="2"/>
    <s v="Williamsfurt"/>
    <x v="2"/>
    <n v="2"/>
    <n v="271.39999999999998"/>
    <n v="0.17"/>
    <x v="1"/>
    <n v="450.52399999999989"/>
  </r>
  <r>
    <s v="SALE1319"/>
    <s v="Daniel Contreras"/>
    <x v="64"/>
    <n v="36"/>
    <x v="1"/>
    <x v="26"/>
    <s v="Platinum"/>
    <x v="64"/>
    <x v="144"/>
    <x v="11"/>
    <x v="1"/>
    <x v="10"/>
    <n v="326.06"/>
    <n v="301"/>
    <s v="STORE8"/>
    <s v="Bean, Jones and Park"/>
    <x v="1"/>
    <s v="Thompsonborough"/>
    <x v="2"/>
    <n v="4"/>
    <n v="708.19"/>
    <n v="0.1"/>
    <x v="1"/>
    <n v="2549.4839999999999"/>
  </r>
  <r>
    <s v="SALE1320"/>
    <s v="Cheryl Carr"/>
    <x v="422"/>
    <n v="19"/>
    <x v="0"/>
    <x v="0"/>
    <s v="Gold"/>
    <x v="433"/>
    <x v="612"/>
    <x v="59"/>
    <x v="0"/>
    <x v="11"/>
    <n v="434.84"/>
    <n v="185"/>
    <s v="STORE3"/>
    <s v="Johnson-Wright"/>
    <x v="0"/>
    <s v="Hoodberg"/>
    <x v="0"/>
    <n v="3"/>
    <n v="477.05"/>
    <n v="0.05"/>
    <x v="1"/>
    <n v="1359.5925"/>
  </r>
  <r>
    <s v="SALE1321"/>
    <s v="Brandy Thompson"/>
    <x v="131"/>
    <n v="56"/>
    <x v="1"/>
    <x v="4"/>
    <s v="Bronze"/>
    <x v="132"/>
    <x v="613"/>
    <x v="1"/>
    <x v="1"/>
    <x v="1"/>
    <n v="403.71"/>
    <n v="159"/>
    <s v="STORE9"/>
    <s v="Moore, Padilla and Butler"/>
    <x v="2"/>
    <s v="East Johnstad"/>
    <x v="1"/>
    <n v="3"/>
    <n v="627.29"/>
    <n v="0.27"/>
    <x v="2"/>
    <n v="1373.7651000000001"/>
  </r>
  <r>
    <s v="SALE1322"/>
    <s v="Miss Alexandria Li Dvm"/>
    <x v="233"/>
    <n v="41"/>
    <x v="0"/>
    <x v="32"/>
    <s v="Silver"/>
    <x v="235"/>
    <x v="10"/>
    <x v="32"/>
    <x v="2"/>
    <x v="18"/>
    <n v="358.47"/>
    <n v="213"/>
    <s v="STORE11"/>
    <s v="Aguirre-Keller"/>
    <x v="2"/>
    <s v="Lake Michael"/>
    <x v="2"/>
    <n v="3"/>
    <n v="206.84"/>
    <n v="0.19"/>
    <x v="1"/>
    <n v="502.62119999999999"/>
  </r>
  <r>
    <s v="SALE1323"/>
    <s v="Tyler Garner"/>
    <x v="241"/>
    <n v="64"/>
    <x v="0"/>
    <x v="4"/>
    <s v="Silver"/>
    <x v="243"/>
    <x v="288"/>
    <x v="37"/>
    <x v="3"/>
    <x v="8"/>
    <n v="19.52"/>
    <n v="57"/>
    <s v="STORE1"/>
    <s v="Martinez, Adkins and Johnson"/>
    <x v="0"/>
    <s v="Danielmouth"/>
    <x v="1"/>
    <n v="4"/>
    <n v="629.04999999999995"/>
    <n v="0.26"/>
    <x v="0"/>
    <n v="1861.9880000000001"/>
  </r>
  <r>
    <s v="SALE1324"/>
    <s v="Monica Flynn"/>
    <x v="238"/>
    <n v="59"/>
    <x v="1"/>
    <x v="3"/>
    <s v="Platinum"/>
    <x v="240"/>
    <x v="525"/>
    <x v="1"/>
    <x v="1"/>
    <x v="1"/>
    <n v="403.71"/>
    <n v="159"/>
    <s v="STORE17"/>
    <s v="Holloway Ltd"/>
    <x v="0"/>
    <s v="Bensonhaven"/>
    <x v="1"/>
    <n v="4"/>
    <n v="529.04"/>
    <n v="0.1"/>
    <x v="1"/>
    <n v="1904.5440000000001"/>
  </r>
  <r>
    <s v="SALE1325"/>
    <s v="Heather Valenzuela"/>
    <x v="115"/>
    <n v="31"/>
    <x v="0"/>
    <x v="41"/>
    <s v="Bronze"/>
    <x v="116"/>
    <x v="387"/>
    <x v="37"/>
    <x v="3"/>
    <x v="8"/>
    <n v="19.52"/>
    <n v="57"/>
    <s v="STORE17"/>
    <s v="Holloway Ltd"/>
    <x v="0"/>
    <s v="Bensonhaven"/>
    <x v="1"/>
    <n v="1"/>
    <n v="350.67"/>
    <n v="0.22"/>
    <x v="1"/>
    <n v="273.52260000000001"/>
  </r>
  <r>
    <s v="SALE1326"/>
    <s v="Michael Garner"/>
    <x v="170"/>
    <n v="21"/>
    <x v="1"/>
    <x v="21"/>
    <s v="Platinum"/>
    <x v="171"/>
    <x v="614"/>
    <x v="98"/>
    <x v="0"/>
    <x v="11"/>
    <n v="60.65"/>
    <n v="75"/>
    <s v="STORE1"/>
    <s v="Martinez, Adkins and Johnson"/>
    <x v="0"/>
    <s v="Danielmouth"/>
    <x v="1"/>
    <n v="1"/>
    <n v="128.93"/>
    <n v="0.26"/>
    <x v="0"/>
    <n v="95.408200000000008"/>
  </r>
  <r>
    <s v="SALE1327"/>
    <s v="Cameron Simpson"/>
    <x v="278"/>
    <n v="46"/>
    <x v="0"/>
    <x v="30"/>
    <s v="Platinum"/>
    <x v="281"/>
    <x v="128"/>
    <x v="56"/>
    <x v="3"/>
    <x v="8"/>
    <n v="176.07"/>
    <n v="82"/>
    <s v="STORE15"/>
    <s v="Shelton PLC"/>
    <x v="0"/>
    <s v="East Jenniferstad"/>
    <x v="1"/>
    <n v="2"/>
    <n v="384.92"/>
    <n v="0.09"/>
    <x v="0"/>
    <n v="700.5544000000001"/>
  </r>
  <r>
    <s v="SALE1328"/>
    <s v="Mr. Christopher Sims"/>
    <x v="158"/>
    <n v="50"/>
    <x v="1"/>
    <x v="40"/>
    <s v="Silver"/>
    <x v="159"/>
    <x v="76"/>
    <x v="23"/>
    <x v="4"/>
    <x v="11"/>
    <n v="261"/>
    <n v="59"/>
    <s v="STORE8"/>
    <s v="Bean, Jones and Park"/>
    <x v="1"/>
    <s v="Thompsonborough"/>
    <x v="2"/>
    <n v="3"/>
    <n v="120.77"/>
    <n v="0.28999999999999998"/>
    <x v="1"/>
    <n v="257.24009999999998"/>
  </r>
  <r>
    <s v="SALE1329"/>
    <s v="Alejandro Doyle"/>
    <x v="246"/>
    <n v="35"/>
    <x v="0"/>
    <x v="23"/>
    <s v="Platinum"/>
    <x v="248"/>
    <x v="317"/>
    <x v="3"/>
    <x v="1"/>
    <x v="3"/>
    <n v="392.89"/>
    <n v="320"/>
    <s v="STORE17"/>
    <s v="Holloway Ltd"/>
    <x v="0"/>
    <s v="Bensonhaven"/>
    <x v="1"/>
    <n v="4"/>
    <n v="661.39"/>
    <n v="7.0000000000000007E-2"/>
    <x v="0"/>
    <n v="2460.3708000000001"/>
  </r>
  <r>
    <s v="SALE1330"/>
    <s v="William Cortez"/>
    <x v="193"/>
    <n v="29"/>
    <x v="0"/>
    <x v="31"/>
    <s v="Bronze"/>
    <x v="194"/>
    <x v="615"/>
    <x v="85"/>
    <x v="1"/>
    <x v="3"/>
    <n v="86.42"/>
    <n v="222"/>
    <s v="STORE2"/>
    <s v="Black-Horn"/>
    <x v="2"/>
    <s v="North Nancyview"/>
    <x v="0"/>
    <n v="1"/>
    <n v="195.24"/>
    <n v="0.27"/>
    <x v="1"/>
    <n v="142.52520000000001"/>
  </r>
  <r>
    <s v="SALE1331"/>
    <s v="Caroline Collins"/>
    <x v="424"/>
    <n v="64"/>
    <x v="1"/>
    <x v="24"/>
    <s v="Silver"/>
    <x v="435"/>
    <x v="305"/>
    <x v="80"/>
    <x v="3"/>
    <x v="5"/>
    <n v="447.43"/>
    <n v="191"/>
    <s v="STORE18"/>
    <s v="Guerrero-Schmitt"/>
    <x v="3"/>
    <s v="East Stevechester"/>
    <x v="1"/>
    <n v="2"/>
    <n v="177.4"/>
    <n v="0.19"/>
    <x v="1"/>
    <n v="287.38799999999998"/>
  </r>
  <r>
    <s v="SALE1332"/>
    <s v="Jay Patel"/>
    <x v="327"/>
    <n v="43"/>
    <x v="1"/>
    <x v="5"/>
    <s v="Platinum"/>
    <x v="333"/>
    <x v="435"/>
    <x v="24"/>
    <x v="1"/>
    <x v="1"/>
    <n v="431.67"/>
    <n v="73"/>
    <s v="STORE11"/>
    <s v="Aguirre-Keller"/>
    <x v="2"/>
    <s v="Lake Michael"/>
    <x v="2"/>
    <n v="4"/>
    <n v="862.67"/>
    <n v="0.2"/>
    <x v="1"/>
    <n v="2760.5439999999999"/>
  </r>
  <r>
    <s v="SALE1333"/>
    <s v="Cheryl Carr"/>
    <x v="422"/>
    <n v="19"/>
    <x v="0"/>
    <x v="0"/>
    <s v="Gold"/>
    <x v="433"/>
    <x v="338"/>
    <x v="53"/>
    <x v="0"/>
    <x v="11"/>
    <n v="144.53"/>
    <n v="367"/>
    <s v="STORE6"/>
    <s v="Benson-Elliott"/>
    <x v="3"/>
    <s v="Port Josephberg"/>
    <x v="2"/>
    <n v="1"/>
    <n v="55.04"/>
    <n v="0.01"/>
    <x v="2"/>
    <n v="54.489600000000003"/>
  </r>
  <r>
    <s v="SALE1334"/>
    <s v="Timothy Weaver"/>
    <x v="183"/>
    <n v="45"/>
    <x v="1"/>
    <x v="31"/>
    <s v="Gold"/>
    <x v="184"/>
    <x v="175"/>
    <x v="49"/>
    <x v="0"/>
    <x v="0"/>
    <n v="318.91000000000003"/>
    <n v="114"/>
    <s v="STORE0"/>
    <s v="Rivera-Warner"/>
    <x v="3"/>
    <s v="Washingtonfurt"/>
    <x v="1"/>
    <n v="2"/>
    <n v="905.47"/>
    <n v="0.2"/>
    <x v="2"/>
    <n v="1448.752"/>
  </r>
  <r>
    <s v="SALE1335"/>
    <s v="Paul Cox"/>
    <x v="337"/>
    <n v="60"/>
    <x v="1"/>
    <x v="32"/>
    <s v="Silver"/>
    <x v="343"/>
    <x v="401"/>
    <x v="81"/>
    <x v="2"/>
    <x v="18"/>
    <n v="266.86"/>
    <n v="458"/>
    <s v="STORE13"/>
    <s v="Gardner, Humphrey and Contreras"/>
    <x v="3"/>
    <s v="Johnsonville"/>
    <x v="1"/>
    <n v="3"/>
    <n v="217.13"/>
    <n v="0.28000000000000003"/>
    <x v="0"/>
    <n v="469.00080000000003"/>
  </r>
  <r>
    <s v="SALE1336"/>
    <s v="Cynthia Lopez"/>
    <x v="331"/>
    <n v="50"/>
    <x v="0"/>
    <x v="48"/>
    <s v="Platinum"/>
    <x v="337"/>
    <x v="494"/>
    <x v="28"/>
    <x v="4"/>
    <x v="15"/>
    <n v="158.13999999999999"/>
    <n v="82"/>
    <s v="STORE0"/>
    <s v="Rivera-Warner"/>
    <x v="3"/>
    <s v="Washingtonfurt"/>
    <x v="1"/>
    <n v="3"/>
    <n v="580.45000000000005"/>
    <n v="0"/>
    <x v="1"/>
    <n v="1741.35"/>
  </r>
  <r>
    <s v="SALE1337"/>
    <s v="Steven Stein"/>
    <x v="201"/>
    <n v="21"/>
    <x v="0"/>
    <x v="40"/>
    <s v="Bronze"/>
    <x v="202"/>
    <x v="58"/>
    <x v="83"/>
    <x v="4"/>
    <x v="14"/>
    <n v="306.45999999999998"/>
    <n v="487"/>
    <s v="STORE17"/>
    <s v="Holloway Ltd"/>
    <x v="0"/>
    <s v="Bensonhaven"/>
    <x v="1"/>
    <n v="2"/>
    <n v="892.88"/>
    <n v="0.17"/>
    <x v="1"/>
    <n v="1482.1808000000001"/>
  </r>
  <r>
    <s v="SALE1338"/>
    <s v="Donna Gregory"/>
    <x v="157"/>
    <n v="29"/>
    <x v="1"/>
    <x v="28"/>
    <s v="Silver"/>
    <x v="158"/>
    <x v="494"/>
    <x v="43"/>
    <x v="1"/>
    <x v="1"/>
    <n v="38.520000000000003"/>
    <n v="378"/>
    <s v="STORE18"/>
    <s v="Guerrero-Schmitt"/>
    <x v="3"/>
    <s v="East Stevechester"/>
    <x v="1"/>
    <n v="2"/>
    <n v="356.28"/>
    <n v="0.11"/>
    <x v="2"/>
    <n v="634.17840000000001"/>
  </r>
  <r>
    <s v="SALE1339"/>
    <s v="Andrew Mason"/>
    <x v="299"/>
    <n v="52"/>
    <x v="1"/>
    <x v="9"/>
    <s v="Bronze"/>
    <x v="304"/>
    <x v="275"/>
    <x v="61"/>
    <x v="3"/>
    <x v="8"/>
    <n v="143.43"/>
    <n v="58"/>
    <s v="STORE2"/>
    <s v="Black-Horn"/>
    <x v="2"/>
    <s v="North Nancyview"/>
    <x v="0"/>
    <n v="4"/>
    <n v="806.99"/>
    <n v="0.06"/>
    <x v="0"/>
    <n v="3034.2824000000001"/>
  </r>
  <r>
    <s v="SALE1340"/>
    <s v="John Compton"/>
    <x v="144"/>
    <n v="53"/>
    <x v="0"/>
    <x v="20"/>
    <s v="Silver"/>
    <x v="461"/>
    <x v="375"/>
    <x v="42"/>
    <x v="0"/>
    <x v="11"/>
    <n v="131.51"/>
    <n v="0"/>
    <s v="STORE1"/>
    <s v="Martinez, Adkins and Johnson"/>
    <x v="0"/>
    <s v="Danielmouth"/>
    <x v="1"/>
    <n v="3"/>
    <n v="684.22"/>
    <n v="0.09"/>
    <x v="0"/>
    <n v="1867.9205999999999"/>
  </r>
  <r>
    <s v="SALE1341"/>
    <s v="Adam Castro"/>
    <x v="13"/>
    <n v="51"/>
    <x v="0"/>
    <x v="11"/>
    <s v="Silver"/>
    <x v="13"/>
    <x v="315"/>
    <x v="47"/>
    <x v="1"/>
    <x v="3"/>
    <n v="377.52"/>
    <n v="485"/>
    <s v="STORE7"/>
    <s v="Martinez-Mullins"/>
    <x v="2"/>
    <s v="Williamsfurt"/>
    <x v="2"/>
    <n v="4"/>
    <n v="763.34"/>
    <n v="7.0000000000000007E-2"/>
    <x v="1"/>
    <n v="2839.6248000000001"/>
  </r>
  <r>
    <s v="SALE1342"/>
    <s v="Natalie Johnson"/>
    <x v="436"/>
    <n v="64"/>
    <x v="0"/>
    <x v="30"/>
    <s v="Platinum"/>
    <x v="447"/>
    <x v="102"/>
    <x v="57"/>
    <x v="0"/>
    <x v="13"/>
    <n v="190.29"/>
    <n v="260"/>
    <s v="STORE3"/>
    <s v="Johnson-Wright"/>
    <x v="0"/>
    <s v="Hoodberg"/>
    <x v="0"/>
    <n v="3"/>
    <n v="721.94"/>
    <n v="0.26"/>
    <x v="0"/>
    <n v="1602.7067999999999"/>
  </r>
  <r>
    <s v="SALE1343"/>
    <s v="David Lozano"/>
    <x v="82"/>
    <n v="23"/>
    <x v="1"/>
    <x v="18"/>
    <s v="Gold"/>
    <x v="82"/>
    <x v="100"/>
    <x v="0"/>
    <x v="0"/>
    <x v="0"/>
    <n v="245.98"/>
    <n v="471"/>
    <s v="STORE1"/>
    <s v="Martinez, Adkins and Johnson"/>
    <x v="0"/>
    <s v="Danielmouth"/>
    <x v="1"/>
    <n v="3"/>
    <n v="760.38"/>
    <n v="0"/>
    <x v="2"/>
    <n v="2281.14"/>
  </r>
  <r>
    <s v="SALE1344"/>
    <s v="Tracy Stephens"/>
    <x v="83"/>
    <n v="64"/>
    <x v="0"/>
    <x v="17"/>
    <s v="Platinum"/>
    <x v="83"/>
    <x v="369"/>
    <x v="0"/>
    <x v="0"/>
    <x v="0"/>
    <n v="245.98"/>
    <n v="471"/>
    <s v="STORE6"/>
    <s v="Benson-Elliott"/>
    <x v="3"/>
    <s v="Port Josephberg"/>
    <x v="2"/>
    <n v="3"/>
    <n v="612.53"/>
    <n v="0.21"/>
    <x v="2"/>
    <n v="1451.6960999999999"/>
  </r>
  <r>
    <s v="SALE1345"/>
    <s v="James Gibbs"/>
    <x v="95"/>
    <n v="21"/>
    <x v="0"/>
    <x v="41"/>
    <s v="Platinum"/>
    <x v="95"/>
    <x v="128"/>
    <x v="81"/>
    <x v="2"/>
    <x v="18"/>
    <n v="266.86"/>
    <n v="458"/>
    <s v="STORE16"/>
    <s v="Frederick-Wright"/>
    <x v="1"/>
    <s v="New Jimmymouth"/>
    <x v="1"/>
    <n v="3"/>
    <n v="841.37"/>
    <n v="0.28999999999999998"/>
    <x v="1"/>
    <n v="1792.1180999999999"/>
  </r>
  <r>
    <s v="SALE1346"/>
    <s v="Carol Bishop"/>
    <x v="316"/>
    <n v="27"/>
    <x v="1"/>
    <x v="47"/>
    <s v="Silver"/>
    <x v="321"/>
    <x v="394"/>
    <x v="70"/>
    <x v="1"/>
    <x v="11"/>
    <n v="177.98"/>
    <n v="103"/>
    <s v="STORE9"/>
    <s v="Moore, Padilla and Butler"/>
    <x v="2"/>
    <s v="East Johnstad"/>
    <x v="1"/>
    <n v="2"/>
    <n v="636.51"/>
    <n v="0.25"/>
    <x v="0"/>
    <n v="954.76499999999999"/>
  </r>
  <r>
    <s v="SALE1347"/>
    <s v="Donna Gregory"/>
    <x v="157"/>
    <n v="29"/>
    <x v="1"/>
    <x v="28"/>
    <s v="Silver"/>
    <x v="158"/>
    <x v="616"/>
    <x v="49"/>
    <x v="0"/>
    <x v="0"/>
    <n v="318.91000000000003"/>
    <n v="114"/>
    <s v="STORE8"/>
    <s v="Bean, Jones and Park"/>
    <x v="1"/>
    <s v="Thompsonborough"/>
    <x v="2"/>
    <n v="2"/>
    <n v="732.37"/>
    <n v="0.22"/>
    <x v="2"/>
    <n v="1142.4972"/>
  </r>
  <r>
    <s v="SALE1348"/>
    <s v="Daniel Rivas"/>
    <x v="111"/>
    <n v="39"/>
    <x v="1"/>
    <x v="36"/>
    <s v="Silver"/>
    <x v="112"/>
    <x v="61"/>
    <x v="59"/>
    <x v="0"/>
    <x v="11"/>
    <n v="434.84"/>
    <n v="185"/>
    <s v="STORE16"/>
    <s v="Frederick-Wright"/>
    <x v="1"/>
    <s v="New Jimmymouth"/>
    <x v="1"/>
    <n v="3"/>
    <n v="183.44"/>
    <n v="0.28000000000000003"/>
    <x v="2"/>
    <n v="396.23039999999992"/>
  </r>
  <r>
    <s v="SALE1349"/>
    <s v="Michael Thomas"/>
    <x v="10"/>
    <n v="21"/>
    <x v="1"/>
    <x v="8"/>
    <s v="Silver"/>
    <x v="10"/>
    <x v="297"/>
    <x v="75"/>
    <x v="1"/>
    <x v="11"/>
    <n v="449.4"/>
    <n v="274.7"/>
    <s v="STORE13"/>
    <s v="Gardner, Humphrey and Contreras"/>
    <x v="3"/>
    <s v="Johnsonville"/>
    <x v="1"/>
    <n v="4"/>
    <n v="898.58"/>
    <n v="0.16"/>
    <x v="1"/>
    <n v="3019.2287999999999"/>
  </r>
  <r>
    <s v="SALE1350"/>
    <s v="Daniel Bell"/>
    <x v="353"/>
    <n v="56"/>
    <x v="0"/>
    <x v="13"/>
    <s v="Silver"/>
    <x v="360"/>
    <x v="617"/>
    <x v="34"/>
    <x v="4"/>
    <x v="12"/>
    <n v="265.73266666666666"/>
    <n v="360"/>
    <s v="STORE2"/>
    <s v="Black-Horn"/>
    <x v="2"/>
    <s v="North Nancyview"/>
    <x v="0"/>
    <n v="3"/>
    <n v="152.41"/>
    <n v="0.25"/>
    <x v="0"/>
    <n v="342.92250000000001"/>
  </r>
  <r>
    <s v="SALE1351"/>
    <s v="Robert Harris"/>
    <x v="302"/>
    <n v="50"/>
    <x v="0"/>
    <x v="9"/>
    <s v="Platinum"/>
    <x v="307"/>
    <x v="618"/>
    <x v="80"/>
    <x v="3"/>
    <x v="5"/>
    <n v="447.43"/>
    <n v="191"/>
    <s v="STORE14"/>
    <s v="Mcdonald Inc"/>
    <x v="2"/>
    <s v="Christopherland"/>
    <x v="0"/>
    <n v="3"/>
    <n v="972.58"/>
    <n v="0.28000000000000003"/>
    <x v="2"/>
    <n v="2100.7728000000002"/>
  </r>
  <r>
    <s v="SALE1352"/>
    <s v="Cynthia Parrish"/>
    <x v="219"/>
    <n v="18"/>
    <x v="0"/>
    <x v="46"/>
    <s v="Silver"/>
    <x v="220"/>
    <x v="157"/>
    <x v="20"/>
    <x v="4"/>
    <x v="14"/>
    <n v="218.22"/>
    <n v="224"/>
    <s v="STORE11"/>
    <s v="Aguirre-Keller"/>
    <x v="2"/>
    <s v="Lake Michael"/>
    <x v="2"/>
    <n v="4"/>
    <n v="136.4"/>
    <n v="0.04"/>
    <x v="2"/>
    <n v="523.77599999999995"/>
  </r>
  <r>
    <s v="SALE1353"/>
    <s v="Mark Rogers"/>
    <x v="442"/>
    <n v="57"/>
    <x v="1"/>
    <x v="15"/>
    <s v="Platinum"/>
    <x v="453"/>
    <x v="51"/>
    <x v="32"/>
    <x v="2"/>
    <x v="18"/>
    <n v="358.47"/>
    <n v="213"/>
    <s v="STORE15"/>
    <s v="Shelton PLC"/>
    <x v="0"/>
    <s v="East Jenniferstad"/>
    <x v="1"/>
    <n v="1"/>
    <n v="509.63"/>
    <n v="0.27"/>
    <x v="2"/>
    <n v="372.0299"/>
  </r>
  <r>
    <s v="SALE1354"/>
    <s v="Jeremy Harris"/>
    <x v="446"/>
    <n v="59"/>
    <x v="1"/>
    <x v="31"/>
    <s v="Bronze"/>
    <x v="458"/>
    <x v="316"/>
    <x v="0"/>
    <x v="0"/>
    <x v="0"/>
    <n v="245.98"/>
    <n v="471"/>
    <s v="STORE3"/>
    <s v="Johnson-Wright"/>
    <x v="0"/>
    <s v="Hoodberg"/>
    <x v="0"/>
    <n v="4"/>
    <n v="360.28"/>
    <n v="0.09"/>
    <x v="2"/>
    <n v="1311.4192"/>
  </r>
  <r>
    <s v="SALE1355"/>
    <s v="Jennifer Garcia"/>
    <x v="52"/>
    <n v="61"/>
    <x v="1"/>
    <x v="23"/>
    <s v="Bronze"/>
    <x v="52"/>
    <x v="126"/>
    <x v="41"/>
    <x v="2"/>
    <x v="19"/>
    <n v="183.04"/>
    <n v="457"/>
    <s v="STORE15"/>
    <s v="Shelton PLC"/>
    <x v="0"/>
    <s v="East Jenniferstad"/>
    <x v="1"/>
    <n v="3"/>
    <n v="882.05"/>
    <n v="0.06"/>
    <x v="1"/>
    <n v="2487.3809999999989"/>
  </r>
  <r>
    <s v="SALE1356"/>
    <s v="Anthony Garcia"/>
    <x v="409"/>
    <n v="60"/>
    <x v="0"/>
    <x v="28"/>
    <s v="Silver"/>
    <x v="420"/>
    <x v="290"/>
    <x v="29"/>
    <x v="3"/>
    <x v="16"/>
    <n v="228.53"/>
    <n v="469"/>
    <s v="STORE8"/>
    <s v="Bean, Jones and Park"/>
    <x v="1"/>
    <s v="Thompsonborough"/>
    <x v="2"/>
    <n v="3"/>
    <n v="141.54"/>
    <n v="0.12"/>
    <x v="1"/>
    <n v="373.66559999999998"/>
  </r>
  <r>
    <s v="SALE1357"/>
    <s v="Joseph Snow"/>
    <x v="275"/>
    <n v="45"/>
    <x v="0"/>
    <x v="1"/>
    <s v="Gold"/>
    <x v="278"/>
    <x v="552"/>
    <x v="5"/>
    <x v="1"/>
    <x v="5"/>
    <n v="465.34"/>
    <n v="301"/>
    <s v="STORE4"/>
    <s v="Alexander Group"/>
    <x v="2"/>
    <s v="Port Sharon"/>
    <x v="2"/>
    <n v="3"/>
    <n v="83.5"/>
    <n v="0.23"/>
    <x v="2"/>
    <n v="192.88499999999999"/>
  </r>
  <r>
    <s v="SALE1358"/>
    <s v="Erin Hopkins"/>
    <x v="325"/>
    <n v="40"/>
    <x v="0"/>
    <x v="9"/>
    <s v="Silver"/>
    <x v="331"/>
    <x v="619"/>
    <x v="66"/>
    <x v="3"/>
    <x v="6"/>
    <n v="48.01"/>
    <n v="439"/>
    <s v="STORE6"/>
    <s v="Benson-Elliott"/>
    <x v="3"/>
    <s v="Port Josephberg"/>
    <x v="2"/>
    <n v="2"/>
    <n v="629.73"/>
    <n v="7.0000000000000007E-2"/>
    <x v="1"/>
    <n v="1171.2978000000001"/>
  </r>
  <r>
    <s v="SALE1359"/>
    <s v="Kenneth Lambert"/>
    <x v="171"/>
    <n v="55"/>
    <x v="1"/>
    <x v="32"/>
    <s v="Platinum"/>
    <x v="172"/>
    <x v="541"/>
    <x v="9"/>
    <x v="3"/>
    <x v="6"/>
    <n v="179.77"/>
    <n v="305"/>
    <s v="STORE6"/>
    <s v="Benson-Elliott"/>
    <x v="3"/>
    <s v="Port Josephberg"/>
    <x v="2"/>
    <n v="2"/>
    <n v="159.93"/>
    <n v="0.2"/>
    <x v="2"/>
    <n v="255.88800000000001"/>
  </r>
  <r>
    <s v="SALE1360"/>
    <s v="Kenneth Lambert"/>
    <x v="171"/>
    <n v="55"/>
    <x v="1"/>
    <x v="32"/>
    <s v="Platinum"/>
    <x v="172"/>
    <x v="620"/>
    <x v="49"/>
    <x v="0"/>
    <x v="0"/>
    <n v="318.91000000000003"/>
    <n v="114"/>
    <s v="STORE18"/>
    <s v="Guerrero-Schmitt"/>
    <x v="3"/>
    <s v="East Stevechester"/>
    <x v="1"/>
    <n v="1"/>
    <n v="459.89"/>
    <n v="0.18"/>
    <x v="2"/>
    <n v="377.10980000000001"/>
  </r>
  <r>
    <s v="SALE1361"/>
    <s v="Kimberly Brooks"/>
    <x v="332"/>
    <n v="42"/>
    <x v="0"/>
    <x v="23"/>
    <s v="Silver"/>
    <x v="338"/>
    <x v="486"/>
    <x v="9"/>
    <x v="3"/>
    <x v="6"/>
    <n v="179.77"/>
    <n v="305"/>
    <s v="STORE19"/>
    <s v="Mann-Austin"/>
    <x v="3"/>
    <s v="Vasquezborough"/>
    <x v="2"/>
    <n v="4"/>
    <n v="885.57"/>
    <n v="0.27"/>
    <x v="0"/>
    <n v="2585.8643999999999"/>
  </r>
  <r>
    <s v="SALE1362"/>
    <s v="Cassandra Perez"/>
    <x v="222"/>
    <n v="31"/>
    <x v="0"/>
    <x v="25"/>
    <s v="Bronze"/>
    <x v="363"/>
    <x v="146"/>
    <x v="59"/>
    <x v="0"/>
    <x v="11"/>
    <n v="434.84"/>
    <n v="185"/>
    <s v="STORE15"/>
    <s v="Shelton PLC"/>
    <x v="0"/>
    <s v="East Jenniferstad"/>
    <x v="1"/>
    <n v="3"/>
    <n v="789.05"/>
    <n v="0"/>
    <x v="1"/>
    <n v="2367.15"/>
  </r>
  <r>
    <s v="SALE1363"/>
    <s v="Julie Hale"/>
    <x v="420"/>
    <n v="35"/>
    <x v="1"/>
    <x v="1"/>
    <s v="Gold"/>
    <x v="431"/>
    <x v="313"/>
    <x v="73"/>
    <x v="2"/>
    <x v="4"/>
    <n v="340.39"/>
    <n v="177"/>
    <s v="STORE0"/>
    <s v="Rivera-Warner"/>
    <x v="3"/>
    <s v="Washingtonfurt"/>
    <x v="1"/>
    <n v="1"/>
    <n v="570.52"/>
    <n v="0"/>
    <x v="1"/>
    <n v="570.52"/>
  </r>
  <r>
    <s v="SALE1364"/>
    <s v="Nicholas Bradshaw"/>
    <x v="438"/>
    <n v="43"/>
    <x v="1"/>
    <x v="39"/>
    <s v="Silver"/>
    <x v="449"/>
    <x v="302"/>
    <x v="16"/>
    <x v="3"/>
    <x v="6"/>
    <n v="234.80599999999998"/>
    <n v="378"/>
    <s v="STORE16"/>
    <s v="Frederick-Wright"/>
    <x v="1"/>
    <s v="New Jimmymouth"/>
    <x v="1"/>
    <n v="4"/>
    <n v="310.79000000000002"/>
    <n v="0.22"/>
    <x v="2"/>
    <n v="969.66480000000013"/>
  </r>
  <r>
    <s v="SALE1365"/>
    <s v="Jay Patel"/>
    <x v="327"/>
    <n v="43"/>
    <x v="1"/>
    <x v="5"/>
    <s v="Platinum"/>
    <x v="333"/>
    <x v="234"/>
    <x v="88"/>
    <x v="3"/>
    <x v="22"/>
    <n v="243.7"/>
    <n v="130"/>
    <s v="STORE17"/>
    <s v="Holloway Ltd"/>
    <x v="0"/>
    <s v="Bensonhaven"/>
    <x v="1"/>
    <n v="4"/>
    <n v="255.67"/>
    <n v="0.17"/>
    <x v="0"/>
    <n v="848.82439999999997"/>
  </r>
  <r>
    <s v="SALE1366"/>
    <s v="Jessica Mitchell"/>
    <x v="294"/>
    <n v="43"/>
    <x v="1"/>
    <x v="34"/>
    <s v="Silver"/>
    <x v="298"/>
    <x v="433"/>
    <x v="16"/>
    <x v="3"/>
    <x v="6"/>
    <n v="234.80599999999998"/>
    <n v="378"/>
    <s v="STORE16"/>
    <s v="Frederick-Wright"/>
    <x v="1"/>
    <s v="New Jimmymouth"/>
    <x v="1"/>
    <n v="2"/>
    <n v="270.66000000000003"/>
    <n v="0.1"/>
    <x v="2"/>
    <n v="487.18799999999999"/>
  </r>
  <r>
    <s v="SALE1367"/>
    <s v="Stephanie Jacobs"/>
    <x v="448"/>
    <n v="48"/>
    <x v="1"/>
    <x v="38"/>
    <s v="Platinum"/>
    <x v="462"/>
    <x v="62"/>
    <x v="34"/>
    <x v="4"/>
    <x v="12"/>
    <n v="265.73266666666666"/>
    <n v="360"/>
    <s v="STORE17"/>
    <s v="Holloway Ltd"/>
    <x v="0"/>
    <s v="Bensonhaven"/>
    <x v="1"/>
    <n v="3"/>
    <n v="373.35"/>
    <n v="0.2"/>
    <x v="2"/>
    <n v="896.04000000000019"/>
  </r>
  <r>
    <s v="SALE1368"/>
    <s v="Thomas Phillips"/>
    <x v="350"/>
    <n v="20"/>
    <x v="1"/>
    <x v="36"/>
    <s v="Gold"/>
    <x v="357"/>
    <x v="542"/>
    <x v="4"/>
    <x v="2"/>
    <x v="4"/>
    <n v="17.309999999999999"/>
    <n v="399"/>
    <s v="STORE11"/>
    <s v="Aguirre-Keller"/>
    <x v="2"/>
    <s v="Lake Michael"/>
    <x v="2"/>
    <n v="2"/>
    <n v="23.58"/>
    <n v="0.02"/>
    <x v="1"/>
    <n v="46.216799999999999"/>
  </r>
  <r>
    <s v="SALE1369"/>
    <s v="Christine Vaughn"/>
    <x v="389"/>
    <n v="24"/>
    <x v="0"/>
    <x v="47"/>
    <s v="Bronze"/>
    <x v="399"/>
    <x v="104"/>
    <x v="68"/>
    <x v="3"/>
    <x v="16"/>
    <n v="382.22"/>
    <n v="329"/>
    <s v="STORE7"/>
    <s v="Martinez-Mullins"/>
    <x v="2"/>
    <s v="Williamsfurt"/>
    <x v="2"/>
    <n v="4"/>
    <n v="185.67"/>
    <n v="0.21"/>
    <x v="1"/>
    <n v="586.71719999999993"/>
  </r>
  <r>
    <s v="SALE1370"/>
    <s v="Jacob Hopkins"/>
    <x v="261"/>
    <n v="44"/>
    <x v="1"/>
    <x v="2"/>
    <s v="Platinum"/>
    <x v="263"/>
    <x v="523"/>
    <x v="97"/>
    <x v="4"/>
    <x v="14"/>
    <n v="265.73266666666666"/>
    <n v="343"/>
    <s v="STORE13"/>
    <s v="Gardner, Humphrey and Contreras"/>
    <x v="3"/>
    <s v="Johnsonville"/>
    <x v="1"/>
    <n v="3"/>
    <n v="928.74"/>
    <n v="0.27"/>
    <x v="1"/>
    <n v="2033.9405999999999"/>
  </r>
  <r>
    <s v="SALE1371"/>
    <s v="David Arnold"/>
    <x v="92"/>
    <n v="54"/>
    <x v="1"/>
    <x v="24"/>
    <s v="Silver"/>
    <x v="92"/>
    <x v="163"/>
    <x v="94"/>
    <x v="3"/>
    <x v="22"/>
    <n v="388.46"/>
    <n v="208"/>
    <s v="STORE5"/>
    <s v="Gray Ltd"/>
    <x v="0"/>
    <s v="New Michaelchester"/>
    <x v="0"/>
    <n v="3"/>
    <n v="923.38"/>
    <n v="7.0000000000000007E-2"/>
    <x v="2"/>
    <n v="2576.2302"/>
  </r>
  <r>
    <s v="SALE1372"/>
    <s v="Beth Martin"/>
    <x v="151"/>
    <n v="34"/>
    <x v="1"/>
    <x v="35"/>
    <s v="Silver"/>
    <x v="152"/>
    <x v="5"/>
    <x v="83"/>
    <x v="4"/>
    <x v="14"/>
    <n v="306.45999999999998"/>
    <n v="487"/>
    <s v="STORE9"/>
    <s v="Moore, Padilla and Butler"/>
    <x v="2"/>
    <s v="East Johnstad"/>
    <x v="1"/>
    <n v="2"/>
    <n v="409.26"/>
    <n v="0.1"/>
    <x v="1"/>
    <n v="736.66800000000001"/>
  </r>
  <r>
    <s v="SALE1373"/>
    <s v="Linda Kline"/>
    <x v="449"/>
    <n v="34"/>
    <x v="0"/>
    <x v="41"/>
    <s v="Silver"/>
    <x v="463"/>
    <x v="539"/>
    <x v="34"/>
    <x v="4"/>
    <x v="12"/>
    <n v="265.73266666666666"/>
    <n v="360"/>
    <s v="STORE7"/>
    <s v="Martinez-Mullins"/>
    <x v="2"/>
    <s v="Williamsfurt"/>
    <x v="2"/>
    <n v="2"/>
    <n v="608.46"/>
    <n v="0.16"/>
    <x v="0"/>
    <n v="1022.2128"/>
  </r>
  <r>
    <s v="SALE1374"/>
    <s v="Blake Harrison"/>
    <x v="309"/>
    <n v="63"/>
    <x v="1"/>
    <x v="7"/>
    <s v="Platinum"/>
    <x v="314"/>
    <x v="101"/>
    <x v="63"/>
    <x v="1"/>
    <x v="11"/>
    <n v="450.71"/>
    <n v="389"/>
    <s v="STORE19"/>
    <s v="Mann-Austin"/>
    <x v="3"/>
    <s v="Vasquezborough"/>
    <x v="2"/>
    <n v="4"/>
    <n v="150.47999999999999"/>
    <n v="0.09"/>
    <x v="0"/>
    <n v="547.74720000000002"/>
  </r>
  <r>
    <s v="SALE1375"/>
    <s v="Laura Soto"/>
    <x v="416"/>
    <n v="57"/>
    <x v="1"/>
    <x v="20"/>
    <s v="Platinum"/>
    <x v="427"/>
    <x v="415"/>
    <x v="88"/>
    <x v="3"/>
    <x v="22"/>
    <n v="243.7"/>
    <n v="130"/>
    <s v="STORE14"/>
    <s v="Mcdonald Inc"/>
    <x v="2"/>
    <s v="Christopherland"/>
    <x v="0"/>
    <n v="4"/>
    <n v="207.41"/>
    <n v="0.02"/>
    <x v="0"/>
    <n v="813.04719999999998"/>
  </r>
  <r>
    <s v="SALE1376"/>
    <s v="Thomas Rhodes"/>
    <x v="124"/>
    <n v="41"/>
    <x v="1"/>
    <x v="35"/>
    <s v="Bronze"/>
    <x v="396"/>
    <x v="225"/>
    <x v="75"/>
    <x v="1"/>
    <x v="11"/>
    <n v="449.4"/>
    <n v="274.7"/>
    <s v="STORE6"/>
    <s v="Benson-Elliott"/>
    <x v="3"/>
    <s v="Port Josephberg"/>
    <x v="2"/>
    <n v="1"/>
    <n v="56.59"/>
    <n v="0.15"/>
    <x v="1"/>
    <n v="48.101500000000001"/>
  </r>
  <r>
    <s v="SALE1377"/>
    <s v="Eric Wolfe"/>
    <x v="130"/>
    <n v="18"/>
    <x v="1"/>
    <x v="38"/>
    <s v="Gold"/>
    <x v="131"/>
    <x v="228"/>
    <x v="11"/>
    <x v="1"/>
    <x v="10"/>
    <n v="326.06"/>
    <n v="301"/>
    <s v="STORE4"/>
    <s v="Alexander Group"/>
    <x v="2"/>
    <s v="Port Sharon"/>
    <x v="2"/>
    <n v="4"/>
    <n v="995.4"/>
    <n v="0.27"/>
    <x v="0"/>
    <n v="2906.5680000000002"/>
  </r>
  <r>
    <s v="SALE1378"/>
    <s v="Mr. Mason Butler"/>
    <x v="450"/>
    <n v="33"/>
    <x v="0"/>
    <x v="28"/>
    <s v="Gold"/>
    <x v="464"/>
    <x v="361"/>
    <x v="44"/>
    <x v="2"/>
    <x v="19"/>
    <n v="250.41615384615383"/>
    <n v="431"/>
    <s v="STORE12"/>
    <s v="Thomas, Bridges and Harris"/>
    <x v="0"/>
    <s v="Sabrinatown"/>
    <x v="2"/>
    <n v="2"/>
    <n v="591.33000000000004"/>
    <n v="0.24"/>
    <x v="0"/>
    <n v="898.8216000000001"/>
  </r>
  <r>
    <s v="SALE1379"/>
    <s v="Frank Stewart"/>
    <x v="74"/>
    <n v="44"/>
    <x v="1"/>
    <x v="37"/>
    <s v="Bronze"/>
    <x v="74"/>
    <x v="9"/>
    <x v="70"/>
    <x v="1"/>
    <x v="11"/>
    <n v="177.98"/>
    <n v="103"/>
    <s v="STORE17"/>
    <s v="Holloway Ltd"/>
    <x v="0"/>
    <s v="Bensonhaven"/>
    <x v="1"/>
    <n v="2"/>
    <n v="204.89"/>
    <n v="0.24"/>
    <x v="0"/>
    <n v="311.43279999999999"/>
  </r>
  <r>
    <s v="SALE1380"/>
    <s v="Oscar Moon"/>
    <x v="451"/>
    <n v="58"/>
    <x v="1"/>
    <x v="38"/>
    <s v="Platinum"/>
    <x v="465"/>
    <x v="583"/>
    <x v="15"/>
    <x v="0"/>
    <x v="13"/>
    <n v="240.63"/>
    <n v="423"/>
    <s v="STORE14"/>
    <s v="Mcdonald Inc"/>
    <x v="2"/>
    <s v="Christopherland"/>
    <x v="0"/>
    <n v="2"/>
    <n v="546.41"/>
    <n v="0.08"/>
    <x v="2"/>
    <n v="1005.3944"/>
  </r>
  <r>
    <s v="SALE1381"/>
    <s v="Christopher Sutton"/>
    <x v="2"/>
    <n v="49"/>
    <x v="1"/>
    <x v="2"/>
    <s v="Gold"/>
    <x v="2"/>
    <x v="199"/>
    <x v="97"/>
    <x v="4"/>
    <x v="14"/>
    <n v="265.73266666666666"/>
    <n v="343"/>
    <s v="STORE12"/>
    <s v="Thomas, Bridges and Harris"/>
    <x v="0"/>
    <s v="Sabrinatown"/>
    <x v="2"/>
    <n v="4"/>
    <n v="455.49"/>
    <n v="0.17"/>
    <x v="0"/>
    <n v="1512.2267999999999"/>
  </r>
  <r>
    <s v="SALE1382"/>
    <s v="Brittany Edwards Dds"/>
    <x v="289"/>
    <n v="42"/>
    <x v="1"/>
    <x v="32"/>
    <s v="Platinum"/>
    <x v="293"/>
    <x v="621"/>
    <x v="31"/>
    <x v="3"/>
    <x v="8"/>
    <n v="298.86"/>
    <n v="308"/>
    <s v="STORE16"/>
    <s v="Frederick-Wright"/>
    <x v="1"/>
    <s v="New Jimmymouth"/>
    <x v="1"/>
    <n v="2"/>
    <n v="700.27"/>
    <n v="0.16"/>
    <x v="0"/>
    <n v="1176.4536000000001"/>
  </r>
  <r>
    <s v="SALE1383"/>
    <s v="Daniel Nelson"/>
    <x v="286"/>
    <n v="33"/>
    <x v="0"/>
    <x v="15"/>
    <s v="Bronze"/>
    <x v="290"/>
    <x v="54"/>
    <x v="74"/>
    <x v="0"/>
    <x v="13"/>
    <n v="152.91999999999999"/>
    <n v="281"/>
    <s v="STORE17"/>
    <s v="Holloway Ltd"/>
    <x v="0"/>
    <s v="Bensonhaven"/>
    <x v="1"/>
    <n v="2"/>
    <n v="160.21"/>
    <n v="0.09"/>
    <x v="0"/>
    <n v="291.5822"/>
  </r>
  <r>
    <s v="SALE1384"/>
    <s v="Sarah Vance"/>
    <x v="188"/>
    <n v="41"/>
    <x v="0"/>
    <x v="47"/>
    <s v="Silver"/>
    <x v="189"/>
    <x v="177"/>
    <x v="44"/>
    <x v="2"/>
    <x v="19"/>
    <n v="250.41615384615383"/>
    <n v="431"/>
    <s v="STORE11"/>
    <s v="Aguirre-Keller"/>
    <x v="2"/>
    <s v="Lake Michael"/>
    <x v="2"/>
    <n v="1"/>
    <n v="713.63"/>
    <n v="0.28000000000000003"/>
    <x v="2"/>
    <n v="513.81359999999995"/>
  </r>
  <r>
    <s v="SALE1385"/>
    <s v="Gregory Pham"/>
    <x v="452"/>
    <n v="63"/>
    <x v="1"/>
    <x v="32"/>
    <s v="Gold"/>
    <x v="466"/>
    <x v="21"/>
    <x v="47"/>
    <x v="1"/>
    <x v="3"/>
    <n v="377.52"/>
    <n v="485"/>
    <s v="STORE7"/>
    <s v="Martinez-Mullins"/>
    <x v="2"/>
    <s v="Williamsfurt"/>
    <x v="2"/>
    <n v="2"/>
    <n v="224.69"/>
    <n v="0.2"/>
    <x v="2"/>
    <n v="359.50400000000002"/>
  </r>
  <r>
    <s v="SALE1386"/>
    <s v="April Phillips"/>
    <x v="32"/>
    <n v="62"/>
    <x v="1"/>
    <x v="22"/>
    <s v="Platinum"/>
    <x v="32"/>
    <x v="295"/>
    <x v="42"/>
    <x v="0"/>
    <x v="11"/>
    <n v="131.51"/>
    <n v="0"/>
    <s v="STORE14"/>
    <s v="Mcdonald Inc"/>
    <x v="2"/>
    <s v="Christopherland"/>
    <x v="0"/>
    <n v="2"/>
    <n v="740.57"/>
    <n v="0.06"/>
    <x v="0"/>
    <n v="1392.2716"/>
  </r>
  <r>
    <s v="SALE1387"/>
    <s v="Maria Ramirez"/>
    <x v="48"/>
    <n v="37"/>
    <x v="0"/>
    <x v="10"/>
    <s v="Bronze"/>
    <x v="48"/>
    <x v="297"/>
    <x v="75"/>
    <x v="1"/>
    <x v="11"/>
    <n v="449.4"/>
    <n v="274.7"/>
    <s v="STORE3"/>
    <s v="Johnson-Wright"/>
    <x v="0"/>
    <s v="Hoodberg"/>
    <x v="0"/>
    <n v="3"/>
    <n v="250.14"/>
    <n v="0.23"/>
    <x v="1"/>
    <n v="577.82339999999999"/>
  </r>
  <r>
    <s v="SALE1388"/>
    <s v="Bridget Allen"/>
    <x v="134"/>
    <n v="59"/>
    <x v="0"/>
    <x v="37"/>
    <s v="Silver"/>
    <x v="135"/>
    <x v="622"/>
    <x v="24"/>
    <x v="1"/>
    <x v="1"/>
    <n v="431.67"/>
    <n v="73"/>
    <s v="STORE19"/>
    <s v="Mann-Austin"/>
    <x v="3"/>
    <s v="Vasquezborough"/>
    <x v="2"/>
    <n v="3"/>
    <n v="34.97"/>
    <n v="0.01"/>
    <x v="0"/>
    <n v="103.8609"/>
  </r>
  <r>
    <s v="SALE1389"/>
    <s v="Miss Alexandria Li Dvm"/>
    <x v="233"/>
    <n v="41"/>
    <x v="0"/>
    <x v="32"/>
    <s v="Silver"/>
    <x v="235"/>
    <x v="233"/>
    <x v="63"/>
    <x v="1"/>
    <x v="11"/>
    <n v="450.71"/>
    <n v="389"/>
    <s v="STORE16"/>
    <s v="Frederick-Wright"/>
    <x v="1"/>
    <s v="New Jimmymouth"/>
    <x v="1"/>
    <n v="1"/>
    <n v="653.91"/>
    <n v="0.3"/>
    <x v="1"/>
    <n v="457.73700000000002"/>
  </r>
  <r>
    <s v="SALE1390"/>
    <s v="Elizabeth Smith"/>
    <x v="392"/>
    <n v="23"/>
    <x v="0"/>
    <x v="31"/>
    <s v="Bronze"/>
    <x v="402"/>
    <x v="214"/>
    <x v="73"/>
    <x v="2"/>
    <x v="4"/>
    <n v="340.39"/>
    <n v="177"/>
    <s v="STORE3"/>
    <s v="Johnson-Wright"/>
    <x v="0"/>
    <s v="Hoodberg"/>
    <x v="0"/>
    <n v="1"/>
    <n v="997.87"/>
    <n v="0.24"/>
    <x v="0"/>
    <n v="758.38120000000004"/>
  </r>
  <r>
    <s v="SALE1391"/>
    <s v="John Perez"/>
    <x v="264"/>
    <n v="54"/>
    <x v="0"/>
    <x v="38"/>
    <s v="Platinum"/>
    <x v="266"/>
    <x v="209"/>
    <x v="41"/>
    <x v="2"/>
    <x v="19"/>
    <n v="183.04"/>
    <n v="457"/>
    <s v="STORE14"/>
    <s v="Mcdonald Inc"/>
    <x v="2"/>
    <s v="Christopherland"/>
    <x v="0"/>
    <n v="1"/>
    <n v="174.27"/>
    <n v="0.27"/>
    <x v="2"/>
    <n v="127.2171"/>
  </r>
  <r>
    <s v="SALE1392"/>
    <s v="Tyler Conrad"/>
    <x v="71"/>
    <n v="53"/>
    <x v="1"/>
    <x v="16"/>
    <s v="Platinum"/>
    <x v="71"/>
    <x v="623"/>
    <x v="2"/>
    <x v="2"/>
    <x v="2"/>
    <n v="43.29"/>
    <n v="267"/>
    <s v="STORE7"/>
    <s v="Martinez-Mullins"/>
    <x v="2"/>
    <s v="Williamsfurt"/>
    <x v="2"/>
    <n v="3"/>
    <n v="847.44"/>
    <n v="0.17"/>
    <x v="0"/>
    <n v="2110.1255999999998"/>
  </r>
  <r>
    <s v="SALE1393"/>
    <s v="Samuel Mullins"/>
    <x v="154"/>
    <n v="27"/>
    <x v="1"/>
    <x v="38"/>
    <s v="Bronze"/>
    <x v="155"/>
    <x v="463"/>
    <x v="95"/>
    <x v="4"/>
    <x v="21"/>
    <n v="265.73266666666666"/>
    <n v="352"/>
    <s v="STORE2"/>
    <s v="Black-Horn"/>
    <x v="2"/>
    <s v="North Nancyview"/>
    <x v="0"/>
    <n v="1"/>
    <n v="493.45"/>
    <n v="0.09"/>
    <x v="0"/>
    <n v="449.03949999999998"/>
  </r>
  <r>
    <s v="SALE1394"/>
    <s v="Christy Hill"/>
    <x v="304"/>
    <n v="27"/>
    <x v="1"/>
    <x v="19"/>
    <s v="Platinum"/>
    <x v="309"/>
    <x v="85"/>
    <x v="85"/>
    <x v="1"/>
    <x v="3"/>
    <n v="86.42"/>
    <n v="222"/>
    <s v="STORE2"/>
    <s v="Black-Horn"/>
    <x v="2"/>
    <s v="North Nancyview"/>
    <x v="0"/>
    <n v="4"/>
    <n v="111.66"/>
    <n v="0.14000000000000001"/>
    <x v="0"/>
    <n v="384.11040000000003"/>
  </r>
  <r>
    <s v="SALE1395"/>
    <s v="Stephen Fowler"/>
    <x v="329"/>
    <n v="42"/>
    <x v="1"/>
    <x v="5"/>
    <s v="Platinum"/>
    <x v="335"/>
    <x v="530"/>
    <x v="64"/>
    <x v="1"/>
    <x v="11"/>
    <n v="340.14"/>
    <n v="361"/>
    <s v="STORE11"/>
    <s v="Aguirre-Keller"/>
    <x v="2"/>
    <s v="Lake Michael"/>
    <x v="2"/>
    <n v="1"/>
    <n v="413.65"/>
    <n v="0.1"/>
    <x v="2"/>
    <n v="372.28500000000003"/>
  </r>
  <r>
    <s v="SALE1396"/>
    <s v="Barbara Berry"/>
    <x v="159"/>
    <n v="18"/>
    <x v="1"/>
    <x v="1"/>
    <s v="Platinum"/>
    <x v="405"/>
    <x v="299"/>
    <x v="41"/>
    <x v="2"/>
    <x v="19"/>
    <n v="183.04"/>
    <n v="457"/>
    <s v="STORE9"/>
    <s v="Moore, Padilla and Butler"/>
    <x v="2"/>
    <s v="East Johnstad"/>
    <x v="1"/>
    <n v="1"/>
    <n v="317.14999999999998"/>
    <n v="0.24"/>
    <x v="2"/>
    <n v="241.03399999999999"/>
  </r>
  <r>
    <s v="SALE1397"/>
    <s v="Melanie Lam"/>
    <x v="437"/>
    <n v="32"/>
    <x v="0"/>
    <x v="32"/>
    <s v="Silver"/>
    <x v="448"/>
    <x v="498"/>
    <x v="12"/>
    <x v="0"/>
    <x v="11"/>
    <n v="131.24"/>
    <n v="232"/>
    <s v="STORE1"/>
    <s v="Martinez, Adkins and Johnson"/>
    <x v="0"/>
    <s v="Danielmouth"/>
    <x v="1"/>
    <n v="3"/>
    <n v="642.94000000000005"/>
    <n v="0.05"/>
    <x v="2"/>
    <n v="1832.3789999999999"/>
  </r>
  <r>
    <s v="SALE1398"/>
    <s v="Hayley Pope"/>
    <x v="242"/>
    <n v="62"/>
    <x v="1"/>
    <x v="26"/>
    <s v="Bronze"/>
    <x v="244"/>
    <x v="145"/>
    <x v="71"/>
    <x v="0"/>
    <x v="13"/>
    <n v="30.62"/>
    <n v="138"/>
    <s v="STORE10"/>
    <s v="Hill, Wagner and Ballard"/>
    <x v="3"/>
    <s v="East Davidville"/>
    <x v="2"/>
    <n v="4"/>
    <n v="559.59"/>
    <n v="0.19"/>
    <x v="2"/>
    <n v="1813.0716"/>
  </r>
  <r>
    <s v="SALE1399"/>
    <s v="Ryan Hernandez"/>
    <x v="281"/>
    <n v="30"/>
    <x v="0"/>
    <x v="8"/>
    <s v="Bronze"/>
    <x v="284"/>
    <x v="624"/>
    <x v="35"/>
    <x v="3"/>
    <x v="6"/>
    <n v="218.48"/>
    <n v="276"/>
    <s v="STORE18"/>
    <s v="Guerrero-Schmitt"/>
    <x v="3"/>
    <s v="East Stevechester"/>
    <x v="1"/>
    <n v="1"/>
    <n v="758.54"/>
    <n v="0.28999999999999998"/>
    <x v="1"/>
    <n v="538.5634"/>
  </r>
  <r>
    <s v="SALE1400"/>
    <s v="Beth Martin"/>
    <x v="151"/>
    <n v="34"/>
    <x v="1"/>
    <x v="35"/>
    <s v="Silver"/>
    <x v="152"/>
    <x v="42"/>
    <x v="61"/>
    <x v="3"/>
    <x v="8"/>
    <n v="143.43"/>
    <n v="58"/>
    <s v="STORE15"/>
    <s v="Shelton PLC"/>
    <x v="0"/>
    <s v="East Jenniferstad"/>
    <x v="1"/>
    <n v="4"/>
    <n v="643.96"/>
    <n v="0.16"/>
    <x v="1"/>
    <n v="2163.7055999999998"/>
  </r>
  <r>
    <s v="SALE1401"/>
    <s v="Brian Hammond"/>
    <x v="128"/>
    <n v="56"/>
    <x v="1"/>
    <x v="11"/>
    <s v="Gold"/>
    <x v="129"/>
    <x v="507"/>
    <x v="10"/>
    <x v="0"/>
    <x v="9"/>
    <n v="166.06"/>
    <n v="340"/>
    <s v="STORE9"/>
    <s v="Moore, Padilla and Butler"/>
    <x v="2"/>
    <s v="East Johnstad"/>
    <x v="1"/>
    <n v="1"/>
    <n v="882.73"/>
    <n v="0.1"/>
    <x v="0"/>
    <n v="794.45699999999999"/>
  </r>
  <r>
    <s v="SALE1402"/>
    <s v="Andrew Smith"/>
    <x v="88"/>
    <n v="60"/>
    <x v="0"/>
    <x v="18"/>
    <s v="Bronze"/>
    <x v="88"/>
    <x v="38"/>
    <x v="52"/>
    <x v="4"/>
    <x v="15"/>
    <n v="438.25"/>
    <n v="496"/>
    <s v="STORE19"/>
    <s v="Mann-Austin"/>
    <x v="3"/>
    <s v="Vasquezborough"/>
    <x v="2"/>
    <n v="2"/>
    <n v="600.03"/>
    <n v="0.26"/>
    <x v="1"/>
    <n v="888.0444"/>
  </r>
  <r>
    <s v="SALE1403"/>
    <s v="Paul Zamora"/>
    <x v="326"/>
    <n v="59"/>
    <x v="0"/>
    <x v="16"/>
    <s v="Platinum"/>
    <x v="332"/>
    <x v="625"/>
    <x v="59"/>
    <x v="0"/>
    <x v="11"/>
    <n v="434.84"/>
    <n v="185"/>
    <s v="STORE5"/>
    <s v="Gray Ltd"/>
    <x v="0"/>
    <s v="New Michaelchester"/>
    <x v="0"/>
    <n v="2"/>
    <n v="628.83000000000004"/>
    <n v="7.0000000000000007E-2"/>
    <x v="1"/>
    <n v="1169.6238000000001"/>
  </r>
  <r>
    <s v="SALE1404"/>
    <s v="Michelle Rogers"/>
    <x v="142"/>
    <n v="56"/>
    <x v="0"/>
    <x v="22"/>
    <s v="Platinum"/>
    <x v="143"/>
    <x v="477"/>
    <x v="82"/>
    <x v="0"/>
    <x v="20"/>
    <n v="285.54000000000002"/>
    <n v="358"/>
    <s v="STORE9"/>
    <s v="Moore, Padilla and Butler"/>
    <x v="2"/>
    <s v="East Johnstad"/>
    <x v="1"/>
    <n v="3"/>
    <n v="113.87"/>
    <n v="0.21"/>
    <x v="2"/>
    <n v="269.87189999999998"/>
  </r>
  <r>
    <s v="SALE1405"/>
    <s v="Luke Parks"/>
    <x v="301"/>
    <n v="60"/>
    <x v="1"/>
    <x v="21"/>
    <s v="Silver"/>
    <x v="306"/>
    <x v="626"/>
    <x v="18"/>
    <x v="0"/>
    <x v="13"/>
    <n v="477.61"/>
    <n v="300"/>
    <s v="STORE7"/>
    <s v="Martinez-Mullins"/>
    <x v="2"/>
    <s v="Williamsfurt"/>
    <x v="2"/>
    <n v="4"/>
    <n v="282.07"/>
    <n v="0.18"/>
    <x v="1"/>
    <n v="925.18960000000004"/>
  </r>
  <r>
    <s v="SALE1406"/>
    <s v="Maria Sanchez"/>
    <x v="303"/>
    <n v="46"/>
    <x v="0"/>
    <x v="16"/>
    <s v="Bronze"/>
    <x v="308"/>
    <x v="63"/>
    <x v="59"/>
    <x v="0"/>
    <x v="11"/>
    <n v="434.84"/>
    <n v="185"/>
    <s v="STORE6"/>
    <s v="Benson-Elliott"/>
    <x v="3"/>
    <s v="Port Josephberg"/>
    <x v="2"/>
    <n v="3"/>
    <n v="676.77"/>
    <n v="0.17"/>
    <x v="1"/>
    <n v="1685.1573000000001"/>
  </r>
  <r>
    <s v="SALE1407"/>
    <s v="George Davis"/>
    <x v="231"/>
    <n v="50"/>
    <x v="1"/>
    <x v="43"/>
    <s v="Bronze"/>
    <x v="233"/>
    <x v="625"/>
    <x v="84"/>
    <x v="3"/>
    <x v="16"/>
    <n v="218.86"/>
    <n v="170"/>
    <s v="STORE16"/>
    <s v="Frederick-Wright"/>
    <x v="1"/>
    <s v="New Jimmymouth"/>
    <x v="1"/>
    <n v="2"/>
    <n v="362.7"/>
    <n v="0.09"/>
    <x v="0"/>
    <n v="660.11400000000003"/>
  </r>
  <r>
    <s v="SALE1408"/>
    <s v="Matthew Hanna"/>
    <x v="162"/>
    <n v="33"/>
    <x v="1"/>
    <x v="20"/>
    <s v="Platinum"/>
    <x v="163"/>
    <x v="252"/>
    <x v="26"/>
    <x v="1"/>
    <x v="11"/>
    <n v="242.23"/>
    <n v="453"/>
    <s v="STORE2"/>
    <s v="Black-Horn"/>
    <x v="2"/>
    <s v="North Nancyview"/>
    <x v="0"/>
    <n v="1"/>
    <n v="908.5"/>
    <n v="0.2"/>
    <x v="2"/>
    <n v="726.80000000000007"/>
  </r>
  <r>
    <s v="SALE1409"/>
    <s v="Amber Mcclain"/>
    <x v="101"/>
    <n v="58"/>
    <x v="0"/>
    <x v="26"/>
    <s v="Silver"/>
    <x v="101"/>
    <x v="627"/>
    <x v="60"/>
    <x v="4"/>
    <x v="11"/>
    <n v="174.02"/>
    <n v="268"/>
    <s v="STORE15"/>
    <s v="Shelton PLC"/>
    <x v="0"/>
    <s v="East Jenniferstad"/>
    <x v="1"/>
    <n v="2"/>
    <n v="795.37"/>
    <n v="0.2"/>
    <x v="2"/>
    <n v="1272.5920000000001"/>
  </r>
  <r>
    <s v="SALE1410"/>
    <s v="Justin Cross"/>
    <x v="20"/>
    <n v="62"/>
    <x v="1"/>
    <x v="8"/>
    <s v="Bronze"/>
    <x v="20"/>
    <x v="451"/>
    <x v="68"/>
    <x v="3"/>
    <x v="16"/>
    <n v="382.22"/>
    <n v="329"/>
    <s v="STORE4"/>
    <s v="Alexander Group"/>
    <x v="2"/>
    <s v="Port Sharon"/>
    <x v="2"/>
    <n v="2"/>
    <n v="326.85000000000002"/>
    <n v="0.17"/>
    <x v="2"/>
    <n v="542.57100000000003"/>
  </r>
  <r>
    <s v="SALE1411"/>
    <s v="Charles Miller"/>
    <x v="391"/>
    <n v="26"/>
    <x v="0"/>
    <x v="9"/>
    <s v="Silver"/>
    <x v="401"/>
    <x v="285"/>
    <x v="6"/>
    <x v="3"/>
    <x v="6"/>
    <n v="461.47"/>
    <n v="190"/>
    <s v="STORE14"/>
    <s v="Mcdonald Inc"/>
    <x v="2"/>
    <s v="Christopherland"/>
    <x v="0"/>
    <n v="3"/>
    <n v="169.43"/>
    <n v="0.19"/>
    <x v="0"/>
    <n v="411.71490000000011"/>
  </r>
  <r>
    <s v="SALE1412"/>
    <s v="Joseph Jones"/>
    <x v="296"/>
    <n v="21"/>
    <x v="0"/>
    <x v="49"/>
    <s v="Bronze"/>
    <x v="300"/>
    <x v="106"/>
    <x v="50"/>
    <x v="2"/>
    <x v="18"/>
    <n v="250.41615384615383"/>
    <n v="159"/>
    <s v="STORE6"/>
    <s v="Benson-Elliott"/>
    <x v="3"/>
    <s v="Port Josephberg"/>
    <x v="2"/>
    <n v="1"/>
    <n v="254.47"/>
    <n v="0.1"/>
    <x v="0"/>
    <n v="229.023"/>
  </r>
  <r>
    <s v="SALE1413"/>
    <s v="Luke Parks"/>
    <x v="301"/>
    <n v="60"/>
    <x v="1"/>
    <x v="21"/>
    <s v="Silver"/>
    <x v="306"/>
    <x v="582"/>
    <x v="60"/>
    <x v="4"/>
    <x v="11"/>
    <n v="174.02"/>
    <n v="268"/>
    <s v="STORE16"/>
    <s v="Frederick-Wright"/>
    <x v="1"/>
    <s v="New Jimmymouth"/>
    <x v="1"/>
    <n v="4"/>
    <n v="627.73"/>
    <n v="0.11"/>
    <x v="2"/>
    <n v="2234.7188000000001"/>
  </r>
  <r>
    <s v="SALE1414"/>
    <s v="Michael Garner"/>
    <x v="170"/>
    <n v="21"/>
    <x v="1"/>
    <x v="21"/>
    <s v="Platinum"/>
    <x v="171"/>
    <x v="22"/>
    <x v="45"/>
    <x v="0"/>
    <x v="0"/>
    <n v="204.39"/>
    <n v="281"/>
    <s v="STORE19"/>
    <s v="Mann-Austin"/>
    <x v="3"/>
    <s v="Vasquezborough"/>
    <x v="2"/>
    <n v="4"/>
    <n v="327.25"/>
    <n v="0.13"/>
    <x v="2"/>
    <n v="1138.83"/>
  </r>
  <r>
    <s v="SALE1415"/>
    <s v="Cameron Simpson"/>
    <x v="278"/>
    <n v="46"/>
    <x v="0"/>
    <x v="30"/>
    <s v="Platinum"/>
    <x v="281"/>
    <x v="82"/>
    <x v="4"/>
    <x v="2"/>
    <x v="4"/>
    <n v="17.309999999999999"/>
    <n v="399"/>
    <s v="STORE11"/>
    <s v="Aguirre-Keller"/>
    <x v="2"/>
    <s v="Lake Michael"/>
    <x v="2"/>
    <n v="4"/>
    <n v="511.43"/>
    <n v="0.18"/>
    <x v="2"/>
    <n v="1677.4903999999999"/>
  </r>
  <r>
    <s v="SALE1416"/>
    <s v="Jason Wheeler"/>
    <x v="253"/>
    <n v="47"/>
    <x v="1"/>
    <x v="49"/>
    <s v="Platinum"/>
    <x v="255"/>
    <x v="628"/>
    <x v="81"/>
    <x v="2"/>
    <x v="18"/>
    <n v="266.86"/>
    <n v="458"/>
    <s v="STORE17"/>
    <s v="Holloway Ltd"/>
    <x v="0"/>
    <s v="Bensonhaven"/>
    <x v="1"/>
    <n v="4"/>
    <n v="194.67"/>
    <n v="0.23"/>
    <x v="1"/>
    <n v="599.58359999999993"/>
  </r>
  <r>
    <s v="SALE1417"/>
    <s v="Alyssa Vargas"/>
    <x v="351"/>
    <n v="53"/>
    <x v="0"/>
    <x v="10"/>
    <s v="Platinum"/>
    <x v="358"/>
    <x v="288"/>
    <x v="34"/>
    <x v="4"/>
    <x v="12"/>
    <n v="265.73266666666666"/>
    <n v="360"/>
    <s v="STORE1"/>
    <s v="Martinez, Adkins and Johnson"/>
    <x v="0"/>
    <s v="Danielmouth"/>
    <x v="1"/>
    <n v="2"/>
    <n v="54.51"/>
    <n v="7.0000000000000007E-2"/>
    <x v="0"/>
    <n v="101.3886"/>
  </r>
  <r>
    <s v="SALE1418"/>
    <s v="Nathan Campbell"/>
    <x v="135"/>
    <n v="37"/>
    <x v="0"/>
    <x v="15"/>
    <s v="Gold"/>
    <x v="136"/>
    <x v="278"/>
    <x v="85"/>
    <x v="1"/>
    <x v="3"/>
    <n v="86.42"/>
    <n v="222"/>
    <s v="STORE11"/>
    <s v="Aguirre-Keller"/>
    <x v="2"/>
    <s v="Lake Michael"/>
    <x v="2"/>
    <n v="4"/>
    <n v="964"/>
    <n v="0.14000000000000001"/>
    <x v="1"/>
    <n v="3316.16"/>
  </r>
  <r>
    <s v="SALE1419"/>
    <s v="Eric Vega"/>
    <x v="339"/>
    <n v="50"/>
    <x v="0"/>
    <x v="32"/>
    <s v="Gold"/>
    <x v="345"/>
    <x v="333"/>
    <x v="41"/>
    <x v="2"/>
    <x v="19"/>
    <n v="183.04"/>
    <n v="457"/>
    <s v="STORE4"/>
    <s v="Alexander Group"/>
    <x v="2"/>
    <s v="Port Sharon"/>
    <x v="2"/>
    <n v="1"/>
    <n v="170.12"/>
    <n v="0.26"/>
    <x v="1"/>
    <n v="125.8888"/>
  </r>
  <r>
    <s v="SALE1420"/>
    <s v="Patrick Roberts"/>
    <x v="7"/>
    <n v="41"/>
    <x v="1"/>
    <x v="6"/>
    <s v="Platinum"/>
    <x v="7"/>
    <x v="13"/>
    <x v="27"/>
    <x v="4"/>
    <x v="14"/>
    <n v="386.56"/>
    <n v="125"/>
    <s v="STORE19"/>
    <s v="Mann-Austin"/>
    <x v="3"/>
    <s v="Vasquezborough"/>
    <x v="2"/>
    <n v="2"/>
    <n v="664.5"/>
    <n v="0.23"/>
    <x v="0"/>
    <n v="1023.33"/>
  </r>
  <r>
    <s v="SALE1421"/>
    <s v="Michael Garner"/>
    <x v="170"/>
    <n v="21"/>
    <x v="1"/>
    <x v="21"/>
    <s v="Platinum"/>
    <x v="171"/>
    <x v="494"/>
    <x v="49"/>
    <x v="0"/>
    <x v="0"/>
    <n v="318.91000000000003"/>
    <n v="114"/>
    <s v="STORE10"/>
    <s v="Hill, Wagner and Ballard"/>
    <x v="3"/>
    <s v="East Davidville"/>
    <x v="2"/>
    <n v="4"/>
    <n v="557.51"/>
    <n v="0.11"/>
    <x v="0"/>
    <n v="1984.7356"/>
  </r>
  <r>
    <s v="SALE1422"/>
    <s v="Charles Norman Phd"/>
    <x v="92"/>
    <n v="62"/>
    <x v="1"/>
    <x v="32"/>
    <s v="Platinum"/>
    <x v="108"/>
    <x v="185"/>
    <x v="64"/>
    <x v="1"/>
    <x v="11"/>
    <n v="340.14"/>
    <n v="361"/>
    <s v="STORE1"/>
    <s v="Martinez, Adkins and Johnson"/>
    <x v="0"/>
    <s v="Danielmouth"/>
    <x v="1"/>
    <n v="2"/>
    <n v="410"/>
    <n v="0.13"/>
    <x v="2"/>
    <n v="713.4"/>
  </r>
  <r>
    <s v="SALE1423"/>
    <s v="Angela Robinson"/>
    <x v="397"/>
    <n v="44"/>
    <x v="0"/>
    <x v="3"/>
    <s v="Platinum"/>
    <x v="408"/>
    <x v="628"/>
    <x v="50"/>
    <x v="2"/>
    <x v="18"/>
    <n v="250.41615384615383"/>
    <n v="159"/>
    <s v="STORE5"/>
    <s v="Gray Ltd"/>
    <x v="0"/>
    <s v="New Michaelchester"/>
    <x v="0"/>
    <n v="2"/>
    <n v="879.93"/>
    <n v="0.28999999999999998"/>
    <x v="2"/>
    <n v="1249.5006000000001"/>
  </r>
  <r>
    <s v="SALE1424"/>
    <s v="Daniel Boyd"/>
    <x v="69"/>
    <n v="29"/>
    <x v="1"/>
    <x v="35"/>
    <s v="Bronze"/>
    <x v="69"/>
    <x v="629"/>
    <x v="26"/>
    <x v="1"/>
    <x v="11"/>
    <n v="242.23"/>
    <n v="453"/>
    <s v="STORE18"/>
    <s v="Guerrero-Schmitt"/>
    <x v="3"/>
    <s v="East Stevechester"/>
    <x v="1"/>
    <n v="1"/>
    <n v="350.58"/>
    <n v="0.03"/>
    <x v="2"/>
    <n v="340.06259999999997"/>
  </r>
  <r>
    <s v="SALE1425"/>
    <s v="Charles Miller"/>
    <x v="391"/>
    <n v="26"/>
    <x v="0"/>
    <x v="9"/>
    <s v="Silver"/>
    <x v="401"/>
    <x v="56"/>
    <x v="87"/>
    <x v="4"/>
    <x v="11"/>
    <n v="113.83"/>
    <n v="485"/>
    <s v="STORE3"/>
    <s v="Johnson-Wright"/>
    <x v="0"/>
    <s v="Hoodberg"/>
    <x v="0"/>
    <n v="4"/>
    <n v="348.58"/>
    <n v="0.16"/>
    <x v="0"/>
    <n v="1171.2288000000001"/>
  </r>
  <r>
    <s v="SALE1426"/>
    <s v="John Perez"/>
    <x v="123"/>
    <n v="29"/>
    <x v="1"/>
    <x v="42"/>
    <s v="Gold"/>
    <x v="124"/>
    <x v="488"/>
    <x v="60"/>
    <x v="4"/>
    <x v="11"/>
    <n v="174.02"/>
    <n v="268"/>
    <s v="STORE3"/>
    <s v="Johnson-Wright"/>
    <x v="0"/>
    <s v="Hoodberg"/>
    <x v="0"/>
    <n v="3"/>
    <n v="247.66"/>
    <n v="0.02"/>
    <x v="2"/>
    <n v="728.12040000000002"/>
  </r>
  <r>
    <s v="SALE1427"/>
    <s v="Timothy Valenzuela"/>
    <x v="321"/>
    <n v="53"/>
    <x v="0"/>
    <x v="6"/>
    <s v="Platinum"/>
    <x v="327"/>
    <x v="313"/>
    <x v="11"/>
    <x v="1"/>
    <x v="10"/>
    <n v="326.06"/>
    <n v="301"/>
    <s v="STORE15"/>
    <s v="Shelton PLC"/>
    <x v="0"/>
    <s v="East Jenniferstad"/>
    <x v="1"/>
    <n v="3"/>
    <n v="836.27"/>
    <n v="0.16"/>
    <x v="0"/>
    <n v="2107.4004"/>
  </r>
  <r>
    <s v="SALE1428"/>
    <s v="Anthony Garcia"/>
    <x v="409"/>
    <n v="60"/>
    <x v="0"/>
    <x v="28"/>
    <s v="Silver"/>
    <x v="420"/>
    <x v="164"/>
    <x v="66"/>
    <x v="3"/>
    <x v="6"/>
    <n v="48.01"/>
    <n v="439"/>
    <s v="STORE10"/>
    <s v="Hill, Wagner and Ballard"/>
    <x v="3"/>
    <s v="East Davidville"/>
    <x v="2"/>
    <n v="3"/>
    <n v="696.74"/>
    <n v="0.13"/>
    <x v="2"/>
    <n v="1818.4914000000001"/>
  </r>
  <r>
    <s v="SALE1429"/>
    <s v="Laura Soto"/>
    <x v="416"/>
    <n v="57"/>
    <x v="1"/>
    <x v="20"/>
    <s v="Platinum"/>
    <x v="427"/>
    <x v="391"/>
    <x v="32"/>
    <x v="2"/>
    <x v="18"/>
    <n v="358.47"/>
    <n v="213"/>
    <s v="STORE13"/>
    <s v="Gardner, Humphrey and Contreras"/>
    <x v="3"/>
    <s v="Johnsonville"/>
    <x v="1"/>
    <n v="2"/>
    <n v="822.59"/>
    <n v="0.22"/>
    <x v="1"/>
    <n v="1283.2403999999999"/>
  </r>
  <r>
    <s v="SALE1430"/>
    <s v="Alejandro Doyle"/>
    <x v="246"/>
    <n v="35"/>
    <x v="0"/>
    <x v="23"/>
    <s v="Platinum"/>
    <x v="248"/>
    <x v="453"/>
    <x v="29"/>
    <x v="3"/>
    <x v="16"/>
    <n v="228.53"/>
    <n v="469"/>
    <s v="STORE2"/>
    <s v="Black-Horn"/>
    <x v="2"/>
    <s v="North Nancyview"/>
    <x v="0"/>
    <n v="1"/>
    <n v="462.23"/>
    <n v="0.3"/>
    <x v="1"/>
    <n v="323.56099999999998"/>
  </r>
  <r>
    <s v="SALE1431"/>
    <s v="Monica Wright"/>
    <x v="453"/>
    <n v="45"/>
    <x v="0"/>
    <x v="29"/>
    <s v="Gold"/>
    <x v="467"/>
    <x v="332"/>
    <x v="63"/>
    <x v="1"/>
    <x v="11"/>
    <n v="450.71"/>
    <n v="389"/>
    <s v="STORE17"/>
    <s v="Holloway Ltd"/>
    <x v="0"/>
    <s v="Bensonhaven"/>
    <x v="1"/>
    <n v="1"/>
    <n v="361.09"/>
    <n v="0.06"/>
    <x v="1"/>
    <n v="339.42459999999988"/>
  </r>
  <r>
    <s v="SALE1432"/>
    <s v="Kristine Higgins"/>
    <x v="277"/>
    <n v="27"/>
    <x v="1"/>
    <x v="42"/>
    <s v="Silver"/>
    <x v="280"/>
    <x v="463"/>
    <x v="78"/>
    <x v="0"/>
    <x v="0"/>
    <n v="107.06"/>
    <n v="359"/>
    <s v="STORE19"/>
    <s v="Mann-Austin"/>
    <x v="3"/>
    <s v="Vasquezborough"/>
    <x v="2"/>
    <n v="3"/>
    <n v="59.37"/>
    <n v="0.03"/>
    <x v="1"/>
    <n v="172.76669999999999"/>
  </r>
  <r>
    <s v="SALE1433"/>
    <s v="Thomas Phillips"/>
    <x v="350"/>
    <n v="20"/>
    <x v="1"/>
    <x v="36"/>
    <s v="Gold"/>
    <x v="357"/>
    <x v="165"/>
    <x v="43"/>
    <x v="1"/>
    <x v="1"/>
    <n v="38.520000000000003"/>
    <n v="378"/>
    <s v="STORE1"/>
    <s v="Martinez, Adkins and Johnson"/>
    <x v="0"/>
    <s v="Danielmouth"/>
    <x v="1"/>
    <n v="3"/>
    <n v="765.21"/>
    <n v="0.14000000000000001"/>
    <x v="2"/>
    <n v="1974.2418"/>
  </r>
  <r>
    <s v="SALE1434"/>
    <s v="Brian Hammond"/>
    <x v="128"/>
    <n v="56"/>
    <x v="1"/>
    <x v="11"/>
    <s v="Gold"/>
    <x v="129"/>
    <x v="469"/>
    <x v="79"/>
    <x v="2"/>
    <x v="18"/>
    <n v="283.83"/>
    <n v="244"/>
    <s v="STORE12"/>
    <s v="Thomas, Bridges and Harris"/>
    <x v="0"/>
    <s v="Sabrinatown"/>
    <x v="2"/>
    <n v="4"/>
    <n v="303.56"/>
    <n v="0.2"/>
    <x v="2"/>
    <n v="971.39200000000005"/>
  </r>
  <r>
    <s v="SALE1435"/>
    <s v="Adam Castro"/>
    <x v="13"/>
    <n v="51"/>
    <x v="0"/>
    <x v="11"/>
    <s v="Silver"/>
    <x v="13"/>
    <x v="559"/>
    <x v="16"/>
    <x v="3"/>
    <x v="6"/>
    <n v="234.80599999999998"/>
    <n v="378"/>
    <s v="STORE0"/>
    <s v="Rivera-Warner"/>
    <x v="3"/>
    <s v="Washingtonfurt"/>
    <x v="1"/>
    <n v="1"/>
    <n v="640.92999999999995"/>
    <n v="0.19"/>
    <x v="1"/>
    <n v="519.15329999999994"/>
  </r>
  <r>
    <s v="SALE1436"/>
    <s v="Maria Davis"/>
    <x v="454"/>
    <n v="26"/>
    <x v="1"/>
    <x v="1"/>
    <s v="Gold"/>
    <x v="468"/>
    <x v="630"/>
    <x v="56"/>
    <x v="3"/>
    <x v="8"/>
    <n v="176.07"/>
    <n v="82"/>
    <s v="STORE10"/>
    <s v="Hill, Wagner and Ballard"/>
    <x v="3"/>
    <s v="East Davidville"/>
    <x v="2"/>
    <n v="2"/>
    <n v="611.25"/>
    <n v="0.22"/>
    <x v="0"/>
    <n v="953.55000000000007"/>
  </r>
  <r>
    <s v="SALE1437"/>
    <s v="Paul Cox"/>
    <x v="337"/>
    <n v="60"/>
    <x v="1"/>
    <x v="32"/>
    <s v="Silver"/>
    <x v="343"/>
    <x v="131"/>
    <x v="73"/>
    <x v="2"/>
    <x v="4"/>
    <n v="340.39"/>
    <n v="177"/>
    <s v="STORE1"/>
    <s v="Martinez, Adkins and Johnson"/>
    <x v="0"/>
    <s v="Danielmouth"/>
    <x v="1"/>
    <n v="1"/>
    <n v="209.93"/>
    <n v="0.21"/>
    <x v="0"/>
    <n v="165.84469999999999"/>
  </r>
  <r>
    <s v="SALE1438"/>
    <s v="Ashley Griffin"/>
    <x v="396"/>
    <n v="40"/>
    <x v="1"/>
    <x v="33"/>
    <s v="Gold"/>
    <x v="407"/>
    <x v="597"/>
    <x v="8"/>
    <x v="3"/>
    <x v="8"/>
    <n v="201.41"/>
    <n v="146"/>
    <s v="STORE10"/>
    <s v="Hill, Wagner and Ballard"/>
    <x v="3"/>
    <s v="East Davidville"/>
    <x v="2"/>
    <n v="3"/>
    <n v="130.38999999999999"/>
    <n v="0.24"/>
    <x v="1"/>
    <n v="297.28919999999999"/>
  </r>
  <r>
    <s v="SALE1439"/>
    <s v="James Powell"/>
    <x v="455"/>
    <n v="40"/>
    <x v="1"/>
    <x v="6"/>
    <s v="Bronze"/>
    <x v="469"/>
    <x v="302"/>
    <x v="47"/>
    <x v="1"/>
    <x v="3"/>
    <n v="377.52"/>
    <n v="485"/>
    <s v="STORE7"/>
    <s v="Martinez-Mullins"/>
    <x v="2"/>
    <s v="Williamsfurt"/>
    <x v="2"/>
    <n v="2"/>
    <n v="846.18"/>
    <n v="0.1"/>
    <x v="2"/>
    <n v="1523.124"/>
  </r>
  <r>
    <s v="SALE1440"/>
    <s v="Ryan Torres"/>
    <x v="359"/>
    <n v="38"/>
    <x v="0"/>
    <x v="40"/>
    <s v="Silver"/>
    <x v="368"/>
    <x v="14"/>
    <x v="7"/>
    <x v="3"/>
    <x v="7"/>
    <n v="138.05000000000001"/>
    <n v="89"/>
    <s v="STORE14"/>
    <s v="Mcdonald Inc"/>
    <x v="2"/>
    <s v="Christopherland"/>
    <x v="0"/>
    <n v="2"/>
    <n v="424.53"/>
    <n v="0.14000000000000001"/>
    <x v="2"/>
    <n v="730.19159999999999"/>
  </r>
  <r>
    <s v="SALE1441"/>
    <s v="Sarah Stewart"/>
    <x v="456"/>
    <n v="24"/>
    <x v="1"/>
    <x v="11"/>
    <s v="Platinum"/>
    <x v="470"/>
    <x v="401"/>
    <x v="12"/>
    <x v="0"/>
    <x v="11"/>
    <n v="131.24"/>
    <n v="232"/>
    <s v="STORE14"/>
    <s v="Mcdonald Inc"/>
    <x v="2"/>
    <s v="Christopherland"/>
    <x v="0"/>
    <n v="4"/>
    <n v="450.42"/>
    <n v="0.08"/>
    <x v="2"/>
    <n v="1657.5455999999999"/>
  </r>
  <r>
    <s v="SALE1442"/>
    <s v="Maria Sanchez"/>
    <x v="303"/>
    <n v="46"/>
    <x v="0"/>
    <x v="16"/>
    <s v="Bronze"/>
    <x v="308"/>
    <x v="534"/>
    <x v="33"/>
    <x v="1"/>
    <x v="1"/>
    <n v="322.41000000000003"/>
    <n v="213"/>
    <s v="STORE9"/>
    <s v="Moore, Padilla and Butler"/>
    <x v="2"/>
    <s v="East Johnstad"/>
    <x v="1"/>
    <n v="4"/>
    <n v="896.91"/>
    <n v="0.1"/>
    <x v="0"/>
    <n v="3228.8760000000002"/>
  </r>
  <r>
    <s v="SALE1443"/>
    <s v="Sara Ingram"/>
    <x v="143"/>
    <n v="46"/>
    <x v="1"/>
    <x v="45"/>
    <s v="Bronze"/>
    <x v="144"/>
    <x v="631"/>
    <x v="0"/>
    <x v="0"/>
    <x v="0"/>
    <n v="245.98"/>
    <n v="471"/>
    <s v="STORE10"/>
    <s v="Hill, Wagner and Ballard"/>
    <x v="3"/>
    <s v="East Davidville"/>
    <x v="2"/>
    <n v="3"/>
    <n v="679.38"/>
    <n v="0.3"/>
    <x v="2"/>
    <n v="1426.6980000000001"/>
  </r>
  <r>
    <s v="SALE1444"/>
    <s v="John Scott"/>
    <x v="6"/>
    <n v="24"/>
    <x v="1"/>
    <x v="2"/>
    <s v="Bronze"/>
    <x v="6"/>
    <x v="506"/>
    <x v="61"/>
    <x v="3"/>
    <x v="8"/>
    <n v="143.43"/>
    <n v="58"/>
    <s v="STORE16"/>
    <s v="Frederick-Wright"/>
    <x v="1"/>
    <s v="New Jimmymouth"/>
    <x v="1"/>
    <n v="3"/>
    <n v="483.63"/>
    <n v="0"/>
    <x v="0"/>
    <n v="1450.89"/>
  </r>
  <r>
    <s v="SALE1445"/>
    <s v="Jessica Acevedo"/>
    <x v="443"/>
    <n v="64"/>
    <x v="1"/>
    <x v="2"/>
    <s v="Bronze"/>
    <x v="454"/>
    <x v="549"/>
    <x v="11"/>
    <x v="1"/>
    <x v="10"/>
    <n v="326.06"/>
    <n v="301"/>
    <s v="STORE0"/>
    <s v="Rivera-Warner"/>
    <x v="3"/>
    <s v="Washingtonfurt"/>
    <x v="1"/>
    <n v="3"/>
    <n v="158.27000000000001"/>
    <n v="0.24"/>
    <x v="2"/>
    <n v="360.85559999999998"/>
  </r>
  <r>
    <s v="SALE1446"/>
    <s v="Tyler Conrad"/>
    <x v="71"/>
    <n v="53"/>
    <x v="1"/>
    <x v="16"/>
    <s v="Platinum"/>
    <x v="71"/>
    <x v="543"/>
    <x v="95"/>
    <x v="4"/>
    <x v="21"/>
    <n v="265.73266666666666"/>
    <n v="352"/>
    <s v="STORE15"/>
    <s v="Shelton PLC"/>
    <x v="0"/>
    <s v="East Jenniferstad"/>
    <x v="1"/>
    <n v="4"/>
    <n v="601.5"/>
    <n v="0.18"/>
    <x v="0"/>
    <n v="1972.92"/>
  </r>
  <r>
    <s v="SALE1447"/>
    <s v="Roy Cole"/>
    <x v="181"/>
    <n v="24"/>
    <x v="1"/>
    <x v="19"/>
    <s v="Platinum"/>
    <x v="182"/>
    <x v="326"/>
    <x v="45"/>
    <x v="0"/>
    <x v="0"/>
    <n v="204.39"/>
    <n v="281"/>
    <s v="STORE18"/>
    <s v="Guerrero-Schmitt"/>
    <x v="3"/>
    <s v="East Stevechester"/>
    <x v="1"/>
    <n v="2"/>
    <n v="46.39"/>
    <n v="7.0000000000000007E-2"/>
    <x v="0"/>
    <n v="86.285399999999996"/>
  </r>
  <r>
    <s v="SALE1448"/>
    <s v="Michael Jones"/>
    <x v="97"/>
    <n v="40"/>
    <x v="0"/>
    <x v="3"/>
    <s v="Bronze"/>
    <x v="97"/>
    <x v="92"/>
    <x v="74"/>
    <x v="0"/>
    <x v="13"/>
    <n v="152.91999999999999"/>
    <n v="281"/>
    <s v="STORE8"/>
    <s v="Bean, Jones and Park"/>
    <x v="1"/>
    <s v="Thompsonborough"/>
    <x v="2"/>
    <n v="4"/>
    <n v="892.28"/>
    <n v="0.23"/>
    <x v="0"/>
    <n v="2748.2224000000001"/>
  </r>
  <r>
    <s v="SALE1449"/>
    <s v="Lisa Young"/>
    <x v="70"/>
    <n v="38"/>
    <x v="0"/>
    <x v="36"/>
    <s v="Platinum"/>
    <x v="70"/>
    <x v="143"/>
    <x v="31"/>
    <x v="3"/>
    <x v="8"/>
    <n v="298.86"/>
    <n v="308"/>
    <s v="STORE7"/>
    <s v="Martinez-Mullins"/>
    <x v="2"/>
    <s v="Williamsfurt"/>
    <x v="2"/>
    <n v="2"/>
    <n v="164.23"/>
    <n v="0.17"/>
    <x v="0"/>
    <n v="272.62180000000001"/>
  </r>
  <r>
    <s v="SALE1450"/>
    <s v="Jeffery Wolf"/>
    <x v="334"/>
    <n v="60"/>
    <x v="1"/>
    <x v="25"/>
    <s v="Bronze"/>
    <x v="340"/>
    <x v="632"/>
    <x v="93"/>
    <x v="0"/>
    <x v="13"/>
    <n v="495.72"/>
    <n v="323"/>
    <s v="STORE7"/>
    <s v="Martinez-Mullins"/>
    <x v="2"/>
    <s v="Williamsfurt"/>
    <x v="2"/>
    <n v="1"/>
    <n v="484.23"/>
    <n v="0.12"/>
    <x v="2"/>
    <n v="426.12240000000003"/>
  </r>
  <r>
    <s v="SALE1451"/>
    <s v="Christine Vaughn"/>
    <x v="389"/>
    <n v="24"/>
    <x v="0"/>
    <x v="47"/>
    <s v="Bronze"/>
    <x v="399"/>
    <x v="613"/>
    <x v="68"/>
    <x v="3"/>
    <x v="16"/>
    <n v="382.22"/>
    <n v="329"/>
    <s v="STORE18"/>
    <s v="Guerrero-Schmitt"/>
    <x v="3"/>
    <s v="East Stevechester"/>
    <x v="1"/>
    <n v="3"/>
    <n v="341.51"/>
    <n v="0.22"/>
    <x v="2"/>
    <n v="799.13340000000005"/>
  </r>
  <r>
    <s v="SALE1452"/>
    <s v="Amy Walker"/>
    <x v="412"/>
    <n v="27"/>
    <x v="0"/>
    <x v="35"/>
    <s v="Silver"/>
    <x v="423"/>
    <x v="612"/>
    <x v="24"/>
    <x v="1"/>
    <x v="1"/>
    <n v="431.67"/>
    <n v="73"/>
    <s v="STORE13"/>
    <s v="Gardner, Humphrey and Contreras"/>
    <x v="3"/>
    <s v="Johnsonville"/>
    <x v="1"/>
    <n v="3"/>
    <n v="758.87"/>
    <n v="0.11"/>
    <x v="1"/>
    <n v="2026.1829"/>
  </r>
  <r>
    <s v="SALE1453"/>
    <s v="Manuel Fisher"/>
    <x v="44"/>
    <n v="21"/>
    <x v="1"/>
    <x v="21"/>
    <s v="Gold"/>
    <x v="44"/>
    <x v="375"/>
    <x v="6"/>
    <x v="3"/>
    <x v="6"/>
    <n v="461.47"/>
    <n v="190"/>
    <s v="STORE12"/>
    <s v="Thomas, Bridges and Harris"/>
    <x v="0"/>
    <s v="Sabrinatown"/>
    <x v="2"/>
    <n v="3"/>
    <n v="560.52"/>
    <n v="0.17"/>
    <x v="0"/>
    <n v="1395.6948"/>
  </r>
  <r>
    <s v="SALE1454"/>
    <s v="Jeffrey Mccarthy"/>
    <x v="369"/>
    <n v="25"/>
    <x v="1"/>
    <x v="48"/>
    <s v="Bronze"/>
    <x v="378"/>
    <x v="70"/>
    <x v="99"/>
    <x v="4"/>
    <x v="21"/>
    <n v="358.47"/>
    <n v="143"/>
    <s v="STORE17"/>
    <s v="Holloway Ltd"/>
    <x v="0"/>
    <s v="Bensonhaven"/>
    <x v="1"/>
    <n v="2"/>
    <n v="977.18"/>
    <n v="0.19"/>
    <x v="0"/>
    <n v="1583.0316"/>
  </r>
  <r>
    <s v="SALE1455"/>
    <s v="Joshua Wilson"/>
    <x v="457"/>
    <n v="42"/>
    <x v="1"/>
    <x v="45"/>
    <s v="Bronze"/>
    <x v="471"/>
    <x v="171"/>
    <x v="30"/>
    <x v="2"/>
    <x v="17"/>
    <n v="337.42"/>
    <n v="256"/>
    <s v="STORE14"/>
    <s v="Mcdonald Inc"/>
    <x v="2"/>
    <s v="Christopherland"/>
    <x v="0"/>
    <n v="4"/>
    <n v="761.35"/>
    <n v="0.08"/>
    <x v="0"/>
    <n v="2801.768"/>
  </r>
  <r>
    <s v="SALE1456"/>
    <s v="Nicholas Bradshaw"/>
    <x v="438"/>
    <n v="43"/>
    <x v="1"/>
    <x v="39"/>
    <s v="Silver"/>
    <x v="449"/>
    <x v="584"/>
    <x v="22"/>
    <x v="1"/>
    <x v="11"/>
    <n v="349.17"/>
    <n v="476"/>
    <s v="STORE18"/>
    <s v="Guerrero-Schmitt"/>
    <x v="3"/>
    <s v="East Stevechester"/>
    <x v="1"/>
    <n v="2"/>
    <n v="947.56"/>
    <n v="0.02"/>
    <x v="2"/>
    <n v="1857.2175999999999"/>
  </r>
  <r>
    <s v="SALE1457"/>
    <s v="Steven Smith"/>
    <x v="458"/>
    <n v="40"/>
    <x v="0"/>
    <x v="35"/>
    <s v="Platinum"/>
    <x v="472"/>
    <x v="186"/>
    <x v="19"/>
    <x v="1"/>
    <x v="3"/>
    <n v="253.33"/>
    <n v="266"/>
    <s v="STORE18"/>
    <s v="Guerrero-Schmitt"/>
    <x v="3"/>
    <s v="East Stevechester"/>
    <x v="1"/>
    <n v="4"/>
    <n v="975.47"/>
    <n v="0.04"/>
    <x v="0"/>
    <n v="3745.8047999999999"/>
  </r>
  <r>
    <s v="SALE1458"/>
    <s v="Andrea Harris"/>
    <x v="288"/>
    <n v="41"/>
    <x v="1"/>
    <x v="32"/>
    <s v="Platinum"/>
    <x v="292"/>
    <x v="134"/>
    <x v="26"/>
    <x v="1"/>
    <x v="11"/>
    <n v="242.23"/>
    <n v="453"/>
    <s v="STORE9"/>
    <s v="Moore, Padilla and Butler"/>
    <x v="2"/>
    <s v="East Johnstad"/>
    <x v="1"/>
    <n v="3"/>
    <n v="769.06"/>
    <n v="0.23"/>
    <x v="2"/>
    <n v="1776.5286000000001"/>
  </r>
  <r>
    <s v="SALE1459"/>
    <s v="Eric Lee"/>
    <x v="362"/>
    <n v="22"/>
    <x v="1"/>
    <x v="1"/>
    <s v="Bronze"/>
    <x v="371"/>
    <x v="308"/>
    <x v="11"/>
    <x v="1"/>
    <x v="10"/>
    <n v="326.06"/>
    <n v="301"/>
    <s v="STORE2"/>
    <s v="Black-Horn"/>
    <x v="2"/>
    <s v="North Nancyview"/>
    <x v="0"/>
    <n v="3"/>
    <n v="824.75"/>
    <n v="0.23"/>
    <x v="0"/>
    <n v="1905.1724999999999"/>
  </r>
  <r>
    <s v="SALE1460"/>
    <s v="Terry Moses"/>
    <x v="122"/>
    <n v="51"/>
    <x v="1"/>
    <x v="8"/>
    <s v="Platinum"/>
    <x v="123"/>
    <x v="270"/>
    <x v="88"/>
    <x v="3"/>
    <x v="22"/>
    <n v="243.7"/>
    <n v="130"/>
    <s v="STORE4"/>
    <s v="Alexander Group"/>
    <x v="2"/>
    <s v="Port Sharon"/>
    <x v="2"/>
    <n v="2"/>
    <n v="821.35"/>
    <n v="0.11"/>
    <x v="1"/>
    <n v="1462.0029999999999"/>
  </r>
  <r>
    <s v="SALE1461"/>
    <s v="Eric Wolfe"/>
    <x v="130"/>
    <n v="18"/>
    <x v="1"/>
    <x v="38"/>
    <s v="Gold"/>
    <x v="131"/>
    <x v="122"/>
    <x v="26"/>
    <x v="1"/>
    <x v="11"/>
    <n v="242.23"/>
    <n v="453"/>
    <s v="STORE10"/>
    <s v="Hill, Wagner and Ballard"/>
    <x v="3"/>
    <s v="East Davidville"/>
    <x v="2"/>
    <n v="1"/>
    <n v="120.57"/>
    <n v="0.06"/>
    <x v="1"/>
    <n v="113.33580000000001"/>
  </r>
  <r>
    <s v="SALE1462"/>
    <s v="Jennifer Woods"/>
    <x v="41"/>
    <n v="37"/>
    <x v="0"/>
    <x v="29"/>
    <s v="Platinum"/>
    <x v="41"/>
    <x v="269"/>
    <x v="41"/>
    <x v="2"/>
    <x v="19"/>
    <n v="183.04"/>
    <n v="457"/>
    <s v="STORE1"/>
    <s v="Martinez, Adkins and Johnson"/>
    <x v="0"/>
    <s v="Danielmouth"/>
    <x v="1"/>
    <n v="1"/>
    <n v="122.27"/>
    <n v="0.26"/>
    <x v="1"/>
    <n v="90.479799999999997"/>
  </r>
  <r>
    <s v="SALE1463"/>
    <s v="Christopher Garcia Dds"/>
    <x v="165"/>
    <n v="18"/>
    <x v="0"/>
    <x v="6"/>
    <s v="Gold"/>
    <x v="166"/>
    <x v="271"/>
    <x v="33"/>
    <x v="1"/>
    <x v="1"/>
    <n v="322.41000000000003"/>
    <n v="213"/>
    <s v="STORE2"/>
    <s v="Black-Horn"/>
    <x v="2"/>
    <s v="North Nancyview"/>
    <x v="0"/>
    <n v="2"/>
    <n v="182.89"/>
    <n v="0.11"/>
    <x v="0"/>
    <n v="325.54419999999999"/>
  </r>
  <r>
    <s v="SALE1464"/>
    <s v="Michael Garner"/>
    <x v="170"/>
    <n v="21"/>
    <x v="1"/>
    <x v="21"/>
    <s v="Platinum"/>
    <x v="171"/>
    <x v="254"/>
    <x v="54"/>
    <x v="4"/>
    <x v="21"/>
    <n v="167.34"/>
    <n v="296"/>
    <s v="STORE4"/>
    <s v="Alexander Group"/>
    <x v="2"/>
    <s v="Port Sharon"/>
    <x v="2"/>
    <n v="1"/>
    <n v="695.26"/>
    <n v="0.23"/>
    <x v="1"/>
    <n v="535.35019999999997"/>
  </r>
  <r>
    <s v="SALE1465"/>
    <s v="Leslie Johnson"/>
    <x v="248"/>
    <n v="31"/>
    <x v="0"/>
    <x v="39"/>
    <s v="Platinum"/>
    <x v="250"/>
    <x v="371"/>
    <x v="35"/>
    <x v="3"/>
    <x v="6"/>
    <n v="218.48"/>
    <n v="276"/>
    <s v="STORE6"/>
    <s v="Benson-Elliott"/>
    <x v="3"/>
    <s v="Port Josephberg"/>
    <x v="2"/>
    <n v="2"/>
    <n v="408.8"/>
    <n v="0.17"/>
    <x v="2"/>
    <n v="678.60799999999995"/>
  </r>
  <r>
    <s v="SALE1466"/>
    <s v="Alexis Castaneda"/>
    <x v="327"/>
    <n v="54"/>
    <x v="0"/>
    <x v="41"/>
    <s v="Gold"/>
    <x v="473"/>
    <x v="197"/>
    <x v="2"/>
    <x v="2"/>
    <x v="2"/>
    <n v="43.29"/>
    <n v="267"/>
    <s v="STORE8"/>
    <s v="Bean, Jones and Park"/>
    <x v="1"/>
    <s v="Thompsonborough"/>
    <x v="2"/>
    <n v="3"/>
    <n v="512.15"/>
    <n v="0.12"/>
    <x v="0"/>
    <n v="1352.076"/>
  </r>
  <r>
    <s v="SALE1467"/>
    <s v="Sarah Smith"/>
    <x v="0"/>
    <n v="55"/>
    <x v="0"/>
    <x v="0"/>
    <s v="Gold"/>
    <x v="0"/>
    <x v="352"/>
    <x v="93"/>
    <x v="0"/>
    <x v="13"/>
    <n v="495.72"/>
    <n v="323"/>
    <s v="STORE8"/>
    <s v="Bean, Jones and Park"/>
    <x v="1"/>
    <s v="Thompsonborough"/>
    <x v="2"/>
    <n v="3"/>
    <n v="136.4"/>
    <n v="0.15"/>
    <x v="1"/>
    <n v="347.82000000000011"/>
  </r>
  <r>
    <s v="SALE1468"/>
    <s v="Michelle Rogers"/>
    <x v="142"/>
    <n v="56"/>
    <x v="0"/>
    <x v="22"/>
    <s v="Platinum"/>
    <x v="143"/>
    <x v="539"/>
    <x v="96"/>
    <x v="2"/>
    <x v="18"/>
    <n v="312.8"/>
    <n v="350"/>
    <s v="STORE3"/>
    <s v="Johnson-Wright"/>
    <x v="0"/>
    <s v="Hoodberg"/>
    <x v="0"/>
    <n v="2"/>
    <n v="42.51"/>
    <n v="0.04"/>
    <x v="2"/>
    <n v="81.619199999999992"/>
  </r>
  <r>
    <s v="SALE1469"/>
    <s v="Melanie Lam"/>
    <x v="437"/>
    <n v="32"/>
    <x v="0"/>
    <x v="32"/>
    <s v="Silver"/>
    <x v="448"/>
    <x v="132"/>
    <x v="28"/>
    <x v="4"/>
    <x v="15"/>
    <n v="158.13999999999999"/>
    <n v="82"/>
    <s v="STORE7"/>
    <s v="Martinez-Mullins"/>
    <x v="2"/>
    <s v="Williamsfurt"/>
    <x v="2"/>
    <n v="3"/>
    <n v="582.1"/>
    <n v="0.12"/>
    <x v="1"/>
    <n v="1536.7439999999999"/>
  </r>
  <r>
    <s v="SALE1470"/>
    <s v="Jordan Wells"/>
    <x v="208"/>
    <n v="47"/>
    <x v="1"/>
    <x v="19"/>
    <s v="Gold"/>
    <x v="209"/>
    <x v="187"/>
    <x v="74"/>
    <x v="0"/>
    <x v="13"/>
    <n v="152.91999999999999"/>
    <n v="281"/>
    <s v="STORE17"/>
    <s v="Holloway Ltd"/>
    <x v="0"/>
    <s v="Bensonhaven"/>
    <x v="1"/>
    <n v="4"/>
    <n v="461.52"/>
    <n v="0"/>
    <x v="2"/>
    <n v="1846.08"/>
  </r>
  <r>
    <s v="SALE1471"/>
    <s v="Christopher Ford"/>
    <x v="110"/>
    <n v="56"/>
    <x v="0"/>
    <x v="31"/>
    <s v="Bronze"/>
    <x v="111"/>
    <x v="25"/>
    <x v="30"/>
    <x v="2"/>
    <x v="17"/>
    <n v="337.42"/>
    <n v="256"/>
    <s v="STORE11"/>
    <s v="Aguirre-Keller"/>
    <x v="2"/>
    <s v="Lake Michael"/>
    <x v="2"/>
    <n v="1"/>
    <n v="558.41999999999996"/>
    <n v="0.03"/>
    <x v="0"/>
    <n v="541.66739999999993"/>
  </r>
  <r>
    <s v="SALE1472"/>
    <s v="Crystal Davis"/>
    <x v="220"/>
    <n v="50"/>
    <x v="0"/>
    <x v="38"/>
    <s v="Bronze"/>
    <x v="221"/>
    <x v="519"/>
    <x v="21"/>
    <x v="2"/>
    <x v="4"/>
    <n v="115.82"/>
    <n v="460"/>
    <s v="STORE18"/>
    <s v="Guerrero-Schmitt"/>
    <x v="3"/>
    <s v="East Stevechester"/>
    <x v="1"/>
    <n v="4"/>
    <n v="700.98"/>
    <n v="0.12"/>
    <x v="1"/>
    <n v="2467.4495999999999"/>
  </r>
  <r>
    <s v="SALE1473"/>
    <s v="Eric Wolfe"/>
    <x v="130"/>
    <n v="18"/>
    <x v="1"/>
    <x v="38"/>
    <s v="Gold"/>
    <x v="131"/>
    <x v="421"/>
    <x v="65"/>
    <x v="4"/>
    <x v="11"/>
    <n v="119.57"/>
    <n v="210"/>
    <s v="STORE18"/>
    <s v="Guerrero-Schmitt"/>
    <x v="3"/>
    <s v="East Stevechester"/>
    <x v="1"/>
    <n v="2"/>
    <n v="227.97"/>
    <n v="0.08"/>
    <x v="2"/>
    <n v="419.46480000000003"/>
  </r>
  <r>
    <s v="SALE1474"/>
    <s v="Joshua Howard"/>
    <x v="393"/>
    <n v="32"/>
    <x v="1"/>
    <x v="34"/>
    <s v="Platinum"/>
    <x v="403"/>
    <x v="633"/>
    <x v="11"/>
    <x v="1"/>
    <x v="10"/>
    <n v="326.06"/>
    <n v="301"/>
    <s v="STORE11"/>
    <s v="Aguirre-Keller"/>
    <x v="2"/>
    <s v="Lake Michael"/>
    <x v="2"/>
    <n v="4"/>
    <n v="278.70999999999998"/>
    <n v="0.2"/>
    <x v="1"/>
    <n v="891.87199999999996"/>
  </r>
  <r>
    <s v="SALE1475"/>
    <s v="Beth Allen"/>
    <x v="404"/>
    <n v="32"/>
    <x v="1"/>
    <x v="15"/>
    <s v="Silver"/>
    <x v="415"/>
    <x v="411"/>
    <x v="8"/>
    <x v="3"/>
    <x v="8"/>
    <n v="201.41"/>
    <n v="146"/>
    <s v="STORE8"/>
    <s v="Bean, Jones and Park"/>
    <x v="1"/>
    <s v="Thompsonborough"/>
    <x v="2"/>
    <n v="2"/>
    <n v="916.12"/>
    <n v="0.05"/>
    <x v="1"/>
    <n v="1740.6279999999999"/>
  </r>
  <r>
    <s v="SALE1476"/>
    <s v="Hayley Pope"/>
    <x v="242"/>
    <n v="62"/>
    <x v="1"/>
    <x v="26"/>
    <s v="Bronze"/>
    <x v="244"/>
    <x v="528"/>
    <x v="31"/>
    <x v="3"/>
    <x v="8"/>
    <n v="298.86"/>
    <n v="308"/>
    <s v="STORE12"/>
    <s v="Thomas, Bridges and Harris"/>
    <x v="0"/>
    <s v="Sabrinatown"/>
    <x v="2"/>
    <n v="4"/>
    <n v="228.98"/>
    <n v="0.22"/>
    <x v="1"/>
    <n v="714.41759999999999"/>
  </r>
  <r>
    <s v="SALE1477"/>
    <s v="Nathaniel Hill"/>
    <x v="239"/>
    <n v="43"/>
    <x v="1"/>
    <x v="32"/>
    <s v="Gold"/>
    <x v="241"/>
    <x v="438"/>
    <x v="41"/>
    <x v="2"/>
    <x v="19"/>
    <n v="183.04"/>
    <n v="457"/>
    <s v="STORE15"/>
    <s v="Shelton PLC"/>
    <x v="0"/>
    <s v="East Jenniferstad"/>
    <x v="1"/>
    <n v="4"/>
    <n v="904.82"/>
    <n v="0.09"/>
    <x v="1"/>
    <n v="3293.5448000000001"/>
  </r>
  <r>
    <s v="SALE1478"/>
    <s v="Krystal Ford"/>
    <x v="149"/>
    <n v="34"/>
    <x v="1"/>
    <x v="28"/>
    <s v="Platinum"/>
    <x v="150"/>
    <x v="330"/>
    <x v="34"/>
    <x v="4"/>
    <x v="12"/>
    <n v="265.73266666666666"/>
    <n v="360"/>
    <s v="STORE11"/>
    <s v="Aguirre-Keller"/>
    <x v="2"/>
    <s v="Lake Michael"/>
    <x v="2"/>
    <n v="1"/>
    <n v="588.61"/>
    <n v="0.1"/>
    <x v="1"/>
    <n v="529.74900000000002"/>
  </r>
  <r>
    <s v="SALE1479"/>
    <s v="Edward Hall"/>
    <x v="120"/>
    <n v="51"/>
    <x v="0"/>
    <x v="23"/>
    <s v="Gold"/>
    <x v="121"/>
    <x v="269"/>
    <x v="9"/>
    <x v="3"/>
    <x v="6"/>
    <n v="179.77"/>
    <n v="305"/>
    <s v="STORE3"/>
    <s v="Johnson-Wright"/>
    <x v="0"/>
    <s v="Hoodberg"/>
    <x v="0"/>
    <n v="4"/>
    <n v="695.97"/>
    <n v="0.02"/>
    <x v="0"/>
    <n v="2728.2024000000001"/>
  </r>
  <r>
    <s v="SALE1480"/>
    <s v="Ryan Kane"/>
    <x v="432"/>
    <n v="50"/>
    <x v="0"/>
    <x v="45"/>
    <s v="Gold"/>
    <x v="443"/>
    <x v="273"/>
    <x v="0"/>
    <x v="0"/>
    <x v="0"/>
    <n v="245.98"/>
    <n v="471"/>
    <s v="STORE11"/>
    <s v="Aguirre-Keller"/>
    <x v="2"/>
    <s v="Lake Michael"/>
    <x v="2"/>
    <n v="2"/>
    <n v="181.42"/>
    <n v="0.08"/>
    <x v="1"/>
    <n v="333.81279999999998"/>
  </r>
  <r>
    <s v="SALE1481"/>
    <s v="Jonathan Steele"/>
    <x v="192"/>
    <n v="52"/>
    <x v="1"/>
    <x v="47"/>
    <s v="Silver"/>
    <x v="193"/>
    <x v="634"/>
    <x v="0"/>
    <x v="0"/>
    <x v="0"/>
    <n v="245.98"/>
    <n v="471"/>
    <s v="STORE13"/>
    <s v="Gardner, Humphrey and Contreras"/>
    <x v="3"/>
    <s v="Johnsonville"/>
    <x v="1"/>
    <n v="1"/>
    <n v="439.55"/>
    <n v="0.28999999999999998"/>
    <x v="2"/>
    <n v="312.08049999999997"/>
  </r>
  <r>
    <s v="SALE1482"/>
    <s v="Ryan Hernandez"/>
    <x v="281"/>
    <n v="30"/>
    <x v="0"/>
    <x v="8"/>
    <s v="Bronze"/>
    <x v="284"/>
    <x v="295"/>
    <x v="76"/>
    <x v="3"/>
    <x v="6"/>
    <n v="81.75"/>
    <n v="0"/>
    <s v="STORE18"/>
    <s v="Guerrero-Schmitt"/>
    <x v="3"/>
    <s v="East Stevechester"/>
    <x v="1"/>
    <n v="3"/>
    <n v="471.27"/>
    <n v="0.27"/>
    <x v="2"/>
    <n v="1032.0813000000001"/>
  </r>
  <r>
    <s v="SALE1483"/>
    <s v="Denise Williams"/>
    <x v="196"/>
    <n v="34"/>
    <x v="0"/>
    <x v="22"/>
    <s v="Bronze"/>
    <x v="197"/>
    <x v="259"/>
    <x v="4"/>
    <x v="2"/>
    <x v="4"/>
    <n v="17.309999999999999"/>
    <n v="399"/>
    <s v="STORE12"/>
    <s v="Thomas, Bridges and Harris"/>
    <x v="0"/>
    <s v="Sabrinatown"/>
    <x v="2"/>
    <n v="1"/>
    <n v="758.89"/>
    <n v="0.1"/>
    <x v="0"/>
    <n v="683.00099999999998"/>
  </r>
  <r>
    <s v="SALE1484"/>
    <s v="Sara Ingram"/>
    <x v="143"/>
    <n v="46"/>
    <x v="1"/>
    <x v="45"/>
    <s v="Bronze"/>
    <x v="144"/>
    <x v="342"/>
    <x v="98"/>
    <x v="0"/>
    <x v="11"/>
    <n v="60.65"/>
    <n v="75"/>
    <s v="STORE15"/>
    <s v="Shelton PLC"/>
    <x v="0"/>
    <s v="East Jenniferstad"/>
    <x v="1"/>
    <n v="4"/>
    <n v="918.1"/>
    <n v="0.19"/>
    <x v="2"/>
    <n v="2974.6439999999998"/>
  </r>
  <r>
    <s v="SALE1485"/>
    <s v="Beth Allen"/>
    <x v="404"/>
    <n v="32"/>
    <x v="1"/>
    <x v="15"/>
    <s v="Silver"/>
    <x v="415"/>
    <x v="368"/>
    <x v="32"/>
    <x v="2"/>
    <x v="18"/>
    <n v="358.47"/>
    <n v="213"/>
    <s v="STORE11"/>
    <s v="Aguirre-Keller"/>
    <x v="2"/>
    <s v="Lake Michael"/>
    <x v="2"/>
    <n v="1"/>
    <n v="861.5"/>
    <n v="0.05"/>
    <x v="2"/>
    <n v="818.42499999999995"/>
  </r>
  <r>
    <s v="SALE1486"/>
    <s v="Beth Martin"/>
    <x v="151"/>
    <n v="34"/>
    <x v="1"/>
    <x v="35"/>
    <s v="Silver"/>
    <x v="152"/>
    <x v="629"/>
    <x v="62"/>
    <x v="0"/>
    <x v="20"/>
    <n v="484.62"/>
    <n v="432"/>
    <s v="STORE14"/>
    <s v="Mcdonald Inc"/>
    <x v="2"/>
    <s v="Christopherland"/>
    <x v="0"/>
    <n v="1"/>
    <n v="588.29999999999995"/>
    <n v="0.26"/>
    <x v="2"/>
    <n v="435.34199999999998"/>
  </r>
  <r>
    <s v="SALE1487"/>
    <s v="Beth Martin"/>
    <x v="151"/>
    <n v="34"/>
    <x v="1"/>
    <x v="35"/>
    <s v="Silver"/>
    <x v="152"/>
    <x v="606"/>
    <x v="76"/>
    <x v="3"/>
    <x v="6"/>
    <n v="81.75"/>
    <n v="0"/>
    <s v="STORE7"/>
    <s v="Martinez-Mullins"/>
    <x v="2"/>
    <s v="Williamsfurt"/>
    <x v="2"/>
    <n v="1"/>
    <n v="917.26"/>
    <n v="0.05"/>
    <x v="1"/>
    <n v="871.39699999999993"/>
  </r>
  <r>
    <s v="SALE1488"/>
    <s v="Michelle Gonzalez"/>
    <x v="315"/>
    <n v="59"/>
    <x v="0"/>
    <x v="35"/>
    <s v="Silver"/>
    <x v="320"/>
    <x v="635"/>
    <x v="96"/>
    <x v="2"/>
    <x v="18"/>
    <n v="312.8"/>
    <n v="350"/>
    <s v="STORE18"/>
    <s v="Guerrero-Schmitt"/>
    <x v="3"/>
    <s v="East Stevechester"/>
    <x v="1"/>
    <n v="4"/>
    <n v="96.78"/>
    <n v="0.11"/>
    <x v="1"/>
    <n v="344.53680000000003"/>
  </r>
  <r>
    <s v="SALE1489"/>
    <s v="Earl Smith Dds"/>
    <x v="150"/>
    <n v="59"/>
    <x v="0"/>
    <x v="34"/>
    <s v="Gold"/>
    <x v="151"/>
    <x v="434"/>
    <x v="77"/>
    <x v="0"/>
    <x v="11"/>
    <n v="38.76"/>
    <n v="137"/>
    <s v="STORE4"/>
    <s v="Alexander Group"/>
    <x v="2"/>
    <s v="Port Sharon"/>
    <x v="2"/>
    <n v="3"/>
    <n v="199.41"/>
    <n v="0.16"/>
    <x v="2"/>
    <n v="502.51319999999998"/>
  </r>
  <r>
    <s v="SALE1490"/>
    <s v="Michael Torres"/>
    <x v="68"/>
    <n v="46"/>
    <x v="1"/>
    <x v="19"/>
    <s v="Platinum"/>
    <x v="68"/>
    <x v="603"/>
    <x v="59"/>
    <x v="0"/>
    <x v="11"/>
    <n v="434.84"/>
    <n v="185"/>
    <s v="STORE9"/>
    <s v="Moore, Padilla and Butler"/>
    <x v="2"/>
    <s v="East Johnstad"/>
    <x v="1"/>
    <n v="1"/>
    <n v="687.91"/>
    <n v="0.25"/>
    <x v="0"/>
    <n v="515.9325"/>
  </r>
  <r>
    <s v="SALE1491"/>
    <s v="Tonya Reynolds"/>
    <x v="273"/>
    <n v="55"/>
    <x v="1"/>
    <x v="20"/>
    <s v="Gold"/>
    <x v="276"/>
    <x v="68"/>
    <x v="51"/>
    <x v="2"/>
    <x v="4"/>
    <n v="214.32"/>
    <n v="383"/>
    <s v="STORE2"/>
    <s v="Black-Horn"/>
    <x v="2"/>
    <s v="North Nancyview"/>
    <x v="0"/>
    <n v="3"/>
    <n v="769.62"/>
    <n v="0.09"/>
    <x v="1"/>
    <n v="2101.0626000000002"/>
  </r>
  <r>
    <s v="SALE1492"/>
    <s v="George Davis"/>
    <x v="231"/>
    <n v="50"/>
    <x v="1"/>
    <x v="43"/>
    <s v="Bronze"/>
    <x v="233"/>
    <x v="636"/>
    <x v="83"/>
    <x v="4"/>
    <x v="14"/>
    <n v="306.45999999999998"/>
    <n v="487"/>
    <s v="STORE3"/>
    <s v="Johnson-Wright"/>
    <x v="0"/>
    <s v="Hoodberg"/>
    <x v="0"/>
    <n v="1"/>
    <n v="492.05"/>
    <n v="0.27"/>
    <x v="0"/>
    <n v="359.19650000000001"/>
  </r>
  <r>
    <s v="SALE1493"/>
    <s v="Christopher Lester"/>
    <x v="251"/>
    <n v="64"/>
    <x v="0"/>
    <x v="36"/>
    <s v="Silver"/>
    <x v="253"/>
    <x v="442"/>
    <x v="53"/>
    <x v="0"/>
    <x v="11"/>
    <n v="144.53"/>
    <n v="367"/>
    <s v="STORE12"/>
    <s v="Thomas, Bridges and Harris"/>
    <x v="0"/>
    <s v="Sabrinatown"/>
    <x v="2"/>
    <n v="2"/>
    <n v="428.55"/>
    <n v="0"/>
    <x v="1"/>
    <n v="857.1"/>
  </r>
  <r>
    <s v="SALE1494"/>
    <s v="Tanner Thompson"/>
    <x v="292"/>
    <n v="32"/>
    <x v="1"/>
    <x v="33"/>
    <s v="Bronze"/>
    <x v="296"/>
    <x v="378"/>
    <x v="31"/>
    <x v="3"/>
    <x v="8"/>
    <n v="298.86"/>
    <n v="308"/>
    <s v="STORE15"/>
    <s v="Shelton PLC"/>
    <x v="0"/>
    <s v="East Jenniferstad"/>
    <x v="1"/>
    <n v="4"/>
    <n v="316.18"/>
    <n v="0.12"/>
    <x v="0"/>
    <n v="1112.9536000000001"/>
  </r>
  <r>
    <s v="SALE1495"/>
    <s v="Daniel Boyd"/>
    <x v="69"/>
    <n v="29"/>
    <x v="1"/>
    <x v="35"/>
    <s v="Bronze"/>
    <x v="69"/>
    <x v="224"/>
    <x v="26"/>
    <x v="1"/>
    <x v="11"/>
    <n v="242.23"/>
    <n v="453"/>
    <s v="STORE3"/>
    <s v="Johnson-Wright"/>
    <x v="0"/>
    <s v="Hoodberg"/>
    <x v="0"/>
    <n v="3"/>
    <n v="162.16999999999999"/>
    <n v="0.15"/>
    <x v="1"/>
    <n v="413.5335"/>
  </r>
  <r>
    <s v="SALE1496"/>
    <s v="Maria Phillips"/>
    <x v="459"/>
    <n v="38"/>
    <x v="1"/>
    <x v="10"/>
    <s v="Bronze"/>
    <x v="474"/>
    <x v="562"/>
    <x v="83"/>
    <x v="4"/>
    <x v="14"/>
    <n v="306.45999999999998"/>
    <n v="487"/>
    <s v="STORE3"/>
    <s v="Johnson-Wright"/>
    <x v="0"/>
    <s v="Hoodberg"/>
    <x v="0"/>
    <n v="3"/>
    <n v="698.14"/>
    <n v="0.04"/>
    <x v="1"/>
    <n v="2010.6432"/>
  </r>
  <r>
    <s v="SALE1497"/>
    <s v="Kara Dodson"/>
    <x v="430"/>
    <n v="20"/>
    <x v="0"/>
    <x v="1"/>
    <s v="Silver"/>
    <x v="441"/>
    <x v="605"/>
    <x v="1"/>
    <x v="1"/>
    <x v="1"/>
    <n v="403.71"/>
    <n v="159"/>
    <s v="STORE18"/>
    <s v="Guerrero-Schmitt"/>
    <x v="3"/>
    <s v="East Stevechester"/>
    <x v="1"/>
    <n v="1"/>
    <n v="478.08"/>
    <n v="7.0000000000000007E-2"/>
    <x v="2"/>
    <n v="444.61439999999988"/>
  </r>
  <r>
    <s v="SALE1498"/>
    <s v="John Perez"/>
    <x v="264"/>
    <n v="54"/>
    <x v="0"/>
    <x v="38"/>
    <s v="Platinum"/>
    <x v="266"/>
    <x v="384"/>
    <x v="4"/>
    <x v="2"/>
    <x v="4"/>
    <n v="17.309999999999999"/>
    <n v="399"/>
    <s v="STORE7"/>
    <s v="Martinez-Mullins"/>
    <x v="2"/>
    <s v="Williamsfurt"/>
    <x v="2"/>
    <n v="2"/>
    <n v="958.64"/>
    <n v="0.2"/>
    <x v="1"/>
    <n v="1533.8240000000001"/>
  </r>
  <r>
    <s v="SALE1499"/>
    <s v="David Pierce"/>
    <x v="9"/>
    <n v="45"/>
    <x v="1"/>
    <x v="7"/>
    <s v="Platinum"/>
    <x v="9"/>
    <x v="424"/>
    <x v="89"/>
    <x v="0"/>
    <x v="13"/>
    <n v="313.26"/>
    <n v="369"/>
    <s v="STORE12"/>
    <s v="Thomas, Bridges and Harris"/>
    <x v="0"/>
    <s v="Sabrinatown"/>
    <x v="2"/>
    <n v="2"/>
    <n v="581.19000000000005"/>
    <n v="7.0000000000000007E-2"/>
    <x v="2"/>
    <n v="1081.0134"/>
  </r>
  <r>
    <s v="SALE1500"/>
    <s v="David Cole"/>
    <x v="159"/>
    <n v="27"/>
    <x v="1"/>
    <x v="20"/>
    <s v="Silver"/>
    <x v="459"/>
    <x v="172"/>
    <x v="8"/>
    <x v="3"/>
    <x v="8"/>
    <n v="201.41"/>
    <n v="146"/>
    <s v="STORE11"/>
    <s v="Aguirre-Keller"/>
    <x v="2"/>
    <s v="Lake Michael"/>
    <x v="2"/>
    <n v="1"/>
    <n v="736.54"/>
    <n v="0.16"/>
    <x v="1"/>
    <n v="618.69359999999995"/>
  </r>
  <r>
    <s v="SALE1501"/>
    <s v="Terry Moses"/>
    <x v="122"/>
    <n v="51"/>
    <x v="1"/>
    <x v="8"/>
    <s v="Platinum"/>
    <x v="123"/>
    <x v="426"/>
    <x v="15"/>
    <x v="0"/>
    <x v="13"/>
    <n v="240.63"/>
    <n v="423"/>
    <s v="STORE15"/>
    <s v="Shelton PLC"/>
    <x v="0"/>
    <s v="East Jenniferstad"/>
    <x v="1"/>
    <n v="1"/>
    <n v="524"/>
    <n v="0.28000000000000003"/>
    <x v="0"/>
    <n v="377.28"/>
  </r>
  <r>
    <s v="SALE1502"/>
    <s v="Michelle Garcia Dds"/>
    <x v="324"/>
    <n v="55"/>
    <x v="1"/>
    <x v="31"/>
    <s v="Platinum"/>
    <x v="330"/>
    <x v="488"/>
    <x v="77"/>
    <x v="0"/>
    <x v="11"/>
    <n v="38.76"/>
    <n v="137"/>
    <s v="STORE3"/>
    <s v="Johnson-Wright"/>
    <x v="0"/>
    <s v="Hoodberg"/>
    <x v="0"/>
    <n v="4"/>
    <n v="566.09"/>
    <n v="0.28000000000000003"/>
    <x v="2"/>
    <n v="1630.3391999999999"/>
  </r>
  <r>
    <s v="SALE1503"/>
    <s v="Beth Allen"/>
    <x v="404"/>
    <n v="32"/>
    <x v="1"/>
    <x v="15"/>
    <s v="Silver"/>
    <x v="415"/>
    <x v="359"/>
    <x v="39"/>
    <x v="3"/>
    <x v="7"/>
    <n v="123.46"/>
    <n v="76"/>
    <s v="STORE10"/>
    <s v="Hill, Wagner and Ballard"/>
    <x v="3"/>
    <s v="East Davidville"/>
    <x v="2"/>
    <n v="1"/>
    <n v="251.99"/>
    <n v="0.09"/>
    <x v="0"/>
    <n v="229.3109"/>
  </r>
  <r>
    <s v="SALE1504"/>
    <s v="Lisa Young"/>
    <x v="70"/>
    <n v="38"/>
    <x v="0"/>
    <x v="36"/>
    <s v="Platinum"/>
    <x v="70"/>
    <x v="191"/>
    <x v="53"/>
    <x v="0"/>
    <x v="11"/>
    <n v="144.53"/>
    <n v="367"/>
    <s v="STORE19"/>
    <s v="Mann-Austin"/>
    <x v="3"/>
    <s v="Vasquezborough"/>
    <x v="2"/>
    <n v="1"/>
    <n v="259.2"/>
    <n v="0.27"/>
    <x v="2"/>
    <n v="189.21600000000001"/>
  </r>
  <r>
    <s v="SALE1505"/>
    <s v="Shannon Turner"/>
    <x v="375"/>
    <n v="35"/>
    <x v="0"/>
    <x v="15"/>
    <s v="Silver"/>
    <x v="384"/>
    <x v="163"/>
    <x v="4"/>
    <x v="2"/>
    <x v="4"/>
    <n v="17.309999999999999"/>
    <n v="399"/>
    <s v="STORE15"/>
    <s v="Shelton PLC"/>
    <x v="0"/>
    <s v="East Jenniferstad"/>
    <x v="1"/>
    <n v="1"/>
    <n v="935.66"/>
    <n v="0.26"/>
    <x v="1"/>
    <n v="692.38839999999993"/>
  </r>
  <r>
    <s v="SALE1506"/>
    <s v="James Foster"/>
    <x v="260"/>
    <n v="19"/>
    <x v="0"/>
    <x v="39"/>
    <s v="Gold"/>
    <x v="262"/>
    <x v="342"/>
    <x v="68"/>
    <x v="3"/>
    <x v="16"/>
    <n v="382.22"/>
    <n v="329"/>
    <s v="STORE8"/>
    <s v="Bean, Jones and Park"/>
    <x v="1"/>
    <s v="Thompsonborough"/>
    <x v="2"/>
    <n v="4"/>
    <n v="480.75"/>
    <n v="0.02"/>
    <x v="0"/>
    <n v="1884.54"/>
  </r>
  <r>
    <s v="SALE1507"/>
    <s v="Gregory Allen"/>
    <x v="89"/>
    <n v="20"/>
    <x v="1"/>
    <x v="1"/>
    <s v="Platinum"/>
    <x v="89"/>
    <x v="551"/>
    <x v="82"/>
    <x v="0"/>
    <x v="20"/>
    <n v="285.54000000000002"/>
    <n v="358"/>
    <s v="STORE15"/>
    <s v="Shelton PLC"/>
    <x v="0"/>
    <s v="East Jenniferstad"/>
    <x v="1"/>
    <n v="2"/>
    <n v="457.83"/>
    <n v="0.01"/>
    <x v="2"/>
    <n v="906.50339999999994"/>
  </r>
  <r>
    <s v="SALE1508"/>
    <s v="Daniel Rivas"/>
    <x v="111"/>
    <n v="39"/>
    <x v="1"/>
    <x v="36"/>
    <s v="Silver"/>
    <x v="112"/>
    <x v="591"/>
    <x v="70"/>
    <x v="1"/>
    <x v="11"/>
    <n v="177.98"/>
    <n v="103"/>
    <s v="STORE14"/>
    <s v="Mcdonald Inc"/>
    <x v="2"/>
    <s v="Christopherland"/>
    <x v="0"/>
    <n v="1"/>
    <n v="994.63"/>
    <n v="0.28000000000000003"/>
    <x v="0"/>
    <n v="716.1336"/>
  </r>
  <r>
    <s v="SALE1509"/>
    <s v="Laura Soto"/>
    <x v="416"/>
    <n v="57"/>
    <x v="1"/>
    <x v="20"/>
    <s v="Platinum"/>
    <x v="427"/>
    <x v="407"/>
    <x v="64"/>
    <x v="1"/>
    <x v="11"/>
    <n v="340.14"/>
    <n v="361"/>
    <s v="STORE0"/>
    <s v="Rivera-Warner"/>
    <x v="3"/>
    <s v="Washingtonfurt"/>
    <x v="1"/>
    <n v="3"/>
    <n v="65.569999999999993"/>
    <n v="0.3"/>
    <x v="2"/>
    <n v="137.697"/>
  </r>
  <r>
    <s v="SALE1510"/>
    <s v="John Lawson"/>
    <x v="313"/>
    <n v="41"/>
    <x v="1"/>
    <x v="29"/>
    <s v="Platinum"/>
    <x v="318"/>
    <x v="468"/>
    <x v="87"/>
    <x v="4"/>
    <x v="11"/>
    <n v="113.83"/>
    <n v="485"/>
    <s v="STORE17"/>
    <s v="Holloway Ltd"/>
    <x v="0"/>
    <s v="Bensonhaven"/>
    <x v="1"/>
    <n v="3"/>
    <n v="622.98"/>
    <n v="0.28000000000000003"/>
    <x v="1"/>
    <n v="1345.6368"/>
  </r>
  <r>
    <s v="SALE1511"/>
    <s v="Veronica Newman"/>
    <x v="460"/>
    <n v="48"/>
    <x v="0"/>
    <x v="37"/>
    <s v="Platinum"/>
    <x v="475"/>
    <x v="501"/>
    <x v="76"/>
    <x v="3"/>
    <x v="6"/>
    <n v="81.75"/>
    <n v="0"/>
    <s v="STORE13"/>
    <s v="Gardner, Humphrey and Contreras"/>
    <x v="3"/>
    <s v="Johnsonville"/>
    <x v="1"/>
    <n v="1"/>
    <n v="170.68"/>
    <n v="0.13"/>
    <x v="1"/>
    <n v="148.49160000000001"/>
  </r>
  <r>
    <s v="SALE1512"/>
    <s v="Samantha Walker"/>
    <x v="180"/>
    <n v="30"/>
    <x v="1"/>
    <x v="38"/>
    <s v="Platinum"/>
    <x v="181"/>
    <x v="321"/>
    <x v="84"/>
    <x v="3"/>
    <x v="16"/>
    <n v="218.86"/>
    <n v="170"/>
    <s v="STORE8"/>
    <s v="Bean, Jones and Park"/>
    <x v="1"/>
    <s v="Thompsonborough"/>
    <x v="2"/>
    <n v="4"/>
    <n v="797.83"/>
    <n v="0.08"/>
    <x v="0"/>
    <n v="2936.0144"/>
  </r>
  <r>
    <s v="SALE1513"/>
    <s v="Brittney Morgan"/>
    <x v="284"/>
    <n v="24"/>
    <x v="0"/>
    <x v="41"/>
    <s v="Gold"/>
    <x v="288"/>
    <x v="637"/>
    <x v="95"/>
    <x v="4"/>
    <x v="21"/>
    <n v="265.73266666666666"/>
    <n v="352"/>
    <s v="STORE16"/>
    <s v="Frederick-Wright"/>
    <x v="1"/>
    <s v="New Jimmymouth"/>
    <x v="1"/>
    <n v="1"/>
    <n v="372.75"/>
    <n v="0.12"/>
    <x v="0"/>
    <n v="328.02"/>
  </r>
  <r>
    <s v="SALE1514"/>
    <s v="Alexander Byrd"/>
    <x v="21"/>
    <n v="25"/>
    <x v="1"/>
    <x v="14"/>
    <s v="Silver"/>
    <x v="21"/>
    <x v="471"/>
    <x v="86"/>
    <x v="0"/>
    <x v="20"/>
    <n v="103.45"/>
    <n v="465"/>
    <s v="STORE4"/>
    <s v="Alexander Group"/>
    <x v="2"/>
    <s v="Port Sharon"/>
    <x v="2"/>
    <n v="1"/>
    <n v="994.18"/>
    <n v="0.05"/>
    <x v="1"/>
    <n v="944.47099999999989"/>
  </r>
  <r>
    <s v="SALE1515"/>
    <s v="Brittany Edwards Dds"/>
    <x v="289"/>
    <n v="42"/>
    <x v="1"/>
    <x v="32"/>
    <s v="Platinum"/>
    <x v="293"/>
    <x v="255"/>
    <x v="42"/>
    <x v="0"/>
    <x v="11"/>
    <n v="131.51"/>
    <n v="0"/>
    <s v="STORE13"/>
    <s v="Gardner, Humphrey and Contreras"/>
    <x v="3"/>
    <s v="Johnsonville"/>
    <x v="1"/>
    <n v="1"/>
    <n v="136.12"/>
    <n v="7.0000000000000007E-2"/>
    <x v="0"/>
    <n v="126.5916"/>
  </r>
  <r>
    <s v="SALE1516"/>
    <s v="Jessica Acevedo"/>
    <x v="443"/>
    <n v="64"/>
    <x v="1"/>
    <x v="2"/>
    <s v="Bronze"/>
    <x v="454"/>
    <x v="589"/>
    <x v="40"/>
    <x v="0"/>
    <x v="0"/>
    <n v="212.26"/>
    <n v="82"/>
    <s v="STORE18"/>
    <s v="Guerrero-Schmitt"/>
    <x v="3"/>
    <s v="East Stevechester"/>
    <x v="1"/>
    <n v="3"/>
    <n v="634.45000000000005"/>
    <n v="0.17"/>
    <x v="1"/>
    <n v="1579.7805000000001"/>
  </r>
  <r>
    <s v="SALE1517"/>
    <s v="Victor Mcintosh"/>
    <x v="112"/>
    <n v="62"/>
    <x v="1"/>
    <x v="46"/>
    <s v="Bronze"/>
    <x v="113"/>
    <x v="140"/>
    <x v="91"/>
    <x v="2"/>
    <x v="19"/>
    <n v="299.11"/>
    <n v="118"/>
    <s v="STORE0"/>
    <s v="Rivera-Warner"/>
    <x v="3"/>
    <s v="Washingtonfurt"/>
    <x v="1"/>
    <n v="4"/>
    <n v="179.62"/>
    <n v="0.05"/>
    <x v="0"/>
    <n v="682.55600000000004"/>
  </r>
  <r>
    <s v="SALE1518"/>
    <s v="Lisa Chandler"/>
    <x v="124"/>
    <n v="29"/>
    <x v="0"/>
    <x v="10"/>
    <s v="Platinum"/>
    <x v="125"/>
    <x v="638"/>
    <x v="42"/>
    <x v="0"/>
    <x v="11"/>
    <n v="131.51"/>
    <n v="0"/>
    <s v="STORE18"/>
    <s v="Guerrero-Schmitt"/>
    <x v="3"/>
    <s v="East Stevechester"/>
    <x v="1"/>
    <n v="4"/>
    <n v="558.83000000000004"/>
    <n v="0.16"/>
    <x v="1"/>
    <n v="1877.6687999999999"/>
  </r>
  <r>
    <s v="SALE1519"/>
    <s v="Amy Wilson"/>
    <x v="119"/>
    <n v="44"/>
    <x v="1"/>
    <x v="30"/>
    <s v="Platinum"/>
    <x v="120"/>
    <x v="629"/>
    <x v="32"/>
    <x v="2"/>
    <x v="18"/>
    <n v="358.47"/>
    <n v="213"/>
    <s v="STORE6"/>
    <s v="Benson-Elliott"/>
    <x v="3"/>
    <s v="Port Josephberg"/>
    <x v="2"/>
    <n v="2"/>
    <n v="859.74"/>
    <n v="0.25"/>
    <x v="2"/>
    <n v="1289.6099999999999"/>
  </r>
  <r>
    <s v="SALE1520"/>
    <s v="Howard Summers"/>
    <x v="461"/>
    <n v="53"/>
    <x v="1"/>
    <x v="5"/>
    <s v="Bronze"/>
    <x v="476"/>
    <x v="494"/>
    <x v="15"/>
    <x v="0"/>
    <x v="13"/>
    <n v="240.63"/>
    <n v="423"/>
    <s v="STORE16"/>
    <s v="Frederick-Wright"/>
    <x v="1"/>
    <s v="New Jimmymouth"/>
    <x v="1"/>
    <n v="3"/>
    <n v="578.47"/>
    <n v="0.06"/>
    <x v="2"/>
    <n v="1631.2854"/>
  </r>
  <r>
    <s v="SALE1521"/>
    <s v="Wayne Mcpherson"/>
    <x v="358"/>
    <n v="56"/>
    <x v="1"/>
    <x v="46"/>
    <s v="Bronze"/>
    <x v="366"/>
    <x v="431"/>
    <x v="39"/>
    <x v="3"/>
    <x v="7"/>
    <n v="123.46"/>
    <n v="76"/>
    <s v="STORE12"/>
    <s v="Thomas, Bridges and Harris"/>
    <x v="0"/>
    <s v="Sabrinatown"/>
    <x v="2"/>
    <n v="1"/>
    <n v="440.48"/>
    <n v="0.11"/>
    <x v="2"/>
    <n v="392.02720000000011"/>
  </r>
  <r>
    <s v="SALE1522"/>
    <s v="John Scott"/>
    <x v="6"/>
    <n v="24"/>
    <x v="1"/>
    <x v="2"/>
    <s v="Bronze"/>
    <x v="6"/>
    <x v="37"/>
    <x v="30"/>
    <x v="2"/>
    <x v="17"/>
    <n v="337.42"/>
    <n v="256"/>
    <s v="STORE19"/>
    <s v="Mann-Austin"/>
    <x v="3"/>
    <s v="Vasquezborough"/>
    <x v="2"/>
    <n v="2"/>
    <n v="303.67"/>
    <n v="0.05"/>
    <x v="1"/>
    <n v="576.97299999999996"/>
  </r>
  <r>
    <s v="SALE1523"/>
    <s v="John Jones"/>
    <x v="354"/>
    <n v="58"/>
    <x v="1"/>
    <x v="47"/>
    <s v="Silver"/>
    <x v="361"/>
    <x v="371"/>
    <x v="1"/>
    <x v="1"/>
    <x v="1"/>
    <n v="403.71"/>
    <n v="159"/>
    <s v="STORE14"/>
    <s v="Mcdonald Inc"/>
    <x v="2"/>
    <s v="Christopherland"/>
    <x v="0"/>
    <n v="2"/>
    <n v="611.21"/>
    <n v="0.22"/>
    <x v="2"/>
    <n v="953.48760000000004"/>
  </r>
  <r>
    <s v="SALE1524"/>
    <s v="Christina Garcia"/>
    <x v="342"/>
    <n v="37"/>
    <x v="1"/>
    <x v="32"/>
    <s v="Platinum"/>
    <x v="349"/>
    <x v="565"/>
    <x v="11"/>
    <x v="1"/>
    <x v="10"/>
    <n v="326.06"/>
    <n v="301"/>
    <s v="STORE15"/>
    <s v="Shelton PLC"/>
    <x v="0"/>
    <s v="East Jenniferstad"/>
    <x v="1"/>
    <n v="2"/>
    <n v="768.08"/>
    <n v="0.26"/>
    <x v="1"/>
    <n v="1136.7583999999999"/>
  </r>
  <r>
    <s v="SALE1525"/>
    <s v="Jared Moran"/>
    <x v="149"/>
    <n v="28"/>
    <x v="1"/>
    <x v="35"/>
    <s v="Bronze"/>
    <x v="272"/>
    <x v="627"/>
    <x v="34"/>
    <x v="4"/>
    <x v="12"/>
    <n v="265.73266666666666"/>
    <n v="360"/>
    <s v="STORE18"/>
    <s v="Guerrero-Schmitt"/>
    <x v="3"/>
    <s v="East Stevechester"/>
    <x v="1"/>
    <n v="1"/>
    <n v="616.82000000000005"/>
    <n v="0.24"/>
    <x v="0"/>
    <n v="468.78320000000002"/>
  </r>
  <r>
    <s v="SALE1526"/>
    <s v="Mario Jacobs"/>
    <x v="79"/>
    <n v="18"/>
    <x v="0"/>
    <x v="14"/>
    <s v="Platinum"/>
    <x v="79"/>
    <x v="265"/>
    <x v="43"/>
    <x v="1"/>
    <x v="1"/>
    <n v="38.520000000000003"/>
    <n v="378"/>
    <s v="STORE18"/>
    <s v="Guerrero-Schmitt"/>
    <x v="3"/>
    <s v="East Stevechester"/>
    <x v="1"/>
    <n v="1"/>
    <n v="470.34"/>
    <n v="0.18"/>
    <x v="2"/>
    <n v="385.67880000000002"/>
  </r>
  <r>
    <s v="SALE1527"/>
    <s v="Jordan Wells"/>
    <x v="208"/>
    <n v="47"/>
    <x v="1"/>
    <x v="19"/>
    <s v="Gold"/>
    <x v="209"/>
    <x v="5"/>
    <x v="27"/>
    <x v="4"/>
    <x v="14"/>
    <n v="386.56"/>
    <n v="125"/>
    <s v="STORE8"/>
    <s v="Bean, Jones and Park"/>
    <x v="1"/>
    <s v="Thompsonborough"/>
    <x v="2"/>
    <n v="2"/>
    <n v="616.36"/>
    <n v="0.12"/>
    <x v="1"/>
    <n v="1084.7936"/>
  </r>
  <r>
    <s v="SALE1528"/>
    <s v="George Rosario"/>
    <x v="195"/>
    <n v="53"/>
    <x v="0"/>
    <x v="26"/>
    <s v="Bronze"/>
    <x v="196"/>
    <x v="244"/>
    <x v="58"/>
    <x v="4"/>
    <x v="21"/>
    <n v="364.67"/>
    <n v="452"/>
    <s v="STORE9"/>
    <s v="Moore, Padilla and Butler"/>
    <x v="2"/>
    <s v="East Johnstad"/>
    <x v="1"/>
    <n v="3"/>
    <n v="657.24"/>
    <n v="0.18"/>
    <x v="1"/>
    <n v="1616.8104000000001"/>
  </r>
  <r>
    <s v="SALE1529"/>
    <s v="Christopher Olson"/>
    <x v="245"/>
    <n v="27"/>
    <x v="1"/>
    <x v="33"/>
    <s v="Platinum"/>
    <x v="247"/>
    <x v="534"/>
    <x v="89"/>
    <x v="0"/>
    <x v="13"/>
    <n v="313.26"/>
    <n v="369"/>
    <s v="STORE19"/>
    <s v="Mann-Austin"/>
    <x v="3"/>
    <s v="Vasquezborough"/>
    <x v="2"/>
    <n v="2"/>
    <n v="392.45"/>
    <n v="0.04"/>
    <x v="1"/>
    <n v="753.50399999999991"/>
  </r>
  <r>
    <s v="SALE1530"/>
    <s v="Laura Soto"/>
    <x v="416"/>
    <n v="57"/>
    <x v="1"/>
    <x v="20"/>
    <s v="Platinum"/>
    <x v="427"/>
    <x v="360"/>
    <x v="43"/>
    <x v="1"/>
    <x v="1"/>
    <n v="38.520000000000003"/>
    <n v="378"/>
    <s v="STORE14"/>
    <s v="Mcdonald Inc"/>
    <x v="2"/>
    <s v="Christopherland"/>
    <x v="0"/>
    <n v="3"/>
    <n v="62.03"/>
    <n v="0.01"/>
    <x v="2"/>
    <n v="184.22909999999999"/>
  </r>
  <r>
    <s v="SALE1531"/>
    <s v="Robert Jackson"/>
    <x v="319"/>
    <n v="44"/>
    <x v="1"/>
    <x v="3"/>
    <s v="Platinum"/>
    <x v="325"/>
    <x v="141"/>
    <x v="99"/>
    <x v="4"/>
    <x v="21"/>
    <n v="358.47"/>
    <n v="143"/>
    <s v="STORE3"/>
    <s v="Johnson-Wright"/>
    <x v="0"/>
    <s v="Hoodberg"/>
    <x v="0"/>
    <n v="4"/>
    <n v="933.73"/>
    <n v="0.25"/>
    <x v="1"/>
    <n v="2801.19"/>
  </r>
  <r>
    <s v="SALE1532"/>
    <s v="Curtis Haynes"/>
    <x v="429"/>
    <n v="60"/>
    <x v="1"/>
    <x v="9"/>
    <s v="Gold"/>
    <x v="440"/>
    <x v="639"/>
    <x v="65"/>
    <x v="4"/>
    <x v="11"/>
    <n v="119.57"/>
    <n v="210"/>
    <s v="STORE16"/>
    <s v="Frederick-Wright"/>
    <x v="1"/>
    <s v="New Jimmymouth"/>
    <x v="1"/>
    <n v="3"/>
    <n v="615.30999999999995"/>
    <n v="0.14000000000000001"/>
    <x v="1"/>
    <n v="1587.4998000000001"/>
  </r>
  <r>
    <s v="SALE1533"/>
    <s v="James Orozco"/>
    <x v="140"/>
    <n v="37"/>
    <x v="1"/>
    <x v="17"/>
    <s v="Gold"/>
    <x v="141"/>
    <x v="500"/>
    <x v="4"/>
    <x v="2"/>
    <x v="4"/>
    <n v="17.309999999999999"/>
    <n v="399"/>
    <s v="STORE18"/>
    <s v="Guerrero-Schmitt"/>
    <x v="3"/>
    <s v="East Stevechester"/>
    <x v="1"/>
    <n v="4"/>
    <n v="790.38"/>
    <n v="0.22"/>
    <x v="2"/>
    <n v="2465.9856"/>
  </r>
  <r>
    <s v="SALE1534"/>
    <s v="Tyrone Olson"/>
    <x v="59"/>
    <n v="45"/>
    <x v="1"/>
    <x v="24"/>
    <s v="Silver"/>
    <x v="59"/>
    <x v="70"/>
    <x v="4"/>
    <x v="2"/>
    <x v="4"/>
    <n v="17.309999999999999"/>
    <n v="399"/>
    <s v="STORE17"/>
    <s v="Holloway Ltd"/>
    <x v="0"/>
    <s v="Bensonhaven"/>
    <x v="1"/>
    <n v="2"/>
    <n v="102.85"/>
    <n v="0.08"/>
    <x v="1"/>
    <n v="189.244"/>
  </r>
  <r>
    <s v="SALE1535"/>
    <s v="Tonya Reynolds"/>
    <x v="273"/>
    <n v="55"/>
    <x v="1"/>
    <x v="20"/>
    <s v="Gold"/>
    <x v="276"/>
    <x v="8"/>
    <x v="75"/>
    <x v="1"/>
    <x v="11"/>
    <n v="449.4"/>
    <n v="274.7"/>
    <s v="STORE16"/>
    <s v="Frederick-Wright"/>
    <x v="1"/>
    <s v="New Jimmymouth"/>
    <x v="1"/>
    <n v="3"/>
    <n v="866.78"/>
    <n v="0.27"/>
    <x v="1"/>
    <n v="1898.2482"/>
  </r>
  <r>
    <s v="SALE1536"/>
    <s v="John Perez"/>
    <x v="264"/>
    <n v="54"/>
    <x v="0"/>
    <x v="38"/>
    <s v="Platinum"/>
    <x v="266"/>
    <x v="38"/>
    <x v="36"/>
    <x v="3"/>
    <x v="6"/>
    <n v="325.26"/>
    <n v="400"/>
    <s v="STORE16"/>
    <s v="Frederick-Wright"/>
    <x v="1"/>
    <s v="New Jimmymouth"/>
    <x v="1"/>
    <n v="3"/>
    <n v="392.84"/>
    <n v="0.27"/>
    <x v="1"/>
    <n v="860.31959999999992"/>
  </r>
  <r>
    <s v="SALE1537"/>
    <s v="Kristy Dunlap"/>
    <x v="161"/>
    <n v="64"/>
    <x v="1"/>
    <x v="29"/>
    <s v="Platinum"/>
    <x v="162"/>
    <x v="298"/>
    <x v="93"/>
    <x v="0"/>
    <x v="13"/>
    <n v="495.72"/>
    <n v="323"/>
    <s v="STORE5"/>
    <s v="Gray Ltd"/>
    <x v="0"/>
    <s v="New Michaelchester"/>
    <x v="0"/>
    <n v="2"/>
    <n v="753.1"/>
    <n v="0.19"/>
    <x v="1"/>
    <n v="1220.0219999999999"/>
  </r>
  <r>
    <s v="SALE1538"/>
    <s v="Daniel Boyd"/>
    <x v="69"/>
    <n v="29"/>
    <x v="1"/>
    <x v="35"/>
    <s v="Bronze"/>
    <x v="69"/>
    <x v="61"/>
    <x v="59"/>
    <x v="0"/>
    <x v="11"/>
    <n v="434.84"/>
    <n v="185"/>
    <s v="STORE17"/>
    <s v="Holloway Ltd"/>
    <x v="0"/>
    <s v="Bensonhaven"/>
    <x v="1"/>
    <n v="2"/>
    <n v="700.91"/>
    <n v="0.1"/>
    <x v="1"/>
    <n v="1261.6379999999999"/>
  </r>
  <r>
    <s v="SALE1539"/>
    <s v="Tonya Burch"/>
    <x v="39"/>
    <n v="39"/>
    <x v="1"/>
    <x v="9"/>
    <s v="Gold"/>
    <x v="39"/>
    <x v="169"/>
    <x v="5"/>
    <x v="1"/>
    <x v="5"/>
    <n v="465.34"/>
    <n v="301"/>
    <s v="STORE12"/>
    <s v="Thomas, Bridges and Harris"/>
    <x v="0"/>
    <s v="Sabrinatown"/>
    <x v="2"/>
    <n v="4"/>
    <n v="935.98"/>
    <n v="0.11"/>
    <x v="1"/>
    <n v="3332.0888"/>
  </r>
  <r>
    <s v="SALE1540"/>
    <s v="Sara Ingram"/>
    <x v="143"/>
    <n v="46"/>
    <x v="1"/>
    <x v="45"/>
    <s v="Bronze"/>
    <x v="144"/>
    <x v="68"/>
    <x v="3"/>
    <x v="1"/>
    <x v="3"/>
    <n v="392.89"/>
    <n v="320"/>
    <s v="STORE16"/>
    <s v="Frederick-Wright"/>
    <x v="1"/>
    <s v="New Jimmymouth"/>
    <x v="1"/>
    <n v="1"/>
    <n v="539.9"/>
    <n v="7.0000000000000007E-2"/>
    <x v="0"/>
    <n v="502.10700000000003"/>
  </r>
  <r>
    <s v="SALE1541"/>
    <s v="Amy Wilson"/>
    <x v="119"/>
    <n v="44"/>
    <x v="1"/>
    <x v="30"/>
    <s v="Platinum"/>
    <x v="120"/>
    <x v="133"/>
    <x v="43"/>
    <x v="1"/>
    <x v="1"/>
    <n v="38.520000000000003"/>
    <n v="378"/>
    <s v="STORE6"/>
    <s v="Benson-Elliott"/>
    <x v="3"/>
    <s v="Port Josephberg"/>
    <x v="2"/>
    <n v="1"/>
    <n v="312.81"/>
    <n v="0.14000000000000001"/>
    <x v="1"/>
    <n v="269.01659999999998"/>
  </r>
  <r>
    <s v="SALE1542"/>
    <s v="Lauren George"/>
    <x v="423"/>
    <n v="41"/>
    <x v="1"/>
    <x v="14"/>
    <s v="Gold"/>
    <x v="434"/>
    <x v="187"/>
    <x v="70"/>
    <x v="1"/>
    <x v="11"/>
    <n v="177.98"/>
    <n v="103"/>
    <s v="STORE7"/>
    <s v="Martinez-Mullins"/>
    <x v="2"/>
    <s v="Williamsfurt"/>
    <x v="2"/>
    <n v="3"/>
    <n v="855.96"/>
    <n v="0.28999999999999998"/>
    <x v="2"/>
    <n v="1823.1948"/>
  </r>
  <r>
    <s v="SALE1543"/>
    <s v="Carlos Flores"/>
    <x v="385"/>
    <n v="20"/>
    <x v="0"/>
    <x v="7"/>
    <s v="Gold"/>
    <x v="394"/>
    <x v="387"/>
    <x v="55"/>
    <x v="4"/>
    <x v="12"/>
    <n v="342.56"/>
    <n v="181"/>
    <s v="STORE11"/>
    <s v="Aguirre-Keller"/>
    <x v="2"/>
    <s v="Lake Michael"/>
    <x v="2"/>
    <n v="3"/>
    <n v="305"/>
    <n v="0.01"/>
    <x v="2"/>
    <n v="905.85"/>
  </r>
  <r>
    <s v="SALE1544"/>
    <s v="Gregory Curtis"/>
    <x v="227"/>
    <n v="45"/>
    <x v="0"/>
    <x v="1"/>
    <s v="Bronze"/>
    <x v="228"/>
    <x v="191"/>
    <x v="8"/>
    <x v="3"/>
    <x v="8"/>
    <n v="201.41"/>
    <n v="146"/>
    <s v="STORE12"/>
    <s v="Thomas, Bridges and Harris"/>
    <x v="0"/>
    <s v="Sabrinatown"/>
    <x v="2"/>
    <n v="3"/>
    <n v="831.15"/>
    <n v="0.19"/>
    <x v="0"/>
    <n v="2019.6945000000001"/>
  </r>
  <r>
    <s v="SALE1545"/>
    <s v="Jacqueline Pacheco"/>
    <x v="462"/>
    <n v="28"/>
    <x v="1"/>
    <x v="19"/>
    <s v="Bronze"/>
    <x v="477"/>
    <x v="545"/>
    <x v="99"/>
    <x v="4"/>
    <x v="21"/>
    <n v="358.47"/>
    <n v="143"/>
    <s v="STORE3"/>
    <s v="Johnson-Wright"/>
    <x v="0"/>
    <s v="Hoodberg"/>
    <x v="0"/>
    <n v="2"/>
    <n v="644.97"/>
    <n v="0.24"/>
    <x v="2"/>
    <n v="980.35440000000006"/>
  </r>
  <r>
    <s v="SALE1546"/>
    <s v="Amy Fowler"/>
    <x v="50"/>
    <n v="62"/>
    <x v="1"/>
    <x v="14"/>
    <s v="Platinum"/>
    <x v="50"/>
    <x v="640"/>
    <x v="12"/>
    <x v="0"/>
    <x v="11"/>
    <n v="131.24"/>
    <n v="232"/>
    <s v="STORE1"/>
    <s v="Martinez, Adkins and Johnson"/>
    <x v="0"/>
    <s v="Danielmouth"/>
    <x v="1"/>
    <n v="1"/>
    <n v="149.56"/>
    <n v="0.09"/>
    <x v="0"/>
    <n v="136.09960000000001"/>
  </r>
  <r>
    <s v="SALE1547"/>
    <s v="Kathy Copeland"/>
    <x v="463"/>
    <n v="42"/>
    <x v="0"/>
    <x v="6"/>
    <s v="Silver"/>
    <x v="478"/>
    <x v="244"/>
    <x v="19"/>
    <x v="1"/>
    <x v="3"/>
    <n v="253.33"/>
    <n v="266"/>
    <s v="STORE19"/>
    <s v="Mann-Austin"/>
    <x v="3"/>
    <s v="Vasquezborough"/>
    <x v="2"/>
    <n v="1"/>
    <n v="661.77"/>
    <n v="0.03"/>
    <x v="1"/>
    <n v="641.91689999999994"/>
  </r>
  <r>
    <s v="SALE1548"/>
    <s v="Travis Holland"/>
    <x v="139"/>
    <n v="38"/>
    <x v="0"/>
    <x v="21"/>
    <s v="Bronze"/>
    <x v="140"/>
    <x v="641"/>
    <x v="32"/>
    <x v="2"/>
    <x v="18"/>
    <n v="358.47"/>
    <n v="213"/>
    <s v="STORE7"/>
    <s v="Martinez-Mullins"/>
    <x v="2"/>
    <s v="Williamsfurt"/>
    <x v="2"/>
    <n v="3"/>
    <n v="99.67"/>
    <n v="0.17"/>
    <x v="0"/>
    <n v="248.17830000000001"/>
  </r>
  <r>
    <s v="SALE1549"/>
    <s v="Lisa Young"/>
    <x v="70"/>
    <n v="38"/>
    <x v="0"/>
    <x v="36"/>
    <s v="Platinum"/>
    <x v="70"/>
    <x v="329"/>
    <x v="85"/>
    <x v="1"/>
    <x v="3"/>
    <n v="86.42"/>
    <n v="222"/>
    <s v="STORE1"/>
    <s v="Martinez, Adkins and Johnson"/>
    <x v="0"/>
    <s v="Danielmouth"/>
    <x v="1"/>
    <n v="3"/>
    <n v="103.66"/>
    <n v="0.26"/>
    <x v="2"/>
    <n v="230.12520000000001"/>
  </r>
  <r>
    <s v="SALE1550"/>
    <s v="Sharon Simpson"/>
    <x v="428"/>
    <n v="61"/>
    <x v="0"/>
    <x v="34"/>
    <s v="Gold"/>
    <x v="439"/>
    <x v="619"/>
    <x v="43"/>
    <x v="1"/>
    <x v="1"/>
    <n v="38.520000000000003"/>
    <n v="378"/>
    <s v="STORE2"/>
    <s v="Black-Horn"/>
    <x v="2"/>
    <s v="North Nancyview"/>
    <x v="0"/>
    <n v="4"/>
    <n v="54.4"/>
    <n v="0.22"/>
    <x v="0"/>
    <n v="169.72800000000001"/>
  </r>
  <r>
    <s v="SALE1551"/>
    <s v="Scott Harris"/>
    <x v="215"/>
    <n v="23"/>
    <x v="0"/>
    <x v="33"/>
    <s v="Platinum"/>
    <x v="216"/>
    <x v="259"/>
    <x v="94"/>
    <x v="3"/>
    <x v="22"/>
    <n v="388.46"/>
    <n v="208"/>
    <s v="STORE14"/>
    <s v="Mcdonald Inc"/>
    <x v="2"/>
    <s v="Christopherland"/>
    <x v="0"/>
    <n v="1"/>
    <n v="46.66"/>
    <n v="0.2"/>
    <x v="0"/>
    <n v="37.328000000000003"/>
  </r>
  <r>
    <s v="SALE1552"/>
    <s v="Daniel Boyd"/>
    <x v="69"/>
    <n v="29"/>
    <x v="1"/>
    <x v="35"/>
    <s v="Bronze"/>
    <x v="69"/>
    <x v="21"/>
    <x v="78"/>
    <x v="0"/>
    <x v="0"/>
    <n v="107.06"/>
    <n v="359"/>
    <s v="STORE11"/>
    <s v="Aguirre-Keller"/>
    <x v="2"/>
    <s v="Lake Michael"/>
    <x v="2"/>
    <n v="4"/>
    <n v="871.2"/>
    <n v="0.28999999999999998"/>
    <x v="0"/>
    <n v="2474.2080000000001"/>
  </r>
  <r>
    <s v="SALE1553"/>
    <s v="Tanya Lopez"/>
    <x v="270"/>
    <n v="34"/>
    <x v="1"/>
    <x v="9"/>
    <s v="Gold"/>
    <x v="273"/>
    <x v="512"/>
    <x v="97"/>
    <x v="4"/>
    <x v="14"/>
    <n v="265.73266666666666"/>
    <n v="343"/>
    <s v="STORE14"/>
    <s v="Mcdonald Inc"/>
    <x v="2"/>
    <s v="Christopherland"/>
    <x v="0"/>
    <n v="4"/>
    <n v="317.11"/>
    <n v="0.16"/>
    <x v="1"/>
    <n v="1065.4896000000001"/>
  </r>
  <r>
    <s v="SALE1554"/>
    <s v="Sarah Stewart"/>
    <x v="456"/>
    <n v="24"/>
    <x v="1"/>
    <x v="11"/>
    <s v="Platinum"/>
    <x v="470"/>
    <x v="214"/>
    <x v="60"/>
    <x v="4"/>
    <x v="11"/>
    <n v="174.02"/>
    <n v="268"/>
    <s v="STORE13"/>
    <s v="Gardner, Humphrey and Contreras"/>
    <x v="3"/>
    <s v="Johnsonville"/>
    <x v="1"/>
    <n v="2"/>
    <n v="388.34"/>
    <n v="0.09"/>
    <x v="1"/>
    <n v="706.77879999999993"/>
  </r>
  <r>
    <s v="SALE1555"/>
    <s v="Casey Simpson"/>
    <x v="132"/>
    <n v="54"/>
    <x v="0"/>
    <x v="25"/>
    <s v="Platinum"/>
    <x v="133"/>
    <x v="336"/>
    <x v="37"/>
    <x v="3"/>
    <x v="8"/>
    <n v="19.52"/>
    <n v="57"/>
    <s v="STORE6"/>
    <s v="Benson-Elliott"/>
    <x v="3"/>
    <s v="Port Josephberg"/>
    <x v="2"/>
    <n v="4"/>
    <n v="998.2"/>
    <n v="0.15"/>
    <x v="0"/>
    <n v="3393.88"/>
  </r>
  <r>
    <s v="SALE1556"/>
    <s v="Amanda Powell"/>
    <x v="4"/>
    <n v="28"/>
    <x v="0"/>
    <x v="4"/>
    <s v="Silver"/>
    <x v="4"/>
    <x v="45"/>
    <x v="14"/>
    <x v="4"/>
    <x v="12"/>
    <n v="223.43"/>
    <n v="154"/>
    <s v="STORE0"/>
    <s v="Rivera-Warner"/>
    <x v="3"/>
    <s v="Washingtonfurt"/>
    <x v="1"/>
    <n v="1"/>
    <n v="887.38"/>
    <n v="0.01"/>
    <x v="2"/>
    <n v="878.50620000000004"/>
  </r>
  <r>
    <s v="SALE1557"/>
    <s v="Jason Mullins"/>
    <x v="211"/>
    <n v="47"/>
    <x v="1"/>
    <x v="37"/>
    <s v="Silver"/>
    <x v="212"/>
    <x v="414"/>
    <x v="92"/>
    <x v="4"/>
    <x v="15"/>
    <n v="353.47"/>
    <n v="214"/>
    <s v="STORE12"/>
    <s v="Thomas, Bridges and Harris"/>
    <x v="0"/>
    <s v="Sabrinatown"/>
    <x v="2"/>
    <n v="4"/>
    <n v="332.97"/>
    <n v="0.28000000000000003"/>
    <x v="0"/>
    <n v="958.95360000000005"/>
  </r>
  <r>
    <s v="SALE1558"/>
    <s v="Jeff Martinez"/>
    <x v="447"/>
    <n v="36"/>
    <x v="1"/>
    <x v="15"/>
    <s v="Gold"/>
    <x v="460"/>
    <x v="642"/>
    <x v="54"/>
    <x v="4"/>
    <x v="21"/>
    <n v="167.34"/>
    <n v="296"/>
    <s v="STORE0"/>
    <s v="Rivera-Warner"/>
    <x v="3"/>
    <s v="Washingtonfurt"/>
    <x v="1"/>
    <n v="2"/>
    <n v="157.91"/>
    <n v="0.09"/>
    <x v="2"/>
    <n v="287.39620000000002"/>
  </r>
  <r>
    <s v="SALE1559"/>
    <s v="Steve Hunt"/>
    <x v="401"/>
    <n v="54"/>
    <x v="0"/>
    <x v="45"/>
    <s v="Bronze"/>
    <x v="412"/>
    <x v="401"/>
    <x v="21"/>
    <x v="2"/>
    <x v="4"/>
    <n v="115.82"/>
    <n v="460"/>
    <s v="STORE18"/>
    <s v="Guerrero-Schmitt"/>
    <x v="3"/>
    <s v="East Stevechester"/>
    <x v="1"/>
    <n v="1"/>
    <n v="548.15"/>
    <n v="0.11"/>
    <x v="0"/>
    <n v="487.8535"/>
  </r>
  <r>
    <s v="SALE1560"/>
    <s v="Joan Johnson"/>
    <x v="203"/>
    <n v="50"/>
    <x v="1"/>
    <x v="17"/>
    <s v="Platinum"/>
    <x v="204"/>
    <x v="224"/>
    <x v="70"/>
    <x v="1"/>
    <x v="11"/>
    <n v="177.98"/>
    <n v="103"/>
    <s v="STORE15"/>
    <s v="Shelton PLC"/>
    <x v="0"/>
    <s v="East Jenniferstad"/>
    <x v="1"/>
    <n v="1"/>
    <n v="135.13"/>
    <n v="0.04"/>
    <x v="0"/>
    <n v="129.72479999999999"/>
  </r>
  <r>
    <s v="SALE1561"/>
    <s v="Jordan Wells"/>
    <x v="208"/>
    <n v="47"/>
    <x v="1"/>
    <x v="19"/>
    <s v="Gold"/>
    <x v="209"/>
    <x v="374"/>
    <x v="6"/>
    <x v="3"/>
    <x v="6"/>
    <n v="461.47"/>
    <n v="190"/>
    <s v="STORE3"/>
    <s v="Johnson-Wright"/>
    <x v="0"/>
    <s v="Hoodberg"/>
    <x v="0"/>
    <n v="3"/>
    <n v="579.26"/>
    <n v="0.19"/>
    <x v="0"/>
    <n v="1407.6017999999999"/>
  </r>
  <r>
    <s v="SALE1562"/>
    <s v="Cynthia Lopez"/>
    <x v="331"/>
    <n v="50"/>
    <x v="0"/>
    <x v="48"/>
    <s v="Platinum"/>
    <x v="337"/>
    <x v="643"/>
    <x v="53"/>
    <x v="0"/>
    <x v="11"/>
    <n v="144.53"/>
    <n v="367"/>
    <s v="STORE0"/>
    <s v="Rivera-Warner"/>
    <x v="3"/>
    <s v="Washingtonfurt"/>
    <x v="1"/>
    <n v="1"/>
    <n v="465.63"/>
    <n v="0.25"/>
    <x v="0"/>
    <n v="349.22250000000003"/>
  </r>
  <r>
    <s v="SALE1563"/>
    <s v="Gina Knight"/>
    <x v="232"/>
    <n v="54"/>
    <x v="1"/>
    <x v="8"/>
    <s v="Silver"/>
    <x v="234"/>
    <x v="364"/>
    <x v="3"/>
    <x v="1"/>
    <x v="3"/>
    <n v="392.89"/>
    <n v="320"/>
    <s v="STORE16"/>
    <s v="Frederick-Wright"/>
    <x v="1"/>
    <s v="New Jimmymouth"/>
    <x v="1"/>
    <n v="2"/>
    <n v="675.61"/>
    <n v="0.08"/>
    <x v="2"/>
    <n v="1243.1224"/>
  </r>
  <r>
    <s v="SALE1564"/>
    <s v="Jennifer Myers"/>
    <x v="51"/>
    <n v="46"/>
    <x v="0"/>
    <x v="18"/>
    <s v="Platinum"/>
    <x v="51"/>
    <x v="624"/>
    <x v="9"/>
    <x v="3"/>
    <x v="6"/>
    <n v="179.77"/>
    <n v="305"/>
    <s v="STORE6"/>
    <s v="Benson-Elliott"/>
    <x v="3"/>
    <s v="Port Josephberg"/>
    <x v="2"/>
    <n v="1"/>
    <n v="718.99"/>
    <n v="0.08"/>
    <x v="1"/>
    <n v="661.47080000000005"/>
  </r>
  <r>
    <s v="SALE1565"/>
    <s v="Michele Burke"/>
    <x v="357"/>
    <n v="30"/>
    <x v="0"/>
    <x v="40"/>
    <s v="Bronze"/>
    <x v="365"/>
    <x v="186"/>
    <x v="66"/>
    <x v="3"/>
    <x v="6"/>
    <n v="48.01"/>
    <n v="439"/>
    <s v="STORE10"/>
    <s v="Hill, Wagner and Ballard"/>
    <x v="3"/>
    <s v="East Davidville"/>
    <x v="2"/>
    <n v="2"/>
    <n v="675.65"/>
    <n v="0.2"/>
    <x v="2"/>
    <n v="1081.04"/>
  </r>
  <r>
    <s v="SALE1566"/>
    <s v="John Jones"/>
    <x v="354"/>
    <n v="58"/>
    <x v="1"/>
    <x v="47"/>
    <s v="Silver"/>
    <x v="361"/>
    <x v="621"/>
    <x v="98"/>
    <x v="0"/>
    <x v="11"/>
    <n v="60.65"/>
    <n v="75"/>
    <s v="STORE15"/>
    <s v="Shelton PLC"/>
    <x v="0"/>
    <s v="East Jenniferstad"/>
    <x v="1"/>
    <n v="4"/>
    <n v="284.24"/>
    <n v="0.1"/>
    <x v="0"/>
    <n v="1023.264"/>
  </r>
  <r>
    <s v="SALE1567"/>
    <s v="Stuart Johnson"/>
    <x v="26"/>
    <n v="42"/>
    <x v="1"/>
    <x v="16"/>
    <s v="Platinum"/>
    <x v="26"/>
    <x v="621"/>
    <x v="55"/>
    <x v="4"/>
    <x v="12"/>
    <n v="342.56"/>
    <n v="181"/>
    <s v="STORE3"/>
    <s v="Johnson-Wright"/>
    <x v="0"/>
    <s v="Hoodberg"/>
    <x v="0"/>
    <n v="1"/>
    <n v="94.26"/>
    <n v="0.18"/>
    <x v="1"/>
    <n v="77.293200000000013"/>
  </r>
  <r>
    <s v="SALE1568"/>
    <s v="Jennifer Myers"/>
    <x v="51"/>
    <n v="46"/>
    <x v="0"/>
    <x v="18"/>
    <s v="Platinum"/>
    <x v="51"/>
    <x v="306"/>
    <x v="96"/>
    <x v="2"/>
    <x v="18"/>
    <n v="312.8"/>
    <n v="350"/>
    <s v="STORE10"/>
    <s v="Hill, Wagner and Ballard"/>
    <x v="3"/>
    <s v="East Davidville"/>
    <x v="2"/>
    <n v="4"/>
    <n v="458.58"/>
    <n v="0.28999999999999998"/>
    <x v="2"/>
    <n v="1302.3671999999999"/>
  </r>
  <r>
    <s v="SALE1569"/>
    <s v="Edward Hall"/>
    <x v="120"/>
    <n v="51"/>
    <x v="0"/>
    <x v="23"/>
    <s v="Gold"/>
    <x v="121"/>
    <x v="644"/>
    <x v="15"/>
    <x v="0"/>
    <x v="13"/>
    <n v="240.63"/>
    <n v="423"/>
    <s v="STORE10"/>
    <s v="Hill, Wagner and Ballard"/>
    <x v="3"/>
    <s v="East Davidville"/>
    <x v="2"/>
    <n v="4"/>
    <n v="704.49"/>
    <n v="0.05"/>
    <x v="2"/>
    <n v="2677.0619999999999"/>
  </r>
  <r>
    <s v="SALE1570"/>
    <s v="Mike Jennings"/>
    <x v="320"/>
    <n v="48"/>
    <x v="1"/>
    <x v="28"/>
    <s v="Gold"/>
    <x v="326"/>
    <x v="195"/>
    <x v="16"/>
    <x v="3"/>
    <x v="6"/>
    <n v="234.80599999999998"/>
    <n v="378"/>
    <s v="STORE19"/>
    <s v="Mann-Austin"/>
    <x v="3"/>
    <s v="Vasquezborough"/>
    <x v="2"/>
    <n v="4"/>
    <n v="822.32"/>
    <n v="0.26"/>
    <x v="1"/>
    <n v="2434.0672"/>
  </r>
  <r>
    <s v="SALE1571"/>
    <s v="Laura Soto"/>
    <x v="416"/>
    <n v="57"/>
    <x v="1"/>
    <x v="20"/>
    <s v="Platinum"/>
    <x v="427"/>
    <x v="474"/>
    <x v="58"/>
    <x v="4"/>
    <x v="21"/>
    <n v="364.67"/>
    <n v="452"/>
    <s v="STORE13"/>
    <s v="Gardner, Humphrey and Contreras"/>
    <x v="3"/>
    <s v="Johnsonville"/>
    <x v="1"/>
    <n v="4"/>
    <n v="785.41"/>
    <n v="0.13"/>
    <x v="2"/>
    <n v="2733.2267999999999"/>
  </r>
  <r>
    <s v="SALE1572"/>
    <s v="Sarah Vance"/>
    <x v="188"/>
    <n v="41"/>
    <x v="0"/>
    <x v="47"/>
    <s v="Silver"/>
    <x v="189"/>
    <x v="180"/>
    <x v="11"/>
    <x v="1"/>
    <x v="10"/>
    <n v="326.06"/>
    <n v="301"/>
    <s v="STORE14"/>
    <s v="Mcdonald Inc"/>
    <x v="2"/>
    <s v="Christopherland"/>
    <x v="0"/>
    <n v="1"/>
    <n v="405.8"/>
    <n v="0.11"/>
    <x v="1"/>
    <n v="361.16199999999998"/>
  </r>
  <r>
    <s v="SALE1573"/>
    <s v="Thomas Moore"/>
    <x v="206"/>
    <n v="51"/>
    <x v="1"/>
    <x v="14"/>
    <s v="Silver"/>
    <x v="207"/>
    <x v="645"/>
    <x v="52"/>
    <x v="4"/>
    <x v="15"/>
    <n v="438.25"/>
    <n v="496"/>
    <s v="STORE9"/>
    <s v="Moore, Padilla and Butler"/>
    <x v="2"/>
    <s v="East Johnstad"/>
    <x v="1"/>
    <n v="2"/>
    <n v="976.83"/>
    <n v="0.1"/>
    <x v="1"/>
    <n v="1758.2940000000001"/>
  </r>
  <r>
    <s v="SALE1574"/>
    <s v="Samantha Robinson"/>
    <x v="66"/>
    <n v="23"/>
    <x v="0"/>
    <x v="25"/>
    <s v="Bronze"/>
    <x v="66"/>
    <x v="469"/>
    <x v="91"/>
    <x v="2"/>
    <x v="19"/>
    <n v="299.11"/>
    <n v="118"/>
    <s v="STORE2"/>
    <s v="Black-Horn"/>
    <x v="2"/>
    <s v="North Nancyview"/>
    <x v="0"/>
    <n v="1"/>
    <n v="644.15"/>
    <n v="0.06"/>
    <x v="0"/>
    <n v="605.50099999999998"/>
  </r>
  <r>
    <s v="SALE1575"/>
    <s v="Carol Lewis"/>
    <x v="118"/>
    <n v="40"/>
    <x v="1"/>
    <x v="29"/>
    <s v="Bronze"/>
    <x v="119"/>
    <x v="67"/>
    <x v="22"/>
    <x v="1"/>
    <x v="11"/>
    <n v="349.17"/>
    <n v="476"/>
    <s v="STORE13"/>
    <s v="Gardner, Humphrey and Contreras"/>
    <x v="3"/>
    <s v="Johnsonville"/>
    <x v="1"/>
    <n v="1"/>
    <n v="470.55"/>
    <n v="0.23"/>
    <x v="1"/>
    <n v="362.32350000000002"/>
  </r>
  <r>
    <s v="SALE1576"/>
    <s v="Earl Smith Dds"/>
    <x v="150"/>
    <n v="59"/>
    <x v="0"/>
    <x v="34"/>
    <s v="Gold"/>
    <x v="151"/>
    <x v="41"/>
    <x v="84"/>
    <x v="3"/>
    <x v="16"/>
    <n v="218.86"/>
    <n v="170"/>
    <s v="STORE6"/>
    <s v="Benson-Elliott"/>
    <x v="3"/>
    <s v="Port Josephberg"/>
    <x v="2"/>
    <n v="3"/>
    <n v="598.82000000000005"/>
    <n v="0.19"/>
    <x v="2"/>
    <n v="1455.1325999999999"/>
  </r>
  <r>
    <s v="SALE1577"/>
    <s v="Colleen Maynard"/>
    <x v="209"/>
    <n v="29"/>
    <x v="0"/>
    <x v="39"/>
    <s v="Gold"/>
    <x v="210"/>
    <x v="103"/>
    <x v="42"/>
    <x v="0"/>
    <x v="11"/>
    <n v="131.51"/>
    <n v="0"/>
    <s v="STORE12"/>
    <s v="Thomas, Bridges and Harris"/>
    <x v="0"/>
    <s v="Sabrinatown"/>
    <x v="2"/>
    <n v="4"/>
    <n v="659.17"/>
    <n v="0.12"/>
    <x v="0"/>
    <n v="2320.2784000000001"/>
  </r>
  <r>
    <s v="SALE1578"/>
    <s v="Christopher Lester"/>
    <x v="251"/>
    <n v="64"/>
    <x v="0"/>
    <x v="36"/>
    <s v="Silver"/>
    <x v="253"/>
    <x v="423"/>
    <x v="54"/>
    <x v="4"/>
    <x v="21"/>
    <n v="167.34"/>
    <n v="296"/>
    <s v="STORE1"/>
    <s v="Martinez, Adkins and Johnson"/>
    <x v="0"/>
    <s v="Danielmouth"/>
    <x v="1"/>
    <n v="2"/>
    <n v="216.02"/>
    <n v="0.25"/>
    <x v="0"/>
    <n v="324.02999999999997"/>
  </r>
  <r>
    <s v="SALE1579"/>
    <s v="Jessica Acevedo"/>
    <x v="443"/>
    <n v="64"/>
    <x v="1"/>
    <x v="2"/>
    <s v="Bronze"/>
    <x v="454"/>
    <x v="367"/>
    <x v="45"/>
    <x v="0"/>
    <x v="0"/>
    <n v="204.39"/>
    <n v="281"/>
    <s v="STORE10"/>
    <s v="Hill, Wagner and Ballard"/>
    <x v="3"/>
    <s v="East Davidville"/>
    <x v="2"/>
    <n v="2"/>
    <n v="613.47"/>
    <n v="0.02"/>
    <x v="1"/>
    <n v="1202.4012"/>
  </r>
  <r>
    <s v="SALE1580"/>
    <s v="Brittney Morgan"/>
    <x v="284"/>
    <n v="24"/>
    <x v="0"/>
    <x v="41"/>
    <s v="Gold"/>
    <x v="288"/>
    <x v="275"/>
    <x v="87"/>
    <x v="4"/>
    <x v="11"/>
    <n v="113.83"/>
    <n v="485"/>
    <s v="STORE12"/>
    <s v="Thomas, Bridges and Harris"/>
    <x v="0"/>
    <s v="Sabrinatown"/>
    <x v="2"/>
    <n v="2"/>
    <n v="485.17"/>
    <n v="0.11"/>
    <x v="1"/>
    <n v="863.60260000000005"/>
  </r>
  <r>
    <s v="SALE1581"/>
    <s v="Brandy Thompson"/>
    <x v="131"/>
    <n v="56"/>
    <x v="1"/>
    <x v="4"/>
    <s v="Bronze"/>
    <x v="132"/>
    <x v="76"/>
    <x v="54"/>
    <x v="4"/>
    <x v="21"/>
    <n v="167.34"/>
    <n v="296"/>
    <s v="STORE10"/>
    <s v="Hill, Wagner and Ballard"/>
    <x v="3"/>
    <s v="East Davidville"/>
    <x v="2"/>
    <n v="1"/>
    <n v="209.7"/>
    <n v="0.2"/>
    <x v="1"/>
    <n v="167.76"/>
  </r>
  <r>
    <s v="SALE1582"/>
    <s v="Robert King"/>
    <x v="214"/>
    <n v="58"/>
    <x v="1"/>
    <x v="5"/>
    <s v="Gold"/>
    <x v="215"/>
    <x v="598"/>
    <x v="80"/>
    <x v="3"/>
    <x v="5"/>
    <n v="447.43"/>
    <n v="191"/>
    <s v="STORE0"/>
    <s v="Rivera-Warner"/>
    <x v="3"/>
    <s v="Washingtonfurt"/>
    <x v="1"/>
    <n v="1"/>
    <n v="681.47"/>
    <n v="0.15"/>
    <x v="0"/>
    <n v="579.24950000000001"/>
  </r>
  <r>
    <s v="SALE1583"/>
    <s v="Tammy Trevino"/>
    <x v="356"/>
    <n v="60"/>
    <x v="0"/>
    <x v="16"/>
    <s v="Silver"/>
    <x v="364"/>
    <x v="228"/>
    <x v="3"/>
    <x v="1"/>
    <x v="3"/>
    <n v="392.89"/>
    <n v="320"/>
    <s v="STORE17"/>
    <s v="Holloway Ltd"/>
    <x v="0"/>
    <s v="Bensonhaven"/>
    <x v="1"/>
    <n v="2"/>
    <n v="877.21"/>
    <n v="0.1"/>
    <x v="0"/>
    <n v="1578.9780000000001"/>
  </r>
  <r>
    <s v="SALE1584"/>
    <s v="Madison Wright"/>
    <x v="464"/>
    <n v="25"/>
    <x v="0"/>
    <x v="32"/>
    <s v="Platinum"/>
    <x v="479"/>
    <x v="465"/>
    <x v="36"/>
    <x v="3"/>
    <x v="6"/>
    <n v="325.26"/>
    <n v="400"/>
    <s v="STORE5"/>
    <s v="Gray Ltd"/>
    <x v="0"/>
    <s v="New Michaelchester"/>
    <x v="0"/>
    <n v="2"/>
    <n v="479.77"/>
    <n v="0.21"/>
    <x v="1"/>
    <n v="758.03660000000002"/>
  </r>
  <r>
    <s v="SALE1585"/>
    <s v="Samuel Arias"/>
    <x v="240"/>
    <n v="54"/>
    <x v="0"/>
    <x v="0"/>
    <s v="Bronze"/>
    <x v="242"/>
    <x v="53"/>
    <x v="50"/>
    <x v="2"/>
    <x v="18"/>
    <n v="250.41615384615383"/>
    <n v="159"/>
    <s v="STORE15"/>
    <s v="Shelton PLC"/>
    <x v="0"/>
    <s v="East Jenniferstad"/>
    <x v="1"/>
    <n v="1"/>
    <n v="140.72"/>
    <n v="0"/>
    <x v="2"/>
    <n v="140.72"/>
  </r>
  <r>
    <s v="SALE1586"/>
    <s v="Leslie Johnson"/>
    <x v="248"/>
    <n v="31"/>
    <x v="0"/>
    <x v="39"/>
    <s v="Platinum"/>
    <x v="250"/>
    <x v="646"/>
    <x v="46"/>
    <x v="0"/>
    <x v="20"/>
    <n v="21.34"/>
    <n v="65"/>
    <s v="STORE6"/>
    <s v="Benson-Elliott"/>
    <x v="3"/>
    <s v="Port Josephberg"/>
    <x v="2"/>
    <n v="2"/>
    <n v="764.25"/>
    <n v="0.23"/>
    <x v="1"/>
    <n v="1176.9449999999999"/>
  </r>
  <r>
    <s v="SALE1587"/>
    <s v="Alejandro Doyle"/>
    <x v="246"/>
    <n v="35"/>
    <x v="0"/>
    <x v="23"/>
    <s v="Platinum"/>
    <x v="248"/>
    <x v="217"/>
    <x v="50"/>
    <x v="2"/>
    <x v="18"/>
    <n v="250.41615384615383"/>
    <n v="159"/>
    <s v="STORE5"/>
    <s v="Gray Ltd"/>
    <x v="0"/>
    <s v="New Michaelchester"/>
    <x v="0"/>
    <n v="3"/>
    <n v="107.8"/>
    <n v="0.28999999999999998"/>
    <x v="1"/>
    <n v="229.614"/>
  </r>
  <r>
    <s v="SALE1588"/>
    <s v="Rhonda Young"/>
    <x v="341"/>
    <n v="49"/>
    <x v="1"/>
    <x v="41"/>
    <s v="Platinum"/>
    <x v="347"/>
    <x v="234"/>
    <x v="62"/>
    <x v="0"/>
    <x v="20"/>
    <n v="484.62"/>
    <n v="432"/>
    <s v="STORE8"/>
    <s v="Bean, Jones and Park"/>
    <x v="1"/>
    <s v="Thompsonborough"/>
    <x v="2"/>
    <n v="4"/>
    <n v="565.37"/>
    <n v="7.0000000000000007E-2"/>
    <x v="1"/>
    <n v="2103.1763999999998"/>
  </r>
  <r>
    <s v="SALE1589"/>
    <s v="Christopher Olson"/>
    <x v="245"/>
    <n v="27"/>
    <x v="1"/>
    <x v="33"/>
    <s v="Platinum"/>
    <x v="247"/>
    <x v="163"/>
    <x v="14"/>
    <x v="4"/>
    <x v="12"/>
    <n v="223.43"/>
    <n v="154"/>
    <s v="STORE4"/>
    <s v="Alexander Group"/>
    <x v="2"/>
    <s v="Port Sharon"/>
    <x v="2"/>
    <n v="3"/>
    <n v="811.45"/>
    <n v="0.26"/>
    <x v="0"/>
    <n v="1801.4190000000001"/>
  </r>
  <r>
    <s v="SALE1590"/>
    <s v="Jackie Thompson"/>
    <x v="355"/>
    <n v="48"/>
    <x v="1"/>
    <x v="19"/>
    <s v="Bronze"/>
    <x v="362"/>
    <x v="513"/>
    <x v="9"/>
    <x v="3"/>
    <x v="6"/>
    <n v="179.77"/>
    <n v="305"/>
    <s v="STORE19"/>
    <s v="Mann-Austin"/>
    <x v="3"/>
    <s v="Vasquezborough"/>
    <x v="2"/>
    <n v="4"/>
    <n v="62.25"/>
    <n v="0.11"/>
    <x v="1"/>
    <n v="221.61"/>
  </r>
  <r>
    <s v="SALE1591"/>
    <s v="Diana Taylor"/>
    <x v="465"/>
    <n v="59"/>
    <x v="1"/>
    <x v="24"/>
    <s v="Bronze"/>
    <x v="480"/>
    <x v="185"/>
    <x v="98"/>
    <x v="0"/>
    <x v="11"/>
    <n v="60.65"/>
    <n v="75"/>
    <s v="STORE10"/>
    <s v="Hill, Wagner and Ballard"/>
    <x v="3"/>
    <s v="East Davidville"/>
    <x v="2"/>
    <n v="1"/>
    <n v="749.78"/>
    <n v="0.03"/>
    <x v="0"/>
    <n v="727.28659999999991"/>
  </r>
  <r>
    <s v="SALE1592"/>
    <s v="Charles Miller"/>
    <x v="391"/>
    <n v="26"/>
    <x v="0"/>
    <x v="9"/>
    <s v="Silver"/>
    <x v="401"/>
    <x v="647"/>
    <x v="4"/>
    <x v="2"/>
    <x v="4"/>
    <n v="17.309999999999999"/>
    <n v="399"/>
    <s v="STORE5"/>
    <s v="Gray Ltd"/>
    <x v="0"/>
    <s v="New Michaelchester"/>
    <x v="0"/>
    <n v="3"/>
    <n v="630.28"/>
    <n v="7.0000000000000007E-2"/>
    <x v="2"/>
    <n v="1758.4811999999999"/>
  </r>
  <r>
    <s v="SALE1593"/>
    <s v="Carlos Skinner"/>
    <x v="80"/>
    <n v="46"/>
    <x v="0"/>
    <x v="4"/>
    <s v="Bronze"/>
    <x v="80"/>
    <x v="648"/>
    <x v="37"/>
    <x v="3"/>
    <x v="8"/>
    <n v="19.52"/>
    <n v="57"/>
    <s v="STORE16"/>
    <s v="Frederick-Wright"/>
    <x v="1"/>
    <s v="New Jimmymouth"/>
    <x v="1"/>
    <n v="1"/>
    <n v="101.84"/>
    <n v="0.17"/>
    <x v="0"/>
    <n v="84.527199999999993"/>
  </r>
  <r>
    <s v="SALE1594"/>
    <s v="Wayne Mcpherson"/>
    <x v="358"/>
    <n v="56"/>
    <x v="1"/>
    <x v="46"/>
    <s v="Bronze"/>
    <x v="366"/>
    <x v="386"/>
    <x v="10"/>
    <x v="0"/>
    <x v="9"/>
    <n v="166.06"/>
    <n v="340"/>
    <s v="STORE18"/>
    <s v="Guerrero-Schmitt"/>
    <x v="3"/>
    <s v="East Stevechester"/>
    <x v="1"/>
    <n v="4"/>
    <n v="641.45000000000005"/>
    <n v="0.16"/>
    <x v="2"/>
    <n v="2155.2719999999999"/>
  </r>
  <r>
    <s v="SALE1595"/>
    <s v="Debra Mccullough"/>
    <x v="197"/>
    <n v="42"/>
    <x v="0"/>
    <x v="10"/>
    <s v="Platinum"/>
    <x v="198"/>
    <x v="68"/>
    <x v="19"/>
    <x v="1"/>
    <x v="3"/>
    <n v="253.33"/>
    <n v="266"/>
    <s v="STORE1"/>
    <s v="Martinez, Adkins and Johnson"/>
    <x v="0"/>
    <s v="Danielmouth"/>
    <x v="1"/>
    <n v="1"/>
    <n v="135.87"/>
    <n v="0.23"/>
    <x v="1"/>
    <n v="104.6199"/>
  </r>
  <r>
    <s v="SALE1596"/>
    <s v="Amy Fowler"/>
    <x v="50"/>
    <n v="62"/>
    <x v="1"/>
    <x v="14"/>
    <s v="Platinum"/>
    <x v="50"/>
    <x v="431"/>
    <x v="39"/>
    <x v="3"/>
    <x v="7"/>
    <n v="123.46"/>
    <n v="76"/>
    <s v="STORE6"/>
    <s v="Benson-Elliott"/>
    <x v="3"/>
    <s v="Port Josephberg"/>
    <x v="2"/>
    <n v="1"/>
    <n v="388.35"/>
    <n v="0.01"/>
    <x v="1"/>
    <n v="384.4665"/>
  </r>
  <r>
    <s v="SALE1597"/>
    <s v="Eric Lee"/>
    <x v="362"/>
    <n v="22"/>
    <x v="1"/>
    <x v="1"/>
    <s v="Bronze"/>
    <x v="371"/>
    <x v="581"/>
    <x v="48"/>
    <x v="0"/>
    <x v="9"/>
    <n v="135.61000000000001"/>
    <n v="394"/>
    <s v="STORE9"/>
    <s v="Moore, Padilla and Butler"/>
    <x v="2"/>
    <s v="East Johnstad"/>
    <x v="1"/>
    <n v="2"/>
    <n v="999.08"/>
    <n v="0.3"/>
    <x v="1"/>
    <n v="1398.712"/>
  </r>
  <r>
    <s v="SALE1598"/>
    <s v="Christopher Garcia Dds"/>
    <x v="165"/>
    <n v="18"/>
    <x v="0"/>
    <x v="6"/>
    <s v="Gold"/>
    <x v="166"/>
    <x v="649"/>
    <x v="48"/>
    <x v="0"/>
    <x v="9"/>
    <n v="135.61000000000001"/>
    <n v="394"/>
    <s v="STORE17"/>
    <s v="Holloway Ltd"/>
    <x v="0"/>
    <s v="Bensonhaven"/>
    <x v="1"/>
    <n v="3"/>
    <n v="453.19"/>
    <n v="0.08"/>
    <x v="2"/>
    <n v="1250.8044"/>
  </r>
  <r>
    <s v="SALE1599"/>
    <s v="Jon Ortiz"/>
    <x v="322"/>
    <n v="28"/>
    <x v="1"/>
    <x v="37"/>
    <s v="Bronze"/>
    <x v="328"/>
    <x v="528"/>
    <x v="61"/>
    <x v="3"/>
    <x v="8"/>
    <n v="143.43"/>
    <n v="58"/>
    <s v="STORE10"/>
    <s v="Hill, Wagner and Ballard"/>
    <x v="3"/>
    <s v="East Davidville"/>
    <x v="2"/>
    <n v="2"/>
    <n v="61.31"/>
    <n v="0.15"/>
    <x v="2"/>
    <n v="104.227"/>
  </r>
  <r>
    <s v="SALE1600"/>
    <s v="Michelle Cunningham"/>
    <x v="386"/>
    <n v="30"/>
    <x v="1"/>
    <x v="40"/>
    <s v="Bronze"/>
    <x v="395"/>
    <x v="389"/>
    <x v="82"/>
    <x v="0"/>
    <x v="20"/>
    <n v="285.54000000000002"/>
    <n v="358"/>
    <s v="STORE10"/>
    <s v="Hill, Wagner and Ballard"/>
    <x v="3"/>
    <s v="East Davidville"/>
    <x v="2"/>
    <n v="2"/>
    <n v="870.13"/>
    <n v="0.23"/>
    <x v="0"/>
    <n v="1340.0001999999999"/>
  </r>
  <r>
    <s v="SALE1601"/>
    <s v="Amber Mcclain"/>
    <x v="101"/>
    <n v="58"/>
    <x v="0"/>
    <x v="26"/>
    <s v="Silver"/>
    <x v="101"/>
    <x v="629"/>
    <x v="5"/>
    <x v="1"/>
    <x v="5"/>
    <n v="465.34"/>
    <n v="301"/>
    <s v="STORE19"/>
    <s v="Mann-Austin"/>
    <x v="3"/>
    <s v="Vasquezborough"/>
    <x v="2"/>
    <n v="1"/>
    <n v="336.51"/>
    <n v="0.11"/>
    <x v="1"/>
    <n v="299.4939"/>
  </r>
  <r>
    <s v="SALE1602"/>
    <s v="Erin Ward"/>
    <x v="279"/>
    <n v="60"/>
    <x v="0"/>
    <x v="14"/>
    <s v="Bronze"/>
    <x v="282"/>
    <x v="154"/>
    <x v="22"/>
    <x v="1"/>
    <x v="11"/>
    <n v="349.17"/>
    <n v="476"/>
    <s v="STORE0"/>
    <s v="Rivera-Warner"/>
    <x v="3"/>
    <s v="Washingtonfurt"/>
    <x v="1"/>
    <n v="1"/>
    <n v="305.70999999999998"/>
    <n v="0.26"/>
    <x v="2"/>
    <n v="226.22540000000001"/>
  </r>
  <r>
    <s v="SALE1603"/>
    <s v="Joel Robinson"/>
    <x v="407"/>
    <n v="62"/>
    <x v="0"/>
    <x v="22"/>
    <s v="Platinum"/>
    <x v="418"/>
    <x v="183"/>
    <x v="31"/>
    <x v="3"/>
    <x v="8"/>
    <n v="298.86"/>
    <n v="308"/>
    <s v="STORE18"/>
    <s v="Guerrero-Schmitt"/>
    <x v="3"/>
    <s v="East Stevechester"/>
    <x v="1"/>
    <n v="2"/>
    <n v="635.39"/>
    <n v="0.28999999999999998"/>
    <x v="2"/>
    <n v="902.25379999999996"/>
  </r>
  <r>
    <s v="SALE1604"/>
    <s v="Anthony Phillips"/>
    <x v="5"/>
    <n v="18"/>
    <x v="1"/>
    <x v="5"/>
    <s v="Platinum"/>
    <x v="5"/>
    <x v="600"/>
    <x v="80"/>
    <x v="3"/>
    <x v="5"/>
    <n v="447.43"/>
    <n v="191"/>
    <s v="STORE19"/>
    <s v="Mann-Austin"/>
    <x v="3"/>
    <s v="Vasquezborough"/>
    <x v="2"/>
    <n v="2"/>
    <n v="253.87"/>
    <n v="0.23"/>
    <x v="2"/>
    <n v="390.95979999999997"/>
  </r>
  <r>
    <s v="SALE1605"/>
    <s v="Jessica Castro"/>
    <x v="212"/>
    <n v="32"/>
    <x v="0"/>
    <x v="43"/>
    <s v="Bronze"/>
    <x v="213"/>
    <x v="469"/>
    <x v="3"/>
    <x v="1"/>
    <x v="3"/>
    <n v="392.89"/>
    <n v="320"/>
    <s v="STORE17"/>
    <s v="Holloway Ltd"/>
    <x v="0"/>
    <s v="Bensonhaven"/>
    <x v="1"/>
    <n v="3"/>
    <n v="915.81"/>
    <n v="0.17"/>
    <x v="2"/>
    <n v="2280.3669"/>
  </r>
  <r>
    <s v="SALE1606"/>
    <s v="Joan Johnson"/>
    <x v="203"/>
    <n v="50"/>
    <x v="1"/>
    <x v="17"/>
    <s v="Platinum"/>
    <x v="204"/>
    <x v="156"/>
    <x v="63"/>
    <x v="1"/>
    <x v="11"/>
    <n v="450.71"/>
    <n v="389"/>
    <s v="STORE8"/>
    <s v="Bean, Jones and Park"/>
    <x v="1"/>
    <s v="Thompsonborough"/>
    <x v="2"/>
    <n v="3"/>
    <n v="779.5"/>
    <n v="0.02"/>
    <x v="0"/>
    <n v="2291.73"/>
  </r>
  <r>
    <s v="SALE1607"/>
    <s v="James Foster"/>
    <x v="260"/>
    <n v="19"/>
    <x v="0"/>
    <x v="39"/>
    <s v="Gold"/>
    <x v="262"/>
    <x v="462"/>
    <x v="86"/>
    <x v="0"/>
    <x v="20"/>
    <n v="103.45"/>
    <n v="465"/>
    <s v="STORE16"/>
    <s v="Frederick-Wright"/>
    <x v="1"/>
    <s v="New Jimmymouth"/>
    <x v="1"/>
    <n v="2"/>
    <n v="780.57"/>
    <n v="0.26"/>
    <x v="0"/>
    <n v="1155.2436"/>
  </r>
  <r>
    <s v="SALE1608"/>
    <s v="Kristine Higgins"/>
    <x v="277"/>
    <n v="27"/>
    <x v="1"/>
    <x v="42"/>
    <s v="Silver"/>
    <x v="280"/>
    <x v="155"/>
    <x v="98"/>
    <x v="0"/>
    <x v="11"/>
    <n v="60.65"/>
    <n v="75"/>
    <s v="STORE19"/>
    <s v="Mann-Austin"/>
    <x v="3"/>
    <s v="Vasquezborough"/>
    <x v="2"/>
    <n v="1"/>
    <n v="511.35"/>
    <n v="0"/>
    <x v="0"/>
    <n v="511.35"/>
  </r>
  <r>
    <s v="SALE1609"/>
    <s v="John Scott"/>
    <x v="6"/>
    <n v="24"/>
    <x v="1"/>
    <x v="2"/>
    <s v="Bronze"/>
    <x v="6"/>
    <x v="225"/>
    <x v="0"/>
    <x v="0"/>
    <x v="0"/>
    <n v="245.98"/>
    <n v="471"/>
    <s v="STORE3"/>
    <s v="Johnson-Wright"/>
    <x v="0"/>
    <s v="Hoodberg"/>
    <x v="0"/>
    <n v="4"/>
    <n v="44.07"/>
    <n v="0.28999999999999998"/>
    <x v="2"/>
    <n v="125.1588"/>
  </r>
  <r>
    <s v="SALE1610"/>
    <s v="Andrea Jacobs"/>
    <x v="76"/>
    <n v="45"/>
    <x v="1"/>
    <x v="46"/>
    <s v="Platinum"/>
    <x v="303"/>
    <x v="475"/>
    <x v="20"/>
    <x v="4"/>
    <x v="14"/>
    <n v="218.22"/>
    <n v="224"/>
    <s v="STORE11"/>
    <s v="Aguirre-Keller"/>
    <x v="2"/>
    <s v="Lake Michael"/>
    <x v="2"/>
    <n v="2"/>
    <n v="895.92"/>
    <n v="0.15"/>
    <x v="0"/>
    <n v="1523.0640000000001"/>
  </r>
  <r>
    <s v="SALE1611"/>
    <s v="Roberta Green"/>
    <x v="417"/>
    <n v="64"/>
    <x v="0"/>
    <x v="7"/>
    <s v="Platinum"/>
    <x v="428"/>
    <x v="500"/>
    <x v="27"/>
    <x v="4"/>
    <x v="14"/>
    <n v="386.56"/>
    <n v="125"/>
    <s v="STORE2"/>
    <s v="Black-Horn"/>
    <x v="2"/>
    <s v="North Nancyview"/>
    <x v="0"/>
    <n v="4"/>
    <n v="456.32"/>
    <n v="0.22"/>
    <x v="2"/>
    <n v="1423.7184"/>
  </r>
  <r>
    <s v="SALE1612"/>
    <s v="Dr. Tamara White Md"/>
    <x v="47"/>
    <n v="60"/>
    <x v="0"/>
    <x v="29"/>
    <s v="Bronze"/>
    <x v="47"/>
    <x v="117"/>
    <x v="13"/>
    <x v="1"/>
    <x v="3"/>
    <n v="419.28"/>
    <n v="86"/>
    <s v="STORE0"/>
    <s v="Rivera-Warner"/>
    <x v="3"/>
    <s v="Washingtonfurt"/>
    <x v="1"/>
    <n v="1"/>
    <n v="905.5"/>
    <n v="0.28999999999999998"/>
    <x v="2"/>
    <n v="642.90499999999997"/>
  </r>
  <r>
    <s v="SALE1613"/>
    <s v="Tiffany Herrera"/>
    <x v="323"/>
    <n v="52"/>
    <x v="0"/>
    <x v="45"/>
    <s v="Platinum"/>
    <x v="329"/>
    <x v="91"/>
    <x v="30"/>
    <x v="2"/>
    <x v="17"/>
    <n v="337.42"/>
    <n v="256"/>
    <s v="STORE13"/>
    <s v="Gardner, Humphrey and Contreras"/>
    <x v="3"/>
    <s v="Johnsonville"/>
    <x v="1"/>
    <n v="3"/>
    <n v="63.19"/>
    <n v="0.08"/>
    <x v="0"/>
    <n v="174.40440000000001"/>
  </r>
  <r>
    <s v="SALE1614"/>
    <s v="Matthew Hunter Jr."/>
    <x v="271"/>
    <n v="61"/>
    <x v="1"/>
    <x v="49"/>
    <s v="Gold"/>
    <x v="274"/>
    <x v="312"/>
    <x v="7"/>
    <x v="3"/>
    <x v="7"/>
    <n v="138.05000000000001"/>
    <n v="89"/>
    <s v="STORE7"/>
    <s v="Martinez-Mullins"/>
    <x v="2"/>
    <s v="Williamsfurt"/>
    <x v="2"/>
    <n v="3"/>
    <n v="687.66"/>
    <n v="0.06"/>
    <x v="1"/>
    <n v="1939.2012"/>
  </r>
  <r>
    <s v="SALE1615"/>
    <s v="Jordan Wells"/>
    <x v="208"/>
    <n v="47"/>
    <x v="1"/>
    <x v="19"/>
    <s v="Gold"/>
    <x v="209"/>
    <x v="177"/>
    <x v="19"/>
    <x v="1"/>
    <x v="3"/>
    <n v="253.33"/>
    <n v="266"/>
    <s v="STORE9"/>
    <s v="Moore, Padilla and Butler"/>
    <x v="2"/>
    <s v="East Johnstad"/>
    <x v="1"/>
    <n v="4"/>
    <n v="639.05999999999995"/>
    <n v="0.12"/>
    <x v="1"/>
    <n v="2249.4911999999999"/>
  </r>
  <r>
    <s v="SALE1616"/>
    <s v="Amber Mcclain"/>
    <x v="101"/>
    <n v="58"/>
    <x v="0"/>
    <x v="26"/>
    <s v="Silver"/>
    <x v="101"/>
    <x v="441"/>
    <x v="51"/>
    <x v="2"/>
    <x v="4"/>
    <n v="214.32"/>
    <n v="383"/>
    <s v="STORE7"/>
    <s v="Martinez-Mullins"/>
    <x v="2"/>
    <s v="Williamsfurt"/>
    <x v="2"/>
    <n v="1"/>
    <n v="475.15"/>
    <n v="0.04"/>
    <x v="2"/>
    <n v="456.14399999999989"/>
  </r>
  <r>
    <s v="SALE1617"/>
    <s v="Christopher Stewart"/>
    <x v="399"/>
    <n v="21"/>
    <x v="0"/>
    <x v="14"/>
    <s v="Bronze"/>
    <x v="410"/>
    <x v="415"/>
    <x v="38"/>
    <x v="0"/>
    <x v="13"/>
    <n v="167.12"/>
    <n v="316"/>
    <s v="STORE6"/>
    <s v="Benson-Elliott"/>
    <x v="3"/>
    <s v="Port Josephberg"/>
    <x v="2"/>
    <n v="1"/>
    <n v="62.38"/>
    <n v="0.08"/>
    <x v="2"/>
    <n v="57.389600000000002"/>
  </r>
  <r>
    <s v="SALE1618"/>
    <s v="Ryan Torres"/>
    <x v="359"/>
    <n v="38"/>
    <x v="0"/>
    <x v="40"/>
    <s v="Silver"/>
    <x v="368"/>
    <x v="634"/>
    <x v="5"/>
    <x v="1"/>
    <x v="5"/>
    <n v="465.34"/>
    <n v="301"/>
    <s v="STORE7"/>
    <s v="Martinez-Mullins"/>
    <x v="2"/>
    <s v="Williamsfurt"/>
    <x v="2"/>
    <n v="1"/>
    <n v="977.02"/>
    <n v="0.2"/>
    <x v="2"/>
    <n v="781.61599999999999"/>
  </r>
  <r>
    <s v="SALE1619"/>
    <s v="John Mayer"/>
    <x v="466"/>
    <n v="58"/>
    <x v="0"/>
    <x v="44"/>
    <s v="Bronze"/>
    <x v="481"/>
    <x v="460"/>
    <x v="50"/>
    <x v="2"/>
    <x v="18"/>
    <n v="250.41615384615383"/>
    <n v="159"/>
    <s v="STORE4"/>
    <s v="Alexander Group"/>
    <x v="2"/>
    <s v="Port Sharon"/>
    <x v="2"/>
    <n v="2"/>
    <n v="898.81"/>
    <n v="0.25"/>
    <x v="0"/>
    <n v="1348.2149999999999"/>
  </r>
  <r>
    <s v="SALE1620"/>
    <s v="Jeffrey Mccarthy"/>
    <x v="369"/>
    <n v="25"/>
    <x v="1"/>
    <x v="48"/>
    <s v="Bronze"/>
    <x v="378"/>
    <x v="406"/>
    <x v="71"/>
    <x v="0"/>
    <x v="13"/>
    <n v="30.62"/>
    <n v="138"/>
    <s v="STORE3"/>
    <s v="Johnson-Wright"/>
    <x v="0"/>
    <s v="Hoodberg"/>
    <x v="0"/>
    <n v="2"/>
    <n v="422.13"/>
    <n v="0.28000000000000003"/>
    <x v="0"/>
    <n v="607.86720000000003"/>
  </r>
  <r>
    <s v="SALE1621"/>
    <s v="Matthew Hunter Jr."/>
    <x v="271"/>
    <n v="61"/>
    <x v="1"/>
    <x v="49"/>
    <s v="Gold"/>
    <x v="274"/>
    <x v="414"/>
    <x v="13"/>
    <x v="1"/>
    <x v="3"/>
    <n v="419.28"/>
    <n v="86"/>
    <s v="STORE11"/>
    <s v="Aguirre-Keller"/>
    <x v="2"/>
    <s v="Lake Michael"/>
    <x v="2"/>
    <n v="1"/>
    <n v="324.56"/>
    <n v="0.03"/>
    <x v="2"/>
    <n v="314.82319999999999"/>
  </r>
  <r>
    <s v="SALE1622"/>
    <s v="Gregory Curtis"/>
    <x v="227"/>
    <n v="45"/>
    <x v="0"/>
    <x v="1"/>
    <s v="Bronze"/>
    <x v="228"/>
    <x v="429"/>
    <x v="76"/>
    <x v="3"/>
    <x v="6"/>
    <n v="81.75"/>
    <n v="0"/>
    <s v="STORE16"/>
    <s v="Frederick-Wright"/>
    <x v="1"/>
    <s v="New Jimmymouth"/>
    <x v="1"/>
    <n v="4"/>
    <n v="570.38"/>
    <n v="0.26"/>
    <x v="1"/>
    <n v="1688.3248000000001"/>
  </r>
  <r>
    <s v="SALE1623"/>
    <s v="Alejandro Evans"/>
    <x v="133"/>
    <n v="43"/>
    <x v="1"/>
    <x v="40"/>
    <s v="Bronze"/>
    <x v="134"/>
    <x v="94"/>
    <x v="13"/>
    <x v="1"/>
    <x v="3"/>
    <n v="419.28"/>
    <n v="86"/>
    <s v="STORE15"/>
    <s v="Shelton PLC"/>
    <x v="0"/>
    <s v="East Jenniferstad"/>
    <x v="1"/>
    <n v="2"/>
    <n v="223.73"/>
    <n v="0.11"/>
    <x v="1"/>
    <n v="398.23939999999999"/>
  </r>
  <r>
    <s v="SALE1624"/>
    <s v="Jeffrey Mccarthy"/>
    <x v="369"/>
    <n v="25"/>
    <x v="1"/>
    <x v="48"/>
    <s v="Bronze"/>
    <x v="378"/>
    <x v="233"/>
    <x v="56"/>
    <x v="3"/>
    <x v="8"/>
    <n v="176.07"/>
    <n v="82"/>
    <s v="STORE16"/>
    <s v="Frederick-Wright"/>
    <x v="1"/>
    <s v="New Jimmymouth"/>
    <x v="1"/>
    <n v="4"/>
    <n v="164.93"/>
    <n v="0.11"/>
    <x v="0"/>
    <n v="587.1508"/>
  </r>
  <r>
    <s v="SALE1625"/>
    <s v="Lauren George"/>
    <x v="423"/>
    <n v="41"/>
    <x v="1"/>
    <x v="14"/>
    <s v="Gold"/>
    <x v="434"/>
    <x v="368"/>
    <x v="5"/>
    <x v="1"/>
    <x v="5"/>
    <n v="465.34"/>
    <n v="301"/>
    <s v="STORE7"/>
    <s v="Martinez-Mullins"/>
    <x v="2"/>
    <s v="Williamsfurt"/>
    <x v="2"/>
    <n v="3"/>
    <n v="326.66000000000003"/>
    <n v="0.28000000000000003"/>
    <x v="2"/>
    <n v="705.5856"/>
  </r>
  <r>
    <s v="SALE1626"/>
    <s v="Melissa Hamilton"/>
    <x v="91"/>
    <n v="23"/>
    <x v="1"/>
    <x v="15"/>
    <s v="Silver"/>
    <x v="91"/>
    <x v="408"/>
    <x v="55"/>
    <x v="4"/>
    <x v="12"/>
    <n v="342.56"/>
    <n v="181"/>
    <s v="STORE15"/>
    <s v="Shelton PLC"/>
    <x v="0"/>
    <s v="East Jenniferstad"/>
    <x v="1"/>
    <n v="2"/>
    <n v="462.93"/>
    <n v="0.17"/>
    <x v="1"/>
    <n v="768.46379999999999"/>
  </r>
  <r>
    <s v="SALE1627"/>
    <s v="Rhonda Young"/>
    <x v="341"/>
    <n v="49"/>
    <x v="1"/>
    <x v="41"/>
    <s v="Platinum"/>
    <x v="347"/>
    <x v="77"/>
    <x v="90"/>
    <x v="1"/>
    <x v="3"/>
    <n v="112.42"/>
    <n v="416"/>
    <s v="STORE16"/>
    <s v="Frederick-Wright"/>
    <x v="1"/>
    <s v="New Jimmymouth"/>
    <x v="1"/>
    <n v="3"/>
    <n v="60.26"/>
    <n v="0.04"/>
    <x v="0"/>
    <n v="173.5488"/>
  </r>
  <r>
    <s v="SALE1628"/>
    <s v="Andrea Perez"/>
    <x v="287"/>
    <n v="61"/>
    <x v="1"/>
    <x v="23"/>
    <s v="Gold"/>
    <x v="291"/>
    <x v="14"/>
    <x v="13"/>
    <x v="1"/>
    <x v="3"/>
    <n v="419.28"/>
    <n v="86"/>
    <s v="STORE9"/>
    <s v="Moore, Padilla and Butler"/>
    <x v="2"/>
    <s v="East Johnstad"/>
    <x v="1"/>
    <n v="3"/>
    <n v="109.5"/>
    <n v="0.06"/>
    <x v="2"/>
    <n v="308.79000000000002"/>
  </r>
  <r>
    <s v="SALE1629"/>
    <s v="Martha Brown"/>
    <x v="156"/>
    <n v="20"/>
    <x v="1"/>
    <x v="24"/>
    <s v="Gold"/>
    <x v="157"/>
    <x v="237"/>
    <x v="7"/>
    <x v="3"/>
    <x v="7"/>
    <n v="138.05000000000001"/>
    <n v="89"/>
    <s v="STORE16"/>
    <s v="Frederick-Wright"/>
    <x v="1"/>
    <s v="New Jimmymouth"/>
    <x v="1"/>
    <n v="1"/>
    <n v="505.83"/>
    <n v="0.14000000000000001"/>
    <x v="2"/>
    <n v="435.0138"/>
  </r>
  <r>
    <s v="SALE1630"/>
    <s v="Joseph Jones"/>
    <x v="296"/>
    <n v="21"/>
    <x v="0"/>
    <x v="49"/>
    <s v="Bronze"/>
    <x v="300"/>
    <x v="650"/>
    <x v="24"/>
    <x v="1"/>
    <x v="1"/>
    <n v="431.67"/>
    <n v="73"/>
    <s v="STORE10"/>
    <s v="Hill, Wagner and Ballard"/>
    <x v="3"/>
    <s v="East Davidville"/>
    <x v="2"/>
    <n v="2"/>
    <n v="443.15"/>
    <n v="0.27"/>
    <x v="1"/>
    <n v="646.99899999999991"/>
  </r>
  <r>
    <s v="SALE1631"/>
    <s v="Sarah Marsh"/>
    <x v="379"/>
    <n v="47"/>
    <x v="1"/>
    <x v="14"/>
    <s v="Gold"/>
    <x v="388"/>
    <x v="603"/>
    <x v="84"/>
    <x v="3"/>
    <x v="16"/>
    <n v="218.86"/>
    <n v="170"/>
    <s v="STORE7"/>
    <s v="Martinez-Mullins"/>
    <x v="2"/>
    <s v="Williamsfurt"/>
    <x v="2"/>
    <n v="2"/>
    <n v="784.26"/>
    <n v="0.23"/>
    <x v="1"/>
    <n v="1207.7603999999999"/>
  </r>
  <r>
    <s v="SALE1632"/>
    <s v="Tyler Weber"/>
    <x v="262"/>
    <n v="54"/>
    <x v="0"/>
    <x v="49"/>
    <s v="Gold"/>
    <x v="264"/>
    <x v="70"/>
    <x v="11"/>
    <x v="1"/>
    <x v="10"/>
    <n v="326.06"/>
    <n v="301"/>
    <s v="STORE11"/>
    <s v="Aguirre-Keller"/>
    <x v="2"/>
    <s v="Lake Michael"/>
    <x v="2"/>
    <n v="3"/>
    <n v="590.30999999999995"/>
    <n v="0.17"/>
    <x v="1"/>
    <n v="1469.8719000000001"/>
  </r>
  <r>
    <s v="SALE1633"/>
    <s v="Jacob Hopkins"/>
    <x v="261"/>
    <n v="44"/>
    <x v="1"/>
    <x v="2"/>
    <s v="Platinum"/>
    <x v="263"/>
    <x v="329"/>
    <x v="20"/>
    <x v="4"/>
    <x v="14"/>
    <n v="218.22"/>
    <n v="224"/>
    <s v="STORE16"/>
    <s v="Frederick-Wright"/>
    <x v="1"/>
    <s v="New Jimmymouth"/>
    <x v="1"/>
    <n v="1"/>
    <n v="696.13"/>
    <n v="0.06"/>
    <x v="2"/>
    <n v="654.36219999999992"/>
  </r>
  <r>
    <s v="SALE1634"/>
    <s v="Christopher Lester"/>
    <x v="251"/>
    <n v="64"/>
    <x v="0"/>
    <x v="36"/>
    <s v="Silver"/>
    <x v="253"/>
    <x v="464"/>
    <x v="69"/>
    <x v="1"/>
    <x v="11"/>
    <n v="88.49"/>
    <n v="246"/>
    <s v="STORE6"/>
    <s v="Benson-Elliott"/>
    <x v="3"/>
    <s v="Port Josephberg"/>
    <x v="2"/>
    <n v="4"/>
    <n v="194.39"/>
    <n v="0.25"/>
    <x v="0"/>
    <n v="583.16999999999996"/>
  </r>
  <r>
    <s v="SALE1635"/>
    <s v="Pamela Mcguire"/>
    <x v="384"/>
    <n v="54"/>
    <x v="0"/>
    <x v="49"/>
    <s v="Platinum"/>
    <x v="393"/>
    <x v="651"/>
    <x v="9"/>
    <x v="3"/>
    <x v="6"/>
    <n v="179.77"/>
    <n v="305"/>
    <s v="STORE1"/>
    <s v="Martinez, Adkins and Johnson"/>
    <x v="0"/>
    <s v="Danielmouth"/>
    <x v="1"/>
    <n v="1"/>
    <n v="339.7"/>
    <n v="0.1"/>
    <x v="0"/>
    <n v="305.73"/>
  </r>
  <r>
    <s v="SALE1636"/>
    <s v="April Mullins"/>
    <x v="360"/>
    <n v="54"/>
    <x v="0"/>
    <x v="29"/>
    <s v="Platinum"/>
    <x v="369"/>
    <x v="340"/>
    <x v="88"/>
    <x v="3"/>
    <x v="22"/>
    <n v="243.7"/>
    <n v="130"/>
    <s v="STORE13"/>
    <s v="Gardner, Humphrey and Contreras"/>
    <x v="3"/>
    <s v="Johnsonville"/>
    <x v="1"/>
    <n v="4"/>
    <n v="463.16"/>
    <n v="0.27"/>
    <x v="1"/>
    <n v="1352.4272000000001"/>
  </r>
  <r>
    <s v="SALE1637"/>
    <s v="Erica Carney"/>
    <x v="182"/>
    <n v="62"/>
    <x v="1"/>
    <x v="16"/>
    <s v="Platinum"/>
    <x v="183"/>
    <x v="326"/>
    <x v="23"/>
    <x v="4"/>
    <x v="11"/>
    <n v="261"/>
    <n v="59"/>
    <s v="STORE10"/>
    <s v="Hill, Wagner and Ballard"/>
    <x v="3"/>
    <s v="East Davidville"/>
    <x v="2"/>
    <n v="2"/>
    <n v="824.91"/>
    <n v="0.09"/>
    <x v="0"/>
    <n v="1501.3362"/>
  </r>
  <r>
    <s v="SALE1638"/>
    <s v="Eric Singh"/>
    <x v="45"/>
    <n v="29"/>
    <x v="1"/>
    <x v="23"/>
    <s v="Gold"/>
    <x v="45"/>
    <x v="296"/>
    <x v="23"/>
    <x v="4"/>
    <x v="11"/>
    <n v="261"/>
    <n v="59"/>
    <s v="STORE2"/>
    <s v="Black-Horn"/>
    <x v="2"/>
    <s v="North Nancyview"/>
    <x v="0"/>
    <n v="4"/>
    <n v="796.89"/>
    <n v="0.17"/>
    <x v="0"/>
    <n v="2645.6747999999998"/>
  </r>
  <r>
    <s v="SALE1639"/>
    <s v="William Hull"/>
    <x v="194"/>
    <n v="59"/>
    <x v="1"/>
    <x v="20"/>
    <s v="Platinum"/>
    <x v="195"/>
    <x v="270"/>
    <x v="33"/>
    <x v="1"/>
    <x v="1"/>
    <n v="322.41000000000003"/>
    <n v="213"/>
    <s v="STORE17"/>
    <s v="Holloway Ltd"/>
    <x v="0"/>
    <s v="Bensonhaven"/>
    <x v="1"/>
    <n v="3"/>
    <n v="543.92999999999995"/>
    <n v="0.3"/>
    <x v="2"/>
    <n v="1142.2529999999999"/>
  </r>
  <r>
    <s v="SALE1640"/>
    <s v="Teresa Stokes"/>
    <x v="120"/>
    <n v="41"/>
    <x v="1"/>
    <x v="9"/>
    <s v="Platinum"/>
    <x v="348"/>
    <x v="647"/>
    <x v="66"/>
    <x v="3"/>
    <x v="6"/>
    <n v="48.01"/>
    <n v="439"/>
    <s v="STORE7"/>
    <s v="Martinez-Mullins"/>
    <x v="2"/>
    <s v="Williamsfurt"/>
    <x v="2"/>
    <n v="2"/>
    <n v="44.65"/>
    <n v="0.03"/>
    <x v="1"/>
    <n v="86.620999999999995"/>
  </r>
  <r>
    <s v="SALE1641"/>
    <s v="Veronica Newman"/>
    <x v="460"/>
    <n v="48"/>
    <x v="0"/>
    <x v="37"/>
    <s v="Platinum"/>
    <x v="475"/>
    <x v="177"/>
    <x v="6"/>
    <x v="3"/>
    <x v="6"/>
    <n v="461.47"/>
    <n v="190"/>
    <s v="STORE0"/>
    <s v="Rivera-Warner"/>
    <x v="3"/>
    <s v="Washingtonfurt"/>
    <x v="1"/>
    <n v="4"/>
    <n v="827.39"/>
    <n v="0.06"/>
    <x v="2"/>
    <n v="3110.9863999999998"/>
  </r>
  <r>
    <s v="SALE1642"/>
    <s v="Jennifer Zamora"/>
    <x v="467"/>
    <n v="60"/>
    <x v="1"/>
    <x v="9"/>
    <s v="Gold"/>
    <x v="482"/>
    <x v="445"/>
    <x v="66"/>
    <x v="3"/>
    <x v="6"/>
    <n v="48.01"/>
    <n v="439"/>
    <s v="STORE12"/>
    <s v="Thomas, Bridges and Harris"/>
    <x v="0"/>
    <s v="Sabrinatown"/>
    <x v="2"/>
    <n v="2"/>
    <n v="403.2"/>
    <n v="0.21"/>
    <x v="1"/>
    <n v="637.05600000000004"/>
  </r>
  <r>
    <s v="SALE1643"/>
    <s v="Adam Cruz"/>
    <x v="222"/>
    <n v="60"/>
    <x v="1"/>
    <x v="36"/>
    <s v="Platinum"/>
    <x v="223"/>
    <x v="419"/>
    <x v="56"/>
    <x v="3"/>
    <x v="8"/>
    <n v="176.07"/>
    <n v="82"/>
    <s v="STORE13"/>
    <s v="Gardner, Humphrey and Contreras"/>
    <x v="3"/>
    <s v="Johnsonville"/>
    <x v="1"/>
    <n v="4"/>
    <n v="292.31"/>
    <n v="0.27"/>
    <x v="1"/>
    <n v="853.54520000000002"/>
  </r>
  <r>
    <s v="SALE1644"/>
    <s v="Darrell Miller"/>
    <x v="36"/>
    <n v="59"/>
    <x v="1"/>
    <x v="26"/>
    <s v="Platinum"/>
    <x v="36"/>
    <x v="330"/>
    <x v="95"/>
    <x v="4"/>
    <x v="21"/>
    <n v="265.73266666666666"/>
    <n v="352"/>
    <s v="STORE10"/>
    <s v="Hill, Wagner and Ballard"/>
    <x v="3"/>
    <s v="East Davidville"/>
    <x v="2"/>
    <n v="1"/>
    <n v="948.33"/>
    <n v="0.11"/>
    <x v="0"/>
    <n v="844.01370000000009"/>
  </r>
  <r>
    <s v="SALE1645"/>
    <s v="Ryan Moore"/>
    <x v="109"/>
    <n v="38"/>
    <x v="0"/>
    <x v="45"/>
    <s v="Bronze"/>
    <x v="110"/>
    <x v="26"/>
    <x v="11"/>
    <x v="1"/>
    <x v="10"/>
    <n v="326.06"/>
    <n v="301"/>
    <s v="STORE5"/>
    <s v="Gray Ltd"/>
    <x v="0"/>
    <s v="New Michaelchester"/>
    <x v="0"/>
    <n v="1"/>
    <n v="702.27"/>
    <n v="0.17"/>
    <x v="2"/>
    <n v="582.88409999999999"/>
  </r>
  <r>
    <s v="SALE1646"/>
    <s v="James Gibbs"/>
    <x v="95"/>
    <n v="21"/>
    <x v="0"/>
    <x v="41"/>
    <s v="Platinum"/>
    <x v="95"/>
    <x v="13"/>
    <x v="37"/>
    <x v="3"/>
    <x v="8"/>
    <n v="19.52"/>
    <n v="57"/>
    <s v="STORE3"/>
    <s v="Johnson-Wright"/>
    <x v="0"/>
    <s v="Hoodberg"/>
    <x v="0"/>
    <n v="2"/>
    <n v="379.28"/>
    <n v="0.26"/>
    <x v="0"/>
    <n v="561.33439999999996"/>
  </r>
  <r>
    <s v="SALE1647"/>
    <s v="Miguel Reynolds"/>
    <x v="468"/>
    <n v="57"/>
    <x v="1"/>
    <x v="31"/>
    <s v="Gold"/>
    <x v="483"/>
    <x v="595"/>
    <x v="44"/>
    <x v="2"/>
    <x v="19"/>
    <n v="250.41615384615383"/>
    <n v="431"/>
    <s v="STORE0"/>
    <s v="Rivera-Warner"/>
    <x v="3"/>
    <s v="Washingtonfurt"/>
    <x v="1"/>
    <n v="4"/>
    <n v="92.35"/>
    <n v="0.15"/>
    <x v="0"/>
    <n v="313.99"/>
  </r>
  <r>
    <s v="SALE1648"/>
    <s v="Jordan Wells"/>
    <x v="208"/>
    <n v="47"/>
    <x v="1"/>
    <x v="19"/>
    <s v="Gold"/>
    <x v="209"/>
    <x v="45"/>
    <x v="11"/>
    <x v="1"/>
    <x v="10"/>
    <n v="326.06"/>
    <n v="301"/>
    <s v="STORE12"/>
    <s v="Thomas, Bridges and Harris"/>
    <x v="0"/>
    <s v="Sabrinatown"/>
    <x v="2"/>
    <n v="4"/>
    <n v="721.54"/>
    <n v="0.21"/>
    <x v="0"/>
    <n v="2280.0664000000002"/>
  </r>
  <r>
    <s v="SALE1649"/>
    <s v="Sharon Brown"/>
    <x v="30"/>
    <n v="37"/>
    <x v="1"/>
    <x v="20"/>
    <s v="Gold"/>
    <x v="286"/>
    <x v="605"/>
    <x v="48"/>
    <x v="0"/>
    <x v="9"/>
    <n v="135.61000000000001"/>
    <n v="394"/>
    <s v="STORE9"/>
    <s v="Moore, Padilla and Butler"/>
    <x v="2"/>
    <s v="East Johnstad"/>
    <x v="1"/>
    <n v="1"/>
    <n v="228.69"/>
    <n v="0.14000000000000001"/>
    <x v="0"/>
    <n v="196.67339999999999"/>
  </r>
  <r>
    <s v="SALE1650"/>
    <s v="Carlos Flores"/>
    <x v="385"/>
    <n v="20"/>
    <x v="0"/>
    <x v="7"/>
    <s v="Gold"/>
    <x v="394"/>
    <x v="308"/>
    <x v="27"/>
    <x v="4"/>
    <x v="14"/>
    <n v="386.56"/>
    <n v="125"/>
    <s v="STORE10"/>
    <s v="Hill, Wagner and Ballard"/>
    <x v="3"/>
    <s v="East Davidville"/>
    <x v="2"/>
    <n v="1"/>
    <n v="899.09"/>
    <n v="0.2"/>
    <x v="1"/>
    <n v="719.27200000000005"/>
  </r>
  <r>
    <s v="SALE1651"/>
    <s v="Andrew Mason"/>
    <x v="299"/>
    <n v="52"/>
    <x v="1"/>
    <x v="9"/>
    <s v="Bronze"/>
    <x v="304"/>
    <x v="411"/>
    <x v="67"/>
    <x v="1"/>
    <x v="1"/>
    <n v="439.07"/>
    <n v="142"/>
    <s v="STORE8"/>
    <s v="Bean, Jones and Park"/>
    <x v="1"/>
    <s v="Thompsonborough"/>
    <x v="2"/>
    <n v="4"/>
    <n v="195.75"/>
    <n v="0.17"/>
    <x v="0"/>
    <n v="649.89"/>
  </r>
  <r>
    <s v="SALE1652"/>
    <s v="Jeanette Nichols"/>
    <x v="427"/>
    <n v="28"/>
    <x v="0"/>
    <x v="29"/>
    <s v="Platinum"/>
    <x v="438"/>
    <x v="486"/>
    <x v="47"/>
    <x v="1"/>
    <x v="3"/>
    <n v="377.52"/>
    <n v="485"/>
    <s v="STORE15"/>
    <s v="Shelton PLC"/>
    <x v="0"/>
    <s v="East Jenniferstad"/>
    <x v="1"/>
    <n v="3"/>
    <n v="199.13"/>
    <n v="0.24"/>
    <x v="0"/>
    <n v="454.01639999999998"/>
  </r>
  <r>
    <s v="SALE1653"/>
    <s v="John Lawson"/>
    <x v="313"/>
    <n v="41"/>
    <x v="1"/>
    <x v="29"/>
    <s v="Platinum"/>
    <x v="318"/>
    <x v="23"/>
    <x v="62"/>
    <x v="0"/>
    <x v="20"/>
    <n v="484.62"/>
    <n v="432"/>
    <s v="STORE14"/>
    <s v="Mcdonald Inc"/>
    <x v="2"/>
    <s v="Christopherland"/>
    <x v="0"/>
    <n v="2"/>
    <n v="833.62"/>
    <n v="0.18"/>
    <x v="0"/>
    <n v="1367.1368"/>
  </r>
  <r>
    <s v="SALE1654"/>
    <s v="Jessica Castro"/>
    <x v="212"/>
    <n v="32"/>
    <x v="0"/>
    <x v="43"/>
    <s v="Bronze"/>
    <x v="213"/>
    <x v="511"/>
    <x v="28"/>
    <x v="4"/>
    <x v="15"/>
    <n v="158.13999999999999"/>
    <n v="82"/>
    <s v="STORE0"/>
    <s v="Rivera-Warner"/>
    <x v="3"/>
    <s v="Washingtonfurt"/>
    <x v="1"/>
    <n v="1"/>
    <n v="676.26"/>
    <n v="0.14000000000000001"/>
    <x v="0"/>
    <n v="581.58359999999993"/>
  </r>
  <r>
    <s v="SALE1655"/>
    <s v="Mike Jennings"/>
    <x v="320"/>
    <n v="48"/>
    <x v="1"/>
    <x v="28"/>
    <s v="Gold"/>
    <x v="326"/>
    <x v="652"/>
    <x v="17"/>
    <x v="2"/>
    <x v="2"/>
    <n v="482.75"/>
    <n v="444"/>
    <s v="STORE9"/>
    <s v="Moore, Padilla and Butler"/>
    <x v="2"/>
    <s v="East Johnstad"/>
    <x v="1"/>
    <n v="2"/>
    <n v="666.49"/>
    <n v="0.06"/>
    <x v="0"/>
    <n v="1253.0011999999999"/>
  </r>
  <r>
    <s v="SALE1656"/>
    <s v="Justin Johnson"/>
    <x v="469"/>
    <n v="35"/>
    <x v="0"/>
    <x v="9"/>
    <s v="Gold"/>
    <x v="484"/>
    <x v="226"/>
    <x v="5"/>
    <x v="1"/>
    <x v="5"/>
    <n v="465.34"/>
    <n v="301"/>
    <s v="STORE4"/>
    <s v="Alexander Group"/>
    <x v="2"/>
    <s v="Port Sharon"/>
    <x v="2"/>
    <n v="3"/>
    <n v="471.19"/>
    <n v="0.28000000000000003"/>
    <x v="2"/>
    <n v="1017.7704"/>
  </r>
  <r>
    <s v="SALE1657"/>
    <s v="Michael Jones"/>
    <x v="97"/>
    <n v="40"/>
    <x v="0"/>
    <x v="3"/>
    <s v="Bronze"/>
    <x v="97"/>
    <x v="653"/>
    <x v="67"/>
    <x v="1"/>
    <x v="1"/>
    <n v="439.07"/>
    <n v="142"/>
    <s v="STORE3"/>
    <s v="Johnson-Wright"/>
    <x v="0"/>
    <s v="Hoodberg"/>
    <x v="0"/>
    <n v="4"/>
    <n v="555.65"/>
    <n v="0.25"/>
    <x v="2"/>
    <n v="1666.95"/>
  </r>
  <r>
    <s v="SALE1658"/>
    <s v="Rachel Myers"/>
    <x v="67"/>
    <n v="52"/>
    <x v="0"/>
    <x v="16"/>
    <s v="Silver"/>
    <x v="67"/>
    <x v="54"/>
    <x v="98"/>
    <x v="0"/>
    <x v="11"/>
    <n v="60.65"/>
    <n v="75"/>
    <s v="STORE14"/>
    <s v="Mcdonald Inc"/>
    <x v="2"/>
    <s v="Christopherland"/>
    <x v="0"/>
    <n v="2"/>
    <n v="100.42"/>
    <n v="0.06"/>
    <x v="0"/>
    <n v="188.78960000000001"/>
  </r>
  <r>
    <s v="SALE1659"/>
    <s v="Matthew Hunter Jr."/>
    <x v="271"/>
    <n v="61"/>
    <x v="1"/>
    <x v="49"/>
    <s v="Gold"/>
    <x v="274"/>
    <x v="556"/>
    <x v="24"/>
    <x v="1"/>
    <x v="1"/>
    <n v="431.67"/>
    <n v="73"/>
    <s v="STORE18"/>
    <s v="Guerrero-Schmitt"/>
    <x v="3"/>
    <s v="East Stevechester"/>
    <x v="1"/>
    <n v="3"/>
    <n v="981.69"/>
    <n v="0.05"/>
    <x v="2"/>
    <n v="2797.8164999999999"/>
  </r>
  <r>
    <s v="SALE1660"/>
    <s v="Reginald Willis"/>
    <x v="78"/>
    <n v="62"/>
    <x v="1"/>
    <x v="14"/>
    <s v="Bronze"/>
    <x v="78"/>
    <x v="489"/>
    <x v="31"/>
    <x v="3"/>
    <x v="8"/>
    <n v="298.86"/>
    <n v="308"/>
    <s v="STORE16"/>
    <s v="Frederick-Wright"/>
    <x v="1"/>
    <s v="New Jimmymouth"/>
    <x v="1"/>
    <n v="2"/>
    <n v="848.87"/>
    <n v="0.09"/>
    <x v="2"/>
    <n v="1544.9434000000001"/>
  </r>
  <r>
    <s v="SALE1661"/>
    <s v="Joshua Bell"/>
    <x v="435"/>
    <n v="26"/>
    <x v="0"/>
    <x v="46"/>
    <s v="Platinum"/>
    <x v="446"/>
    <x v="636"/>
    <x v="99"/>
    <x v="4"/>
    <x v="21"/>
    <n v="358.47"/>
    <n v="143"/>
    <s v="STORE10"/>
    <s v="Hill, Wagner and Ballard"/>
    <x v="3"/>
    <s v="East Davidville"/>
    <x v="2"/>
    <n v="3"/>
    <n v="582.32000000000005"/>
    <n v="0"/>
    <x v="1"/>
    <n v="1746.96"/>
  </r>
  <r>
    <s v="SALE1662"/>
    <s v="Amy Wilson"/>
    <x v="119"/>
    <n v="44"/>
    <x v="1"/>
    <x v="30"/>
    <s v="Platinum"/>
    <x v="120"/>
    <x v="464"/>
    <x v="2"/>
    <x v="2"/>
    <x v="2"/>
    <n v="43.29"/>
    <n v="267"/>
    <s v="STORE17"/>
    <s v="Holloway Ltd"/>
    <x v="0"/>
    <s v="Bensonhaven"/>
    <x v="1"/>
    <n v="2"/>
    <n v="869.43"/>
    <n v="0.24"/>
    <x v="2"/>
    <n v="1321.5336"/>
  </r>
  <r>
    <s v="SALE1663"/>
    <s v="Jeff Martinez"/>
    <x v="447"/>
    <n v="36"/>
    <x v="1"/>
    <x v="15"/>
    <s v="Gold"/>
    <x v="460"/>
    <x v="654"/>
    <x v="59"/>
    <x v="0"/>
    <x v="11"/>
    <n v="434.84"/>
    <n v="185"/>
    <s v="STORE4"/>
    <s v="Alexander Group"/>
    <x v="2"/>
    <s v="Port Sharon"/>
    <x v="2"/>
    <n v="1"/>
    <n v="62.26"/>
    <n v="0.03"/>
    <x v="2"/>
    <n v="60.392200000000003"/>
  </r>
  <r>
    <s v="SALE1664"/>
    <s v="Patrick Roberts"/>
    <x v="7"/>
    <n v="41"/>
    <x v="1"/>
    <x v="6"/>
    <s v="Platinum"/>
    <x v="7"/>
    <x v="104"/>
    <x v="11"/>
    <x v="1"/>
    <x v="10"/>
    <n v="326.06"/>
    <n v="301"/>
    <s v="STORE14"/>
    <s v="Mcdonald Inc"/>
    <x v="2"/>
    <s v="Christopherland"/>
    <x v="0"/>
    <n v="3"/>
    <n v="343.97"/>
    <n v="0.04"/>
    <x v="2"/>
    <n v="990.6336"/>
  </r>
  <r>
    <s v="SALE1665"/>
    <s v="John Sloan"/>
    <x v="77"/>
    <n v="23"/>
    <x v="1"/>
    <x v="37"/>
    <s v="Platinum"/>
    <x v="77"/>
    <x v="655"/>
    <x v="10"/>
    <x v="0"/>
    <x v="9"/>
    <n v="166.06"/>
    <n v="340"/>
    <s v="STORE12"/>
    <s v="Thomas, Bridges and Harris"/>
    <x v="0"/>
    <s v="Sabrinatown"/>
    <x v="2"/>
    <n v="3"/>
    <n v="304.67"/>
    <n v="0.11"/>
    <x v="0"/>
    <n v="813.46889999999996"/>
  </r>
  <r>
    <s v="SALE1666"/>
    <s v="Brandon Mcbride"/>
    <x v="312"/>
    <n v="63"/>
    <x v="1"/>
    <x v="41"/>
    <s v="Platinum"/>
    <x v="317"/>
    <x v="627"/>
    <x v="16"/>
    <x v="3"/>
    <x v="6"/>
    <n v="234.80599999999998"/>
    <n v="378"/>
    <s v="STORE9"/>
    <s v="Moore, Padilla and Butler"/>
    <x v="2"/>
    <s v="East Johnstad"/>
    <x v="1"/>
    <n v="4"/>
    <n v="208.34"/>
    <n v="0.01"/>
    <x v="1"/>
    <n v="825.02639999999997"/>
  </r>
  <r>
    <s v="SALE1667"/>
    <s v="Jason Mullins"/>
    <x v="211"/>
    <n v="47"/>
    <x v="1"/>
    <x v="37"/>
    <s v="Silver"/>
    <x v="212"/>
    <x v="321"/>
    <x v="56"/>
    <x v="3"/>
    <x v="8"/>
    <n v="176.07"/>
    <n v="82"/>
    <s v="STORE1"/>
    <s v="Martinez, Adkins and Johnson"/>
    <x v="0"/>
    <s v="Danielmouth"/>
    <x v="1"/>
    <n v="1"/>
    <n v="119.04"/>
    <n v="0.13"/>
    <x v="2"/>
    <n v="103.56480000000001"/>
  </r>
  <r>
    <s v="SALE1668"/>
    <s v="Darren Burton"/>
    <x v="84"/>
    <n v="21"/>
    <x v="1"/>
    <x v="3"/>
    <s v="Bronze"/>
    <x v="84"/>
    <x v="20"/>
    <x v="38"/>
    <x v="0"/>
    <x v="13"/>
    <n v="167.12"/>
    <n v="316"/>
    <s v="STORE9"/>
    <s v="Moore, Padilla and Butler"/>
    <x v="2"/>
    <s v="East Johnstad"/>
    <x v="1"/>
    <n v="4"/>
    <n v="791.65"/>
    <n v="0.06"/>
    <x v="2"/>
    <n v="2976.6039999999998"/>
  </r>
  <r>
    <s v="SALE1669"/>
    <s v="Debra Liu"/>
    <x v="395"/>
    <n v="55"/>
    <x v="0"/>
    <x v="46"/>
    <s v="Bronze"/>
    <x v="406"/>
    <x v="589"/>
    <x v="66"/>
    <x v="3"/>
    <x v="6"/>
    <n v="48.01"/>
    <n v="439"/>
    <s v="STORE2"/>
    <s v="Black-Horn"/>
    <x v="2"/>
    <s v="North Nancyview"/>
    <x v="0"/>
    <n v="2"/>
    <n v="414.86"/>
    <n v="0.23"/>
    <x v="0"/>
    <n v="638.88440000000003"/>
  </r>
  <r>
    <s v="SALE1670"/>
    <s v="Earl Smith Dds"/>
    <x v="150"/>
    <n v="59"/>
    <x v="0"/>
    <x v="34"/>
    <s v="Gold"/>
    <x v="151"/>
    <x v="562"/>
    <x v="48"/>
    <x v="0"/>
    <x v="9"/>
    <n v="135.61000000000001"/>
    <n v="394"/>
    <s v="STORE12"/>
    <s v="Thomas, Bridges and Harris"/>
    <x v="0"/>
    <s v="Sabrinatown"/>
    <x v="2"/>
    <n v="2"/>
    <n v="960.81"/>
    <n v="0.28000000000000003"/>
    <x v="1"/>
    <n v="1383.5663999999999"/>
  </r>
  <r>
    <s v="SALE1671"/>
    <s v="Blake Harrison"/>
    <x v="309"/>
    <n v="63"/>
    <x v="1"/>
    <x v="7"/>
    <s v="Platinum"/>
    <x v="314"/>
    <x v="646"/>
    <x v="57"/>
    <x v="0"/>
    <x v="13"/>
    <n v="190.29"/>
    <n v="260"/>
    <s v="STORE4"/>
    <s v="Alexander Group"/>
    <x v="2"/>
    <s v="Port Sharon"/>
    <x v="2"/>
    <n v="4"/>
    <n v="943.36"/>
    <n v="0.18"/>
    <x v="1"/>
    <n v="3094.2208000000001"/>
  </r>
  <r>
    <s v="SALE1672"/>
    <s v="Stuart Johnson"/>
    <x v="26"/>
    <n v="42"/>
    <x v="1"/>
    <x v="16"/>
    <s v="Platinum"/>
    <x v="26"/>
    <x v="307"/>
    <x v="58"/>
    <x v="4"/>
    <x v="21"/>
    <n v="364.67"/>
    <n v="452"/>
    <s v="STORE13"/>
    <s v="Gardner, Humphrey and Contreras"/>
    <x v="3"/>
    <s v="Johnsonville"/>
    <x v="1"/>
    <n v="1"/>
    <n v="830.42"/>
    <n v="0.26"/>
    <x v="2"/>
    <n v="614.51080000000002"/>
  </r>
  <r>
    <s v="SALE1673"/>
    <s v="Laura Green"/>
    <x v="349"/>
    <n v="56"/>
    <x v="1"/>
    <x v="47"/>
    <s v="Platinum"/>
    <x v="356"/>
    <x v="17"/>
    <x v="22"/>
    <x v="1"/>
    <x v="11"/>
    <n v="349.17"/>
    <n v="476"/>
    <s v="STORE17"/>
    <s v="Holloway Ltd"/>
    <x v="0"/>
    <s v="Bensonhaven"/>
    <x v="1"/>
    <n v="1"/>
    <n v="762.55"/>
    <n v="0.19"/>
    <x v="0"/>
    <n v="617.66549999999995"/>
  </r>
  <r>
    <s v="SALE1674"/>
    <s v="Ryan Moore"/>
    <x v="109"/>
    <n v="38"/>
    <x v="0"/>
    <x v="45"/>
    <s v="Bronze"/>
    <x v="110"/>
    <x v="640"/>
    <x v="1"/>
    <x v="1"/>
    <x v="1"/>
    <n v="403.71"/>
    <n v="159"/>
    <s v="STORE18"/>
    <s v="Guerrero-Schmitt"/>
    <x v="3"/>
    <s v="East Stevechester"/>
    <x v="1"/>
    <n v="2"/>
    <n v="464.43"/>
    <n v="0.24"/>
    <x v="2"/>
    <n v="705.93360000000007"/>
  </r>
  <r>
    <s v="SALE1675"/>
    <s v="John Scott"/>
    <x v="6"/>
    <n v="24"/>
    <x v="1"/>
    <x v="2"/>
    <s v="Bronze"/>
    <x v="6"/>
    <x v="103"/>
    <x v="91"/>
    <x v="2"/>
    <x v="19"/>
    <n v="299.11"/>
    <n v="118"/>
    <s v="STORE18"/>
    <s v="Guerrero-Schmitt"/>
    <x v="3"/>
    <s v="East Stevechester"/>
    <x v="1"/>
    <n v="1"/>
    <n v="711.08"/>
    <n v="0.24"/>
    <x v="1"/>
    <n v="540.42079999999999"/>
  </r>
  <r>
    <s v="SALE1676"/>
    <s v="Tyler Garner"/>
    <x v="241"/>
    <n v="64"/>
    <x v="0"/>
    <x v="4"/>
    <s v="Silver"/>
    <x v="243"/>
    <x v="361"/>
    <x v="49"/>
    <x v="0"/>
    <x v="0"/>
    <n v="318.91000000000003"/>
    <n v="114"/>
    <s v="STORE14"/>
    <s v="Mcdonald Inc"/>
    <x v="2"/>
    <s v="Christopherland"/>
    <x v="0"/>
    <n v="2"/>
    <n v="984.96"/>
    <n v="0.16"/>
    <x v="1"/>
    <n v="1654.7328"/>
  </r>
  <r>
    <s v="SALE1677"/>
    <s v="Ryan Moore"/>
    <x v="109"/>
    <n v="38"/>
    <x v="0"/>
    <x v="45"/>
    <s v="Bronze"/>
    <x v="110"/>
    <x v="472"/>
    <x v="48"/>
    <x v="0"/>
    <x v="9"/>
    <n v="135.61000000000001"/>
    <n v="394"/>
    <s v="STORE12"/>
    <s v="Thomas, Bridges and Harris"/>
    <x v="0"/>
    <s v="Sabrinatown"/>
    <x v="2"/>
    <n v="1"/>
    <n v="21.14"/>
    <n v="0.06"/>
    <x v="2"/>
    <n v="19.871600000000001"/>
  </r>
  <r>
    <s v="SALE1678"/>
    <s v="Howard Summers"/>
    <x v="461"/>
    <n v="53"/>
    <x v="1"/>
    <x v="5"/>
    <s v="Bronze"/>
    <x v="476"/>
    <x v="252"/>
    <x v="24"/>
    <x v="1"/>
    <x v="1"/>
    <n v="431.67"/>
    <n v="73"/>
    <s v="STORE8"/>
    <s v="Bean, Jones and Park"/>
    <x v="1"/>
    <s v="Thompsonborough"/>
    <x v="2"/>
    <n v="1"/>
    <n v="343.03"/>
    <n v="0.16"/>
    <x v="0"/>
    <n v="288.14519999999999"/>
  </r>
  <r>
    <s v="SALE1679"/>
    <s v="Douglas Rhodes"/>
    <x v="390"/>
    <n v="32"/>
    <x v="0"/>
    <x v="21"/>
    <s v="Platinum"/>
    <x v="400"/>
    <x v="653"/>
    <x v="42"/>
    <x v="0"/>
    <x v="11"/>
    <n v="131.51"/>
    <n v="0"/>
    <s v="STORE18"/>
    <s v="Guerrero-Schmitt"/>
    <x v="3"/>
    <s v="East Stevechester"/>
    <x v="1"/>
    <n v="3"/>
    <n v="94.83"/>
    <n v="0.16"/>
    <x v="2"/>
    <n v="238.9716"/>
  </r>
  <r>
    <s v="SALE1680"/>
    <s v="Rhonda Moss"/>
    <x v="4"/>
    <n v="43"/>
    <x v="0"/>
    <x v="32"/>
    <s v="Platinum"/>
    <x v="456"/>
    <x v="656"/>
    <x v="20"/>
    <x v="4"/>
    <x v="14"/>
    <n v="218.22"/>
    <n v="224"/>
    <s v="STORE19"/>
    <s v="Mann-Austin"/>
    <x v="3"/>
    <s v="Vasquezborough"/>
    <x v="2"/>
    <n v="3"/>
    <n v="74.66"/>
    <n v="0.03"/>
    <x v="1"/>
    <n v="217.26060000000001"/>
  </r>
  <r>
    <s v="SALE1681"/>
    <s v="Patrick Coleman"/>
    <x v="199"/>
    <n v="29"/>
    <x v="0"/>
    <x v="48"/>
    <s v="Silver"/>
    <x v="200"/>
    <x v="76"/>
    <x v="92"/>
    <x v="4"/>
    <x v="15"/>
    <n v="353.47"/>
    <n v="214"/>
    <s v="STORE15"/>
    <s v="Shelton PLC"/>
    <x v="0"/>
    <s v="East Jenniferstad"/>
    <x v="1"/>
    <n v="3"/>
    <n v="281.95999999999998"/>
    <n v="0.01"/>
    <x v="2"/>
    <n v="837.42119999999989"/>
  </r>
  <r>
    <s v="SALE1682"/>
    <s v="Joshua Wilson"/>
    <x v="457"/>
    <n v="42"/>
    <x v="1"/>
    <x v="45"/>
    <s v="Bronze"/>
    <x v="471"/>
    <x v="629"/>
    <x v="51"/>
    <x v="2"/>
    <x v="4"/>
    <n v="214.32"/>
    <n v="383"/>
    <s v="STORE18"/>
    <s v="Guerrero-Schmitt"/>
    <x v="3"/>
    <s v="East Stevechester"/>
    <x v="1"/>
    <n v="4"/>
    <n v="622.27"/>
    <n v="0.02"/>
    <x v="1"/>
    <n v="2439.2984000000001"/>
  </r>
  <r>
    <s v="SALE1683"/>
    <s v="Sarah Schneider"/>
    <x v="255"/>
    <n v="34"/>
    <x v="1"/>
    <x v="2"/>
    <s v="Bronze"/>
    <x v="257"/>
    <x v="235"/>
    <x v="92"/>
    <x v="4"/>
    <x v="15"/>
    <n v="353.47"/>
    <n v="214"/>
    <s v="STORE7"/>
    <s v="Martinez-Mullins"/>
    <x v="2"/>
    <s v="Williamsfurt"/>
    <x v="2"/>
    <n v="2"/>
    <n v="78.27"/>
    <n v="0.28999999999999998"/>
    <x v="2"/>
    <n v="111.1434"/>
  </r>
  <r>
    <s v="SALE1684"/>
    <s v="Kenneth Lambert"/>
    <x v="171"/>
    <n v="55"/>
    <x v="1"/>
    <x v="32"/>
    <s v="Platinum"/>
    <x v="172"/>
    <x v="553"/>
    <x v="85"/>
    <x v="1"/>
    <x v="3"/>
    <n v="86.42"/>
    <n v="222"/>
    <s v="STORE13"/>
    <s v="Gardner, Humphrey and Contreras"/>
    <x v="3"/>
    <s v="Johnsonville"/>
    <x v="1"/>
    <n v="4"/>
    <n v="676.58"/>
    <n v="0.23"/>
    <x v="2"/>
    <n v="2083.8663999999999"/>
  </r>
  <r>
    <s v="SALE1685"/>
    <s v="Eric Lee"/>
    <x v="362"/>
    <n v="22"/>
    <x v="1"/>
    <x v="1"/>
    <s v="Bronze"/>
    <x v="371"/>
    <x v="2"/>
    <x v="45"/>
    <x v="0"/>
    <x v="0"/>
    <n v="204.39"/>
    <n v="281"/>
    <s v="STORE1"/>
    <s v="Martinez, Adkins and Johnson"/>
    <x v="0"/>
    <s v="Danielmouth"/>
    <x v="1"/>
    <n v="2"/>
    <n v="938.6"/>
    <n v="0.04"/>
    <x v="1"/>
    <n v="1802.1120000000001"/>
  </r>
  <r>
    <s v="SALE1686"/>
    <s v="Carlos Flores"/>
    <x v="385"/>
    <n v="20"/>
    <x v="0"/>
    <x v="7"/>
    <s v="Gold"/>
    <x v="394"/>
    <x v="533"/>
    <x v="26"/>
    <x v="1"/>
    <x v="11"/>
    <n v="242.23"/>
    <n v="453"/>
    <s v="STORE14"/>
    <s v="Mcdonald Inc"/>
    <x v="2"/>
    <s v="Christopherland"/>
    <x v="0"/>
    <n v="2"/>
    <n v="859.47"/>
    <n v="0.01"/>
    <x v="0"/>
    <n v="1701.7506000000001"/>
  </r>
  <r>
    <s v="SALE1687"/>
    <s v="Jay Patel"/>
    <x v="327"/>
    <n v="43"/>
    <x v="1"/>
    <x v="5"/>
    <s v="Platinum"/>
    <x v="333"/>
    <x v="657"/>
    <x v="16"/>
    <x v="3"/>
    <x v="6"/>
    <n v="234.80599999999998"/>
    <n v="378"/>
    <s v="STORE14"/>
    <s v="Mcdonald Inc"/>
    <x v="2"/>
    <s v="Christopherland"/>
    <x v="0"/>
    <n v="3"/>
    <n v="672.98"/>
    <n v="0.23"/>
    <x v="1"/>
    <n v="1554.5838000000001"/>
  </r>
  <r>
    <s v="SALE1688"/>
    <s v="Ronald Jones"/>
    <x v="269"/>
    <n v="26"/>
    <x v="1"/>
    <x v="3"/>
    <s v="Silver"/>
    <x v="271"/>
    <x v="109"/>
    <x v="6"/>
    <x v="3"/>
    <x v="6"/>
    <n v="461.47"/>
    <n v="190"/>
    <s v="STORE18"/>
    <s v="Guerrero-Schmitt"/>
    <x v="3"/>
    <s v="East Stevechester"/>
    <x v="1"/>
    <n v="1"/>
    <n v="75.8"/>
    <n v="0.28999999999999998"/>
    <x v="1"/>
    <n v="53.817999999999998"/>
  </r>
  <r>
    <s v="SALE1689"/>
    <s v="Christopher Olson"/>
    <x v="245"/>
    <n v="27"/>
    <x v="1"/>
    <x v="33"/>
    <s v="Platinum"/>
    <x v="247"/>
    <x v="658"/>
    <x v="53"/>
    <x v="0"/>
    <x v="11"/>
    <n v="144.53"/>
    <n v="367"/>
    <s v="STORE15"/>
    <s v="Shelton PLC"/>
    <x v="0"/>
    <s v="East Jenniferstad"/>
    <x v="1"/>
    <n v="4"/>
    <n v="742.15"/>
    <n v="0.1"/>
    <x v="2"/>
    <n v="2671.74"/>
  </r>
  <r>
    <s v="SALE1690"/>
    <s v="Tonya Burch"/>
    <x v="39"/>
    <n v="39"/>
    <x v="1"/>
    <x v="9"/>
    <s v="Gold"/>
    <x v="39"/>
    <x v="181"/>
    <x v="37"/>
    <x v="3"/>
    <x v="8"/>
    <n v="19.52"/>
    <n v="57"/>
    <s v="STORE7"/>
    <s v="Martinez-Mullins"/>
    <x v="2"/>
    <s v="Williamsfurt"/>
    <x v="2"/>
    <n v="1"/>
    <n v="637.39"/>
    <n v="0.22"/>
    <x v="1"/>
    <n v="497.16419999999999"/>
  </r>
  <r>
    <s v="SALE1691"/>
    <s v="Heidi Tyler"/>
    <x v="274"/>
    <n v="40"/>
    <x v="1"/>
    <x v="47"/>
    <s v="Bronze"/>
    <x v="277"/>
    <x v="636"/>
    <x v="96"/>
    <x v="2"/>
    <x v="18"/>
    <n v="312.8"/>
    <n v="350"/>
    <s v="STORE17"/>
    <s v="Holloway Ltd"/>
    <x v="0"/>
    <s v="Bensonhaven"/>
    <x v="1"/>
    <n v="1"/>
    <n v="631"/>
    <n v="0.04"/>
    <x v="0"/>
    <n v="605.76"/>
  </r>
  <r>
    <s v="SALE1692"/>
    <s v="Michael Mcneil"/>
    <x v="470"/>
    <n v="46"/>
    <x v="0"/>
    <x v="39"/>
    <s v="Bronze"/>
    <x v="485"/>
    <x v="120"/>
    <x v="61"/>
    <x v="3"/>
    <x v="8"/>
    <n v="143.43"/>
    <n v="58"/>
    <s v="STORE3"/>
    <s v="Johnson-Wright"/>
    <x v="0"/>
    <s v="Hoodberg"/>
    <x v="0"/>
    <n v="4"/>
    <n v="983.98"/>
    <n v="0.11"/>
    <x v="2"/>
    <n v="3502.9688000000001"/>
  </r>
  <r>
    <s v="SALE1693"/>
    <s v="Katherine Dorsey"/>
    <x v="76"/>
    <n v="24"/>
    <x v="0"/>
    <x v="15"/>
    <s v="Platinum"/>
    <x v="76"/>
    <x v="396"/>
    <x v="76"/>
    <x v="3"/>
    <x v="6"/>
    <n v="81.75"/>
    <n v="0"/>
    <s v="STORE11"/>
    <s v="Aguirre-Keller"/>
    <x v="2"/>
    <s v="Lake Michael"/>
    <x v="2"/>
    <n v="4"/>
    <n v="73.69"/>
    <n v="0.08"/>
    <x v="0"/>
    <n v="271.17919999999998"/>
  </r>
  <r>
    <s v="SALE1694"/>
    <s v="Thomas Moore"/>
    <x v="206"/>
    <n v="51"/>
    <x v="1"/>
    <x v="14"/>
    <s v="Silver"/>
    <x v="207"/>
    <x v="412"/>
    <x v="75"/>
    <x v="1"/>
    <x v="11"/>
    <n v="449.4"/>
    <n v="274.7"/>
    <s v="STORE7"/>
    <s v="Martinez-Mullins"/>
    <x v="2"/>
    <s v="Williamsfurt"/>
    <x v="2"/>
    <n v="3"/>
    <n v="110.99"/>
    <n v="0.21"/>
    <x v="0"/>
    <n v="263.04629999999997"/>
  </r>
  <r>
    <s v="SALE1695"/>
    <s v="Thomas Robinson"/>
    <x v="191"/>
    <n v="48"/>
    <x v="1"/>
    <x v="36"/>
    <s v="Bronze"/>
    <x v="192"/>
    <x v="6"/>
    <x v="31"/>
    <x v="3"/>
    <x v="8"/>
    <n v="298.86"/>
    <n v="308"/>
    <s v="STORE7"/>
    <s v="Martinez-Mullins"/>
    <x v="2"/>
    <s v="Williamsfurt"/>
    <x v="2"/>
    <n v="1"/>
    <n v="66.86"/>
    <n v="0.22"/>
    <x v="2"/>
    <n v="52.150799999999997"/>
  </r>
  <r>
    <s v="SALE1696"/>
    <s v="Karen King"/>
    <x v="221"/>
    <n v="64"/>
    <x v="1"/>
    <x v="29"/>
    <s v="Bronze"/>
    <x v="222"/>
    <x v="60"/>
    <x v="22"/>
    <x v="1"/>
    <x v="11"/>
    <n v="349.17"/>
    <n v="476"/>
    <s v="STORE18"/>
    <s v="Guerrero-Schmitt"/>
    <x v="3"/>
    <s v="East Stevechester"/>
    <x v="1"/>
    <n v="1"/>
    <n v="980.26"/>
    <n v="0.14000000000000001"/>
    <x v="1"/>
    <n v="843.02359999999999"/>
  </r>
  <r>
    <s v="SALE1697"/>
    <s v="Christopher Carter"/>
    <x v="65"/>
    <n v="27"/>
    <x v="1"/>
    <x v="34"/>
    <s v="Platinum"/>
    <x v="65"/>
    <x v="302"/>
    <x v="97"/>
    <x v="4"/>
    <x v="14"/>
    <n v="265.73266666666666"/>
    <n v="343"/>
    <s v="STORE18"/>
    <s v="Guerrero-Schmitt"/>
    <x v="3"/>
    <s v="East Stevechester"/>
    <x v="1"/>
    <n v="1"/>
    <n v="235.28"/>
    <n v="0.05"/>
    <x v="1"/>
    <n v="223.51599999999999"/>
  </r>
  <r>
    <s v="SALE1698"/>
    <s v="Jennifer Myers"/>
    <x v="51"/>
    <n v="46"/>
    <x v="0"/>
    <x v="18"/>
    <s v="Platinum"/>
    <x v="51"/>
    <x v="549"/>
    <x v="90"/>
    <x v="1"/>
    <x v="3"/>
    <n v="112.42"/>
    <n v="416"/>
    <s v="STORE15"/>
    <s v="Shelton PLC"/>
    <x v="0"/>
    <s v="East Jenniferstad"/>
    <x v="1"/>
    <n v="3"/>
    <n v="407.39"/>
    <n v="0.08"/>
    <x v="1"/>
    <n v="1124.3964000000001"/>
  </r>
  <r>
    <s v="SALE1699"/>
    <s v="Mr. Mark Beasley"/>
    <x v="126"/>
    <n v="24"/>
    <x v="1"/>
    <x v="30"/>
    <s v="Silver"/>
    <x v="127"/>
    <x v="659"/>
    <x v="16"/>
    <x v="3"/>
    <x v="6"/>
    <n v="234.80599999999998"/>
    <n v="378"/>
    <s v="STORE14"/>
    <s v="Mcdonald Inc"/>
    <x v="2"/>
    <s v="Christopherland"/>
    <x v="0"/>
    <n v="4"/>
    <n v="459.83"/>
    <n v="0.12"/>
    <x v="2"/>
    <n v="1618.6016"/>
  </r>
  <r>
    <s v="SALE1700"/>
    <s v="Rhonda Young"/>
    <x v="341"/>
    <n v="49"/>
    <x v="1"/>
    <x v="41"/>
    <s v="Platinum"/>
    <x v="347"/>
    <x v="348"/>
    <x v="47"/>
    <x v="1"/>
    <x v="3"/>
    <n v="377.52"/>
    <n v="485"/>
    <s v="STORE4"/>
    <s v="Alexander Group"/>
    <x v="2"/>
    <s v="Port Sharon"/>
    <x v="2"/>
    <n v="3"/>
    <n v="706.6"/>
    <n v="0.17"/>
    <x v="1"/>
    <n v="1759.434"/>
  </r>
  <r>
    <s v="SALE1701"/>
    <s v="Beth Martin"/>
    <x v="151"/>
    <n v="34"/>
    <x v="1"/>
    <x v="35"/>
    <s v="Silver"/>
    <x v="152"/>
    <x v="641"/>
    <x v="52"/>
    <x v="4"/>
    <x v="15"/>
    <n v="438.25"/>
    <n v="496"/>
    <s v="STORE19"/>
    <s v="Mann-Austin"/>
    <x v="3"/>
    <s v="Vasquezborough"/>
    <x v="2"/>
    <n v="3"/>
    <n v="811.16"/>
    <n v="0.1"/>
    <x v="2"/>
    <n v="2190.1320000000001"/>
  </r>
  <r>
    <s v="SALE1702"/>
    <s v="Kathy Copeland"/>
    <x v="463"/>
    <n v="42"/>
    <x v="0"/>
    <x v="6"/>
    <s v="Silver"/>
    <x v="478"/>
    <x v="76"/>
    <x v="92"/>
    <x v="4"/>
    <x v="15"/>
    <n v="353.47"/>
    <n v="214"/>
    <s v="STORE7"/>
    <s v="Martinez-Mullins"/>
    <x v="2"/>
    <s v="Williamsfurt"/>
    <x v="2"/>
    <n v="2"/>
    <n v="985.79"/>
    <n v="0.04"/>
    <x v="1"/>
    <n v="1892.7167999999999"/>
  </r>
  <r>
    <s v="SALE1703"/>
    <s v="Dr. Suzanne Bullock"/>
    <x v="8"/>
    <n v="60"/>
    <x v="1"/>
    <x v="4"/>
    <s v="Platinum"/>
    <x v="8"/>
    <x v="660"/>
    <x v="9"/>
    <x v="3"/>
    <x v="6"/>
    <n v="179.77"/>
    <n v="305"/>
    <s v="STORE14"/>
    <s v="Mcdonald Inc"/>
    <x v="2"/>
    <s v="Christopherland"/>
    <x v="0"/>
    <n v="1"/>
    <n v="255.02"/>
    <n v="0.3"/>
    <x v="0"/>
    <n v="178.51400000000001"/>
  </r>
  <r>
    <s v="SALE1704"/>
    <s v="Amy Fowler"/>
    <x v="50"/>
    <n v="62"/>
    <x v="1"/>
    <x v="14"/>
    <s v="Platinum"/>
    <x v="50"/>
    <x v="227"/>
    <x v="46"/>
    <x v="0"/>
    <x v="20"/>
    <n v="21.34"/>
    <n v="65"/>
    <s v="STORE8"/>
    <s v="Bean, Jones and Park"/>
    <x v="1"/>
    <s v="Thompsonborough"/>
    <x v="2"/>
    <n v="1"/>
    <n v="153.57"/>
    <n v="0.01"/>
    <x v="1"/>
    <n v="152.0343"/>
  </r>
  <r>
    <s v="SALE1705"/>
    <s v="Dr. Ashley Yates Md"/>
    <x v="73"/>
    <n v="32"/>
    <x v="0"/>
    <x v="18"/>
    <s v="Bronze"/>
    <x v="73"/>
    <x v="480"/>
    <x v="19"/>
    <x v="1"/>
    <x v="3"/>
    <n v="253.33"/>
    <n v="266"/>
    <s v="STORE18"/>
    <s v="Guerrero-Schmitt"/>
    <x v="3"/>
    <s v="East Stevechester"/>
    <x v="1"/>
    <n v="3"/>
    <n v="962.98"/>
    <n v="0.21"/>
    <x v="0"/>
    <n v="2282.2626"/>
  </r>
  <r>
    <s v="SALE1706"/>
    <s v="Jay Patel"/>
    <x v="327"/>
    <n v="43"/>
    <x v="1"/>
    <x v="5"/>
    <s v="Platinum"/>
    <x v="333"/>
    <x v="532"/>
    <x v="38"/>
    <x v="0"/>
    <x v="13"/>
    <n v="167.12"/>
    <n v="316"/>
    <s v="STORE8"/>
    <s v="Bean, Jones and Park"/>
    <x v="1"/>
    <s v="Thompsonborough"/>
    <x v="2"/>
    <n v="3"/>
    <n v="884.46"/>
    <n v="0.25"/>
    <x v="0"/>
    <n v="1990.0350000000001"/>
  </r>
  <r>
    <s v="SALE1707"/>
    <s v="Melinda Rivera"/>
    <x v="167"/>
    <n v="47"/>
    <x v="1"/>
    <x v="21"/>
    <s v="Platinum"/>
    <x v="168"/>
    <x v="428"/>
    <x v="22"/>
    <x v="1"/>
    <x v="11"/>
    <n v="349.17"/>
    <n v="476"/>
    <s v="STORE10"/>
    <s v="Hill, Wagner and Ballard"/>
    <x v="3"/>
    <s v="East Davidville"/>
    <x v="2"/>
    <n v="4"/>
    <n v="359.71"/>
    <n v="0.05"/>
    <x v="1"/>
    <n v="1366.8979999999999"/>
  </r>
  <r>
    <s v="SALE1708"/>
    <s v="Sarah Rodgers"/>
    <x v="361"/>
    <n v="23"/>
    <x v="1"/>
    <x v="35"/>
    <s v="Gold"/>
    <x v="370"/>
    <x v="388"/>
    <x v="57"/>
    <x v="0"/>
    <x v="13"/>
    <n v="190.29"/>
    <n v="260"/>
    <s v="STORE4"/>
    <s v="Alexander Group"/>
    <x v="2"/>
    <s v="Port Sharon"/>
    <x v="2"/>
    <n v="3"/>
    <n v="766.47"/>
    <n v="0.18"/>
    <x v="0"/>
    <n v="1885.5162"/>
  </r>
  <r>
    <s v="SALE1709"/>
    <s v="Robert Harris"/>
    <x v="302"/>
    <n v="50"/>
    <x v="0"/>
    <x v="9"/>
    <s v="Platinum"/>
    <x v="307"/>
    <x v="661"/>
    <x v="6"/>
    <x v="3"/>
    <x v="6"/>
    <n v="461.47"/>
    <n v="190"/>
    <s v="STORE18"/>
    <s v="Guerrero-Schmitt"/>
    <x v="3"/>
    <s v="East Stevechester"/>
    <x v="1"/>
    <n v="1"/>
    <n v="772.07"/>
    <n v="0.26"/>
    <x v="1"/>
    <n v="571.33180000000004"/>
  </r>
  <r>
    <s v="SALE1710"/>
    <s v="Jeffrey Gomez"/>
    <x v="107"/>
    <n v="22"/>
    <x v="1"/>
    <x v="44"/>
    <s v="Platinum"/>
    <x v="107"/>
    <x v="442"/>
    <x v="46"/>
    <x v="0"/>
    <x v="20"/>
    <n v="21.34"/>
    <n v="65"/>
    <s v="STORE5"/>
    <s v="Gray Ltd"/>
    <x v="0"/>
    <s v="New Michaelchester"/>
    <x v="0"/>
    <n v="3"/>
    <n v="108.31"/>
    <n v="0.26"/>
    <x v="2"/>
    <n v="240.44820000000001"/>
  </r>
  <r>
    <s v="SALE1711"/>
    <s v="Julia Jackson"/>
    <x v="34"/>
    <n v="46"/>
    <x v="0"/>
    <x v="24"/>
    <s v="Platinum"/>
    <x v="34"/>
    <x v="229"/>
    <x v="29"/>
    <x v="3"/>
    <x v="16"/>
    <n v="228.53"/>
    <n v="469"/>
    <s v="STORE6"/>
    <s v="Benson-Elliott"/>
    <x v="3"/>
    <s v="Port Josephberg"/>
    <x v="2"/>
    <n v="1"/>
    <n v="502.53"/>
    <n v="0"/>
    <x v="1"/>
    <n v="502.53"/>
  </r>
  <r>
    <s v="SALE1712"/>
    <s v="Nathan Campbell"/>
    <x v="135"/>
    <n v="37"/>
    <x v="0"/>
    <x v="15"/>
    <s v="Gold"/>
    <x v="136"/>
    <x v="488"/>
    <x v="55"/>
    <x v="4"/>
    <x v="12"/>
    <n v="342.56"/>
    <n v="181"/>
    <s v="STORE16"/>
    <s v="Frederick-Wright"/>
    <x v="1"/>
    <s v="New Jimmymouth"/>
    <x v="1"/>
    <n v="2"/>
    <n v="508.52"/>
    <n v="0.11"/>
    <x v="2"/>
    <n v="905.16559999999993"/>
  </r>
  <r>
    <s v="SALE1713"/>
    <s v="Gregory Curtis"/>
    <x v="227"/>
    <n v="45"/>
    <x v="0"/>
    <x v="1"/>
    <s v="Bronze"/>
    <x v="228"/>
    <x v="423"/>
    <x v="1"/>
    <x v="1"/>
    <x v="1"/>
    <n v="403.71"/>
    <n v="159"/>
    <s v="STORE3"/>
    <s v="Johnson-Wright"/>
    <x v="0"/>
    <s v="Hoodberg"/>
    <x v="0"/>
    <n v="1"/>
    <n v="492"/>
    <n v="0.26"/>
    <x v="1"/>
    <n v="364.08"/>
  </r>
  <r>
    <s v="SALE1714"/>
    <s v="Sara Ingram"/>
    <x v="143"/>
    <n v="46"/>
    <x v="1"/>
    <x v="45"/>
    <s v="Bronze"/>
    <x v="144"/>
    <x v="121"/>
    <x v="92"/>
    <x v="4"/>
    <x v="15"/>
    <n v="353.47"/>
    <n v="214"/>
    <s v="STORE14"/>
    <s v="Mcdonald Inc"/>
    <x v="2"/>
    <s v="Christopherland"/>
    <x v="0"/>
    <n v="4"/>
    <n v="746.36"/>
    <n v="0.02"/>
    <x v="0"/>
    <n v="2925.7312000000002"/>
  </r>
  <r>
    <s v="SALE1715"/>
    <s v="Thomas Moore"/>
    <x v="206"/>
    <n v="51"/>
    <x v="1"/>
    <x v="14"/>
    <s v="Silver"/>
    <x v="207"/>
    <x v="260"/>
    <x v="21"/>
    <x v="2"/>
    <x v="4"/>
    <n v="115.82"/>
    <n v="460"/>
    <s v="STORE1"/>
    <s v="Martinez, Adkins and Johnson"/>
    <x v="0"/>
    <s v="Danielmouth"/>
    <x v="1"/>
    <n v="1"/>
    <n v="120.83"/>
    <n v="0.08"/>
    <x v="0"/>
    <n v="111.1636"/>
  </r>
  <r>
    <s v="SALE1716"/>
    <s v="John Donaldson"/>
    <x v="121"/>
    <n v="27"/>
    <x v="0"/>
    <x v="17"/>
    <s v="Bronze"/>
    <x v="122"/>
    <x v="22"/>
    <x v="25"/>
    <x v="1"/>
    <x v="5"/>
    <n v="480.9"/>
    <n v="104"/>
    <s v="STORE18"/>
    <s v="Guerrero-Schmitt"/>
    <x v="3"/>
    <s v="East Stevechester"/>
    <x v="1"/>
    <n v="2"/>
    <n v="68.31"/>
    <n v="0.28999999999999998"/>
    <x v="2"/>
    <n v="97.000199999999992"/>
  </r>
  <r>
    <s v="SALE1717"/>
    <s v="James Bean"/>
    <x v="330"/>
    <n v="50"/>
    <x v="0"/>
    <x v="23"/>
    <s v="Bronze"/>
    <x v="336"/>
    <x v="493"/>
    <x v="62"/>
    <x v="0"/>
    <x v="20"/>
    <n v="484.62"/>
    <n v="432"/>
    <s v="STORE18"/>
    <s v="Guerrero-Schmitt"/>
    <x v="3"/>
    <s v="East Stevechester"/>
    <x v="1"/>
    <n v="2"/>
    <n v="761.71"/>
    <n v="0.02"/>
    <x v="1"/>
    <n v="1492.9516000000001"/>
  </r>
  <r>
    <s v="SALE1718"/>
    <s v="Cody Diaz"/>
    <x v="148"/>
    <n v="27"/>
    <x v="1"/>
    <x v="21"/>
    <s v="Silver"/>
    <x v="149"/>
    <x v="615"/>
    <x v="36"/>
    <x v="3"/>
    <x v="6"/>
    <n v="325.26"/>
    <n v="400"/>
    <s v="STORE3"/>
    <s v="Johnson-Wright"/>
    <x v="0"/>
    <s v="Hoodberg"/>
    <x v="0"/>
    <n v="4"/>
    <n v="346.37"/>
    <n v="0.18"/>
    <x v="2"/>
    <n v="1136.0935999999999"/>
  </r>
  <r>
    <s v="SALE1719"/>
    <s v="Daniel Boyd"/>
    <x v="69"/>
    <n v="29"/>
    <x v="1"/>
    <x v="35"/>
    <s v="Bronze"/>
    <x v="69"/>
    <x v="404"/>
    <x v="76"/>
    <x v="3"/>
    <x v="6"/>
    <n v="81.75"/>
    <n v="0"/>
    <s v="STORE12"/>
    <s v="Thomas, Bridges and Harris"/>
    <x v="0"/>
    <s v="Sabrinatown"/>
    <x v="2"/>
    <n v="1"/>
    <n v="846.3"/>
    <n v="0.14000000000000001"/>
    <x v="1"/>
    <n v="727.81799999999998"/>
  </r>
  <r>
    <s v="SALE1720"/>
    <s v="Summer Weiss"/>
    <x v="439"/>
    <n v="37"/>
    <x v="0"/>
    <x v="19"/>
    <s v="Bronze"/>
    <x v="450"/>
    <x v="248"/>
    <x v="90"/>
    <x v="1"/>
    <x v="3"/>
    <n v="112.42"/>
    <n v="416"/>
    <s v="STORE19"/>
    <s v="Mann-Austin"/>
    <x v="3"/>
    <s v="Vasquezborough"/>
    <x v="2"/>
    <n v="1"/>
    <n v="458.97"/>
    <n v="0.1"/>
    <x v="1"/>
    <n v="413.07299999999998"/>
  </r>
  <r>
    <s v="SALE1721"/>
    <s v="Jennifer Figueroa"/>
    <x v="471"/>
    <n v="45"/>
    <x v="0"/>
    <x v="31"/>
    <s v="Bronze"/>
    <x v="486"/>
    <x v="324"/>
    <x v="19"/>
    <x v="1"/>
    <x v="3"/>
    <n v="253.33"/>
    <n v="266"/>
    <s v="STORE7"/>
    <s v="Martinez-Mullins"/>
    <x v="2"/>
    <s v="Williamsfurt"/>
    <x v="2"/>
    <n v="2"/>
    <n v="536.61"/>
    <n v="0.14000000000000001"/>
    <x v="0"/>
    <n v="922.9692"/>
  </r>
  <r>
    <s v="SALE1722"/>
    <s v="Dr. Tamara White Md"/>
    <x v="47"/>
    <n v="60"/>
    <x v="0"/>
    <x v="29"/>
    <s v="Bronze"/>
    <x v="47"/>
    <x v="326"/>
    <x v="87"/>
    <x v="4"/>
    <x v="11"/>
    <n v="113.83"/>
    <n v="485"/>
    <s v="STORE0"/>
    <s v="Rivera-Warner"/>
    <x v="3"/>
    <s v="Washingtonfurt"/>
    <x v="1"/>
    <n v="3"/>
    <n v="130.41"/>
    <n v="0.14000000000000001"/>
    <x v="1"/>
    <n v="336.45780000000002"/>
  </r>
  <r>
    <s v="SALE1723"/>
    <s v="Christopher Ford"/>
    <x v="110"/>
    <n v="56"/>
    <x v="0"/>
    <x v="31"/>
    <s v="Bronze"/>
    <x v="111"/>
    <x v="102"/>
    <x v="41"/>
    <x v="2"/>
    <x v="19"/>
    <n v="183.04"/>
    <n v="457"/>
    <s v="STORE12"/>
    <s v="Thomas, Bridges and Harris"/>
    <x v="0"/>
    <s v="Sabrinatown"/>
    <x v="2"/>
    <n v="4"/>
    <n v="706.67"/>
    <n v="0.01"/>
    <x v="0"/>
    <n v="2798.4132"/>
  </r>
  <r>
    <s v="SALE1724"/>
    <s v="Jacqueline Payne"/>
    <x v="411"/>
    <n v="46"/>
    <x v="0"/>
    <x v="6"/>
    <s v="Gold"/>
    <x v="422"/>
    <x v="662"/>
    <x v="16"/>
    <x v="3"/>
    <x v="6"/>
    <n v="234.80599999999998"/>
    <n v="378"/>
    <s v="STORE3"/>
    <s v="Johnson-Wright"/>
    <x v="0"/>
    <s v="Hoodberg"/>
    <x v="0"/>
    <n v="3"/>
    <n v="523.45000000000005"/>
    <n v="0.17"/>
    <x v="0"/>
    <n v="1303.3905"/>
  </r>
  <r>
    <s v="SALE1725"/>
    <s v="Ms. Maria Leach"/>
    <x v="431"/>
    <n v="64"/>
    <x v="0"/>
    <x v="2"/>
    <s v="Platinum"/>
    <x v="442"/>
    <x v="437"/>
    <x v="52"/>
    <x v="4"/>
    <x v="15"/>
    <n v="438.25"/>
    <n v="496"/>
    <s v="STORE18"/>
    <s v="Guerrero-Schmitt"/>
    <x v="3"/>
    <s v="East Stevechester"/>
    <x v="1"/>
    <n v="3"/>
    <n v="482.2"/>
    <n v="0.23"/>
    <x v="2"/>
    <n v="1113.8820000000001"/>
  </r>
  <r>
    <s v="SALE1726"/>
    <s v="Donald Lee"/>
    <x v="368"/>
    <n v="26"/>
    <x v="0"/>
    <x v="49"/>
    <s v="Bronze"/>
    <x v="377"/>
    <x v="142"/>
    <x v="81"/>
    <x v="2"/>
    <x v="18"/>
    <n v="266.86"/>
    <n v="458"/>
    <s v="STORE5"/>
    <s v="Gray Ltd"/>
    <x v="0"/>
    <s v="New Michaelchester"/>
    <x v="0"/>
    <n v="4"/>
    <n v="688.86"/>
    <n v="0.02"/>
    <x v="2"/>
    <n v="2700.3312000000001"/>
  </r>
  <r>
    <s v="SALE1727"/>
    <s v="Jonathan Steele"/>
    <x v="192"/>
    <n v="52"/>
    <x v="1"/>
    <x v="47"/>
    <s v="Silver"/>
    <x v="193"/>
    <x v="98"/>
    <x v="21"/>
    <x v="2"/>
    <x v="4"/>
    <n v="115.82"/>
    <n v="460"/>
    <s v="STORE0"/>
    <s v="Rivera-Warner"/>
    <x v="3"/>
    <s v="Washingtonfurt"/>
    <x v="1"/>
    <n v="1"/>
    <n v="145.47999999999999"/>
    <n v="0.1"/>
    <x v="2"/>
    <n v="130.93199999999999"/>
  </r>
  <r>
    <s v="SALE1728"/>
    <s v="Debra Liu"/>
    <x v="395"/>
    <n v="55"/>
    <x v="0"/>
    <x v="46"/>
    <s v="Bronze"/>
    <x v="406"/>
    <x v="419"/>
    <x v="45"/>
    <x v="0"/>
    <x v="0"/>
    <n v="204.39"/>
    <n v="281"/>
    <s v="STORE11"/>
    <s v="Aguirre-Keller"/>
    <x v="2"/>
    <s v="Lake Michael"/>
    <x v="2"/>
    <n v="4"/>
    <n v="862.25"/>
    <n v="0.28000000000000003"/>
    <x v="1"/>
    <n v="2483.2800000000002"/>
  </r>
  <r>
    <s v="SALE1729"/>
    <s v="Ricardo Jones"/>
    <x v="394"/>
    <n v="30"/>
    <x v="0"/>
    <x v="46"/>
    <s v="Silver"/>
    <x v="404"/>
    <x v="627"/>
    <x v="55"/>
    <x v="4"/>
    <x v="12"/>
    <n v="342.56"/>
    <n v="181"/>
    <s v="STORE14"/>
    <s v="Mcdonald Inc"/>
    <x v="2"/>
    <s v="Christopherland"/>
    <x v="0"/>
    <n v="4"/>
    <n v="146.12"/>
    <n v="0.12"/>
    <x v="2"/>
    <n v="514.3424"/>
  </r>
  <r>
    <s v="SALE1730"/>
    <s v="Earl Smith Dds"/>
    <x v="150"/>
    <n v="59"/>
    <x v="0"/>
    <x v="34"/>
    <s v="Gold"/>
    <x v="151"/>
    <x v="583"/>
    <x v="45"/>
    <x v="0"/>
    <x v="0"/>
    <n v="204.39"/>
    <n v="281"/>
    <s v="STORE18"/>
    <s v="Guerrero-Schmitt"/>
    <x v="3"/>
    <s v="East Stevechester"/>
    <x v="1"/>
    <n v="2"/>
    <n v="695.02"/>
    <n v="0.3"/>
    <x v="2"/>
    <n v="973.02799999999991"/>
  </r>
  <r>
    <s v="SALE1731"/>
    <s v="Jordan Wells"/>
    <x v="208"/>
    <n v="47"/>
    <x v="1"/>
    <x v="19"/>
    <s v="Gold"/>
    <x v="209"/>
    <x v="602"/>
    <x v="32"/>
    <x v="2"/>
    <x v="18"/>
    <n v="358.47"/>
    <n v="213"/>
    <s v="STORE10"/>
    <s v="Hill, Wagner and Ballard"/>
    <x v="3"/>
    <s v="East Davidville"/>
    <x v="2"/>
    <n v="2"/>
    <n v="886.67"/>
    <n v="0.24"/>
    <x v="1"/>
    <n v="1347.7384"/>
  </r>
  <r>
    <s v="SALE1732"/>
    <s v="Katherine Dorsey"/>
    <x v="76"/>
    <n v="24"/>
    <x v="0"/>
    <x v="15"/>
    <s v="Platinum"/>
    <x v="76"/>
    <x v="312"/>
    <x v="73"/>
    <x v="2"/>
    <x v="4"/>
    <n v="340.39"/>
    <n v="177"/>
    <s v="STORE18"/>
    <s v="Guerrero-Schmitt"/>
    <x v="3"/>
    <s v="East Stevechester"/>
    <x v="1"/>
    <n v="2"/>
    <n v="864.09"/>
    <n v="0.06"/>
    <x v="2"/>
    <n v="1624.4892"/>
  </r>
  <r>
    <s v="SALE1733"/>
    <s v="Jeremy Harris"/>
    <x v="446"/>
    <n v="59"/>
    <x v="1"/>
    <x v="31"/>
    <s v="Bronze"/>
    <x v="458"/>
    <x v="589"/>
    <x v="21"/>
    <x v="2"/>
    <x v="4"/>
    <n v="115.82"/>
    <n v="460"/>
    <s v="STORE9"/>
    <s v="Moore, Padilla and Butler"/>
    <x v="2"/>
    <s v="East Johnstad"/>
    <x v="1"/>
    <n v="1"/>
    <n v="437.65"/>
    <n v="0.02"/>
    <x v="1"/>
    <n v="428.89699999999999"/>
  </r>
  <r>
    <s v="SALE1734"/>
    <s v="Christina Garcia"/>
    <x v="342"/>
    <n v="37"/>
    <x v="1"/>
    <x v="32"/>
    <s v="Platinum"/>
    <x v="349"/>
    <x v="20"/>
    <x v="14"/>
    <x v="4"/>
    <x v="12"/>
    <n v="223.43"/>
    <n v="154"/>
    <s v="STORE13"/>
    <s v="Gardner, Humphrey and Contreras"/>
    <x v="3"/>
    <s v="Johnsonville"/>
    <x v="1"/>
    <n v="2"/>
    <n v="208.09"/>
    <n v="0.27"/>
    <x v="0"/>
    <n v="303.81139999999999"/>
  </r>
  <r>
    <s v="SALE1735"/>
    <s v="Katherine Dorsey"/>
    <x v="76"/>
    <n v="24"/>
    <x v="0"/>
    <x v="15"/>
    <s v="Platinum"/>
    <x v="76"/>
    <x v="107"/>
    <x v="47"/>
    <x v="1"/>
    <x v="3"/>
    <n v="377.52"/>
    <n v="485"/>
    <s v="STORE17"/>
    <s v="Holloway Ltd"/>
    <x v="0"/>
    <s v="Bensonhaven"/>
    <x v="1"/>
    <n v="4"/>
    <n v="825.78"/>
    <n v="0.02"/>
    <x v="0"/>
    <n v="3237.0576000000001"/>
  </r>
  <r>
    <s v="SALE1736"/>
    <s v="Anthony Phillips"/>
    <x v="5"/>
    <n v="18"/>
    <x v="1"/>
    <x v="5"/>
    <s v="Platinum"/>
    <x v="5"/>
    <x v="154"/>
    <x v="60"/>
    <x v="4"/>
    <x v="11"/>
    <n v="174.02"/>
    <n v="268"/>
    <s v="STORE17"/>
    <s v="Holloway Ltd"/>
    <x v="0"/>
    <s v="Bensonhaven"/>
    <x v="1"/>
    <n v="3"/>
    <n v="849.77"/>
    <n v="0.12"/>
    <x v="1"/>
    <n v="2243.3928000000001"/>
  </r>
  <r>
    <s v="SALE1737"/>
    <s v="Evelyn Brown"/>
    <x v="33"/>
    <n v="39"/>
    <x v="0"/>
    <x v="23"/>
    <s v="Gold"/>
    <x v="33"/>
    <x v="158"/>
    <x v="17"/>
    <x v="2"/>
    <x v="2"/>
    <n v="482.75"/>
    <n v="444"/>
    <s v="STORE4"/>
    <s v="Alexander Group"/>
    <x v="2"/>
    <s v="Port Sharon"/>
    <x v="2"/>
    <n v="1"/>
    <n v="88.78"/>
    <n v="0.18"/>
    <x v="0"/>
    <n v="72.799600000000012"/>
  </r>
  <r>
    <s v="SALE1738"/>
    <s v="Todd Poole"/>
    <x v="225"/>
    <n v="29"/>
    <x v="1"/>
    <x v="31"/>
    <s v="Bronze"/>
    <x v="226"/>
    <x v="455"/>
    <x v="36"/>
    <x v="3"/>
    <x v="6"/>
    <n v="325.26"/>
    <n v="400"/>
    <s v="STORE4"/>
    <s v="Alexander Group"/>
    <x v="2"/>
    <s v="Port Sharon"/>
    <x v="2"/>
    <n v="4"/>
    <n v="507.22"/>
    <n v="0.14000000000000001"/>
    <x v="1"/>
    <n v="1744.8368"/>
  </r>
  <r>
    <s v="SALE1739"/>
    <s v="Robert House"/>
    <x v="213"/>
    <n v="34"/>
    <x v="0"/>
    <x v="33"/>
    <s v="Gold"/>
    <x v="214"/>
    <x v="649"/>
    <x v="99"/>
    <x v="4"/>
    <x v="21"/>
    <n v="358.47"/>
    <n v="143"/>
    <s v="STORE0"/>
    <s v="Rivera-Warner"/>
    <x v="3"/>
    <s v="Washingtonfurt"/>
    <x v="1"/>
    <n v="3"/>
    <n v="330.98"/>
    <n v="0.11"/>
    <x v="0"/>
    <n v="883.71660000000008"/>
  </r>
  <r>
    <s v="SALE1740"/>
    <s v="Sarah Rodgers"/>
    <x v="361"/>
    <n v="23"/>
    <x v="1"/>
    <x v="35"/>
    <s v="Gold"/>
    <x v="370"/>
    <x v="663"/>
    <x v="92"/>
    <x v="4"/>
    <x v="15"/>
    <n v="353.47"/>
    <n v="214"/>
    <s v="STORE19"/>
    <s v="Mann-Austin"/>
    <x v="3"/>
    <s v="Vasquezborough"/>
    <x v="2"/>
    <n v="4"/>
    <n v="442.87"/>
    <n v="0.08"/>
    <x v="0"/>
    <n v="1629.7616"/>
  </r>
  <r>
    <s v="SALE1741"/>
    <s v="Ms. Maria Leach"/>
    <x v="431"/>
    <n v="64"/>
    <x v="0"/>
    <x v="2"/>
    <s v="Platinum"/>
    <x v="442"/>
    <x v="200"/>
    <x v="99"/>
    <x v="4"/>
    <x v="21"/>
    <n v="358.47"/>
    <n v="143"/>
    <s v="STORE2"/>
    <s v="Black-Horn"/>
    <x v="2"/>
    <s v="North Nancyview"/>
    <x v="0"/>
    <n v="2"/>
    <n v="939.66"/>
    <n v="0.14000000000000001"/>
    <x v="1"/>
    <n v="1616.2152000000001"/>
  </r>
  <r>
    <s v="SALE1742"/>
    <s v="Gloria Taylor"/>
    <x v="144"/>
    <n v="56"/>
    <x v="1"/>
    <x v="38"/>
    <s v="Platinum"/>
    <x v="145"/>
    <x v="90"/>
    <x v="78"/>
    <x v="0"/>
    <x v="0"/>
    <n v="107.06"/>
    <n v="359"/>
    <s v="STORE3"/>
    <s v="Johnson-Wright"/>
    <x v="0"/>
    <s v="Hoodberg"/>
    <x v="0"/>
    <n v="1"/>
    <n v="24.13"/>
    <n v="0"/>
    <x v="0"/>
    <n v="24.13"/>
  </r>
  <r>
    <s v="SALE1743"/>
    <s v="Chloe Aguilar"/>
    <x v="189"/>
    <n v="58"/>
    <x v="0"/>
    <x v="28"/>
    <s v="Bronze"/>
    <x v="190"/>
    <x v="648"/>
    <x v="89"/>
    <x v="0"/>
    <x v="13"/>
    <n v="313.26"/>
    <n v="369"/>
    <s v="STORE3"/>
    <s v="Johnson-Wright"/>
    <x v="0"/>
    <s v="Hoodberg"/>
    <x v="0"/>
    <n v="3"/>
    <n v="239.54"/>
    <n v="0.28999999999999998"/>
    <x v="2"/>
    <n v="510.22019999999998"/>
  </r>
  <r>
    <s v="SALE1744"/>
    <s v="Sheri Joyce"/>
    <x v="373"/>
    <n v="26"/>
    <x v="0"/>
    <x v="27"/>
    <s v="Platinum"/>
    <x v="382"/>
    <x v="313"/>
    <x v="54"/>
    <x v="4"/>
    <x v="21"/>
    <n v="167.34"/>
    <n v="296"/>
    <s v="STORE14"/>
    <s v="Mcdonald Inc"/>
    <x v="2"/>
    <s v="Christopherland"/>
    <x v="0"/>
    <n v="1"/>
    <n v="588.53"/>
    <n v="0.1"/>
    <x v="0"/>
    <n v="529.67700000000002"/>
  </r>
  <r>
    <s v="SALE1745"/>
    <s v="Misty Ferguson"/>
    <x v="282"/>
    <n v="58"/>
    <x v="0"/>
    <x v="40"/>
    <s v="Gold"/>
    <x v="285"/>
    <x v="198"/>
    <x v="17"/>
    <x v="2"/>
    <x v="2"/>
    <n v="482.75"/>
    <n v="444"/>
    <s v="STORE15"/>
    <s v="Shelton PLC"/>
    <x v="0"/>
    <s v="East Jenniferstad"/>
    <x v="1"/>
    <n v="1"/>
    <n v="145.96"/>
    <n v="0.3"/>
    <x v="0"/>
    <n v="102.172"/>
  </r>
  <r>
    <s v="SALE1746"/>
    <s v="Colleen Maynard"/>
    <x v="209"/>
    <n v="29"/>
    <x v="0"/>
    <x v="39"/>
    <s v="Gold"/>
    <x v="210"/>
    <x v="133"/>
    <x v="7"/>
    <x v="3"/>
    <x v="7"/>
    <n v="138.05000000000001"/>
    <n v="89"/>
    <s v="STORE4"/>
    <s v="Alexander Group"/>
    <x v="2"/>
    <s v="Port Sharon"/>
    <x v="2"/>
    <n v="4"/>
    <n v="640.91"/>
    <n v="0.06"/>
    <x v="0"/>
    <n v="2409.8216000000002"/>
  </r>
  <r>
    <s v="SALE1747"/>
    <s v="William Martin"/>
    <x v="228"/>
    <n v="19"/>
    <x v="0"/>
    <x v="40"/>
    <s v="Platinum"/>
    <x v="229"/>
    <x v="420"/>
    <x v="91"/>
    <x v="2"/>
    <x v="19"/>
    <n v="299.11"/>
    <n v="118"/>
    <s v="STORE11"/>
    <s v="Aguirre-Keller"/>
    <x v="2"/>
    <s v="Lake Michael"/>
    <x v="2"/>
    <n v="3"/>
    <n v="773.86"/>
    <n v="0.22"/>
    <x v="0"/>
    <n v="1810.8324"/>
  </r>
  <r>
    <s v="SALE1748"/>
    <s v="Samantha Lee"/>
    <x v="190"/>
    <n v="36"/>
    <x v="1"/>
    <x v="40"/>
    <s v="Bronze"/>
    <x v="191"/>
    <x v="299"/>
    <x v="45"/>
    <x v="0"/>
    <x v="0"/>
    <n v="204.39"/>
    <n v="281"/>
    <s v="STORE15"/>
    <s v="Shelton PLC"/>
    <x v="0"/>
    <s v="East Jenniferstad"/>
    <x v="1"/>
    <n v="2"/>
    <n v="31.28"/>
    <n v="0.2"/>
    <x v="2"/>
    <n v="50.048000000000002"/>
  </r>
  <r>
    <s v="SALE1749"/>
    <s v="James Orozco"/>
    <x v="140"/>
    <n v="37"/>
    <x v="1"/>
    <x v="17"/>
    <s v="Gold"/>
    <x v="141"/>
    <x v="253"/>
    <x v="74"/>
    <x v="0"/>
    <x v="13"/>
    <n v="152.91999999999999"/>
    <n v="281"/>
    <s v="STORE6"/>
    <s v="Benson-Elliott"/>
    <x v="3"/>
    <s v="Port Josephberg"/>
    <x v="2"/>
    <n v="4"/>
    <n v="389.22"/>
    <n v="0.18"/>
    <x v="0"/>
    <n v="1276.6415999999999"/>
  </r>
  <r>
    <s v="SALE1750"/>
    <s v="Laura Alvarez"/>
    <x v="268"/>
    <n v="49"/>
    <x v="1"/>
    <x v="7"/>
    <s v="Platinum"/>
    <x v="270"/>
    <x v="137"/>
    <x v="91"/>
    <x v="2"/>
    <x v="19"/>
    <n v="299.11"/>
    <n v="118"/>
    <s v="STORE15"/>
    <s v="Shelton PLC"/>
    <x v="0"/>
    <s v="East Jenniferstad"/>
    <x v="1"/>
    <n v="3"/>
    <n v="543.44000000000005"/>
    <n v="0.13"/>
    <x v="1"/>
    <n v="1418.3784000000001"/>
  </r>
  <r>
    <s v="SALE1751"/>
    <s v="Christopher David"/>
    <x v="99"/>
    <n v="42"/>
    <x v="0"/>
    <x v="43"/>
    <s v="Silver"/>
    <x v="99"/>
    <x v="627"/>
    <x v="0"/>
    <x v="0"/>
    <x v="0"/>
    <n v="245.98"/>
    <n v="471"/>
    <s v="STORE19"/>
    <s v="Mann-Austin"/>
    <x v="3"/>
    <s v="Vasquezborough"/>
    <x v="2"/>
    <n v="4"/>
    <n v="715.42"/>
    <n v="0.28999999999999998"/>
    <x v="1"/>
    <n v="2031.7927999999999"/>
  </r>
  <r>
    <s v="SALE1752"/>
    <s v="Sarah Rodgers"/>
    <x v="361"/>
    <n v="23"/>
    <x v="1"/>
    <x v="35"/>
    <s v="Gold"/>
    <x v="370"/>
    <x v="115"/>
    <x v="21"/>
    <x v="2"/>
    <x v="4"/>
    <n v="115.82"/>
    <n v="460"/>
    <s v="STORE4"/>
    <s v="Alexander Group"/>
    <x v="2"/>
    <s v="Port Sharon"/>
    <x v="2"/>
    <n v="4"/>
    <n v="676.14"/>
    <n v="0.11"/>
    <x v="2"/>
    <n v="2407.0583999999999"/>
  </r>
  <r>
    <s v="SALE1753"/>
    <s v="Jamie Yoder"/>
    <x v="267"/>
    <n v="43"/>
    <x v="0"/>
    <x v="18"/>
    <s v="Platinum"/>
    <x v="269"/>
    <x v="664"/>
    <x v="11"/>
    <x v="1"/>
    <x v="10"/>
    <n v="326.06"/>
    <n v="301"/>
    <s v="STORE1"/>
    <s v="Martinez, Adkins and Johnson"/>
    <x v="0"/>
    <s v="Danielmouth"/>
    <x v="1"/>
    <n v="4"/>
    <n v="352.72"/>
    <n v="0.25"/>
    <x v="0"/>
    <n v="1058.1600000000001"/>
  </r>
  <r>
    <s v="SALE1754"/>
    <s v="Teresa Stokes"/>
    <x v="120"/>
    <n v="41"/>
    <x v="1"/>
    <x v="9"/>
    <s v="Platinum"/>
    <x v="348"/>
    <x v="343"/>
    <x v="75"/>
    <x v="1"/>
    <x v="11"/>
    <n v="449.4"/>
    <n v="274.7"/>
    <s v="STORE12"/>
    <s v="Thomas, Bridges and Harris"/>
    <x v="0"/>
    <s v="Sabrinatown"/>
    <x v="2"/>
    <n v="1"/>
    <n v="470.18"/>
    <n v="0.19"/>
    <x v="1"/>
    <n v="380.84580000000011"/>
  </r>
  <r>
    <s v="SALE1755"/>
    <s v="Timothy Sanders"/>
    <x v="398"/>
    <n v="29"/>
    <x v="0"/>
    <x v="26"/>
    <s v="Bronze"/>
    <x v="409"/>
    <x v="665"/>
    <x v="73"/>
    <x v="2"/>
    <x v="4"/>
    <n v="340.39"/>
    <n v="177"/>
    <s v="STORE11"/>
    <s v="Aguirre-Keller"/>
    <x v="2"/>
    <s v="Lake Michael"/>
    <x v="2"/>
    <n v="1"/>
    <n v="891.79"/>
    <n v="0.03"/>
    <x v="0"/>
    <n v="865.03629999999998"/>
  </r>
  <r>
    <s v="SALE1756"/>
    <s v="Sherry Cabrera"/>
    <x v="14"/>
    <n v="55"/>
    <x v="0"/>
    <x v="2"/>
    <s v="Silver"/>
    <x v="14"/>
    <x v="155"/>
    <x v="41"/>
    <x v="2"/>
    <x v="19"/>
    <n v="183.04"/>
    <n v="457"/>
    <s v="STORE17"/>
    <s v="Holloway Ltd"/>
    <x v="0"/>
    <s v="Bensonhaven"/>
    <x v="1"/>
    <n v="2"/>
    <n v="433.07"/>
    <n v="0.25"/>
    <x v="2"/>
    <n v="649.60500000000002"/>
  </r>
  <r>
    <s v="SALE1757"/>
    <s v="Kenneth Lambert"/>
    <x v="171"/>
    <n v="55"/>
    <x v="1"/>
    <x v="32"/>
    <s v="Platinum"/>
    <x v="172"/>
    <x v="648"/>
    <x v="73"/>
    <x v="2"/>
    <x v="4"/>
    <n v="340.39"/>
    <n v="177"/>
    <s v="STORE19"/>
    <s v="Mann-Austin"/>
    <x v="3"/>
    <s v="Vasquezborough"/>
    <x v="2"/>
    <n v="3"/>
    <n v="626.71"/>
    <n v="7.0000000000000007E-2"/>
    <x v="2"/>
    <n v="1748.5209"/>
  </r>
  <r>
    <s v="SALE1758"/>
    <s v="Nathan Campbell"/>
    <x v="135"/>
    <n v="37"/>
    <x v="0"/>
    <x v="15"/>
    <s v="Gold"/>
    <x v="136"/>
    <x v="120"/>
    <x v="14"/>
    <x v="4"/>
    <x v="12"/>
    <n v="223.43"/>
    <n v="154"/>
    <s v="STORE0"/>
    <s v="Rivera-Warner"/>
    <x v="3"/>
    <s v="Washingtonfurt"/>
    <x v="1"/>
    <n v="2"/>
    <n v="324.18"/>
    <n v="0.06"/>
    <x v="2"/>
    <n v="609.45839999999998"/>
  </r>
  <r>
    <s v="SALE1759"/>
    <s v="Nathan Hernandez"/>
    <x v="198"/>
    <n v="32"/>
    <x v="1"/>
    <x v="10"/>
    <s v="Silver"/>
    <x v="199"/>
    <x v="134"/>
    <x v="66"/>
    <x v="3"/>
    <x v="6"/>
    <n v="48.01"/>
    <n v="439"/>
    <s v="STORE17"/>
    <s v="Holloway Ltd"/>
    <x v="0"/>
    <s v="Bensonhaven"/>
    <x v="1"/>
    <n v="4"/>
    <n v="839.74"/>
    <n v="0.13"/>
    <x v="1"/>
    <n v="2922.2952"/>
  </r>
  <r>
    <s v="SALE1760"/>
    <s v="Maria Sanchez"/>
    <x v="303"/>
    <n v="46"/>
    <x v="0"/>
    <x v="16"/>
    <s v="Bronze"/>
    <x v="308"/>
    <x v="598"/>
    <x v="85"/>
    <x v="1"/>
    <x v="3"/>
    <n v="86.42"/>
    <n v="222"/>
    <s v="STORE15"/>
    <s v="Shelton PLC"/>
    <x v="0"/>
    <s v="East Jenniferstad"/>
    <x v="1"/>
    <n v="3"/>
    <n v="252.63"/>
    <n v="0.28000000000000003"/>
    <x v="0"/>
    <n v="545.68079999999998"/>
  </r>
  <r>
    <s v="SALE1761"/>
    <s v="Damon Perez"/>
    <x v="57"/>
    <n v="21"/>
    <x v="0"/>
    <x v="31"/>
    <s v="Gold"/>
    <x v="57"/>
    <x v="436"/>
    <x v="29"/>
    <x v="3"/>
    <x v="16"/>
    <n v="228.53"/>
    <n v="469"/>
    <s v="STORE19"/>
    <s v="Mann-Austin"/>
    <x v="3"/>
    <s v="Vasquezborough"/>
    <x v="2"/>
    <n v="2"/>
    <n v="60.53"/>
    <n v="0.18"/>
    <x v="0"/>
    <n v="99.269200000000012"/>
  </r>
  <r>
    <s v="SALE1762"/>
    <s v="Katherine Dorsey"/>
    <x v="76"/>
    <n v="24"/>
    <x v="0"/>
    <x v="15"/>
    <s v="Platinum"/>
    <x v="76"/>
    <x v="291"/>
    <x v="94"/>
    <x v="3"/>
    <x v="22"/>
    <n v="388.46"/>
    <n v="208"/>
    <s v="STORE13"/>
    <s v="Gardner, Humphrey and Contreras"/>
    <x v="3"/>
    <s v="Johnsonville"/>
    <x v="1"/>
    <n v="4"/>
    <n v="341.95"/>
    <n v="0.25"/>
    <x v="0"/>
    <n v="1025.8499999999999"/>
  </r>
  <r>
    <s v="SALE1763"/>
    <s v="Bryan Garcia"/>
    <x v="402"/>
    <n v="54"/>
    <x v="1"/>
    <x v="0"/>
    <s v="Silver"/>
    <x v="413"/>
    <x v="240"/>
    <x v="62"/>
    <x v="0"/>
    <x v="20"/>
    <n v="484.62"/>
    <n v="432"/>
    <s v="STORE16"/>
    <s v="Frederick-Wright"/>
    <x v="1"/>
    <s v="New Jimmymouth"/>
    <x v="1"/>
    <n v="4"/>
    <n v="300.12"/>
    <n v="0.05"/>
    <x v="1"/>
    <n v="1140.4559999999999"/>
  </r>
  <r>
    <s v="SALE1764"/>
    <s v="Tyler Conrad"/>
    <x v="71"/>
    <n v="53"/>
    <x v="1"/>
    <x v="16"/>
    <s v="Platinum"/>
    <x v="71"/>
    <x v="105"/>
    <x v="77"/>
    <x v="0"/>
    <x v="11"/>
    <n v="38.76"/>
    <n v="137"/>
    <s v="STORE17"/>
    <s v="Holloway Ltd"/>
    <x v="0"/>
    <s v="Bensonhaven"/>
    <x v="1"/>
    <n v="2"/>
    <n v="289.14"/>
    <n v="0.12"/>
    <x v="2"/>
    <n v="508.88639999999998"/>
  </r>
  <r>
    <s v="SALE1765"/>
    <s v="Jordan Jackson Dds"/>
    <x v="433"/>
    <n v="54"/>
    <x v="0"/>
    <x v="28"/>
    <s v="Gold"/>
    <x v="444"/>
    <x v="379"/>
    <x v="60"/>
    <x v="4"/>
    <x v="11"/>
    <n v="174.02"/>
    <n v="268"/>
    <s v="STORE0"/>
    <s v="Rivera-Warner"/>
    <x v="3"/>
    <s v="Washingtonfurt"/>
    <x v="1"/>
    <n v="2"/>
    <n v="596.84"/>
    <n v="0.01"/>
    <x v="1"/>
    <n v="1181.7431999999999"/>
  </r>
  <r>
    <s v="SALE1766"/>
    <s v="Sharon Simpson"/>
    <x v="428"/>
    <n v="61"/>
    <x v="0"/>
    <x v="34"/>
    <s v="Gold"/>
    <x v="439"/>
    <x v="506"/>
    <x v="46"/>
    <x v="0"/>
    <x v="20"/>
    <n v="21.34"/>
    <n v="65"/>
    <s v="STORE8"/>
    <s v="Bean, Jones and Park"/>
    <x v="1"/>
    <s v="Thompsonborough"/>
    <x v="2"/>
    <n v="4"/>
    <n v="466.24"/>
    <n v="0.16"/>
    <x v="0"/>
    <n v="1566.5663999999999"/>
  </r>
  <r>
    <s v="SALE1767"/>
    <s v="John Mccoy"/>
    <x v="472"/>
    <n v="26"/>
    <x v="0"/>
    <x v="34"/>
    <s v="Silver"/>
    <x v="487"/>
    <x v="128"/>
    <x v="26"/>
    <x v="1"/>
    <x v="11"/>
    <n v="242.23"/>
    <n v="453"/>
    <s v="STORE16"/>
    <s v="Frederick-Wright"/>
    <x v="1"/>
    <s v="New Jimmymouth"/>
    <x v="1"/>
    <n v="2"/>
    <n v="330.59"/>
    <n v="0.14000000000000001"/>
    <x v="0"/>
    <n v="568.61479999999995"/>
  </r>
  <r>
    <s v="SALE1768"/>
    <s v="Amanda Powell"/>
    <x v="4"/>
    <n v="28"/>
    <x v="0"/>
    <x v="4"/>
    <s v="Silver"/>
    <x v="4"/>
    <x v="243"/>
    <x v="62"/>
    <x v="0"/>
    <x v="20"/>
    <n v="484.62"/>
    <n v="432"/>
    <s v="STORE6"/>
    <s v="Benson-Elliott"/>
    <x v="3"/>
    <s v="Port Josephberg"/>
    <x v="2"/>
    <n v="2"/>
    <n v="616.42999999999995"/>
    <n v="0.02"/>
    <x v="2"/>
    <n v="1208.2028"/>
  </r>
  <r>
    <s v="SALE1769"/>
    <s v="Justin Ingram"/>
    <x v="75"/>
    <n v="34"/>
    <x v="0"/>
    <x v="38"/>
    <s v="Bronze"/>
    <x v="75"/>
    <x v="53"/>
    <x v="81"/>
    <x v="2"/>
    <x v="18"/>
    <n v="266.86"/>
    <n v="458"/>
    <s v="STORE6"/>
    <s v="Benson-Elliott"/>
    <x v="3"/>
    <s v="Port Josephberg"/>
    <x v="2"/>
    <n v="3"/>
    <n v="195.89"/>
    <n v="0.16"/>
    <x v="1"/>
    <n v="493.64280000000002"/>
  </r>
  <r>
    <s v="SALE1770"/>
    <s v="Ryan Moore"/>
    <x v="109"/>
    <n v="38"/>
    <x v="0"/>
    <x v="45"/>
    <s v="Bronze"/>
    <x v="110"/>
    <x v="666"/>
    <x v="84"/>
    <x v="3"/>
    <x v="16"/>
    <n v="218.86"/>
    <n v="170"/>
    <s v="STORE10"/>
    <s v="Hill, Wagner and Ballard"/>
    <x v="3"/>
    <s v="East Davidville"/>
    <x v="2"/>
    <n v="4"/>
    <n v="614.76"/>
    <n v="0.16"/>
    <x v="0"/>
    <n v="2065.5936000000002"/>
  </r>
  <r>
    <s v="SALE1771"/>
    <s v="David Ross"/>
    <x v="53"/>
    <n v="22"/>
    <x v="1"/>
    <x v="13"/>
    <s v="Silver"/>
    <x v="53"/>
    <x v="150"/>
    <x v="29"/>
    <x v="3"/>
    <x v="16"/>
    <n v="228.53"/>
    <n v="469"/>
    <s v="STORE7"/>
    <s v="Martinez-Mullins"/>
    <x v="2"/>
    <s v="Williamsfurt"/>
    <x v="2"/>
    <n v="1"/>
    <n v="224.49"/>
    <n v="0.11"/>
    <x v="1"/>
    <n v="199.7961"/>
  </r>
  <r>
    <s v="SALE1772"/>
    <s v="Steve Hunt"/>
    <x v="401"/>
    <n v="54"/>
    <x v="0"/>
    <x v="45"/>
    <s v="Bronze"/>
    <x v="412"/>
    <x v="214"/>
    <x v="76"/>
    <x v="3"/>
    <x v="6"/>
    <n v="81.75"/>
    <n v="0"/>
    <s v="STORE12"/>
    <s v="Thomas, Bridges and Harris"/>
    <x v="0"/>
    <s v="Sabrinatown"/>
    <x v="2"/>
    <n v="1"/>
    <n v="967.76"/>
    <n v="0.09"/>
    <x v="0"/>
    <n v="880.66160000000002"/>
  </r>
  <r>
    <s v="SALE1773"/>
    <s v="Amber Mcclain"/>
    <x v="101"/>
    <n v="58"/>
    <x v="0"/>
    <x v="26"/>
    <s v="Silver"/>
    <x v="101"/>
    <x v="390"/>
    <x v="89"/>
    <x v="0"/>
    <x v="13"/>
    <n v="313.26"/>
    <n v="369"/>
    <s v="STORE19"/>
    <s v="Mann-Austin"/>
    <x v="3"/>
    <s v="Vasquezborough"/>
    <x v="2"/>
    <n v="2"/>
    <n v="56.52"/>
    <n v="0.17"/>
    <x v="1"/>
    <n v="93.8232"/>
  </r>
  <r>
    <s v="SALE1774"/>
    <s v="Scott Harris"/>
    <x v="215"/>
    <n v="23"/>
    <x v="0"/>
    <x v="33"/>
    <s v="Platinum"/>
    <x v="216"/>
    <x v="301"/>
    <x v="22"/>
    <x v="1"/>
    <x v="11"/>
    <n v="349.17"/>
    <n v="476"/>
    <s v="STORE1"/>
    <s v="Martinez, Adkins and Johnson"/>
    <x v="0"/>
    <s v="Danielmouth"/>
    <x v="1"/>
    <n v="4"/>
    <n v="921.84"/>
    <n v="0.04"/>
    <x v="0"/>
    <n v="3539.8656000000001"/>
  </r>
  <r>
    <s v="SALE1775"/>
    <s v="Mario Harvey Jr."/>
    <x v="336"/>
    <n v="46"/>
    <x v="0"/>
    <x v="46"/>
    <s v="Platinum"/>
    <x v="342"/>
    <x v="667"/>
    <x v="56"/>
    <x v="3"/>
    <x v="8"/>
    <n v="176.07"/>
    <n v="82"/>
    <s v="STORE16"/>
    <s v="Frederick-Wright"/>
    <x v="1"/>
    <s v="New Jimmymouth"/>
    <x v="1"/>
    <n v="3"/>
    <n v="738.47"/>
    <n v="0.28000000000000003"/>
    <x v="0"/>
    <n v="1595.0952"/>
  </r>
  <r>
    <s v="SALE1776"/>
    <s v="Mario Harvey Jr."/>
    <x v="336"/>
    <n v="46"/>
    <x v="0"/>
    <x v="46"/>
    <s v="Platinum"/>
    <x v="342"/>
    <x v="33"/>
    <x v="23"/>
    <x v="4"/>
    <x v="11"/>
    <n v="261"/>
    <n v="59"/>
    <s v="STORE0"/>
    <s v="Rivera-Warner"/>
    <x v="3"/>
    <s v="Washingtonfurt"/>
    <x v="1"/>
    <n v="4"/>
    <n v="477.83"/>
    <n v="0.05"/>
    <x v="2"/>
    <n v="1815.7539999999999"/>
  </r>
  <r>
    <s v="SALE1777"/>
    <s v="Daniel Contreras"/>
    <x v="64"/>
    <n v="36"/>
    <x v="1"/>
    <x v="26"/>
    <s v="Platinum"/>
    <x v="64"/>
    <x v="668"/>
    <x v="63"/>
    <x v="1"/>
    <x v="11"/>
    <n v="450.71"/>
    <n v="389"/>
    <s v="STORE12"/>
    <s v="Thomas, Bridges and Harris"/>
    <x v="0"/>
    <s v="Sabrinatown"/>
    <x v="2"/>
    <n v="3"/>
    <n v="605.83000000000004"/>
    <n v="0.28000000000000003"/>
    <x v="2"/>
    <n v="1308.5927999999999"/>
  </r>
  <r>
    <s v="SALE1778"/>
    <s v="Amber Mcclain"/>
    <x v="101"/>
    <n v="58"/>
    <x v="0"/>
    <x v="26"/>
    <s v="Silver"/>
    <x v="101"/>
    <x v="297"/>
    <x v="19"/>
    <x v="1"/>
    <x v="3"/>
    <n v="253.33"/>
    <n v="266"/>
    <s v="STORE3"/>
    <s v="Johnson-Wright"/>
    <x v="0"/>
    <s v="Hoodberg"/>
    <x v="0"/>
    <n v="2"/>
    <n v="521.44000000000005"/>
    <n v="0.25"/>
    <x v="2"/>
    <n v="782.16000000000008"/>
  </r>
  <r>
    <s v="SALE1779"/>
    <s v="James Orozco"/>
    <x v="140"/>
    <n v="37"/>
    <x v="1"/>
    <x v="17"/>
    <s v="Gold"/>
    <x v="141"/>
    <x v="198"/>
    <x v="31"/>
    <x v="3"/>
    <x v="8"/>
    <n v="298.86"/>
    <n v="308"/>
    <s v="STORE7"/>
    <s v="Martinez-Mullins"/>
    <x v="2"/>
    <s v="Williamsfurt"/>
    <x v="2"/>
    <n v="4"/>
    <n v="499.02"/>
    <n v="0.06"/>
    <x v="0"/>
    <n v="1876.3152"/>
  </r>
  <r>
    <s v="SALE1780"/>
    <s v="Joseph Faulkner"/>
    <x v="174"/>
    <n v="31"/>
    <x v="0"/>
    <x v="16"/>
    <s v="Bronze"/>
    <x v="175"/>
    <x v="543"/>
    <x v="83"/>
    <x v="4"/>
    <x v="14"/>
    <n v="306.45999999999998"/>
    <n v="487"/>
    <s v="STORE18"/>
    <s v="Guerrero-Schmitt"/>
    <x v="3"/>
    <s v="East Stevechester"/>
    <x v="1"/>
    <n v="4"/>
    <n v="299.45999999999998"/>
    <n v="0.18"/>
    <x v="2"/>
    <n v="982.22879999999998"/>
  </r>
  <r>
    <s v="SALE1781"/>
    <s v="Christina Robertson"/>
    <x v="403"/>
    <n v="59"/>
    <x v="0"/>
    <x v="27"/>
    <s v="Platinum"/>
    <x v="414"/>
    <x v="1"/>
    <x v="11"/>
    <x v="1"/>
    <x v="10"/>
    <n v="326.06"/>
    <n v="301"/>
    <s v="STORE0"/>
    <s v="Rivera-Warner"/>
    <x v="3"/>
    <s v="Washingtonfurt"/>
    <x v="1"/>
    <n v="1"/>
    <n v="609.29"/>
    <n v="0.15"/>
    <x v="0"/>
    <n v="517.89649999999995"/>
  </r>
  <r>
    <s v="SALE1782"/>
    <s v="Colleen Maynard"/>
    <x v="209"/>
    <n v="29"/>
    <x v="0"/>
    <x v="39"/>
    <s v="Gold"/>
    <x v="210"/>
    <x v="361"/>
    <x v="95"/>
    <x v="4"/>
    <x v="21"/>
    <n v="265.73266666666666"/>
    <n v="352"/>
    <s v="STORE8"/>
    <s v="Bean, Jones and Park"/>
    <x v="1"/>
    <s v="Thompsonborough"/>
    <x v="2"/>
    <n v="1"/>
    <n v="213.74"/>
    <n v="7.0000000000000007E-2"/>
    <x v="2"/>
    <n v="198.7782"/>
  </r>
  <r>
    <s v="SALE1783"/>
    <s v="Joseph Faulkner"/>
    <x v="174"/>
    <n v="31"/>
    <x v="0"/>
    <x v="16"/>
    <s v="Bronze"/>
    <x v="175"/>
    <x v="132"/>
    <x v="76"/>
    <x v="3"/>
    <x v="6"/>
    <n v="81.75"/>
    <n v="0"/>
    <s v="STORE16"/>
    <s v="Frederick-Wright"/>
    <x v="1"/>
    <s v="New Jimmymouth"/>
    <x v="1"/>
    <n v="4"/>
    <n v="613.16999999999996"/>
    <n v="0.26"/>
    <x v="0"/>
    <n v="1814.9831999999999"/>
  </r>
  <r>
    <s v="SALE1784"/>
    <s v="Manuel Castillo"/>
    <x v="365"/>
    <n v="41"/>
    <x v="0"/>
    <x v="3"/>
    <s v="Gold"/>
    <x v="374"/>
    <x v="655"/>
    <x v="4"/>
    <x v="2"/>
    <x v="4"/>
    <n v="17.309999999999999"/>
    <n v="399"/>
    <s v="STORE11"/>
    <s v="Aguirre-Keller"/>
    <x v="2"/>
    <s v="Lake Michael"/>
    <x v="2"/>
    <n v="2"/>
    <n v="687.36"/>
    <n v="7.0000000000000007E-2"/>
    <x v="2"/>
    <n v="1278.4896000000001"/>
  </r>
  <r>
    <s v="SALE1785"/>
    <s v="Robert King"/>
    <x v="214"/>
    <n v="58"/>
    <x v="1"/>
    <x v="5"/>
    <s v="Gold"/>
    <x v="215"/>
    <x v="192"/>
    <x v="22"/>
    <x v="1"/>
    <x v="11"/>
    <n v="349.17"/>
    <n v="476"/>
    <s v="STORE13"/>
    <s v="Gardner, Humphrey and Contreras"/>
    <x v="3"/>
    <s v="Johnsonville"/>
    <x v="1"/>
    <n v="3"/>
    <n v="115.39"/>
    <n v="0.02"/>
    <x v="1"/>
    <n v="339.2466"/>
  </r>
  <r>
    <s v="SALE1786"/>
    <s v="Nicholas Bradshaw"/>
    <x v="438"/>
    <n v="43"/>
    <x v="1"/>
    <x v="39"/>
    <s v="Silver"/>
    <x v="449"/>
    <x v="669"/>
    <x v="10"/>
    <x v="0"/>
    <x v="9"/>
    <n v="166.06"/>
    <n v="340"/>
    <s v="STORE12"/>
    <s v="Thomas, Bridges and Harris"/>
    <x v="0"/>
    <s v="Sabrinatown"/>
    <x v="2"/>
    <n v="2"/>
    <n v="722.06"/>
    <n v="7.0000000000000007E-2"/>
    <x v="0"/>
    <n v="1343.0316"/>
  </r>
  <r>
    <s v="SALE1787"/>
    <s v="Bryce Hawkins"/>
    <x v="346"/>
    <n v="40"/>
    <x v="0"/>
    <x v="39"/>
    <s v="Bronze"/>
    <x v="353"/>
    <x v="413"/>
    <x v="84"/>
    <x v="3"/>
    <x v="16"/>
    <n v="218.86"/>
    <n v="170"/>
    <s v="STORE15"/>
    <s v="Shelton PLC"/>
    <x v="0"/>
    <s v="East Jenniferstad"/>
    <x v="1"/>
    <n v="1"/>
    <n v="384.57"/>
    <n v="0.06"/>
    <x v="1"/>
    <n v="361.49579999999997"/>
  </r>
  <r>
    <s v="SALE1788"/>
    <s v="Antonio Jones"/>
    <x v="254"/>
    <n v="48"/>
    <x v="0"/>
    <x v="36"/>
    <s v="Silver"/>
    <x v="256"/>
    <x v="226"/>
    <x v="67"/>
    <x v="1"/>
    <x v="1"/>
    <n v="439.07"/>
    <n v="142"/>
    <s v="STORE13"/>
    <s v="Gardner, Humphrey and Contreras"/>
    <x v="3"/>
    <s v="Johnsonville"/>
    <x v="1"/>
    <n v="2"/>
    <n v="194.09"/>
    <n v="0.18"/>
    <x v="1"/>
    <n v="318.30759999999998"/>
  </r>
  <r>
    <s v="SALE1789"/>
    <s v="Thomas Rhodes"/>
    <x v="124"/>
    <n v="41"/>
    <x v="1"/>
    <x v="35"/>
    <s v="Bronze"/>
    <x v="396"/>
    <x v="140"/>
    <x v="12"/>
    <x v="0"/>
    <x v="11"/>
    <n v="131.24"/>
    <n v="232"/>
    <s v="STORE3"/>
    <s v="Johnson-Wright"/>
    <x v="0"/>
    <s v="Hoodberg"/>
    <x v="0"/>
    <n v="2"/>
    <n v="403.91"/>
    <n v="7.0000000000000007E-2"/>
    <x v="0"/>
    <n v="751.27260000000001"/>
  </r>
  <r>
    <s v="SALE1790"/>
    <s v="Nathan Campbell"/>
    <x v="135"/>
    <n v="37"/>
    <x v="0"/>
    <x v="15"/>
    <s v="Gold"/>
    <x v="136"/>
    <x v="237"/>
    <x v="53"/>
    <x v="0"/>
    <x v="11"/>
    <n v="144.53"/>
    <n v="367"/>
    <s v="STORE14"/>
    <s v="Mcdonald Inc"/>
    <x v="2"/>
    <s v="Christopherland"/>
    <x v="0"/>
    <n v="1"/>
    <n v="878.69"/>
    <n v="0.3"/>
    <x v="1"/>
    <n v="615.08299999999997"/>
  </r>
  <r>
    <s v="SALE1791"/>
    <s v="Erika Padilla"/>
    <x v="25"/>
    <n v="50"/>
    <x v="0"/>
    <x v="4"/>
    <s v="Silver"/>
    <x v="25"/>
    <x v="2"/>
    <x v="9"/>
    <x v="3"/>
    <x v="6"/>
    <n v="179.77"/>
    <n v="305"/>
    <s v="STORE15"/>
    <s v="Shelton PLC"/>
    <x v="0"/>
    <s v="East Jenniferstad"/>
    <x v="1"/>
    <n v="1"/>
    <n v="161.16999999999999"/>
    <n v="0.05"/>
    <x v="0"/>
    <n v="153.11150000000001"/>
  </r>
  <r>
    <s v="SALE1792"/>
    <s v="Eric Todd"/>
    <x v="96"/>
    <n v="61"/>
    <x v="0"/>
    <x v="10"/>
    <s v="Gold"/>
    <x v="96"/>
    <x v="570"/>
    <x v="78"/>
    <x v="0"/>
    <x v="0"/>
    <n v="107.06"/>
    <n v="359"/>
    <s v="STORE14"/>
    <s v="Mcdonald Inc"/>
    <x v="2"/>
    <s v="Christopherland"/>
    <x v="0"/>
    <n v="2"/>
    <n v="720.15"/>
    <n v="0.22"/>
    <x v="2"/>
    <n v="1123.434"/>
  </r>
  <r>
    <s v="SALE1793"/>
    <s v="Justin Mason Dds"/>
    <x v="266"/>
    <n v="39"/>
    <x v="1"/>
    <x v="40"/>
    <s v="Gold"/>
    <x v="268"/>
    <x v="383"/>
    <x v="33"/>
    <x v="1"/>
    <x v="1"/>
    <n v="322.41000000000003"/>
    <n v="213"/>
    <s v="STORE8"/>
    <s v="Bean, Jones and Park"/>
    <x v="1"/>
    <s v="Thompsonborough"/>
    <x v="2"/>
    <n v="1"/>
    <n v="361.8"/>
    <n v="0.02"/>
    <x v="2"/>
    <n v="354.56400000000002"/>
  </r>
  <r>
    <s v="SALE1794"/>
    <s v="Timothy Sanders"/>
    <x v="398"/>
    <n v="29"/>
    <x v="0"/>
    <x v="26"/>
    <s v="Bronze"/>
    <x v="409"/>
    <x v="598"/>
    <x v="98"/>
    <x v="0"/>
    <x v="11"/>
    <n v="60.65"/>
    <n v="75"/>
    <s v="STORE6"/>
    <s v="Benson-Elliott"/>
    <x v="3"/>
    <s v="Port Josephberg"/>
    <x v="2"/>
    <n v="1"/>
    <n v="779.84"/>
    <n v="0.28999999999999998"/>
    <x v="1"/>
    <n v="553.68640000000005"/>
  </r>
  <r>
    <s v="SALE1795"/>
    <s v="Caroline Collins"/>
    <x v="424"/>
    <n v="64"/>
    <x v="1"/>
    <x v="24"/>
    <s v="Silver"/>
    <x v="435"/>
    <x v="670"/>
    <x v="99"/>
    <x v="4"/>
    <x v="21"/>
    <n v="358.47"/>
    <n v="143"/>
    <s v="STORE4"/>
    <s v="Alexander Group"/>
    <x v="2"/>
    <s v="Port Sharon"/>
    <x v="2"/>
    <n v="2"/>
    <n v="649.89"/>
    <n v="0.17"/>
    <x v="2"/>
    <n v="1078.8173999999999"/>
  </r>
  <r>
    <s v="SALE1796"/>
    <s v="Tiffany Herrera"/>
    <x v="323"/>
    <n v="52"/>
    <x v="0"/>
    <x v="45"/>
    <s v="Platinum"/>
    <x v="329"/>
    <x v="485"/>
    <x v="27"/>
    <x v="4"/>
    <x v="14"/>
    <n v="386.56"/>
    <n v="125"/>
    <s v="STORE6"/>
    <s v="Benson-Elliott"/>
    <x v="3"/>
    <s v="Port Josephberg"/>
    <x v="2"/>
    <n v="1"/>
    <n v="952.73"/>
    <n v="0.17"/>
    <x v="0"/>
    <n v="790.76589999999999"/>
  </r>
  <r>
    <s v="SALE1797"/>
    <s v="Christy Hoffman"/>
    <x v="42"/>
    <n v="26"/>
    <x v="1"/>
    <x v="30"/>
    <s v="Platinum"/>
    <x v="42"/>
    <x v="13"/>
    <x v="8"/>
    <x v="3"/>
    <x v="8"/>
    <n v="201.41"/>
    <n v="146"/>
    <s v="STORE16"/>
    <s v="Frederick-Wright"/>
    <x v="1"/>
    <s v="New Jimmymouth"/>
    <x v="1"/>
    <n v="4"/>
    <n v="820.78"/>
    <n v="0.25"/>
    <x v="0"/>
    <n v="2462.34"/>
  </r>
  <r>
    <s v="SALE1798"/>
    <s v="Michelle Cunningham"/>
    <x v="386"/>
    <n v="30"/>
    <x v="1"/>
    <x v="40"/>
    <s v="Bronze"/>
    <x v="395"/>
    <x v="397"/>
    <x v="48"/>
    <x v="0"/>
    <x v="9"/>
    <n v="135.61000000000001"/>
    <n v="394"/>
    <s v="STORE3"/>
    <s v="Johnson-Wright"/>
    <x v="0"/>
    <s v="Hoodberg"/>
    <x v="0"/>
    <n v="4"/>
    <n v="247.55"/>
    <n v="0.05"/>
    <x v="0"/>
    <n v="940.69"/>
  </r>
  <r>
    <s v="SALE1799"/>
    <s v="Gregory Pham"/>
    <x v="452"/>
    <n v="63"/>
    <x v="1"/>
    <x v="32"/>
    <s v="Gold"/>
    <x v="466"/>
    <x v="19"/>
    <x v="8"/>
    <x v="3"/>
    <x v="8"/>
    <n v="201.41"/>
    <n v="146"/>
    <s v="STORE8"/>
    <s v="Bean, Jones and Park"/>
    <x v="1"/>
    <s v="Thompsonborough"/>
    <x v="2"/>
    <n v="3"/>
    <n v="561.44000000000005"/>
    <n v="0.2"/>
    <x v="2"/>
    <n v="1347.4559999999999"/>
  </r>
  <r>
    <s v="SALE1800"/>
    <s v="Brittany Watson"/>
    <x v="364"/>
    <n v="59"/>
    <x v="0"/>
    <x v="40"/>
    <s v="Platinum"/>
    <x v="373"/>
    <x v="394"/>
    <x v="18"/>
    <x v="0"/>
    <x v="13"/>
    <n v="477.61"/>
    <n v="300"/>
    <s v="STORE8"/>
    <s v="Bean, Jones and Park"/>
    <x v="1"/>
    <s v="Thompsonborough"/>
    <x v="2"/>
    <n v="4"/>
    <n v="214.37"/>
    <n v="0.11"/>
    <x v="2"/>
    <n v="763.15719999999999"/>
  </r>
  <r>
    <s v="SALE1801"/>
    <s v="Karen King"/>
    <x v="221"/>
    <n v="64"/>
    <x v="1"/>
    <x v="29"/>
    <s v="Bronze"/>
    <x v="222"/>
    <x v="478"/>
    <x v="53"/>
    <x v="0"/>
    <x v="11"/>
    <n v="144.53"/>
    <n v="367"/>
    <s v="STORE16"/>
    <s v="Frederick-Wright"/>
    <x v="1"/>
    <s v="New Jimmymouth"/>
    <x v="1"/>
    <n v="3"/>
    <n v="123.74"/>
    <n v="0.23"/>
    <x v="1"/>
    <n v="285.83940000000001"/>
  </r>
  <r>
    <s v="SALE1802"/>
    <s v="Nathan Hernandez"/>
    <x v="198"/>
    <n v="32"/>
    <x v="1"/>
    <x v="10"/>
    <s v="Silver"/>
    <x v="199"/>
    <x v="80"/>
    <x v="22"/>
    <x v="1"/>
    <x v="11"/>
    <n v="349.17"/>
    <n v="476"/>
    <s v="STORE11"/>
    <s v="Aguirre-Keller"/>
    <x v="2"/>
    <s v="Lake Michael"/>
    <x v="2"/>
    <n v="4"/>
    <n v="645.71"/>
    <n v="0.1"/>
    <x v="1"/>
    <n v="2324.556"/>
  </r>
  <r>
    <s v="SALE1803"/>
    <s v="Robert Jones Dds"/>
    <x v="152"/>
    <n v="25"/>
    <x v="0"/>
    <x v="15"/>
    <s v="Platinum"/>
    <x v="153"/>
    <x v="324"/>
    <x v="39"/>
    <x v="3"/>
    <x v="7"/>
    <n v="123.46"/>
    <n v="76"/>
    <s v="STORE12"/>
    <s v="Thomas, Bridges and Harris"/>
    <x v="0"/>
    <s v="Sabrinatown"/>
    <x v="2"/>
    <n v="3"/>
    <n v="587.12"/>
    <n v="0.3"/>
    <x v="0"/>
    <n v="1232.952"/>
  </r>
  <r>
    <s v="SALE1804"/>
    <s v="Mr. William Horton"/>
    <x v="252"/>
    <n v="31"/>
    <x v="0"/>
    <x v="45"/>
    <s v="Platinum"/>
    <x v="254"/>
    <x v="458"/>
    <x v="60"/>
    <x v="4"/>
    <x v="11"/>
    <n v="174.02"/>
    <n v="268"/>
    <s v="STORE18"/>
    <s v="Guerrero-Schmitt"/>
    <x v="3"/>
    <s v="East Stevechester"/>
    <x v="1"/>
    <n v="1"/>
    <n v="401.18"/>
    <n v="0.15"/>
    <x v="2"/>
    <n v="341.00299999999999"/>
  </r>
  <r>
    <s v="SALE1805"/>
    <s v="Mallory Allen"/>
    <x v="298"/>
    <n v="40"/>
    <x v="1"/>
    <x v="4"/>
    <s v="Platinum"/>
    <x v="302"/>
    <x v="40"/>
    <x v="87"/>
    <x v="4"/>
    <x v="11"/>
    <n v="113.83"/>
    <n v="485"/>
    <s v="STORE18"/>
    <s v="Guerrero-Schmitt"/>
    <x v="3"/>
    <s v="East Stevechester"/>
    <x v="1"/>
    <n v="3"/>
    <n v="658.33"/>
    <n v="0.12"/>
    <x v="2"/>
    <n v="1737.9911999999999"/>
  </r>
  <r>
    <s v="SALE1806"/>
    <s v="Mary Boyd"/>
    <x v="113"/>
    <n v="25"/>
    <x v="1"/>
    <x v="20"/>
    <s v="Bronze"/>
    <x v="114"/>
    <x v="452"/>
    <x v="2"/>
    <x v="2"/>
    <x v="2"/>
    <n v="43.29"/>
    <n v="267"/>
    <s v="STORE11"/>
    <s v="Aguirre-Keller"/>
    <x v="2"/>
    <s v="Lake Michael"/>
    <x v="2"/>
    <n v="4"/>
    <n v="450.3"/>
    <n v="0.02"/>
    <x v="0"/>
    <n v="1765.1759999999999"/>
  </r>
  <r>
    <s v="SALE1807"/>
    <s v="Cameron Simpson"/>
    <x v="278"/>
    <n v="46"/>
    <x v="0"/>
    <x v="30"/>
    <s v="Platinum"/>
    <x v="281"/>
    <x v="234"/>
    <x v="32"/>
    <x v="2"/>
    <x v="18"/>
    <n v="358.47"/>
    <n v="213"/>
    <s v="STORE10"/>
    <s v="Hill, Wagner and Ballard"/>
    <x v="3"/>
    <s v="East Davidville"/>
    <x v="2"/>
    <n v="4"/>
    <n v="33.630000000000003"/>
    <n v="0.05"/>
    <x v="0"/>
    <n v="127.794"/>
  </r>
  <r>
    <s v="SALE1808"/>
    <s v="Rachel Myers"/>
    <x v="67"/>
    <n v="52"/>
    <x v="0"/>
    <x v="16"/>
    <s v="Silver"/>
    <x v="67"/>
    <x v="235"/>
    <x v="30"/>
    <x v="2"/>
    <x v="17"/>
    <n v="337.42"/>
    <n v="256"/>
    <s v="STORE0"/>
    <s v="Rivera-Warner"/>
    <x v="3"/>
    <s v="Washingtonfurt"/>
    <x v="1"/>
    <n v="3"/>
    <n v="168.89"/>
    <n v="0.03"/>
    <x v="2"/>
    <n v="491.46989999999988"/>
  </r>
  <r>
    <s v="SALE1809"/>
    <s v="Amy Fowler"/>
    <x v="50"/>
    <n v="62"/>
    <x v="1"/>
    <x v="14"/>
    <s v="Platinum"/>
    <x v="50"/>
    <x v="460"/>
    <x v="17"/>
    <x v="2"/>
    <x v="2"/>
    <n v="482.75"/>
    <n v="444"/>
    <s v="STORE11"/>
    <s v="Aguirre-Keller"/>
    <x v="2"/>
    <s v="Lake Michael"/>
    <x v="2"/>
    <n v="1"/>
    <n v="141.85"/>
    <n v="0.06"/>
    <x v="1"/>
    <n v="133.339"/>
  </r>
  <r>
    <s v="SALE1810"/>
    <s v="Angela Robinson"/>
    <x v="397"/>
    <n v="44"/>
    <x v="0"/>
    <x v="3"/>
    <s v="Platinum"/>
    <x v="408"/>
    <x v="296"/>
    <x v="68"/>
    <x v="3"/>
    <x v="16"/>
    <n v="382.22"/>
    <n v="329"/>
    <s v="STORE7"/>
    <s v="Martinez-Mullins"/>
    <x v="2"/>
    <s v="Williamsfurt"/>
    <x v="2"/>
    <n v="1"/>
    <n v="617.4"/>
    <n v="0.21"/>
    <x v="0"/>
    <n v="487.74599999999998"/>
  </r>
  <r>
    <s v="SALE1811"/>
    <s v="Rhonda Young"/>
    <x v="341"/>
    <n v="49"/>
    <x v="1"/>
    <x v="41"/>
    <s v="Platinum"/>
    <x v="347"/>
    <x v="415"/>
    <x v="27"/>
    <x v="4"/>
    <x v="14"/>
    <n v="386.56"/>
    <n v="125"/>
    <s v="STORE1"/>
    <s v="Martinez, Adkins and Johnson"/>
    <x v="0"/>
    <s v="Danielmouth"/>
    <x v="1"/>
    <n v="3"/>
    <n v="841.47"/>
    <n v="0.15"/>
    <x v="2"/>
    <n v="2145.7485000000001"/>
  </r>
  <r>
    <s v="SALE1812"/>
    <s v="Alyssa Vargas"/>
    <x v="351"/>
    <n v="53"/>
    <x v="0"/>
    <x v="10"/>
    <s v="Platinum"/>
    <x v="358"/>
    <x v="427"/>
    <x v="39"/>
    <x v="3"/>
    <x v="7"/>
    <n v="123.46"/>
    <n v="76"/>
    <s v="STORE13"/>
    <s v="Gardner, Humphrey and Contreras"/>
    <x v="3"/>
    <s v="Johnsonville"/>
    <x v="1"/>
    <n v="2"/>
    <n v="960.41"/>
    <n v="0.18"/>
    <x v="0"/>
    <n v="1575.0724"/>
  </r>
  <r>
    <s v="SALE1813"/>
    <s v="Ashley Roberts"/>
    <x v="185"/>
    <n v="46"/>
    <x v="0"/>
    <x v="23"/>
    <s v="Gold"/>
    <x v="231"/>
    <x v="671"/>
    <x v="28"/>
    <x v="4"/>
    <x v="15"/>
    <n v="158.13999999999999"/>
    <n v="82"/>
    <s v="STORE18"/>
    <s v="Guerrero-Schmitt"/>
    <x v="3"/>
    <s v="East Stevechester"/>
    <x v="1"/>
    <n v="3"/>
    <n v="717.22"/>
    <n v="0.24"/>
    <x v="1"/>
    <n v="1635.2616"/>
  </r>
  <r>
    <s v="SALE1814"/>
    <s v="Tyler Conrad"/>
    <x v="71"/>
    <n v="53"/>
    <x v="1"/>
    <x v="16"/>
    <s v="Platinum"/>
    <x v="71"/>
    <x v="448"/>
    <x v="21"/>
    <x v="2"/>
    <x v="4"/>
    <n v="115.82"/>
    <n v="460"/>
    <s v="STORE0"/>
    <s v="Rivera-Warner"/>
    <x v="3"/>
    <s v="Washingtonfurt"/>
    <x v="1"/>
    <n v="1"/>
    <n v="281.83"/>
    <n v="0.16"/>
    <x v="2"/>
    <n v="236.7372"/>
  </r>
  <r>
    <s v="SALE1815"/>
    <s v="Tiffany Herrera"/>
    <x v="323"/>
    <n v="52"/>
    <x v="0"/>
    <x v="45"/>
    <s v="Platinum"/>
    <x v="329"/>
    <x v="560"/>
    <x v="4"/>
    <x v="2"/>
    <x v="4"/>
    <n v="17.309999999999999"/>
    <n v="399"/>
    <s v="STORE14"/>
    <s v="Mcdonald Inc"/>
    <x v="2"/>
    <s v="Christopherland"/>
    <x v="0"/>
    <n v="1"/>
    <n v="509.08"/>
    <n v="0.04"/>
    <x v="1"/>
    <n v="488.71679999999998"/>
  </r>
  <r>
    <s v="SALE1816"/>
    <s v="Mark Rogers"/>
    <x v="442"/>
    <n v="57"/>
    <x v="1"/>
    <x v="15"/>
    <s v="Platinum"/>
    <x v="453"/>
    <x v="516"/>
    <x v="99"/>
    <x v="4"/>
    <x v="21"/>
    <n v="358.47"/>
    <n v="143"/>
    <s v="STORE2"/>
    <s v="Black-Horn"/>
    <x v="2"/>
    <s v="North Nancyview"/>
    <x v="0"/>
    <n v="4"/>
    <n v="827.09"/>
    <n v="0.3"/>
    <x v="0"/>
    <n v="2315.8519999999999"/>
  </r>
  <r>
    <s v="SALE1817"/>
    <s v="Antonio Jones"/>
    <x v="254"/>
    <n v="48"/>
    <x v="0"/>
    <x v="36"/>
    <s v="Silver"/>
    <x v="256"/>
    <x v="672"/>
    <x v="35"/>
    <x v="3"/>
    <x v="6"/>
    <n v="218.48"/>
    <n v="276"/>
    <s v="STORE4"/>
    <s v="Alexander Group"/>
    <x v="2"/>
    <s v="Port Sharon"/>
    <x v="2"/>
    <n v="2"/>
    <n v="823.36"/>
    <n v="0.23"/>
    <x v="0"/>
    <n v="1267.9744000000001"/>
  </r>
  <r>
    <s v="SALE1818"/>
    <s v="Rick Dominguez"/>
    <x v="473"/>
    <n v="55"/>
    <x v="1"/>
    <x v="31"/>
    <s v="Platinum"/>
    <x v="488"/>
    <x v="631"/>
    <x v="33"/>
    <x v="1"/>
    <x v="1"/>
    <n v="322.41000000000003"/>
    <n v="213"/>
    <s v="STORE5"/>
    <s v="Gray Ltd"/>
    <x v="0"/>
    <s v="New Michaelchester"/>
    <x v="0"/>
    <n v="4"/>
    <n v="282.18"/>
    <n v="0.13"/>
    <x v="2"/>
    <n v="981.9864"/>
  </r>
  <r>
    <s v="SALE1819"/>
    <s v="Thomas Rhodes"/>
    <x v="124"/>
    <n v="41"/>
    <x v="1"/>
    <x v="35"/>
    <s v="Bronze"/>
    <x v="396"/>
    <x v="100"/>
    <x v="39"/>
    <x v="3"/>
    <x v="7"/>
    <n v="123.46"/>
    <n v="76"/>
    <s v="STORE1"/>
    <s v="Martinez, Adkins and Johnson"/>
    <x v="0"/>
    <s v="Danielmouth"/>
    <x v="1"/>
    <n v="1"/>
    <n v="486.39"/>
    <n v="0.09"/>
    <x v="2"/>
    <n v="442.61489999999998"/>
  </r>
  <r>
    <s v="SALE1820"/>
    <s v="Denise Williams"/>
    <x v="196"/>
    <n v="34"/>
    <x v="0"/>
    <x v="22"/>
    <s v="Bronze"/>
    <x v="197"/>
    <x v="86"/>
    <x v="97"/>
    <x v="4"/>
    <x v="14"/>
    <n v="265.73266666666666"/>
    <n v="343"/>
    <s v="STORE3"/>
    <s v="Johnson-Wright"/>
    <x v="0"/>
    <s v="Hoodberg"/>
    <x v="0"/>
    <n v="2"/>
    <n v="603.62"/>
    <n v="0.18"/>
    <x v="2"/>
    <n v="989.93680000000006"/>
  </r>
  <r>
    <s v="SALE1821"/>
    <s v="Rhonda Young"/>
    <x v="341"/>
    <n v="49"/>
    <x v="1"/>
    <x v="41"/>
    <s v="Platinum"/>
    <x v="347"/>
    <x v="110"/>
    <x v="92"/>
    <x v="4"/>
    <x v="15"/>
    <n v="353.47"/>
    <n v="214"/>
    <s v="STORE8"/>
    <s v="Bean, Jones and Park"/>
    <x v="1"/>
    <s v="Thompsonborough"/>
    <x v="2"/>
    <n v="3"/>
    <n v="204.17"/>
    <n v="0.1"/>
    <x v="1"/>
    <n v="551.25900000000001"/>
  </r>
  <r>
    <s v="SALE1822"/>
    <s v="Rick Dominguez"/>
    <x v="473"/>
    <n v="55"/>
    <x v="1"/>
    <x v="31"/>
    <s v="Platinum"/>
    <x v="488"/>
    <x v="489"/>
    <x v="67"/>
    <x v="1"/>
    <x v="1"/>
    <n v="439.07"/>
    <n v="142"/>
    <s v="STORE15"/>
    <s v="Shelton PLC"/>
    <x v="0"/>
    <s v="East Jenniferstad"/>
    <x v="1"/>
    <n v="1"/>
    <n v="43.58"/>
    <n v="0.01"/>
    <x v="2"/>
    <n v="43.144199999999998"/>
  </r>
  <r>
    <s v="SALE1823"/>
    <s v="Dr. Lindsay Hanna"/>
    <x v="236"/>
    <n v="34"/>
    <x v="1"/>
    <x v="22"/>
    <s v="Bronze"/>
    <x v="238"/>
    <x v="139"/>
    <x v="44"/>
    <x v="2"/>
    <x v="19"/>
    <n v="250.41615384615383"/>
    <n v="431"/>
    <s v="STORE2"/>
    <s v="Black-Horn"/>
    <x v="2"/>
    <s v="North Nancyview"/>
    <x v="0"/>
    <n v="3"/>
    <n v="469.33"/>
    <n v="0.14000000000000001"/>
    <x v="1"/>
    <n v="1210.8714"/>
  </r>
  <r>
    <s v="SALE1824"/>
    <s v="Joan Johnson"/>
    <x v="203"/>
    <n v="50"/>
    <x v="1"/>
    <x v="17"/>
    <s v="Platinum"/>
    <x v="204"/>
    <x v="263"/>
    <x v="67"/>
    <x v="1"/>
    <x v="1"/>
    <n v="439.07"/>
    <n v="142"/>
    <s v="STORE8"/>
    <s v="Bean, Jones and Park"/>
    <x v="1"/>
    <s v="Thompsonborough"/>
    <x v="2"/>
    <n v="4"/>
    <n v="836.23"/>
    <n v="0.12"/>
    <x v="0"/>
    <n v="2943.5295999999998"/>
  </r>
  <r>
    <s v="SALE1825"/>
    <s v="Michelle Myers"/>
    <x v="117"/>
    <n v="33"/>
    <x v="1"/>
    <x v="42"/>
    <s v="Bronze"/>
    <x v="118"/>
    <x v="583"/>
    <x v="22"/>
    <x v="1"/>
    <x v="11"/>
    <n v="349.17"/>
    <n v="476"/>
    <s v="STORE19"/>
    <s v="Mann-Austin"/>
    <x v="3"/>
    <s v="Vasquezborough"/>
    <x v="2"/>
    <n v="2"/>
    <n v="661.53"/>
    <n v="0.2"/>
    <x v="1"/>
    <n v="1058.4480000000001"/>
  </r>
  <r>
    <s v="SALE1826"/>
    <s v="Earl Allen"/>
    <x v="207"/>
    <n v="36"/>
    <x v="0"/>
    <x v="48"/>
    <s v="Platinum"/>
    <x v="208"/>
    <x v="673"/>
    <x v="6"/>
    <x v="3"/>
    <x v="6"/>
    <n v="461.47"/>
    <n v="190"/>
    <s v="STORE16"/>
    <s v="Frederick-Wright"/>
    <x v="1"/>
    <s v="New Jimmymouth"/>
    <x v="1"/>
    <n v="3"/>
    <n v="753.47"/>
    <n v="0.25"/>
    <x v="1"/>
    <n v="1695.3074999999999"/>
  </r>
  <r>
    <s v="SALE1827"/>
    <s v="Maria Sanchez"/>
    <x v="303"/>
    <n v="46"/>
    <x v="0"/>
    <x v="16"/>
    <s v="Bronze"/>
    <x v="308"/>
    <x v="435"/>
    <x v="91"/>
    <x v="2"/>
    <x v="19"/>
    <n v="299.11"/>
    <n v="118"/>
    <s v="STORE0"/>
    <s v="Rivera-Warner"/>
    <x v="3"/>
    <s v="Washingtonfurt"/>
    <x v="1"/>
    <n v="3"/>
    <n v="713.95"/>
    <n v="0"/>
    <x v="0"/>
    <n v="2141.85"/>
  </r>
  <r>
    <s v="SALE1828"/>
    <s v="Sheila Wilson"/>
    <x v="178"/>
    <n v="35"/>
    <x v="0"/>
    <x v="3"/>
    <s v="Silver"/>
    <x v="179"/>
    <x v="511"/>
    <x v="75"/>
    <x v="1"/>
    <x v="11"/>
    <n v="449.4"/>
    <n v="274.7"/>
    <s v="STORE5"/>
    <s v="Gray Ltd"/>
    <x v="0"/>
    <s v="New Michaelchester"/>
    <x v="0"/>
    <n v="3"/>
    <n v="596"/>
    <n v="0.28000000000000003"/>
    <x v="2"/>
    <n v="1287.3599999999999"/>
  </r>
  <r>
    <s v="SALE1829"/>
    <s v="Mr. Christopher Sims"/>
    <x v="158"/>
    <n v="50"/>
    <x v="1"/>
    <x v="40"/>
    <s v="Silver"/>
    <x v="159"/>
    <x v="411"/>
    <x v="93"/>
    <x v="0"/>
    <x v="13"/>
    <n v="495.72"/>
    <n v="323"/>
    <s v="STORE9"/>
    <s v="Moore, Padilla and Butler"/>
    <x v="2"/>
    <s v="East Johnstad"/>
    <x v="1"/>
    <n v="2"/>
    <n v="169.46"/>
    <n v="0.03"/>
    <x v="1"/>
    <n v="328.75240000000002"/>
  </r>
  <r>
    <s v="SALE1830"/>
    <s v="Matthew Avery"/>
    <x v="297"/>
    <n v="29"/>
    <x v="0"/>
    <x v="47"/>
    <s v="Silver"/>
    <x v="301"/>
    <x v="321"/>
    <x v="15"/>
    <x v="0"/>
    <x v="13"/>
    <n v="240.63"/>
    <n v="423"/>
    <s v="STORE14"/>
    <s v="Mcdonald Inc"/>
    <x v="2"/>
    <s v="Christopherland"/>
    <x v="0"/>
    <n v="4"/>
    <n v="611.91999999999996"/>
    <n v="0.2"/>
    <x v="1"/>
    <n v="1958.144"/>
  </r>
  <r>
    <s v="SALE1831"/>
    <s v="Jeremy Harris"/>
    <x v="446"/>
    <n v="59"/>
    <x v="1"/>
    <x v="31"/>
    <s v="Bronze"/>
    <x v="458"/>
    <x v="563"/>
    <x v="1"/>
    <x v="1"/>
    <x v="1"/>
    <n v="403.71"/>
    <n v="159"/>
    <s v="STORE15"/>
    <s v="Shelton PLC"/>
    <x v="0"/>
    <s v="East Jenniferstad"/>
    <x v="1"/>
    <n v="2"/>
    <n v="25.3"/>
    <n v="0.21"/>
    <x v="0"/>
    <n v="39.973999999999997"/>
  </r>
  <r>
    <s v="SALE1832"/>
    <s v="Thomas Moore"/>
    <x v="206"/>
    <n v="51"/>
    <x v="1"/>
    <x v="14"/>
    <s v="Silver"/>
    <x v="207"/>
    <x v="179"/>
    <x v="78"/>
    <x v="0"/>
    <x v="0"/>
    <n v="107.06"/>
    <n v="359"/>
    <s v="STORE10"/>
    <s v="Hill, Wagner and Ballard"/>
    <x v="3"/>
    <s v="East Davidville"/>
    <x v="2"/>
    <n v="4"/>
    <n v="166.93"/>
    <n v="0.02"/>
    <x v="1"/>
    <n v="654.36559999999997"/>
  </r>
  <r>
    <s v="SALE1833"/>
    <s v="Antonio Leon"/>
    <x v="421"/>
    <n v="48"/>
    <x v="0"/>
    <x v="22"/>
    <s v="Bronze"/>
    <x v="432"/>
    <x v="237"/>
    <x v="17"/>
    <x v="2"/>
    <x v="2"/>
    <n v="482.75"/>
    <n v="444"/>
    <s v="STORE11"/>
    <s v="Aguirre-Keller"/>
    <x v="2"/>
    <s v="Lake Michael"/>
    <x v="2"/>
    <n v="4"/>
    <n v="861.55"/>
    <n v="0.12"/>
    <x v="0"/>
    <n v="3032.6559999999999"/>
  </r>
  <r>
    <s v="SALE1834"/>
    <s v="Denise Tate"/>
    <x v="256"/>
    <n v="34"/>
    <x v="0"/>
    <x v="13"/>
    <s v="Platinum"/>
    <x v="258"/>
    <x v="253"/>
    <x v="19"/>
    <x v="1"/>
    <x v="3"/>
    <n v="253.33"/>
    <n v="266"/>
    <s v="STORE5"/>
    <s v="Gray Ltd"/>
    <x v="0"/>
    <s v="New Michaelchester"/>
    <x v="0"/>
    <n v="3"/>
    <n v="56.17"/>
    <n v="0.01"/>
    <x v="2"/>
    <n v="166.82490000000001"/>
  </r>
  <r>
    <s v="SALE1835"/>
    <s v="Cynthia Payne"/>
    <x v="175"/>
    <n v="32"/>
    <x v="1"/>
    <x v="27"/>
    <s v="Bronze"/>
    <x v="176"/>
    <x v="589"/>
    <x v="5"/>
    <x v="1"/>
    <x v="5"/>
    <n v="465.34"/>
    <n v="301"/>
    <s v="STORE19"/>
    <s v="Mann-Austin"/>
    <x v="3"/>
    <s v="Vasquezborough"/>
    <x v="2"/>
    <n v="1"/>
    <n v="582.29"/>
    <n v="0.2"/>
    <x v="0"/>
    <n v="465.83199999999999"/>
  </r>
  <r>
    <s v="SALE1836"/>
    <s v="Carol Bishop"/>
    <x v="316"/>
    <n v="27"/>
    <x v="1"/>
    <x v="47"/>
    <s v="Silver"/>
    <x v="321"/>
    <x v="551"/>
    <x v="50"/>
    <x v="2"/>
    <x v="18"/>
    <n v="250.41615384615383"/>
    <n v="159"/>
    <s v="STORE0"/>
    <s v="Rivera-Warner"/>
    <x v="3"/>
    <s v="Washingtonfurt"/>
    <x v="1"/>
    <n v="3"/>
    <n v="63.96"/>
    <n v="0.02"/>
    <x v="0"/>
    <n v="188.04239999999999"/>
  </r>
  <r>
    <s v="SALE1837"/>
    <s v="Michael Thomas"/>
    <x v="10"/>
    <n v="21"/>
    <x v="1"/>
    <x v="8"/>
    <s v="Silver"/>
    <x v="10"/>
    <x v="130"/>
    <x v="93"/>
    <x v="0"/>
    <x v="13"/>
    <n v="495.72"/>
    <n v="323"/>
    <s v="STORE12"/>
    <s v="Thomas, Bridges and Harris"/>
    <x v="0"/>
    <s v="Sabrinatown"/>
    <x v="2"/>
    <n v="1"/>
    <n v="829.83"/>
    <n v="0.26"/>
    <x v="2"/>
    <n v="614.07420000000002"/>
  </r>
  <r>
    <s v="SALE1838"/>
    <s v="James Holloway Jr."/>
    <x v="258"/>
    <n v="45"/>
    <x v="0"/>
    <x v="30"/>
    <s v="Silver"/>
    <x v="260"/>
    <x v="426"/>
    <x v="13"/>
    <x v="1"/>
    <x v="3"/>
    <n v="419.28"/>
    <n v="86"/>
    <s v="STORE16"/>
    <s v="Frederick-Wright"/>
    <x v="1"/>
    <s v="New Jimmymouth"/>
    <x v="1"/>
    <n v="2"/>
    <n v="858.15"/>
    <n v="0.03"/>
    <x v="0"/>
    <n v="1664.8109999999999"/>
  </r>
  <r>
    <s v="SALE1839"/>
    <s v="Melanie Lam"/>
    <x v="437"/>
    <n v="32"/>
    <x v="0"/>
    <x v="32"/>
    <s v="Silver"/>
    <x v="448"/>
    <x v="481"/>
    <x v="78"/>
    <x v="0"/>
    <x v="0"/>
    <n v="107.06"/>
    <n v="359"/>
    <s v="STORE13"/>
    <s v="Gardner, Humphrey and Contreras"/>
    <x v="3"/>
    <s v="Johnsonville"/>
    <x v="1"/>
    <n v="3"/>
    <n v="717.32"/>
    <n v="0.23"/>
    <x v="2"/>
    <n v="1657.0092"/>
  </r>
  <r>
    <s v="SALE1840"/>
    <s v="Samuel Mullins"/>
    <x v="154"/>
    <n v="27"/>
    <x v="1"/>
    <x v="38"/>
    <s v="Bronze"/>
    <x v="155"/>
    <x v="319"/>
    <x v="50"/>
    <x v="2"/>
    <x v="18"/>
    <n v="250.41615384615383"/>
    <n v="159"/>
    <s v="STORE12"/>
    <s v="Thomas, Bridges and Harris"/>
    <x v="0"/>
    <s v="Sabrinatown"/>
    <x v="2"/>
    <n v="1"/>
    <n v="163.19999999999999"/>
    <n v="0.22"/>
    <x v="1"/>
    <n v="127.29600000000001"/>
  </r>
  <r>
    <s v="SALE1841"/>
    <s v="James Wolfe"/>
    <x v="56"/>
    <n v="62"/>
    <x v="1"/>
    <x v="28"/>
    <s v="Gold"/>
    <x v="56"/>
    <x v="282"/>
    <x v="82"/>
    <x v="0"/>
    <x v="20"/>
    <n v="285.54000000000002"/>
    <n v="358"/>
    <s v="STORE12"/>
    <s v="Thomas, Bridges and Harris"/>
    <x v="0"/>
    <s v="Sabrinatown"/>
    <x v="2"/>
    <n v="2"/>
    <n v="966.71"/>
    <n v="0.11"/>
    <x v="0"/>
    <n v="1720.7438"/>
  </r>
  <r>
    <s v="SALE1842"/>
    <s v="Sherry Cabrera"/>
    <x v="14"/>
    <n v="55"/>
    <x v="0"/>
    <x v="2"/>
    <s v="Silver"/>
    <x v="14"/>
    <x v="533"/>
    <x v="68"/>
    <x v="3"/>
    <x v="16"/>
    <n v="382.22"/>
    <n v="329"/>
    <s v="STORE13"/>
    <s v="Gardner, Humphrey and Contreras"/>
    <x v="3"/>
    <s v="Johnsonville"/>
    <x v="1"/>
    <n v="2"/>
    <n v="873.94"/>
    <n v="0.14000000000000001"/>
    <x v="2"/>
    <n v="1503.1768"/>
  </r>
  <r>
    <s v="SALE1843"/>
    <s v="Denise Griffin"/>
    <x v="335"/>
    <n v="33"/>
    <x v="0"/>
    <x v="26"/>
    <s v="Platinum"/>
    <x v="341"/>
    <x v="411"/>
    <x v="90"/>
    <x v="1"/>
    <x v="3"/>
    <n v="112.42"/>
    <n v="416"/>
    <s v="STORE3"/>
    <s v="Johnson-Wright"/>
    <x v="0"/>
    <s v="Hoodberg"/>
    <x v="0"/>
    <n v="1"/>
    <n v="140.24"/>
    <n v="0.27"/>
    <x v="0"/>
    <n v="102.37520000000001"/>
  </r>
  <r>
    <s v="SALE1844"/>
    <s v="Mary Boyd"/>
    <x v="113"/>
    <n v="25"/>
    <x v="1"/>
    <x v="20"/>
    <s v="Bronze"/>
    <x v="114"/>
    <x v="59"/>
    <x v="19"/>
    <x v="1"/>
    <x v="3"/>
    <n v="253.33"/>
    <n v="266"/>
    <s v="STORE5"/>
    <s v="Gray Ltd"/>
    <x v="0"/>
    <s v="New Michaelchester"/>
    <x v="0"/>
    <n v="2"/>
    <n v="549.91999999999996"/>
    <n v="0.28000000000000003"/>
    <x v="0"/>
    <n v="791.88479999999993"/>
  </r>
  <r>
    <s v="SALE1845"/>
    <s v="Julie Farmer"/>
    <x v="474"/>
    <n v="18"/>
    <x v="1"/>
    <x v="28"/>
    <s v="Platinum"/>
    <x v="489"/>
    <x v="344"/>
    <x v="53"/>
    <x v="0"/>
    <x v="11"/>
    <n v="144.53"/>
    <n v="367"/>
    <s v="STORE5"/>
    <s v="Gray Ltd"/>
    <x v="0"/>
    <s v="New Michaelchester"/>
    <x v="0"/>
    <n v="4"/>
    <n v="715.88"/>
    <n v="0.19"/>
    <x v="1"/>
    <n v="2319.4512"/>
  </r>
  <r>
    <s v="SALE1846"/>
    <s v="Michael Garner"/>
    <x v="170"/>
    <n v="21"/>
    <x v="1"/>
    <x v="21"/>
    <s v="Platinum"/>
    <x v="171"/>
    <x v="385"/>
    <x v="95"/>
    <x v="4"/>
    <x v="21"/>
    <n v="265.73266666666666"/>
    <n v="352"/>
    <s v="STORE8"/>
    <s v="Bean, Jones and Park"/>
    <x v="1"/>
    <s v="Thompsonborough"/>
    <x v="2"/>
    <n v="3"/>
    <n v="591.9"/>
    <n v="0.27"/>
    <x v="0"/>
    <n v="1296.261"/>
  </r>
  <r>
    <s v="SALE1847"/>
    <s v="Joshua Bell"/>
    <x v="435"/>
    <n v="26"/>
    <x v="0"/>
    <x v="46"/>
    <s v="Platinum"/>
    <x v="446"/>
    <x v="144"/>
    <x v="62"/>
    <x v="0"/>
    <x v="20"/>
    <n v="484.62"/>
    <n v="432"/>
    <s v="STORE10"/>
    <s v="Hill, Wagner and Ballard"/>
    <x v="3"/>
    <s v="East Davidville"/>
    <x v="2"/>
    <n v="2"/>
    <n v="523.14"/>
    <n v="0.13"/>
    <x v="1"/>
    <n v="910.2636"/>
  </r>
  <r>
    <s v="SALE1848"/>
    <s v="Alexis Castaneda"/>
    <x v="327"/>
    <n v="54"/>
    <x v="0"/>
    <x v="41"/>
    <s v="Gold"/>
    <x v="473"/>
    <x v="471"/>
    <x v="20"/>
    <x v="4"/>
    <x v="14"/>
    <n v="218.22"/>
    <n v="224"/>
    <s v="STORE14"/>
    <s v="Mcdonald Inc"/>
    <x v="2"/>
    <s v="Christopherland"/>
    <x v="0"/>
    <n v="2"/>
    <n v="478.62"/>
    <n v="0.17"/>
    <x v="2"/>
    <n v="794.50919999999996"/>
  </r>
  <r>
    <s v="SALE1849"/>
    <s v="Stephanie Jacobs"/>
    <x v="448"/>
    <n v="48"/>
    <x v="1"/>
    <x v="38"/>
    <s v="Platinum"/>
    <x v="462"/>
    <x v="90"/>
    <x v="74"/>
    <x v="0"/>
    <x v="13"/>
    <n v="152.91999999999999"/>
    <n v="281"/>
    <s v="STORE1"/>
    <s v="Martinez, Adkins and Johnson"/>
    <x v="0"/>
    <s v="Danielmouth"/>
    <x v="1"/>
    <n v="4"/>
    <n v="740.5"/>
    <n v="0.17"/>
    <x v="1"/>
    <n v="2458.46"/>
  </r>
  <r>
    <s v="SALE1850"/>
    <s v="David Cole"/>
    <x v="159"/>
    <n v="27"/>
    <x v="1"/>
    <x v="20"/>
    <s v="Silver"/>
    <x v="459"/>
    <x v="180"/>
    <x v="54"/>
    <x v="4"/>
    <x v="21"/>
    <n v="167.34"/>
    <n v="296"/>
    <s v="STORE2"/>
    <s v="Black-Horn"/>
    <x v="2"/>
    <s v="North Nancyview"/>
    <x v="0"/>
    <n v="1"/>
    <n v="780.24"/>
    <n v="0.04"/>
    <x v="2"/>
    <n v="749.03039999999999"/>
  </r>
  <r>
    <s v="SALE1851"/>
    <s v="Erica Carney"/>
    <x v="182"/>
    <n v="62"/>
    <x v="1"/>
    <x v="16"/>
    <s v="Platinum"/>
    <x v="183"/>
    <x v="25"/>
    <x v="7"/>
    <x v="3"/>
    <x v="7"/>
    <n v="138.05000000000001"/>
    <n v="89"/>
    <s v="STORE16"/>
    <s v="Frederick-Wright"/>
    <x v="1"/>
    <s v="New Jimmymouth"/>
    <x v="1"/>
    <n v="4"/>
    <n v="579.24"/>
    <n v="0.04"/>
    <x v="2"/>
    <n v="2224.2815999999998"/>
  </r>
  <r>
    <s v="SALE1852"/>
    <s v="Michael Garner"/>
    <x v="170"/>
    <n v="21"/>
    <x v="1"/>
    <x v="21"/>
    <s v="Platinum"/>
    <x v="171"/>
    <x v="36"/>
    <x v="55"/>
    <x v="4"/>
    <x v="12"/>
    <n v="342.56"/>
    <n v="181"/>
    <s v="STORE2"/>
    <s v="Black-Horn"/>
    <x v="2"/>
    <s v="North Nancyview"/>
    <x v="0"/>
    <n v="3"/>
    <n v="268.95"/>
    <n v="0.04"/>
    <x v="1"/>
    <n v="774.57599999999991"/>
  </r>
  <r>
    <s v="SALE1853"/>
    <s v="Roberta Green"/>
    <x v="417"/>
    <n v="64"/>
    <x v="0"/>
    <x v="7"/>
    <s v="Platinum"/>
    <x v="428"/>
    <x v="459"/>
    <x v="23"/>
    <x v="4"/>
    <x v="11"/>
    <n v="261"/>
    <n v="59"/>
    <s v="STORE4"/>
    <s v="Alexander Group"/>
    <x v="2"/>
    <s v="Port Sharon"/>
    <x v="2"/>
    <n v="1"/>
    <n v="47.47"/>
    <n v="0.28000000000000003"/>
    <x v="0"/>
    <n v="34.178400000000003"/>
  </r>
  <r>
    <s v="SALE1854"/>
    <s v="Christopher David"/>
    <x v="99"/>
    <n v="42"/>
    <x v="0"/>
    <x v="43"/>
    <s v="Silver"/>
    <x v="99"/>
    <x v="254"/>
    <x v="9"/>
    <x v="3"/>
    <x v="6"/>
    <n v="179.77"/>
    <n v="305"/>
    <s v="STORE17"/>
    <s v="Holloway Ltd"/>
    <x v="0"/>
    <s v="Bensonhaven"/>
    <x v="1"/>
    <n v="3"/>
    <n v="858.81"/>
    <n v="7.0000000000000007E-2"/>
    <x v="0"/>
    <n v="2396.0799000000002"/>
  </r>
  <r>
    <s v="SALE1855"/>
    <s v="Kara Dodson"/>
    <x v="430"/>
    <n v="20"/>
    <x v="0"/>
    <x v="1"/>
    <s v="Silver"/>
    <x v="441"/>
    <x v="27"/>
    <x v="46"/>
    <x v="0"/>
    <x v="20"/>
    <n v="21.34"/>
    <n v="65"/>
    <s v="STORE10"/>
    <s v="Hill, Wagner and Ballard"/>
    <x v="3"/>
    <s v="East Davidville"/>
    <x v="2"/>
    <n v="3"/>
    <n v="569.98"/>
    <n v="0.05"/>
    <x v="0"/>
    <n v="1624.443"/>
  </r>
  <r>
    <s v="SALE1856"/>
    <s v="Reginald Willis"/>
    <x v="78"/>
    <n v="62"/>
    <x v="1"/>
    <x v="14"/>
    <s v="Bronze"/>
    <x v="78"/>
    <x v="247"/>
    <x v="1"/>
    <x v="1"/>
    <x v="1"/>
    <n v="403.71"/>
    <n v="159"/>
    <s v="STORE12"/>
    <s v="Thomas, Bridges and Harris"/>
    <x v="0"/>
    <s v="Sabrinatown"/>
    <x v="2"/>
    <n v="3"/>
    <n v="306.52"/>
    <n v="0.01"/>
    <x v="2"/>
    <n v="910.36439999999993"/>
  </r>
  <r>
    <s v="SALE1857"/>
    <s v="Mr. Mason Butler"/>
    <x v="450"/>
    <n v="33"/>
    <x v="0"/>
    <x v="28"/>
    <s v="Gold"/>
    <x v="464"/>
    <x v="166"/>
    <x v="6"/>
    <x v="3"/>
    <x v="6"/>
    <n v="461.47"/>
    <n v="190"/>
    <s v="STORE13"/>
    <s v="Gardner, Humphrey and Contreras"/>
    <x v="3"/>
    <s v="Johnsonville"/>
    <x v="1"/>
    <n v="3"/>
    <n v="184.67"/>
    <n v="0.03"/>
    <x v="2"/>
    <n v="537.38969999999995"/>
  </r>
  <r>
    <s v="SALE1858"/>
    <s v="Sheri Joyce"/>
    <x v="373"/>
    <n v="26"/>
    <x v="0"/>
    <x v="27"/>
    <s v="Platinum"/>
    <x v="382"/>
    <x v="504"/>
    <x v="33"/>
    <x v="1"/>
    <x v="1"/>
    <n v="322.41000000000003"/>
    <n v="213"/>
    <s v="STORE5"/>
    <s v="Gray Ltd"/>
    <x v="0"/>
    <s v="New Michaelchester"/>
    <x v="0"/>
    <n v="4"/>
    <n v="189.56"/>
    <n v="0"/>
    <x v="2"/>
    <n v="758.24"/>
  </r>
  <r>
    <s v="SALE1859"/>
    <s v="John Perez"/>
    <x v="264"/>
    <n v="54"/>
    <x v="0"/>
    <x v="38"/>
    <s v="Platinum"/>
    <x v="266"/>
    <x v="650"/>
    <x v="28"/>
    <x v="4"/>
    <x v="15"/>
    <n v="158.13999999999999"/>
    <n v="82"/>
    <s v="STORE5"/>
    <s v="Gray Ltd"/>
    <x v="0"/>
    <s v="New Michaelchester"/>
    <x v="0"/>
    <n v="1"/>
    <n v="805.24"/>
    <n v="0.04"/>
    <x v="1"/>
    <n v="773.03039999999999"/>
  </r>
  <r>
    <s v="SALE1860"/>
    <s v="Kimberly Brooks"/>
    <x v="332"/>
    <n v="42"/>
    <x v="0"/>
    <x v="23"/>
    <s v="Silver"/>
    <x v="338"/>
    <x v="583"/>
    <x v="59"/>
    <x v="0"/>
    <x v="11"/>
    <n v="434.84"/>
    <n v="185"/>
    <s v="STORE17"/>
    <s v="Holloway Ltd"/>
    <x v="0"/>
    <s v="Bensonhaven"/>
    <x v="1"/>
    <n v="3"/>
    <n v="683.74"/>
    <n v="0.24"/>
    <x v="0"/>
    <n v="1558.9272000000001"/>
  </r>
  <r>
    <s v="SALE1861"/>
    <s v="Antonio Jones"/>
    <x v="254"/>
    <n v="48"/>
    <x v="0"/>
    <x v="36"/>
    <s v="Silver"/>
    <x v="256"/>
    <x v="133"/>
    <x v="6"/>
    <x v="3"/>
    <x v="6"/>
    <n v="461.47"/>
    <n v="190"/>
    <s v="STORE18"/>
    <s v="Guerrero-Schmitt"/>
    <x v="3"/>
    <s v="East Stevechester"/>
    <x v="1"/>
    <n v="3"/>
    <n v="439.21"/>
    <n v="0.28000000000000003"/>
    <x v="2"/>
    <n v="948.69359999999983"/>
  </r>
  <r>
    <s v="SALE1862"/>
    <s v="Michael Jones"/>
    <x v="97"/>
    <n v="40"/>
    <x v="0"/>
    <x v="3"/>
    <s v="Bronze"/>
    <x v="97"/>
    <x v="173"/>
    <x v="73"/>
    <x v="2"/>
    <x v="4"/>
    <n v="340.39"/>
    <n v="177"/>
    <s v="STORE6"/>
    <s v="Benson-Elliott"/>
    <x v="3"/>
    <s v="Port Josephberg"/>
    <x v="2"/>
    <n v="1"/>
    <n v="126.92"/>
    <n v="0.24"/>
    <x v="2"/>
    <n v="96.459199999999996"/>
  </r>
  <r>
    <s v="SALE1863"/>
    <s v="Caroline Collins"/>
    <x v="424"/>
    <n v="64"/>
    <x v="1"/>
    <x v="24"/>
    <s v="Silver"/>
    <x v="435"/>
    <x v="282"/>
    <x v="78"/>
    <x v="0"/>
    <x v="0"/>
    <n v="107.06"/>
    <n v="359"/>
    <s v="STORE4"/>
    <s v="Alexander Group"/>
    <x v="2"/>
    <s v="Port Sharon"/>
    <x v="2"/>
    <n v="4"/>
    <n v="834.7"/>
    <n v="0.14000000000000001"/>
    <x v="0"/>
    <n v="2871.3679999999999"/>
  </r>
  <r>
    <s v="SALE1864"/>
    <s v="Angela Williams"/>
    <x v="380"/>
    <n v="56"/>
    <x v="1"/>
    <x v="49"/>
    <s v="Bronze"/>
    <x v="389"/>
    <x v="318"/>
    <x v="63"/>
    <x v="1"/>
    <x v="11"/>
    <n v="450.71"/>
    <n v="389"/>
    <s v="STORE11"/>
    <s v="Aguirre-Keller"/>
    <x v="2"/>
    <s v="Lake Michael"/>
    <x v="2"/>
    <n v="2"/>
    <n v="271.88"/>
    <n v="0.11"/>
    <x v="2"/>
    <n v="483.94639999999998"/>
  </r>
  <r>
    <s v="SALE1865"/>
    <s v="Jordan Medina"/>
    <x v="440"/>
    <n v="33"/>
    <x v="0"/>
    <x v="26"/>
    <s v="Bronze"/>
    <x v="451"/>
    <x v="554"/>
    <x v="75"/>
    <x v="1"/>
    <x v="11"/>
    <n v="449.4"/>
    <n v="274.7"/>
    <s v="STORE1"/>
    <s v="Martinez, Adkins and Johnson"/>
    <x v="0"/>
    <s v="Danielmouth"/>
    <x v="1"/>
    <n v="4"/>
    <n v="972.14"/>
    <n v="0.25"/>
    <x v="0"/>
    <n v="2916.42"/>
  </r>
  <r>
    <s v="SALE1866"/>
    <s v="Christy Vasquez"/>
    <x v="125"/>
    <n v="28"/>
    <x v="1"/>
    <x v="42"/>
    <s v="Gold"/>
    <x v="126"/>
    <x v="668"/>
    <x v="19"/>
    <x v="1"/>
    <x v="3"/>
    <n v="253.33"/>
    <n v="266"/>
    <s v="STORE4"/>
    <s v="Alexander Group"/>
    <x v="2"/>
    <s v="Port Sharon"/>
    <x v="2"/>
    <n v="3"/>
    <n v="523.66"/>
    <n v="0.27"/>
    <x v="1"/>
    <n v="1146.8154"/>
  </r>
  <r>
    <s v="SALE1867"/>
    <s v="Theresa Campbell"/>
    <x v="28"/>
    <n v="42"/>
    <x v="1"/>
    <x v="18"/>
    <s v="Bronze"/>
    <x v="28"/>
    <x v="392"/>
    <x v="91"/>
    <x v="2"/>
    <x v="19"/>
    <n v="299.11"/>
    <n v="118"/>
    <s v="STORE2"/>
    <s v="Black-Horn"/>
    <x v="2"/>
    <s v="North Nancyview"/>
    <x v="0"/>
    <n v="4"/>
    <n v="838.99"/>
    <n v="0.16"/>
    <x v="0"/>
    <n v="2819.0064000000002"/>
  </r>
  <r>
    <s v="SALE1868"/>
    <s v="Matthew Hanna"/>
    <x v="162"/>
    <n v="33"/>
    <x v="1"/>
    <x v="20"/>
    <s v="Platinum"/>
    <x v="163"/>
    <x v="578"/>
    <x v="75"/>
    <x v="1"/>
    <x v="11"/>
    <n v="449.4"/>
    <n v="274.7"/>
    <s v="STORE17"/>
    <s v="Holloway Ltd"/>
    <x v="0"/>
    <s v="Bensonhaven"/>
    <x v="1"/>
    <n v="4"/>
    <n v="838.7"/>
    <n v="0.21"/>
    <x v="2"/>
    <n v="2650.2919999999999"/>
  </r>
  <r>
    <s v="SALE1869"/>
    <s v="Dr. Tamara White Md"/>
    <x v="47"/>
    <n v="60"/>
    <x v="0"/>
    <x v="29"/>
    <s v="Bronze"/>
    <x v="47"/>
    <x v="473"/>
    <x v="1"/>
    <x v="1"/>
    <x v="1"/>
    <n v="403.71"/>
    <n v="159"/>
    <s v="STORE8"/>
    <s v="Bean, Jones and Park"/>
    <x v="1"/>
    <s v="Thompsonborough"/>
    <x v="2"/>
    <n v="3"/>
    <n v="943.24"/>
    <n v="0.21"/>
    <x v="0"/>
    <n v="2235.4787999999999"/>
  </r>
  <r>
    <s v="SALE1870"/>
    <s v="Stephanie Jacobs"/>
    <x v="448"/>
    <n v="48"/>
    <x v="1"/>
    <x v="38"/>
    <s v="Platinum"/>
    <x v="462"/>
    <x v="616"/>
    <x v="90"/>
    <x v="1"/>
    <x v="3"/>
    <n v="112.42"/>
    <n v="416"/>
    <s v="STORE17"/>
    <s v="Holloway Ltd"/>
    <x v="0"/>
    <s v="Bensonhaven"/>
    <x v="1"/>
    <n v="2"/>
    <n v="310.33"/>
    <n v="0.26"/>
    <x v="0"/>
    <n v="459.28840000000002"/>
  </r>
  <r>
    <s v="SALE1871"/>
    <s v="John Jordan"/>
    <x v="3"/>
    <n v="58"/>
    <x v="1"/>
    <x v="3"/>
    <s v="Platinum"/>
    <x v="3"/>
    <x v="286"/>
    <x v="49"/>
    <x v="0"/>
    <x v="0"/>
    <n v="318.91000000000003"/>
    <n v="114"/>
    <s v="STORE0"/>
    <s v="Rivera-Warner"/>
    <x v="3"/>
    <s v="Washingtonfurt"/>
    <x v="1"/>
    <n v="3"/>
    <n v="201.05"/>
    <n v="0.23"/>
    <x v="1"/>
    <n v="464.42550000000011"/>
  </r>
  <r>
    <s v="SALE1872"/>
    <s v="John Mccoy"/>
    <x v="472"/>
    <n v="26"/>
    <x v="0"/>
    <x v="34"/>
    <s v="Silver"/>
    <x v="487"/>
    <x v="674"/>
    <x v="87"/>
    <x v="4"/>
    <x v="11"/>
    <n v="113.83"/>
    <n v="485"/>
    <s v="STORE17"/>
    <s v="Holloway Ltd"/>
    <x v="0"/>
    <s v="Bensonhaven"/>
    <x v="1"/>
    <n v="1"/>
    <n v="803.37"/>
    <n v="0.3"/>
    <x v="1"/>
    <n v="562.35899999999992"/>
  </r>
  <r>
    <s v="SALE1873"/>
    <s v="Thomas Phillips"/>
    <x v="350"/>
    <n v="20"/>
    <x v="1"/>
    <x v="36"/>
    <s v="Gold"/>
    <x v="357"/>
    <x v="115"/>
    <x v="86"/>
    <x v="0"/>
    <x v="20"/>
    <n v="103.45"/>
    <n v="465"/>
    <s v="STORE15"/>
    <s v="Shelton PLC"/>
    <x v="0"/>
    <s v="East Jenniferstad"/>
    <x v="1"/>
    <n v="3"/>
    <n v="259.98"/>
    <n v="7.0000000000000007E-2"/>
    <x v="2"/>
    <n v="725.3442"/>
  </r>
  <r>
    <s v="SALE1874"/>
    <s v="Donald Lee"/>
    <x v="368"/>
    <n v="26"/>
    <x v="0"/>
    <x v="49"/>
    <s v="Bronze"/>
    <x v="377"/>
    <x v="601"/>
    <x v="95"/>
    <x v="4"/>
    <x v="21"/>
    <n v="265.73266666666666"/>
    <n v="352"/>
    <s v="STORE3"/>
    <s v="Johnson-Wright"/>
    <x v="0"/>
    <s v="Hoodberg"/>
    <x v="0"/>
    <n v="4"/>
    <n v="591.9"/>
    <n v="0.2"/>
    <x v="1"/>
    <n v="1894.08"/>
  </r>
  <r>
    <s v="SALE1875"/>
    <s v="Sarah Vance"/>
    <x v="188"/>
    <n v="41"/>
    <x v="0"/>
    <x v="47"/>
    <s v="Silver"/>
    <x v="189"/>
    <x v="536"/>
    <x v="17"/>
    <x v="2"/>
    <x v="2"/>
    <n v="482.75"/>
    <n v="444"/>
    <s v="STORE12"/>
    <s v="Thomas, Bridges and Harris"/>
    <x v="0"/>
    <s v="Sabrinatown"/>
    <x v="2"/>
    <n v="2"/>
    <n v="396.9"/>
    <n v="0.18"/>
    <x v="1"/>
    <n v="650.91600000000005"/>
  </r>
  <r>
    <s v="SALE1876"/>
    <s v="April Phillips"/>
    <x v="32"/>
    <n v="62"/>
    <x v="1"/>
    <x v="22"/>
    <s v="Platinum"/>
    <x v="32"/>
    <x v="201"/>
    <x v="24"/>
    <x v="1"/>
    <x v="1"/>
    <n v="431.67"/>
    <n v="73"/>
    <s v="STORE2"/>
    <s v="Black-Horn"/>
    <x v="2"/>
    <s v="North Nancyview"/>
    <x v="0"/>
    <n v="1"/>
    <n v="176.84"/>
    <n v="0.19"/>
    <x v="0"/>
    <n v="143.24039999999999"/>
  </r>
  <r>
    <s v="SALE1877"/>
    <s v="Linda Kline"/>
    <x v="449"/>
    <n v="34"/>
    <x v="0"/>
    <x v="41"/>
    <s v="Silver"/>
    <x v="463"/>
    <x v="539"/>
    <x v="33"/>
    <x v="1"/>
    <x v="1"/>
    <n v="322.41000000000003"/>
    <n v="213"/>
    <s v="STORE0"/>
    <s v="Rivera-Warner"/>
    <x v="3"/>
    <s v="Washingtonfurt"/>
    <x v="1"/>
    <n v="2"/>
    <n v="614.21"/>
    <n v="0.11"/>
    <x v="1"/>
    <n v="1093.2937999999999"/>
  </r>
  <r>
    <s v="SALE1878"/>
    <s v="Travis Holland"/>
    <x v="139"/>
    <n v="38"/>
    <x v="0"/>
    <x v="21"/>
    <s v="Bronze"/>
    <x v="140"/>
    <x v="675"/>
    <x v="58"/>
    <x v="4"/>
    <x v="21"/>
    <n v="364.67"/>
    <n v="452"/>
    <s v="STORE7"/>
    <s v="Martinez-Mullins"/>
    <x v="2"/>
    <s v="Williamsfurt"/>
    <x v="2"/>
    <n v="3"/>
    <n v="604.66"/>
    <n v="0.18"/>
    <x v="2"/>
    <n v="1487.4636"/>
  </r>
  <r>
    <s v="SALE1879"/>
    <s v="Traci Gonzalez"/>
    <x v="106"/>
    <n v="35"/>
    <x v="0"/>
    <x v="23"/>
    <s v="Silver"/>
    <x v="106"/>
    <x v="415"/>
    <x v="95"/>
    <x v="4"/>
    <x v="21"/>
    <n v="265.73266666666666"/>
    <n v="352"/>
    <s v="STORE12"/>
    <s v="Thomas, Bridges and Harris"/>
    <x v="0"/>
    <s v="Sabrinatown"/>
    <x v="2"/>
    <n v="3"/>
    <n v="24.29"/>
    <n v="0.12"/>
    <x v="1"/>
    <n v="64.125600000000006"/>
  </r>
  <r>
    <s v="SALE1880"/>
    <s v="Joel Robinson"/>
    <x v="407"/>
    <n v="62"/>
    <x v="0"/>
    <x v="22"/>
    <s v="Platinum"/>
    <x v="418"/>
    <x v="107"/>
    <x v="81"/>
    <x v="2"/>
    <x v="18"/>
    <n v="266.86"/>
    <n v="458"/>
    <s v="STORE11"/>
    <s v="Aguirre-Keller"/>
    <x v="2"/>
    <s v="Lake Michael"/>
    <x v="2"/>
    <n v="1"/>
    <n v="503.95"/>
    <n v="0.24"/>
    <x v="1"/>
    <n v="383.00200000000001"/>
  </r>
  <r>
    <s v="SALE1881"/>
    <s v="Casey Simpson"/>
    <x v="132"/>
    <n v="54"/>
    <x v="0"/>
    <x v="25"/>
    <s v="Platinum"/>
    <x v="133"/>
    <x v="235"/>
    <x v="69"/>
    <x v="1"/>
    <x v="11"/>
    <n v="88.49"/>
    <n v="246"/>
    <s v="STORE14"/>
    <s v="Mcdonald Inc"/>
    <x v="2"/>
    <s v="Christopherland"/>
    <x v="0"/>
    <n v="4"/>
    <n v="860.78"/>
    <n v="0.03"/>
    <x v="0"/>
    <n v="3339.8263999999999"/>
  </r>
  <r>
    <s v="SALE1882"/>
    <s v="Andrea Jacobs"/>
    <x v="76"/>
    <n v="45"/>
    <x v="1"/>
    <x v="46"/>
    <s v="Platinum"/>
    <x v="303"/>
    <x v="610"/>
    <x v="63"/>
    <x v="1"/>
    <x v="11"/>
    <n v="450.71"/>
    <n v="389"/>
    <s v="STORE3"/>
    <s v="Johnson-Wright"/>
    <x v="0"/>
    <s v="Hoodberg"/>
    <x v="0"/>
    <n v="3"/>
    <n v="41.97"/>
    <n v="0.03"/>
    <x v="2"/>
    <n v="122.1327"/>
  </r>
  <r>
    <s v="SALE1883"/>
    <s v="Robert Jones Dds"/>
    <x v="152"/>
    <n v="25"/>
    <x v="0"/>
    <x v="15"/>
    <s v="Platinum"/>
    <x v="153"/>
    <x v="433"/>
    <x v="5"/>
    <x v="1"/>
    <x v="5"/>
    <n v="465.34"/>
    <n v="301"/>
    <s v="STORE5"/>
    <s v="Gray Ltd"/>
    <x v="0"/>
    <s v="New Michaelchester"/>
    <x v="0"/>
    <n v="1"/>
    <n v="649.59"/>
    <n v="0.12"/>
    <x v="2"/>
    <n v="571.63920000000007"/>
  </r>
  <r>
    <s v="SALE1884"/>
    <s v="Sharon Brown"/>
    <x v="30"/>
    <n v="37"/>
    <x v="1"/>
    <x v="20"/>
    <s v="Gold"/>
    <x v="286"/>
    <x v="137"/>
    <x v="81"/>
    <x v="2"/>
    <x v="18"/>
    <n v="266.86"/>
    <n v="458"/>
    <s v="STORE9"/>
    <s v="Moore, Padilla and Butler"/>
    <x v="2"/>
    <s v="East Johnstad"/>
    <x v="1"/>
    <n v="2"/>
    <n v="386.09"/>
    <n v="0.19"/>
    <x v="1"/>
    <n v="625.46579999999994"/>
  </r>
  <r>
    <s v="SALE1885"/>
    <s v="Sheila Wilson"/>
    <x v="178"/>
    <n v="35"/>
    <x v="0"/>
    <x v="3"/>
    <s v="Silver"/>
    <x v="179"/>
    <x v="350"/>
    <x v="69"/>
    <x v="1"/>
    <x v="11"/>
    <n v="88.49"/>
    <n v="246"/>
    <s v="STORE12"/>
    <s v="Thomas, Bridges and Harris"/>
    <x v="0"/>
    <s v="Sabrinatown"/>
    <x v="2"/>
    <n v="1"/>
    <n v="891.62"/>
    <n v="0.06"/>
    <x v="1"/>
    <n v="838.12279999999998"/>
  </r>
  <r>
    <s v="SALE1886"/>
    <s v="Erika Padilla"/>
    <x v="25"/>
    <n v="50"/>
    <x v="0"/>
    <x v="4"/>
    <s v="Silver"/>
    <x v="25"/>
    <x v="136"/>
    <x v="91"/>
    <x v="2"/>
    <x v="19"/>
    <n v="299.11"/>
    <n v="118"/>
    <s v="STORE15"/>
    <s v="Shelton PLC"/>
    <x v="0"/>
    <s v="East Jenniferstad"/>
    <x v="1"/>
    <n v="2"/>
    <n v="558.9"/>
    <n v="0.05"/>
    <x v="2"/>
    <n v="1061.9100000000001"/>
  </r>
  <r>
    <s v="SALE1887"/>
    <s v="Michael Greene"/>
    <x v="311"/>
    <n v="52"/>
    <x v="1"/>
    <x v="18"/>
    <s v="Silver"/>
    <x v="316"/>
    <x v="343"/>
    <x v="55"/>
    <x v="4"/>
    <x v="12"/>
    <n v="342.56"/>
    <n v="181"/>
    <s v="STORE3"/>
    <s v="Johnson-Wright"/>
    <x v="0"/>
    <s v="Hoodberg"/>
    <x v="0"/>
    <n v="2"/>
    <n v="99.04"/>
    <n v="0.26"/>
    <x v="2"/>
    <n v="146.57919999999999"/>
  </r>
  <r>
    <s v="SALE1888"/>
    <s v="James Powell"/>
    <x v="455"/>
    <n v="40"/>
    <x v="1"/>
    <x v="6"/>
    <s v="Bronze"/>
    <x v="469"/>
    <x v="459"/>
    <x v="58"/>
    <x v="4"/>
    <x v="21"/>
    <n v="364.67"/>
    <n v="452"/>
    <s v="STORE8"/>
    <s v="Bean, Jones and Park"/>
    <x v="1"/>
    <s v="Thompsonborough"/>
    <x v="2"/>
    <n v="4"/>
    <n v="625.13"/>
    <n v="0.06"/>
    <x v="0"/>
    <n v="2350.4888000000001"/>
  </r>
  <r>
    <s v="SALE1889"/>
    <s v="Thomas Phillips"/>
    <x v="350"/>
    <n v="20"/>
    <x v="1"/>
    <x v="36"/>
    <s v="Gold"/>
    <x v="357"/>
    <x v="317"/>
    <x v="43"/>
    <x v="1"/>
    <x v="1"/>
    <n v="38.520000000000003"/>
    <n v="378"/>
    <s v="STORE18"/>
    <s v="Guerrero-Schmitt"/>
    <x v="3"/>
    <s v="East Stevechester"/>
    <x v="1"/>
    <n v="4"/>
    <n v="38.380000000000003"/>
    <n v="0.16"/>
    <x v="2"/>
    <n v="128.95679999999999"/>
  </r>
  <r>
    <s v="SALE1890"/>
    <s v="Darrell Miller"/>
    <x v="36"/>
    <n v="59"/>
    <x v="1"/>
    <x v="26"/>
    <s v="Platinum"/>
    <x v="36"/>
    <x v="676"/>
    <x v="32"/>
    <x v="2"/>
    <x v="18"/>
    <n v="358.47"/>
    <n v="213"/>
    <s v="STORE10"/>
    <s v="Hill, Wagner and Ballard"/>
    <x v="3"/>
    <s v="East Davidville"/>
    <x v="2"/>
    <n v="4"/>
    <n v="731.72"/>
    <n v="0.22"/>
    <x v="2"/>
    <n v="2282.9663999999998"/>
  </r>
  <r>
    <s v="SALE1891"/>
    <s v="Christina Robertson"/>
    <x v="403"/>
    <n v="59"/>
    <x v="0"/>
    <x v="27"/>
    <s v="Platinum"/>
    <x v="414"/>
    <x v="120"/>
    <x v="82"/>
    <x v="0"/>
    <x v="20"/>
    <n v="285.54000000000002"/>
    <n v="358"/>
    <s v="STORE19"/>
    <s v="Mann-Austin"/>
    <x v="3"/>
    <s v="Vasquezborough"/>
    <x v="2"/>
    <n v="3"/>
    <n v="825.33"/>
    <n v="0.21"/>
    <x v="0"/>
    <n v="1956.0320999999999"/>
  </r>
  <r>
    <s v="SALE1892"/>
    <s v="Alyssa Vargas"/>
    <x v="351"/>
    <n v="53"/>
    <x v="0"/>
    <x v="10"/>
    <s v="Platinum"/>
    <x v="358"/>
    <x v="152"/>
    <x v="7"/>
    <x v="3"/>
    <x v="7"/>
    <n v="138.05000000000001"/>
    <n v="89"/>
    <s v="STORE14"/>
    <s v="Mcdonald Inc"/>
    <x v="2"/>
    <s v="Christopherland"/>
    <x v="0"/>
    <n v="2"/>
    <n v="47.3"/>
    <n v="0.01"/>
    <x v="1"/>
    <n v="93.653999999999996"/>
  </r>
  <r>
    <s v="SALE1893"/>
    <s v="Amy Wilson"/>
    <x v="119"/>
    <n v="44"/>
    <x v="1"/>
    <x v="30"/>
    <s v="Platinum"/>
    <x v="120"/>
    <x v="508"/>
    <x v="18"/>
    <x v="0"/>
    <x v="13"/>
    <n v="477.61"/>
    <n v="300"/>
    <s v="STORE17"/>
    <s v="Holloway Ltd"/>
    <x v="0"/>
    <s v="Bensonhaven"/>
    <x v="1"/>
    <n v="1"/>
    <n v="389.12"/>
    <n v="0.18"/>
    <x v="1"/>
    <n v="319.07839999999999"/>
  </r>
  <r>
    <s v="SALE1894"/>
    <s v="Kelly Garrett"/>
    <x v="244"/>
    <n v="62"/>
    <x v="1"/>
    <x v="2"/>
    <s v="Silver"/>
    <x v="246"/>
    <x v="114"/>
    <x v="74"/>
    <x v="0"/>
    <x v="13"/>
    <n v="152.91999999999999"/>
    <n v="281"/>
    <s v="STORE18"/>
    <s v="Guerrero-Schmitt"/>
    <x v="3"/>
    <s v="East Stevechester"/>
    <x v="1"/>
    <n v="3"/>
    <n v="543.83000000000004"/>
    <n v="0.05"/>
    <x v="0"/>
    <n v="1549.9155000000001"/>
  </r>
  <r>
    <s v="SALE1895"/>
    <s v="Heather Collins"/>
    <x v="376"/>
    <n v="40"/>
    <x v="0"/>
    <x v="12"/>
    <s v="Platinum"/>
    <x v="385"/>
    <x v="677"/>
    <x v="66"/>
    <x v="3"/>
    <x v="6"/>
    <n v="48.01"/>
    <n v="439"/>
    <s v="STORE1"/>
    <s v="Martinez, Adkins and Johnson"/>
    <x v="0"/>
    <s v="Danielmouth"/>
    <x v="1"/>
    <n v="2"/>
    <n v="660.27"/>
    <n v="0.01"/>
    <x v="1"/>
    <n v="1307.3345999999999"/>
  </r>
  <r>
    <s v="SALE1896"/>
    <s v="Monique Castro"/>
    <x v="475"/>
    <n v="48"/>
    <x v="1"/>
    <x v="30"/>
    <s v="Gold"/>
    <x v="490"/>
    <x v="208"/>
    <x v="26"/>
    <x v="1"/>
    <x v="11"/>
    <n v="242.23"/>
    <n v="453"/>
    <s v="STORE8"/>
    <s v="Bean, Jones and Park"/>
    <x v="1"/>
    <s v="Thompsonborough"/>
    <x v="2"/>
    <n v="4"/>
    <n v="729.31"/>
    <n v="0.03"/>
    <x v="0"/>
    <n v="2829.7228"/>
  </r>
  <r>
    <s v="SALE1897"/>
    <s v="Holly Robinson"/>
    <x v="425"/>
    <n v="45"/>
    <x v="1"/>
    <x v="7"/>
    <s v="Platinum"/>
    <x v="436"/>
    <x v="593"/>
    <x v="72"/>
    <x v="3"/>
    <x v="16"/>
    <n v="371.38"/>
    <n v="220"/>
    <s v="STORE6"/>
    <s v="Benson-Elliott"/>
    <x v="3"/>
    <s v="Port Josephberg"/>
    <x v="2"/>
    <n v="2"/>
    <n v="152.91"/>
    <n v="0.24"/>
    <x v="1"/>
    <n v="232.42320000000001"/>
  </r>
  <r>
    <s v="SALE1898"/>
    <s v="Paul Cox"/>
    <x v="337"/>
    <n v="60"/>
    <x v="1"/>
    <x v="32"/>
    <s v="Silver"/>
    <x v="343"/>
    <x v="431"/>
    <x v="1"/>
    <x v="1"/>
    <x v="1"/>
    <n v="403.71"/>
    <n v="159"/>
    <s v="STORE15"/>
    <s v="Shelton PLC"/>
    <x v="0"/>
    <s v="East Jenniferstad"/>
    <x v="1"/>
    <n v="4"/>
    <n v="592.14"/>
    <n v="0.12"/>
    <x v="2"/>
    <n v="2084.3328000000001"/>
  </r>
  <r>
    <s v="SALE1899"/>
    <s v="James Bean"/>
    <x v="330"/>
    <n v="50"/>
    <x v="0"/>
    <x v="23"/>
    <s v="Bronze"/>
    <x v="336"/>
    <x v="492"/>
    <x v="36"/>
    <x v="3"/>
    <x v="6"/>
    <n v="325.26"/>
    <n v="400"/>
    <s v="STORE12"/>
    <s v="Thomas, Bridges and Harris"/>
    <x v="0"/>
    <s v="Sabrinatown"/>
    <x v="2"/>
    <n v="1"/>
    <n v="984.37"/>
    <n v="0"/>
    <x v="1"/>
    <n v="984.37"/>
  </r>
  <r>
    <s v="SALE1900"/>
    <s v="Ricardo Jones"/>
    <x v="394"/>
    <n v="30"/>
    <x v="0"/>
    <x v="46"/>
    <s v="Silver"/>
    <x v="404"/>
    <x v="37"/>
    <x v="55"/>
    <x v="4"/>
    <x v="12"/>
    <n v="342.56"/>
    <n v="181"/>
    <s v="STORE12"/>
    <s v="Thomas, Bridges and Harris"/>
    <x v="0"/>
    <s v="Sabrinatown"/>
    <x v="2"/>
    <n v="2"/>
    <n v="237.59"/>
    <n v="0.12"/>
    <x v="0"/>
    <n v="418.15839999999997"/>
  </r>
  <r>
    <s v="SALE1901"/>
    <s v="John Smith"/>
    <x v="38"/>
    <n v="27"/>
    <x v="0"/>
    <x v="24"/>
    <s v="Platinum"/>
    <x v="38"/>
    <x v="400"/>
    <x v="60"/>
    <x v="4"/>
    <x v="11"/>
    <n v="174.02"/>
    <n v="268"/>
    <s v="STORE8"/>
    <s v="Bean, Jones and Park"/>
    <x v="1"/>
    <s v="Thompsonborough"/>
    <x v="2"/>
    <n v="1"/>
    <n v="52.06"/>
    <n v="0.27"/>
    <x v="2"/>
    <n v="38.003799999999998"/>
  </r>
  <r>
    <s v="SALE1902"/>
    <s v="Tyler Weber"/>
    <x v="262"/>
    <n v="54"/>
    <x v="0"/>
    <x v="49"/>
    <s v="Gold"/>
    <x v="264"/>
    <x v="501"/>
    <x v="58"/>
    <x v="4"/>
    <x v="21"/>
    <n v="364.67"/>
    <n v="452"/>
    <s v="STORE1"/>
    <s v="Martinez, Adkins and Johnson"/>
    <x v="0"/>
    <s v="Danielmouth"/>
    <x v="1"/>
    <n v="2"/>
    <n v="594.63"/>
    <n v="0.12"/>
    <x v="0"/>
    <n v="1046.5488"/>
  </r>
  <r>
    <s v="SALE1903"/>
    <s v="Antonio Wade"/>
    <x v="308"/>
    <n v="36"/>
    <x v="1"/>
    <x v="3"/>
    <s v="Gold"/>
    <x v="313"/>
    <x v="350"/>
    <x v="58"/>
    <x v="4"/>
    <x v="21"/>
    <n v="364.67"/>
    <n v="452"/>
    <s v="STORE0"/>
    <s v="Rivera-Warner"/>
    <x v="3"/>
    <s v="Washingtonfurt"/>
    <x v="1"/>
    <n v="3"/>
    <n v="476.1"/>
    <n v="0.05"/>
    <x v="2"/>
    <n v="1356.885"/>
  </r>
  <r>
    <s v="SALE1904"/>
    <s v="Kristin Stein"/>
    <x v="250"/>
    <n v="23"/>
    <x v="0"/>
    <x v="6"/>
    <s v="Silver"/>
    <x v="252"/>
    <x v="678"/>
    <x v="86"/>
    <x v="0"/>
    <x v="20"/>
    <n v="103.45"/>
    <n v="465"/>
    <s v="STORE6"/>
    <s v="Benson-Elliott"/>
    <x v="3"/>
    <s v="Port Josephberg"/>
    <x v="2"/>
    <n v="1"/>
    <n v="546.47"/>
    <n v="0.08"/>
    <x v="2"/>
    <n v="502.75240000000002"/>
  </r>
  <r>
    <s v="SALE1905"/>
    <s v="John Bradford"/>
    <x v="72"/>
    <n v="48"/>
    <x v="0"/>
    <x v="1"/>
    <s v="Silver"/>
    <x v="72"/>
    <x v="451"/>
    <x v="28"/>
    <x v="4"/>
    <x v="15"/>
    <n v="158.13999999999999"/>
    <n v="82"/>
    <s v="STORE12"/>
    <s v="Thomas, Bridges and Harris"/>
    <x v="0"/>
    <s v="Sabrinatown"/>
    <x v="2"/>
    <n v="1"/>
    <n v="979.49"/>
    <n v="0.19"/>
    <x v="2"/>
    <n v="793.38690000000008"/>
  </r>
  <r>
    <s v="SALE1906"/>
    <s v="David Roberts"/>
    <x v="414"/>
    <n v="38"/>
    <x v="0"/>
    <x v="36"/>
    <s v="Gold"/>
    <x v="425"/>
    <x v="671"/>
    <x v="53"/>
    <x v="0"/>
    <x v="11"/>
    <n v="144.53"/>
    <n v="367"/>
    <s v="STORE2"/>
    <s v="Black-Horn"/>
    <x v="2"/>
    <s v="North Nancyview"/>
    <x v="0"/>
    <n v="3"/>
    <n v="988.53"/>
    <n v="0.3"/>
    <x v="2"/>
    <n v="2075.913"/>
  </r>
  <r>
    <s v="SALE1907"/>
    <s v="Damon Perez"/>
    <x v="57"/>
    <n v="21"/>
    <x v="0"/>
    <x v="31"/>
    <s v="Gold"/>
    <x v="57"/>
    <x v="563"/>
    <x v="3"/>
    <x v="1"/>
    <x v="3"/>
    <n v="392.89"/>
    <n v="320"/>
    <s v="STORE3"/>
    <s v="Johnson-Wright"/>
    <x v="0"/>
    <s v="Hoodberg"/>
    <x v="0"/>
    <n v="4"/>
    <n v="849.29"/>
    <n v="0.26"/>
    <x v="0"/>
    <n v="2513.8984"/>
  </r>
  <r>
    <s v="SALE1908"/>
    <s v="Ryan Moore"/>
    <x v="109"/>
    <n v="38"/>
    <x v="0"/>
    <x v="45"/>
    <s v="Bronze"/>
    <x v="110"/>
    <x v="405"/>
    <x v="98"/>
    <x v="0"/>
    <x v="11"/>
    <n v="60.65"/>
    <n v="75"/>
    <s v="STORE14"/>
    <s v="Mcdonald Inc"/>
    <x v="2"/>
    <s v="Christopherland"/>
    <x v="0"/>
    <n v="2"/>
    <n v="452.29"/>
    <n v="0.01"/>
    <x v="2"/>
    <n v="895.53420000000006"/>
  </r>
  <r>
    <s v="SALE1909"/>
    <s v="Gene Lee"/>
    <x v="307"/>
    <n v="41"/>
    <x v="1"/>
    <x v="45"/>
    <s v="Platinum"/>
    <x v="312"/>
    <x v="123"/>
    <x v="59"/>
    <x v="0"/>
    <x v="11"/>
    <n v="434.84"/>
    <n v="185"/>
    <s v="STORE18"/>
    <s v="Guerrero-Schmitt"/>
    <x v="3"/>
    <s v="East Stevechester"/>
    <x v="1"/>
    <n v="2"/>
    <n v="810.81"/>
    <n v="0.11"/>
    <x v="2"/>
    <n v="1443.2418"/>
  </r>
  <r>
    <s v="SALE1910"/>
    <s v="Sarah Vance"/>
    <x v="188"/>
    <n v="41"/>
    <x v="0"/>
    <x v="47"/>
    <s v="Silver"/>
    <x v="189"/>
    <x v="590"/>
    <x v="86"/>
    <x v="0"/>
    <x v="20"/>
    <n v="103.45"/>
    <n v="465"/>
    <s v="STORE8"/>
    <s v="Bean, Jones and Park"/>
    <x v="1"/>
    <s v="Thompsonborough"/>
    <x v="2"/>
    <n v="1"/>
    <n v="846.67"/>
    <n v="0.1"/>
    <x v="2"/>
    <n v="762.00299999999993"/>
  </r>
  <r>
    <s v="SALE1911"/>
    <s v="Adam Cruz"/>
    <x v="222"/>
    <n v="60"/>
    <x v="1"/>
    <x v="36"/>
    <s v="Platinum"/>
    <x v="223"/>
    <x v="581"/>
    <x v="10"/>
    <x v="0"/>
    <x v="9"/>
    <n v="166.06"/>
    <n v="340"/>
    <s v="STORE6"/>
    <s v="Benson-Elliott"/>
    <x v="3"/>
    <s v="Port Josephberg"/>
    <x v="2"/>
    <n v="4"/>
    <n v="73.55"/>
    <n v="0.24"/>
    <x v="2"/>
    <n v="223.59200000000001"/>
  </r>
  <r>
    <s v="SALE1912"/>
    <s v="Stephen Fowler"/>
    <x v="329"/>
    <n v="42"/>
    <x v="1"/>
    <x v="5"/>
    <s v="Platinum"/>
    <x v="335"/>
    <x v="206"/>
    <x v="80"/>
    <x v="3"/>
    <x v="5"/>
    <n v="447.43"/>
    <n v="191"/>
    <s v="STORE6"/>
    <s v="Benson-Elliott"/>
    <x v="3"/>
    <s v="Port Josephberg"/>
    <x v="2"/>
    <n v="1"/>
    <n v="882.03"/>
    <n v="0.04"/>
    <x v="2"/>
    <n v="846.74879999999996"/>
  </r>
  <r>
    <s v="SALE1913"/>
    <s v="Melissa Howard"/>
    <x v="46"/>
    <n v="53"/>
    <x v="1"/>
    <x v="21"/>
    <s v="Gold"/>
    <x v="46"/>
    <x v="53"/>
    <x v="62"/>
    <x v="0"/>
    <x v="20"/>
    <n v="484.62"/>
    <n v="432"/>
    <s v="STORE14"/>
    <s v="Mcdonald Inc"/>
    <x v="2"/>
    <s v="Christopherland"/>
    <x v="0"/>
    <n v="1"/>
    <n v="958.44"/>
    <n v="0.21"/>
    <x v="0"/>
    <n v="757.16760000000011"/>
  </r>
  <r>
    <s v="SALE1914"/>
    <s v="Melissa Howard"/>
    <x v="46"/>
    <n v="53"/>
    <x v="1"/>
    <x v="21"/>
    <s v="Gold"/>
    <x v="46"/>
    <x v="590"/>
    <x v="8"/>
    <x v="3"/>
    <x v="8"/>
    <n v="201.41"/>
    <n v="146"/>
    <s v="STORE2"/>
    <s v="Black-Horn"/>
    <x v="2"/>
    <s v="North Nancyview"/>
    <x v="0"/>
    <n v="1"/>
    <n v="716.29"/>
    <n v="0.01"/>
    <x v="1"/>
    <n v="709.12709999999993"/>
  </r>
  <r>
    <s v="SALE1915"/>
    <s v="Kristy Dunlap"/>
    <x v="161"/>
    <n v="64"/>
    <x v="1"/>
    <x v="29"/>
    <s v="Platinum"/>
    <x v="162"/>
    <x v="674"/>
    <x v="93"/>
    <x v="0"/>
    <x v="13"/>
    <n v="495.72"/>
    <n v="323"/>
    <s v="STORE16"/>
    <s v="Frederick-Wright"/>
    <x v="1"/>
    <s v="New Jimmymouth"/>
    <x v="1"/>
    <n v="2"/>
    <n v="409.14"/>
    <n v="0.01"/>
    <x v="1"/>
    <n v="810.09719999999993"/>
  </r>
  <r>
    <s v="SALE1916"/>
    <s v="Christy Hoffman"/>
    <x v="42"/>
    <n v="26"/>
    <x v="1"/>
    <x v="30"/>
    <s v="Platinum"/>
    <x v="42"/>
    <x v="679"/>
    <x v="8"/>
    <x v="3"/>
    <x v="8"/>
    <n v="201.41"/>
    <n v="146"/>
    <s v="STORE9"/>
    <s v="Moore, Padilla and Butler"/>
    <x v="2"/>
    <s v="East Johnstad"/>
    <x v="1"/>
    <n v="4"/>
    <n v="261.73"/>
    <n v="0.1"/>
    <x v="1"/>
    <n v="942.22800000000007"/>
  </r>
  <r>
    <s v="SALE1917"/>
    <s v="Cynthia Parrish"/>
    <x v="219"/>
    <n v="18"/>
    <x v="0"/>
    <x v="46"/>
    <s v="Silver"/>
    <x v="220"/>
    <x v="232"/>
    <x v="21"/>
    <x v="2"/>
    <x v="4"/>
    <n v="115.82"/>
    <n v="460"/>
    <s v="STORE0"/>
    <s v="Rivera-Warner"/>
    <x v="3"/>
    <s v="Washingtonfurt"/>
    <x v="1"/>
    <n v="2"/>
    <n v="687.35"/>
    <n v="0.2"/>
    <x v="2"/>
    <n v="1099.76"/>
  </r>
  <r>
    <s v="SALE1918"/>
    <s v="Jacqueline Pacheco"/>
    <x v="462"/>
    <n v="28"/>
    <x v="1"/>
    <x v="19"/>
    <s v="Bronze"/>
    <x v="477"/>
    <x v="275"/>
    <x v="94"/>
    <x v="3"/>
    <x v="22"/>
    <n v="388.46"/>
    <n v="208"/>
    <s v="STORE8"/>
    <s v="Bean, Jones and Park"/>
    <x v="1"/>
    <s v="Thompsonborough"/>
    <x v="2"/>
    <n v="2"/>
    <n v="30.14"/>
    <n v="0.21"/>
    <x v="0"/>
    <n v="47.621200000000002"/>
  </r>
  <r>
    <s v="SALE1919"/>
    <s v="Sheila Wilson"/>
    <x v="178"/>
    <n v="35"/>
    <x v="0"/>
    <x v="3"/>
    <s v="Silver"/>
    <x v="179"/>
    <x v="609"/>
    <x v="13"/>
    <x v="1"/>
    <x v="3"/>
    <n v="419.28"/>
    <n v="86"/>
    <s v="STORE8"/>
    <s v="Bean, Jones and Park"/>
    <x v="1"/>
    <s v="Thompsonborough"/>
    <x v="2"/>
    <n v="3"/>
    <n v="570.12"/>
    <n v="0.12"/>
    <x v="1"/>
    <n v="1505.1168"/>
  </r>
  <r>
    <s v="SALE1920"/>
    <s v="Brittany Watson"/>
    <x v="364"/>
    <n v="59"/>
    <x v="0"/>
    <x v="40"/>
    <s v="Platinum"/>
    <x v="373"/>
    <x v="144"/>
    <x v="25"/>
    <x v="1"/>
    <x v="5"/>
    <n v="480.9"/>
    <n v="104"/>
    <s v="STORE19"/>
    <s v="Mann-Austin"/>
    <x v="3"/>
    <s v="Vasquezborough"/>
    <x v="2"/>
    <n v="3"/>
    <n v="401.87"/>
    <n v="0.28999999999999998"/>
    <x v="2"/>
    <n v="855.98310000000004"/>
  </r>
  <r>
    <s v="SALE1921"/>
    <s v="Christopher Ford"/>
    <x v="110"/>
    <n v="56"/>
    <x v="0"/>
    <x v="31"/>
    <s v="Bronze"/>
    <x v="111"/>
    <x v="248"/>
    <x v="29"/>
    <x v="3"/>
    <x v="16"/>
    <n v="228.53"/>
    <n v="469"/>
    <s v="STORE12"/>
    <s v="Thomas, Bridges and Harris"/>
    <x v="0"/>
    <s v="Sabrinatown"/>
    <x v="2"/>
    <n v="4"/>
    <n v="619.35"/>
    <n v="0.3"/>
    <x v="0"/>
    <n v="1734.18"/>
  </r>
  <r>
    <s v="SALE1922"/>
    <s v="Douglas Rhodes"/>
    <x v="390"/>
    <n v="32"/>
    <x v="0"/>
    <x v="21"/>
    <s v="Platinum"/>
    <x v="400"/>
    <x v="149"/>
    <x v="54"/>
    <x v="4"/>
    <x v="21"/>
    <n v="167.34"/>
    <n v="296"/>
    <s v="STORE17"/>
    <s v="Holloway Ltd"/>
    <x v="0"/>
    <s v="Bensonhaven"/>
    <x v="1"/>
    <n v="4"/>
    <n v="569.36"/>
    <n v="0.27"/>
    <x v="1"/>
    <n v="1662.5311999999999"/>
  </r>
  <r>
    <s v="SALE1923"/>
    <s v="Elizabeth Foster"/>
    <x v="22"/>
    <n v="33"/>
    <x v="1"/>
    <x v="15"/>
    <s v="Gold"/>
    <x v="22"/>
    <x v="431"/>
    <x v="16"/>
    <x v="3"/>
    <x v="6"/>
    <n v="234.80599999999998"/>
    <n v="378"/>
    <s v="STORE4"/>
    <s v="Alexander Group"/>
    <x v="2"/>
    <s v="Port Sharon"/>
    <x v="2"/>
    <n v="2"/>
    <n v="846.35"/>
    <n v="0.3"/>
    <x v="2"/>
    <n v="1184.8900000000001"/>
  </r>
  <r>
    <s v="SALE1924"/>
    <s v="Monique Castro"/>
    <x v="475"/>
    <n v="48"/>
    <x v="1"/>
    <x v="30"/>
    <s v="Gold"/>
    <x v="490"/>
    <x v="68"/>
    <x v="37"/>
    <x v="3"/>
    <x v="8"/>
    <n v="19.52"/>
    <n v="57"/>
    <s v="STORE2"/>
    <s v="Black-Horn"/>
    <x v="2"/>
    <s v="North Nancyview"/>
    <x v="0"/>
    <n v="1"/>
    <n v="788.45"/>
    <n v="0.28999999999999998"/>
    <x v="1"/>
    <n v="559.79949999999997"/>
  </r>
  <r>
    <s v="SALE1925"/>
    <s v="Denise Tate"/>
    <x v="256"/>
    <n v="34"/>
    <x v="0"/>
    <x v="13"/>
    <s v="Platinum"/>
    <x v="258"/>
    <x v="200"/>
    <x v="68"/>
    <x v="3"/>
    <x v="16"/>
    <n v="382.22"/>
    <n v="329"/>
    <s v="STORE12"/>
    <s v="Thomas, Bridges and Harris"/>
    <x v="0"/>
    <s v="Sabrinatown"/>
    <x v="2"/>
    <n v="2"/>
    <n v="338.81"/>
    <n v="7.0000000000000007E-2"/>
    <x v="2"/>
    <n v="630.1866"/>
  </r>
  <r>
    <s v="SALE1926"/>
    <s v="Amber Carlson"/>
    <x v="333"/>
    <n v="18"/>
    <x v="1"/>
    <x v="6"/>
    <s v="Gold"/>
    <x v="339"/>
    <x v="96"/>
    <x v="66"/>
    <x v="3"/>
    <x v="6"/>
    <n v="48.01"/>
    <n v="439"/>
    <s v="STORE5"/>
    <s v="Gray Ltd"/>
    <x v="0"/>
    <s v="New Michaelchester"/>
    <x v="0"/>
    <n v="4"/>
    <n v="94.48"/>
    <n v="0.06"/>
    <x v="2"/>
    <n v="355.2448"/>
  </r>
  <r>
    <s v="SALE1927"/>
    <s v="Andrea Harris"/>
    <x v="288"/>
    <n v="41"/>
    <x v="1"/>
    <x v="32"/>
    <s v="Platinum"/>
    <x v="292"/>
    <x v="81"/>
    <x v="46"/>
    <x v="0"/>
    <x v="20"/>
    <n v="21.34"/>
    <n v="65"/>
    <s v="STORE13"/>
    <s v="Gardner, Humphrey and Contreras"/>
    <x v="3"/>
    <s v="Johnsonville"/>
    <x v="1"/>
    <n v="3"/>
    <n v="941.85"/>
    <n v="0.16"/>
    <x v="1"/>
    <n v="2373.462"/>
  </r>
  <r>
    <s v="SALE1928"/>
    <s v="Cynthia Morris"/>
    <x v="259"/>
    <n v="18"/>
    <x v="1"/>
    <x v="28"/>
    <s v="Silver"/>
    <x v="261"/>
    <x v="57"/>
    <x v="49"/>
    <x v="0"/>
    <x v="0"/>
    <n v="318.91000000000003"/>
    <n v="114"/>
    <s v="STORE5"/>
    <s v="Gray Ltd"/>
    <x v="0"/>
    <s v="New Michaelchester"/>
    <x v="0"/>
    <n v="2"/>
    <n v="336.97"/>
    <n v="0.14000000000000001"/>
    <x v="1"/>
    <n v="579.58840000000009"/>
  </r>
  <r>
    <s v="SALE1929"/>
    <s v="Kara Dodson"/>
    <x v="430"/>
    <n v="20"/>
    <x v="0"/>
    <x v="1"/>
    <s v="Silver"/>
    <x v="441"/>
    <x v="23"/>
    <x v="23"/>
    <x v="4"/>
    <x v="11"/>
    <n v="261"/>
    <n v="59"/>
    <s v="STORE5"/>
    <s v="Gray Ltd"/>
    <x v="0"/>
    <s v="New Michaelchester"/>
    <x v="0"/>
    <n v="2"/>
    <n v="344.16"/>
    <n v="0.09"/>
    <x v="1"/>
    <n v="626.37120000000004"/>
  </r>
  <r>
    <s v="SALE1930"/>
    <s v="Matthew Avery"/>
    <x v="297"/>
    <n v="29"/>
    <x v="0"/>
    <x v="47"/>
    <s v="Silver"/>
    <x v="301"/>
    <x v="597"/>
    <x v="70"/>
    <x v="1"/>
    <x v="11"/>
    <n v="177.98"/>
    <n v="103"/>
    <s v="STORE9"/>
    <s v="Moore, Padilla and Butler"/>
    <x v="2"/>
    <s v="East Johnstad"/>
    <x v="1"/>
    <n v="1"/>
    <n v="841.53"/>
    <n v="0.15"/>
    <x v="0"/>
    <n v="715.30049999999994"/>
  </r>
  <r>
    <s v="SALE1931"/>
    <s v="Edwin Barnes"/>
    <x v="160"/>
    <n v="53"/>
    <x v="0"/>
    <x v="29"/>
    <s v="Bronze"/>
    <x v="161"/>
    <x v="680"/>
    <x v="50"/>
    <x v="2"/>
    <x v="18"/>
    <n v="250.41615384615383"/>
    <n v="159"/>
    <s v="STORE17"/>
    <s v="Holloway Ltd"/>
    <x v="0"/>
    <s v="Bensonhaven"/>
    <x v="1"/>
    <n v="3"/>
    <n v="63.36"/>
    <n v="0.28999999999999998"/>
    <x v="2"/>
    <n v="134.95679999999999"/>
  </r>
  <r>
    <s v="SALE1932"/>
    <s v="Christopher Ford"/>
    <x v="110"/>
    <n v="56"/>
    <x v="0"/>
    <x v="31"/>
    <s v="Bronze"/>
    <x v="111"/>
    <x v="640"/>
    <x v="36"/>
    <x v="3"/>
    <x v="6"/>
    <n v="325.26"/>
    <n v="400"/>
    <s v="STORE8"/>
    <s v="Bean, Jones and Park"/>
    <x v="1"/>
    <s v="Thompsonborough"/>
    <x v="2"/>
    <n v="2"/>
    <n v="552.49"/>
    <n v="0.1"/>
    <x v="0"/>
    <n v="994.48200000000008"/>
  </r>
  <r>
    <s v="SALE1933"/>
    <s v="Joshua Wilson"/>
    <x v="457"/>
    <n v="42"/>
    <x v="1"/>
    <x v="45"/>
    <s v="Bronze"/>
    <x v="471"/>
    <x v="554"/>
    <x v="10"/>
    <x v="0"/>
    <x v="9"/>
    <n v="166.06"/>
    <n v="340"/>
    <s v="STORE6"/>
    <s v="Benson-Elliott"/>
    <x v="3"/>
    <s v="Port Josephberg"/>
    <x v="2"/>
    <n v="3"/>
    <n v="447.38"/>
    <n v="0.03"/>
    <x v="0"/>
    <n v="1301.8758"/>
  </r>
  <r>
    <s v="SALE1934"/>
    <s v="Shane Mills"/>
    <x v="445"/>
    <n v="59"/>
    <x v="0"/>
    <x v="48"/>
    <s v="Bronze"/>
    <x v="457"/>
    <x v="400"/>
    <x v="78"/>
    <x v="0"/>
    <x v="0"/>
    <n v="107.06"/>
    <n v="359"/>
    <s v="STORE19"/>
    <s v="Mann-Austin"/>
    <x v="3"/>
    <s v="Vasquezborough"/>
    <x v="2"/>
    <n v="1"/>
    <n v="727.7"/>
    <n v="0.21"/>
    <x v="2"/>
    <n v="574.88300000000004"/>
  </r>
  <r>
    <s v="SALE1935"/>
    <s v="Sharon Simpson"/>
    <x v="428"/>
    <n v="61"/>
    <x v="0"/>
    <x v="34"/>
    <s v="Gold"/>
    <x v="439"/>
    <x v="619"/>
    <x v="69"/>
    <x v="1"/>
    <x v="11"/>
    <n v="88.49"/>
    <n v="246"/>
    <s v="STORE7"/>
    <s v="Martinez-Mullins"/>
    <x v="2"/>
    <s v="Williamsfurt"/>
    <x v="2"/>
    <n v="4"/>
    <n v="581.34"/>
    <n v="0.08"/>
    <x v="0"/>
    <n v="2139.3312000000001"/>
  </r>
  <r>
    <s v="SALE1936"/>
    <s v="Samantha Walker"/>
    <x v="180"/>
    <n v="30"/>
    <x v="1"/>
    <x v="38"/>
    <s v="Platinum"/>
    <x v="181"/>
    <x v="376"/>
    <x v="73"/>
    <x v="2"/>
    <x v="4"/>
    <n v="340.39"/>
    <n v="177"/>
    <s v="STORE1"/>
    <s v="Martinez, Adkins and Johnson"/>
    <x v="0"/>
    <s v="Danielmouth"/>
    <x v="1"/>
    <n v="1"/>
    <n v="338.83"/>
    <n v="0.19"/>
    <x v="1"/>
    <n v="274.45229999999998"/>
  </r>
  <r>
    <s v="SALE1937"/>
    <s v="Donna Guerra"/>
    <x v="371"/>
    <n v="46"/>
    <x v="1"/>
    <x v="43"/>
    <s v="Silver"/>
    <x v="380"/>
    <x v="493"/>
    <x v="2"/>
    <x v="2"/>
    <x v="2"/>
    <n v="43.29"/>
    <n v="267"/>
    <s v="STORE13"/>
    <s v="Gardner, Humphrey and Contreras"/>
    <x v="3"/>
    <s v="Johnsonville"/>
    <x v="1"/>
    <n v="4"/>
    <n v="568.80999999999995"/>
    <n v="0.25"/>
    <x v="0"/>
    <n v="1706.43"/>
  </r>
  <r>
    <s v="SALE1938"/>
    <s v="Joshua Bell"/>
    <x v="435"/>
    <n v="26"/>
    <x v="0"/>
    <x v="46"/>
    <s v="Platinum"/>
    <x v="446"/>
    <x v="48"/>
    <x v="86"/>
    <x v="0"/>
    <x v="20"/>
    <n v="103.45"/>
    <n v="465"/>
    <s v="STORE17"/>
    <s v="Holloway Ltd"/>
    <x v="0"/>
    <s v="Bensonhaven"/>
    <x v="1"/>
    <n v="2"/>
    <n v="352.63"/>
    <n v="0.15"/>
    <x v="1"/>
    <n v="599.471"/>
  </r>
  <r>
    <s v="SALE1939"/>
    <s v="Maria Sanchez"/>
    <x v="303"/>
    <n v="46"/>
    <x v="0"/>
    <x v="16"/>
    <s v="Bronze"/>
    <x v="308"/>
    <x v="408"/>
    <x v="99"/>
    <x v="4"/>
    <x v="21"/>
    <n v="358.47"/>
    <n v="143"/>
    <s v="STORE13"/>
    <s v="Gardner, Humphrey and Contreras"/>
    <x v="3"/>
    <s v="Johnsonville"/>
    <x v="1"/>
    <n v="2"/>
    <n v="629.86"/>
    <n v="0.15"/>
    <x v="1"/>
    <n v="1070.7619999999999"/>
  </r>
  <r>
    <s v="SALE1940"/>
    <s v="Amanda Powell"/>
    <x v="4"/>
    <n v="28"/>
    <x v="0"/>
    <x v="4"/>
    <s v="Silver"/>
    <x v="4"/>
    <x v="376"/>
    <x v="24"/>
    <x v="1"/>
    <x v="1"/>
    <n v="431.67"/>
    <n v="73"/>
    <s v="STORE3"/>
    <s v="Johnson-Wright"/>
    <x v="0"/>
    <s v="Hoodberg"/>
    <x v="0"/>
    <n v="3"/>
    <n v="212.08"/>
    <n v="7.0000000000000007E-2"/>
    <x v="0"/>
    <n v="591.70319999999992"/>
  </r>
  <r>
    <s v="SALE1941"/>
    <s v="Cynthia Morris"/>
    <x v="259"/>
    <n v="18"/>
    <x v="1"/>
    <x v="28"/>
    <s v="Silver"/>
    <x v="261"/>
    <x v="424"/>
    <x v="71"/>
    <x v="0"/>
    <x v="13"/>
    <n v="30.62"/>
    <n v="138"/>
    <s v="STORE2"/>
    <s v="Black-Horn"/>
    <x v="2"/>
    <s v="North Nancyview"/>
    <x v="0"/>
    <n v="3"/>
    <n v="878.62"/>
    <n v="0.05"/>
    <x v="1"/>
    <n v="2504.067"/>
  </r>
  <r>
    <s v="SALE1942"/>
    <s v="Carol Bishop"/>
    <x v="316"/>
    <n v="27"/>
    <x v="1"/>
    <x v="47"/>
    <s v="Silver"/>
    <x v="321"/>
    <x v="252"/>
    <x v="61"/>
    <x v="3"/>
    <x v="8"/>
    <n v="143.43"/>
    <n v="58"/>
    <s v="STORE10"/>
    <s v="Hill, Wagner and Ballard"/>
    <x v="3"/>
    <s v="East Davidville"/>
    <x v="2"/>
    <n v="4"/>
    <n v="87.83"/>
    <n v="0.23"/>
    <x v="1"/>
    <n v="270.51639999999998"/>
  </r>
  <r>
    <s v="SALE1943"/>
    <s v="Shannon Miller"/>
    <x v="184"/>
    <n v="22"/>
    <x v="0"/>
    <x v="27"/>
    <s v="Gold"/>
    <x v="185"/>
    <x v="631"/>
    <x v="6"/>
    <x v="3"/>
    <x v="6"/>
    <n v="461.47"/>
    <n v="190"/>
    <s v="STORE9"/>
    <s v="Moore, Padilla and Butler"/>
    <x v="2"/>
    <s v="East Johnstad"/>
    <x v="1"/>
    <n v="3"/>
    <n v="442.64"/>
    <n v="0.15"/>
    <x v="2"/>
    <n v="1128.732"/>
  </r>
  <r>
    <s v="SALE1944"/>
    <s v="Christy Vasquez"/>
    <x v="125"/>
    <n v="28"/>
    <x v="1"/>
    <x v="42"/>
    <s v="Gold"/>
    <x v="126"/>
    <x v="156"/>
    <x v="48"/>
    <x v="0"/>
    <x v="9"/>
    <n v="135.61000000000001"/>
    <n v="394"/>
    <s v="STORE2"/>
    <s v="Black-Horn"/>
    <x v="2"/>
    <s v="North Nancyview"/>
    <x v="0"/>
    <n v="3"/>
    <n v="410.04"/>
    <n v="0.09"/>
    <x v="2"/>
    <n v="1119.4092000000001"/>
  </r>
  <r>
    <s v="SALE1945"/>
    <s v="Hayley Pope"/>
    <x v="242"/>
    <n v="62"/>
    <x v="1"/>
    <x v="26"/>
    <s v="Bronze"/>
    <x v="244"/>
    <x v="343"/>
    <x v="32"/>
    <x v="2"/>
    <x v="18"/>
    <n v="358.47"/>
    <n v="213"/>
    <s v="STORE17"/>
    <s v="Holloway Ltd"/>
    <x v="0"/>
    <s v="Bensonhaven"/>
    <x v="1"/>
    <n v="1"/>
    <n v="355.31"/>
    <n v="0.27"/>
    <x v="0"/>
    <n v="259.37630000000001"/>
  </r>
  <r>
    <s v="SALE1946"/>
    <s v="Michele Burke"/>
    <x v="357"/>
    <n v="30"/>
    <x v="0"/>
    <x v="40"/>
    <s v="Bronze"/>
    <x v="365"/>
    <x v="48"/>
    <x v="93"/>
    <x v="0"/>
    <x v="13"/>
    <n v="495.72"/>
    <n v="323"/>
    <s v="STORE13"/>
    <s v="Gardner, Humphrey and Contreras"/>
    <x v="3"/>
    <s v="Johnsonville"/>
    <x v="1"/>
    <n v="4"/>
    <n v="243.13"/>
    <n v="0.25"/>
    <x v="2"/>
    <n v="729.39"/>
  </r>
  <r>
    <s v="SALE1947"/>
    <s v="Tanner Thompson"/>
    <x v="292"/>
    <n v="32"/>
    <x v="1"/>
    <x v="33"/>
    <s v="Bronze"/>
    <x v="296"/>
    <x v="339"/>
    <x v="4"/>
    <x v="2"/>
    <x v="4"/>
    <n v="17.309999999999999"/>
    <n v="399"/>
    <s v="STORE11"/>
    <s v="Aguirre-Keller"/>
    <x v="2"/>
    <s v="Lake Michael"/>
    <x v="2"/>
    <n v="2"/>
    <n v="410.63"/>
    <n v="0.28000000000000003"/>
    <x v="2"/>
    <n v="591.30719999999997"/>
  </r>
  <r>
    <s v="SALE1948"/>
    <s v="Bryce Hawkins"/>
    <x v="346"/>
    <n v="40"/>
    <x v="0"/>
    <x v="39"/>
    <s v="Bronze"/>
    <x v="353"/>
    <x v="655"/>
    <x v="32"/>
    <x v="2"/>
    <x v="18"/>
    <n v="358.47"/>
    <n v="213"/>
    <s v="STORE10"/>
    <s v="Hill, Wagner and Ballard"/>
    <x v="3"/>
    <s v="East Davidville"/>
    <x v="2"/>
    <n v="4"/>
    <n v="101.25"/>
    <n v="0.16"/>
    <x v="1"/>
    <n v="340.2"/>
  </r>
  <r>
    <s v="SALE1949"/>
    <s v="Alexis Castaneda"/>
    <x v="327"/>
    <n v="54"/>
    <x v="0"/>
    <x v="41"/>
    <s v="Gold"/>
    <x v="473"/>
    <x v="445"/>
    <x v="84"/>
    <x v="3"/>
    <x v="16"/>
    <n v="218.86"/>
    <n v="170"/>
    <s v="STORE17"/>
    <s v="Holloway Ltd"/>
    <x v="0"/>
    <s v="Bensonhaven"/>
    <x v="1"/>
    <n v="4"/>
    <n v="716.39"/>
    <n v="0.03"/>
    <x v="1"/>
    <n v="2779.5931999999998"/>
  </r>
  <r>
    <s v="SALE1950"/>
    <s v="David Patterson"/>
    <x v="18"/>
    <n v="43"/>
    <x v="1"/>
    <x v="8"/>
    <s v="Gold"/>
    <x v="18"/>
    <x v="331"/>
    <x v="78"/>
    <x v="0"/>
    <x v="0"/>
    <n v="107.06"/>
    <n v="359"/>
    <s v="STORE1"/>
    <s v="Martinez, Adkins and Johnson"/>
    <x v="0"/>
    <s v="Danielmouth"/>
    <x v="1"/>
    <n v="1"/>
    <n v="721.74"/>
    <n v="0.24"/>
    <x v="1"/>
    <n v="548.52240000000006"/>
  </r>
  <r>
    <s v="SALE1951"/>
    <s v="Katherine Dorsey"/>
    <x v="76"/>
    <n v="24"/>
    <x v="0"/>
    <x v="15"/>
    <s v="Platinum"/>
    <x v="76"/>
    <x v="404"/>
    <x v="85"/>
    <x v="1"/>
    <x v="3"/>
    <n v="86.42"/>
    <n v="222"/>
    <s v="STORE11"/>
    <s v="Aguirre-Keller"/>
    <x v="2"/>
    <s v="Lake Michael"/>
    <x v="2"/>
    <n v="2"/>
    <n v="527.91"/>
    <n v="0.02"/>
    <x v="0"/>
    <n v="1034.7036000000001"/>
  </r>
  <r>
    <s v="SALE1952"/>
    <s v="Casey Simpson"/>
    <x v="132"/>
    <n v="54"/>
    <x v="0"/>
    <x v="25"/>
    <s v="Platinum"/>
    <x v="133"/>
    <x v="492"/>
    <x v="40"/>
    <x v="0"/>
    <x v="0"/>
    <n v="212.26"/>
    <n v="82"/>
    <s v="STORE13"/>
    <s v="Gardner, Humphrey and Contreras"/>
    <x v="3"/>
    <s v="Johnsonville"/>
    <x v="1"/>
    <n v="2"/>
    <n v="945.92"/>
    <n v="0.19"/>
    <x v="2"/>
    <n v="1532.3904"/>
  </r>
  <r>
    <s v="SALE1953"/>
    <s v="Krystal Ford"/>
    <x v="149"/>
    <n v="34"/>
    <x v="1"/>
    <x v="28"/>
    <s v="Platinum"/>
    <x v="150"/>
    <x v="208"/>
    <x v="6"/>
    <x v="3"/>
    <x v="6"/>
    <n v="461.47"/>
    <n v="190"/>
    <s v="STORE17"/>
    <s v="Holloway Ltd"/>
    <x v="0"/>
    <s v="Bensonhaven"/>
    <x v="1"/>
    <n v="2"/>
    <n v="981.35"/>
    <n v="0.16"/>
    <x v="1"/>
    <n v="1648.6679999999999"/>
  </r>
  <r>
    <s v="SALE1954"/>
    <s v="Robert Harris"/>
    <x v="302"/>
    <n v="50"/>
    <x v="0"/>
    <x v="9"/>
    <s v="Platinum"/>
    <x v="307"/>
    <x v="641"/>
    <x v="4"/>
    <x v="2"/>
    <x v="4"/>
    <n v="17.309999999999999"/>
    <n v="399"/>
    <s v="STORE3"/>
    <s v="Johnson-Wright"/>
    <x v="0"/>
    <s v="Hoodberg"/>
    <x v="0"/>
    <n v="1"/>
    <n v="913.99"/>
    <n v="0.14000000000000001"/>
    <x v="0"/>
    <n v="786.03139999999996"/>
  </r>
  <r>
    <s v="SALE1955"/>
    <s v="Brian Lopez"/>
    <x v="306"/>
    <n v="28"/>
    <x v="1"/>
    <x v="14"/>
    <s v="Gold"/>
    <x v="311"/>
    <x v="198"/>
    <x v="73"/>
    <x v="2"/>
    <x v="4"/>
    <n v="340.39"/>
    <n v="177"/>
    <s v="STORE8"/>
    <s v="Bean, Jones and Park"/>
    <x v="1"/>
    <s v="Thompsonborough"/>
    <x v="2"/>
    <n v="4"/>
    <n v="270.69"/>
    <n v="0.18"/>
    <x v="1"/>
    <n v="887.86320000000001"/>
  </r>
  <r>
    <s v="SALE1956"/>
    <s v="Cynthia Morris"/>
    <x v="259"/>
    <n v="18"/>
    <x v="1"/>
    <x v="28"/>
    <s v="Silver"/>
    <x v="261"/>
    <x v="456"/>
    <x v="25"/>
    <x v="1"/>
    <x v="5"/>
    <n v="480.9"/>
    <n v="104"/>
    <s v="STORE6"/>
    <s v="Benson-Elliott"/>
    <x v="3"/>
    <s v="Port Josephberg"/>
    <x v="2"/>
    <n v="3"/>
    <n v="998.58"/>
    <n v="0.02"/>
    <x v="0"/>
    <n v="2935.8252000000002"/>
  </r>
  <r>
    <s v="SALE1957"/>
    <s v="Julie Powell"/>
    <x v="367"/>
    <n v="59"/>
    <x v="1"/>
    <x v="13"/>
    <s v="Gold"/>
    <x v="376"/>
    <x v="330"/>
    <x v="92"/>
    <x v="4"/>
    <x v="15"/>
    <n v="353.47"/>
    <n v="214"/>
    <s v="STORE9"/>
    <s v="Moore, Padilla and Butler"/>
    <x v="2"/>
    <s v="East Johnstad"/>
    <x v="1"/>
    <n v="3"/>
    <n v="765.12"/>
    <n v="0.18"/>
    <x v="0"/>
    <n v="1882.1952000000001"/>
  </r>
  <r>
    <s v="SALE1958"/>
    <s v="Tonya Burch"/>
    <x v="39"/>
    <n v="39"/>
    <x v="1"/>
    <x v="9"/>
    <s v="Gold"/>
    <x v="39"/>
    <x v="592"/>
    <x v="91"/>
    <x v="2"/>
    <x v="19"/>
    <n v="299.11"/>
    <n v="118"/>
    <s v="STORE19"/>
    <s v="Mann-Austin"/>
    <x v="3"/>
    <s v="Vasquezborough"/>
    <x v="2"/>
    <n v="3"/>
    <n v="449.99"/>
    <n v="0.17"/>
    <x v="2"/>
    <n v="1120.4751000000001"/>
  </r>
  <r>
    <s v="SALE1959"/>
    <s v="John Mccoy"/>
    <x v="472"/>
    <n v="26"/>
    <x v="0"/>
    <x v="34"/>
    <s v="Silver"/>
    <x v="487"/>
    <x v="236"/>
    <x v="19"/>
    <x v="1"/>
    <x v="3"/>
    <n v="253.33"/>
    <n v="266"/>
    <s v="STORE11"/>
    <s v="Aguirre-Keller"/>
    <x v="2"/>
    <s v="Lake Michael"/>
    <x v="2"/>
    <n v="2"/>
    <n v="249.02"/>
    <n v="0.01"/>
    <x v="2"/>
    <n v="493.05959999999999"/>
  </r>
  <r>
    <s v="SALE1960"/>
    <s v="Rick Dominguez"/>
    <x v="473"/>
    <n v="55"/>
    <x v="1"/>
    <x v="31"/>
    <s v="Platinum"/>
    <x v="488"/>
    <x v="146"/>
    <x v="71"/>
    <x v="0"/>
    <x v="13"/>
    <n v="30.62"/>
    <n v="138"/>
    <s v="STORE19"/>
    <s v="Mann-Austin"/>
    <x v="3"/>
    <s v="Vasquezborough"/>
    <x v="2"/>
    <n v="3"/>
    <n v="223.64"/>
    <n v="0.05"/>
    <x v="0"/>
    <n v="637.37399999999991"/>
  </r>
  <r>
    <s v="SALE1961"/>
    <s v="Howard Summers"/>
    <x v="461"/>
    <n v="53"/>
    <x v="1"/>
    <x v="5"/>
    <s v="Bronze"/>
    <x v="476"/>
    <x v="642"/>
    <x v="10"/>
    <x v="0"/>
    <x v="9"/>
    <n v="166.06"/>
    <n v="340"/>
    <s v="STORE4"/>
    <s v="Alexander Group"/>
    <x v="2"/>
    <s v="Port Sharon"/>
    <x v="2"/>
    <n v="2"/>
    <n v="92.94"/>
    <n v="0.12"/>
    <x v="0"/>
    <n v="163.5744"/>
  </r>
  <r>
    <s v="SALE1962"/>
    <s v="Natalie Johnson"/>
    <x v="436"/>
    <n v="64"/>
    <x v="0"/>
    <x v="30"/>
    <s v="Platinum"/>
    <x v="447"/>
    <x v="410"/>
    <x v="30"/>
    <x v="2"/>
    <x v="17"/>
    <n v="337.42"/>
    <n v="256"/>
    <s v="STORE2"/>
    <s v="Black-Horn"/>
    <x v="2"/>
    <s v="North Nancyview"/>
    <x v="0"/>
    <n v="4"/>
    <n v="268.3"/>
    <n v="0.02"/>
    <x v="2"/>
    <n v="1051.7360000000001"/>
  </r>
  <r>
    <s v="SALE1963"/>
    <s v="Kelli Smith"/>
    <x v="172"/>
    <n v="42"/>
    <x v="1"/>
    <x v="47"/>
    <s v="Bronze"/>
    <x v="173"/>
    <x v="505"/>
    <x v="4"/>
    <x v="2"/>
    <x v="4"/>
    <n v="17.309999999999999"/>
    <n v="399"/>
    <s v="STORE19"/>
    <s v="Mann-Austin"/>
    <x v="3"/>
    <s v="Vasquezborough"/>
    <x v="2"/>
    <n v="4"/>
    <n v="835.61"/>
    <n v="0.03"/>
    <x v="0"/>
    <n v="3242.1668"/>
  </r>
  <r>
    <s v="SALE1964"/>
    <s v="Martha Brown"/>
    <x v="156"/>
    <n v="20"/>
    <x v="1"/>
    <x v="24"/>
    <s v="Gold"/>
    <x v="157"/>
    <x v="111"/>
    <x v="88"/>
    <x v="3"/>
    <x v="22"/>
    <n v="243.7"/>
    <n v="130"/>
    <s v="STORE5"/>
    <s v="Gray Ltd"/>
    <x v="0"/>
    <s v="New Michaelchester"/>
    <x v="0"/>
    <n v="3"/>
    <n v="120.97"/>
    <n v="0.11"/>
    <x v="0"/>
    <n v="322.98989999999998"/>
  </r>
  <r>
    <s v="SALE1965"/>
    <s v="Jessica Acevedo"/>
    <x v="443"/>
    <n v="64"/>
    <x v="1"/>
    <x v="2"/>
    <s v="Bronze"/>
    <x v="454"/>
    <x v="557"/>
    <x v="43"/>
    <x v="1"/>
    <x v="1"/>
    <n v="38.520000000000003"/>
    <n v="378"/>
    <s v="STORE9"/>
    <s v="Moore, Padilla and Butler"/>
    <x v="2"/>
    <s v="East Johnstad"/>
    <x v="1"/>
    <n v="2"/>
    <n v="26.36"/>
    <n v="0.03"/>
    <x v="2"/>
    <n v="51.138399999999997"/>
  </r>
  <r>
    <s v="SALE1966"/>
    <s v="Robert Jones Dds"/>
    <x v="152"/>
    <n v="25"/>
    <x v="0"/>
    <x v="15"/>
    <s v="Platinum"/>
    <x v="153"/>
    <x v="377"/>
    <x v="25"/>
    <x v="1"/>
    <x v="5"/>
    <n v="480.9"/>
    <n v="104"/>
    <s v="STORE6"/>
    <s v="Benson-Elliott"/>
    <x v="3"/>
    <s v="Port Josephberg"/>
    <x v="2"/>
    <n v="1"/>
    <n v="918.87"/>
    <n v="0.11"/>
    <x v="1"/>
    <n v="817.79430000000002"/>
  </r>
  <r>
    <s v="SALE1967"/>
    <s v="Sarah Vance"/>
    <x v="188"/>
    <n v="41"/>
    <x v="0"/>
    <x v="47"/>
    <s v="Silver"/>
    <x v="189"/>
    <x v="473"/>
    <x v="22"/>
    <x v="1"/>
    <x v="11"/>
    <n v="349.17"/>
    <n v="476"/>
    <s v="STORE11"/>
    <s v="Aguirre-Keller"/>
    <x v="2"/>
    <s v="Lake Michael"/>
    <x v="2"/>
    <n v="2"/>
    <n v="924.73"/>
    <n v="0.28999999999999998"/>
    <x v="1"/>
    <n v="1313.1166000000001"/>
  </r>
  <r>
    <s v="SALE1968"/>
    <s v="Jeff Martinez"/>
    <x v="447"/>
    <n v="36"/>
    <x v="1"/>
    <x v="15"/>
    <s v="Gold"/>
    <x v="460"/>
    <x v="439"/>
    <x v="21"/>
    <x v="2"/>
    <x v="4"/>
    <n v="115.82"/>
    <n v="460"/>
    <s v="STORE10"/>
    <s v="Hill, Wagner and Ballard"/>
    <x v="3"/>
    <s v="East Davidville"/>
    <x v="2"/>
    <n v="3"/>
    <n v="195.31"/>
    <n v="0.13"/>
    <x v="2"/>
    <n v="509.75909999999999"/>
  </r>
  <r>
    <s v="SALE1969"/>
    <s v="Maria Ramirez"/>
    <x v="48"/>
    <n v="37"/>
    <x v="0"/>
    <x v="10"/>
    <s v="Bronze"/>
    <x v="48"/>
    <x v="376"/>
    <x v="48"/>
    <x v="0"/>
    <x v="9"/>
    <n v="135.61000000000001"/>
    <n v="394"/>
    <s v="STORE8"/>
    <s v="Bean, Jones and Park"/>
    <x v="1"/>
    <s v="Thompsonborough"/>
    <x v="2"/>
    <n v="1"/>
    <n v="91.38"/>
    <n v="0.14000000000000001"/>
    <x v="0"/>
    <n v="78.586799999999997"/>
  </r>
  <r>
    <s v="SALE1970"/>
    <s v="Sarah Smith"/>
    <x v="60"/>
    <n v="48"/>
    <x v="0"/>
    <x v="8"/>
    <s v="Gold"/>
    <x v="60"/>
    <x v="681"/>
    <x v="56"/>
    <x v="3"/>
    <x v="8"/>
    <n v="176.07"/>
    <n v="82"/>
    <s v="STORE11"/>
    <s v="Aguirre-Keller"/>
    <x v="2"/>
    <s v="Lake Michael"/>
    <x v="2"/>
    <n v="2"/>
    <n v="494.35"/>
    <n v="0.1"/>
    <x v="0"/>
    <n v="889.83"/>
  </r>
  <r>
    <s v="SALE1971"/>
    <s v="Damon Perez"/>
    <x v="57"/>
    <n v="21"/>
    <x v="0"/>
    <x v="31"/>
    <s v="Gold"/>
    <x v="57"/>
    <x v="85"/>
    <x v="10"/>
    <x v="0"/>
    <x v="9"/>
    <n v="166.06"/>
    <n v="340"/>
    <s v="STORE10"/>
    <s v="Hill, Wagner and Ballard"/>
    <x v="3"/>
    <s v="East Davidville"/>
    <x v="2"/>
    <n v="1"/>
    <n v="412.2"/>
    <n v="0.11"/>
    <x v="0"/>
    <n v="366.858"/>
  </r>
  <r>
    <s v="SALE1972"/>
    <s v="Alejandro Evans"/>
    <x v="133"/>
    <n v="43"/>
    <x v="1"/>
    <x v="40"/>
    <s v="Bronze"/>
    <x v="134"/>
    <x v="23"/>
    <x v="29"/>
    <x v="3"/>
    <x v="16"/>
    <n v="228.53"/>
    <n v="469"/>
    <s v="STORE16"/>
    <s v="Frederick-Wright"/>
    <x v="1"/>
    <s v="New Jimmymouth"/>
    <x v="1"/>
    <n v="1"/>
    <n v="650.47"/>
    <n v="0.13"/>
    <x v="1"/>
    <n v="565.90890000000002"/>
  </r>
  <r>
    <s v="SALE1973"/>
    <s v="Curtis Haynes"/>
    <x v="429"/>
    <n v="60"/>
    <x v="1"/>
    <x v="9"/>
    <s v="Gold"/>
    <x v="440"/>
    <x v="386"/>
    <x v="66"/>
    <x v="3"/>
    <x v="6"/>
    <n v="48.01"/>
    <n v="439"/>
    <s v="STORE12"/>
    <s v="Thomas, Bridges and Harris"/>
    <x v="0"/>
    <s v="Sabrinatown"/>
    <x v="2"/>
    <n v="1"/>
    <n v="68.209999999999994"/>
    <n v="0.05"/>
    <x v="1"/>
    <n v="64.799499999999995"/>
  </r>
  <r>
    <s v="SALE1974"/>
    <s v="Matthew Hanna"/>
    <x v="162"/>
    <n v="33"/>
    <x v="1"/>
    <x v="20"/>
    <s v="Platinum"/>
    <x v="163"/>
    <x v="115"/>
    <x v="27"/>
    <x v="4"/>
    <x v="14"/>
    <n v="386.56"/>
    <n v="125"/>
    <s v="STORE7"/>
    <s v="Martinez-Mullins"/>
    <x v="2"/>
    <s v="Williamsfurt"/>
    <x v="2"/>
    <n v="2"/>
    <n v="842.89"/>
    <n v="0.25"/>
    <x v="2"/>
    <n v="1264.335"/>
  </r>
  <r>
    <s v="SALE1975"/>
    <s v="Matthew Avery"/>
    <x v="297"/>
    <n v="29"/>
    <x v="0"/>
    <x v="47"/>
    <s v="Silver"/>
    <x v="301"/>
    <x v="155"/>
    <x v="23"/>
    <x v="4"/>
    <x v="11"/>
    <n v="261"/>
    <n v="59"/>
    <s v="STORE4"/>
    <s v="Alexander Group"/>
    <x v="2"/>
    <s v="Port Sharon"/>
    <x v="2"/>
    <n v="2"/>
    <n v="227.95"/>
    <n v="0.24"/>
    <x v="2"/>
    <n v="346.48399999999998"/>
  </r>
  <r>
    <s v="SALE1976"/>
    <s v="Jacob Wood"/>
    <x v="366"/>
    <n v="26"/>
    <x v="0"/>
    <x v="12"/>
    <s v="Gold"/>
    <x v="375"/>
    <x v="432"/>
    <x v="73"/>
    <x v="2"/>
    <x v="4"/>
    <n v="340.39"/>
    <n v="177"/>
    <s v="STORE12"/>
    <s v="Thomas, Bridges and Harris"/>
    <x v="0"/>
    <s v="Sabrinatown"/>
    <x v="2"/>
    <n v="3"/>
    <n v="685.97"/>
    <n v="0.24"/>
    <x v="1"/>
    <n v="1564.0116"/>
  </r>
  <r>
    <s v="SALE1977"/>
    <s v="Brandon Mcbride"/>
    <x v="312"/>
    <n v="63"/>
    <x v="1"/>
    <x v="41"/>
    <s v="Platinum"/>
    <x v="317"/>
    <x v="376"/>
    <x v="35"/>
    <x v="3"/>
    <x v="6"/>
    <n v="218.48"/>
    <n v="276"/>
    <s v="STORE2"/>
    <s v="Black-Horn"/>
    <x v="2"/>
    <s v="North Nancyview"/>
    <x v="0"/>
    <n v="1"/>
    <n v="722.57"/>
    <n v="0.18"/>
    <x v="0"/>
    <n v="592.50740000000008"/>
  </r>
  <r>
    <s v="SALE1978"/>
    <s v="Patty Francis"/>
    <x v="418"/>
    <n v="63"/>
    <x v="1"/>
    <x v="2"/>
    <s v="Gold"/>
    <x v="429"/>
    <x v="250"/>
    <x v="68"/>
    <x v="3"/>
    <x v="16"/>
    <n v="382.22"/>
    <n v="329"/>
    <s v="STORE5"/>
    <s v="Gray Ltd"/>
    <x v="0"/>
    <s v="New Michaelchester"/>
    <x v="0"/>
    <n v="3"/>
    <n v="585.54999999999995"/>
    <n v="0.14000000000000001"/>
    <x v="2"/>
    <n v="1510.7190000000001"/>
  </r>
  <r>
    <s v="SALE1979"/>
    <s v="Stacy Collins"/>
    <x v="419"/>
    <n v="41"/>
    <x v="1"/>
    <x v="24"/>
    <s v="Bronze"/>
    <x v="430"/>
    <x v="193"/>
    <x v="54"/>
    <x v="4"/>
    <x v="21"/>
    <n v="167.34"/>
    <n v="296"/>
    <s v="STORE13"/>
    <s v="Gardner, Humphrey and Contreras"/>
    <x v="3"/>
    <s v="Johnsonville"/>
    <x v="1"/>
    <n v="2"/>
    <n v="635.80999999999995"/>
    <n v="0.13"/>
    <x v="1"/>
    <n v="1106.3094000000001"/>
  </r>
  <r>
    <s v="SALE1980"/>
    <s v="Jeffrey Gomez"/>
    <x v="107"/>
    <n v="22"/>
    <x v="1"/>
    <x v="44"/>
    <s v="Platinum"/>
    <x v="107"/>
    <x v="350"/>
    <x v="66"/>
    <x v="3"/>
    <x v="6"/>
    <n v="48.01"/>
    <n v="439"/>
    <s v="STORE4"/>
    <s v="Alexander Group"/>
    <x v="2"/>
    <s v="Port Sharon"/>
    <x v="2"/>
    <n v="2"/>
    <n v="353.74"/>
    <n v="0.01"/>
    <x v="0"/>
    <n v="700.40520000000004"/>
  </r>
  <r>
    <s v="SALE1981"/>
    <s v="Matthew Payne"/>
    <x v="105"/>
    <n v="25"/>
    <x v="0"/>
    <x v="0"/>
    <s v="Gold"/>
    <x v="105"/>
    <x v="221"/>
    <x v="14"/>
    <x v="4"/>
    <x v="12"/>
    <n v="223.43"/>
    <n v="154"/>
    <s v="STORE7"/>
    <s v="Martinez-Mullins"/>
    <x v="2"/>
    <s v="Williamsfurt"/>
    <x v="2"/>
    <n v="1"/>
    <n v="377.52"/>
    <n v="0.15"/>
    <x v="0"/>
    <n v="320.892"/>
  </r>
  <r>
    <s v="SALE1982"/>
    <s v="Michelle Carpenter"/>
    <x v="293"/>
    <n v="44"/>
    <x v="1"/>
    <x v="19"/>
    <s v="Gold"/>
    <x v="297"/>
    <x v="73"/>
    <x v="88"/>
    <x v="3"/>
    <x v="22"/>
    <n v="243.7"/>
    <n v="130"/>
    <s v="STORE2"/>
    <s v="Black-Horn"/>
    <x v="2"/>
    <s v="North Nancyview"/>
    <x v="0"/>
    <n v="3"/>
    <n v="901.49"/>
    <n v="0"/>
    <x v="0"/>
    <n v="2704.47"/>
  </r>
  <r>
    <s v="SALE1983"/>
    <s v="Anna Perez"/>
    <x v="27"/>
    <n v="30"/>
    <x v="0"/>
    <x v="17"/>
    <s v="Platinum"/>
    <x v="27"/>
    <x v="330"/>
    <x v="37"/>
    <x v="3"/>
    <x v="8"/>
    <n v="19.52"/>
    <n v="57"/>
    <s v="STORE5"/>
    <s v="Gray Ltd"/>
    <x v="0"/>
    <s v="New Michaelchester"/>
    <x v="0"/>
    <n v="1"/>
    <n v="563.01"/>
    <n v="0.1"/>
    <x v="0"/>
    <n v="506.709"/>
  </r>
  <r>
    <s v="SALE1984"/>
    <s v="Debra Liu"/>
    <x v="395"/>
    <n v="55"/>
    <x v="0"/>
    <x v="46"/>
    <s v="Bronze"/>
    <x v="406"/>
    <x v="425"/>
    <x v="7"/>
    <x v="3"/>
    <x v="7"/>
    <n v="138.05000000000001"/>
    <n v="89"/>
    <s v="STORE6"/>
    <s v="Benson-Elliott"/>
    <x v="3"/>
    <s v="Port Josephberg"/>
    <x v="2"/>
    <n v="4"/>
    <n v="167.25"/>
    <n v="0.11"/>
    <x v="0"/>
    <n v="595.41"/>
  </r>
  <r>
    <s v="SALE1985"/>
    <s v="John Berg"/>
    <x v="188"/>
    <n v="60"/>
    <x v="0"/>
    <x v="15"/>
    <s v="Gold"/>
    <x v="491"/>
    <x v="365"/>
    <x v="17"/>
    <x v="2"/>
    <x v="2"/>
    <n v="482.75"/>
    <n v="444"/>
    <s v="STORE18"/>
    <s v="Guerrero-Schmitt"/>
    <x v="3"/>
    <s v="East Stevechester"/>
    <x v="1"/>
    <n v="3"/>
    <n v="345.43"/>
    <n v="0.08"/>
    <x v="2"/>
    <n v="953.38679999999999"/>
  </r>
  <r>
    <s v="SALE1986"/>
    <s v="Jennifer Zamora"/>
    <x v="467"/>
    <n v="60"/>
    <x v="1"/>
    <x v="9"/>
    <s v="Gold"/>
    <x v="482"/>
    <x v="209"/>
    <x v="74"/>
    <x v="0"/>
    <x v="13"/>
    <n v="152.91999999999999"/>
    <n v="281"/>
    <s v="STORE9"/>
    <s v="Moore, Padilla and Butler"/>
    <x v="2"/>
    <s v="East Johnstad"/>
    <x v="1"/>
    <n v="4"/>
    <n v="752.48"/>
    <n v="0.23"/>
    <x v="0"/>
    <n v="2317.6383999999998"/>
  </r>
  <r>
    <s v="SALE1987"/>
    <s v="William Cortez"/>
    <x v="193"/>
    <n v="29"/>
    <x v="0"/>
    <x v="31"/>
    <s v="Bronze"/>
    <x v="194"/>
    <x v="115"/>
    <x v="71"/>
    <x v="0"/>
    <x v="13"/>
    <n v="30.62"/>
    <n v="138"/>
    <s v="STORE19"/>
    <s v="Mann-Austin"/>
    <x v="3"/>
    <s v="Vasquezborough"/>
    <x v="2"/>
    <n v="1"/>
    <n v="120.02"/>
    <n v="0.26"/>
    <x v="0"/>
    <n v="88.814799999999991"/>
  </r>
  <r>
    <s v="SALE1988"/>
    <s v="Kristy Dunlap"/>
    <x v="161"/>
    <n v="64"/>
    <x v="1"/>
    <x v="29"/>
    <s v="Platinum"/>
    <x v="162"/>
    <x v="669"/>
    <x v="89"/>
    <x v="0"/>
    <x v="13"/>
    <n v="313.26"/>
    <n v="369"/>
    <s v="STORE8"/>
    <s v="Bean, Jones and Park"/>
    <x v="1"/>
    <s v="Thompsonborough"/>
    <x v="2"/>
    <n v="3"/>
    <n v="146.71"/>
    <n v="0.28000000000000003"/>
    <x v="0"/>
    <n v="316.89359999999999"/>
  </r>
  <r>
    <s v="SALE1989"/>
    <s v="George Rosario"/>
    <x v="195"/>
    <n v="53"/>
    <x v="0"/>
    <x v="26"/>
    <s v="Bronze"/>
    <x v="196"/>
    <x v="536"/>
    <x v="91"/>
    <x v="2"/>
    <x v="19"/>
    <n v="299.11"/>
    <n v="118"/>
    <s v="STORE0"/>
    <s v="Rivera-Warner"/>
    <x v="3"/>
    <s v="Washingtonfurt"/>
    <x v="1"/>
    <n v="2"/>
    <n v="358.87"/>
    <n v="0.24"/>
    <x v="0"/>
    <n v="545.48239999999998"/>
  </r>
  <r>
    <s v="SALE1990"/>
    <s v="Mr. William Horton"/>
    <x v="252"/>
    <n v="31"/>
    <x v="0"/>
    <x v="45"/>
    <s v="Platinum"/>
    <x v="254"/>
    <x v="441"/>
    <x v="40"/>
    <x v="0"/>
    <x v="0"/>
    <n v="212.26"/>
    <n v="82"/>
    <s v="STORE3"/>
    <s v="Johnson-Wright"/>
    <x v="0"/>
    <s v="Hoodberg"/>
    <x v="0"/>
    <n v="4"/>
    <n v="212.75"/>
    <n v="0.11"/>
    <x v="2"/>
    <n v="757.39"/>
  </r>
  <r>
    <s v="SALE1991"/>
    <s v="Reginald Willis"/>
    <x v="78"/>
    <n v="62"/>
    <x v="1"/>
    <x v="14"/>
    <s v="Bronze"/>
    <x v="78"/>
    <x v="682"/>
    <x v="49"/>
    <x v="0"/>
    <x v="0"/>
    <n v="318.91000000000003"/>
    <n v="114"/>
    <s v="STORE11"/>
    <s v="Aguirre-Keller"/>
    <x v="2"/>
    <s v="Lake Michael"/>
    <x v="2"/>
    <n v="1"/>
    <n v="183.47"/>
    <n v="0.17"/>
    <x v="1"/>
    <n v="152.2801"/>
  </r>
  <r>
    <s v="SALE1992"/>
    <s v="Mr. Mark Beasley"/>
    <x v="126"/>
    <n v="24"/>
    <x v="1"/>
    <x v="30"/>
    <s v="Silver"/>
    <x v="127"/>
    <x v="508"/>
    <x v="41"/>
    <x v="2"/>
    <x v="19"/>
    <n v="183.04"/>
    <n v="457"/>
    <s v="STORE15"/>
    <s v="Shelton PLC"/>
    <x v="0"/>
    <s v="East Jenniferstad"/>
    <x v="1"/>
    <n v="4"/>
    <n v="569.98"/>
    <n v="0.23"/>
    <x v="0"/>
    <n v="1755.5383999999999"/>
  </r>
  <r>
    <s v="SALE1993"/>
    <s v="Philip Mendoza"/>
    <x v="166"/>
    <n v="42"/>
    <x v="0"/>
    <x v="43"/>
    <s v="Silver"/>
    <x v="167"/>
    <x v="113"/>
    <x v="39"/>
    <x v="3"/>
    <x v="7"/>
    <n v="123.46"/>
    <n v="76"/>
    <s v="STORE12"/>
    <s v="Thomas, Bridges and Harris"/>
    <x v="0"/>
    <s v="Sabrinatown"/>
    <x v="2"/>
    <n v="3"/>
    <n v="984.12"/>
    <n v="0.27"/>
    <x v="0"/>
    <n v="2155.2228"/>
  </r>
  <r>
    <s v="SALE1994"/>
    <s v="Laura Mathews"/>
    <x v="116"/>
    <n v="53"/>
    <x v="0"/>
    <x v="18"/>
    <s v="Bronze"/>
    <x v="117"/>
    <x v="309"/>
    <x v="94"/>
    <x v="3"/>
    <x v="22"/>
    <n v="388.46"/>
    <n v="208"/>
    <s v="STORE8"/>
    <s v="Bean, Jones and Park"/>
    <x v="1"/>
    <s v="Thompsonborough"/>
    <x v="2"/>
    <n v="1"/>
    <n v="905.23"/>
    <n v="0"/>
    <x v="0"/>
    <n v="905.23"/>
  </r>
  <r>
    <s v="SALE1995"/>
    <s v="Jennifer Pruitt"/>
    <x v="24"/>
    <n v="53"/>
    <x v="0"/>
    <x v="6"/>
    <s v="Silver"/>
    <x v="24"/>
    <x v="39"/>
    <x v="8"/>
    <x v="3"/>
    <x v="8"/>
    <n v="201.41"/>
    <n v="146"/>
    <s v="STORE19"/>
    <s v="Mann-Austin"/>
    <x v="3"/>
    <s v="Vasquezborough"/>
    <x v="2"/>
    <n v="3"/>
    <n v="112.77"/>
    <n v="0.19"/>
    <x v="0"/>
    <n v="274.03109999999998"/>
  </r>
  <r>
    <s v="SALE1996"/>
    <s v="Cynthia Morris"/>
    <x v="259"/>
    <n v="18"/>
    <x v="1"/>
    <x v="28"/>
    <s v="Silver"/>
    <x v="261"/>
    <x v="218"/>
    <x v="68"/>
    <x v="3"/>
    <x v="16"/>
    <n v="382.22"/>
    <n v="329"/>
    <s v="STORE8"/>
    <s v="Bean, Jones and Park"/>
    <x v="1"/>
    <s v="Thompsonborough"/>
    <x v="2"/>
    <n v="3"/>
    <n v="875.99"/>
    <n v="0.09"/>
    <x v="1"/>
    <n v="2391.4526999999998"/>
  </r>
  <r>
    <s v="SALE1997"/>
    <s v="Susan Mcdonald"/>
    <x v="146"/>
    <n v="45"/>
    <x v="0"/>
    <x v="13"/>
    <s v="Silver"/>
    <x v="147"/>
    <x v="325"/>
    <x v="41"/>
    <x v="2"/>
    <x v="19"/>
    <n v="183.04"/>
    <n v="457"/>
    <s v="STORE10"/>
    <s v="Hill, Wagner and Ballard"/>
    <x v="3"/>
    <s v="East Davidville"/>
    <x v="2"/>
    <n v="2"/>
    <n v="685.31"/>
    <n v="0.26"/>
    <x v="1"/>
    <n v="1014.2588"/>
  </r>
  <r>
    <s v="SALE1998"/>
    <s v="Debra Liu"/>
    <x v="395"/>
    <n v="55"/>
    <x v="0"/>
    <x v="46"/>
    <s v="Bronze"/>
    <x v="406"/>
    <x v="48"/>
    <x v="86"/>
    <x v="0"/>
    <x v="20"/>
    <n v="103.45"/>
    <n v="465"/>
    <s v="STORE11"/>
    <s v="Aguirre-Keller"/>
    <x v="2"/>
    <s v="Lake Michael"/>
    <x v="2"/>
    <n v="3"/>
    <n v="945.37"/>
    <n v="0.05"/>
    <x v="0"/>
    <n v="2694.3045000000002"/>
  </r>
  <r>
    <s v="SALE1999"/>
    <s v="Jonathan Steele"/>
    <x v="192"/>
    <n v="52"/>
    <x v="1"/>
    <x v="47"/>
    <s v="Silver"/>
    <x v="193"/>
    <x v="157"/>
    <x v="3"/>
    <x v="1"/>
    <x v="3"/>
    <n v="392.89"/>
    <n v="320"/>
    <s v="STORE19"/>
    <s v="Mann-Austin"/>
    <x v="3"/>
    <s v="Vasquezborough"/>
    <x v="2"/>
    <n v="3"/>
    <n v="68.45"/>
    <n v="0.17"/>
    <x v="1"/>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04DFDB-8833-44CC-B0B6-FAF7B004D3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G25" firstHeaderRow="1" firstDataRow="2" firstDataCol="1"/>
  <pivotFields count="27">
    <pivotField showAll="0"/>
    <pivotField showAll="0"/>
    <pivotField showAll="0"/>
    <pivotField showAll="0"/>
    <pivotField showAll="0"/>
    <pivotField showAll="0"/>
    <pivotField showAll="0"/>
    <pivotField showAll="0"/>
    <pivotField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axis="axisCol" showAll="0">
      <items count="5">
        <item x="3"/>
        <item x="0"/>
        <item x="2"/>
        <item x="1"/>
        <item t="default"/>
      </items>
    </pivotField>
    <pivotField showAll="0"/>
    <pivotField showAll="0"/>
    <pivotField showAll="0"/>
    <pivotField numFmtId="44" showAll="0"/>
    <pivotField numFmtId="9"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16"/>
  </colFields>
  <colItems count="5">
    <i>
      <x/>
    </i>
    <i>
      <x v="1"/>
    </i>
    <i>
      <x v="2"/>
    </i>
    <i>
      <x v="3"/>
    </i>
    <i t="grand">
      <x/>
    </i>
  </colItems>
  <dataFields count="1">
    <dataField name="Sum of Total_Amount" fld="2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246B8-9BB0-4FB5-8F51-7F0726B4246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1:M25" firstHeaderRow="1" firstDataRow="1" firstDataCol="1"/>
  <pivotFields count="27">
    <pivotField showAll="0"/>
    <pivotField showAll="0"/>
    <pivotField showAll="0"/>
    <pivotField showAll="0"/>
    <pivotField showAll="0"/>
    <pivotField showAll="0"/>
    <pivotField showAll="0"/>
    <pivotField showAll="0"/>
    <pivotField axis="axisRow"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showAll="0">
      <items count="5">
        <item x="3"/>
        <item x="0"/>
        <item x="2"/>
        <item x="1"/>
        <item t="default"/>
      </items>
    </pivotField>
    <pivotField showAll="0"/>
    <pivotField showAll="0"/>
    <pivotField showAll="0"/>
    <pivotField numFmtId="44" showAll="0"/>
    <pivotField numFmtId="9" showAll="0"/>
    <pivotField showAll="0"/>
    <pivotField dataField="1" numFmtId="44" showAll="0"/>
    <pivotField axis="axisRow" showAll="0">
      <items count="15">
        <item x="0"/>
        <item sd="0" x="1"/>
        <item sd="0" x="2"/>
        <item x="3"/>
        <item x="4"/>
        <item x="5"/>
        <item x="6"/>
        <item x="7"/>
        <item x="8"/>
        <item x="9"/>
        <item sd="0" x="10"/>
        <item sd="0" x="11"/>
        <item sd="0" x="12"/>
        <item x="13"/>
        <item t="default"/>
      </items>
    </pivotField>
    <pivotField axis="axisRow" showAll="0">
      <items count="7">
        <item x="0"/>
        <item x="1"/>
        <item x="2"/>
        <item x="3"/>
        <item x="4"/>
        <item x="5"/>
        <item t="default"/>
      </items>
    </pivotField>
    <pivotField axis="axisRow" showAll="0">
      <items count="6">
        <item sd="0" x="0"/>
        <item sd="0" x="1"/>
        <item sd="0" x="2"/>
        <item sd="0" x="3"/>
        <item sd="0" x="4"/>
        <item t="default" sd="0"/>
      </items>
    </pivotField>
  </pivotFields>
  <rowFields count="4">
    <field x="26"/>
    <field x="25"/>
    <field x="24"/>
    <field x="8"/>
  </rowFields>
  <rowItems count="4">
    <i>
      <x v="1"/>
    </i>
    <i>
      <x v="2"/>
    </i>
    <i>
      <x v="3"/>
    </i>
    <i t="grand">
      <x/>
    </i>
  </rowItems>
  <colItems count="1">
    <i/>
  </colItems>
  <dataFields count="1">
    <dataField name="Sum of Total_Amount" fld="23" baseField="0" baseItem="0" numFmtId="169"/>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6C6C13-D59F-4B64-9B86-720F716DDA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5:F20" firstHeaderRow="1" firstDataRow="2" firstDataCol="1"/>
  <pivotFields count="27">
    <pivotField dataField="1" showAll="0"/>
    <pivotField showAll="0"/>
    <pivotField showAll="0"/>
    <pivotField showAll="0"/>
    <pivotField showAll="0"/>
    <pivotField showAll="0"/>
    <pivotField showAll="0"/>
    <pivotField showAll="0"/>
    <pivotField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showAll="0">
      <items count="5">
        <item x="3"/>
        <item x="0"/>
        <item x="2"/>
        <item x="1"/>
        <item t="default"/>
      </items>
    </pivotField>
    <pivotField showAll="0"/>
    <pivotField axis="axisCol" showAll="0">
      <items count="4">
        <item x="1"/>
        <item x="2"/>
        <item x="0"/>
        <item t="default"/>
      </items>
    </pivotField>
    <pivotField showAll="0"/>
    <pivotField numFmtId="44" showAll="0"/>
    <pivotField numFmtId="9" showAll="0"/>
    <pivotField axis="axisRow" showAll="0">
      <items count="4">
        <item x="2"/>
        <item x="0"/>
        <item x="1"/>
        <item t="default"/>
      </items>
    </pivotField>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2"/>
  </rowFields>
  <rowItems count="4">
    <i>
      <x/>
    </i>
    <i>
      <x v="1"/>
    </i>
    <i>
      <x v="2"/>
    </i>
    <i t="grand">
      <x/>
    </i>
  </rowItems>
  <colFields count="1">
    <field x="18"/>
  </colFields>
  <colItems count="4">
    <i>
      <x/>
    </i>
    <i>
      <x v="1"/>
    </i>
    <i>
      <x v="2"/>
    </i>
    <i t="grand">
      <x/>
    </i>
  </colItems>
  <dataFields count="1">
    <dataField name="Count of Sales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EAA20-3273-49D0-8C3E-1981D275779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
  <location ref="O15:P508" firstHeaderRow="1" firstDataRow="1" firstDataCol="1"/>
  <pivotFields count="27">
    <pivotField showAll="0"/>
    <pivotField showAll="0"/>
    <pivotField showAll="0"/>
    <pivotField showAll="0"/>
    <pivotField showAll="0">
      <items count="3">
        <item x="1"/>
        <item x="0"/>
        <item t="default"/>
      </items>
    </pivotField>
    <pivotField showAll="0"/>
    <pivotField showAll="0"/>
    <pivotField axis="axisRow" showAll="0" sortType="descending">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autoSortScope>
        <pivotArea dataOnly="0" outline="0" fieldPosition="0">
          <references count="1">
            <reference field="4294967294" count="1" selected="0">
              <x v="0"/>
            </reference>
          </references>
        </pivotArea>
      </autoSortScope>
    </pivotField>
    <pivotField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showAll="0">
      <items count="5">
        <item x="3"/>
        <item x="0"/>
        <item x="2"/>
        <item x="1"/>
        <item t="default"/>
      </items>
    </pivotField>
    <pivotField showAll="0"/>
    <pivotField showAll="0">
      <items count="4">
        <item x="1"/>
        <item x="2"/>
        <item x="0"/>
        <item t="default"/>
      </items>
    </pivotField>
    <pivotField dataField="1" showAll="0"/>
    <pivotField numFmtId="44" showAll="0"/>
    <pivotField numFmtId="9" showAll="0"/>
    <pivotField showAll="0">
      <items count="4">
        <item x="2"/>
        <item x="0"/>
        <item x="1"/>
        <item t="default"/>
      </items>
    </pivotField>
    <pivotField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93">
    <i>
      <x v="54"/>
    </i>
    <i>
      <x v="218"/>
    </i>
    <i>
      <x v="107"/>
    </i>
    <i>
      <x v="83"/>
    </i>
    <i>
      <x v="463"/>
    </i>
    <i>
      <x v="51"/>
    </i>
    <i>
      <x v="167"/>
    </i>
    <i>
      <x v="7"/>
    </i>
    <i>
      <x v="13"/>
    </i>
    <i>
      <x v="368"/>
    </i>
    <i>
      <x v="57"/>
    </i>
    <i>
      <x v="66"/>
    </i>
    <i>
      <x v="370"/>
    </i>
    <i>
      <x v="345"/>
    </i>
    <i>
      <x v="478"/>
    </i>
    <i>
      <x v="146"/>
    </i>
    <i>
      <x v="459"/>
    </i>
    <i>
      <x v="52"/>
    </i>
    <i>
      <x v="100"/>
    </i>
    <i>
      <x v="471"/>
    </i>
    <i>
      <x v="250"/>
    </i>
    <i>
      <x v="155"/>
    </i>
    <i>
      <x v="455"/>
    </i>
    <i>
      <x v="103"/>
    </i>
    <i>
      <x v="39"/>
    </i>
    <i>
      <x v="208"/>
    </i>
    <i>
      <x v="247"/>
    </i>
    <i>
      <x v="380"/>
    </i>
    <i>
      <x v="71"/>
    </i>
    <i>
      <x v="118"/>
    </i>
    <i>
      <x v="160"/>
    </i>
    <i>
      <x v="469"/>
    </i>
    <i>
      <x v="322"/>
    </i>
    <i>
      <x v="426"/>
    </i>
    <i>
      <x v="324"/>
    </i>
    <i>
      <x v="457"/>
    </i>
    <i>
      <x v="170"/>
    </i>
    <i>
      <x v="244"/>
    </i>
    <i>
      <x v="86"/>
    </i>
    <i>
      <x v="65"/>
    </i>
    <i>
      <x v="488"/>
    </i>
    <i>
      <x v="164"/>
    </i>
    <i>
      <x v="200"/>
    </i>
    <i>
      <x v="376"/>
    </i>
    <i>
      <x v="316"/>
    </i>
    <i>
      <x v="64"/>
    </i>
    <i>
      <x v="98"/>
    </i>
    <i>
      <x v="331"/>
    </i>
    <i>
      <x v="104"/>
    </i>
    <i>
      <x v="399"/>
    </i>
    <i>
      <x v="109"/>
    </i>
    <i>
      <x v="279"/>
    </i>
    <i>
      <x v="152"/>
    </i>
    <i>
      <x v="320"/>
    </i>
    <i>
      <x v="163"/>
    </i>
    <i>
      <x v="340"/>
    </i>
    <i>
      <x v="484"/>
    </i>
    <i>
      <x v="383"/>
    </i>
    <i>
      <x v="220"/>
    </i>
    <i>
      <x v="414"/>
    </i>
    <i>
      <x v="256"/>
    </i>
    <i>
      <x v="446"/>
    </i>
    <i>
      <x v="275"/>
    </i>
    <i>
      <x v="12"/>
    </i>
    <i>
      <x v="377"/>
    </i>
    <i>
      <x v="56"/>
    </i>
    <i>
      <x v="436"/>
    </i>
    <i>
      <x v="147"/>
    </i>
    <i>
      <x v="360"/>
    </i>
    <i>
      <x v="162"/>
    </i>
    <i>
      <x v="379"/>
    </i>
    <i>
      <x v="210"/>
    </i>
    <i>
      <x v="212"/>
    </i>
    <i>
      <x v="53"/>
    </i>
    <i>
      <x v="197"/>
    </i>
    <i>
      <x v="151"/>
    </i>
    <i>
      <x v="47"/>
    </i>
    <i>
      <x v="211"/>
    </i>
    <i>
      <x v="36"/>
    </i>
    <i>
      <x v="144"/>
    </i>
    <i>
      <x v="375"/>
    </i>
    <i>
      <x v="94"/>
    </i>
    <i>
      <x v="209"/>
    </i>
    <i>
      <x v="233"/>
    </i>
    <i>
      <x v="108"/>
    </i>
    <i>
      <x v="489"/>
    </i>
    <i>
      <x v="346"/>
    </i>
    <i>
      <x v="461"/>
    </i>
    <i>
      <x v="374"/>
    </i>
    <i>
      <x v="254"/>
    </i>
    <i>
      <x v="41"/>
    </i>
    <i>
      <x v="80"/>
    </i>
    <i>
      <x v="397"/>
    </i>
    <i>
      <x v="267"/>
    </i>
    <i>
      <x v="16"/>
    </i>
    <i>
      <x v="462"/>
    </i>
    <i>
      <x v="470"/>
    </i>
    <i>
      <x v="285"/>
    </i>
    <i>
      <x v="258"/>
    </i>
    <i>
      <x v="411"/>
    </i>
    <i>
      <x v="33"/>
    </i>
    <i>
      <x v="362"/>
    </i>
    <i>
      <x v="127"/>
    </i>
    <i>
      <x v="367"/>
    </i>
    <i>
      <x v="128"/>
    </i>
    <i>
      <x v="15"/>
    </i>
    <i>
      <x v="348"/>
    </i>
    <i>
      <x v="102"/>
    </i>
    <i>
      <x v="419"/>
    </i>
    <i>
      <x v="186"/>
    </i>
    <i>
      <x v="430"/>
    </i>
    <i>
      <x v="23"/>
    </i>
    <i>
      <x v="438"/>
    </i>
    <i>
      <x v="69"/>
    </i>
    <i>
      <x v="454"/>
    </i>
    <i>
      <x v="134"/>
    </i>
    <i>
      <x v="17"/>
    </i>
    <i>
      <x v="92"/>
    </i>
    <i>
      <x v="27"/>
    </i>
    <i>
      <x v="410"/>
    </i>
    <i>
      <x v="22"/>
    </i>
    <i>
      <x v="81"/>
    </i>
    <i>
      <x v="74"/>
    </i>
    <i>
      <x v="30"/>
    </i>
    <i>
      <x v="309"/>
    </i>
    <i>
      <x v="435"/>
    </i>
    <i>
      <x v="366"/>
    </i>
    <i>
      <x v="4"/>
    </i>
    <i>
      <x v="273"/>
    </i>
    <i>
      <x v="49"/>
    </i>
    <i>
      <x v="221"/>
    </i>
    <i>
      <x v="240"/>
    </i>
    <i>
      <x v="378"/>
    </i>
    <i>
      <x v="196"/>
    </i>
    <i>
      <x v="231"/>
    </i>
    <i>
      <x v="88"/>
    </i>
    <i>
      <x v="112"/>
    </i>
    <i>
      <x v="5"/>
    </i>
    <i>
      <x v="176"/>
    </i>
    <i>
      <x v="238"/>
    </i>
    <i>
      <x v="114"/>
    </i>
    <i>
      <x v="242"/>
    </i>
    <i>
      <x v="130"/>
    </i>
    <i>
      <x v="479"/>
    </i>
    <i>
      <x v="311"/>
    </i>
    <i>
      <x v="76"/>
    </i>
    <i>
      <x v="31"/>
    </i>
    <i>
      <x v="133"/>
    </i>
    <i>
      <x v="29"/>
    </i>
    <i>
      <x v="59"/>
    </i>
    <i>
      <x v="26"/>
    </i>
    <i>
      <x v="141"/>
    </i>
    <i>
      <x v="429"/>
    </i>
    <i>
      <x v="252"/>
    </i>
    <i>
      <x v="306"/>
    </i>
    <i>
      <x v="476"/>
    </i>
    <i>
      <x v="67"/>
    </i>
    <i>
      <x v="347"/>
    </i>
    <i>
      <x v="34"/>
    </i>
    <i>
      <x v="180"/>
    </i>
    <i>
      <x v="6"/>
    </i>
    <i>
      <x v="356"/>
    </i>
    <i>
      <x v="344"/>
    </i>
    <i>
      <x v="143"/>
    </i>
    <i>
      <x v="274"/>
    </i>
    <i>
      <x v="187"/>
    </i>
    <i>
      <x v="295"/>
    </i>
    <i>
      <x v="125"/>
    </i>
    <i>
      <x v="121"/>
    </i>
    <i>
      <x v="91"/>
    </i>
    <i>
      <x v="325"/>
    </i>
    <i>
      <x v="106"/>
    </i>
    <i>
      <x v="339"/>
    </i>
    <i>
      <x v="95"/>
    </i>
    <i>
      <x v="472"/>
    </i>
    <i>
      <x v="132"/>
    </i>
    <i>
      <x v="395"/>
    </i>
    <i>
      <x v="158"/>
    </i>
    <i>
      <x v="174"/>
    </i>
    <i>
      <x v="75"/>
    </i>
    <i>
      <x v="175"/>
    </i>
    <i>
      <x v="283"/>
    </i>
    <i>
      <x v="246"/>
    </i>
    <i>
      <x v="35"/>
    </i>
    <i>
      <x v="398"/>
    </i>
    <i>
      <x v="265"/>
    </i>
    <i>
      <x v="260"/>
    </i>
    <i>
      <x v="302"/>
    </i>
    <i>
      <x v="55"/>
    </i>
    <i>
      <x v="207"/>
    </i>
    <i>
      <x v="181"/>
    </i>
    <i>
      <x v="93"/>
    </i>
    <i>
      <x v="335"/>
    </i>
    <i>
      <x v="62"/>
    </i>
    <i>
      <x v="464"/>
    </i>
    <i>
      <x v="139"/>
    </i>
    <i>
      <x v="343"/>
    </i>
    <i>
      <x v="37"/>
    </i>
    <i>
      <x v="400"/>
    </i>
    <i>
      <x v="450"/>
    </i>
    <i>
      <x v="235"/>
    </i>
    <i>
      <x v="199"/>
    </i>
    <i>
      <x v="123"/>
    </i>
    <i>
      <x v="281"/>
    </i>
    <i>
      <x v="202"/>
    </i>
    <i>
      <x v="491"/>
    </i>
    <i>
      <x v="150"/>
    </i>
    <i>
      <x v="422"/>
    </i>
    <i>
      <x v="190"/>
    </i>
    <i>
      <x v="329"/>
    </i>
    <i>
      <x v="203"/>
    </i>
    <i>
      <x v="99"/>
    </i>
    <i>
      <x v="486"/>
    </i>
    <i>
      <x v="333"/>
    </i>
    <i>
      <x v="276"/>
    </i>
    <i>
      <x v="341"/>
    </i>
    <i>
      <x v="115"/>
    </i>
    <i>
      <x v="228"/>
    </i>
    <i>
      <x v="444"/>
    </i>
    <i>
      <x v="19"/>
    </i>
    <i>
      <x v="154"/>
    </i>
    <i>
      <x v="232"/>
    </i>
    <i>
      <x v="263"/>
    </i>
    <i>
      <x v="352"/>
    </i>
    <i>
      <x v="412"/>
    </i>
    <i>
      <x v="358"/>
    </i>
    <i>
      <x v="278"/>
    </i>
    <i>
      <x v="361"/>
    </i>
    <i>
      <x v="425"/>
    </i>
    <i>
      <x v="11"/>
    </i>
    <i>
      <x v="117"/>
    </i>
    <i>
      <x v="369"/>
    </i>
    <i>
      <x v="289"/>
    </i>
    <i>
      <x v="372"/>
    </i>
    <i>
      <x v="448"/>
    </i>
    <i>
      <x v="178"/>
    </i>
    <i>
      <x v="304"/>
    </i>
    <i>
      <x v="137"/>
    </i>
    <i>
      <x v="485"/>
    </i>
    <i>
      <x v="182"/>
    </i>
    <i>
      <x v="68"/>
    </i>
    <i>
      <x v="270"/>
    </i>
    <i>
      <x v="96"/>
    </i>
    <i>
      <x v="296"/>
    </i>
    <i>
      <x v="291"/>
    </i>
    <i>
      <x v="326"/>
    </i>
    <i>
      <x v="177"/>
    </i>
    <i>
      <x v="42"/>
    </i>
    <i>
      <x v="58"/>
    </i>
    <i>
      <x v="140"/>
    </i>
    <i>
      <x v="293"/>
    </i>
    <i>
      <x v="189"/>
    </i>
    <i>
      <x v="460"/>
    </i>
    <i>
      <x v="390"/>
    </i>
    <i>
      <x v="119"/>
    </i>
    <i>
      <x v="393"/>
    </i>
    <i>
      <x v="122"/>
    </i>
    <i>
      <x v="394"/>
    </i>
    <i>
      <x v="290"/>
    </i>
    <i>
      <x v="169"/>
    </i>
    <i>
      <x v="452"/>
    </i>
    <i>
      <x v="159"/>
    </i>
    <i>
      <x v="219"/>
    </i>
    <i>
      <x v="3"/>
    </i>
    <i>
      <x v="297"/>
    </i>
    <i>
      <x v="334"/>
    </i>
    <i>
      <x v="298"/>
    </i>
    <i>
      <x v="416"/>
    </i>
    <i>
      <x v="465"/>
    </i>
    <i>
      <x v="222"/>
    </i>
    <i>
      <x v="307"/>
    </i>
    <i>
      <x v="280"/>
    </i>
    <i>
      <x v="313"/>
    </i>
    <i>
      <x v="487"/>
    </i>
    <i>
      <x v="213"/>
    </i>
    <i>
      <x v="20"/>
    </i>
    <i>
      <x v="225"/>
    </i>
    <i>
      <x v="248"/>
    </i>
    <i>
      <x v="445"/>
    </i>
    <i>
      <x v="477"/>
    </i>
    <i>
      <x v="239"/>
    </i>
    <i>
      <x v="44"/>
    </i>
    <i>
      <x v="483"/>
    </i>
    <i>
      <x v="136"/>
    </i>
    <i>
      <x v="431"/>
    </i>
    <i>
      <x v="389"/>
    </i>
    <i>
      <x v="475"/>
    </i>
    <i>
      <x v="451"/>
    </i>
    <i>
      <x v="317"/>
    </i>
    <i>
      <x v="50"/>
    </i>
    <i>
      <x v="403"/>
    </i>
    <i>
      <x v="354"/>
    </i>
    <i>
      <x v="201"/>
    </i>
    <i>
      <x v="415"/>
    </i>
    <i>
      <x v="371"/>
    </i>
    <i>
      <x v="396"/>
    </i>
    <i>
      <x v="474"/>
    </i>
    <i>
      <x v="236"/>
    </i>
    <i>
      <x v="363"/>
    </i>
    <i>
      <x v="349"/>
    </i>
    <i>
      <x v="61"/>
    </i>
    <i>
      <x v="32"/>
    </i>
    <i>
      <x v="482"/>
    </i>
    <i>
      <x v="300"/>
    </i>
    <i>
      <x v="323"/>
    </i>
    <i>
      <x v="48"/>
    </i>
    <i>
      <x v="332"/>
    </i>
    <i>
      <x v="224"/>
    </i>
    <i>
      <x v="191"/>
    </i>
    <i>
      <x v="437"/>
    </i>
    <i>
      <x v="142"/>
    </i>
    <i>
      <x v="234"/>
    </i>
    <i>
      <x v="245"/>
    </i>
    <i>
      <x v="28"/>
    </i>
    <i>
      <x v="116"/>
    </i>
    <i>
      <x v="473"/>
    </i>
    <i>
      <x v="314"/>
    </i>
    <i>
      <x v="421"/>
    </i>
    <i>
      <x v="318"/>
    </i>
    <i>
      <x v="456"/>
    </i>
    <i>
      <x v="204"/>
    </i>
    <i>
      <x v="392"/>
    </i>
    <i>
      <x v="321"/>
    </i>
    <i>
      <x v="171"/>
    </i>
    <i>
      <x v="327"/>
    </i>
    <i>
      <x v="269"/>
    </i>
    <i>
      <x v="21"/>
    </i>
    <i>
      <x v="277"/>
    </i>
    <i>
      <x v="330"/>
    </i>
    <i>
      <x v="466"/>
    </i>
    <i>
      <x v="97"/>
    </i>
    <i>
      <x v="481"/>
    </i>
    <i>
      <x v="9"/>
    </i>
    <i>
      <x v="79"/>
    </i>
    <i>
      <x v="214"/>
    </i>
    <i>
      <x v="404"/>
    </i>
    <i>
      <x v="215"/>
    </i>
    <i>
      <x v="172"/>
    </i>
    <i>
      <x v="217"/>
    </i>
    <i>
      <x v="268"/>
    </i>
    <i>
      <x v="70"/>
    </i>
    <i>
      <x v="428"/>
    </i>
    <i>
      <x v="350"/>
    </i>
    <i>
      <x v="442"/>
    </i>
    <i>
      <x v="357"/>
    </i>
    <i>
      <x v="449"/>
    </i>
    <i>
      <x v="153"/>
    </i>
    <i>
      <x v="286"/>
    </i>
    <i>
      <x v="2"/>
    </i>
    <i>
      <x v="192"/>
    </i>
    <i>
      <x v="243"/>
    </i>
    <i>
      <x v="194"/>
    </i>
    <i>
      <x v="113"/>
    </i>
    <i>
      <x v="386"/>
    </i>
    <i>
      <x v="168"/>
    </i>
    <i>
      <x v="183"/>
    </i>
    <i>
      <x v="129"/>
    </i>
    <i>
      <x v="229"/>
    </i>
    <i>
      <x v="413"/>
    </i>
    <i>
      <x v="480"/>
    </i>
    <i>
      <x v="161"/>
    </i>
    <i>
      <x v="185"/>
    </i>
    <i>
      <x v="264"/>
    </i>
    <i>
      <x v="43"/>
    </i>
    <i>
      <x v="418"/>
    </i>
    <i>
      <x v="401"/>
    </i>
    <i>
      <x v="148"/>
    </i>
    <i>
      <x v="261"/>
    </i>
    <i>
      <x v="423"/>
    </i>
    <i>
      <x v="184"/>
    </i>
    <i>
      <x/>
    </i>
    <i>
      <x v="305"/>
    </i>
    <i>
      <x v="77"/>
    </i>
    <i>
      <x v="288"/>
    </i>
    <i>
      <x v="135"/>
    </i>
    <i>
      <x v="257"/>
    </i>
    <i>
      <x v="381"/>
    </i>
    <i>
      <x v="105"/>
    </i>
    <i>
      <x v="351"/>
    </i>
    <i>
      <x v="342"/>
    </i>
    <i>
      <x v="166"/>
    </i>
    <i>
      <x v="8"/>
    </i>
    <i>
      <x v="84"/>
    </i>
    <i>
      <x v="205"/>
    </i>
    <i>
      <x v="402"/>
    </i>
    <i>
      <x v="319"/>
    </i>
    <i>
      <x v="441"/>
    </i>
    <i>
      <x v="1"/>
    </i>
    <i>
      <x v="387"/>
    </i>
    <i>
      <x v="467"/>
    </i>
    <i>
      <x v="249"/>
    </i>
    <i>
      <x v="303"/>
    </i>
    <i>
      <x v="46"/>
    </i>
    <i>
      <x v="18"/>
    </i>
    <i>
      <x v="223"/>
    </i>
    <i>
      <x v="443"/>
    </i>
    <i>
      <x v="251"/>
    </i>
    <i>
      <x v="60"/>
    </i>
    <i>
      <x v="226"/>
    </i>
    <i>
      <x v="193"/>
    </i>
    <i>
      <x v="45"/>
    </i>
    <i>
      <x v="384"/>
    </i>
    <i>
      <x v="259"/>
    </i>
    <i>
      <x v="120"/>
    </i>
    <i>
      <x v="406"/>
    </i>
    <i>
      <x v="439"/>
    </i>
    <i>
      <x v="407"/>
    </i>
    <i>
      <x v="10"/>
    </i>
    <i>
      <x v="409"/>
    </i>
    <i>
      <x v="241"/>
    </i>
    <i>
      <x v="227"/>
    </i>
    <i>
      <x v="468"/>
    </i>
    <i>
      <x v="262"/>
    </i>
    <i>
      <x v="24"/>
    </i>
    <i>
      <x v="63"/>
    </i>
    <i>
      <x v="145"/>
    </i>
    <i>
      <x v="417"/>
    </i>
    <i>
      <x v="301"/>
    </i>
    <i>
      <x v="427"/>
    </i>
    <i>
      <x v="165"/>
    </i>
    <i>
      <x v="365"/>
    </i>
    <i>
      <x v="90"/>
    </i>
    <i>
      <x v="272"/>
    </i>
    <i>
      <x v="336"/>
    </i>
    <i>
      <x v="195"/>
    </i>
    <i>
      <x v="271"/>
    </i>
    <i>
      <x v="388"/>
    </i>
    <i>
      <x v="131"/>
    </i>
    <i>
      <x v="359"/>
    </i>
    <i>
      <x v="253"/>
    </i>
    <i>
      <x v="420"/>
    </i>
    <i>
      <x v="14"/>
    </i>
    <i>
      <x v="230"/>
    </i>
    <i>
      <x v="391"/>
    </i>
    <i>
      <x v="124"/>
    </i>
    <i>
      <x v="87"/>
    </i>
    <i>
      <x v="237"/>
    </i>
    <i>
      <x v="424"/>
    </i>
    <i>
      <x v="338"/>
    </i>
    <i>
      <x v="255"/>
    </i>
    <i>
      <x v="284"/>
    </i>
    <i>
      <x v="198"/>
    </i>
    <i>
      <x v="110"/>
    </i>
    <i>
      <x v="138"/>
    </i>
    <i>
      <x v="373"/>
    </i>
    <i>
      <x v="82"/>
    </i>
    <i>
      <x v="40"/>
    </i>
    <i>
      <x v="206"/>
    </i>
    <i>
      <x v="188"/>
    </i>
    <i>
      <x v="385"/>
    </i>
    <i>
      <x v="292"/>
    </i>
    <i>
      <x v="310"/>
    </i>
    <i>
      <x v="433"/>
    </i>
    <i>
      <x v="490"/>
    </i>
    <i>
      <x v="434"/>
    </i>
    <i>
      <x v="179"/>
    </i>
    <i>
      <x v="156"/>
    </i>
    <i>
      <x v="447"/>
    </i>
    <i>
      <x v="101"/>
    </i>
    <i>
      <x v="216"/>
    </i>
    <i>
      <x v="364"/>
    </i>
    <i>
      <x v="328"/>
    </i>
    <i>
      <x v="299"/>
    </i>
    <i>
      <x v="353"/>
    </i>
    <i>
      <x v="85"/>
    </i>
    <i>
      <x v="111"/>
    </i>
    <i>
      <x v="382"/>
    </i>
    <i>
      <x v="72"/>
    </i>
    <i>
      <x v="453"/>
    </i>
    <i>
      <x v="149"/>
    </i>
    <i>
      <x v="432"/>
    </i>
    <i>
      <x v="89"/>
    </i>
    <i>
      <x v="173"/>
    </i>
    <i>
      <x v="38"/>
    </i>
    <i>
      <x v="355"/>
    </i>
    <i>
      <x v="287"/>
    </i>
    <i>
      <x v="157"/>
    </i>
    <i>
      <x v="315"/>
    </i>
    <i>
      <x v="266"/>
    </i>
    <i>
      <x v="308"/>
    </i>
    <i>
      <x v="458"/>
    </i>
    <i>
      <x v="78"/>
    </i>
    <i>
      <x v="337"/>
    </i>
    <i>
      <x v="126"/>
    </i>
    <i>
      <x v="73"/>
    </i>
    <i>
      <x v="405"/>
    </i>
    <i>
      <x v="282"/>
    </i>
    <i>
      <x v="294"/>
    </i>
    <i>
      <x v="312"/>
    </i>
    <i>
      <x v="440"/>
    </i>
    <i>
      <x v="408"/>
    </i>
    <i>
      <x v="25"/>
    </i>
    <i t="grand">
      <x/>
    </i>
  </rowItems>
  <colItems count="1">
    <i/>
  </colItems>
  <dataFields count="1">
    <dataField name="Sum of Quantity" fld="19"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9DB4BF-E580-48A9-BB1A-8C550A5D80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F10" firstHeaderRow="1" firstDataRow="2" firstDataCol="1"/>
  <pivotFields count="27">
    <pivotField showAll="0"/>
    <pivotField showAll="0"/>
    <pivotField showAll="0"/>
    <pivotField showAll="0"/>
    <pivotField showAll="0"/>
    <pivotField showAll="0"/>
    <pivotField showAll="0"/>
    <pivotField showAll="0"/>
    <pivotField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axis="axisRow" showAll="0">
      <items count="6">
        <item x="2"/>
        <item x="4"/>
        <item x="1"/>
        <item x="3"/>
        <item x="0"/>
        <item t="default"/>
      </items>
    </pivotField>
    <pivotField showAll="0"/>
    <pivotField numFmtId="44" showAll="0"/>
    <pivotField showAll="0"/>
    <pivotField showAll="0"/>
    <pivotField showAll="0"/>
    <pivotField axis="axisCol" showAll="0">
      <items count="5">
        <item x="3"/>
        <item x="0"/>
        <item x="2"/>
        <item x="1"/>
        <item t="default"/>
      </items>
    </pivotField>
    <pivotField showAll="0"/>
    <pivotField showAll="0"/>
    <pivotField showAll="0"/>
    <pivotField numFmtId="44" showAll="0"/>
    <pivotField numFmtId="9"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6">
    <i>
      <x/>
    </i>
    <i>
      <x v="1"/>
    </i>
    <i>
      <x v="2"/>
    </i>
    <i>
      <x v="3"/>
    </i>
    <i>
      <x v="4"/>
    </i>
    <i t="grand">
      <x/>
    </i>
  </rowItems>
  <colFields count="1">
    <field x="16"/>
  </colFields>
  <colItems count="5">
    <i>
      <x/>
    </i>
    <i>
      <x v="1"/>
    </i>
    <i>
      <x v="2"/>
    </i>
    <i>
      <x v="3"/>
    </i>
    <i t="grand">
      <x/>
    </i>
  </colItems>
  <dataFields count="1">
    <dataField name="Sum of Total_Amount" fld="23" baseField="0" baseItem="0" numFmtId="169"/>
  </dataFields>
  <formats count="3">
    <format dxfId="34">
      <pivotArea dataOnly="0" labelOnly="1" fieldPosition="0">
        <references count="1">
          <reference field="16" count="1">
            <x v="0"/>
          </reference>
        </references>
      </pivotArea>
    </format>
    <format dxfId="33">
      <pivotArea outline="0" collapsedLevelsAreSubtotals="1" fieldPosition="0">
        <references count="1">
          <reference field="16" count="1" selected="0">
            <x v="0"/>
          </reference>
        </references>
      </pivotArea>
    </format>
    <format dxfId="32">
      <pivotArea outline="0" fieldPosition="0">
        <references count="1">
          <reference field="4294967294" count="1">
            <x v="0"/>
          </reference>
        </references>
      </pivotArea>
    </format>
  </formats>
  <chartFormats count="14">
    <chartFormat chart="10" format="0" series="1">
      <pivotArea type="data" outline="0" fieldPosition="0">
        <references count="2">
          <reference field="4294967294" count="1" selected="0">
            <x v="0"/>
          </reference>
          <reference field="16" count="1" selected="0">
            <x v="0"/>
          </reference>
        </references>
      </pivotArea>
    </chartFormat>
    <chartFormat chart="10" format="1" series="1">
      <pivotArea type="data" outline="0" fieldPosition="0">
        <references count="2">
          <reference field="4294967294" count="1" selected="0">
            <x v="0"/>
          </reference>
          <reference field="16" count="1" selected="0">
            <x v="1"/>
          </reference>
        </references>
      </pivotArea>
    </chartFormat>
    <chartFormat chart="10" format="2" series="1">
      <pivotArea type="data" outline="0" fieldPosition="0">
        <references count="2">
          <reference field="4294967294" count="1" selected="0">
            <x v="0"/>
          </reference>
          <reference field="16" count="1" selected="0">
            <x v="2"/>
          </reference>
        </references>
      </pivotArea>
    </chartFormat>
    <chartFormat chart="10" format="3" series="1">
      <pivotArea type="data" outline="0" fieldPosition="0">
        <references count="2">
          <reference field="4294967294" count="1" selected="0">
            <x v="0"/>
          </reference>
          <reference field="16" count="1" selected="0">
            <x v="3"/>
          </reference>
        </references>
      </pivotArea>
    </chartFormat>
    <chartFormat chart="11" format="4" series="1">
      <pivotArea type="data" outline="0" fieldPosition="0">
        <references count="2">
          <reference field="4294967294" count="1" selected="0">
            <x v="0"/>
          </reference>
          <reference field="16" count="1" selected="0">
            <x v="0"/>
          </reference>
        </references>
      </pivotArea>
    </chartFormat>
    <chartFormat chart="11" format="5" series="1">
      <pivotArea type="data" outline="0" fieldPosition="0">
        <references count="2">
          <reference field="4294967294" count="1" selected="0">
            <x v="0"/>
          </reference>
          <reference field="16" count="1" selected="0">
            <x v="1"/>
          </reference>
        </references>
      </pivotArea>
    </chartFormat>
    <chartFormat chart="11" format="6" series="1">
      <pivotArea type="data" outline="0" fieldPosition="0">
        <references count="2">
          <reference field="4294967294" count="1" selected="0">
            <x v="0"/>
          </reference>
          <reference field="16" count="1" selected="0">
            <x v="2"/>
          </reference>
        </references>
      </pivotArea>
    </chartFormat>
    <chartFormat chart="11" format="7" series="1">
      <pivotArea type="data" outline="0" fieldPosition="0">
        <references count="2">
          <reference field="4294967294" count="1" selected="0">
            <x v="0"/>
          </reference>
          <reference field="16" count="1" selected="0">
            <x v="3"/>
          </reference>
        </references>
      </pivotArea>
    </chartFormat>
    <chartFormat chart="11" format="8"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5" format="17" series="1">
      <pivotArea type="data" outline="0" fieldPosition="0">
        <references count="2">
          <reference field="4294967294" count="1" selected="0">
            <x v="0"/>
          </reference>
          <reference field="16" count="1" selected="0">
            <x v="0"/>
          </reference>
        </references>
      </pivotArea>
    </chartFormat>
    <chartFormat chart="15" format="18" series="1">
      <pivotArea type="data" outline="0" fieldPosition="0">
        <references count="2">
          <reference field="4294967294" count="1" selected="0">
            <x v="0"/>
          </reference>
          <reference field="16" count="1" selected="0">
            <x v="1"/>
          </reference>
        </references>
      </pivotArea>
    </chartFormat>
    <chartFormat chart="15" format="19" series="1">
      <pivotArea type="data" outline="0" fieldPosition="0">
        <references count="2">
          <reference field="4294967294" count="1" selected="0">
            <x v="0"/>
          </reference>
          <reference field="16" count="1" selected="0">
            <x v="2"/>
          </reference>
        </references>
      </pivotArea>
    </chartFormat>
    <chartFormat chart="15" format="20"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553A84-FFD7-4C5D-B451-B1D851ACE8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colHeaderCaption=".">
  <location ref="O5:R10" firstHeaderRow="1" firstDataRow="2" firstDataCol="1"/>
  <pivotFields count="27">
    <pivotField showAll="0"/>
    <pivotField showAll="0"/>
    <pivotField showAll="0"/>
    <pivotField showAll="0"/>
    <pivotField axis="axisCol" showAll="0">
      <items count="3">
        <item x="1"/>
        <item x="0"/>
        <item t="default"/>
      </items>
    </pivotField>
    <pivotField showAll="0"/>
    <pivotField showAll="0"/>
    <pivotField showAll="0"/>
    <pivotField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showAll="0">
      <items count="5">
        <item x="3"/>
        <item x="0"/>
        <item x="2"/>
        <item x="1"/>
        <item t="default"/>
      </items>
    </pivotField>
    <pivotField showAll="0"/>
    <pivotField axis="axisRow" showAll="0">
      <items count="4">
        <item x="1"/>
        <item x="2"/>
        <item x="0"/>
        <item t="default"/>
      </items>
    </pivotField>
    <pivotField showAll="0"/>
    <pivotField numFmtId="44" showAll="0"/>
    <pivotField numFmtId="9" showAll="0"/>
    <pivotField showAll="0">
      <items count="4">
        <item x="2"/>
        <item x="0"/>
        <item x="1"/>
        <item t="default"/>
      </items>
    </pivotField>
    <pivotField dataField="1" numFmtId="4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4">
    <i>
      <x/>
    </i>
    <i>
      <x v="1"/>
    </i>
    <i>
      <x v="2"/>
    </i>
    <i t="grand">
      <x/>
    </i>
  </rowItems>
  <colFields count="1">
    <field x="4"/>
  </colFields>
  <colItems count="3">
    <i>
      <x/>
    </i>
    <i>
      <x v="1"/>
    </i>
    <i t="grand">
      <x/>
    </i>
  </colItems>
  <dataFields count="1">
    <dataField name="Sum of Total_Amount" fld="23" showDataAs="percentOfTotal" baseField="0" baseItem="0" numFmtId="10"/>
  </dataFields>
  <chartFormats count="4">
    <chartFormat chart="7" format="8" series="1">
      <pivotArea type="data" outline="0" fieldPosition="0">
        <references count="2">
          <reference field="4294967294" count="1" selected="0">
            <x v="0"/>
          </reference>
          <reference field="4" count="1" selected="0">
            <x v="1"/>
          </reference>
        </references>
      </pivotArea>
    </chartFormat>
    <chartFormat chart="7" format="9" series="1">
      <pivotArea type="data" outline="0" fieldPosition="0">
        <references count="2">
          <reference field="4294967294" count="1" selected="0">
            <x v="0"/>
          </reference>
          <reference field="4" count="1" selected="0">
            <x v="0"/>
          </reference>
        </references>
      </pivotArea>
    </chartFormat>
    <chartFormat chart="4" format="2" series="1">
      <pivotArea type="data" outline="0" fieldPosition="0">
        <references count="2">
          <reference field="4294967294" count="1" selected="0">
            <x v="0"/>
          </reference>
          <reference field="4" count="1" selected="0">
            <x v="1"/>
          </reference>
        </references>
      </pivotArea>
    </chartFormat>
    <chartFormat chart="4" format="3"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CD2C7A-2B61-4918-994A-8A70D80A0D4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C20:AE71" firstHeaderRow="0" firstDataRow="1" firstDataCol="1"/>
  <pivotFields count="27">
    <pivotField showAll="0"/>
    <pivotField showAll="0"/>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items count="3">
        <item x="1"/>
        <item x="0"/>
        <item t="default"/>
      </items>
    </pivotField>
    <pivotField axis="axisRow" showAll="0">
      <items count="51">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t="default"/>
      </items>
    </pivotField>
    <pivotField showAll="0"/>
    <pivotField showAll="0"/>
    <pivotField numFmtId="1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sortType="descending">
      <items count="6">
        <item x="2"/>
        <item x="4"/>
        <item x="1"/>
        <item x="3"/>
        <item x="0"/>
        <item t="default"/>
      </items>
      <autoSortScope>
        <pivotArea dataOnly="0" outline="0" fieldPosition="0">
          <references count="1">
            <reference field="4294967294" count="1" selected="0">
              <x v="0"/>
            </reference>
          </references>
        </pivotArea>
      </autoSortScope>
    </pivotField>
    <pivotField showAll="0"/>
    <pivotField numFmtId="44" showAll="0"/>
    <pivotField showAll="0"/>
    <pivotField showAll="0"/>
    <pivotField showAll="0"/>
    <pivotField showAll="0">
      <items count="5">
        <item x="3"/>
        <item sd="0" x="0"/>
        <item sd="0" x="2"/>
        <item sd="0" x="1"/>
        <item t="default" sd="0"/>
      </items>
    </pivotField>
    <pivotField showAll="0"/>
    <pivotField showAll="0"/>
    <pivotField dataField="1" showAll="0"/>
    <pivotField numFmtId="44" showAll="0"/>
    <pivotField numFmtId="9" showAll="0"/>
    <pivotField showAll="0"/>
    <pivotField dataField="1" numFmtId="44" showAll="0"/>
    <pivotField showAll="0" defaultSubtotal="0"/>
    <pivotField showAll="0" defaultSubtotal="0"/>
    <pivotField showAll="0" defaultSubtotal="0">
      <items count="5">
        <item x="0"/>
        <item x="1"/>
        <item x="2"/>
        <item x="3"/>
        <item x="4"/>
      </items>
    </pivotField>
  </pivotFields>
  <rowFields count="1">
    <field x="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2">
    <i>
      <x/>
    </i>
    <i i="1">
      <x v="1"/>
    </i>
  </colItems>
  <dataFields count="2">
    <dataField name="Sum of Quantity" fld="19" baseField="0" baseItem="0"/>
    <dataField name="Sum of Total_Amount" fld="23"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9AEDB5-9791-4B1B-BA09-FEB3326DEF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20:Z27" firstHeaderRow="1" firstDataRow="2" firstDataCol="1"/>
  <pivotFields count="27">
    <pivotField showAll="0"/>
    <pivotField showAll="0"/>
    <pivotField showAll="0"/>
    <pivotField showAll="0"/>
    <pivotField axis="axisCol" showAll="0">
      <items count="3">
        <item x="1"/>
        <item x="0"/>
        <item t="default"/>
      </items>
    </pivotField>
    <pivotField showAll="0"/>
    <pivotField showAll="0"/>
    <pivotField showAll="0"/>
    <pivotField numFmtId="15"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axis="axisRow" showAll="0" sortType="descending">
      <items count="6">
        <item x="2"/>
        <item x="4"/>
        <item x="1"/>
        <item x="3"/>
        <item x="0"/>
        <item t="default"/>
      </items>
      <autoSortScope>
        <pivotArea dataOnly="0" outline="0" fieldPosition="0">
          <references count="1">
            <reference field="4294967294" count="1" selected="0">
              <x v="0"/>
            </reference>
          </references>
        </pivotArea>
      </autoSortScope>
    </pivotField>
    <pivotField showAll="0"/>
    <pivotField numFmtId="44" showAll="0"/>
    <pivotField showAll="0"/>
    <pivotField showAll="0"/>
    <pivotField showAll="0"/>
    <pivotField showAll="0">
      <items count="5">
        <item x="3"/>
        <item x="0"/>
        <item x="2"/>
        <item x="1"/>
        <item t="default"/>
      </items>
    </pivotField>
    <pivotField showAll="0"/>
    <pivotField showAll="0"/>
    <pivotField dataField="1" showAll="0"/>
    <pivotField numFmtId="44" showAll="0"/>
    <pivotField numFmtId="9" showAll="0"/>
    <pivotField showAll="0"/>
    <pivotField numFmtId="44" showAll="0"/>
    <pivotField showAll="0" defaultSubtotal="0"/>
    <pivotField showAll="0" defaultSubtotal="0"/>
    <pivotField showAll="0" defaultSubtotal="0">
      <items count="5">
        <item x="0"/>
        <item x="1"/>
        <item x="2"/>
        <item x="3"/>
        <item x="4"/>
      </items>
    </pivotField>
  </pivotFields>
  <rowFields count="1">
    <field x="10"/>
  </rowFields>
  <rowItems count="6">
    <i>
      <x v="4"/>
    </i>
    <i>
      <x v="2"/>
    </i>
    <i>
      <x v="3"/>
    </i>
    <i>
      <x v="1"/>
    </i>
    <i>
      <x/>
    </i>
    <i t="grand">
      <x/>
    </i>
  </rowItems>
  <colFields count="1">
    <field x="4"/>
  </colFields>
  <colItems count="3">
    <i>
      <x/>
    </i>
    <i>
      <x v="1"/>
    </i>
    <i t="grand">
      <x/>
    </i>
  </colItems>
  <dataFields count="1">
    <dataField name="Sum of Quantity" fld="19" baseField="0" baseItem="0"/>
  </dataFields>
  <chartFormats count="2">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FD8A62F-8C94-4447-A410-D616CF45A0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9:J32" firstHeaderRow="1" firstDataRow="1" firstDataCol="1"/>
  <pivotFields count="27">
    <pivotField showAll="0"/>
    <pivotField showAll="0"/>
    <pivotField showAll="0"/>
    <pivotField showAll="0"/>
    <pivotField showAll="0"/>
    <pivotField showAll="0"/>
    <pivotField showAll="0"/>
    <pivotField showAll="0"/>
    <pivotField axis="axisRow"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6">
        <item x="2"/>
        <item x="4"/>
        <item x="1"/>
        <item x="3"/>
        <item x="0"/>
        <item t="default"/>
      </items>
    </pivotField>
    <pivotField showAll="0"/>
    <pivotField numFmtId="44" showAll="0"/>
    <pivotField showAll="0"/>
    <pivotField showAll="0"/>
    <pivotField showAll="0"/>
    <pivotField showAll="0">
      <items count="5">
        <item x="3"/>
        <item x="0"/>
        <item x="2"/>
        <item x="1"/>
        <item t="default"/>
      </items>
    </pivotField>
    <pivotField showAll="0"/>
    <pivotField showAll="0"/>
    <pivotField showAll="0"/>
    <pivotField numFmtId="44" showAll="0"/>
    <pivotField numFmtId="9" showAll="0"/>
    <pivotField showAll="0"/>
    <pivotField dataField="1" numFmtId="4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x="3"/>
        <item sd="0" x="4"/>
        <item t="default"/>
      </items>
    </pivotField>
  </pivotFields>
  <rowFields count="4">
    <field x="26"/>
    <field x="25"/>
    <field x="24"/>
    <field x="8"/>
  </rowFields>
  <rowItems count="13">
    <i>
      <x v="1"/>
    </i>
    <i r="1">
      <x v="4"/>
    </i>
    <i>
      <x v="2"/>
    </i>
    <i r="1">
      <x v="1"/>
    </i>
    <i r="1">
      <x v="2"/>
    </i>
    <i r="1">
      <x v="3"/>
    </i>
    <i r="1">
      <x v="4"/>
    </i>
    <i>
      <x v="3"/>
    </i>
    <i r="1">
      <x v="1"/>
    </i>
    <i r="1">
      <x v="2"/>
    </i>
    <i r="1">
      <x v="3"/>
    </i>
    <i r="1">
      <x v="4"/>
    </i>
    <i t="grand">
      <x/>
    </i>
  </rowItems>
  <colItems count="1">
    <i/>
  </colItems>
  <dataFields count="1">
    <dataField name="Sum of Total_Amount" fld="23" baseField="0" baseItem="0" numFmtId="169"/>
  </dataFields>
  <formats count="4">
    <format dxfId="38">
      <pivotArea field="8" type="button" dataOnly="0" labelOnly="1" outline="0" axis="axisRow" fieldPosition="3"/>
    </format>
    <format dxfId="37">
      <pivotArea outline="0" fieldPosition="0">
        <references count="1">
          <reference field="4294967294" count="1">
            <x v="0"/>
          </reference>
        </references>
      </pivotArea>
    </format>
    <format dxfId="36">
      <pivotArea dataOnly="0" labelOnly="1" outline="0" axis="axisValues" fieldPosition="0"/>
    </format>
    <format dxfId="35">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A04B37-AA68-4713-9F7A-0C04CE2AE0AC}" sourceName="Region">
  <pivotTables>
    <pivotTable tabId="17" name="PivotTable1"/>
    <pivotTable tabId="17" name="PivotTable2"/>
    <pivotTable tabId="17" name="PivotTable3"/>
    <pivotTable tabId="17" name="PivotTable4"/>
    <pivotTable tabId="17" name="PivotTable5"/>
    <pivotTable tabId="17" name="PivotTable6"/>
    <pivotTable tabId="17" name="PivotTable7"/>
    <pivotTable tabId="17" name="PivotTable10"/>
    <pivotTable tabId="17" name="PivotTable9"/>
  </pivotTables>
  <data>
    <tabular pivotCacheId="202438574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E59D7B-6776-45F8-86B9-670E8F7E2145}" sourceName="Category">
  <pivotTables>
    <pivotTable tabId="17" name="PivotTable1"/>
    <pivotTable tabId="17" name="PivotTable10"/>
    <pivotTable tabId="17" name="PivotTable2"/>
    <pivotTable tabId="17" name="PivotTable3"/>
    <pivotTable tabId="17" name="PivotTable4"/>
    <pivotTable tabId="17" name="PivotTable5"/>
    <pivotTable tabId="17" name="PivotTable6"/>
    <pivotTable tabId="17" name="PivotTable7"/>
    <pivotTable tabId="17" name="PivotTable9"/>
  </pivotTables>
  <data>
    <tabular pivotCacheId="2024385748">
      <items count="5">
        <i x="2" s="1"/>
        <i x="4"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BA59D24-5845-4118-A1AC-07E38F3D64B9}" cache="Slicer_Region" caption="Region" showCaption="0" style="SlicerStyleLight6" rowHeight="241300"/>
  <slicer name="Category" xr10:uid="{13DCAA34-7B48-448C-9F35-DDD6E8D31631}" cache="Slicer_Category" caption="Category" showCaption="0"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BFD69D8-10D3-4A57-9C0E-CEA7E4092FFF}" name="Table6" displayName="Table6" ref="A1:X2001" totalsRowShown="0" headerRowDxfId="30" headerRowBorderDxfId="29" tableBorderDxfId="28">
  <autoFilter ref="A1:X2001" xr:uid="{5BFD69D8-10D3-4A57-9C0E-CEA7E4092FFF}"/>
  <tableColumns count="24">
    <tableColumn id="1" xr3:uid="{C4A41CBF-373C-4CAF-B032-B105A19ECE09}" name="Sales_ID"/>
    <tableColumn id="11" xr3:uid="{57E6BEBB-02AC-4F18-A97B-0DFBACC896E6}" name="Customer Name" dataDxfId="27">
      <calculatedColumnFormula>VLOOKUP(Table6[[#This Row],[Customer_ID]],Table1[[Customer_ID]:[Name]],2,FALSE)</calculatedColumnFormula>
    </tableColumn>
    <tableColumn id="22" xr3:uid="{F691BEEC-797E-4C5E-BAE3-DAA1A37257AE}" name="City" dataDxfId="26">
      <calculatedColumnFormula>VLOOKUP(Table6[[#This Row],[Customer_ID]],Table1[[Customer_ID]:[City]],5,FALSE)</calculatedColumnFormula>
    </tableColumn>
    <tableColumn id="2" xr3:uid="{329E3111-9696-4FDD-8E12-4CCAA807BCA6}" name="Age" dataDxfId="25">
      <calculatedColumnFormula>VLOOKUP(Table6[[#This Row],[Customer_ID]],Table1[],3,FALSE)</calculatedColumnFormula>
    </tableColumn>
    <tableColumn id="23" xr3:uid="{B01B5B69-51BB-45E5-97E7-86755D10EDEE}" name="Sex" dataDxfId="24">
      <calculatedColumnFormula>VLOOKUP(Table6[[#This Row],[Customer_ID]],Table1[],4,FALSE)</calculatedColumnFormula>
    </tableColumn>
    <tableColumn id="25" xr3:uid="{27D26F67-CE17-438B-A423-DCBC91A39A54}" name="State" dataDxfId="23">
      <calculatedColumnFormula>VLOOKUP(Table6[[#This Row],[Customer_ID]],Table1[],6,FALSE)</calculatedColumnFormula>
    </tableColumn>
    <tableColumn id="26" xr3:uid="{8E828A46-CD5D-43FE-BB0B-CCFF1533A023}" name="Loyalty_level" dataDxfId="22">
      <calculatedColumnFormula>VLOOKUP(Table6[[#This Row],[Customer_ID]],Table1[],8,FALSE)</calculatedColumnFormula>
    </tableColumn>
    <tableColumn id="3" xr3:uid="{D42415E3-9281-4674-A259-F01A21B9A710}" name="Customer_ID"/>
    <tableColumn id="24" xr3:uid="{068A7A0A-B3FA-42D7-9F26-5F86303DD0D1}" name="Order date" dataDxfId="21"/>
    <tableColumn id="4" xr3:uid="{1E477CAC-82AA-4564-8FC9-CAA8FB48F9E8}" name="Product_ID"/>
    <tableColumn id="13" xr3:uid="{D9D4C827-AA0E-4A38-8753-8FE4107BADFB}" name="Category" dataDxfId="20">
      <calculatedColumnFormula>VLOOKUP($J2,'Product_Dim (2)'!$A$2:$G$101,{3,4,5,6},FALSE)</calculatedColumnFormula>
    </tableColumn>
    <tableColumn id="14" xr3:uid="{2EEA6260-19BC-4BFF-87A8-0E3F084333DC}" name="Sub_Category" dataDxfId="19">
      <calculatedColumnFormula>VLOOKUP($J2,'Product_Dim (2)'!$A$2:$G$101,{4,5,6},FALSE)</calculatedColumnFormula>
    </tableColumn>
    <tableColumn id="16" xr3:uid="{34071082-EBAC-4ED2-958B-31EC9F04F8F3}" name="Product Cost" dataCellStyle="Currency">
      <calculatedColumnFormula array="1">VLOOKUP($J2,'Product_Dim (2)'!$A$2:$G$101,{6},FALSE)</calculatedColumnFormula>
    </tableColumn>
    <tableColumn id="17" xr3:uid="{7098A369-CD0D-4214-A946-51539B8BCF98}" name="Stock" dataDxfId="18">
      <calculatedColumnFormula>VLOOKUP($J2,'Product_Dim (2)'!$A$2:$G$101,7,FALSE)</calculatedColumnFormula>
    </tableColumn>
    <tableColumn id="5" xr3:uid="{5593923D-E1B5-4613-9659-FD66A6559336}" name="Store_ID"/>
    <tableColumn id="18" xr3:uid="{78C771DE-38C8-475C-A726-434A7D96C445}" name="StoreName" dataDxfId="17">
      <calculatedColumnFormula>VLOOKUP($O2,'Store_Dim (2)'!$A$2:$E$21,2,FALSE)</calculatedColumnFormula>
    </tableColumn>
    <tableColumn id="19" xr3:uid="{5EDE97A0-7DAE-476E-8082-B94A7286AAD6}" name="Region" dataDxfId="16">
      <calculatedColumnFormula>VLOOKUP(Table6[[#This Row],[Store_ID]],Table4[],3,FALSE)</calculatedColumnFormula>
    </tableColumn>
    <tableColumn id="20" xr3:uid="{5EDEAC8F-4911-4ADC-AACD-7E244F142366}" name="Store city" dataDxfId="15">
      <calculatedColumnFormula>VLOOKUP(Table6[[#This Row],[Store_ID]],Table4[],4,FALSE)</calculatedColumnFormula>
    </tableColumn>
    <tableColumn id="21" xr3:uid="{CCCFCBAE-B71B-4239-8406-411F3DA23EED}" name="Store Type" dataDxfId="14">
      <calculatedColumnFormula>VLOOKUP(Table6[[#This Row],[Store_ID]],Table4[],5,FALSE)</calculatedColumnFormula>
    </tableColumn>
    <tableColumn id="6" xr3:uid="{067B3478-77C0-47CB-92F2-2CD8CAE62049}" name="Quantity"/>
    <tableColumn id="7" xr3:uid="{98100F78-06A5-4790-A8DE-CFFA45D1F510}" name="Unit_Price" dataCellStyle="Currency"/>
    <tableColumn id="8" xr3:uid="{D30FC48A-3E0B-42B0-B9F4-64A645B5D005}" name="Discount" dataCellStyle="Percent"/>
    <tableColumn id="9" xr3:uid="{C69F3042-5290-4ED4-92E7-85EDDC1503AD}" name="Payment_Type"/>
    <tableColumn id="10" xr3:uid="{B500E59B-B562-4D6F-BC0A-2E5767DEBAB7}" name="Total_Amount" dataCellStyle="Currency"/>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C44F73-EA2A-40B3-B202-7722EBE2E419}" name="Table1" displayName="Table1" ref="A1:H501" totalsRowShown="0" headerRowDxfId="13" headerRowBorderDxfId="12" tableBorderDxfId="11">
  <autoFilter ref="A1:H501" xr:uid="{77C44F73-EA2A-40B3-B202-7722EBE2E419}"/>
  <sortState xmlns:xlrd2="http://schemas.microsoft.com/office/spreadsheetml/2017/richdata2" ref="A2:H501">
    <sortCondition descending="1" ref="F2:F501"/>
  </sortState>
  <tableColumns count="8">
    <tableColumn id="1" xr3:uid="{E95CFEAB-604B-41C0-ADF9-24E992B5E4AE}" name="Customer_ID"/>
    <tableColumn id="9" xr3:uid="{50E9E021-D0D4-426E-AE05-59196BF0ABC4}" name="Name" dataDxfId="10"/>
    <tableColumn id="3" xr3:uid="{F554C5E0-590D-43B7-807C-D59944B7BC27}" name="Age"/>
    <tableColumn id="4" xr3:uid="{090F5EA7-0811-4B96-BD98-674E01D93961}" name="Gender"/>
    <tableColumn id="5" xr3:uid="{778623A4-F1A6-4E3B-927C-2DB13E228E78}" name="City"/>
    <tableColumn id="6" xr3:uid="{324C7C8B-5B76-4E06-9BFB-58014E6FC3F1}" name="State"/>
    <tableColumn id="7" xr3:uid="{68870830-45EE-40B7-B4C3-C3C3D150B98A}" name="Country"/>
    <tableColumn id="8" xr3:uid="{84D8918D-7B8E-4B63-B629-77F85444DB2D}" name="Loyalty_Level"/>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0AC1D7-EACE-462E-B777-4FFC51CB0299}" name="Table24" displayName="Table24" ref="A1:G101" totalsRowShown="0" headerRowDxfId="9" headerRowBorderDxfId="8" tableBorderDxfId="7">
  <autoFilter ref="A1:G101" xr:uid="{5674BEDC-3062-4A7C-9F22-0FC56DA3041A}"/>
  <tableColumns count="7">
    <tableColumn id="1" xr3:uid="{90C191CD-7B9F-4B78-99DE-BE5F7558EA4B}" name="Product_ID"/>
    <tableColumn id="2" xr3:uid="{7A42F42D-EF7A-4D7F-816E-57F5D3214E24}" name="Product_Name"/>
    <tableColumn id="3" xr3:uid="{1A1A3C68-CD23-43CF-8902-6A57FE251E37}" name="Category"/>
    <tableColumn id="4" xr3:uid="{99D87DD8-96D5-41DF-A8AE-8AF8667DF5D7}" name="Sub_Category"/>
    <tableColumn id="5" xr3:uid="{E8037953-959F-4932-A7B7-2B043F568224}" name="Brand"/>
    <tableColumn id="6" xr3:uid="{C5033986-2321-4A61-9974-5847F340C5E8}" name="Cost" dataCellStyle="Currency"/>
    <tableColumn id="7" xr3:uid="{E6F3F86F-EE03-4582-9B01-6C886D863F96}" name="Stock" dataDxfId="6"/>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74BEDC-3062-4A7C-9F22-0FC56DA3041A}" name="Table2" displayName="Table2" ref="A1:G101" totalsRowShown="0" headerRowDxfId="5" headerRowBorderDxfId="4" tableBorderDxfId="3">
  <autoFilter ref="A1:G101" xr:uid="{5674BEDC-3062-4A7C-9F22-0FC56DA3041A}"/>
  <tableColumns count="7">
    <tableColumn id="1" xr3:uid="{8162200B-6496-4D93-9F9A-0C32F09C6177}" name="Product_ID"/>
    <tableColumn id="2" xr3:uid="{ADF4E33A-E901-46C3-A7A9-E46D94C3F8D7}" name="Product_Name"/>
    <tableColumn id="3" xr3:uid="{66B803D4-A248-411C-901E-293DA11210EF}" name="Category"/>
    <tableColumn id="4" xr3:uid="{D5AC51A7-CAD6-43E2-8210-C24FD991C2D0}" name="Sub_Category"/>
    <tableColumn id="5" xr3:uid="{651F405F-65B0-47B4-AC97-43E4A6C8068D}" name="Brand"/>
    <tableColumn id="6" xr3:uid="{CF01F925-AB55-4860-BAB7-381544F6550A}" name="Cost"/>
    <tableColumn id="7" xr3:uid="{9BCE67FA-0022-4307-9EA0-60F15EB05014}" name="Stock"/>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A69232-B43A-4574-A29C-F5D0EB8A075B}" name="Table4" displayName="Table4" ref="A1:E21" totalsRowShown="0" headerRowDxfId="2" headerRowBorderDxfId="1" tableBorderDxfId="0">
  <autoFilter ref="A1:E21" xr:uid="{E1A69232-B43A-4574-A29C-F5D0EB8A075B}"/>
  <tableColumns count="5">
    <tableColumn id="1" xr3:uid="{3CAE1C74-B9A9-460D-AFFB-0D358946CD3C}" name="Store_ID"/>
    <tableColumn id="2" xr3:uid="{801733EE-638E-4473-9472-6E29EB201C7F}" name="Store_Name"/>
    <tableColumn id="3" xr3:uid="{B1222F44-13B3-40C3-B5FB-4515857ACD17}" name="Region"/>
    <tableColumn id="4" xr3:uid="{E4CA1CE3-FAEC-41C8-8262-82A78FC8AA5D}" name="City"/>
    <tableColumn id="5" xr3:uid="{0544621C-304B-4E69-906C-A668FDFD318B}" name="Store_Type"/>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FEB6D-96F7-4AEB-B79E-1A99906F0224}">
  <dimension ref="A1:U24"/>
  <sheetViews>
    <sheetView showGridLines="0" tabSelected="1" zoomScale="95" zoomScaleNormal="95" workbookViewId="0">
      <selection activeCell="A24" sqref="A24:XFD24"/>
    </sheetView>
  </sheetViews>
  <sheetFormatPr defaultColWidth="0" defaultRowHeight="15" zeroHeight="1" x14ac:dyDescent="0.25"/>
  <cols>
    <col min="1" max="1" width="3.42578125" customWidth="1"/>
    <col min="2" max="2" width="13.28515625" customWidth="1"/>
    <col min="3" max="3" width="9.5703125" customWidth="1"/>
    <col min="4" max="21" width="9.140625" customWidth="1"/>
    <col min="22" max="16384" width="9.140625" hidden="1"/>
  </cols>
  <sheetData>
    <row r="1" spans="1:21" ht="21" x14ac:dyDescent="0.35">
      <c r="A1" s="37" t="s">
        <v>4024</v>
      </c>
      <c r="B1" s="37"/>
      <c r="C1" s="37"/>
      <c r="D1" s="37"/>
      <c r="E1" s="37"/>
      <c r="F1" s="37"/>
      <c r="G1" s="37"/>
      <c r="H1" s="37"/>
      <c r="I1" s="37"/>
      <c r="J1" s="37"/>
      <c r="K1" s="37"/>
      <c r="L1" s="37"/>
      <c r="M1" s="37"/>
      <c r="N1" s="37"/>
      <c r="O1" s="37"/>
      <c r="P1" s="37"/>
      <c r="Q1" s="37"/>
      <c r="R1" s="37"/>
      <c r="S1" s="37"/>
      <c r="T1" s="37"/>
      <c r="U1" s="37"/>
    </row>
    <row r="2" spans="1:21" x14ac:dyDescent="0.25">
      <c r="A2" s="34"/>
      <c r="B2" s="34"/>
      <c r="C2" s="34"/>
      <c r="D2" s="35"/>
      <c r="E2" s="35"/>
      <c r="F2" s="35"/>
      <c r="G2" s="35"/>
      <c r="H2" s="35"/>
      <c r="I2" s="35"/>
      <c r="J2" s="35"/>
      <c r="K2" s="35"/>
      <c r="L2" s="35"/>
      <c r="M2" s="35"/>
      <c r="N2" s="35"/>
      <c r="O2" s="35"/>
      <c r="P2" s="35"/>
      <c r="Q2" s="35"/>
      <c r="R2" s="35"/>
      <c r="S2" s="35"/>
      <c r="T2" s="35"/>
      <c r="U2" s="35"/>
    </row>
    <row r="3" spans="1:21" ht="15.75" x14ac:dyDescent="0.25">
      <c r="A3" s="34"/>
      <c r="B3" s="34"/>
      <c r="C3" s="34"/>
      <c r="D3" s="35"/>
      <c r="E3" s="35"/>
      <c r="F3" s="35"/>
      <c r="G3" s="35"/>
      <c r="H3" s="35"/>
      <c r="I3" s="35"/>
      <c r="J3" s="35"/>
      <c r="K3" s="36" t="s">
        <v>4023</v>
      </c>
      <c r="L3" s="36"/>
      <c r="M3" s="36"/>
      <c r="N3" s="36"/>
      <c r="O3" s="35"/>
      <c r="P3" s="35"/>
      <c r="Q3" s="35"/>
      <c r="R3" s="35"/>
      <c r="S3" s="35"/>
      <c r="T3" s="35"/>
      <c r="U3" s="35"/>
    </row>
    <row r="4" spans="1:21" x14ac:dyDescent="0.25">
      <c r="A4" s="34"/>
      <c r="B4" s="34"/>
      <c r="C4" s="34"/>
      <c r="D4" s="35"/>
      <c r="E4" s="35"/>
      <c r="F4" s="35"/>
      <c r="G4" s="35"/>
      <c r="H4" s="35"/>
      <c r="I4" s="35"/>
      <c r="J4" s="35"/>
      <c r="K4" s="35"/>
      <c r="L4" s="35"/>
      <c r="M4" s="35"/>
      <c r="N4" s="35"/>
      <c r="O4" s="35"/>
      <c r="P4" s="35"/>
      <c r="Q4" s="35"/>
      <c r="R4" s="35"/>
      <c r="S4" s="35"/>
      <c r="T4" s="35"/>
      <c r="U4" s="35"/>
    </row>
    <row r="5" spans="1:21" x14ac:dyDescent="0.25">
      <c r="A5" s="34"/>
      <c r="B5" s="34"/>
      <c r="C5" s="34"/>
      <c r="D5" s="35"/>
      <c r="E5" s="35"/>
      <c r="F5" s="35"/>
      <c r="G5" s="35"/>
      <c r="H5" s="35"/>
      <c r="I5" s="35"/>
      <c r="J5" s="35"/>
      <c r="K5" s="35"/>
      <c r="L5" s="35"/>
      <c r="M5" s="35"/>
      <c r="N5" s="35"/>
      <c r="O5" s="35"/>
      <c r="P5" s="35"/>
      <c r="Q5" s="35"/>
      <c r="R5" s="35"/>
      <c r="S5" s="35"/>
      <c r="T5" s="35"/>
      <c r="U5" s="35"/>
    </row>
    <row r="6" spans="1:21" x14ac:dyDescent="0.25">
      <c r="A6" s="34"/>
      <c r="B6" s="34"/>
      <c r="C6" s="34"/>
      <c r="D6" s="35"/>
      <c r="E6" s="35"/>
      <c r="F6" s="35"/>
      <c r="G6" s="35"/>
      <c r="H6" s="35"/>
      <c r="I6" s="35"/>
      <c r="J6" s="35"/>
      <c r="K6" s="35"/>
      <c r="L6" s="35"/>
      <c r="M6" s="35"/>
      <c r="N6" s="35"/>
      <c r="O6" s="35"/>
      <c r="P6" s="35"/>
      <c r="Q6" s="35"/>
      <c r="R6" s="35"/>
      <c r="S6" s="35"/>
      <c r="T6" s="35"/>
      <c r="U6" s="35"/>
    </row>
    <row r="7" spans="1:21" x14ac:dyDescent="0.25">
      <c r="A7" s="34"/>
      <c r="B7" s="34"/>
      <c r="C7" s="34"/>
      <c r="D7" s="35"/>
      <c r="E7" s="35"/>
      <c r="F7" s="35"/>
      <c r="G7" s="35"/>
      <c r="H7" s="35"/>
      <c r="I7" s="35"/>
      <c r="J7" s="35"/>
      <c r="K7" s="35"/>
      <c r="L7" s="35"/>
      <c r="M7" s="35"/>
      <c r="N7" s="35"/>
      <c r="O7" s="35"/>
      <c r="P7" s="35"/>
      <c r="Q7" s="35"/>
      <c r="R7" s="35"/>
      <c r="S7" s="35"/>
      <c r="T7" s="35"/>
      <c r="U7" s="35"/>
    </row>
    <row r="8" spans="1:21" x14ac:dyDescent="0.25">
      <c r="A8" s="34"/>
      <c r="B8" s="34"/>
      <c r="C8" s="34"/>
      <c r="D8" s="35"/>
      <c r="E8" s="35"/>
      <c r="F8" s="35"/>
      <c r="G8" s="35"/>
      <c r="H8" s="35"/>
      <c r="I8" s="35"/>
      <c r="J8" s="35"/>
      <c r="K8" s="35"/>
      <c r="L8" s="35"/>
      <c r="M8" s="35"/>
      <c r="N8" s="35"/>
      <c r="O8" s="35"/>
      <c r="P8" s="35"/>
      <c r="Q8" s="35"/>
      <c r="R8" s="35"/>
      <c r="S8" s="35"/>
      <c r="T8" s="35"/>
      <c r="U8" s="35"/>
    </row>
    <row r="9" spans="1:21" x14ac:dyDescent="0.25">
      <c r="A9" s="34"/>
      <c r="B9" s="34"/>
      <c r="C9" s="34"/>
      <c r="D9" s="35"/>
      <c r="E9" s="35"/>
      <c r="F9" s="35"/>
      <c r="G9" s="35"/>
      <c r="H9" s="35"/>
      <c r="I9" s="35"/>
      <c r="J9" s="35"/>
      <c r="K9" s="35"/>
      <c r="L9" s="35"/>
      <c r="M9" s="35"/>
      <c r="N9" s="35"/>
      <c r="O9" s="35"/>
      <c r="P9" s="35"/>
      <c r="Q9" s="35"/>
      <c r="R9" s="35"/>
      <c r="S9" s="35"/>
      <c r="T9" s="35"/>
      <c r="U9" s="35"/>
    </row>
    <row r="10" spans="1:21" x14ac:dyDescent="0.25">
      <c r="A10" s="34"/>
      <c r="B10" s="34"/>
      <c r="C10" s="34"/>
      <c r="D10" s="35"/>
      <c r="E10" s="35"/>
      <c r="F10" s="35"/>
      <c r="G10" s="35"/>
      <c r="H10" s="35"/>
      <c r="I10" s="35"/>
      <c r="J10" s="35"/>
      <c r="K10" s="35"/>
      <c r="L10" s="35"/>
      <c r="M10" s="35"/>
      <c r="N10" s="35"/>
      <c r="O10" s="35"/>
      <c r="P10" s="35"/>
      <c r="Q10" s="35"/>
      <c r="R10" s="35"/>
      <c r="S10" s="35"/>
      <c r="T10" s="35"/>
      <c r="U10" s="35"/>
    </row>
    <row r="11" spans="1:21" x14ac:dyDescent="0.25">
      <c r="A11" s="34"/>
      <c r="B11" s="34"/>
      <c r="C11" s="34"/>
      <c r="D11" s="35"/>
      <c r="E11" s="35"/>
      <c r="F11" s="35"/>
      <c r="G11" s="35"/>
      <c r="H11" s="35"/>
      <c r="I11" s="35"/>
      <c r="J11" s="35"/>
      <c r="K11" s="35"/>
      <c r="L11" s="35"/>
      <c r="M11" s="35"/>
      <c r="N11" s="35"/>
      <c r="O11" s="35"/>
      <c r="P11" s="35"/>
      <c r="Q11" s="35"/>
      <c r="R11" s="35"/>
      <c r="S11" s="35"/>
      <c r="T11" s="35"/>
      <c r="U11" s="35"/>
    </row>
    <row r="12" spans="1:21" x14ac:dyDescent="0.25">
      <c r="A12" s="34"/>
      <c r="B12" s="34"/>
      <c r="C12" s="34"/>
      <c r="D12" s="35"/>
      <c r="E12" s="35"/>
      <c r="F12" s="35"/>
      <c r="G12" s="35"/>
      <c r="H12" s="35"/>
      <c r="I12" s="35"/>
      <c r="J12" s="35"/>
      <c r="K12" s="35"/>
      <c r="L12" s="35"/>
      <c r="M12" s="35"/>
      <c r="N12" s="35"/>
      <c r="O12" s="35"/>
      <c r="P12" s="35"/>
      <c r="Q12" s="35"/>
      <c r="R12" s="35"/>
      <c r="S12" s="35"/>
      <c r="T12" s="35"/>
      <c r="U12" s="35"/>
    </row>
    <row r="13" spans="1:21" x14ac:dyDescent="0.25">
      <c r="A13" s="34"/>
      <c r="B13" s="34"/>
      <c r="C13" s="34"/>
      <c r="D13" s="35"/>
      <c r="E13" s="35"/>
      <c r="F13" s="35"/>
      <c r="G13" s="35"/>
      <c r="H13" s="35"/>
      <c r="I13" s="35"/>
      <c r="J13" s="35"/>
      <c r="K13" s="35"/>
      <c r="L13" s="35"/>
      <c r="M13" s="35"/>
      <c r="N13" s="35"/>
      <c r="O13" s="35"/>
      <c r="P13" s="35"/>
      <c r="Q13" s="35"/>
      <c r="R13" s="35"/>
      <c r="S13" s="35"/>
      <c r="T13" s="35"/>
      <c r="U13" s="35"/>
    </row>
    <row r="14" spans="1:21" x14ac:dyDescent="0.25">
      <c r="A14" s="34"/>
      <c r="B14" s="34"/>
      <c r="C14" s="34"/>
      <c r="D14" s="35"/>
      <c r="E14" s="35"/>
      <c r="F14" s="35"/>
      <c r="G14" s="35"/>
      <c r="H14" s="35"/>
      <c r="I14" s="35"/>
      <c r="J14" s="35"/>
      <c r="K14" s="35"/>
      <c r="L14" s="35"/>
      <c r="M14" s="35"/>
      <c r="N14" s="35"/>
      <c r="O14" s="35"/>
      <c r="P14" s="35"/>
      <c r="Q14" s="35"/>
      <c r="R14" s="35"/>
      <c r="S14" s="35"/>
      <c r="T14" s="35"/>
      <c r="U14" s="35"/>
    </row>
    <row r="15" spans="1:21" x14ac:dyDescent="0.25">
      <c r="A15" s="34"/>
      <c r="B15" s="34"/>
      <c r="C15" s="34"/>
      <c r="D15" s="35"/>
      <c r="E15" s="35"/>
      <c r="F15" s="35"/>
      <c r="G15" s="35"/>
      <c r="H15" s="35"/>
      <c r="I15" s="35"/>
      <c r="J15" s="35"/>
      <c r="K15" s="35"/>
      <c r="L15" s="35"/>
      <c r="M15" s="35"/>
      <c r="N15" s="35"/>
      <c r="O15" s="35"/>
      <c r="P15" s="35"/>
      <c r="Q15" s="35"/>
      <c r="R15" s="35"/>
      <c r="S15" s="35"/>
      <c r="T15" s="35"/>
      <c r="U15" s="35"/>
    </row>
    <row r="16" spans="1:21" x14ac:dyDescent="0.25">
      <c r="A16" s="34"/>
      <c r="B16" s="34"/>
      <c r="C16" s="34"/>
      <c r="D16" s="35"/>
      <c r="E16" s="35"/>
      <c r="F16" s="35"/>
      <c r="G16" s="35"/>
      <c r="H16" s="35"/>
      <c r="I16" s="35"/>
      <c r="J16" s="35"/>
      <c r="K16" s="35"/>
      <c r="L16" s="35"/>
      <c r="M16" s="35"/>
      <c r="N16" s="35"/>
      <c r="O16" s="35"/>
      <c r="P16" s="35"/>
      <c r="Q16" s="35"/>
      <c r="R16" s="35"/>
      <c r="S16" s="35"/>
      <c r="T16" s="35"/>
      <c r="U16" s="35"/>
    </row>
    <row r="17" spans="1:21" x14ac:dyDescent="0.25">
      <c r="A17" s="34"/>
      <c r="B17" s="34"/>
      <c r="C17" s="34"/>
      <c r="D17" s="35"/>
      <c r="E17" s="35"/>
      <c r="F17" s="35"/>
      <c r="G17" s="35"/>
      <c r="H17" s="35"/>
      <c r="I17" s="35"/>
      <c r="J17" s="35"/>
      <c r="K17" s="35"/>
      <c r="L17" s="35"/>
      <c r="M17" s="35"/>
      <c r="N17" s="35"/>
      <c r="O17" s="35"/>
      <c r="P17" s="35"/>
      <c r="Q17" s="35"/>
      <c r="R17" s="35"/>
      <c r="S17" s="35"/>
      <c r="T17" s="35"/>
      <c r="U17" s="35"/>
    </row>
    <row r="18" spans="1:21" x14ac:dyDescent="0.25">
      <c r="A18" s="34"/>
      <c r="B18" s="34"/>
      <c r="C18" s="34"/>
      <c r="D18" s="35"/>
      <c r="E18" s="35"/>
      <c r="F18" s="35"/>
      <c r="G18" s="35"/>
      <c r="H18" s="35"/>
      <c r="I18" s="35"/>
      <c r="J18" s="35"/>
      <c r="K18" s="35"/>
      <c r="L18" s="35"/>
      <c r="M18" s="35"/>
      <c r="N18" s="35"/>
      <c r="O18" s="35"/>
      <c r="P18" s="35"/>
      <c r="Q18" s="35"/>
      <c r="R18" s="35"/>
      <c r="S18" s="35"/>
      <c r="T18" s="35"/>
      <c r="U18" s="35"/>
    </row>
    <row r="19" spans="1:21" x14ac:dyDescent="0.25">
      <c r="A19" s="34"/>
      <c r="B19" s="34"/>
      <c r="C19" s="34"/>
      <c r="D19" s="35"/>
      <c r="E19" s="35"/>
      <c r="F19" s="35"/>
      <c r="G19" s="35"/>
      <c r="H19" s="35"/>
      <c r="I19" s="35"/>
      <c r="J19" s="35"/>
      <c r="K19" s="35"/>
      <c r="L19" s="35"/>
      <c r="M19" s="35"/>
      <c r="N19" s="35"/>
      <c r="O19" s="35"/>
      <c r="P19" s="35"/>
      <c r="Q19" s="35"/>
      <c r="R19" s="35"/>
      <c r="S19" s="35"/>
      <c r="T19" s="35"/>
      <c r="U19" s="35"/>
    </row>
    <row r="20" spans="1:21" x14ac:dyDescent="0.25">
      <c r="A20" s="34"/>
      <c r="B20" s="34"/>
      <c r="C20" s="34"/>
      <c r="D20" s="35"/>
      <c r="E20" s="35"/>
      <c r="F20" s="35"/>
      <c r="G20" s="35"/>
      <c r="H20" s="35"/>
      <c r="I20" s="35"/>
      <c r="J20" s="35"/>
      <c r="K20" s="35"/>
      <c r="L20" s="35"/>
      <c r="M20" s="35"/>
      <c r="N20" s="35"/>
      <c r="O20" s="35"/>
      <c r="P20" s="35"/>
      <c r="Q20" s="35"/>
      <c r="R20" s="35"/>
      <c r="S20" s="35"/>
      <c r="T20" s="35"/>
      <c r="U20" s="35"/>
    </row>
    <row r="21" spans="1:21" x14ac:dyDescent="0.25">
      <c r="A21" s="34"/>
      <c r="B21" s="34"/>
      <c r="C21" s="34"/>
      <c r="D21" s="35"/>
      <c r="E21" s="35"/>
      <c r="F21" s="35"/>
      <c r="G21" s="35"/>
      <c r="H21" s="35"/>
      <c r="I21" s="35"/>
      <c r="J21" s="35"/>
      <c r="K21" s="35"/>
      <c r="L21" s="35"/>
      <c r="M21" s="35"/>
      <c r="N21" s="35"/>
      <c r="O21" s="35"/>
      <c r="P21" s="35"/>
      <c r="Q21" s="35"/>
      <c r="R21" s="35"/>
      <c r="S21" s="35"/>
      <c r="T21" s="35"/>
      <c r="U21" s="35"/>
    </row>
    <row r="22" spans="1:21" x14ac:dyDescent="0.25">
      <c r="A22" s="34"/>
      <c r="B22" s="34"/>
      <c r="C22" s="34"/>
      <c r="D22" s="35"/>
      <c r="E22" s="35"/>
      <c r="F22" s="35"/>
      <c r="G22" s="35"/>
      <c r="H22" s="35"/>
      <c r="I22" s="35"/>
      <c r="J22" s="35"/>
      <c r="K22" s="35"/>
      <c r="L22" s="35"/>
      <c r="M22" s="35"/>
      <c r="N22" s="35"/>
      <c r="O22" s="35"/>
      <c r="P22" s="35"/>
      <c r="Q22" s="35"/>
      <c r="R22" s="35"/>
      <c r="S22" s="35"/>
      <c r="T22" s="35"/>
      <c r="U22" s="35"/>
    </row>
    <row r="23" spans="1:21" x14ac:dyDescent="0.25">
      <c r="A23" s="34"/>
      <c r="B23" s="34"/>
      <c r="C23" s="34"/>
      <c r="D23" s="35"/>
      <c r="E23" s="35"/>
      <c r="F23" s="35"/>
      <c r="G23" s="35"/>
      <c r="H23" s="35"/>
      <c r="I23" s="35"/>
      <c r="J23" s="35"/>
      <c r="K23" s="35"/>
      <c r="L23" s="35"/>
      <c r="M23" s="35"/>
      <c r="N23" s="35"/>
      <c r="O23" s="35"/>
      <c r="P23" s="35"/>
      <c r="Q23" s="35"/>
      <c r="R23" s="35"/>
      <c r="S23" s="35"/>
      <c r="T23" s="35"/>
      <c r="U23" s="35"/>
    </row>
    <row r="24" spans="1:21" hidden="1" x14ac:dyDescent="0.25">
      <c r="A24" s="34"/>
      <c r="B24" s="34"/>
      <c r="C24" s="34"/>
      <c r="D24" s="35"/>
      <c r="E24" s="35"/>
      <c r="F24" s="35"/>
      <c r="G24" s="35"/>
      <c r="H24" s="35"/>
      <c r="I24" s="35"/>
      <c r="J24" s="35"/>
      <c r="K24" s="35"/>
      <c r="L24" s="35"/>
      <c r="M24" s="35"/>
      <c r="N24" s="35"/>
      <c r="O24" s="35"/>
      <c r="P24" s="35"/>
      <c r="Q24" s="35"/>
      <c r="R24" s="35"/>
      <c r="S24" s="35"/>
      <c r="T24" s="35"/>
      <c r="U24" s="35"/>
    </row>
  </sheetData>
  <mergeCells count="2">
    <mergeCell ref="K3:N3"/>
    <mergeCell ref="A1:U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9251-1090-429C-9C64-40AD918913E4}">
  <dimension ref="A3:AJ508"/>
  <sheetViews>
    <sheetView showGridLines="0" topLeftCell="A6" zoomScale="70" zoomScaleNormal="70" workbookViewId="0">
      <selection activeCell="AH21" sqref="AH21:AJ70"/>
    </sheetView>
  </sheetViews>
  <sheetFormatPr defaultRowHeight="15" x14ac:dyDescent="0.25"/>
  <cols>
    <col min="1" max="1" width="28.140625" bestFit="1" customWidth="1"/>
    <col min="2" max="2" width="23.5703125" bestFit="1" customWidth="1"/>
    <col min="3" max="3" width="11.85546875" bestFit="1" customWidth="1"/>
    <col min="4" max="4" width="11.5703125" bestFit="1" customWidth="1"/>
    <col min="5" max="5" width="12.140625" bestFit="1" customWidth="1"/>
    <col min="6" max="6" width="16.28515625" bestFit="1" customWidth="1"/>
    <col min="7" max="7" width="14.28515625" bestFit="1" customWidth="1"/>
    <col min="8" max="8" width="11.5703125" bestFit="1" customWidth="1"/>
    <col min="9" max="9" width="13.28515625" bestFit="1" customWidth="1"/>
    <col min="10" max="10" width="20.42578125" bestFit="1" customWidth="1"/>
    <col min="11" max="11" width="21.7109375" bestFit="1" customWidth="1"/>
    <col min="12" max="12" width="13.28515625" bestFit="1" customWidth="1"/>
    <col min="13" max="13" width="20.42578125" bestFit="1" customWidth="1"/>
    <col min="14" max="14" width="15" bestFit="1" customWidth="1"/>
    <col min="15" max="15" width="13.28515625" bestFit="1" customWidth="1"/>
    <col min="16" max="16" width="15.42578125" bestFit="1" customWidth="1"/>
    <col min="17" max="17" width="7.140625" bestFit="1" customWidth="1"/>
    <col min="18" max="18" width="11.28515625" bestFit="1" customWidth="1"/>
    <col min="19" max="20" width="15.42578125" bestFit="1" customWidth="1"/>
    <col min="21" max="22" width="11.5703125" bestFit="1" customWidth="1"/>
    <col min="23" max="23" width="15.42578125" bestFit="1" customWidth="1"/>
    <col min="24" max="24" width="16.28515625" bestFit="1" customWidth="1"/>
    <col min="25" max="25" width="5.5703125" bestFit="1" customWidth="1"/>
    <col min="26" max="26" width="11.28515625" bestFit="1" customWidth="1"/>
    <col min="29" max="29" width="16" bestFit="1" customWidth="1"/>
    <col min="30" max="30" width="15.42578125" bestFit="1" customWidth="1"/>
    <col min="31" max="31" width="20.42578125" bestFit="1" customWidth="1"/>
    <col min="32" max="32" width="11.28515625" bestFit="1" customWidth="1"/>
  </cols>
  <sheetData>
    <row r="3" spans="1:22" x14ac:dyDescent="0.25">
      <c r="A3" s="11" t="s">
        <v>3982</v>
      </c>
      <c r="B3" s="11" t="s">
        <v>3983</v>
      </c>
    </row>
    <row r="4" spans="1:22" ht="15.75" thickBot="1" x14ac:dyDescent="0.3">
      <c r="A4" s="11" t="s">
        <v>3980</v>
      </c>
      <c r="B4" s="19" t="s">
        <v>1737</v>
      </c>
      <c r="C4" t="s">
        <v>1742</v>
      </c>
      <c r="D4" t="s">
        <v>1746</v>
      </c>
      <c r="E4" t="s">
        <v>1767</v>
      </c>
      <c r="F4" t="s">
        <v>3981</v>
      </c>
    </row>
    <row r="5" spans="1:22" ht="16.5" thickTop="1" thickBot="1" x14ac:dyDescent="0.3">
      <c r="A5" s="12" t="s">
        <v>1541</v>
      </c>
      <c r="B5" s="20">
        <v>93738.073799999998</v>
      </c>
      <c r="C5" s="20">
        <v>90887.545100000032</v>
      </c>
      <c r="D5" s="20">
        <v>101876.16189999998</v>
      </c>
      <c r="E5" s="20">
        <v>35059.547500000008</v>
      </c>
      <c r="F5" s="20">
        <v>321561.32829999999</v>
      </c>
      <c r="O5" s="11" t="s">
        <v>3982</v>
      </c>
      <c r="P5" s="11" t="s">
        <v>4021</v>
      </c>
      <c r="T5" s="32"/>
      <c r="U5" s="32" t="str">
        <f>P6</f>
        <v>Female</v>
      </c>
      <c r="V5" s="32" t="str">
        <f>Q6</f>
        <v>Male</v>
      </c>
    </row>
    <row r="6" spans="1:22" ht="16.5" thickTop="1" thickBot="1" x14ac:dyDescent="0.3">
      <c r="A6" s="12" t="s">
        <v>1530</v>
      </c>
      <c r="B6" s="20">
        <v>105166.68770000001</v>
      </c>
      <c r="C6" s="20">
        <v>111832.21719999998</v>
      </c>
      <c r="D6" s="20">
        <v>113264.1347</v>
      </c>
      <c r="E6" s="20">
        <v>48953.004199999996</v>
      </c>
      <c r="F6" s="20">
        <v>379216.04379999998</v>
      </c>
      <c r="O6" s="11" t="s">
        <v>3980</v>
      </c>
      <c r="P6" t="s">
        <v>16</v>
      </c>
      <c r="Q6" t="s">
        <v>9</v>
      </c>
      <c r="R6" t="s">
        <v>3981</v>
      </c>
      <c r="T6" s="32" t="str">
        <f>O7</f>
        <v>Flagship</v>
      </c>
      <c r="U6" s="33">
        <f t="shared" ref="U6:V8" si="0">P7</f>
        <v>0.21581192861023826</v>
      </c>
      <c r="V6" s="33">
        <f t="shared" si="0"/>
        <v>0.17444687158065622</v>
      </c>
    </row>
    <row r="7" spans="1:22" ht="16.5" thickTop="1" thickBot="1" x14ac:dyDescent="0.3">
      <c r="A7" s="12" t="s">
        <v>1546</v>
      </c>
      <c r="B7" s="20">
        <v>133221.6777</v>
      </c>
      <c r="C7" s="20">
        <v>147510.95759999991</v>
      </c>
      <c r="D7" s="20">
        <v>147714.63710000005</v>
      </c>
      <c r="E7" s="20">
        <v>75864.075600000011</v>
      </c>
      <c r="F7" s="20">
        <v>504311.348</v>
      </c>
      <c r="O7" s="12" t="s">
        <v>1739</v>
      </c>
      <c r="P7" s="31">
        <v>0.21581192861023826</v>
      </c>
      <c r="Q7" s="31">
        <v>0.17444687158065622</v>
      </c>
      <c r="R7" s="31">
        <v>0.39025880019089443</v>
      </c>
      <c r="T7" s="32" t="str">
        <f>O8</f>
        <v>Online</v>
      </c>
      <c r="U7" s="33">
        <f t="shared" si="0"/>
        <v>0.24160717955701974</v>
      </c>
      <c r="V7" s="33">
        <f t="shared" si="0"/>
        <v>0.17885628294810318</v>
      </c>
    </row>
    <row r="8" spans="1:22" ht="16.5" thickTop="1" thickBot="1" x14ac:dyDescent="0.3">
      <c r="A8" s="12" t="s">
        <v>1527</v>
      </c>
      <c r="B8" s="20">
        <v>120153.85620000001</v>
      </c>
      <c r="C8" s="20">
        <v>129789.20389999995</v>
      </c>
      <c r="D8" s="20">
        <v>117057.06329999995</v>
      </c>
      <c r="E8" s="20">
        <v>60295.680200000032</v>
      </c>
      <c r="F8" s="20">
        <v>427295.80359999998</v>
      </c>
      <c r="O8" s="12" t="s">
        <v>1755</v>
      </c>
      <c r="P8" s="31">
        <v>0.24160717955701974</v>
      </c>
      <c r="Q8" s="31">
        <v>0.17885628294810318</v>
      </c>
      <c r="R8" s="31">
        <v>0.42046346250512295</v>
      </c>
      <c r="T8" s="32" t="str">
        <f>O9</f>
        <v>Outlet</v>
      </c>
      <c r="U8" s="33">
        <f t="shared" si="0"/>
        <v>0.10891975881157342</v>
      </c>
      <c r="V8" s="33">
        <f t="shared" si="0"/>
        <v>8.0357978492409193E-2</v>
      </c>
    </row>
    <row r="9" spans="1:22" ht="15.75" thickTop="1" x14ac:dyDescent="0.25">
      <c r="A9" s="12" t="s">
        <v>1549</v>
      </c>
      <c r="B9" s="20">
        <v>170124.02090000003</v>
      </c>
      <c r="C9" s="20">
        <v>166080.95650000003</v>
      </c>
      <c r="D9" s="20">
        <v>155301.0987</v>
      </c>
      <c r="E9" s="20">
        <v>50504.098499999993</v>
      </c>
      <c r="F9" s="20">
        <v>542010.17460000003</v>
      </c>
      <c r="O9" s="12" t="s">
        <v>1748</v>
      </c>
      <c r="P9" s="31">
        <v>0.10891975881157342</v>
      </c>
      <c r="Q9" s="31">
        <v>8.0357978492409193E-2</v>
      </c>
      <c r="R9" s="31">
        <v>0.18927773730398262</v>
      </c>
    </row>
    <row r="10" spans="1:22" x14ac:dyDescent="0.25">
      <c r="A10" s="12" t="s">
        <v>3981</v>
      </c>
      <c r="B10" s="20">
        <v>622404.31630000006</v>
      </c>
      <c r="C10" s="20">
        <v>646100.88029999984</v>
      </c>
      <c r="D10" s="20">
        <v>635213.09569999995</v>
      </c>
      <c r="E10" s="20">
        <v>270676.40600000008</v>
      </c>
      <c r="F10" s="20">
        <v>2174394.6983000003</v>
      </c>
      <c r="O10" s="12" t="s">
        <v>3981</v>
      </c>
      <c r="P10" s="31">
        <v>0.5663388669788314</v>
      </c>
      <c r="Q10" s="31">
        <v>0.43366113302116854</v>
      </c>
      <c r="R10" s="31">
        <v>1</v>
      </c>
    </row>
    <row r="15" spans="1:22" x14ac:dyDescent="0.25">
      <c r="B15" s="11" t="s">
        <v>3984</v>
      </c>
      <c r="C15" s="11" t="s">
        <v>3983</v>
      </c>
      <c r="O15" s="11" t="s">
        <v>3980</v>
      </c>
      <c r="P15" t="s">
        <v>4022</v>
      </c>
    </row>
    <row r="16" spans="1:22" x14ac:dyDescent="0.25">
      <c r="B16" s="11" t="s">
        <v>3980</v>
      </c>
      <c r="C16" t="s">
        <v>1739</v>
      </c>
      <c r="D16" t="s">
        <v>1755</v>
      </c>
      <c r="E16" t="s">
        <v>1748</v>
      </c>
      <c r="F16" t="s">
        <v>3981</v>
      </c>
      <c r="O16" s="12" t="s">
        <v>202</v>
      </c>
      <c r="P16">
        <v>30</v>
      </c>
    </row>
    <row r="17" spans="2:36" x14ac:dyDescent="0.25">
      <c r="B17" s="12" t="s">
        <v>1812</v>
      </c>
      <c r="C17">
        <v>288</v>
      </c>
      <c r="D17">
        <v>254</v>
      </c>
      <c r="E17">
        <v>118</v>
      </c>
      <c r="F17">
        <v>660</v>
      </c>
      <c r="O17" s="12" t="s">
        <v>705</v>
      </c>
      <c r="P17">
        <v>29</v>
      </c>
    </row>
    <row r="18" spans="2:36" x14ac:dyDescent="0.25">
      <c r="B18" s="12" t="s">
        <v>1807</v>
      </c>
      <c r="C18">
        <v>243</v>
      </c>
      <c r="D18">
        <v>269</v>
      </c>
      <c r="E18">
        <v>133</v>
      </c>
      <c r="F18">
        <v>645</v>
      </c>
      <c r="O18" s="12" t="s">
        <v>376</v>
      </c>
      <c r="P18">
        <v>27</v>
      </c>
    </row>
    <row r="19" spans="2:36" x14ac:dyDescent="0.25">
      <c r="B19" s="12" t="s">
        <v>1809</v>
      </c>
      <c r="C19">
        <v>263</v>
      </c>
      <c r="D19">
        <v>299</v>
      </c>
      <c r="E19">
        <v>133</v>
      </c>
      <c r="F19">
        <v>695</v>
      </c>
      <c r="I19" s="17" t="s">
        <v>3980</v>
      </c>
      <c r="J19" s="20" t="s">
        <v>3982</v>
      </c>
      <c r="O19" s="12" t="s">
        <v>301</v>
      </c>
      <c r="P19">
        <v>27</v>
      </c>
    </row>
    <row r="20" spans="2:36" x14ac:dyDescent="0.25">
      <c r="B20" s="12" t="s">
        <v>3981</v>
      </c>
      <c r="C20">
        <v>794</v>
      </c>
      <c r="D20">
        <v>822</v>
      </c>
      <c r="E20">
        <v>384</v>
      </c>
      <c r="F20">
        <v>2000</v>
      </c>
      <c r="I20" s="12" t="s">
        <v>3987</v>
      </c>
      <c r="J20" s="20">
        <v>223812.72450000007</v>
      </c>
      <c r="O20" s="12" t="s">
        <v>1433</v>
      </c>
      <c r="P20">
        <v>25</v>
      </c>
      <c r="W20" s="11" t="s">
        <v>4022</v>
      </c>
      <c r="X20" s="11" t="s">
        <v>3983</v>
      </c>
      <c r="AC20" s="11" t="s">
        <v>3980</v>
      </c>
      <c r="AD20" t="s">
        <v>4022</v>
      </c>
      <c r="AE20" t="s">
        <v>3982</v>
      </c>
    </row>
    <row r="21" spans="2:36" x14ac:dyDescent="0.25">
      <c r="I21" s="18" t="s">
        <v>3988</v>
      </c>
      <c r="J21" s="20">
        <v>223812.72450000007</v>
      </c>
      <c r="L21" s="11" t="s">
        <v>3980</v>
      </c>
      <c r="M21" t="s">
        <v>3982</v>
      </c>
      <c r="O21" s="12" t="s">
        <v>192</v>
      </c>
      <c r="P21">
        <v>25</v>
      </c>
      <c r="W21" s="11" t="s">
        <v>3980</v>
      </c>
      <c r="X21" t="s">
        <v>16</v>
      </c>
      <c r="Y21" t="s">
        <v>9</v>
      </c>
      <c r="Z21" t="s">
        <v>3981</v>
      </c>
      <c r="AC21" s="12" t="s">
        <v>22</v>
      </c>
      <c r="AD21">
        <v>105</v>
      </c>
      <c r="AE21" s="13">
        <v>49377.684399999998</v>
      </c>
      <c r="AH21" t="s">
        <v>12</v>
      </c>
      <c r="AI21" t="str">
        <f t="shared" ref="AI21:AI52" si="1">AC21</f>
        <v>Alabama</v>
      </c>
      <c r="AJ21">
        <f t="shared" ref="AJ21:AJ52" si="2">AD21</f>
        <v>105</v>
      </c>
    </row>
    <row r="22" spans="2:36" x14ac:dyDescent="0.25">
      <c r="I22" s="12" t="s">
        <v>3989</v>
      </c>
      <c r="J22" s="20">
        <v>1093911.7954000002</v>
      </c>
      <c r="L22" s="12" t="s">
        <v>3987</v>
      </c>
      <c r="M22" s="20">
        <v>223812.72450000007</v>
      </c>
      <c r="O22" s="12" t="s">
        <v>554</v>
      </c>
      <c r="P22">
        <v>25</v>
      </c>
      <c r="W22" s="12" t="s">
        <v>1549</v>
      </c>
      <c r="X22">
        <v>714</v>
      </c>
      <c r="Y22">
        <v>527</v>
      </c>
      <c r="Z22">
        <v>1241</v>
      </c>
      <c r="AC22" s="12" t="s">
        <v>162</v>
      </c>
      <c r="AD22">
        <v>103</v>
      </c>
      <c r="AE22" s="13">
        <v>49032.414299999997</v>
      </c>
      <c r="AH22" t="s">
        <v>12</v>
      </c>
      <c r="AI22" t="str">
        <f t="shared" si="1"/>
        <v>Alaska</v>
      </c>
      <c r="AJ22">
        <f t="shared" si="2"/>
        <v>103</v>
      </c>
    </row>
    <row r="23" spans="2:36" x14ac:dyDescent="0.25">
      <c r="C23" s="11" t="s">
        <v>3983</v>
      </c>
      <c r="I23" s="18" t="s">
        <v>3990</v>
      </c>
      <c r="J23" s="20">
        <v>268596.98060000013</v>
      </c>
      <c r="L23" s="12" t="s">
        <v>3989</v>
      </c>
      <c r="M23" s="20">
        <v>1093911.7953999995</v>
      </c>
      <c r="O23" s="12" t="s">
        <v>40</v>
      </c>
      <c r="P23">
        <v>25</v>
      </c>
      <c r="W23" s="12" t="s">
        <v>1546</v>
      </c>
      <c r="X23">
        <v>657</v>
      </c>
      <c r="Y23">
        <v>508</v>
      </c>
      <c r="Z23">
        <v>1165</v>
      </c>
      <c r="AC23" s="12" t="s">
        <v>133</v>
      </c>
      <c r="AD23">
        <v>101</v>
      </c>
      <c r="AE23" s="13">
        <v>46317.775800000003</v>
      </c>
      <c r="AH23" t="s">
        <v>12</v>
      </c>
      <c r="AI23" t="str">
        <f t="shared" si="1"/>
        <v>Arizona</v>
      </c>
      <c r="AJ23">
        <f t="shared" si="2"/>
        <v>101</v>
      </c>
    </row>
    <row r="24" spans="2:36" x14ac:dyDescent="0.25">
      <c r="C24" t="s">
        <v>1737</v>
      </c>
      <c r="D24" t="s">
        <v>1742</v>
      </c>
      <c r="E24" t="s">
        <v>1746</v>
      </c>
      <c r="F24" t="s">
        <v>1767</v>
      </c>
      <c r="G24" t="s">
        <v>3981</v>
      </c>
      <c r="I24" s="18" t="s">
        <v>3991</v>
      </c>
      <c r="J24" s="20">
        <v>245299.95699999999</v>
      </c>
      <c r="L24" s="12" t="s">
        <v>3993</v>
      </c>
      <c r="M24" s="20">
        <v>856670.17840000056</v>
      </c>
      <c r="O24" s="12" t="s">
        <v>63</v>
      </c>
      <c r="P24">
        <v>24</v>
      </c>
      <c r="W24" s="12" t="s">
        <v>1527</v>
      </c>
      <c r="X24">
        <v>514</v>
      </c>
      <c r="Y24">
        <v>460</v>
      </c>
      <c r="Z24">
        <v>974</v>
      </c>
      <c r="AC24" s="12" t="s">
        <v>288</v>
      </c>
      <c r="AD24">
        <v>61</v>
      </c>
      <c r="AE24" s="13">
        <v>24828.744999999999</v>
      </c>
      <c r="AH24" t="s">
        <v>12</v>
      </c>
      <c r="AI24" t="str">
        <f t="shared" si="1"/>
        <v>Arkansas</v>
      </c>
      <c r="AJ24">
        <f t="shared" si="2"/>
        <v>61</v>
      </c>
    </row>
    <row r="25" spans="2:36" x14ac:dyDescent="0.25">
      <c r="B25" t="s">
        <v>3982</v>
      </c>
      <c r="C25" s="13">
        <v>622404.31630000006</v>
      </c>
      <c r="D25" s="13">
        <v>646100.88030000043</v>
      </c>
      <c r="E25" s="13">
        <v>635213.09570000006</v>
      </c>
      <c r="F25" s="13">
        <v>270676.40600000002</v>
      </c>
      <c r="G25" s="13">
        <v>2174394.6983000003</v>
      </c>
      <c r="I25" s="18" t="s">
        <v>3992</v>
      </c>
      <c r="J25" s="20">
        <v>285586.04110000003</v>
      </c>
      <c r="L25" s="12" t="s">
        <v>3981</v>
      </c>
      <c r="M25" s="20">
        <v>2174394.6983000003</v>
      </c>
      <c r="O25" s="12" t="s">
        <v>1147</v>
      </c>
      <c r="P25">
        <v>24</v>
      </c>
      <c r="W25" s="12" t="s">
        <v>1530</v>
      </c>
      <c r="X25">
        <v>483</v>
      </c>
      <c r="Y25">
        <v>363</v>
      </c>
      <c r="Z25">
        <v>846</v>
      </c>
      <c r="AC25" s="12" t="s">
        <v>30</v>
      </c>
      <c r="AD25">
        <v>124</v>
      </c>
      <c r="AE25" s="13">
        <v>47072.304599999996</v>
      </c>
      <c r="AH25" t="s">
        <v>12</v>
      </c>
      <c r="AI25" t="str">
        <f t="shared" si="1"/>
        <v>California</v>
      </c>
      <c r="AJ25">
        <f t="shared" si="2"/>
        <v>124</v>
      </c>
    </row>
    <row r="26" spans="2:36" x14ac:dyDescent="0.25">
      <c r="I26" s="18" t="s">
        <v>3988</v>
      </c>
      <c r="J26" s="20">
        <v>294428.81670000008</v>
      </c>
      <c r="O26" s="12" t="s">
        <v>211</v>
      </c>
      <c r="P26">
        <v>24</v>
      </c>
      <c r="W26" s="12" t="s">
        <v>1541</v>
      </c>
      <c r="X26">
        <v>404</v>
      </c>
      <c r="Y26">
        <v>334</v>
      </c>
      <c r="Z26">
        <v>738</v>
      </c>
      <c r="AC26" s="12" t="s">
        <v>271</v>
      </c>
      <c r="AD26">
        <v>21</v>
      </c>
      <c r="AE26" s="13">
        <v>9312.2464999999993</v>
      </c>
      <c r="AH26" t="s">
        <v>12</v>
      </c>
      <c r="AI26" t="str">
        <f t="shared" si="1"/>
        <v>Colorado</v>
      </c>
      <c r="AJ26">
        <f t="shared" si="2"/>
        <v>21</v>
      </c>
    </row>
    <row r="27" spans="2:36" x14ac:dyDescent="0.25">
      <c r="I27" s="12" t="s">
        <v>3993</v>
      </c>
      <c r="J27" s="20">
        <v>856670.17839999998</v>
      </c>
      <c r="O27" s="12" t="s">
        <v>244</v>
      </c>
      <c r="P27">
        <v>23</v>
      </c>
      <c r="W27" s="12" t="s">
        <v>3981</v>
      </c>
      <c r="X27">
        <v>2772</v>
      </c>
      <c r="Y27">
        <v>2192</v>
      </c>
      <c r="Z27">
        <v>4964</v>
      </c>
      <c r="AC27" s="12" t="s">
        <v>166</v>
      </c>
      <c r="AD27">
        <v>142</v>
      </c>
      <c r="AE27" s="13">
        <v>56723.037900000003</v>
      </c>
      <c r="AH27" t="s">
        <v>12</v>
      </c>
      <c r="AI27" t="str">
        <f t="shared" si="1"/>
        <v>Connecticut</v>
      </c>
      <c r="AJ27">
        <f t="shared" si="2"/>
        <v>142</v>
      </c>
    </row>
    <row r="28" spans="2:36" x14ac:dyDescent="0.25">
      <c r="I28" s="18" t="s">
        <v>3990</v>
      </c>
      <c r="J28" s="20">
        <v>271630.6204999999</v>
      </c>
      <c r="O28" s="12" t="s">
        <v>1153</v>
      </c>
      <c r="P28">
        <v>22</v>
      </c>
      <c r="AC28" s="12" t="s">
        <v>92</v>
      </c>
      <c r="AD28">
        <v>84</v>
      </c>
      <c r="AE28" s="13">
        <v>29967.979799999994</v>
      </c>
      <c r="AH28" t="s">
        <v>12</v>
      </c>
      <c r="AI28" t="str">
        <f t="shared" si="1"/>
        <v>Delaware</v>
      </c>
      <c r="AJ28">
        <f t="shared" si="2"/>
        <v>84</v>
      </c>
    </row>
    <row r="29" spans="2:36" x14ac:dyDescent="0.25">
      <c r="I29" s="18" t="s">
        <v>3991</v>
      </c>
      <c r="J29" s="20">
        <v>256716.05770000009</v>
      </c>
      <c r="O29" s="12" t="s">
        <v>1080</v>
      </c>
      <c r="P29">
        <v>22</v>
      </c>
      <c r="AC29" s="12" t="s">
        <v>247</v>
      </c>
      <c r="AD29">
        <v>127</v>
      </c>
      <c r="AE29" s="13">
        <v>60406.675800000012</v>
      </c>
      <c r="AH29" t="s">
        <v>12</v>
      </c>
      <c r="AI29" t="str">
        <f t="shared" si="1"/>
        <v>Florida</v>
      </c>
      <c r="AJ29">
        <f t="shared" si="2"/>
        <v>127</v>
      </c>
    </row>
    <row r="30" spans="2:36" x14ac:dyDescent="0.25">
      <c r="I30" s="18" t="s">
        <v>3992</v>
      </c>
      <c r="J30" s="20">
        <v>289855.68390000006</v>
      </c>
      <c r="O30" s="12" t="s">
        <v>1475</v>
      </c>
      <c r="P30">
        <v>22</v>
      </c>
      <c r="AC30" s="12" t="s">
        <v>81</v>
      </c>
      <c r="AD30">
        <v>123</v>
      </c>
      <c r="AE30" s="13">
        <v>47224.799399999996</v>
      </c>
      <c r="AH30" t="s">
        <v>12</v>
      </c>
      <c r="AI30" t="str">
        <f t="shared" si="1"/>
        <v>Georgia</v>
      </c>
      <c r="AJ30">
        <f t="shared" si="2"/>
        <v>123</v>
      </c>
    </row>
    <row r="31" spans="2:36" x14ac:dyDescent="0.25">
      <c r="I31" s="18" t="s">
        <v>3988</v>
      </c>
      <c r="J31" s="20">
        <v>38467.816299999999</v>
      </c>
      <c r="O31" s="12" t="s">
        <v>491</v>
      </c>
      <c r="P31">
        <v>21</v>
      </c>
      <c r="AC31" s="12" t="s">
        <v>99</v>
      </c>
      <c r="AD31">
        <v>75</v>
      </c>
      <c r="AE31" s="13">
        <v>34436.901099999995</v>
      </c>
      <c r="AH31" t="s">
        <v>12</v>
      </c>
      <c r="AI31" t="str">
        <f t="shared" si="1"/>
        <v>Hawaii</v>
      </c>
      <c r="AJ31">
        <f t="shared" si="2"/>
        <v>75</v>
      </c>
    </row>
    <row r="32" spans="2:36" x14ac:dyDescent="0.25">
      <c r="I32" s="12" t="s">
        <v>3981</v>
      </c>
      <c r="J32" s="20">
        <v>2174394.6983000003</v>
      </c>
      <c r="O32" s="12" t="s">
        <v>1421</v>
      </c>
      <c r="P32">
        <v>21</v>
      </c>
      <c r="AC32" s="12" t="s">
        <v>106</v>
      </c>
      <c r="AD32">
        <v>25</v>
      </c>
      <c r="AE32" s="13">
        <v>12801.1716</v>
      </c>
      <c r="AH32" t="s">
        <v>12</v>
      </c>
      <c r="AI32" t="str">
        <f t="shared" si="1"/>
        <v>Idaho</v>
      </c>
      <c r="AJ32">
        <f t="shared" si="2"/>
        <v>25</v>
      </c>
    </row>
    <row r="33" spans="15:36" x14ac:dyDescent="0.25">
      <c r="O33" s="12" t="s">
        <v>195</v>
      </c>
      <c r="P33">
        <v>20</v>
      </c>
      <c r="AC33" s="12" t="s">
        <v>191</v>
      </c>
      <c r="AD33">
        <v>74</v>
      </c>
      <c r="AE33" s="13">
        <v>32348.639099999997</v>
      </c>
      <c r="AH33" t="s">
        <v>12</v>
      </c>
      <c r="AI33" t="str">
        <f t="shared" si="1"/>
        <v>Illinois</v>
      </c>
      <c r="AJ33">
        <f t="shared" si="2"/>
        <v>74</v>
      </c>
    </row>
    <row r="34" spans="15:36" x14ac:dyDescent="0.25">
      <c r="O34" s="12" t="s">
        <v>355</v>
      </c>
      <c r="P34">
        <v>20</v>
      </c>
      <c r="AC34" s="12" t="s">
        <v>251</v>
      </c>
      <c r="AD34">
        <v>108</v>
      </c>
      <c r="AE34" s="13">
        <v>51827.029300000024</v>
      </c>
      <c r="AH34" t="s">
        <v>12</v>
      </c>
      <c r="AI34" t="str">
        <f t="shared" si="1"/>
        <v>Indiana</v>
      </c>
      <c r="AJ34">
        <f t="shared" si="2"/>
        <v>108</v>
      </c>
    </row>
    <row r="35" spans="15:36" x14ac:dyDescent="0.25">
      <c r="O35" s="12" t="s">
        <v>1456</v>
      </c>
      <c r="P35">
        <v>19</v>
      </c>
      <c r="AC35" s="12" t="s">
        <v>264</v>
      </c>
      <c r="AD35">
        <v>126</v>
      </c>
      <c r="AE35" s="13">
        <v>51613.308000000005</v>
      </c>
      <c r="AH35" t="s">
        <v>12</v>
      </c>
      <c r="AI35" t="str">
        <f t="shared" si="1"/>
        <v>Iowa</v>
      </c>
      <c r="AJ35">
        <f t="shared" si="2"/>
        <v>126</v>
      </c>
    </row>
    <row r="36" spans="15:36" x14ac:dyDescent="0.25">
      <c r="O36" s="12" t="s">
        <v>797</v>
      </c>
      <c r="P36">
        <v>19</v>
      </c>
      <c r="AC36" s="12" t="s">
        <v>62</v>
      </c>
      <c r="AD36">
        <v>124</v>
      </c>
      <c r="AE36" s="13">
        <v>58787.176100000012</v>
      </c>
      <c r="AH36" t="s">
        <v>12</v>
      </c>
      <c r="AI36" t="str">
        <f t="shared" si="1"/>
        <v>Kansas</v>
      </c>
      <c r="AJ36">
        <f t="shared" si="2"/>
        <v>124</v>
      </c>
    </row>
    <row r="37" spans="15:36" x14ac:dyDescent="0.25">
      <c r="O37" s="12" t="s">
        <v>518</v>
      </c>
      <c r="P37">
        <v>19</v>
      </c>
      <c r="AC37" s="12" t="s">
        <v>582</v>
      </c>
      <c r="AD37">
        <v>60</v>
      </c>
      <c r="AE37" s="13">
        <v>23445.226199999997</v>
      </c>
      <c r="AH37" t="s">
        <v>12</v>
      </c>
      <c r="AI37" t="str">
        <f t="shared" si="1"/>
        <v>Kentucky</v>
      </c>
      <c r="AJ37">
        <f t="shared" si="2"/>
        <v>60</v>
      </c>
    </row>
    <row r="38" spans="15:36" x14ac:dyDescent="0.25">
      <c r="O38" s="12" t="s">
        <v>1409</v>
      </c>
      <c r="P38">
        <v>19</v>
      </c>
      <c r="AC38" s="12" t="s">
        <v>323</v>
      </c>
      <c r="AD38">
        <v>97</v>
      </c>
      <c r="AE38" s="13">
        <v>41264.120800000004</v>
      </c>
      <c r="AH38" t="s">
        <v>12</v>
      </c>
      <c r="AI38" t="str">
        <f t="shared" si="1"/>
        <v>Louisiana</v>
      </c>
      <c r="AJ38">
        <f t="shared" si="2"/>
        <v>97</v>
      </c>
    </row>
    <row r="39" spans="15:36" x14ac:dyDescent="0.25">
      <c r="O39" s="12" t="s">
        <v>364</v>
      </c>
      <c r="P39">
        <v>19</v>
      </c>
      <c r="AC39" s="12" t="s">
        <v>429</v>
      </c>
      <c r="AD39">
        <v>92</v>
      </c>
      <c r="AE39" s="13">
        <v>43827.301900000013</v>
      </c>
      <c r="AH39" t="s">
        <v>12</v>
      </c>
      <c r="AI39" t="str">
        <f t="shared" si="1"/>
        <v>Maine</v>
      </c>
      <c r="AJ39">
        <f t="shared" si="2"/>
        <v>92</v>
      </c>
    </row>
    <row r="40" spans="15:36" x14ac:dyDescent="0.25">
      <c r="O40" s="12" t="s">
        <v>152</v>
      </c>
      <c r="P40">
        <v>19</v>
      </c>
      <c r="AC40" s="12" t="s">
        <v>139</v>
      </c>
      <c r="AD40">
        <v>75</v>
      </c>
      <c r="AE40" s="13">
        <v>27871.036100000005</v>
      </c>
      <c r="AH40" t="s">
        <v>12</v>
      </c>
      <c r="AI40" t="str">
        <f t="shared" si="1"/>
        <v>Maryland</v>
      </c>
      <c r="AJ40">
        <f t="shared" si="2"/>
        <v>75</v>
      </c>
    </row>
    <row r="41" spans="15:36" x14ac:dyDescent="0.25">
      <c r="O41" s="12" t="s">
        <v>675</v>
      </c>
      <c r="P41">
        <v>19</v>
      </c>
      <c r="AC41" s="12" t="s">
        <v>709</v>
      </c>
      <c r="AD41">
        <v>55</v>
      </c>
      <c r="AE41" s="13">
        <v>26107.866100000003</v>
      </c>
      <c r="AH41" t="s">
        <v>12</v>
      </c>
      <c r="AI41" t="str">
        <f t="shared" si="1"/>
        <v>Massachusetts</v>
      </c>
      <c r="AJ41">
        <f t="shared" si="2"/>
        <v>55</v>
      </c>
    </row>
    <row r="42" spans="15:36" x14ac:dyDescent="0.25">
      <c r="O42" s="12" t="s">
        <v>788</v>
      </c>
      <c r="P42">
        <v>19</v>
      </c>
      <c r="AC42" s="12" t="s">
        <v>155</v>
      </c>
      <c r="AD42">
        <v>109</v>
      </c>
      <c r="AE42" s="13">
        <v>44872.696599999996</v>
      </c>
      <c r="AH42" t="s">
        <v>12</v>
      </c>
      <c r="AI42" t="str">
        <f t="shared" si="1"/>
        <v>Michigan</v>
      </c>
      <c r="AJ42">
        <f t="shared" si="2"/>
        <v>109</v>
      </c>
    </row>
    <row r="43" spans="15:36" x14ac:dyDescent="0.25">
      <c r="O43" s="12" t="s">
        <v>1186</v>
      </c>
      <c r="P43">
        <v>18</v>
      </c>
      <c r="AC43" s="12" t="s">
        <v>198</v>
      </c>
      <c r="AD43">
        <v>106</v>
      </c>
      <c r="AE43" s="13">
        <v>47628.87200000001</v>
      </c>
      <c r="AH43" t="s">
        <v>12</v>
      </c>
      <c r="AI43" t="str">
        <f t="shared" si="1"/>
        <v>Minnesota</v>
      </c>
      <c r="AJ43">
        <f t="shared" si="2"/>
        <v>106</v>
      </c>
    </row>
    <row r="44" spans="15:36" x14ac:dyDescent="0.25">
      <c r="O44" s="12" t="s">
        <v>261</v>
      </c>
      <c r="P44">
        <v>18</v>
      </c>
      <c r="AC44" s="12" t="s">
        <v>309</v>
      </c>
      <c r="AD44">
        <v>51</v>
      </c>
      <c r="AE44" s="13">
        <v>30570.603400000004</v>
      </c>
      <c r="AH44" t="s">
        <v>12</v>
      </c>
      <c r="AI44" t="str">
        <f t="shared" si="1"/>
        <v>Mississippi</v>
      </c>
      <c r="AJ44">
        <f t="shared" si="2"/>
        <v>51</v>
      </c>
    </row>
    <row r="45" spans="15:36" x14ac:dyDescent="0.25">
      <c r="O45" s="12" t="s">
        <v>409</v>
      </c>
      <c r="P45">
        <v>18</v>
      </c>
      <c r="AC45" s="12" t="s">
        <v>113</v>
      </c>
      <c r="AD45">
        <v>89</v>
      </c>
      <c r="AE45" s="13">
        <v>36852.566799999993</v>
      </c>
      <c r="AH45" t="s">
        <v>12</v>
      </c>
      <c r="AI45" t="str">
        <f t="shared" si="1"/>
        <v>Missouri</v>
      </c>
      <c r="AJ45">
        <f t="shared" si="2"/>
        <v>89</v>
      </c>
    </row>
    <row r="46" spans="15:36" x14ac:dyDescent="0.25">
      <c r="O46" s="12" t="s">
        <v>533</v>
      </c>
      <c r="P46">
        <v>18</v>
      </c>
      <c r="AC46" s="12" t="s">
        <v>66</v>
      </c>
      <c r="AD46">
        <v>96</v>
      </c>
      <c r="AE46" s="13">
        <v>44400.348399999988</v>
      </c>
      <c r="AH46" t="s">
        <v>12</v>
      </c>
      <c r="AI46" t="str">
        <f t="shared" si="1"/>
        <v>Montana</v>
      </c>
      <c r="AJ46">
        <f t="shared" si="2"/>
        <v>96</v>
      </c>
    </row>
    <row r="47" spans="15:36" x14ac:dyDescent="0.25">
      <c r="O47" s="12" t="s">
        <v>1450</v>
      </c>
      <c r="P47">
        <v>18</v>
      </c>
      <c r="AC47" s="12" t="s">
        <v>70</v>
      </c>
      <c r="AD47">
        <v>51</v>
      </c>
      <c r="AE47" s="13">
        <v>24305.265999999996</v>
      </c>
      <c r="AH47" t="s">
        <v>12</v>
      </c>
      <c r="AI47" t="str">
        <f t="shared" si="1"/>
        <v>Nebraska</v>
      </c>
      <c r="AJ47">
        <f t="shared" si="2"/>
        <v>51</v>
      </c>
    </row>
    <row r="48" spans="15:36" x14ac:dyDescent="0.25">
      <c r="O48" s="12" t="s">
        <v>1012</v>
      </c>
      <c r="P48">
        <v>18</v>
      </c>
      <c r="AC48" s="12" t="s">
        <v>181</v>
      </c>
      <c r="AD48">
        <v>130</v>
      </c>
      <c r="AE48" s="13">
        <v>53326.112299999993</v>
      </c>
      <c r="AH48" t="s">
        <v>12</v>
      </c>
      <c r="AI48" t="str">
        <f t="shared" si="1"/>
        <v>Nevada</v>
      </c>
      <c r="AJ48">
        <f t="shared" si="2"/>
        <v>130</v>
      </c>
    </row>
    <row r="49" spans="15:36" x14ac:dyDescent="0.25">
      <c r="O49" s="12" t="s">
        <v>1327</v>
      </c>
      <c r="P49">
        <v>18</v>
      </c>
      <c r="AC49" s="12" t="s">
        <v>47</v>
      </c>
      <c r="AD49">
        <v>156</v>
      </c>
      <c r="AE49" s="13">
        <v>69579.925199999983</v>
      </c>
      <c r="AH49" t="s">
        <v>12</v>
      </c>
      <c r="AI49" t="str">
        <f t="shared" si="1"/>
        <v>New Hampshire</v>
      </c>
      <c r="AJ49">
        <f t="shared" si="2"/>
        <v>156</v>
      </c>
    </row>
    <row r="50" spans="15:36" x14ac:dyDescent="0.25">
      <c r="O50" s="12" t="s">
        <v>1018</v>
      </c>
      <c r="P50">
        <v>18</v>
      </c>
      <c r="AC50" s="12" t="s">
        <v>88</v>
      </c>
      <c r="AD50">
        <v>139</v>
      </c>
      <c r="AE50" s="13">
        <v>65274.956299999991</v>
      </c>
      <c r="AH50" t="s">
        <v>12</v>
      </c>
      <c r="AI50" t="str">
        <f t="shared" si="1"/>
        <v>New Jersey</v>
      </c>
      <c r="AJ50">
        <f t="shared" si="2"/>
        <v>139</v>
      </c>
    </row>
    <row r="51" spans="15:36" x14ac:dyDescent="0.25">
      <c r="O51" s="12" t="s">
        <v>1415</v>
      </c>
      <c r="P51">
        <v>18</v>
      </c>
      <c r="AC51" s="12" t="s">
        <v>230</v>
      </c>
      <c r="AD51">
        <v>101</v>
      </c>
      <c r="AE51" s="13">
        <v>46228.123599999999</v>
      </c>
      <c r="AH51" t="s">
        <v>12</v>
      </c>
      <c r="AI51" t="str">
        <f t="shared" si="1"/>
        <v>New Mexico</v>
      </c>
      <c r="AJ51">
        <f t="shared" si="2"/>
        <v>101</v>
      </c>
    </row>
    <row r="52" spans="15:36" x14ac:dyDescent="0.25">
      <c r="O52" s="12" t="s">
        <v>562</v>
      </c>
      <c r="P52">
        <v>18</v>
      </c>
      <c r="AC52" s="12" t="s">
        <v>58</v>
      </c>
      <c r="AD52">
        <v>130</v>
      </c>
      <c r="AE52" s="13">
        <v>57426.728600000002</v>
      </c>
      <c r="AH52" t="s">
        <v>12</v>
      </c>
      <c r="AI52" t="str">
        <f t="shared" si="1"/>
        <v>New York</v>
      </c>
      <c r="AJ52">
        <f t="shared" si="2"/>
        <v>130</v>
      </c>
    </row>
    <row r="53" spans="15:36" x14ac:dyDescent="0.25">
      <c r="O53" s="12" t="s">
        <v>779</v>
      </c>
      <c r="P53">
        <v>18</v>
      </c>
      <c r="AC53" s="12" t="s">
        <v>11</v>
      </c>
      <c r="AD53">
        <v>113</v>
      </c>
      <c r="AE53" s="13">
        <v>48947.018499999984</v>
      </c>
      <c r="AH53" t="s">
        <v>12</v>
      </c>
      <c r="AI53" t="str">
        <f t="shared" ref="AI53:AI70" si="3">AC53</f>
        <v>North Carolina</v>
      </c>
      <c r="AJ53">
        <f t="shared" ref="AJ53:AJ70" si="4">AD53</f>
        <v>113</v>
      </c>
    </row>
    <row r="54" spans="15:36" x14ac:dyDescent="0.25">
      <c r="O54" s="12" t="s">
        <v>310</v>
      </c>
      <c r="P54">
        <v>18</v>
      </c>
      <c r="AC54" s="12" t="s">
        <v>18</v>
      </c>
      <c r="AD54">
        <v>108</v>
      </c>
      <c r="AE54" s="13">
        <v>47101.944100000001</v>
      </c>
      <c r="AH54" t="s">
        <v>12</v>
      </c>
      <c r="AI54" t="str">
        <f t="shared" si="3"/>
        <v>North Dakota</v>
      </c>
      <c r="AJ54">
        <f t="shared" si="4"/>
        <v>108</v>
      </c>
    </row>
    <row r="55" spans="15:36" x14ac:dyDescent="0.25">
      <c r="O55" s="12" t="s">
        <v>241</v>
      </c>
      <c r="P55">
        <v>18</v>
      </c>
      <c r="AC55" s="12" t="s">
        <v>25</v>
      </c>
      <c r="AD55">
        <v>128</v>
      </c>
      <c r="AE55" s="13">
        <v>48009.171400000007</v>
      </c>
      <c r="AH55" t="s">
        <v>12</v>
      </c>
      <c r="AI55" t="str">
        <f t="shared" si="3"/>
        <v>Ohio</v>
      </c>
      <c r="AJ55">
        <f t="shared" si="4"/>
        <v>128</v>
      </c>
    </row>
    <row r="56" spans="15:36" x14ac:dyDescent="0.25">
      <c r="O56" s="12" t="s">
        <v>1507</v>
      </c>
      <c r="P56">
        <v>18</v>
      </c>
      <c r="AC56" s="12" t="s">
        <v>96</v>
      </c>
      <c r="AD56">
        <v>135</v>
      </c>
      <c r="AE56" s="13">
        <v>59386.541099999995</v>
      </c>
      <c r="AH56" t="s">
        <v>12</v>
      </c>
      <c r="AI56" t="str">
        <f t="shared" si="3"/>
        <v>Oklahoma</v>
      </c>
      <c r="AJ56">
        <f t="shared" si="4"/>
        <v>135</v>
      </c>
    </row>
    <row r="57" spans="15:36" x14ac:dyDescent="0.25">
      <c r="O57" s="12" t="s">
        <v>545</v>
      </c>
      <c r="P57">
        <v>18</v>
      </c>
      <c r="AC57" s="12" t="s">
        <v>35</v>
      </c>
      <c r="AD57">
        <v>127</v>
      </c>
      <c r="AE57" s="13">
        <v>52860.520099999994</v>
      </c>
      <c r="AH57" t="s">
        <v>12</v>
      </c>
      <c r="AI57" t="str">
        <f t="shared" si="3"/>
        <v>Oregon</v>
      </c>
      <c r="AJ57">
        <f t="shared" si="4"/>
        <v>127</v>
      </c>
    </row>
    <row r="58" spans="15:36" x14ac:dyDescent="0.25">
      <c r="O58" s="12" t="s">
        <v>651</v>
      </c>
      <c r="P58">
        <v>18</v>
      </c>
      <c r="AC58" s="12" t="s">
        <v>51</v>
      </c>
      <c r="AD58">
        <v>121</v>
      </c>
      <c r="AE58" s="13">
        <v>53417.859700000008</v>
      </c>
      <c r="AH58" t="s">
        <v>12</v>
      </c>
      <c r="AI58" t="str">
        <f t="shared" si="3"/>
        <v>Pennsylvania</v>
      </c>
      <c r="AJ58">
        <f t="shared" si="4"/>
        <v>121</v>
      </c>
    </row>
    <row r="59" spans="15:36" x14ac:dyDescent="0.25">
      <c r="O59" s="12" t="s">
        <v>1174</v>
      </c>
      <c r="P59">
        <v>17</v>
      </c>
      <c r="AC59" s="12" t="s">
        <v>214</v>
      </c>
      <c r="AD59">
        <v>75</v>
      </c>
      <c r="AE59" s="13">
        <v>38311.748800000008</v>
      </c>
      <c r="AH59" t="s">
        <v>12</v>
      </c>
      <c r="AI59" t="str">
        <f t="shared" si="3"/>
        <v>Rhode Island</v>
      </c>
      <c r="AJ59">
        <f t="shared" si="4"/>
        <v>75</v>
      </c>
    </row>
    <row r="60" spans="15:36" x14ac:dyDescent="0.25">
      <c r="O60" s="12" t="s">
        <v>995</v>
      </c>
      <c r="P60">
        <v>17</v>
      </c>
      <c r="AC60" s="12" t="s">
        <v>312</v>
      </c>
      <c r="AD60">
        <v>81</v>
      </c>
      <c r="AE60" s="13">
        <v>35308.884199999993</v>
      </c>
      <c r="AH60" t="s">
        <v>12</v>
      </c>
      <c r="AI60" t="str">
        <f t="shared" si="3"/>
        <v>South Carolina</v>
      </c>
      <c r="AJ60">
        <f t="shared" si="4"/>
        <v>81</v>
      </c>
    </row>
    <row r="61" spans="15:36" x14ac:dyDescent="0.25">
      <c r="O61" s="12" t="s">
        <v>238</v>
      </c>
      <c r="P61">
        <v>17</v>
      </c>
      <c r="AC61" s="12" t="s">
        <v>39</v>
      </c>
      <c r="AD61">
        <v>100</v>
      </c>
      <c r="AE61" s="13">
        <v>43313.233700000012</v>
      </c>
      <c r="AH61" t="s">
        <v>12</v>
      </c>
      <c r="AI61" t="str">
        <f t="shared" si="3"/>
        <v>South Dakota</v>
      </c>
      <c r="AJ61">
        <f t="shared" si="4"/>
        <v>100</v>
      </c>
    </row>
    <row r="62" spans="15:36" x14ac:dyDescent="0.25">
      <c r="O62" s="12" t="s">
        <v>348</v>
      </c>
      <c r="P62">
        <v>17</v>
      </c>
      <c r="AC62" s="12" t="s">
        <v>234</v>
      </c>
      <c r="AD62">
        <v>114</v>
      </c>
      <c r="AE62" s="13">
        <v>50864.378900000003</v>
      </c>
      <c r="AH62" t="s">
        <v>12</v>
      </c>
      <c r="AI62" t="str">
        <f t="shared" si="3"/>
        <v>Tennessee</v>
      </c>
      <c r="AJ62">
        <f t="shared" si="4"/>
        <v>114</v>
      </c>
    </row>
    <row r="63" spans="15:36" x14ac:dyDescent="0.25">
      <c r="O63" s="12" t="s">
        <v>1039</v>
      </c>
      <c r="P63">
        <v>17</v>
      </c>
      <c r="AC63" s="12" t="s">
        <v>354</v>
      </c>
      <c r="AD63">
        <v>55</v>
      </c>
      <c r="AE63" s="13">
        <v>22436.8063</v>
      </c>
      <c r="AH63" t="s">
        <v>12</v>
      </c>
      <c r="AI63" t="str">
        <f t="shared" si="3"/>
        <v>Texas</v>
      </c>
      <c r="AJ63">
        <f t="shared" si="4"/>
        <v>55</v>
      </c>
    </row>
    <row r="64" spans="15:36" x14ac:dyDescent="0.25">
      <c r="O64" s="12" t="s">
        <v>367</v>
      </c>
      <c r="P64">
        <v>17</v>
      </c>
      <c r="AC64" s="12" t="s">
        <v>117</v>
      </c>
      <c r="AD64">
        <v>101</v>
      </c>
      <c r="AE64" s="13">
        <v>49324.890500000009</v>
      </c>
      <c r="AH64" t="s">
        <v>12</v>
      </c>
      <c r="AI64" t="str">
        <f t="shared" si="3"/>
        <v>Utah</v>
      </c>
      <c r="AJ64">
        <f t="shared" si="4"/>
        <v>101</v>
      </c>
    </row>
    <row r="65" spans="15:36" x14ac:dyDescent="0.25">
      <c r="O65" s="12" t="s">
        <v>1246</v>
      </c>
      <c r="P65">
        <v>17</v>
      </c>
      <c r="AC65" s="12" t="s">
        <v>170</v>
      </c>
      <c r="AD65">
        <v>142</v>
      </c>
      <c r="AE65" s="13">
        <v>61732.84120000001</v>
      </c>
      <c r="AH65" t="s">
        <v>12</v>
      </c>
      <c r="AI65" t="str">
        <f t="shared" si="3"/>
        <v>Vermont</v>
      </c>
      <c r="AJ65">
        <f t="shared" si="4"/>
        <v>142</v>
      </c>
    </row>
    <row r="66" spans="15:36" x14ac:dyDescent="0.25">
      <c r="O66" s="12" t="s">
        <v>382</v>
      </c>
      <c r="P66">
        <v>17</v>
      </c>
      <c r="AC66" s="12" t="s">
        <v>284</v>
      </c>
      <c r="AD66">
        <v>115</v>
      </c>
      <c r="AE66" s="13">
        <v>56172.886300000013</v>
      </c>
      <c r="AH66" t="s">
        <v>12</v>
      </c>
      <c r="AI66" t="str">
        <f t="shared" si="3"/>
        <v>Virginia</v>
      </c>
      <c r="AJ66">
        <f t="shared" si="4"/>
        <v>115</v>
      </c>
    </row>
    <row r="67" spans="15:36" x14ac:dyDescent="0.25">
      <c r="O67" s="12" t="s">
        <v>885</v>
      </c>
      <c r="P67">
        <v>17</v>
      </c>
      <c r="AC67" s="12" t="s">
        <v>74</v>
      </c>
      <c r="AD67">
        <v>109</v>
      </c>
      <c r="AE67" s="13">
        <v>43615.415799999988</v>
      </c>
      <c r="AH67" t="s">
        <v>12</v>
      </c>
      <c r="AI67" t="str">
        <f t="shared" si="3"/>
        <v>Washington</v>
      </c>
      <c r="AJ67">
        <f t="shared" si="4"/>
        <v>109</v>
      </c>
    </row>
    <row r="68" spans="15:36" x14ac:dyDescent="0.25">
      <c r="O68" s="12" t="s">
        <v>509</v>
      </c>
      <c r="P68">
        <v>17</v>
      </c>
      <c r="AC68" s="12" t="s">
        <v>43</v>
      </c>
      <c r="AD68">
        <v>129</v>
      </c>
      <c r="AE68" s="13">
        <v>56405.415699999976</v>
      </c>
      <c r="AH68" t="s">
        <v>12</v>
      </c>
      <c r="AI68" t="str">
        <f t="shared" si="3"/>
        <v>West Virginia</v>
      </c>
      <c r="AJ68">
        <f t="shared" si="4"/>
        <v>129</v>
      </c>
    </row>
    <row r="69" spans="15:36" x14ac:dyDescent="0.25">
      <c r="O69" s="12" t="s">
        <v>1007</v>
      </c>
      <c r="P69">
        <v>17</v>
      </c>
      <c r="AC69" s="12" t="s">
        <v>319</v>
      </c>
      <c r="AD69">
        <v>104</v>
      </c>
      <c r="AE69" s="13">
        <v>44309.763600000006</v>
      </c>
      <c r="AH69" t="s">
        <v>12</v>
      </c>
      <c r="AI69" t="str">
        <f t="shared" si="3"/>
        <v>Wisconsin</v>
      </c>
      <c r="AJ69">
        <f t="shared" si="4"/>
        <v>104</v>
      </c>
    </row>
    <row r="70" spans="15:36" x14ac:dyDescent="0.25">
      <c r="O70" s="12" t="s">
        <v>542</v>
      </c>
      <c r="P70">
        <v>17</v>
      </c>
      <c r="AC70" s="12" t="s">
        <v>838</v>
      </c>
      <c r="AD70">
        <v>47</v>
      </c>
      <c r="AE70" s="13">
        <v>17815.739399999999</v>
      </c>
      <c r="AH70" t="s">
        <v>12</v>
      </c>
      <c r="AI70" t="str">
        <f t="shared" si="3"/>
        <v>Wyoming</v>
      </c>
      <c r="AJ70">
        <f t="shared" si="4"/>
        <v>47</v>
      </c>
    </row>
    <row r="71" spans="15:36" x14ac:dyDescent="0.25">
      <c r="O71" s="12" t="s">
        <v>1066</v>
      </c>
      <c r="P71">
        <v>17</v>
      </c>
      <c r="AC71" s="12" t="s">
        <v>3981</v>
      </c>
      <c r="AD71">
        <v>4964</v>
      </c>
      <c r="AE71" s="13">
        <v>2174394.6982999998</v>
      </c>
    </row>
    <row r="72" spans="15:36" x14ac:dyDescent="0.25">
      <c r="O72" s="12" t="s">
        <v>1496</v>
      </c>
      <c r="P72">
        <v>17</v>
      </c>
    </row>
    <row r="73" spans="15:36" x14ac:dyDescent="0.25">
      <c r="O73" s="12" t="s">
        <v>1198</v>
      </c>
      <c r="P73">
        <v>17</v>
      </c>
    </row>
    <row r="74" spans="15:36" x14ac:dyDescent="0.25">
      <c r="O74" s="12" t="s">
        <v>710</v>
      </c>
      <c r="P74">
        <v>17</v>
      </c>
    </row>
    <row r="75" spans="15:36" x14ac:dyDescent="0.25">
      <c r="O75" s="12" t="s">
        <v>1290</v>
      </c>
      <c r="P75">
        <v>17</v>
      </c>
    </row>
    <row r="76" spans="15:36" x14ac:dyDescent="0.25">
      <c r="O76" s="12" t="s">
        <v>814</v>
      </c>
      <c r="P76">
        <v>17</v>
      </c>
    </row>
    <row r="77" spans="15:36" x14ac:dyDescent="0.25">
      <c r="O77" s="12" t="s">
        <v>1384</v>
      </c>
      <c r="P77">
        <v>17</v>
      </c>
    </row>
    <row r="78" spans="15:36" x14ac:dyDescent="0.25">
      <c r="O78" s="12" t="s">
        <v>873</v>
      </c>
      <c r="P78">
        <v>17</v>
      </c>
    </row>
    <row r="79" spans="15:36" x14ac:dyDescent="0.25">
      <c r="O79" s="12" t="s">
        <v>59</v>
      </c>
      <c r="P79">
        <v>17</v>
      </c>
    </row>
    <row r="80" spans="15:36" x14ac:dyDescent="0.25">
      <c r="O80" s="12" t="s">
        <v>1177</v>
      </c>
      <c r="P80">
        <v>16</v>
      </c>
    </row>
    <row r="81" spans="15:16" x14ac:dyDescent="0.25">
      <c r="O81" s="12" t="s">
        <v>208</v>
      </c>
      <c r="P81">
        <v>16</v>
      </c>
    </row>
    <row r="82" spans="15:16" x14ac:dyDescent="0.25">
      <c r="O82" s="12" t="s">
        <v>1355</v>
      </c>
      <c r="P82">
        <v>16</v>
      </c>
    </row>
    <row r="83" spans="15:16" x14ac:dyDescent="0.25">
      <c r="O83" s="12" t="s">
        <v>494</v>
      </c>
      <c r="P83">
        <v>16</v>
      </c>
    </row>
    <row r="84" spans="15:16" x14ac:dyDescent="0.25">
      <c r="O84" s="12" t="s">
        <v>1123</v>
      </c>
      <c r="P84">
        <v>16</v>
      </c>
    </row>
    <row r="85" spans="15:16" x14ac:dyDescent="0.25">
      <c r="O85" s="12" t="s">
        <v>539</v>
      </c>
      <c r="P85">
        <v>16</v>
      </c>
    </row>
    <row r="86" spans="15:16" x14ac:dyDescent="0.25">
      <c r="O86" s="12" t="s">
        <v>1183</v>
      </c>
      <c r="P86">
        <v>16</v>
      </c>
    </row>
    <row r="87" spans="15:16" x14ac:dyDescent="0.25">
      <c r="O87" s="12" t="s">
        <v>681</v>
      </c>
      <c r="P87">
        <v>16</v>
      </c>
    </row>
    <row r="88" spans="15:16" x14ac:dyDescent="0.25">
      <c r="O88" s="12" t="s">
        <v>687</v>
      </c>
      <c r="P88">
        <v>16</v>
      </c>
    </row>
    <row r="89" spans="15:16" x14ac:dyDescent="0.25">
      <c r="O89" s="12" t="s">
        <v>199</v>
      </c>
      <c r="P89">
        <v>16</v>
      </c>
    </row>
    <row r="90" spans="15:16" x14ac:dyDescent="0.25">
      <c r="O90" s="12" t="s">
        <v>642</v>
      </c>
      <c r="P90">
        <v>15</v>
      </c>
    </row>
    <row r="91" spans="15:16" x14ac:dyDescent="0.25">
      <c r="O91" s="12" t="s">
        <v>506</v>
      </c>
      <c r="P91">
        <v>15</v>
      </c>
    </row>
    <row r="92" spans="15:16" x14ac:dyDescent="0.25">
      <c r="O92" s="12" t="s">
        <v>178</v>
      </c>
      <c r="P92">
        <v>15</v>
      </c>
    </row>
    <row r="93" spans="15:16" x14ac:dyDescent="0.25">
      <c r="O93" s="12" t="s">
        <v>684</v>
      </c>
      <c r="P93">
        <v>15</v>
      </c>
    </row>
    <row r="94" spans="15:16" x14ac:dyDescent="0.25">
      <c r="O94" s="12" t="s">
        <v>143</v>
      </c>
      <c r="P94">
        <v>15</v>
      </c>
    </row>
    <row r="95" spans="15:16" x14ac:dyDescent="0.25">
      <c r="O95" s="12" t="s">
        <v>485</v>
      </c>
      <c r="P95">
        <v>15</v>
      </c>
    </row>
    <row r="96" spans="15:16" x14ac:dyDescent="0.25">
      <c r="O96" s="12" t="s">
        <v>1171</v>
      </c>
      <c r="P96">
        <v>15</v>
      </c>
    </row>
    <row r="97" spans="15:16" x14ac:dyDescent="0.25">
      <c r="O97" s="12" t="s">
        <v>336</v>
      </c>
      <c r="P97">
        <v>15</v>
      </c>
    </row>
    <row r="98" spans="15:16" x14ac:dyDescent="0.25">
      <c r="O98" s="12" t="s">
        <v>678</v>
      </c>
      <c r="P98">
        <v>15</v>
      </c>
    </row>
    <row r="99" spans="15:16" x14ac:dyDescent="0.25">
      <c r="O99" s="12" t="s">
        <v>746</v>
      </c>
      <c r="P99">
        <v>15</v>
      </c>
    </row>
    <row r="100" spans="15:16" x14ac:dyDescent="0.25">
      <c r="O100" s="12" t="s">
        <v>379</v>
      </c>
      <c r="P100">
        <v>15</v>
      </c>
    </row>
    <row r="101" spans="15:16" x14ac:dyDescent="0.25">
      <c r="O101" s="12" t="s">
        <v>1510</v>
      </c>
      <c r="P101">
        <v>15</v>
      </c>
    </row>
    <row r="102" spans="15:16" x14ac:dyDescent="0.25">
      <c r="O102" s="12" t="s">
        <v>1083</v>
      </c>
      <c r="P102">
        <v>15</v>
      </c>
    </row>
    <row r="103" spans="15:16" x14ac:dyDescent="0.25">
      <c r="O103" s="12" t="s">
        <v>1427</v>
      </c>
      <c r="P103">
        <v>15</v>
      </c>
    </row>
    <row r="104" spans="15:16" x14ac:dyDescent="0.25">
      <c r="O104" s="12" t="s">
        <v>1168</v>
      </c>
      <c r="P104">
        <v>15</v>
      </c>
    </row>
    <row r="105" spans="15:16" x14ac:dyDescent="0.25">
      <c r="O105" s="12" t="s">
        <v>808</v>
      </c>
      <c r="P105">
        <v>15</v>
      </c>
    </row>
    <row r="106" spans="15:16" x14ac:dyDescent="0.25">
      <c r="O106" s="12" t="s">
        <v>159</v>
      </c>
      <c r="P106">
        <v>15</v>
      </c>
    </row>
    <row r="107" spans="15:16" x14ac:dyDescent="0.25">
      <c r="O107" s="12" t="s">
        <v>292</v>
      </c>
      <c r="P107">
        <v>15</v>
      </c>
    </row>
    <row r="108" spans="15:16" x14ac:dyDescent="0.25">
      <c r="O108" s="12" t="s">
        <v>1240</v>
      </c>
      <c r="P108">
        <v>15</v>
      </c>
    </row>
    <row r="109" spans="15:16" x14ac:dyDescent="0.25">
      <c r="O109" s="12" t="s">
        <v>850</v>
      </c>
      <c r="P109">
        <v>15</v>
      </c>
    </row>
    <row r="110" spans="15:16" x14ac:dyDescent="0.25">
      <c r="O110" s="12" t="s">
        <v>75</v>
      </c>
      <c r="P110">
        <v>15</v>
      </c>
    </row>
    <row r="111" spans="15:16" x14ac:dyDescent="0.25">
      <c r="O111" s="12" t="s">
        <v>1430</v>
      </c>
      <c r="P111">
        <v>15</v>
      </c>
    </row>
    <row r="112" spans="15:16" x14ac:dyDescent="0.25">
      <c r="O112" s="12" t="s">
        <v>1453</v>
      </c>
      <c r="P112">
        <v>15</v>
      </c>
    </row>
    <row r="113" spans="15:16" x14ac:dyDescent="0.25">
      <c r="O113" s="12" t="s">
        <v>903</v>
      </c>
      <c r="P113">
        <v>15</v>
      </c>
    </row>
    <row r="114" spans="15:16" x14ac:dyDescent="0.25">
      <c r="O114" s="12" t="s">
        <v>820</v>
      </c>
      <c r="P114">
        <v>14</v>
      </c>
    </row>
    <row r="115" spans="15:16" x14ac:dyDescent="0.25">
      <c r="O115" s="12" t="s">
        <v>1281</v>
      </c>
      <c r="P115">
        <v>14</v>
      </c>
    </row>
    <row r="116" spans="15:16" x14ac:dyDescent="0.25">
      <c r="O116" s="12" t="s">
        <v>134</v>
      </c>
      <c r="P116">
        <v>14</v>
      </c>
    </row>
    <row r="117" spans="15:16" x14ac:dyDescent="0.25">
      <c r="O117" s="12" t="s">
        <v>1129</v>
      </c>
      <c r="P117">
        <v>14</v>
      </c>
    </row>
    <row r="118" spans="15:16" x14ac:dyDescent="0.25">
      <c r="O118" s="12" t="s">
        <v>436</v>
      </c>
      <c r="P118">
        <v>14</v>
      </c>
    </row>
    <row r="119" spans="15:16" x14ac:dyDescent="0.25">
      <c r="O119" s="12" t="s">
        <v>1144</v>
      </c>
      <c r="P119">
        <v>14</v>
      </c>
    </row>
    <row r="120" spans="15:16" x14ac:dyDescent="0.25">
      <c r="O120" s="12" t="s">
        <v>439</v>
      </c>
      <c r="P120">
        <v>14</v>
      </c>
    </row>
    <row r="121" spans="15:16" x14ac:dyDescent="0.25">
      <c r="O121" s="12" t="s">
        <v>71</v>
      </c>
      <c r="P121">
        <v>14</v>
      </c>
    </row>
    <row r="122" spans="15:16" x14ac:dyDescent="0.25">
      <c r="O122" s="12" t="s">
        <v>1089</v>
      </c>
      <c r="P122">
        <v>14</v>
      </c>
    </row>
    <row r="123" spans="15:16" x14ac:dyDescent="0.25">
      <c r="O123" s="12" t="s">
        <v>361</v>
      </c>
      <c r="P123">
        <v>14</v>
      </c>
    </row>
    <row r="124" spans="15:16" x14ac:dyDescent="0.25">
      <c r="O124" s="12" t="s">
        <v>1303</v>
      </c>
      <c r="P124">
        <v>14</v>
      </c>
    </row>
    <row r="125" spans="15:16" x14ac:dyDescent="0.25">
      <c r="O125" s="12" t="s">
        <v>610</v>
      </c>
      <c r="P125">
        <v>14</v>
      </c>
    </row>
    <row r="126" spans="15:16" x14ac:dyDescent="0.25">
      <c r="O126" s="12" t="s">
        <v>1339</v>
      </c>
      <c r="P126">
        <v>14</v>
      </c>
    </row>
    <row r="127" spans="15:16" x14ac:dyDescent="0.25">
      <c r="O127" s="12" t="s">
        <v>100</v>
      </c>
      <c r="P127">
        <v>14</v>
      </c>
    </row>
    <row r="128" spans="15:16" x14ac:dyDescent="0.25">
      <c r="O128" s="12" t="s">
        <v>1361</v>
      </c>
      <c r="P128">
        <v>14</v>
      </c>
    </row>
    <row r="129" spans="15:16" x14ac:dyDescent="0.25">
      <c r="O129" s="12" t="s">
        <v>255</v>
      </c>
      <c r="P129">
        <v>14</v>
      </c>
    </row>
    <row r="130" spans="15:16" x14ac:dyDescent="0.25">
      <c r="O130" s="12" t="s">
        <v>1406</v>
      </c>
      <c r="P130">
        <v>14</v>
      </c>
    </row>
    <row r="131" spans="15:16" x14ac:dyDescent="0.25">
      <c r="O131" s="12" t="s">
        <v>456</v>
      </c>
      <c r="P131">
        <v>14</v>
      </c>
    </row>
    <row r="132" spans="15:16" x14ac:dyDescent="0.25">
      <c r="O132" s="12" t="s">
        <v>78</v>
      </c>
      <c r="P132">
        <v>14</v>
      </c>
    </row>
    <row r="133" spans="15:16" x14ac:dyDescent="0.25">
      <c r="O133" s="12" t="s">
        <v>330</v>
      </c>
      <c r="P133">
        <v>14</v>
      </c>
    </row>
    <row r="134" spans="15:16" x14ac:dyDescent="0.25">
      <c r="O134" s="12" t="s">
        <v>114</v>
      </c>
      <c r="P134">
        <v>14</v>
      </c>
    </row>
    <row r="135" spans="15:16" x14ac:dyDescent="0.25">
      <c r="O135" s="12" t="s">
        <v>1278</v>
      </c>
      <c r="P135">
        <v>14</v>
      </c>
    </row>
    <row r="136" spans="15:16" x14ac:dyDescent="0.25">
      <c r="O136" s="12" t="s">
        <v>97</v>
      </c>
      <c r="P136">
        <v>14</v>
      </c>
    </row>
    <row r="137" spans="15:16" x14ac:dyDescent="0.25">
      <c r="O137" s="12" t="s">
        <v>295</v>
      </c>
      <c r="P137">
        <v>14</v>
      </c>
    </row>
    <row r="138" spans="15:16" x14ac:dyDescent="0.25">
      <c r="O138" s="12" t="s">
        <v>272</v>
      </c>
      <c r="P138">
        <v>14</v>
      </c>
    </row>
    <row r="139" spans="15:16" x14ac:dyDescent="0.25">
      <c r="O139" s="12" t="s">
        <v>124</v>
      </c>
      <c r="P139">
        <v>14</v>
      </c>
    </row>
    <row r="140" spans="15:16" x14ac:dyDescent="0.25">
      <c r="O140" s="12" t="s">
        <v>974</v>
      </c>
      <c r="P140">
        <v>14</v>
      </c>
    </row>
    <row r="141" spans="15:16" x14ac:dyDescent="0.25">
      <c r="O141" s="12" t="s">
        <v>1352</v>
      </c>
      <c r="P141">
        <v>13</v>
      </c>
    </row>
    <row r="142" spans="15:16" x14ac:dyDescent="0.25">
      <c r="O142" s="12" t="s">
        <v>1141</v>
      </c>
      <c r="P142">
        <v>13</v>
      </c>
    </row>
    <row r="143" spans="15:16" x14ac:dyDescent="0.25">
      <c r="O143" s="12" t="s">
        <v>27</v>
      </c>
      <c r="P143">
        <v>13</v>
      </c>
    </row>
    <row r="144" spans="15:16" x14ac:dyDescent="0.25">
      <c r="O144" s="12" t="s">
        <v>867</v>
      </c>
      <c r="P144">
        <v>13</v>
      </c>
    </row>
    <row r="145" spans="15:16" x14ac:dyDescent="0.25">
      <c r="O145" s="12" t="s">
        <v>185</v>
      </c>
      <c r="P145">
        <v>13</v>
      </c>
    </row>
    <row r="146" spans="15:16" x14ac:dyDescent="0.25">
      <c r="O146" s="12" t="s">
        <v>713</v>
      </c>
      <c r="P146">
        <v>13</v>
      </c>
    </row>
    <row r="147" spans="15:16" x14ac:dyDescent="0.25">
      <c r="O147" s="12" t="s">
        <v>767</v>
      </c>
      <c r="P147">
        <v>13</v>
      </c>
    </row>
    <row r="148" spans="15:16" x14ac:dyDescent="0.25">
      <c r="O148" s="12" t="s">
        <v>1180</v>
      </c>
      <c r="P148">
        <v>13</v>
      </c>
    </row>
    <row r="149" spans="15:16" x14ac:dyDescent="0.25">
      <c r="O149" s="12" t="s">
        <v>640</v>
      </c>
      <c r="P149">
        <v>13</v>
      </c>
    </row>
    <row r="150" spans="15:16" x14ac:dyDescent="0.25">
      <c r="O150" s="12" t="s">
        <v>740</v>
      </c>
      <c r="P150">
        <v>13</v>
      </c>
    </row>
    <row r="151" spans="15:16" x14ac:dyDescent="0.25">
      <c r="O151" s="12" t="s">
        <v>316</v>
      </c>
      <c r="P151">
        <v>13</v>
      </c>
    </row>
    <row r="152" spans="15:16" x14ac:dyDescent="0.25">
      <c r="O152" s="12" t="s">
        <v>391</v>
      </c>
      <c r="P152">
        <v>13</v>
      </c>
    </row>
    <row r="153" spans="15:16" x14ac:dyDescent="0.25">
      <c r="O153" s="12" t="s">
        <v>32</v>
      </c>
      <c r="P153">
        <v>13</v>
      </c>
    </row>
    <row r="154" spans="15:16" x14ac:dyDescent="0.25">
      <c r="O154" s="12" t="s">
        <v>579</v>
      </c>
      <c r="P154">
        <v>13</v>
      </c>
    </row>
    <row r="155" spans="15:16" x14ac:dyDescent="0.25">
      <c r="O155" s="12" t="s">
        <v>761</v>
      </c>
      <c r="P155">
        <v>13</v>
      </c>
    </row>
    <row r="156" spans="15:16" x14ac:dyDescent="0.25">
      <c r="O156" s="12" t="s">
        <v>397</v>
      </c>
      <c r="P156">
        <v>13</v>
      </c>
    </row>
    <row r="157" spans="15:16" x14ac:dyDescent="0.25">
      <c r="O157" s="12" t="s">
        <v>773</v>
      </c>
      <c r="P157">
        <v>13</v>
      </c>
    </row>
    <row r="158" spans="15:16" x14ac:dyDescent="0.25">
      <c r="O158" s="12" t="s">
        <v>444</v>
      </c>
      <c r="P158">
        <v>13</v>
      </c>
    </row>
    <row r="159" spans="15:16" x14ac:dyDescent="0.25">
      <c r="O159" s="12" t="s">
        <v>1478</v>
      </c>
      <c r="P159">
        <v>13</v>
      </c>
    </row>
    <row r="160" spans="15:16" x14ac:dyDescent="0.25">
      <c r="O160" s="12" t="s">
        <v>980</v>
      </c>
      <c r="P160">
        <v>13</v>
      </c>
    </row>
    <row r="161" spans="15:16" x14ac:dyDescent="0.25">
      <c r="O161" s="12" t="s">
        <v>278</v>
      </c>
      <c r="P161">
        <v>13</v>
      </c>
    </row>
    <row r="162" spans="15:16" x14ac:dyDescent="0.25">
      <c r="O162" s="12" t="s">
        <v>127</v>
      </c>
      <c r="P162">
        <v>13</v>
      </c>
    </row>
    <row r="163" spans="15:16" x14ac:dyDescent="0.25">
      <c r="O163" s="12" t="s">
        <v>453</v>
      </c>
      <c r="P163">
        <v>13</v>
      </c>
    </row>
    <row r="164" spans="15:16" x14ac:dyDescent="0.25">
      <c r="O164" s="12" t="s">
        <v>121</v>
      </c>
      <c r="P164">
        <v>13</v>
      </c>
    </row>
    <row r="165" spans="15:16" x14ac:dyDescent="0.25">
      <c r="O165" s="12" t="s">
        <v>218</v>
      </c>
      <c r="P165">
        <v>13</v>
      </c>
    </row>
    <row r="166" spans="15:16" x14ac:dyDescent="0.25">
      <c r="O166" s="12" t="s">
        <v>110</v>
      </c>
      <c r="P166">
        <v>13</v>
      </c>
    </row>
    <row r="167" spans="15:16" x14ac:dyDescent="0.25">
      <c r="O167" s="12" t="s">
        <v>476</v>
      </c>
      <c r="P167">
        <v>13</v>
      </c>
    </row>
    <row r="168" spans="15:16" x14ac:dyDescent="0.25">
      <c r="O168" s="12" t="s">
        <v>1336</v>
      </c>
      <c r="P168">
        <v>13</v>
      </c>
    </row>
    <row r="169" spans="15:16" x14ac:dyDescent="0.25">
      <c r="O169" s="12" t="s">
        <v>803</v>
      </c>
      <c r="P169">
        <v>13</v>
      </c>
    </row>
    <row r="170" spans="15:16" x14ac:dyDescent="0.25">
      <c r="O170" s="12" t="s">
        <v>965</v>
      </c>
      <c r="P170">
        <v>12</v>
      </c>
    </row>
    <row r="171" spans="15:16" x14ac:dyDescent="0.25">
      <c r="O171" s="12" t="s">
        <v>1470</v>
      </c>
      <c r="P171">
        <v>12</v>
      </c>
    </row>
    <row r="172" spans="15:16" x14ac:dyDescent="0.25">
      <c r="O172" s="12" t="s">
        <v>248</v>
      </c>
      <c r="P172">
        <v>12</v>
      </c>
    </row>
    <row r="173" spans="15:16" x14ac:dyDescent="0.25">
      <c r="O173" s="12" t="s">
        <v>1086</v>
      </c>
      <c r="P173">
        <v>12</v>
      </c>
    </row>
    <row r="174" spans="15:16" x14ac:dyDescent="0.25">
      <c r="O174" s="12" t="s">
        <v>136</v>
      </c>
      <c r="P174">
        <v>12</v>
      </c>
    </row>
    <row r="175" spans="15:16" x14ac:dyDescent="0.25">
      <c r="O175" s="12" t="s">
        <v>592</v>
      </c>
      <c r="P175">
        <v>12</v>
      </c>
    </row>
    <row r="176" spans="15:16" x14ac:dyDescent="0.25">
      <c r="O176" s="12" t="s">
        <v>36</v>
      </c>
      <c r="P176">
        <v>12</v>
      </c>
    </row>
    <row r="177" spans="15:16" x14ac:dyDescent="0.25">
      <c r="O177" s="12" t="s">
        <v>1112</v>
      </c>
      <c r="P177">
        <v>12</v>
      </c>
    </row>
    <row r="178" spans="15:16" x14ac:dyDescent="0.25">
      <c r="O178" s="12" t="s">
        <v>1078</v>
      </c>
      <c r="P178">
        <v>12</v>
      </c>
    </row>
    <row r="179" spans="15:16" x14ac:dyDescent="0.25">
      <c r="O179" s="12" t="s">
        <v>482</v>
      </c>
      <c r="P179">
        <v>12</v>
      </c>
    </row>
    <row r="180" spans="15:16" x14ac:dyDescent="0.25">
      <c r="O180" s="12" t="s">
        <v>870</v>
      </c>
      <c r="P180">
        <v>12</v>
      </c>
    </row>
    <row r="181" spans="15:16" x14ac:dyDescent="0.25">
      <c r="O181" s="12" t="s">
        <v>613</v>
      </c>
      <c r="P181">
        <v>12</v>
      </c>
    </row>
    <row r="182" spans="15:16" x14ac:dyDescent="0.25">
      <c r="O182" s="12" t="s">
        <v>933</v>
      </c>
      <c r="P182">
        <v>12</v>
      </c>
    </row>
    <row r="183" spans="15:16" x14ac:dyDescent="0.25">
      <c r="O183" s="12" t="s">
        <v>430</v>
      </c>
      <c r="P183">
        <v>12</v>
      </c>
    </row>
    <row r="184" spans="15:16" x14ac:dyDescent="0.25">
      <c r="O184" s="12" t="s">
        <v>417</v>
      </c>
      <c r="P184">
        <v>12</v>
      </c>
    </row>
    <row r="185" spans="15:16" x14ac:dyDescent="0.25">
      <c r="O185" s="12" t="s">
        <v>327</v>
      </c>
      <c r="P185">
        <v>12</v>
      </c>
    </row>
    <row r="186" spans="15:16" x14ac:dyDescent="0.25">
      <c r="O186" s="12" t="s">
        <v>1021</v>
      </c>
      <c r="P186">
        <v>12</v>
      </c>
    </row>
    <row r="187" spans="15:16" x14ac:dyDescent="0.25">
      <c r="O187" s="12" t="s">
        <v>373</v>
      </c>
      <c r="P187">
        <v>12</v>
      </c>
    </row>
    <row r="188" spans="15:16" x14ac:dyDescent="0.25">
      <c r="O188" s="12" t="s">
        <v>1063</v>
      </c>
      <c r="P188">
        <v>12</v>
      </c>
    </row>
    <row r="189" spans="15:16" x14ac:dyDescent="0.25">
      <c r="O189" s="12" t="s">
        <v>339</v>
      </c>
      <c r="P189">
        <v>12</v>
      </c>
    </row>
    <row r="190" spans="15:16" x14ac:dyDescent="0.25">
      <c r="O190" s="12" t="s">
        <v>1458</v>
      </c>
      <c r="P190">
        <v>12</v>
      </c>
    </row>
    <row r="191" spans="15:16" x14ac:dyDescent="0.25">
      <c r="O191" s="12" t="s">
        <v>450</v>
      </c>
      <c r="P191">
        <v>12</v>
      </c>
    </row>
    <row r="192" spans="15:16" x14ac:dyDescent="0.25">
      <c r="O192" s="12" t="s">
        <v>1235</v>
      </c>
      <c r="P192">
        <v>12</v>
      </c>
    </row>
    <row r="193" spans="15:16" x14ac:dyDescent="0.25">
      <c r="O193" s="12" t="s">
        <v>527</v>
      </c>
      <c r="P193">
        <v>12</v>
      </c>
    </row>
    <row r="194" spans="15:16" x14ac:dyDescent="0.25">
      <c r="O194" s="12" t="s">
        <v>573</v>
      </c>
      <c r="P194">
        <v>11</v>
      </c>
    </row>
    <row r="195" spans="15:16" x14ac:dyDescent="0.25">
      <c r="O195" s="12" t="s">
        <v>275</v>
      </c>
      <c r="P195">
        <v>11</v>
      </c>
    </row>
    <row r="196" spans="15:16" x14ac:dyDescent="0.25">
      <c r="O196" s="12" t="s">
        <v>576</v>
      </c>
      <c r="P196">
        <v>11</v>
      </c>
    </row>
    <row r="197" spans="15:16" x14ac:dyDescent="0.25">
      <c r="O197" s="12" t="s">
        <v>897</v>
      </c>
      <c r="P197">
        <v>11</v>
      </c>
    </row>
    <row r="198" spans="15:16" x14ac:dyDescent="0.25">
      <c r="O198" s="12" t="s">
        <v>785</v>
      </c>
      <c r="P198">
        <v>11</v>
      </c>
    </row>
    <row r="199" spans="15:16" x14ac:dyDescent="0.25">
      <c r="O199" s="12" t="s">
        <v>140</v>
      </c>
      <c r="P199">
        <v>11</v>
      </c>
    </row>
    <row r="200" spans="15:16" x14ac:dyDescent="0.25">
      <c r="O200" s="12" t="s">
        <v>1243</v>
      </c>
      <c r="P200">
        <v>11</v>
      </c>
    </row>
    <row r="201" spans="15:16" x14ac:dyDescent="0.25">
      <c r="O201" s="12" t="s">
        <v>842</v>
      </c>
      <c r="P201">
        <v>11</v>
      </c>
    </row>
    <row r="202" spans="15:16" x14ac:dyDescent="0.25">
      <c r="O202" s="12" t="s">
        <v>826</v>
      </c>
      <c r="P202">
        <v>11</v>
      </c>
    </row>
    <row r="203" spans="15:16" x14ac:dyDescent="0.25">
      <c r="O203" s="12" t="s">
        <v>953</v>
      </c>
      <c r="P203">
        <v>11</v>
      </c>
    </row>
    <row r="204" spans="15:16" x14ac:dyDescent="0.25">
      <c r="O204" s="12" t="s">
        <v>205</v>
      </c>
      <c r="P204">
        <v>11</v>
      </c>
    </row>
    <row r="205" spans="15:16" x14ac:dyDescent="0.25">
      <c r="O205" s="12" t="s">
        <v>672</v>
      </c>
      <c r="P205">
        <v>11</v>
      </c>
    </row>
    <row r="206" spans="15:16" x14ac:dyDescent="0.25">
      <c r="O206" s="12" t="s">
        <v>595</v>
      </c>
      <c r="P206">
        <v>11</v>
      </c>
    </row>
    <row r="207" spans="15:16" x14ac:dyDescent="0.25">
      <c r="O207" s="12" t="s">
        <v>333</v>
      </c>
      <c r="P207">
        <v>11</v>
      </c>
    </row>
    <row r="208" spans="15:16" x14ac:dyDescent="0.25">
      <c r="O208" s="12" t="s">
        <v>1051</v>
      </c>
      <c r="P208">
        <v>11</v>
      </c>
    </row>
    <row r="209" spans="15:16" x14ac:dyDescent="0.25">
      <c r="O209" s="12" t="s">
        <v>227</v>
      </c>
      <c r="P209">
        <v>11</v>
      </c>
    </row>
    <row r="210" spans="15:16" x14ac:dyDescent="0.25">
      <c r="O210" s="12" t="s">
        <v>1436</v>
      </c>
      <c r="P210">
        <v>11</v>
      </c>
    </row>
    <row r="211" spans="15:16" x14ac:dyDescent="0.25">
      <c r="O211" s="12" t="s">
        <v>470</v>
      </c>
      <c r="P211">
        <v>11</v>
      </c>
    </row>
    <row r="212" spans="15:16" x14ac:dyDescent="0.25">
      <c r="O212" s="12" t="s">
        <v>1075</v>
      </c>
      <c r="P212">
        <v>11</v>
      </c>
    </row>
    <row r="213" spans="15:16" x14ac:dyDescent="0.25">
      <c r="O213" s="12" t="s">
        <v>146</v>
      </c>
      <c r="P213">
        <v>11</v>
      </c>
    </row>
    <row r="214" spans="15:16" x14ac:dyDescent="0.25">
      <c r="O214" s="12" t="s">
        <v>1249</v>
      </c>
      <c r="P214">
        <v>11</v>
      </c>
    </row>
    <row r="215" spans="15:16" x14ac:dyDescent="0.25">
      <c r="O215" s="12" t="s">
        <v>1395</v>
      </c>
      <c r="P215">
        <v>11</v>
      </c>
    </row>
    <row r="216" spans="15:16" x14ac:dyDescent="0.25">
      <c r="O216" s="12" t="s">
        <v>752</v>
      </c>
      <c r="P216">
        <v>11</v>
      </c>
    </row>
    <row r="217" spans="15:16" x14ac:dyDescent="0.25">
      <c r="O217" s="12" t="s">
        <v>648</v>
      </c>
      <c r="P217">
        <v>11</v>
      </c>
    </row>
    <row r="218" spans="15:16" x14ac:dyDescent="0.25">
      <c r="O218" s="12" t="s">
        <v>423</v>
      </c>
      <c r="P218">
        <v>11</v>
      </c>
    </row>
    <row r="219" spans="15:16" x14ac:dyDescent="0.25">
      <c r="O219" s="12" t="s">
        <v>891</v>
      </c>
      <c r="P219">
        <v>11</v>
      </c>
    </row>
    <row r="220" spans="15:16" x14ac:dyDescent="0.25">
      <c r="O220" s="12" t="s">
        <v>657</v>
      </c>
      <c r="P220">
        <v>11</v>
      </c>
    </row>
    <row r="221" spans="15:16" x14ac:dyDescent="0.25">
      <c r="O221" s="12" t="s">
        <v>1516</v>
      </c>
      <c r="P221">
        <v>11</v>
      </c>
    </row>
    <row r="222" spans="15:16" x14ac:dyDescent="0.25">
      <c r="O222" s="12" t="s">
        <v>503</v>
      </c>
      <c r="P222">
        <v>10</v>
      </c>
    </row>
    <row r="223" spans="15:16" x14ac:dyDescent="0.25">
      <c r="O223" s="12" t="s">
        <v>1312</v>
      </c>
      <c r="P223">
        <v>10</v>
      </c>
    </row>
    <row r="224" spans="15:16" x14ac:dyDescent="0.25">
      <c r="O224" s="12" t="s">
        <v>622</v>
      </c>
      <c r="P224">
        <v>10</v>
      </c>
    </row>
    <row r="225" spans="15:16" x14ac:dyDescent="0.25">
      <c r="O225" s="12" t="s">
        <v>1033</v>
      </c>
      <c r="P225">
        <v>10</v>
      </c>
    </row>
    <row r="226" spans="15:16" x14ac:dyDescent="0.25">
      <c r="O226" s="12" t="s">
        <v>660</v>
      </c>
      <c r="P226">
        <v>10</v>
      </c>
    </row>
    <row r="227" spans="15:16" x14ac:dyDescent="0.25">
      <c r="O227" s="12" t="s">
        <v>351</v>
      </c>
      <c r="P227">
        <v>10</v>
      </c>
    </row>
    <row r="228" spans="15:16" x14ac:dyDescent="0.25">
      <c r="O228" s="12" t="s">
        <v>1501</v>
      </c>
      <c r="P228">
        <v>10</v>
      </c>
    </row>
    <row r="229" spans="15:16" x14ac:dyDescent="0.25">
      <c r="O229" s="12" t="s">
        <v>1045</v>
      </c>
      <c r="P229">
        <v>10</v>
      </c>
    </row>
    <row r="230" spans="15:16" x14ac:dyDescent="0.25">
      <c r="O230" s="12" t="s">
        <v>876</v>
      </c>
      <c r="P230">
        <v>10</v>
      </c>
    </row>
    <row r="231" spans="15:16" x14ac:dyDescent="0.25">
      <c r="O231" s="12" t="s">
        <v>1069</v>
      </c>
      <c r="P231">
        <v>10</v>
      </c>
    </row>
    <row r="232" spans="15:16" x14ac:dyDescent="0.25">
      <c r="O232" s="12" t="s">
        <v>400</v>
      </c>
      <c r="P232">
        <v>10</v>
      </c>
    </row>
    <row r="233" spans="15:16" x14ac:dyDescent="0.25">
      <c r="O233" s="12" t="s">
        <v>731</v>
      </c>
      <c r="P233">
        <v>10</v>
      </c>
    </row>
    <row r="234" spans="15:16" x14ac:dyDescent="0.25">
      <c r="O234" s="12" t="s">
        <v>1379</v>
      </c>
      <c r="P234">
        <v>10</v>
      </c>
    </row>
    <row r="235" spans="15:16" x14ac:dyDescent="0.25">
      <c r="O235" s="12" t="s">
        <v>85</v>
      </c>
      <c r="P235">
        <v>10</v>
      </c>
    </row>
    <row r="236" spans="15:16" x14ac:dyDescent="0.25">
      <c r="O236" s="12" t="s">
        <v>515</v>
      </c>
      <c r="P236">
        <v>10</v>
      </c>
    </row>
    <row r="237" spans="15:16" x14ac:dyDescent="0.25">
      <c r="O237" s="12" t="s">
        <v>743</v>
      </c>
      <c r="P237">
        <v>10</v>
      </c>
    </row>
    <row r="238" spans="15:16" x14ac:dyDescent="0.25">
      <c r="O238" s="12" t="s">
        <v>835</v>
      </c>
      <c r="P238">
        <v>10</v>
      </c>
    </row>
    <row r="239" spans="15:16" x14ac:dyDescent="0.25">
      <c r="O239" s="12" t="s">
        <v>1100</v>
      </c>
      <c r="P239">
        <v>10</v>
      </c>
    </row>
    <row r="240" spans="15:16" x14ac:dyDescent="0.25">
      <c r="O240" s="12" t="s">
        <v>1284</v>
      </c>
      <c r="P240">
        <v>10</v>
      </c>
    </row>
    <row r="241" spans="15:16" x14ac:dyDescent="0.25">
      <c r="O241" s="12" t="s">
        <v>1118</v>
      </c>
      <c r="P241">
        <v>10</v>
      </c>
    </row>
    <row r="242" spans="15:16" x14ac:dyDescent="0.25">
      <c r="O242" s="12" t="s">
        <v>882</v>
      </c>
      <c r="P242">
        <v>10</v>
      </c>
    </row>
    <row r="243" spans="15:16" x14ac:dyDescent="0.25">
      <c r="O243" s="12" t="s">
        <v>1126</v>
      </c>
      <c r="P243">
        <v>10</v>
      </c>
    </row>
    <row r="244" spans="15:16" x14ac:dyDescent="0.25">
      <c r="O244" s="12" t="s">
        <v>1324</v>
      </c>
      <c r="P244">
        <v>10</v>
      </c>
    </row>
    <row r="245" spans="15:16" x14ac:dyDescent="0.25">
      <c r="O245" s="12" t="s">
        <v>55</v>
      </c>
      <c r="P245">
        <v>10</v>
      </c>
    </row>
    <row r="246" spans="15:16" x14ac:dyDescent="0.25">
      <c r="O246" s="12" t="s">
        <v>406</v>
      </c>
      <c r="P246">
        <v>10</v>
      </c>
    </row>
    <row r="247" spans="15:16" x14ac:dyDescent="0.25">
      <c r="O247" s="12" t="s">
        <v>1150</v>
      </c>
      <c r="P247">
        <v>10</v>
      </c>
    </row>
    <row r="248" spans="15:16" x14ac:dyDescent="0.25">
      <c r="O248" s="12" t="s">
        <v>917</v>
      </c>
      <c r="P248">
        <v>10</v>
      </c>
    </row>
    <row r="249" spans="15:16" x14ac:dyDescent="0.25">
      <c r="O249" s="12" t="s">
        <v>1162</v>
      </c>
      <c r="P249">
        <v>10</v>
      </c>
    </row>
    <row r="250" spans="15:16" x14ac:dyDescent="0.25">
      <c r="O250" s="12" t="s">
        <v>1389</v>
      </c>
      <c r="P250">
        <v>10</v>
      </c>
    </row>
    <row r="251" spans="15:16" x14ac:dyDescent="0.25">
      <c r="O251" s="12" t="s">
        <v>586</v>
      </c>
      <c r="P251">
        <v>10</v>
      </c>
    </row>
    <row r="252" spans="15:16" x14ac:dyDescent="0.25">
      <c r="O252" s="12" t="s">
        <v>959</v>
      </c>
      <c r="P252">
        <v>10</v>
      </c>
    </row>
    <row r="253" spans="15:16" x14ac:dyDescent="0.25">
      <c r="O253" s="12" t="s">
        <v>465</v>
      </c>
      <c r="P253">
        <v>10</v>
      </c>
    </row>
    <row r="254" spans="15:16" x14ac:dyDescent="0.25">
      <c r="O254" s="12" t="s">
        <v>1499</v>
      </c>
      <c r="P254">
        <v>10</v>
      </c>
    </row>
    <row r="255" spans="15:16" x14ac:dyDescent="0.25">
      <c r="O255" s="12" t="s">
        <v>598</v>
      </c>
      <c r="P255">
        <v>10</v>
      </c>
    </row>
    <row r="256" spans="15:16" x14ac:dyDescent="0.25">
      <c r="O256" s="12" t="s">
        <v>252</v>
      </c>
      <c r="P256">
        <v>10</v>
      </c>
    </row>
    <row r="257" spans="15:16" x14ac:dyDescent="0.25">
      <c r="O257" s="12" t="s">
        <v>858</v>
      </c>
      <c r="P257">
        <v>10</v>
      </c>
    </row>
    <row r="258" spans="15:16" x14ac:dyDescent="0.25">
      <c r="O258" s="12" t="s">
        <v>342</v>
      </c>
      <c r="P258">
        <v>9</v>
      </c>
    </row>
    <row r="259" spans="15:16" x14ac:dyDescent="0.25">
      <c r="O259" s="12" t="s">
        <v>936</v>
      </c>
      <c r="P259">
        <v>9</v>
      </c>
    </row>
    <row r="260" spans="15:16" x14ac:dyDescent="0.25">
      <c r="O260" s="12" t="s">
        <v>923</v>
      </c>
      <c r="P260">
        <v>9</v>
      </c>
    </row>
    <row r="261" spans="15:16" x14ac:dyDescent="0.25">
      <c r="O261" s="12" t="s">
        <v>1024</v>
      </c>
      <c r="P261">
        <v>9</v>
      </c>
    </row>
    <row r="262" spans="15:16" x14ac:dyDescent="0.25">
      <c r="O262" s="12" t="s">
        <v>583</v>
      </c>
      <c r="P262">
        <v>9</v>
      </c>
    </row>
    <row r="263" spans="15:16" x14ac:dyDescent="0.25">
      <c r="O263" s="12" t="s">
        <v>163</v>
      </c>
      <c r="P263">
        <v>9</v>
      </c>
    </row>
    <row r="264" spans="15:16" x14ac:dyDescent="0.25">
      <c r="O264" s="12" t="s">
        <v>215</v>
      </c>
      <c r="P264">
        <v>9</v>
      </c>
    </row>
    <row r="265" spans="15:16" x14ac:dyDescent="0.25">
      <c r="O265" s="12" t="s">
        <v>473</v>
      </c>
      <c r="P265">
        <v>9</v>
      </c>
    </row>
    <row r="266" spans="15:16" x14ac:dyDescent="0.25">
      <c r="O266" s="12" t="s">
        <v>928</v>
      </c>
      <c r="P266">
        <v>9</v>
      </c>
    </row>
    <row r="267" spans="15:16" x14ac:dyDescent="0.25">
      <c r="O267" s="12" t="s">
        <v>619</v>
      </c>
      <c r="P267">
        <v>9</v>
      </c>
    </row>
    <row r="268" spans="15:16" x14ac:dyDescent="0.25">
      <c r="O268" s="12" t="s">
        <v>1424</v>
      </c>
      <c r="P268">
        <v>9</v>
      </c>
    </row>
    <row r="269" spans="15:16" x14ac:dyDescent="0.25">
      <c r="O269" s="12" t="s">
        <v>1222</v>
      </c>
      <c r="P269">
        <v>9</v>
      </c>
    </row>
    <row r="270" spans="15:16" x14ac:dyDescent="0.25">
      <c r="O270" s="12" t="s">
        <v>412</v>
      </c>
      <c r="P270">
        <v>9</v>
      </c>
    </row>
    <row r="271" spans="15:16" x14ac:dyDescent="0.25">
      <c r="O271" s="12" t="s">
        <v>1229</v>
      </c>
      <c r="P271">
        <v>9</v>
      </c>
    </row>
    <row r="272" spans="15:16" x14ac:dyDescent="0.25">
      <c r="O272" s="12" t="s">
        <v>420</v>
      </c>
      <c r="P272">
        <v>9</v>
      </c>
    </row>
    <row r="273" spans="15:16" x14ac:dyDescent="0.25">
      <c r="O273" s="12" t="s">
        <v>1232</v>
      </c>
      <c r="P273">
        <v>9</v>
      </c>
    </row>
    <row r="274" spans="15:16" x14ac:dyDescent="0.25">
      <c r="O274" s="12" t="s">
        <v>920</v>
      </c>
      <c r="P274">
        <v>9</v>
      </c>
    </row>
    <row r="275" spans="15:16" x14ac:dyDescent="0.25">
      <c r="O275" s="12" t="s">
        <v>560</v>
      </c>
      <c r="P275">
        <v>9</v>
      </c>
    </row>
    <row r="276" spans="15:16" x14ac:dyDescent="0.25">
      <c r="O276" s="12" t="s">
        <v>1401</v>
      </c>
      <c r="P276">
        <v>9</v>
      </c>
    </row>
    <row r="277" spans="15:16" x14ac:dyDescent="0.25">
      <c r="O277" s="12" t="s">
        <v>530</v>
      </c>
      <c r="P277">
        <v>9</v>
      </c>
    </row>
    <row r="278" spans="15:16" x14ac:dyDescent="0.25">
      <c r="O278" s="12" t="s">
        <v>707</v>
      </c>
      <c r="P278">
        <v>9</v>
      </c>
    </row>
    <row r="279" spans="15:16" x14ac:dyDescent="0.25">
      <c r="O279" s="12" t="s">
        <v>23</v>
      </c>
      <c r="P279">
        <v>9</v>
      </c>
    </row>
    <row r="280" spans="15:16" x14ac:dyDescent="0.25">
      <c r="O280" s="12" t="s">
        <v>939</v>
      </c>
      <c r="P280">
        <v>9</v>
      </c>
    </row>
    <row r="281" spans="15:16" x14ac:dyDescent="0.25">
      <c r="O281" s="12" t="s">
        <v>1048</v>
      </c>
      <c r="P281">
        <v>9</v>
      </c>
    </row>
    <row r="282" spans="15:16" x14ac:dyDescent="0.25">
      <c r="O282" s="12" t="s">
        <v>942</v>
      </c>
      <c r="P282">
        <v>9</v>
      </c>
    </row>
    <row r="283" spans="15:16" x14ac:dyDescent="0.25">
      <c r="O283" s="12" t="s">
        <v>1295</v>
      </c>
      <c r="P283">
        <v>9</v>
      </c>
    </row>
    <row r="284" spans="15:16" x14ac:dyDescent="0.25">
      <c r="O284" s="12" t="s">
        <v>1439</v>
      </c>
      <c r="P284">
        <v>9</v>
      </c>
    </row>
    <row r="285" spans="15:16" x14ac:dyDescent="0.25">
      <c r="O285" s="12" t="s">
        <v>716</v>
      </c>
      <c r="P285">
        <v>9</v>
      </c>
    </row>
    <row r="286" spans="15:16" x14ac:dyDescent="0.25">
      <c r="O286" s="12" t="s">
        <v>968</v>
      </c>
      <c r="P286">
        <v>9</v>
      </c>
    </row>
    <row r="287" spans="15:16" x14ac:dyDescent="0.25">
      <c r="O287" s="12" t="s">
        <v>888</v>
      </c>
      <c r="P287">
        <v>9</v>
      </c>
    </row>
    <row r="288" spans="15:16" x14ac:dyDescent="0.25">
      <c r="O288" s="12" t="s">
        <v>986</v>
      </c>
      <c r="P288">
        <v>9</v>
      </c>
    </row>
    <row r="289" spans="15:16" x14ac:dyDescent="0.25">
      <c r="O289" s="12" t="s">
        <v>1504</v>
      </c>
      <c r="P289">
        <v>9</v>
      </c>
    </row>
    <row r="290" spans="15:16" x14ac:dyDescent="0.25">
      <c r="O290" s="12" t="s">
        <v>690</v>
      </c>
      <c r="P290">
        <v>9</v>
      </c>
    </row>
    <row r="291" spans="15:16" x14ac:dyDescent="0.25">
      <c r="O291" s="12" t="s">
        <v>89</v>
      </c>
      <c r="P291">
        <v>9</v>
      </c>
    </row>
    <row r="292" spans="15:16" x14ac:dyDescent="0.25">
      <c r="O292" s="12" t="s">
        <v>724</v>
      </c>
      <c r="P292">
        <v>9</v>
      </c>
    </row>
    <row r="293" spans="15:16" x14ac:dyDescent="0.25">
      <c r="O293" s="12" t="s">
        <v>791</v>
      </c>
      <c r="P293">
        <v>9</v>
      </c>
    </row>
    <row r="294" spans="15:16" x14ac:dyDescent="0.25">
      <c r="O294" s="12" t="s">
        <v>1381</v>
      </c>
      <c r="P294">
        <v>8</v>
      </c>
    </row>
    <row r="295" spans="15:16" x14ac:dyDescent="0.25">
      <c r="O295" s="12" t="s">
        <v>1472</v>
      </c>
      <c r="P295">
        <v>8</v>
      </c>
    </row>
    <row r="296" spans="15:16" x14ac:dyDescent="0.25">
      <c r="O296" s="12" t="s">
        <v>764</v>
      </c>
      <c r="P296">
        <v>8</v>
      </c>
    </row>
    <row r="297" spans="15:16" x14ac:dyDescent="0.25">
      <c r="O297" s="12" t="s">
        <v>171</v>
      </c>
      <c r="P297">
        <v>8</v>
      </c>
    </row>
    <row r="298" spans="15:16" x14ac:dyDescent="0.25">
      <c r="O298" s="12" t="s">
        <v>1493</v>
      </c>
      <c r="P298">
        <v>8</v>
      </c>
    </row>
    <row r="299" spans="15:16" x14ac:dyDescent="0.25">
      <c r="O299" s="12" t="s">
        <v>462</v>
      </c>
      <c r="P299">
        <v>8</v>
      </c>
    </row>
    <row r="300" spans="15:16" x14ac:dyDescent="0.25">
      <c r="O300" s="12" t="s">
        <v>1341</v>
      </c>
      <c r="P300">
        <v>8</v>
      </c>
    </row>
    <row r="301" spans="15:16" x14ac:dyDescent="0.25">
      <c r="O301" s="12" t="s">
        <v>1216</v>
      </c>
      <c r="P301">
        <v>8</v>
      </c>
    </row>
    <row r="302" spans="15:16" x14ac:dyDescent="0.25">
      <c r="O302" s="12" t="s">
        <v>1467</v>
      </c>
      <c r="P302">
        <v>8</v>
      </c>
    </row>
    <row r="303" spans="15:16" x14ac:dyDescent="0.25">
      <c r="O303" s="12" t="s">
        <v>1398</v>
      </c>
      <c r="P303">
        <v>8</v>
      </c>
    </row>
    <row r="304" spans="15:16" x14ac:dyDescent="0.25">
      <c r="O304" s="12" t="s">
        <v>998</v>
      </c>
      <c r="P304">
        <v>8</v>
      </c>
    </row>
    <row r="305" spans="15:16" x14ac:dyDescent="0.25">
      <c r="O305" s="12" t="s">
        <v>188</v>
      </c>
      <c r="P305">
        <v>8</v>
      </c>
    </row>
    <row r="306" spans="15:16" x14ac:dyDescent="0.25">
      <c r="O306" s="12" t="s">
        <v>1258</v>
      </c>
      <c r="P306">
        <v>8</v>
      </c>
    </row>
    <row r="307" spans="15:16" x14ac:dyDescent="0.25">
      <c r="O307" s="12" t="s">
        <v>1106</v>
      </c>
      <c r="P307">
        <v>8</v>
      </c>
    </row>
    <row r="308" spans="15:16" x14ac:dyDescent="0.25">
      <c r="O308" s="12" t="s">
        <v>654</v>
      </c>
      <c r="P308">
        <v>8</v>
      </c>
    </row>
    <row r="309" spans="15:16" x14ac:dyDescent="0.25">
      <c r="O309" s="12" t="s">
        <v>1292</v>
      </c>
      <c r="P309">
        <v>8</v>
      </c>
    </row>
    <row r="310" spans="15:16" x14ac:dyDescent="0.25">
      <c r="O310" s="12" t="s">
        <v>1159</v>
      </c>
      <c r="P310">
        <v>8</v>
      </c>
    </row>
    <row r="311" spans="15:16" x14ac:dyDescent="0.25">
      <c r="O311" s="12" t="s">
        <v>1238</v>
      </c>
      <c r="P311">
        <v>8</v>
      </c>
    </row>
    <row r="312" spans="15:16" x14ac:dyDescent="0.25">
      <c r="O312" s="12" t="s">
        <v>1464</v>
      </c>
      <c r="P312">
        <v>8</v>
      </c>
    </row>
    <row r="313" spans="15:16" x14ac:dyDescent="0.25">
      <c r="O313" s="12" t="s">
        <v>755</v>
      </c>
      <c r="P313">
        <v>8</v>
      </c>
    </row>
    <row r="314" spans="15:16" x14ac:dyDescent="0.25">
      <c r="O314" s="12" t="s">
        <v>1132</v>
      </c>
      <c r="P314">
        <v>8</v>
      </c>
    </row>
    <row r="315" spans="15:16" x14ac:dyDescent="0.25">
      <c r="O315" s="12" t="s">
        <v>1092</v>
      </c>
      <c r="P315">
        <v>8</v>
      </c>
    </row>
    <row r="316" spans="15:16" x14ac:dyDescent="0.25">
      <c r="O316" s="12" t="s">
        <v>224</v>
      </c>
      <c r="P316">
        <v>8</v>
      </c>
    </row>
    <row r="317" spans="15:16" x14ac:dyDescent="0.25">
      <c r="O317" s="12" t="s">
        <v>130</v>
      </c>
      <c r="P317">
        <v>8</v>
      </c>
    </row>
    <row r="318" spans="15:16" x14ac:dyDescent="0.25">
      <c r="O318" s="12" t="s">
        <v>1490</v>
      </c>
      <c r="P318">
        <v>8</v>
      </c>
    </row>
    <row r="319" spans="15:16" x14ac:dyDescent="0.25">
      <c r="O319" s="12" t="s">
        <v>948</v>
      </c>
      <c r="P319">
        <v>8</v>
      </c>
    </row>
    <row r="320" spans="15:16" x14ac:dyDescent="0.25">
      <c r="O320" s="12" t="s">
        <v>1015</v>
      </c>
      <c r="P320">
        <v>8</v>
      </c>
    </row>
    <row r="321" spans="15:16" x14ac:dyDescent="0.25">
      <c r="O321" s="12" t="s">
        <v>182</v>
      </c>
      <c r="P321">
        <v>8</v>
      </c>
    </row>
    <row r="322" spans="15:16" x14ac:dyDescent="0.25">
      <c r="O322" s="12" t="s">
        <v>1042</v>
      </c>
      <c r="P322">
        <v>8</v>
      </c>
    </row>
    <row r="323" spans="15:16" x14ac:dyDescent="0.25">
      <c r="O323" s="12" t="s">
        <v>721</v>
      </c>
      <c r="P323">
        <v>8</v>
      </c>
    </row>
    <row r="324" spans="15:16" x14ac:dyDescent="0.25">
      <c r="O324" s="12" t="s">
        <v>625</v>
      </c>
      <c r="P324">
        <v>8</v>
      </c>
    </row>
    <row r="325" spans="15:16" x14ac:dyDescent="0.25">
      <c r="O325" s="12" t="s">
        <v>1358</v>
      </c>
      <c r="P325">
        <v>8</v>
      </c>
    </row>
    <row r="326" spans="15:16" x14ac:dyDescent="0.25">
      <c r="O326" s="12" t="s">
        <v>479</v>
      </c>
      <c r="P326">
        <v>8</v>
      </c>
    </row>
    <row r="327" spans="15:16" x14ac:dyDescent="0.25">
      <c r="O327" s="12" t="s">
        <v>749</v>
      </c>
      <c r="P327">
        <v>8</v>
      </c>
    </row>
    <row r="328" spans="15:16" x14ac:dyDescent="0.25">
      <c r="O328" s="12" t="s">
        <v>782</v>
      </c>
      <c r="P328">
        <v>8</v>
      </c>
    </row>
    <row r="329" spans="15:16" x14ac:dyDescent="0.25">
      <c r="O329" s="12" t="s">
        <v>118</v>
      </c>
      <c r="P329">
        <v>7</v>
      </c>
    </row>
    <row r="330" spans="15:16" x14ac:dyDescent="0.25">
      <c r="O330" s="12" t="s">
        <v>403</v>
      </c>
      <c r="P330">
        <v>7</v>
      </c>
    </row>
    <row r="331" spans="15:16" x14ac:dyDescent="0.25">
      <c r="O331" s="12" t="s">
        <v>1461</v>
      </c>
      <c r="P331">
        <v>7</v>
      </c>
    </row>
    <row r="332" spans="15:16" x14ac:dyDescent="0.25">
      <c r="O332" s="12" t="s">
        <v>989</v>
      </c>
      <c r="P332">
        <v>7</v>
      </c>
    </row>
    <row r="333" spans="15:16" x14ac:dyDescent="0.25">
      <c r="O333" s="12" t="s">
        <v>1309</v>
      </c>
      <c r="P333">
        <v>7</v>
      </c>
    </row>
    <row r="334" spans="15:16" x14ac:dyDescent="0.25">
      <c r="O334" s="12" t="s">
        <v>1001</v>
      </c>
      <c r="P334">
        <v>7</v>
      </c>
    </row>
    <row r="335" spans="15:16" x14ac:dyDescent="0.25">
      <c r="O335" s="12" t="s">
        <v>1412</v>
      </c>
      <c r="P335">
        <v>7</v>
      </c>
    </row>
    <row r="336" spans="15:16" x14ac:dyDescent="0.25">
      <c r="O336" s="12" t="s">
        <v>663</v>
      </c>
      <c r="P336">
        <v>7</v>
      </c>
    </row>
    <row r="337" spans="15:16" x14ac:dyDescent="0.25">
      <c r="O337" s="12" t="s">
        <v>1226</v>
      </c>
      <c r="P337">
        <v>7</v>
      </c>
    </row>
    <row r="338" spans="15:16" x14ac:dyDescent="0.25">
      <c r="O338" s="12" t="s">
        <v>1010</v>
      </c>
      <c r="P338">
        <v>7</v>
      </c>
    </row>
    <row r="339" spans="15:16" x14ac:dyDescent="0.25">
      <c r="O339" s="12" t="s">
        <v>565</v>
      </c>
      <c r="P339">
        <v>7</v>
      </c>
    </row>
    <row r="340" spans="15:16" x14ac:dyDescent="0.25">
      <c r="O340" s="12" t="s">
        <v>1027</v>
      </c>
      <c r="P340">
        <v>7</v>
      </c>
    </row>
    <row r="341" spans="15:16" x14ac:dyDescent="0.25">
      <c r="O341" s="12" t="s">
        <v>856</v>
      </c>
      <c r="P341">
        <v>7</v>
      </c>
    </row>
    <row r="342" spans="15:16" x14ac:dyDescent="0.25">
      <c r="O342" s="12" t="s">
        <v>93</v>
      </c>
      <c r="P342">
        <v>7</v>
      </c>
    </row>
    <row r="343" spans="15:16" x14ac:dyDescent="0.25">
      <c r="O343" s="12" t="s">
        <v>879</v>
      </c>
      <c r="P343">
        <v>7</v>
      </c>
    </row>
    <row r="344" spans="15:16" x14ac:dyDescent="0.25">
      <c r="O344" s="12" t="s">
        <v>1036</v>
      </c>
      <c r="P344">
        <v>7</v>
      </c>
    </row>
    <row r="345" spans="15:16" x14ac:dyDescent="0.25">
      <c r="O345" s="12" t="s">
        <v>1442</v>
      </c>
      <c r="P345">
        <v>7</v>
      </c>
    </row>
    <row r="346" spans="15:16" x14ac:dyDescent="0.25">
      <c r="O346" s="12" t="s">
        <v>345</v>
      </c>
      <c r="P346">
        <v>7</v>
      </c>
    </row>
    <row r="347" spans="15:16" x14ac:dyDescent="0.25">
      <c r="O347" s="12" t="s">
        <v>1487</v>
      </c>
      <c r="P347">
        <v>7</v>
      </c>
    </row>
    <row r="348" spans="15:16" x14ac:dyDescent="0.25">
      <c r="O348" s="12" t="s">
        <v>48</v>
      </c>
      <c r="P348">
        <v>7</v>
      </c>
    </row>
    <row r="349" spans="15:16" x14ac:dyDescent="0.25">
      <c r="O349" s="12" t="s">
        <v>289</v>
      </c>
      <c r="P349">
        <v>7</v>
      </c>
    </row>
    <row r="350" spans="15:16" x14ac:dyDescent="0.25">
      <c r="O350" s="12" t="s">
        <v>693</v>
      </c>
      <c r="P350">
        <v>7</v>
      </c>
    </row>
    <row r="351" spans="15:16" x14ac:dyDescent="0.25">
      <c r="O351" s="12" t="s">
        <v>1261</v>
      </c>
      <c r="P351">
        <v>7</v>
      </c>
    </row>
    <row r="352" spans="15:16" x14ac:dyDescent="0.25">
      <c r="O352" s="12" t="s">
        <v>696</v>
      </c>
      <c r="P352">
        <v>7</v>
      </c>
    </row>
    <row r="353" spans="15:16" x14ac:dyDescent="0.25">
      <c r="O353" s="12" t="s">
        <v>568</v>
      </c>
      <c r="P353">
        <v>7</v>
      </c>
    </row>
    <row r="354" spans="15:16" x14ac:dyDescent="0.25">
      <c r="O354" s="12" t="s">
        <v>702</v>
      </c>
      <c r="P354">
        <v>7</v>
      </c>
    </row>
    <row r="355" spans="15:16" x14ac:dyDescent="0.25">
      <c r="O355" s="12" t="s">
        <v>853</v>
      </c>
      <c r="P355">
        <v>7</v>
      </c>
    </row>
    <row r="356" spans="15:16" x14ac:dyDescent="0.25">
      <c r="O356" s="12" t="s">
        <v>258</v>
      </c>
      <c r="P356">
        <v>7</v>
      </c>
    </row>
    <row r="357" spans="15:16" x14ac:dyDescent="0.25">
      <c r="O357" s="12" t="s">
        <v>1333</v>
      </c>
      <c r="P357">
        <v>7</v>
      </c>
    </row>
    <row r="358" spans="15:16" x14ac:dyDescent="0.25">
      <c r="O358" s="12" t="s">
        <v>1095</v>
      </c>
      <c r="P358">
        <v>7</v>
      </c>
    </row>
    <row r="359" spans="15:16" x14ac:dyDescent="0.25">
      <c r="O359" s="12" t="s">
        <v>1373</v>
      </c>
      <c r="P359">
        <v>7</v>
      </c>
    </row>
    <row r="360" spans="15:16" x14ac:dyDescent="0.25">
      <c r="O360" s="12" t="s">
        <v>1115</v>
      </c>
      <c r="P360">
        <v>7</v>
      </c>
    </row>
    <row r="361" spans="15:16" x14ac:dyDescent="0.25">
      <c r="O361" s="12" t="s">
        <v>1392</v>
      </c>
      <c r="P361">
        <v>7</v>
      </c>
    </row>
    <row r="362" spans="15:16" x14ac:dyDescent="0.25">
      <c r="O362" s="12" t="s">
        <v>512</v>
      </c>
      <c r="P362">
        <v>7</v>
      </c>
    </row>
    <row r="363" spans="15:16" x14ac:dyDescent="0.25">
      <c r="O363" s="12" t="s">
        <v>906</v>
      </c>
      <c r="P363">
        <v>7</v>
      </c>
    </row>
    <row r="364" spans="15:16" x14ac:dyDescent="0.25">
      <c r="O364" s="12" t="s">
        <v>20</v>
      </c>
      <c r="P364">
        <v>7</v>
      </c>
    </row>
    <row r="365" spans="15:16" x14ac:dyDescent="0.25">
      <c r="O365" s="12" t="s">
        <v>628</v>
      </c>
      <c r="P365">
        <v>7</v>
      </c>
    </row>
    <row r="366" spans="15:16" x14ac:dyDescent="0.25">
      <c r="O366" s="12" t="s">
        <v>776</v>
      </c>
      <c r="P366">
        <v>7</v>
      </c>
    </row>
    <row r="367" spans="15:16" x14ac:dyDescent="0.25">
      <c r="O367" s="12" t="s">
        <v>634</v>
      </c>
      <c r="P367">
        <v>7</v>
      </c>
    </row>
    <row r="368" spans="15:16" x14ac:dyDescent="0.25">
      <c r="O368" s="12" t="s">
        <v>394</v>
      </c>
      <c r="P368">
        <v>7</v>
      </c>
    </row>
    <row r="369" spans="15:16" x14ac:dyDescent="0.25">
      <c r="O369" s="12" t="s">
        <v>1207</v>
      </c>
      <c r="P369">
        <v>7</v>
      </c>
    </row>
    <row r="370" spans="15:16" x14ac:dyDescent="0.25">
      <c r="O370" s="12" t="s">
        <v>557</v>
      </c>
      <c r="P370">
        <v>7</v>
      </c>
    </row>
    <row r="371" spans="15:16" x14ac:dyDescent="0.25">
      <c r="O371" s="12" t="s">
        <v>601</v>
      </c>
      <c r="P371">
        <v>6</v>
      </c>
    </row>
    <row r="372" spans="15:16" x14ac:dyDescent="0.25">
      <c r="O372" s="12" t="s">
        <v>442</v>
      </c>
      <c r="P372">
        <v>6</v>
      </c>
    </row>
    <row r="373" spans="15:16" x14ac:dyDescent="0.25">
      <c r="O373" s="12" t="s">
        <v>734</v>
      </c>
      <c r="P373">
        <v>6</v>
      </c>
    </row>
    <row r="374" spans="15:16" x14ac:dyDescent="0.25">
      <c r="O374" s="12" t="s">
        <v>1287</v>
      </c>
      <c r="P374">
        <v>6</v>
      </c>
    </row>
    <row r="375" spans="15:16" x14ac:dyDescent="0.25">
      <c r="O375" s="12" t="s">
        <v>1484</v>
      </c>
      <c r="P375">
        <v>6</v>
      </c>
    </row>
    <row r="376" spans="15:16" x14ac:dyDescent="0.25">
      <c r="O376" s="12" t="s">
        <v>536</v>
      </c>
      <c r="P376">
        <v>6</v>
      </c>
    </row>
    <row r="377" spans="15:16" x14ac:dyDescent="0.25">
      <c r="O377" s="12" t="s">
        <v>607</v>
      </c>
      <c r="P377">
        <v>6</v>
      </c>
    </row>
    <row r="378" spans="15:16" x14ac:dyDescent="0.25">
      <c r="O378" s="12" t="s">
        <v>839</v>
      </c>
      <c r="P378">
        <v>6</v>
      </c>
    </row>
    <row r="379" spans="15:16" x14ac:dyDescent="0.25">
      <c r="O379" s="12" t="s">
        <v>167</v>
      </c>
      <c r="P379">
        <v>6</v>
      </c>
    </row>
    <row r="380" spans="15:16" x14ac:dyDescent="0.25">
      <c r="O380" s="12" t="s">
        <v>1300</v>
      </c>
      <c r="P380">
        <v>6</v>
      </c>
    </row>
    <row r="381" spans="15:16" x14ac:dyDescent="0.25">
      <c r="O381" s="12" t="s">
        <v>1252</v>
      </c>
      <c r="P381">
        <v>6</v>
      </c>
    </row>
    <row r="382" spans="15:16" x14ac:dyDescent="0.25">
      <c r="O382" s="12" t="s">
        <v>497</v>
      </c>
      <c r="P382">
        <v>6</v>
      </c>
    </row>
    <row r="383" spans="15:16" x14ac:dyDescent="0.25">
      <c r="O383" s="12" t="s">
        <v>829</v>
      </c>
      <c r="P383">
        <v>6</v>
      </c>
    </row>
    <row r="384" spans="15:16" x14ac:dyDescent="0.25">
      <c r="O384" s="12" t="s">
        <v>1318</v>
      </c>
      <c r="P384">
        <v>6</v>
      </c>
    </row>
    <row r="385" spans="15:16" x14ac:dyDescent="0.25">
      <c r="O385" s="12" t="s">
        <v>604</v>
      </c>
      <c r="P385">
        <v>6</v>
      </c>
    </row>
    <row r="386" spans="15:16" x14ac:dyDescent="0.25">
      <c r="O386" s="12" t="s">
        <v>8</v>
      </c>
      <c r="P386">
        <v>6</v>
      </c>
    </row>
    <row r="387" spans="15:16" x14ac:dyDescent="0.25">
      <c r="O387" s="12" t="s">
        <v>962</v>
      </c>
      <c r="P387">
        <v>6</v>
      </c>
    </row>
    <row r="388" spans="15:16" x14ac:dyDescent="0.25">
      <c r="O388" s="12" t="s">
        <v>281</v>
      </c>
      <c r="P388">
        <v>6</v>
      </c>
    </row>
    <row r="389" spans="15:16" x14ac:dyDescent="0.25">
      <c r="O389" s="12" t="s">
        <v>914</v>
      </c>
      <c r="P389">
        <v>6</v>
      </c>
    </row>
    <row r="390" spans="15:16" x14ac:dyDescent="0.25">
      <c r="O390" s="12" t="s">
        <v>459</v>
      </c>
      <c r="P390">
        <v>6</v>
      </c>
    </row>
    <row r="391" spans="15:16" x14ac:dyDescent="0.25">
      <c r="O391" s="12" t="s">
        <v>817</v>
      </c>
      <c r="P391">
        <v>6</v>
      </c>
    </row>
    <row r="392" spans="15:16" x14ac:dyDescent="0.25">
      <c r="O392" s="12" t="s">
        <v>1189</v>
      </c>
      <c r="P392">
        <v>6</v>
      </c>
    </row>
    <row r="393" spans="15:16" x14ac:dyDescent="0.25">
      <c r="O393" s="12" t="s">
        <v>370</v>
      </c>
      <c r="P393">
        <v>6</v>
      </c>
    </row>
    <row r="394" spans="15:16" x14ac:dyDescent="0.25">
      <c r="O394" s="12" t="s">
        <v>1097</v>
      </c>
      <c r="P394">
        <v>6</v>
      </c>
    </row>
    <row r="395" spans="15:16" x14ac:dyDescent="0.25">
      <c r="O395" s="12" t="s">
        <v>1072</v>
      </c>
      <c r="P395">
        <v>6</v>
      </c>
    </row>
    <row r="396" spans="15:16" x14ac:dyDescent="0.25">
      <c r="O396" s="12" t="s">
        <v>551</v>
      </c>
      <c r="P396">
        <v>6</v>
      </c>
    </row>
    <row r="397" spans="15:16" x14ac:dyDescent="0.25">
      <c r="O397" s="12" t="s">
        <v>44</v>
      </c>
      <c r="P397">
        <v>6</v>
      </c>
    </row>
    <row r="398" spans="15:16" x14ac:dyDescent="0.25">
      <c r="O398" s="12" t="s">
        <v>304</v>
      </c>
      <c r="P398">
        <v>6</v>
      </c>
    </row>
    <row r="399" spans="15:16" x14ac:dyDescent="0.25">
      <c r="O399" s="12" t="s">
        <v>666</v>
      </c>
      <c r="P399">
        <v>6</v>
      </c>
    </row>
    <row r="400" spans="15:16" x14ac:dyDescent="0.25">
      <c r="O400" s="12" t="s">
        <v>1255</v>
      </c>
      <c r="P400">
        <v>6</v>
      </c>
    </row>
    <row r="401" spans="15:16" x14ac:dyDescent="0.25">
      <c r="O401" s="12" t="s">
        <v>1004</v>
      </c>
      <c r="P401">
        <v>5</v>
      </c>
    </row>
    <row r="402" spans="15:16" x14ac:dyDescent="0.25">
      <c r="O402" s="12" t="s">
        <v>1370</v>
      </c>
      <c r="P402">
        <v>5</v>
      </c>
    </row>
    <row r="403" spans="15:16" x14ac:dyDescent="0.25">
      <c r="O403" s="12" t="s">
        <v>14</v>
      </c>
      <c r="P403">
        <v>5</v>
      </c>
    </row>
    <row r="404" spans="15:16" x14ac:dyDescent="0.25">
      <c r="O404" s="12" t="s">
        <v>1210</v>
      </c>
      <c r="P404">
        <v>5</v>
      </c>
    </row>
    <row r="405" spans="15:16" x14ac:dyDescent="0.25">
      <c r="O405" s="12" t="s">
        <v>1445</v>
      </c>
      <c r="P405">
        <v>5</v>
      </c>
    </row>
    <row r="406" spans="15:16" x14ac:dyDescent="0.25">
      <c r="O406" s="12" t="s">
        <v>794</v>
      </c>
      <c r="P406">
        <v>5</v>
      </c>
    </row>
    <row r="407" spans="15:16" x14ac:dyDescent="0.25">
      <c r="O407" s="12" t="s">
        <v>956</v>
      </c>
      <c r="P407">
        <v>5</v>
      </c>
    </row>
    <row r="408" spans="15:16" x14ac:dyDescent="0.25">
      <c r="O408" s="12" t="s">
        <v>176</v>
      </c>
      <c r="P408">
        <v>5</v>
      </c>
    </row>
    <row r="409" spans="15:16" x14ac:dyDescent="0.25">
      <c r="O409" s="12" t="s">
        <v>82</v>
      </c>
      <c r="P409">
        <v>5</v>
      </c>
    </row>
    <row r="410" spans="15:16" x14ac:dyDescent="0.25">
      <c r="O410" s="12" t="s">
        <v>718</v>
      </c>
      <c r="P410">
        <v>5</v>
      </c>
    </row>
    <row r="411" spans="15:16" x14ac:dyDescent="0.25">
      <c r="O411" s="12" t="s">
        <v>1376</v>
      </c>
      <c r="P411">
        <v>5</v>
      </c>
    </row>
    <row r="412" spans="15:16" x14ac:dyDescent="0.25">
      <c r="O412" s="12" t="s">
        <v>800</v>
      </c>
      <c r="P412">
        <v>5</v>
      </c>
    </row>
    <row r="413" spans="15:16" x14ac:dyDescent="0.25">
      <c r="O413" s="12" t="s">
        <v>221</v>
      </c>
      <c r="P413">
        <v>5</v>
      </c>
    </row>
    <row r="414" spans="15:16" x14ac:dyDescent="0.25">
      <c r="O414" s="12" t="s">
        <v>726</v>
      </c>
      <c r="P414">
        <v>5</v>
      </c>
    </row>
    <row r="415" spans="15:16" x14ac:dyDescent="0.25">
      <c r="O415" s="12" t="s">
        <v>631</v>
      </c>
      <c r="P415">
        <v>5</v>
      </c>
    </row>
    <row r="416" spans="15:16" x14ac:dyDescent="0.25">
      <c r="O416" s="12" t="s">
        <v>174</v>
      </c>
      <c r="P416">
        <v>5</v>
      </c>
    </row>
    <row r="417" spans="15:16" x14ac:dyDescent="0.25">
      <c r="O417" s="12" t="s">
        <v>1201</v>
      </c>
      <c r="P417">
        <v>5</v>
      </c>
    </row>
    <row r="418" spans="15:16" x14ac:dyDescent="0.25">
      <c r="O418" s="12" t="s">
        <v>823</v>
      </c>
      <c r="P418">
        <v>5</v>
      </c>
    </row>
    <row r="419" spans="15:16" x14ac:dyDescent="0.25">
      <c r="O419" s="12" t="s">
        <v>414</v>
      </c>
      <c r="P419">
        <v>5</v>
      </c>
    </row>
    <row r="420" spans="15:16" x14ac:dyDescent="0.25">
      <c r="O420" s="12" t="s">
        <v>1267</v>
      </c>
      <c r="P420">
        <v>5</v>
      </c>
    </row>
    <row r="421" spans="15:16" x14ac:dyDescent="0.25">
      <c r="O421" s="12" t="s">
        <v>1364</v>
      </c>
      <c r="P421">
        <v>5</v>
      </c>
    </row>
    <row r="422" spans="15:16" x14ac:dyDescent="0.25">
      <c r="O422" s="12" t="s">
        <v>1269</v>
      </c>
      <c r="P422">
        <v>5</v>
      </c>
    </row>
    <row r="423" spans="15:16" x14ac:dyDescent="0.25">
      <c r="O423" s="12" t="s">
        <v>52</v>
      </c>
      <c r="P423">
        <v>5</v>
      </c>
    </row>
    <row r="424" spans="15:16" x14ac:dyDescent="0.25">
      <c r="O424" s="12" t="s">
        <v>1275</v>
      </c>
      <c r="P424">
        <v>5</v>
      </c>
    </row>
    <row r="425" spans="15:16" x14ac:dyDescent="0.25">
      <c r="O425" s="12" t="s">
        <v>770</v>
      </c>
      <c r="P425">
        <v>5</v>
      </c>
    </row>
    <row r="426" spans="15:16" x14ac:dyDescent="0.25">
      <c r="O426" s="12" t="s">
        <v>729</v>
      </c>
      <c r="P426">
        <v>5</v>
      </c>
    </row>
    <row r="427" spans="15:16" x14ac:dyDescent="0.25">
      <c r="O427" s="12" t="s">
        <v>1448</v>
      </c>
      <c r="P427">
        <v>5</v>
      </c>
    </row>
    <row r="428" spans="15:16" x14ac:dyDescent="0.25">
      <c r="O428" s="12" t="s">
        <v>832</v>
      </c>
      <c r="P428">
        <v>5</v>
      </c>
    </row>
    <row r="429" spans="15:16" x14ac:dyDescent="0.25">
      <c r="O429" s="12" t="s">
        <v>103</v>
      </c>
      <c r="P429">
        <v>5</v>
      </c>
    </row>
    <row r="430" spans="15:16" x14ac:dyDescent="0.25">
      <c r="O430" s="12" t="s">
        <v>235</v>
      </c>
      <c r="P430">
        <v>5</v>
      </c>
    </row>
    <row r="431" spans="15:16" x14ac:dyDescent="0.25">
      <c r="O431" s="12" t="s">
        <v>488</v>
      </c>
      <c r="P431">
        <v>5</v>
      </c>
    </row>
    <row r="432" spans="15:16" x14ac:dyDescent="0.25">
      <c r="O432" s="12" t="s">
        <v>1297</v>
      </c>
      <c r="P432">
        <v>5</v>
      </c>
    </row>
    <row r="433" spans="15:16" x14ac:dyDescent="0.25">
      <c r="O433" s="12" t="s">
        <v>951</v>
      </c>
      <c r="P433">
        <v>5</v>
      </c>
    </row>
    <row r="434" spans="15:16" x14ac:dyDescent="0.25">
      <c r="O434" s="12" t="s">
        <v>1330</v>
      </c>
      <c r="P434">
        <v>5</v>
      </c>
    </row>
    <row r="435" spans="15:16" x14ac:dyDescent="0.25">
      <c r="O435" s="12" t="s">
        <v>548</v>
      </c>
      <c r="P435">
        <v>5</v>
      </c>
    </row>
    <row r="436" spans="15:16" x14ac:dyDescent="0.25">
      <c r="O436" s="12" t="s">
        <v>1138</v>
      </c>
      <c r="P436">
        <v>5</v>
      </c>
    </row>
    <row r="437" spans="15:16" x14ac:dyDescent="0.25">
      <c r="O437" s="12" t="s">
        <v>324</v>
      </c>
      <c r="P437">
        <v>5</v>
      </c>
    </row>
    <row r="438" spans="15:16" x14ac:dyDescent="0.25">
      <c r="O438" s="12" t="s">
        <v>864</v>
      </c>
      <c r="P438">
        <v>5</v>
      </c>
    </row>
    <row r="439" spans="15:16" x14ac:dyDescent="0.25">
      <c r="O439" s="12" t="s">
        <v>1054</v>
      </c>
      <c r="P439">
        <v>4</v>
      </c>
    </row>
    <row r="440" spans="15:16" x14ac:dyDescent="0.25">
      <c r="O440" s="12" t="s">
        <v>637</v>
      </c>
      <c r="P440">
        <v>4</v>
      </c>
    </row>
    <row r="441" spans="15:16" x14ac:dyDescent="0.25">
      <c r="O441" s="12" t="s">
        <v>861</v>
      </c>
      <c r="P441">
        <v>4</v>
      </c>
    </row>
    <row r="442" spans="15:16" x14ac:dyDescent="0.25">
      <c r="O442" s="12" t="s">
        <v>1213</v>
      </c>
      <c r="P442">
        <v>4</v>
      </c>
    </row>
    <row r="443" spans="15:16" x14ac:dyDescent="0.25">
      <c r="O443" s="12" t="s">
        <v>447</v>
      </c>
      <c r="P443">
        <v>4</v>
      </c>
    </row>
    <row r="444" spans="15:16" x14ac:dyDescent="0.25">
      <c r="O444" s="12" t="s">
        <v>1121</v>
      </c>
      <c r="P444">
        <v>4</v>
      </c>
    </row>
    <row r="445" spans="15:16" x14ac:dyDescent="0.25">
      <c r="O445" s="12" t="s">
        <v>805</v>
      </c>
      <c r="P445">
        <v>4</v>
      </c>
    </row>
    <row r="446" spans="15:16" x14ac:dyDescent="0.25">
      <c r="O446" s="12" t="s">
        <v>1306</v>
      </c>
      <c r="P446">
        <v>4</v>
      </c>
    </row>
    <row r="447" spans="15:16" x14ac:dyDescent="0.25">
      <c r="O447" s="12" t="s">
        <v>67</v>
      </c>
      <c r="P447">
        <v>4</v>
      </c>
    </row>
    <row r="448" spans="15:16" x14ac:dyDescent="0.25">
      <c r="O448" s="12" t="s">
        <v>737</v>
      </c>
      <c r="P448">
        <v>4</v>
      </c>
    </row>
    <row r="449" spans="15:16" x14ac:dyDescent="0.25">
      <c r="O449" s="12" t="s">
        <v>1225</v>
      </c>
      <c r="P449">
        <v>4</v>
      </c>
    </row>
    <row r="450" spans="15:16" x14ac:dyDescent="0.25">
      <c r="O450" s="12" t="s">
        <v>426</v>
      </c>
      <c r="P450">
        <v>4</v>
      </c>
    </row>
    <row r="451" spans="15:16" x14ac:dyDescent="0.25">
      <c r="O451" s="12" t="s">
        <v>313</v>
      </c>
      <c r="P451">
        <v>4</v>
      </c>
    </row>
    <row r="452" spans="15:16" x14ac:dyDescent="0.25">
      <c r="O452" s="12" t="s">
        <v>758</v>
      </c>
      <c r="P452">
        <v>4</v>
      </c>
    </row>
    <row r="453" spans="15:16" x14ac:dyDescent="0.25">
      <c r="O453" s="12" t="s">
        <v>1321</v>
      </c>
      <c r="P453">
        <v>4</v>
      </c>
    </row>
    <row r="454" spans="15:16" x14ac:dyDescent="0.25">
      <c r="O454" s="12" t="s">
        <v>1060</v>
      </c>
      <c r="P454">
        <v>4</v>
      </c>
    </row>
    <row r="455" spans="15:16" x14ac:dyDescent="0.25">
      <c r="O455" s="12" t="s">
        <v>811</v>
      </c>
      <c r="P455">
        <v>4</v>
      </c>
    </row>
    <row r="456" spans="15:16" x14ac:dyDescent="0.25">
      <c r="O456" s="12" t="s">
        <v>900</v>
      </c>
      <c r="P456">
        <v>4</v>
      </c>
    </row>
    <row r="457" spans="15:16" x14ac:dyDescent="0.25">
      <c r="O457" s="12" t="s">
        <v>645</v>
      </c>
      <c r="P457">
        <v>4</v>
      </c>
    </row>
    <row r="458" spans="15:16" x14ac:dyDescent="0.25">
      <c r="O458" s="12" t="s">
        <v>385</v>
      </c>
      <c r="P458">
        <v>4</v>
      </c>
    </row>
    <row r="459" spans="15:16" x14ac:dyDescent="0.25">
      <c r="O459" s="12" t="s">
        <v>467</v>
      </c>
      <c r="P459">
        <v>4</v>
      </c>
    </row>
    <row r="460" spans="15:16" x14ac:dyDescent="0.25">
      <c r="O460" s="12" t="s">
        <v>1165</v>
      </c>
      <c r="P460">
        <v>4</v>
      </c>
    </row>
    <row r="461" spans="15:16" x14ac:dyDescent="0.25">
      <c r="O461" s="12" t="s">
        <v>298</v>
      </c>
      <c r="P461">
        <v>4</v>
      </c>
    </row>
    <row r="462" spans="15:16" x14ac:dyDescent="0.25">
      <c r="O462" s="12" t="s">
        <v>156</v>
      </c>
      <c r="P462">
        <v>4</v>
      </c>
    </row>
    <row r="463" spans="15:16" x14ac:dyDescent="0.25">
      <c r="O463" s="12" t="s">
        <v>669</v>
      </c>
      <c r="P463">
        <v>4</v>
      </c>
    </row>
    <row r="464" spans="15:16" x14ac:dyDescent="0.25">
      <c r="O464" s="12" t="s">
        <v>616</v>
      </c>
      <c r="P464">
        <v>4</v>
      </c>
    </row>
    <row r="465" spans="15:16" x14ac:dyDescent="0.25">
      <c r="O465" s="12" t="s">
        <v>1204</v>
      </c>
      <c r="P465">
        <v>4</v>
      </c>
    </row>
    <row r="466" spans="15:16" x14ac:dyDescent="0.25">
      <c r="O466" s="12" t="s">
        <v>925</v>
      </c>
      <c r="P466">
        <v>4</v>
      </c>
    </row>
    <row r="467" spans="15:16" x14ac:dyDescent="0.25">
      <c r="O467" s="12" t="s">
        <v>977</v>
      </c>
      <c r="P467">
        <v>4</v>
      </c>
    </row>
    <row r="468" spans="15:16" x14ac:dyDescent="0.25">
      <c r="O468" s="12" t="s">
        <v>1346</v>
      </c>
      <c r="P468">
        <v>4</v>
      </c>
    </row>
    <row r="469" spans="15:16" x14ac:dyDescent="0.25">
      <c r="O469" s="12" t="s">
        <v>1513</v>
      </c>
      <c r="P469">
        <v>4</v>
      </c>
    </row>
    <row r="470" spans="15:16" x14ac:dyDescent="0.25">
      <c r="O470" s="12" t="s">
        <v>1349</v>
      </c>
      <c r="P470">
        <v>4</v>
      </c>
    </row>
    <row r="471" spans="15:16" x14ac:dyDescent="0.25">
      <c r="O471" s="12" t="s">
        <v>589</v>
      </c>
      <c r="P471">
        <v>4</v>
      </c>
    </row>
    <row r="472" spans="15:16" x14ac:dyDescent="0.25">
      <c r="O472" s="12" t="s">
        <v>521</v>
      </c>
      <c r="P472">
        <v>3</v>
      </c>
    </row>
    <row r="473" spans="15:16" x14ac:dyDescent="0.25">
      <c r="O473" s="12" t="s">
        <v>1387</v>
      </c>
      <c r="P473">
        <v>3</v>
      </c>
    </row>
    <row r="474" spans="15:16" x14ac:dyDescent="0.25">
      <c r="O474" s="12" t="s">
        <v>358</v>
      </c>
      <c r="P474">
        <v>3</v>
      </c>
    </row>
    <row r="475" spans="15:16" x14ac:dyDescent="0.25">
      <c r="O475" s="12" t="s">
        <v>699</v>
      </c>
      <c r="P475">
        <v>3</v>
      </c>
    </row>
    <row r="476" spans="15:16" x14ac:dyDescent="0.25">
      <c r="O476" s="12" t="s">
        <v>1135</v>
      </c>
      <c r="P476">
        <v>3</v>
      </c>
    </row>
    <row r="477" spans="15:16" x14ac:dyDescent="0.25">
      <c r="O477" s="12" t="s">
        <v>1030</v>
      </c>
      <c r="P477">
        <v>3</v>
      </c>
    </row>
    <row r="478" spans="15:16" x14ac:dyDescent="0.25">
      <c r="O478" s="12" t="s">
        <v>945</v>
      </c>
      <c r="P478">
        <v>3</v>
      </c>
    </row>
    <row r="479" spans="15:16" x14ac:dyDescent="0.25">
      <c r="O479" s="12" t="s">
        <v>1103</v>
      </c>
      <c r="P479">
        <v>3</v>
      </c>
    </row>
    <row r="480" spans="15:16" x14ac:dyDescent="0.25">
      <c r="O480" s="12" t="s">
        <v>307</v>
      </c>
      <c r="P480">
        <v>3</v>
      </c>
    </row>
    <row r="481" spans="15:16" x14ac:dyDescent="0.25">
      <c r="O481" s="12" t="s">
        <v>388</v>
      </c>
      <c r="P481">
        <v>3</v>
      </c>
    </row>
    <row r="482" spans="15:16" x14ac:dyDescent="0.25">
      <c r="O482" s="12" t="s">
        <v>1195</v>
      </c>
      <c r="P482">
        <v>3</v>
      </c>
    </row>
    <row r="483" spans="15:16" x14ac:dyDescent="0.25">
      <c r="O483" s="12" t="s">
        <v>265</v>
      </c>
      <c r="P483">
        <v>3</v>
      </c>
    </row>
    <row r="484" spans="15:16" x14ac:dyDescent="0.25">
      <c r="O484" s="12" t="s">
        <v>1403</v>
      </c>
      <c r="P484">
        <v>3</v>
      </c>
    </row>
    <row r="485" spans="15:16" x14ac:dyDescent="0.25">
      <c r="O485" s="12" t="s">
        <v>500</v>
      </c>
      <c r="P485">
        <v>3</v>
      </c>
    </row>
    <row r="486" spans="15:16" x14ac:dyDescent="0.25">
      <c r="O486" s="12" t="s">
        <v>1344</v>
      </c>
      <c r="P486">
        <v>3</v>
      </c>
    </row>
    <row r="487" spans="15:16" x14ac:dyDescent="0.25">
      <c r="O487" s="12" t="s">
        <v>320</v>
      </c>
      <c r="P487">
        <v>2</v>
      </c>
    </row>
    <row r="488" spans="15:16" x14ac:dyDescent="0.25">
      <c r="O488" s="12" t="s">
        <v>570</v>
      </c>
      <c r="P488">
        <v>2</v>
      </c>
    </row>
    <row r="489" spans="15:16" x14ac:dyDescent="0.25">
      <c r="O489" s="12" t="s">
        <v>149</v>
      </c>
      <c r="P489">
        <v>2</v>
      </c>
    </row>
    <row r="490" spans="15:16" x14ac:dyDescent="0.25">
      <c r="O490" s="12" t="s">
        <v>1109</v>
      </c>
      <c r="P490">
        <v>2</v>
      </c>
    </row>
    <row r="491" spans="15:16" x14ac:dyDescent="0.25">
      <c r="O491" s="12" t="s">
        <v>909</v>
      </c>
      <c r="P491">
        <v>2</v>
      </c>
    </row>
    <row r="492" spans="15:16" x14ac:dyDescent="0.25">
      <c r="O492" s="12" t="s">
        <v>524</v>
      </c>
      <c r="P492">
        <v>2</v>
      </c>
    </row>
    <row r="493" spans="15:16" x14ac:dyDescent="0.25">
      <c r="O493" s="12" t="s">
        <v>992</v>
      </c>
      <c r="P493">
        <v>2</v>
      </c>
    </row>
    <row r="494" spans="15:16" x14ac:dyDescent="0.25">
      <c r="O494" s="12" t="s">
        <v>847</v>
      </c>
      <c r="P494">
        <v>2</v>
      </c>
    </row>
    <row r="495" spans="15:16" x14ac:dyDescent="0.25">
      <c r="O495" s="12" t="s">
        <v>971</v>
      </c>
      <c r="P495">
        <v>2</v>
      </c>
    </row>
    <row r="496" spans="15:16" x14ac:dyDescent="0.25">
      <c r="O496" s="12" t="s">
        <v>1418</v>
      </c>
      <c r="P496">
        <v>2</v>
      </c>
    </row>
    <row r="497" spans="15:16" x14ac:dyDescent="0.25">
      <c r="O497" s="12" t="s">
        <v>285</v>
      </c>
      <c r="P497">
        <v>2</v>
      </c>
    </row>
    <row r="498" spans="15:16" x14ac:dyDescent="0.25">
      <c r="O498" s="12" t="s">
        <v>1057</v>
      </c>
      <c r="P498">
        <v>2</v>
      </c>
    </row>
    <row r="499" spans="15:16" x14ac:dyDescent="0.25">
      <c r="O499" s="12" t="s">
        <v>433</v>
      </c>
      <c r="P499">
        <v>2</v>
      </c>
    </row>
    <row r="500" spans="15:16" x14ac:dyDescent="0.25">
      <c r="O500" s="12" t="s">
        <v>268</v>
      </c>
      <c r="P500">
        <v>2</v>
      </c>
    </row>
    <row r="501" spans="15:16" x14ac:dyDescent="0.25">
      <c r="O501" s="12" t="s">
        <v>1264</v>
      </c>
      <c r="P501">
        <v>1</v>
      </c>
    </row>
    <row r="502" spans="15:16" x14ac:dyDescent="0.25">
      <c r="O502" s="12" t="s">
        <v>894</v>
      </c>
      <c r="P502">
        <v>1</v>
      </c>
    </row>
    <row r="503" spans="15:16" x14ac:dyDescent="0.25">
      <c r="O503" s="12" t="s">
        <v>930</v>
      </c>
      <c r="P503">
        <v>1</v>
      </c>
    </row>
    <row r="504" spans="15:16" x14ac:dyDescent="0.25">
      <c r="O504" s="12" t="s">
        <v>983</v>
      </c>
      <c r="P504">
        <v>1</v>
      </c>
    </row>
    <row r="505" spans="15:16" x14ac:dyDescent="0.25">
      <c r="O505" s="12" t="s">
        <v>1367</v>
      </c>
      <c r="P505">
        <v>1</v>
      </c>
    </row>
    <row r="506" spans="15:16" x14ac:dyDescent="0.25">
      <c r="O506" s="12" t="s">
        <v>1272</v>
      </c>
      <c r="P506">
        <v>1</v>
      </c>
    </row>
    <row r="507" spans="15:16" x14ac:dyDescent="0.25">
      <c r="O507" s="12" t="s">
        <v>107</v>
      </c>
      <c r="P507">
        <v>1</v>
      </c>
    </row>
    <row r="508" spans="15:16" x14ac:dyDescent="0.25">
      <c r="O508" s="12" t="s">
        <v>3981</v>
      </c>
      <c r="P508">
        <v>4964</v>
      </c>
    </row>
  </sheetData>
  <conditionalFormatting sqref="U6:V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0141-4EEC-40A0-B845-F62EA7B5EC98}">
  <dimension ref="A1:B22"/>
  <sheetViews>
    <sheetView zoomScale="55" zoomScaleNormal="55" workbookViewId="0">
      <selection activeCell="L39" sqref="L39"/>
    </sheetView>
  </sheetViews>
  <sheetFormatPr defaultRowHeight="15" x14ac:dyDescent="0.25"/>
  <cols>
    <col min="2" max="2" width="84" customWidth="1"/>
  </cols>
  <sheetData>
    <row r="1" spans="1:2" x14ac:dyDescent="0.25">
      <c r="A1" t="s">
        <v>3962</v>
      </c>
    </row>
    <row r="3" spans="1:2" ht="15.75" customHeight="1" x14ac:dyDescent="0.25">
      <c r="A3">
        <v>1</v>
      </c>
      <c r="B3" s="38" t="s">
        <v>4013</v>
      </c>
    </row>
    <row r="4" spans="1:2" x14ac:dyDescent="0.25">
      <c r="B4" s="38"/>
    </row>
    <row r="5" spans="1:2" x14ac:dyDescent="0.25">
      <c r="B5" s="38"/>
    </row>
    <row r="6" spans="1:2" x14ac:dyDescent="0.25">
      <c r="B6" s="38"/>
    </row>
    <row r="7" spans="1:2" x14ac:dyDescent="0.25">
      <c r="A7">
        <v>2</v>
      </c>
      <c r="B7" s="29" t="s">
        <v>4009</v>
      </c>
    </row>
    <row r="8" spans="1:2" ht="45" x14ac:dyDescent="0.25">
      <c r="A8" s="30">
        <v>3</v>
      </c>
      <c r="B8" s="29" t="s">
        <v>4014</v>
      </c>
    </row>
    <row r="9" spans="1:2" x14ac:dyDescent="0.25">
      <c r="A9">
        <v>4</v>
      </c>
      <c r="B9" s="29" t="s">
        <v>4011</v>
      </c>
    </row>
    <row r="10" spans="1:2" ht="30" x14ac:dyDescent="0.25">
      <c r="A10">
        <v>5</v>
      </c>
      <c r="B10" s="29" t="s">
        <v>4012</v>
      </c>
    </row>
    <row r="11" spans="1:2" ht="30" x14ac:dyDescent="0.25">
      <c r="A11">
        <v>6</v>
      </c>
      <c r="B11" s="29" t="s">
        <v>4015</v>
      </c>
    </row>
    <row r="12" spans="1:2" ht="30" x14ac:dyDescent="0.25">
      <c r="A12">
        <v>7</v>
      </c>
      <c r="B12" s="29" t="s">
        <v>4016</v>
      </c>
    </row>
    <row r="13" spans="1:2" x14ac:dyDescent="0.25">
      <c r="A13">
        <v>8</v>
      </c>
      <c r="B13" s="29" t="s">
        <v>4010</v>
      </c>
    </row>
    <row r="14" spans="1:2" ht="60" x14ac:dyDescent="0.25">
      <c r="A14" s="30">
        <v>9</v>
      </c>
      <c r="B14" s="29" t="s">
        <v>4020</v>
      </c>
    </row>
    <row r="15" spans="1:2" ht="75" x14ac:dyDescent="0.25">
      <c r="A15" s="30">
        <v>10</v>
      </c>
      <c r="B15" s="29" t="s">
        <v>4017</v>
      </c>
    </row>
    <row r="17" spans="2:2" x14ac:dyDescent="0.25">
      <c r="B17" s="29"/>
    </row>
    <row r="18" spans="2:2" x14ac:dyDescent="0.25">
      <c r="B18" s="29"/>
    </row>
    <row r="19" spans="2:2" x14ac:dyDescent="0.25">
      <c r="B19" s="29"/>
    </row>
    <row r="21" spans="2:2" x14ac:dyDescent="0.25">
      <c r="B21" s="29"/>
    </row>
    <row r="22" spans="2:2" x14ac:dyDescent="0.25">
      <c r="B22" s="29"/>
    </row>
  </sheetData>
  <mergeCells count="1">
    <mergeCell ref="B3:B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574A-64AC-4388-B63A-D878EB397BA4}">
  <dimension ref="A1:AE2001"/>
  <sheetViews>
    <sheetView topLeftCell="N1" zoomScale="120" zoomScaleNormal="120" workbookViewId="0">
      <selection activeCell="S3" sqref="S3"/>
    </sheetView>
  </sheetViews>
  <sheetFormatPr defaultRowHeight="15" x14ac:dyDescent="0.25"/>
  <cols>
    <col min="1" max="1" width="13" bestFit="1" customWidth="1"/>
    <col min="2" max="2" width="21.7109375" bestFit="1" customWidth="1"/>
    <col min="3" max="3" width="22.42578125" bestFit="1" customWidth="1"/>
    <col min="4" max="4" width="9" bestFit="1" customWidth="1"/>
    <col min="5" max="5" width="8.7109375" bestFit="1" customWidth="1"/>
    <col min="6" max="6" width="15.28515625" bestFit="1" customWidth="1"/>
    <col min="7" max="7" width="17.28515625" bestFit="1" customWidth="1"/>
    <col min="8" max="8" width="17" bestFit="1" customWidth="1"/>
    <col min="9" max="9" width="15.140625" bestFit="1" customWidth="1"/>
    <col min="10" max="10" width="15.28515625" bestFit="1" customWidth="1"/>
    <col min="11" max="11" width="13.42578125" bestFit="1" customWidth="1"/>
    <col min="12" max="12" width="17.85546875" bestFit="1" customWidth="1"/>
    <col min="13" max="13" width="9.5703125" bestFit="1" customWidth="1"/>
    <col min="14" max="14" width="10.28515625" bestFit="1" customWidth="1"/>
    <col min="15" max="15" width="13.140625" bestFit="1" customWidth="1"/>
    <col min="16" max="16" width="31.85546875" bestFit="1" customWidth="1"/>
    <col min="17" max="17" width="11.7109375" bestFit="1" customWidth="1"/>
    <col min="18" max="18" width="19.42578125" bestFit="1" customWidth="1"/>
    <col min="19" max="19" width="15" bestFit="1" customWidth="1"/>
    <col min="20" max="20" width="13.28515625" bestFit="1" customWidth="1"/>
    <col min="21" max="21" width="16.28515625" bestFit="1" customWidth="1"/>
    <col min="22" max="22" width="13.28515625" bestFit="1" customWidth="1"/>
    <col min="23" max="23" width="18.85546875" bestFit="1" customWidth="1"/>
    <col min="24" max="24" width="18.28515625" bestFit="1" customWidth="1"/>
    <col min="26" max="26" width="15.28515625" customWidth="1"/>
    <col min="27" max="27" width="13" customWidth="1"/>
    <col min="31" max="31" width="12" style="14" bestFit="1" customWidth="1"/>
  </cols>
  <sheetData>
    <row r="1" spans="1:31" x14ac:dyDescent="0.25">
      <c r="A1" s="3" t="s">
        <v>1799</v>
      </c>
      <c r="B1" s="3" t="s">
        <v>3963</v>
      </c>
      <c r="C1" s="3" t="s">
        <v>4</v>
      </c>
      <c r="D1" s="3" t="s">
        <v>2</v>
      </c>
      <c r="E1" s="3" t="s">
        <v>3985</v>
      </c>
      <c r="F1" s="3" t="s">
        <v>5</v>
      </c>
      <c r="G1" s="3" t="s">
        <v>3986</v>
      </c>
      <c r="H1" s="3" t="s">
        <v>0</v>
      </c>
      <c r="I1" s="15" t="s">
        <v>3979</v>
      </c>
      <c r="J1" s="3" t="s">
        <v>1519</v>
      </c>
      <c r="K1" s="3" t="s">
        <v>1521</v>
      </c>
      <c r="L1" s="3" t="s">
        <v>1522</v>
      </c>
      <c r="M1" s="3" t="s">
        <v>4018</v>
      </c>
      <c r="N1" s="3" t="s">
        <v>1525</v>
      </c>
      <c r="O1" s="3" t="s">
        <v>1731</v>
      </c>
      <c r="P1" s="3" t="s">
        <v>3964</v>
      </c>
      <c r="Q1" s="3" t="s">
        <v>1733</v>
      </c>
      <c r="R1" s="3" t="s">
        <v>4019</v>
      </c>
      <c r="S1" s="3" t="s">
        <v>3965</v>
      </c>
      <c r="T1" s="3" t="s">
        <v>1801</v>
      </c>
      <c r="U1" s="9" t="s">
        <v>1802</v>
      </c>
      <c r="V1" s="3" t="s">
        <v>1803</v>
      </c>
      <c r="W1" s="3" t="s">
        <v>1804</v>
      </c>
      <c r="X1" s="3" t="s">
        <v>1805</v>
      </c>
      <c r="AE1"/>
    </row>
    <row r="2" spans="1:31" x14ac:dyDescent="0.25">
      <c r="A2" t="s">
        <v>1806</v>
      </c>
      <c r="B2" t="str">
        <f>VLOOKUP(Table6[[#This Row],[Customer_ID]],Table1[[Customer_ID]:[Name]],2,FALSE)</f>
        <v>Sarah Smith</v>
      </c>
      <c r="C2" t="str">
        <f>VLOOKUP(Table6[[#This Row],[Customer_ID]],Table1[[Customer_ID]:[City]],5,FALSE)</f>
        <v>Kathleenport</v>
      </c>
      <c r="D2">
        <f>VLOOKUP(Table6[[#This Row],[Customer_ID]],Table1[],3,FALSE)</f>
        <v>55</v>
      </c>
      <c r="E2" t="str">
        <f>VLOOKUP(Table6[[#This Row],[Customer_ID]],Table1[],4,FALSE)</f>
        <v>Male</v>
      </c>
      <c r="F2" t="str">
        <f>VLOOKUP(Table6[[#This Row],[Customer_ID]],Table1[],6,FALSE)</f>
        <v>Wyoming</v>
      </c>
      <c r="G2" t="str">
        <f>VLOOKUP(Table6[[#This Row],[Customer_ID]],Table1[],8,FALSE)</f>
        <v>Gold</v>
      </c>
      <c r="H2" t="s">
        <v>1258</v>
      </c>
      <c r="I2" s="16">
        <v>45480</v>
      </c>
      <c r="J2" t="s">
        <v>1725</v>
      </c>
      <c r="K2" t="str">
        <f>VLOOKUP($J2,'Product_Dim (2)'!$A$2:$G$101,{3,4,5,6},FALSE)</f>
        <v>Sports</v>
      </c>
      <c r="L2" t="str">
        <f>VLOOKUP($J2,'Product_Dim (2)'!$A$2:$G$101,{4,5,6},FALSE)</f>
        <v>Team Sports</v>
      </c>
      <c r="M2" s="6">
        <f t="array" ref="M2">VLOOKUP($J2,'Product_Dim (2)'!$A$2:$G$101,{6},FALSE)</f>
        <v>245.98</v>
      </c>
      <c r="N2">
        <f>VLOOKUP($J2,'Product_Dim (2)'!$A$2:$G$101,7,FALSE)</f>
        <v>471</v>
      </c>
      <c r="O2" t="s">
        <v>1749</v>
      </c>
      <c r="P2" t="str">
        <f>VLOOKUP($O2,'Store_Dim (2)'!$A$2:$E$21,2,FALSE)</f>
        <v>Johnson-Wright</v>
      </c>
      <c r="Q2" t="str">
        <f>VLOOKUP(Table6[[#This Row],[Store_ID]],Table4[],3,FALSE)</f>
        <v>North</v>
      </c>
      <c r="R2" t="str">
        <f>VLOOKUP(Table6[[#This Row],[Store_ID]],Table4[],4,FALSE)</f>
        <v>Hoodberg</v>
      </c>
      <c r="S2" t="str">
        <f>VLOOKUP(Table6[[#This Row],[Store_ID]],Table4[],5,FALSE)</f>
        <v>Outlet</v>
      </c>
      <c r="T2">
        <v>1</v>
      </c>
      <c r="U2" s="6">
        <v>218.04</v>
      </c>
      <c r="V2" s="10">
        <v>0.09</v>
      </c>
      <c r="W2" t="s">
        <v>1807</v>
      </c>
      <c r="X2" s="6">
        <v>198.41640000000001</v>
      </c>
      <c r="Z2" s="13"/>
      <c r="AE2"/>
    </row>
    <row r="3" spans="1:31" x14ac:dyDescent="0.25">
      <c r="A3" t="s">
        <v>1808</v>
      </c>
      <c r="B3" t="str">
        <f>VLOOKUP(Table6[[#This Row],[Customer_ID]],Table1[[Customer_ID]:[Name]],2,FALSE)</f>
        <v>Michael Foley</v>
      </c>
      <c r="C3" t="str">
        <f>VLOOKUP(Table6[[#This Row],[Customer_ID]],Table1[[Customer_ID]:[City]],5,FALSE)</f>
        <v>Oneillfurt</v>
      </c>
      <c r="D3">
        <f>VLOOKUP(Table6[[#This Row],[Customer_ID]],Table1[],3,FALSE)</f>
        <v>63</v>
      </c>
      <c r="E3" t="str">
        <f>VLOOKUP(Table6[[#This Row],[Customer_ID]],Table1[],4,FALSE)</f>
        <v>Female</v>
      </c>
      <c r="F3" t="str">
        <f>VLOOKUP(Table6[[#This Row],[Customer_ID]],Table1[],6,FALSE)</f>
        <v>Vermont</v>
      </c>
      <c r="G3" t="str">
        <f>VLOOKUP(Table6[[#This Row],[Customer_ID]],Table1[],8,FALSE)</f>
        <v>Gold</v>
      </c>
      <c r="H3" t="s">
        <v>1424</v>
      </c>
      <c r="I3" s="16">
        <v>45285</v>
      </c>
      <c r="J3" t="s">
        <v>1679</v>
      </c>
      <c r="K3" t="str">
        <f>VLOOKUP($J3,'Product_Dim (2)'!$A$2:$G$101,{3,4,5,6},FALSE)</f>
        <v>Electronics</v>
      </c>
      <c r="L3" t="str">
        <f>VLOOKUP($J3,'Product_Dim (2)'!$A$2:$G$101,{4,5,6},FALSE)</f>
        <v>Audio</v>
      </c>
      <c r="M3" s="6">
        <f t="array" ref="M3">VLOOKUP($J3,'Product_Dim (2)'!$A$2:$G$101,{6},FALSE)</f>
        <v>403.71</v>
      </c>
      <c r="N3">
        <f>VLOOKUP($J3,'Product_Dim (2)'!$A$2:$G$101,7,FALSE)</f>
        <v>159</v>
      </c>
      <c r="O3" t="s">
        <v>1790</v>
      </c>
      <c r="P3" t="str">
        <f>VLOOKUP($O3,'Store_Dim (2)'!$A$2:$E$21,2,FALSE)</f>
        <v>Holloway Ltd</v>
      </c>
      <c r="Q3" t="str">
        <f>VLOOKUP(Table6[[#This Row],[Store_ID]],Table4[],3,FALSE)</f>
        <v>North</v>
      </c>
      <c r="R3" t="str">
        <f>VLOOKUP(Table6[[#This Row],[Store_ID]],Table4[],4,FALSE)</f>
        <v>Bensonhaven</v>
      </c>
      <c r="S3" t="str">
        <f>VLOOKUP(Table6[[#This Row],[Store_ID]],Table4[],5,FALSE)</f>
        <v>Flagship</v>
      </c>
      <c r="T3">
        <v>3</v>
      </c>
      <c r="U3" s="6">
        <v>104.47</v>
      </c>
      <c r="V3" s="10">
        <v>0.27</v>
      </c>
      <c r="W3" t="s">
        <v>1809</v>
      </c>
      <c r="X3" s="6">
        <v>228.7893</v>
      </c>
      <c r="Z3" s="13"/>
      <c r="AE3"/>
    </row>
    <row r="4" spans="1:31" x14ac:dyDescent="0.25">
      <c r="A4" t="s">
        <v>1810</v>
      </c>
      <c r="B4" t="str">
        <f>VLOOKUP(Table6[[#This Row],[Customer_ID]],Table1[[Customer_ID]:[Name]],2,FALSE)</f>
        <v>Christopher Sutton</v>
      </c>
      <c r="C4" t="str">
        <f>VLOOKUP(Table6[[#This Row],[Customer_ID]],Table1[[Customer_ID]:[City]],5,FALSE)</f>
        <v>Deborahberg</v>
      </c>
      <c r="D4">
        <f>VLOOKUP(Table6[[#This Row],[Customer_ID]],Table1[],3,FALSE)</f>
        <v>49</v>
      </c>
      <c r="E4" t="str">
        <f>VLOOKUP(Table6[[#This Row],[Customer_ID]],Table1[],4,FALSE)</f>
        <v>Female</v>
      </c>
      <c r="F4" t="str">
        <f>VLOOKUP(Table6[[#This Row],[Customer_ID]],Table1[],6,FALSE)</f>
        <v>Pennsylvania</v>
      </c>
      <c r="G4" t="str">
        <f>VLOOKUP(Table6[[#This Row],[Customer_ID]],Table1[],8,FALSE)</f>
        <v>Gold</v>
      </c>
      <c r="H4" t="s">
        <v>208</v>
      </c>
      <c r="I4" s="16">
        <v>45446</v>
      </c>
      <c r="J4" t="s">
        <v>1629</v>
      </c>
      <c r="K4" t="str">
        <f>VLOOKUP($J4,'Product_Dim (2)'!$A$2:$G$101,{3,4,5,6},FALSE)</f>
        <v>Beauty</v>
      </c>
      <c r="L4" t="str">
        <f>VLOOKUP($J4,'Product_Dim (2)'!$A$2:$G$101,{4,5,6},FALSE)</f>
        <v>Fragrance</v>
      </c>
      <c r="M4" s="6">
        <f t="array" ref="M4">VLOOKUP($J4,'Product_Dim (2)'!$A$2:$G$101,{6},FALSE)</f>
        <v>43.29</v>
      </c>
      <c r="N4">
        <f>VLOOKUP($J4,'Product_Dim (2)'!$A$2:$G$101,7,FALSE)</f>
        <v>267</v>
      </c>
      <c r="O4" t="s">
        <v>1765</v>
      </c>
      <c r="P4" t="str">
        <f>VLOOKUP($O4,'Store_Dim (2)'!$A$2:$E$21,2,FALSE)</f>
        <v>Bean, Jones and Park</v>
      </c>
      <c r="Q4" t="str">
        <f>VLOOKUP(Table6[[#This Row],[Store_ID]],Table4[],3,FALSE)</f>
        <v>West</v>
      </c>
      <c r="R4" t="str">
        <f>VLOOKUP(Table6[[#This Row],[Store_ID]],Table4[],4,FALSE)</f>
        <v>Thompsonborough</v>
      </c>
      <c r="S4" t="str">
        <f>VLOOKUP(Table6[[#This Row],[Store_ID]],Table4[],5,FALSE)</f>
        <v>Online</v>
      </c>
      <c r="T4">
        <v>4</v>
      </c>
      <c r="U4" s="6">
        <v>914.05</v>
      </c>
      <c r="V4" s="10">
        <v>0.25</v>
      </c>
      <c r="W4" t="s">
        <v>1807</v>
      </c>
      <c r="X4" s="6">
        <v>2742.15</v>
      </c>
      <c r="AE4"/>
    </row>
    <row r="5" spans="1:31" x14ac:dyDescent="0.25">
      <c r="A5" t="s">
        <v>1811</v>
      </c>
      <c r="B5" t="str">
        <f>VLOOKUP(Table6[[#This Row],[Customer_ID]],Table1[[Customer_ID]:[Name]],2,FALSE)</f>
        <v>John Jordan</v>
      </c>
      <c r="C5" t="str">
        <f>VLOOKUP(Table6[[#This Row],[Customer_ID]],Table1[[Customer_ID]:[City]],5,FALSE)</f>
        <v>Port Crystalberg</v>
      </c>
      <c r="D5">
        <f>VLOOKUP(Table6[[#This Row],[Customer_ID]],Table1[],3,FALSE)</f>
        <v>58</v>
      </c>
      <c r="E5" t="str">
        <f>VLOOKUP(Table6[[#This Row],[Customer_ID]],Table1[],4,FALSE)</f>
        <v>Female</v>
      </c>
      <c r="F5" t="str">
        <f>VLOOKUP(Table6[[#This Row],[Customer_ID]],Table1[],6,FALSE)</f>
        <v>Tennessee</v>
      </c>
      <c r="G5" t="str">
        <f>VLOOKUP(Table6[[#This Row],[Customer_ID]],Table1[],8,FALSE)</f>
        <v>Platinum</v>
      </c>
      <c r="H5" t="s">
        <v>1075</v>
      </c>
      <c r="I5" s="16">
        <v>45259</v>
      </c>
      <c r="J5" t="s">
        <v>1683</v>
      </c>
      <c r="K5" t="str">
        <f>VLOOKUP($J5,'Product_Dim (2)'!$A$2:$G$101,{3,4,5,6},FALSE)</f>
        <v>Electronics</v>
      </c>
      <c r="L5" t="str">
        <f>VLOOKUP($J5,'Product_Dim (2)'!$A$2:$G$101,{4,5,6},FALSE)</f>
        <v>Computer</v>
      </c>
      <c r="M5" s="6">
        <f t="array" ref="M5">VLOOKUP($J5,'Product_Dim (2)'!$A$2:$G$101,{6},FALSE)</f>
        <v>392.89</v>
      </c>
      <c r="N5">
        <f>VLOOKUP($J5,'Product_Dim (2)'!$A$2:$G$101,7,FALSE)</f>
        <v>320</v>
      </c>
      <c r="O5" t="s">
        <v>1765</v>
      </c>
      <c r="P5" t="str">
        <f>VLOOKUP($O5,'Store_Dim (2)'!$A$2:$E$21,2,FALSE)</f>
        <v>Bean, Jones and Park</v>
      </c>
      <c r="Q5" t="str">
        <f>VLOOKUP(Table6[[#This Row],[Store_ID]],Table4[],3,FALSE)</f>
        <v>West</v>
      </c>
      <c r="R5" t="str">
        <f>VLOOKUP(Table6[[#This Row],[Store_ID]],Table4[],4,FALSE)</f>
        <v>Thompsonborough</v>
      </c>
      <c r="S5" t="str">
        <f>VLOOKUP(Table6[[#This Row],[Store_ID]],Table4[],5,FALSE)</f>
        <v>Online</v>
      </c>
      <c r="T5">
        <v>1</v>
      </c>
      <c r="U5" s="6">
        <v>921.51</v>
      </c>
      <c r="V5" s="10">
        <v>0.16</v>
      </c>
      <c r="W5" t="s">
        <v>1812</v>
      </c>
      <c r="X5" s="6">
        <v>774.0684</v>
      </c>
      <c r="AE5"/>
    </row>
    <row r="6" spans="1:31" x14ac:dyDescent="0.25">
      <c r="A6" t="s">
        <v>1813</v>
      </c>
      <c r="B6" t="str">
        <f>VLOOKUP(Table6[[#This Row],[Customer_ID]],Table1[[Customer_ID]:[Name]],2,FALSE)</f>
        <v>Amanda Powell</v>
      </c>
      <c r="C6" t="str">
        <f>VLOOKUP(Table6[[#This Row],[Customer_ID]],Table1[[Customer_ID]:[City]],5,FALSE)</f>
        <v>South William</v>
      </c>
      <c r="D6">
        <f>VLOOKUP(Table6[[#This Row],[Customer_ID]],Table1[],3,FALSE)</f>
        <v>28</v>
      </c>
      <c r="E6" t="str">
        <f>VLOOKUP(Table6[[#This Row],[Customer_ID]],Table1[],4,FALSE)</f>
        <v>Male</v>
      </c>
      <c r="F6" t="str">
        <f>VLOOKUP(Table6[[#This Row],[Customer_ID]],Table1[],6,FALSE)</f>
        <v>Alabama</v>
      </c>
      <c r="G6" t="str">
        <f>VLOOKUP(Table6[[#This Row],[Customer_ID]],Table1[],8,FALSE)</f>
        <v>Silver</v>
      </c>
      <c r="H6" t="s">
        <v>1499</v>
      </c>
      <c r="I6" s="16">
        <v>45297</v>
      </c>
      <c r="J6" t="s">
        <v>1649</v>
      </c>
      <c r="K6" t="str">
        <f>VLOOKUP($J6,'Product_Dim (2)'!$A$2:$G$101,{3,4,5,6},FALSE)</f>
        <v>Beauty</v>
      </c>
      <c r="L6" t="str">
        <f>VLOOKUP($J6,'Product_Dim (2)'!$A$2:$G$101,{4,5,6},FALSE)</f>
        <v>Haircare</v>
      </c>
      <c r="M6" s="6">
        <f t="array" ref="M6">VLOOKUP($J6,'Product_Dim (2)'!$A$2:$G$101,{6},FALSE)</f>
        <v>17.309999999999999</v>
      </c>
      <c r="N6">
        <f>VLOOKUP($J6,'Product_Dim (2)'!$A$2:$G$101,7,FALSE)</f>
        <v>399</v>
      </c>
      <c r="O6" t="s">
        <v>1756</v>
      </c>
      <c r="P6" t="str">
        <f>VLOOKUP($O6,'Store_Dim (2)'!$A$2:$E$21,2,FALSE)</f>
        <v>Gray Ltd</v>
      </c>
      <c r="Q6" t="str">
        <f>VLOOKUP(Table6[[#This Row],[Store_ID]],Table4[],3,FALSE)</f>
        <v>North</v>
      </c>
      <c r="R6" t="str">
        <f>VLOOKUP(Table6[[#This Row],[Store_ID]],Table4[],4,FALSE)</f>
        <v>New Michaelchester</v>
      </c>
      <c r="S6" t="str">
        <f>VLOOKUP(Table6[[#This Row],[Store_ID]],Table4[],5,FALSE)</f>
        <v>Outlet</v>
      </c>
      <c r="T6">
        <v>3</v>
      </c>
      <c r="U6" s="6">
        <v>745.3</v>
      </c>
      <c r="V6" s="10">
        <v>0.18</v>
      </c>
      <c r="W6" t="s">
        <v>1807</v>
      </c>
      <c r="X6" s="6">
        <v>1833.4380000000001</v>
      </c>
      <c r="AE6"/>
    </row>
    <row r="7" spans="1:31" x14ac:dyDescent="0.25">
      <c r="A7" t="s">
        <v>1814</v>
      </c>
      <c r="B7" t="str">
        <f>VLOOKUP(Table6[[#This Row],[Customer_ID]],Table1[[Customer_ID]:[Name]],2,FALSE)</f>
        <v>Anthony Phillips</v>
      </c>
      <c r="C7" t="str">
        <f>VLOOKUP(Table6[[#This Row],[Customer_ID]],Table1[[Customer_ID]:[City]],5,FALSE)</f>
        <v>North Davidport</v>
      </c>
      <c r="D7">
        <f>VLOOKUP(Table6[[#This Row],[Customer_ID]],Table1[],3,FALSE)</f>
        <v>18</v>
      </c>
      <c r="E7" t="str">
        <f>VLOOKUP(Table6[[#This Row],[Customer_ID]],Table1[],4,FALSE)</f>
        <v>Female</v>
      </c>
      <c r="F7" t="str">
        <f>VLOOKUP(Table6[[#This Row],[Customer_ID]],Table1[],6,FALSE)</f>
        <v>Rhode Island</v>
      </c>
      <c r="G7" t="str">
        <f>VLOOKUP(Table6[[#This Row],[Customer_ID]],Table1[],8,FALSE)</f>
        <v>Platinum</v>
      </c>
      <c r="H7" t="s">
        <v>400</v>
      </c>
      <c r="I7" s="16">
        <v>45499</v>
      </c>
      <c r="J7" t="s">
        <v>1561</v>
      </c>
      <c r="K7" t="str">
        <f>VLOOKUP($J7,'Product_Dim (2)'!$A$2:$G$101,{3,4,5,6},FALSE)</f>
        <v>Electronics</v>
      </c>
      <c r="L7" t="str">
        <f>VLOOKUP($J7,'Product_Dim (2)'!$A$2:$G$101,{4,5,6},FALSE)</f>
        <v>Appliances</v>
      </c>
      <c r="M7" s="6">
        <f t="array" ref="M7">VLOOKUP($J7,'Product_Dim (2)'!$A$2:$G$101,{6},FALSE)</f>
        <v>465.34</v>
      </c>
      <c r="N7">
        <f>VLOOKUP($J7,'Product_Dim (2)'!$A$2:$G$101,7,FALSE)</f>
        <v>301</v>
      </c>
      <c r="O7" t="s">
        <v>1762</v>
      </c>
      <c r="P7" t="str">
        <f>VLOOKUP($O7,'Store_Dim (2)'!$A$2:$E$21,2,FALSE)</f>
        <v>Martinez-Mullins</v>
      </c>
      <c r="Q7" t="str">
        <f>VLOOKUP(Table6[[#This Row],[Store_ID]],Table4[],3,FALSE)</f>
        <v>South</v>
      </c>
      <c r="R7" t="str">
        <f>VLOOKUP(Table6[[#This Row],[Store_ID]],Table4[],4,FALSE)</f>
        <v>Williamsfurt</v>
      </c>
      <c r="S7" t="str">
        <f>VLOOKUP(Table6[[#This Row],[Store_ID]],Table4[],5,FALSE)</f>
        <v>Online</v>
      </c>
      <c r="T7">
        <v>3</v>
      </c>
      <c r="U7" s="6">
        <v>147.01</v>
      </c>
      <c r="V7" s="10">
        <v>0.19</v>
      </c>
      <c r="W7" t="s">
        <v>1812</v>
      </c>
      <c r="X7" s="6">
        <v>357.23430000000002</v>
      </c>
      <c r="AE7"/>
    </row>
    <row r="8" spans="1:31" x14ac:dyDescent="0.25">
      <c r="A8" t="s">
        <v>1815</v>
      </c>
      <c r="B8" t="str">
        <f>VLOOKUP(Table6[[#This Row],[Customer_ID]],Table1[[Customer_ID]:[Name]],2,FALSE)</f>
        <v>John Scott</v>
      </c>
      <c r="C8" t="str">
        <f>VLOOKUP(Table6[[#This Row],[Customer_ID]],Table1[[Customer_ID]:[City]],5,FALSE)</f>
        <v>South Christopher</v>
      </c>
      <c r="D8">
        <f>VLOOKUP(Table6[[#This Row],[Customer_ID]],Table1[],3,FALSE)</f>
        <v>24</v>
      </c>
      <c r="E8" t="str">
        <f>VLOOKUP(Table6[[#This Row],[Customer_ID]],Table1[],4,FALSE)</f>
        <v>Female</v>
      </c>
      <c r="F8" t="str">
        <f>VLOOKUP(Table6[[#This Row],[Customer_ID]],Table1[],6,FALSE)</f>
        <v>Pennsylvania</v>
      </c>
      <c r="G8" t="str">
        <f>VLOOKUP(Table6[[#This Row],[Customer_ID]],Table1[],8,FALSE)</f>
        <v>Bronze</v>
      </c>
      <c r="H8" t="s">
        <v>75</v>
      </c>
      <c r="I8" s="16">
        <v>45850</v>
      </c>
      <c r="J8" t="s">
        <v>1643</v>
      </c>
      <c r="K8" t="str">
        <f>VLOOKUP($J8,'Product_Dim (2)'!$A$2:$G$101,{3,4,5,6},FALSE)</f>
        <v>Home</v>
      </c>
      <c r="L8" t="str">
        <f>VLOOKUP($J8,'Product_Dim (2)'!$A$2:$G$101,{4,5,6},FALSE)</f>
        <v>Decor</v>
      </c>
      <c r="M8" s="6">
        <f t="array" ref="M8">VLOOKUP($J8,'Product_Dim (2)'!$A$2:$G$101,{6},FALSE)</f>
        <v>461.47</v>
      </c>
      <c r="N8">
        <f>VLOOKUP($J8,'Product_Dim (2)'!$A$2:$G$101,7,FALSE)</f>
        <v>190</v>
      </c>
      <c r="O8" t="s">
        <v>1752</v>
      </c>
      <c r="P8" t="str">
        <f>VLOOKUP($O8,'Store_Dim (2)'!$A$2:$E$21,2,FALSE)</f>
        <v>Alexander Group</v>
      </c>
      <c r="Q8" t="str">
        <f>VLOOKUP(Table6[[#This Row],[Store_ID]],Table4[],3,FALSE)</f>
        <v>South</v>
      </c>
      <c r="R8" t="str">
        <f>VLOOKUP(Table6[[#This Row],[Store_ID]],Table4[],4,FALSE)</f>
        <v>Port Sharon</v>
      </c>
      <c r="S8" t="str">
        <f>VLOOKUP(Table6[[#This Row],[Store_ID]],Table4[],5,FALSE)</f>
        <v>Online</v>
      </c>
      <c r="T8">
        <v>2</v>
      </c>
      <c r="U8" s="6">
        <v>785.31</v>
      </c>
      <c r="V8" s="10">
        <v>0.15</v>
      </c>
      <c r="W8" t="s">
        <v>1809</v>
      </c>
      <c r="X8" s="6">
        <v>1335.027</v>
      </c>
      <c r="AE8"/>
    </row>
    <row r="9" spans="1:31" x14ac:dyDescent="0.25">
      <c r="A9" t="s">
        <v>1816</v>
      </c>
      <c r="B9" t="str">
        <f>VLOOKUP(Table6[[#This Row],[Customer_ID]],Table1[[Customer_ID]:[Name]],2,FALSE)</f>
        <v>Patrick Roberts</v>
      </c>
      <c r="C9" t="str">
        <f>VLOOKUP(Table6[[#This Row],[Customer_ID]],Table1[[Customer_ID]:[City]],5,FALSE)</f>
        <v>Jaredville</v>
      </c>
      <c r="D9">
        <f>VLOOKUP(Table6[[#This Row],[Customer_ID]],Table1[],3,FALSE)</f>
        <v>41</v>
      </c>
      <c r="E9" t="str">
        <f>VLOOKUP(Table6[[#This Row],[Customer_ID]],Table1[],4,FALSE)</f>
        <v>Female</v>
      </c>
      <c r="F9" t="str">
        <f>VLOOKUP(Table6[[#This Row],[Customer_ID]],Table1[],6,FALSE)</f>
        <v>Missouri</v>
      </c>
      <c r="G9" t="str">
        <f>VLOOKUP(Table6[[#This Row],[Customer_ID]],Table1[],8,FALSE)</f>
        <v>Platinum</v>
      </c>
      <c r="H9" t="s">
        <v>506</v>
      </c>
      <c r="I9" s="16">
        <v>45248</v>
      </c>
      <c r="J9" t="s">
        <v>1671</v>
      </c>
      <c r="K9" t="str">
        <f>VLOOKUP($J9,'Product_Dim (2)'!$A$2:$G$101,{3,4,5,6},FALSE)</f>
        <v>Home</v>
      </c>
      <c r="L9" t="str">
        <f>VLOOKUP($J9,'Product_Dim (2)'!$A$2:$G$101,{4,5,6},FALSE)</f>
        <v>Storage</v>
      </c>
      <c r="M9" s="6">
        <f t="array" ref="M9">VLOOKUP($J9,'Product_Dim (2)'!$A$2:$G$101,{6},FALSE)</f>
        <v>138.05000000000001</v>
      </c>
      <c r="N9">
        <f>VLOOKUP($J9,'Product_Dim (2)'!$A$2:$G$101,7,FALSE)</f>
        <v>89</v>
      </c>
      <c r="O9" t="s">
        <v>1765</v>
      </c>
      <c r="P9" t="str">
        <f>VLOOKUP($O9,'Store_Dim (2)'!$A$2:$E$21,2,FALSE)</f>
        <v>Bean, Jones and Park</v>
      </c>
      <c r="Q9" t="str">
        <f>VLOOKUP(Table6[[#This Row],[Store_ID]],Table4[],3,FALSE)</f>
        <v>West</v>
      </c>
      <c r="R9" t="str">
        <f>VLOOKUP(Table6[[#This Row],[Store_ID]],Table4[],4,FALSE)</f>
        <v>Thompsonborough</v>
      </c>
      <c r="S9" t="str">
        <f>VLOOKUP(Table6[[#This Row],[Store_ID]],Table4[],5,FALSE)</f>
        <v>Online</v>
      </c>
      <c r="T9">
        <v>4</v>
      </c>
      <c r="U9" s="6">
        <v>342.39</v>
      </c>
      <c r="V9" s="10">
        <v>0.23</v>
      </c>
      <c r="W9" t="s">
        <v>1809</v>
      </c>
      <c r="X9" s="6">
        <v>1054.5612000000001</v>
      </c>
      <c r="AE9"/>
    </row>
    <row r="10" spans="1:31" x14ac:dyDescent="0.25">
      <c r="A10" t="s">
        <v>1817</v>
      </c>
      <c r="B10" t="str">
        <f>VLOOKUP(Table6[[#This Row],[Customer_ID]],Table1[[Customer_ID]:[Name]],2,FALSE)</f>
        <v>Dr. Suzanne Bullock</v>
      </c>
      <c r="C10" t="str">
        <f>VLOOKUP(Table6[[#This Row],[Customer_ID]],Table1[[Customer_ID]:[City]],5,FALSE)</f>
        <v>Lake Blaketon</v>
      </c>
      <c r="D10">
        <f>VLOOKUP(Table6[[#This Row],[Customer_ID]],Table1[],3,FALSE)</f>
        <v>60</v>
      </c>
      <c r="E10" t="str">
        <f>VLOOKUP(Table6[[#This Row],[Customer_ID]],Table1[],4,FALSE)</f>
        <v>Female</v>
      </c>
      <c r="F10" t="str">
        <f>VLOOKUP(Table6[[#This Row],[Customer_ID]],Table1[],6,FALSE)</f>
        <v>Alabama</v>
      </c>
      <c r="G10" t="str">
        <f>VLOOKUP(Table6[[#This Row],[Customer_ID]],Table1[],8,FALSE)</f>
        <v>Platinum</v>
      </c>
      <c r="H10" t="s">
        <v>610</v>
      </c>
      <c r="I10" s="16">
        <v>45781</v>
      </c>
      <c r="J10" t="s">
        <v>1729</v>
      </c>
      <c r="K10" t="str">
        <f>VLOOKUP($J10,'Product_Dim (2)'!$A$2:$G$101,{3,4,5,6},FALSE)</f>
        <v>Home</v>
      </c>
      <c r="L10" t="str">
        <f>VLOOKUP($J10,'Product_Dim (2)'!$A$2:$G$101,{4,5,6},FALSE)</f>
        <v>Kitchen</v>
      </c>
      <c r="M10" s="6">
        <f t="array" ref="M10">VLOOKUP($J10,'Product_Dim (2)'!$A$2:$G$101,{6},FALSE)</f>
        <v>201.41</v>
      </c>
      <c r="N10">
        <f>VLOOKUP($J10,'Product_Dim (2)'!$A$2:$G$101,7,FALSE)</f>
        <v>146</v>
      </c>
      <c r="O10" t="s">
        <v>1756</v>
      </c>
      <c r="P10" t="str">
        <f>VLOOKUP($O10,'Store_Dim (2)'!$A$2:$E$21,2,FALSE)</f>
        <v>Gray Ltd</v>
      </c>
      <c r="Q10" t="str">
        <f>VLOOKUP(Table6[[#This Row],[Store_ID]],Table4[],3,FALSE)</f>
        <v>North</v>
      </c>
      <c r="R10" t="str">
        <f>VLOOKUP(Table6[[#This Row],[Store_ID]],Table4[],4,FALSE)</f>
        <v>New Michaelchester</v>
      </c>
      <c r="S10" t="str">
        <f>VLOOKUP(Table6[[#This Row],[Store_ID]],Table4[],5,FALSE)</f>
        <v>Outlet</v>
      </c>
      <c r="T10">
        <f>X10/(U10*(1-V10))</f>
        <v>3.0000000000000004</v>
      </c>
      <c r="U10" s="6">
        <v>448.25</v>
      </c>
      <c r="V10" s="10">
        <v>7.0000000000000007E-2</v>
      </c>
      <c r="W10" t="s">
        <v>1809</v>
      </c>
      <c r="X10" s="6">
        <v>1250.6175000000001</v>
      </c>
      <c r="AE10"/>
    </row>
    <row r="11" spans="1:31" x14ac:dyDescent="0.25">
      <c r="A11" t="s">
        <v>1818</v>
      </c>
      <c r="B11" t="str">
        <f>VLOOKUP(Table6[[#This Row],[Customer_ID]],Table1[[Customer_ID]:[Name]],2,FALSE)</f>
        <v>David Pierce</v>
      </c>
      <c r="C11" t="str">
        <f>VLOOKUP(Table6[[#This Row],[Customer_ID]],Table1[[Customer_ID]:[City]],5,FALSE)</f>
        <v>Grayland</v>
      </c>
      <c r="D11">
        <f>VLOOKUP(Table6[[#This Row],[Customer_ID]],Table1[],3,FALSE)</f>
        <v>45</v>
      </c>
      <c r="E11" t="str">
        <f>VLOOKUP(Table6[[#This Row],[Customer_ID]],Table1[],4,FALSE)</f>
        <v>Female</v>
      </c>
      <c r="F11" t="str">
        <f>VLOOKUP(Table6[[#This Row],[Customer_ID]],Table1[],6,FALSE)</f>
        <v>Washington</v>
      </c>
      <c r="G11" t="str">
        <f>VLOOKUP(Table6[[#This Row],[Customer_ID]],Table1[],8,FALSE)</f>
        <v>Platinum</v>
      </c>
      <c r="H11" t="s">
        <v>1415</v>
      </c>
      <c r="I11" s="16">
        <v>45869</v>
      </c>
      <c r="J11" t="s">
        <v>1597</v>
      </c>
      <c r="K11" t="str">
        <f>VLOOKUP($J11,'Product_Dim (2)'!$A$2:$G$101,{3,4,5,6},FALSE)</f>
        <v>Home</v>
      </c>
      <c r="L11" t="str">
        <f>VLOOKUP($J11,'Product_Dim (2)'!$A$2:$G$101,{4,5,6},FALSE)</f>
        <v>Decor</v>
      </c>
      <c r="M11" s="6">
        <f t="array" ref="M11">VLOOKUP($J11,'Product_Dim (2)'!$A$2:$G$101,{6},FALSE)</f>
        <v>179.77</v>
      </c>
      <c r="N11">
        <f>VLOOKUP($J11,'Product_Dim (2)'!$A$2:$G$101,7,FALSE)</f>
        <v>305</v>
      </c>
      <c r="O11" t="s">
        <v>1735</v>
      </c>
      <c r="P11" t="str">
        <f>VLOOKUP($O11,'Store_Dim (2)'!$A$2:$E$21,2,FALSE)</f>
        <v>Rivera-Warner</v>
      </c>
      <c r="Q11" t="str">
        <f>VLOOKUP(Table6[[#This Row],[Store_ID]],Table4[],3,FALSE)</f>
        <v>East</v>
      </c>
      <c r="R11" t="str">
        <f>VLOOKUP(Table6[[#This Row],[Store_ID]],Table4[],4,FALSE)</f>
        <v>Washingtonfurt</v>
      </c>
      <c r="S11" t="str">
        <f>VLOOKUP(Table6[[#This Row],[Store_ID]],Table4[],5,FALSE)</f>
        <v>Flagship</v>
      </c>
      <c r="T11">
        <v>2</v>
      </c>
      <c r="U11" s="6">
        <v>873.17</v>
      </c>
      <c r="V11" s="10">
        <v>0.23</v>
      </c>
      <c r="W11" t="s">
        <v>1809</v>
      </c>
      <c r="X11" s="6">
        <v>1344.6818000000001</v>
      </c>
      <c r="AE11"/>
    </row>
    <row r="12" spans="1:31" x14ac:dyDescent="0.25">
      <c r="A12" t="s">
        <v>1819</v>
      </c>
      <c r="B12" t="str">
        <f>VLOOKUP(Table6[[#This Row],[Customer_ID]],Table1[[Customer_ID]:[Name]],2,FALSE)</f>
        <v>Michael Thomas</v>
      </c>
      <c r="C12" t="str">
        <f>VLOOKUP(Table6[[#This Row],[Customer_ID]],Table1[[Customer_ID]:[City]],5,FALSE)</f>
        <v>Woodmouth</v>
      </c>
      <c r="D12">
        <f>VLOOKUP(Table6[[#This Row],[Customer_ID]],Table1[],3,FALSE)</f>
        <v>21</v>
      </c>
      <c r="E12" t="str">
        <f>VLOOKUP(Table6[[#This Row],[Customer_ID]],Table1[],4,FALSE)</f>
        <v>Female</v>
      </c>
      <c r="F12" t="str">
        <f>VLOOKUP(Table6[[#This Row],[Customer_ID]],Table1[],6,FALSE)</f>
        <v>Nevada</v>
      </c>
      <c r="G12" t="str">
        <f>VLOOKUP(Table6[[#This Row],[Customer_ID]],Table1[],8,FALSE)</f>
        <v>Silver</v>
      </c>
      <c r="H12" t="s">
        <v>238</v>
      </c>
      <c r="I12" s="16">
        <v>45335</v>
      </c>
      <c r="J12" t="s">
        <v>1579</v>
      </c>
      <c r="K12" t="str">
        <f>VLOOKUP($J12,'Product_Dim (2)'!$A$2:$G$101,{3,4,5,6},FALSE)</f>
        <v>Sports</v>
      </c>
      <c r="L12" t="str">
        <f>VLOOKUP($J12,'Product_Dim (2)'!$A$2:$G$101,{4,5,6},FALSE)</f>
        <v>Outdoor</v>
      </c>
      <c r="M12" s="6">
        <f t="array" ref="M12">VLOOKUP($J12,'Product_Dim (2)'!$A$2:$G$101,{6},FALSE)</f>
        <v>166.06</v>
      </c>
      <c r="N12">
        <f>VLOOKUP($J12,'Product_Dim (2)'!$A$2:$G$101,7,FALSE)</f>
        <v>340</v>
      </c>
      <c r="O12" t="s">
        <v>1782</v>
      </c>
      <c r="P12" t="str">
        <f>VLOOKUP($O12,'Store_Dim (2)'!$A$2:$E$21,2,FALSE)</f>
        <v>Mcdonald Inc</v>
      </c>
      <c r="Q12" t="str">
        <f>VLOOKUP(Table6[[#This Row],[Store_ID]],Table4[],3,FALSE)</f>
        <v>South</v>
      </c>
      <c r="R12" t="str">
        <f>VLOOKUP(Table6[[#This Row],[Store_ID]],Table4[],4,FALSE)</f>
        <v>Christopherland</v>
      </c>
      <c r="S12" t="str">
        <f>VLOOKUP(Table6[[#This Row],[Store_ID]],Table4[],5,FALSE)</f>
        <v>Outlet</v>
      </c>
      <c r="T12">
        <v>1</v>
      </c>
      <c r="U12" s="6">
        <v>278.63</v>
      </c>
      <c r="V12" s="10">
        <v>7.0000000000000007E-2</v>
      </c>
      <c r="W12" t="s">
        <v>1807</v>
      </c>
      <c r="X12" s="6">
        <v>259.1259</v>
      </c>
      <c r="AE12"/>
    </row>
    <row r="13" spans="1:31" x14ac:dyDescent="0.25">
      <c r="A13" t="s">
        <v>1820</v>
      </c>
      <c r="B13" t="str">
        <f>VLOOKUP(Table6[[#This Row],[Customer_ID]],Table1[[Customer_ID]:[Name]],2,FALSE)</f>
        <v>Jessica Gonzalez</v>
      </c>
      <c r="C13" t="str">
        <f>VLOOKUP(Table6[[#This Row],[Customer_ID]],Table1[[Customer_ID]:[City]],5,FALSE)</f>
        <v>South Darrenland</v>
      </c>
      <c r="D13">
        <f>VLOOKUP(Table6[[#This Row],[Customer_ID]],Table1[],3,FALSE)</f>
        <v>34</v>
      </c>
      <c r="E13" t="str">
        <f>VLOOKUP(Table6[[#This Row],[Customer_ID]],Table1[],4,FALSE)</f>
        <v>Female</v>
      </c>
      <c r="F13" t="str">
        <f>VLOOKUP(Table6[[#This Row],[Customer_ID]],Table1[],6,FALSE)</f>
        <v>Iowa</v>
      </c>
      <c r="G13" t="str">
        <f>VLOOKUP(Table6[[#This Row],[Customer_ID]],Table1[],8,FALSE)</f>
        <v>Bronze</v>
      </c>
      <c r="H13" t="s">
        <v>998</v>
      </c>
      <c r="I13" s="16">
        <v>45801</v>
      </c>
      <c r="J13" t="s">
        <v>1609</v>
      </c>
      <c r="K13" t="str">
        <f>VLOOKUP($J13,'Product_Dim (2)'!$A$2:$G$101,{3,4,5,6},FALSE)</f>
        <v>Electronics</v>
      </c>
      <c r="L13" t="str">
        <f>VLOOKUP($J13,'Product_Dim (2)'!$A$2:$G$101,{4,5,6},FALSE)</f>
        <v>Mobile</v>
      </c>
      <c r="M13" s="6">
        <f t="array" ref="M13">VLOOKUP($J13,'Product_Dim (2)'!$A$2:$G$101,{6},FALSE)</f>
        <v>326.06</v>
      </c>
      <c r="N13">
        <f>VLOOKUP($J13,'Product_Dim (2)'!$A$2:$G$101,7,FALSE)</f>
        <v>301</v>
      </c>
      <c r="O13" t="s">
        <v>1740</v>
      </c>
      <c r="P13" t="str">
        <f>VLOOKUP($O13,'Store_Dim (2)'!$A$2:$E$21,2,FALSE)</f>
        <v>Martinez, Adkins and Johnson</v>
      </c>
      <c r="Q13" t="str">
        <f>VLOOKUP(Table6[[#This Row],[Store_ID]],Table4[],3,FALSE)</f>
        <v>North</v>
      </c>
      <c r="R13" t="str">
        <f>VLOOKUP(Table6[[#This Row],[Store_ID]],Table4[],4,FALSE)</f>
        <v>Danielmouth</v>
      </c>
      <c r="S13" t="str">
        <f>VLOOKUP(Table6[[#This Row],[Store_ID]],Table4[],5,FALSE)</f>
        <v>Flagship</v>
      </c>
      <c r="T13">
        <v>4</v>
      </c>
      <c r="U13" s="6">
        <v>286.92</v>
      </c>
      <c r="V13" s="10">
        <v>0.17</v>
      </c>
      <c r="W13" t="s">
        <v>1807</v>
      </c>
      <c r="X13" s="6">
        <v>952.57439999999997</v>
      </c>
      <c r="AE13"/>
    </row>
    <row r="14" spans="1:31" x14ac:dyDescent="0.25">
      <c r="A14" t="s">
        <v>1821</v>
      </c>
      <c r="B14" t="str">
        <f>VLOOKUP(Table6[[#This Row],[Customer_ID]],Table1[[Customer_ID]:[Name]],2,FALSE)</f>
        <v>Wesley Short</v>
      </c>
      <c r="C14" t="str">
        <f>VLOOKUP(Table6[[#This Row],[Customer_ID]],Table1[[Customer_ID]:[City]],5,FALSE)</f>
        <v>Susanstad</v>
      </c>
      <c r="D14">
        <f>VLOOKUP(Table6[[#This Row],[Customer_ID]],Table1[],3,FALSE)</f>
        <v>41</v>
      </c>
      <c r="E14" t="str">
        <f>VLOOKUP(Table6[[#This Row],[Customer_ID]],Table1[],4,FALSE)</f>
        <v>Female</v>
      </c>
      <c r="F14" t="str">
        <f>VLOOKUP(Table6[[#This Row],[Customer_ID]],Table1[],6,FALSE)</f>
        <v>Montana</v>
      </c>
      <c r="G14" t="str">
        <f>VLOOKUP(Table6[[#This Row],[Customer_ID]],Table1[],8,FALSE)</f>
        <v>Gold</v>
      </c>
      <c r="H14" t="s">
        <v>755</v>
      </c>
      <c r="I14" s="16">
        <v>45528</v>
      </c>
      <c r="J14" t="s">
        <v>1707</v>
      </c>
      <c r="K14" t="str">
        <f>VLOOKUP($J14,'Product_Dim (2)'!$A$2:$G$101,{3,4,5,6},FALSE)</f>
        <v>Sports</v>
      </c>
      <c r="L14" t="str">
        <f>VLOOKUP($J14,'Product_Dim (2)'!$A$2:$G$101,{4,5,6},FALSE)</f>
        <v>Accessories</v>
      </c>
      <c r="M14" s="6">
        <f t="array" ref="M14">VLOOKUP($J14,'Product_Dim (2)'!$A$2:$G$101,{6},FALSE)</f>
        <v>131.24</v>
      </c>
      <c r="N14">
        <f>VLOOKUP($J14,'Product_Dim (2)'!$A$2:$G$101,7,FALSE)</f>
        <v>232</v>
      </c>
      <c r="O14" t="s">
        <v>1752</v>
      </c>
      <c r="P14" t="str">
        <f>VLOOKUP($O14,'Store_Dim (2)'!$A$2:$E$21,2,FALSE)</f>
        <v>Alexander Group</v>
      </c>
      <c r="Q14" t="str">
        <f>VLOOKUP(Table6[[#This Row],[Store_ID]],Table4[],3,FALSE)</f>
        <v>South</v>
      </c>
      <c r="R14" t="str">
        <f>VLOOKUP(Table6[[#This Row],[Store_ID]],Table4[],4,FALSE)</f>
        <v>Port Sharon</v>
      </c>
      <c r="S14" t="str">
        <f>VLOOKUP(Table6[[#This Row],[Store_ID]],Table4[],5,FALSE)</f>
        <v>Online</v>
      </c>
      <c r="T14">
        <v>4</v>
      </c>
      <c r="U14" s="6">
        <v>644.58000000000004</v>
      </c>
      <c r="V14" s="10">
        <v>0.01</v>
      </c>
      <c r="W14" t="s">
        <v>1807</v>
      </c>
      <c r="X14" s="6">
        <v>2552.5367999999999</v>
      </c>
      <c r="AE14"/>
    </row>
    <row r="15" spans="1:31" x14ac:dyDescent="0.25">
      <c r="A15" t="s">
        <v>1822</v>
      </c>
      <c r="B15" t="str">
        <f>VLOOKUP(Table6[[#This Row],[Customer_ID]],Table1[[Customer_ID]:[Name]],2,FALSE)</f>
        <v>Adam Castro</v>
      </c>
      <c r="C15" t="str">
        <f>VLOOKUP(Table6[[#This Row],[Customer_ID]],Table1[[Customer_ID]:[City]],5,FALSE)</f>
        <v>New Donnabury</v>
      </c>
      <c r="D15">
        <f>VLOOKUP(Table6[[#This Row],[Customer_ID]],Table1[],3,FALSE)</f>
        <v>51</v>
      </c>
      <c r="E15" t="str">
        <f>VLOOKUP(Table6[[#This Row],[Customer_ID]],Table1[],4,FALSE)</f>
        <v>Male</v>
      </c>
      <c r="F15" t="str">
        <f>VLOOKUP(Table6[[#This Row],[Customer_ID]],Table1[],6,FALSE)</f>
        <v>Texas</v>
      </c>
      <c r="G15" t="str">
        <f>VLOOKUP(Table6[[#This Row],[Customer_ID]],Table1[],8,FALSE)</f>
        <v>Silver</v>
      </c>
      <c r="H15" t="s">
        <v>1355</v>
      </c>
      <c r="I15" s="16">
        <v>45875</v>
      </c>
      <c r="J15" t="s">
        <v>1599</v>
      </c>
      <c r="K15" t="str">
        <f>VLOOKUP($J15,'Product_Dim (2)'!$A$2:$G$101,{3,4,5,6},FALSE)</f>
        <v>Electronics</v>
      </c>
      <c r="L15" t="str">
        <f>VLOOKUP($J15,'Product_Dim (2)'!$A$2:$G$101,{4,5,6},FALSE)</f>
        <v>Computer</v>
      </c>
      <c r="M15" s="6">
        <f t="array" ref="M15">VLOOKUP($J15,'Product_Dim (2)'!$A$2:$G$101,{6},FALSE)</f>
        <v>419.28</v>
      </c>
      <c r="N15">
        <f>VLOOKUP($J15,'Product_Dim (2)'!$A$2:$G$101,7,FALSE)</f>
        <v>86</v>
      </c>
      <c r="O15" t="s">
        <v>1787</v>
      </c>
      <c r="P15" t="str">
        <f>VLOOKUP($O15,'Store_Dim (2)'!$A$2:$E$21,2,FALSE)</f>
        <v>Frederick-Wright</v>
      </c>
      <c r="Q15" t="str">
        <f>VLOOKUP(Table6[[#This Row],[Store_ID]],Table4[],3,FALSE)</f>
        <v>West</v>
      </c>
      <c r="R15" t="str">
        <f>VLOOKUP(Table6[[#This Row],[Store_ID]],Table4[],4,FALSE)</f>
        <v>New Jimmymouth</v>
      </c>
      <c r="S15" t="str">
        <f>VLOOKUP(Table6[[#This Row],[Store_ID]],Table4[],5,FALSE)</f>
        <v>Flagship</v>
      </c>
      <c r="T15">
        <v>2</v>
      </c>
      <c r="U15" s="6">
        <v>316.89999999999998</v>
      </c>
      <c r="V15" s="10">
        <v>0.3</v>
      </c>
      <c r="W15" t="s">
        <v>1809</v>
      </c>
      <c r="X15" s="6">
        <v>443.66</v>
      </c>
      <c r="AE15"/>
    </row>
    <row r="16" spans="1:31" x14ac:dyDescent="0.25">
      <c r="A16" t="s">
        <v>1823</v>
      </c>
      <c r="B16" t="str">
        <f>VLOOKUP(Table6[[#This Row],[Customer_ID]],Table1[[Customer_ID]:[Name]],2,FALSE)</f>
        <v>Sherry Cabrera</v>
      </c>
      <c r="C16" t="str">
        <f>VLOOKUP(Table6[[#This Row],[Customer_ID]],Table1[[Customer_ID]:[City]],5,FALSE)</f>
        <v>Shannonview</v>
      </c>
      <c r="D16">
        <f>VLOOKUP(Table6[[#This Row],[Customer_ID]],Table1[],3,FALSE)</f>
        <v>55</v>
      </c>
      <c r="E16" t="str">
        <f>VLOOKUP(Table6[[#This Row],[Customer_ID]],Table1[],4,FALSE)</f>
        <v>Male</v>
      </c>
      <c r="F16" t="str">
        <f>VLOOKUP(Table6[[#This Row],[Customer_ID]],Table1[],6,FALSE)</f>
        <v>Pennsylvania</v>
      </c>
      <c r="G16" t="str">
        <f>VLOOKUP(Table6[[#This Row],[Customer_ID]],Table1[],8,FALSE)</f>
        <v>Silver</v>
      </c>
      <c r="H16" t="s">
        <v>1080</v>
      </c>
      <c r="I16" s="16">
        <v>45829</v>
      </c>
      <c r="J16" t="s">
        <v>1579</v>
      </c>
      <c r="K16" t="str">
        <f>VLOOKUP($J16,'Product_Dim (2)'!$A$2:$G$101,{3,4,5,6},FALSE)</f>
        <v>Sports</v>
      </c>
      <c r="L16" t="str">
        <f>VLOOKUP($J16,'Product_Dim (2)'!$A$2:$G$101,{4,5,6},FALSE)</f>
        <v>Outdoor</v>
      </c>
      <c r="M16" s="6">
        <f t="array" ref="M16">VLOOKUP($J16,'Product_Dim (2)'!$A$2:$G$101,{6},FALSE)</f>
        <v>166.06</v>
      </c>
      <c r="N16">
        <f>VLOOKUP($J16,'Product_Dim (2)'!$A$2:$G$101,7,FALSE)</f>
        <v>340</v>
      </c>
      <c r="O16" t="s">
        <v>1784</v>
      </c>
      <c r="P16" t="str">
        <f>VLOOKUP($O16,'Store_Dim (2)'!$A$2:$E$21,2,FALSE)</f>
        <v>Shelton PLC</v>
      </c>
      <c r="Q16" t="str">
        <f>VLOOKUP(Table6[[#This Row],[Store_ID]],Table4[],3,FALSE)</f>
        <v>North</v>
      </c>
      <c r="R16" t="str">
        <f>VLOOKUP(Table6[[#This Row],[Store_ID]],Table4[],4,FALSE)</f>
        <v>East Jenniferstad</v>
      </c>
      <c r="S16" t="str">
        <f>VLOOKUP(Table6[[#This Row],[Store_ID]],Table4[],5,FALSE)</f>
        <v>Flagship</v>
      </c>
      <c r="T16">
        <v>4</v>
      </c>
      <c r="U16" s="6">
        <v>403.47</v>
      </c>
      <c r="V16" s="10">
        <v>0.28999999999999998</v>
      </c>
      <c r="W16" t="s">
        <v>1809</v>
      </c>
      <c r="X16" s="6">
        <v>1145.8548000000001</v>
      </c>
      <c r="AE16"/>
    </row>
    <row r="17" spans="1:31" x14ac:dyDescent="0.25">
      <c r="A17" t="s">
        <v>1824</v>
      </c>
      <c r="B17" t="str">
        <f>VLOOKUP(Table6[[#This Row],[Customer_ID]],Table1[[Customer_ID]:[Name]],2,FALSE)</f>
        <v>Lindsay Beasley</v>
      </c>
      <c r="C17" t="str">
        <f>VLOOKUP(Table6[[#This Row],[Customer_ID]],Table1[[Customer_ID]:[City]],5,FALSE)</f>
        <v>Wesleyhaven</v>
      </c>
      <c r="D17">
        <f>VLOOKUP(Table6[[#This Row],[Customer_ID]],Table1[],3,FALSE)</f>
        <v>37</v>
      </c>
      <c r="E17" t="str">
        <f>VLOOKUP(Table6[[#This Row],[Customer_ID]],Table1[],4,FALSE)</f>
        <v>Female</v>
      </c>
      <c r="F17" t="str">
        <f>VLOOKUP(Table6[[#This Row],[Customer_ID]],Table1[],6,FALSE)</f>
        <v>Idaho</v>
      </c>
      <c r="G17" t="str">
        <f>VLOOKUP(Table6[[#This Row],[Customer_ID]],Table1[],8,FALSE)</f>
        <v>Silver</v>
      </c>
      <c r="H17" t="s">
        <v>1333</v>
      </c>
      <c r="I17" s="16">
        <v>45636</v>
      </c>
      <c r="J17" t="s">
        <v>1603</v>
      </c>
      <c r="K17" t="str">
        <f>VLOOKUP($J17,'Product_Dim (2)'!$A$2:$G$101,{3,4,5,6},FALSE)</f>
        <v>Clothing</v>
      </c>
      <c r="L17" t="str">
        <f>VLOOKUP($J17,'Product_Dim (2)'!$A$2:$G$101,{4,5,6},FALSE)</f>
        <v>Tops</v>
      </c>
      <c r="M17" s="6">
        <f t="array" ref="M17">VLOOKUP($J17,'Product_Dim (2)'!$A$2:$G$101,{6},FALSE)</f>
        <v>223.43</v>
      </c>
      <c r="N17">
        <f>VLOOKUP($J17,'Product_Dim (2)'!$A$2:$G$101,7,FALSE)</f>
        <v>154</v>
      </c>
      <c r="O17" t="s">
        <v>1769</v>
      </c>
      <c r="P17" t="str">
        <f>VLOOKUP($O17,'Store_Dim (2)'!$A$2:$E$21,2,FALSE)</f>
        <v>Moore, Padilla and Butler</v>
      </c>
      <c r="Q17" t="str">
        <f>VLOOKUP(Table6[[#This Row],[Store_ID]],Table4[],3,FALSE)</f>
        <v>South</v>
      </c>
      <c r="R17" t="str">
        <f>VLOOKUP(Table6[[#This Row],[Store_ID]],Table4[],4,FALSE)</f>
        <v>East Johnstad</v>
      </c>
      <c r="S17" t="str">
        <f>VLOOKUP(Table6[[#This Row],[Store_ID]],Table4[],5,FALSE)</f>
        <v>Flagship</v>
      </c>
      <c r="T17">
        <f>X17/(U17*(1-V17))</f>
        <v>2.9999999999999996</v>
      </c>
      <c r="U17" s="6">
        <v>871.34</v>
      </c>
      <c r="V17" s="10">
        <v>0.04</v>
      </c>
      <c r="W17" t="s">
        <v>1812</v>
      </c>
      <c r="X17" s="6">
        <v>2509.4591999999998</v>
      </c>
      <c r="AE17"/>
    </row>
    <row r="18" spans="1:31" x14ac:dyDescent="0.25">
      <c r="A18" t="s">
        <v>1825</v>
      </c>
      <c r="B18" t="str">
        <f>VLOOKUP(Table6[[#This Row],[Customer_ID]],Table1[[Customer_ID]:[Name]],2,FALSE)</f>
        <v>Arthur Warren</v>
      </c>
      <c r="C18" t="str">
        <f>VLOOKUP(Table6[[#This Row],[Customer_ID]],Table1[[Customer_ID]:[City]],5,FALSE)</f>
        <v>Ericshire</v>
      </c>
      <c r="D18">
        <f>VLOOKUP(Table6[[#This Row],[Customer_ID]],Table1[],3,FALSE)</f>
        <v>38</v>
      </c>
      <c r="E18" t="str">
        <f>VLOOKUP(Table6[[#This Row],[Customer_ID]],Table1[],4,FALSE)</f>
        <v>Male</v>
      </c>
      <c r="F18" t="str">
        <f>VLOOKUP(Table6[[#This Row],[Customer_ID]],Table1[],6,FALSE)</f>
        <v>Nevada</v>
      </c>
      <c r="G18" t="str">
        <f>VLOOKUP(Table6[[#This Row],[Customer_ID]],Table1[],8,FALSE)</f>
        <v>Gold</v>
      </c>
      <c r="H18" t="s">
        <v>870</v>
      </c>
      <c r="I18" s="16">
        <v>45913</v>
      </c>
      <c r="J18" t="s">
        <v>1661</v>
      </c>
      <c r="K18" t="str">
        <f>VLOOKUP($J18,'Product_Dim (2)'!$A$2:$G$101,{3,4,5,6},FALSE)</f>
        <v>Sports</v>
      </c>
      <c r="L18" t="str">
        <f>VLOOKUP($J18,'Product_Dim (2)'!$A$2:$G$101,{4,5,6},FALSE)</f>
        <v>Fitness</v>
      </c>
      <c r="M18" s="6">
        <f t="array" ref="M18">VLOOKUP($J18,'Product_Dim (2)'!$A$2:$G$101,{6},FALSE)</f>
        <v>240.63</v>
      </c>
      <c r="N18">
        <f>VLOOKUP($J18,'Product_Dim (2)'!$A$2:$G$101,7,FALSE)</f>
        <v>423</v>
      </c>
      <c r="O18" t="s">
        <v>1796</v>
      </c>
      <c r="P18" t="str">
        <f>VLOOKUP($O18,'Store_Dim (2)'!$A$2:$E$21,2,FALSE)</f>
        <v>Mann-Austin</v>
      </c>
      <c r="Q18" t="str">
        <f>VLOOKUP(Table6[[#This Row],[Store_ID]],Table4[],3,FALSE)</f>
        <v>East</v>
      </c>
      <c r="R18" t="str">
        <f>VLOOKUP(Table6[[#This Row],[Store_ID]],Table4[],4,FALSE)</f>
        <v>Vasquezborough</v>
      </c>
      <c r="S18" t="str">
        <f>VLOOKUP(Table6[[#This Row],[Store_ID]],Table4[],5,FALSE)</f>
        <v>Online</v>
      </c>
      <c r="T18">
        <v>2</v>
      </c>
      <c r="U18" s="6">
        <v>451.98</v>
      </c>
      <c r="V18" s="10">
        <v>0.25</v>
      </c>
      <c r="W18" t="s">
        <v>1807</v>
      </c>
      <c r="X18" s="6">
        <v>677.97</v>
      </c>
      <c r="AE18"/>
    </row>
    <row r="19" spans="1:31" x14ac:dyDescent="0.25">
      <c r="A19" t="s">
        <v>1826</v>
      </c>
      <c r="B19" t="str">
        <f>VLOOKUP(Table6[[#This Row],[Customer_ID]],Table1[[Customer_ID]:[Name]],2,FALSE)</f>
        <v>Molly Gardner</v>
      </c>
      <c r="C19" t="str">
        <f>VLOOKUP(Table6[[#This Row],[Customer_ID]],Table1[[Customer_ID]:[City]],5,FALSE)</f>
        <v>Nicoleborough</v>
      </c>
      <c r="D19">
        <f>VLOOKUP(Table6[[#This Row],[Customer_ID]],Table1[],3,FALSE)</f>
        <v>22</v>
      </c>
      <c r="E19" t="str">
        <f>VLOOKUP(Table6[[#This Row],[Customer_ID]],Table1[],4,FALSE)</f>
        <v>Female</v>
      </c>
      <c r="F19" t="str">
        <f>VLOOKUP(Table6[[#This Row],[Customer_ID]],Table1[],6,FALSE)</f>
        <v>Arkansas</v>
      </c>
      <c r="G19" t="str">
        <f>VLOOKUP(Table6[[#This Row],[Customer_ID]],Table1[],8,FALSE)</f>
        <v>Platinum</v>
      </c>
      <c r="H19" t="s">
        <v>285</v>
      </c>
      <c r="I19" s="16">
        <v>45637</v>
      </c>
      <c r="J19" t="s">
        <v>1585</v>
      </c>
      <c r="K19" t="str">
        <f>VLOOKUP($J19,'Product_Dim (2)'!$A$2:$G$101,{3,4,5,6},FALSE)</f>
        <v>Home</v>
      </c>
      <c r="L19" t="str">
        <f>VLOOKUP($J19,'Product_Dim (2)'!$A$2:$G$101,{4,5,6},FALSE)</f>
        <v>Decor</v>
      </c>
      <c r="M19" s="6">
        <f t="array" ref="M19">VLOOKUP($J19,'Product_Dim (2)'!$A$2:$G$101,{6},FALSE)</f>
        <v>234.80599999999998</v>
      </c>
      <c r="N19">
        <f>VLOOKUP($J19,'Product_Dim (2)'!$A$2:$G$101,7,FALSE)</f>
        <v>378</v>
      </c>
      <c r="O19" t="s">
        <v>1752</v>
      </c>
      <c r="P19" t="str">
        <f>VLOOKUP($O19,'Store_Dim (2)'!$A$2:$E$21,2,FALSE)</f>
        <v>Alexander Group</v>
      </c>
      <c r="Q19" t="str">
        <f>VLOOKUP(Table6[[#This Row],[Store_ID]],Table4[],3,FALSE)</f>
        <v>South</v>
      </c>
      <c r="R19" t="str">
        <f>VLOOKUP(Table6[[#This Row],[Store_ID]],Table4[],4,FALSE)</f>
        <v>Port Sharon</v>
      </c>
      <c r="S19" t="str">
        <f>VLOOKUP(Table6[[#This Row],[Store_ID]],Table4[],5,FALSE)</f>
        <v>Online</v>
      </c>
      <c r="T19">
        <v>2</v>
      </c>
      <c r="U19" s="6">
        <v>502.69</v>
      </c>
      <c r="V19" s="10">
        <v>0.23</v>
      </c>
      <c r="W19" t="s">
        <v>1807</v>
      </c>
      <c r="X19" s="6">
        <v>774.14260000000002</v>
      </c>
      <c r="AE19"/>
    </row>
    <row r="20" spans="1:31" x14ac:dyDescent="0.25">
      <c r="A20" t="s">
        <v>1827</v>
      </c>
      <c r="B20" t="str">
        <f>VLOOKUP(Table6[[#This Row],[Customer_ID]],Table1[[Customer_ID]:[Name]],2,FALSE)</f>
        <v>David Patterson</v>
      </c>
      <c r="C20" t="str">
        <f>VLOOKUP(Table6[[#This Row],[Customer_ID]],Table1[[Customer_ID]:[City]],5,FALSE)</f>
        <v>New Amyport</v>
      </c>
      <c r="D20">
        <f>VLOOKUP(Table6[[#This Row],[Customer_ID]],Table1[],3,FALSE)</f>
        <v>43</v>
      </c>
      <c r="E20" t="str">
        <f>VLOOKUP(Table6[[#This Row],[Customer_ID]],Table1[],4,FALSE)</f>
        <v>Female</v>
      </c>
      <c r="F20" t="str">
        <f>VLOOKUP(Table6[[#This Row],[Customer_ID]],Table1[],6,FALSE)</f>
        <v>Nevada</v>
      </c>
      <c r="G20" t="str">
        <f>VLOOKUP(Table6[[#This Row],[Customer_ID]],Table1[],8,FALSE)</f>
        <v>Gold</v>
      </c>
      <c r="H20" t="s">
        <v>333</v>
      </c>
      <c r="I20" s="16">
        <v>45517</v>
      </c>
      <c r="J20" t="s">
        <v>1609</v>
      </c>
      <c r="K20" t="str">
        <f>VLOOKUP($J20,'Product_Dim (2)'!$A$2:$G$101,{3,4,5,6},FALSE)</f>
        <v>Electronics</v>
      </c>
      <c r="L20" t="str">
        <f>VLOOKUP($J20,'Product_Dim (2)'!$A$2:$G$101,{4,5,6},FALSE)</f>
        <v>Mobile</v>
      </c>
      <c r="M20" s="6">
        <f t="array" ref="M20">VLOOKUP($J20,'Product_Dim (2)'!$A$2:$G$101,{6},FALSE)</f>
        <v>326.06</v>
      </c>
      <c r="N20">
        <f>VLOOKUP($J20,'Product_Dim (2)'!$A$2:$G$101,7,FALSE)</f>
        <v>301</v>
      </c>
      <c r="O20" t="s">
        <v>1752</v>
      </c>
      <c r="P20" t="str">
        <f>VLOOKUP($O20,'Store_Dim (2)'!$A$2:$E$21,2,FALSE)</f>
        <v>Alexander Group</v>
      </c>
      <c r="Q20" t="str">
        <f>VLOOKUP(Table6[[#This Row],[Store_ID]],Table4[],3,FALSE)</f>
        <v>South</v>
      </c>
      <c r="R20" t="str">
        <f>VLOOKUP(Table6[[#This Row],[Store_ID]],Table4[],4,FALSE)</f>
        <v>Port Sharon</v>
      </c>
      <c r="S20" t="str">
        <f>VLOOKUP(Table6[[#This Row],[Store_ID]],Table4[],5,FALSE)</f>
        <v>Online</v>
      </c>
      <c r="T20">
        <v>2</v>
      </c>
      <c r="U20" s="6">
        <v>559.23</v>
      </c>
      <c r="V20" s="10">
        <v>0.25</v>
      </c>
      <c r="W20" t="s">
        <v>1812</v>
      </c>
      <c r="X20" s="6">
        <v>838.84500000000003</v>
      </c>
      <c r="AE20"/>
    </row>
    <row r="21" spans="1:31" x14ac:dyDescent="0.25">
      <c r="A21" t="s">
        <v>1828</v>
      </c>
      <c r="B21" t="str">
        <f>VLOOKUP(Table6[[#This Row],[Customer_ID]],Table1[[Customer_ID]:[Name]],2,FALSE)</f>
        <v>Maria Hill</v>
      </c>
      <c r="C21" t="str">
        <f>VLOOKUP(Table6[[#This Row],[Customer_ID]],Table1[[Customer_ID]:[City]],5,FALSE)</f>
        <v>Zamoraborough</v>
      </c>
      <c r="D21">
        <f>VLOOKUP(Table6[[#This Row],[Customer_ID]],Table1[],3,FALSE)</f>
        <v>58</v>
      </c>
      <c r="E21" t="str">
        <f>VLOOKUP(Table6[[#This Row],[Customer_ID]],Table1[],4,FALSE)</f>
        <v>Female</v>
      </c>
      <c r="F21" t="str">
        <f>VLOOKUP(Table6[[#This Row],[Customer_ID]],Table1[],6,FALSE)</f>
        <v>Nevada</v>
      </c>
      <c r="G21" t="str">
        <f>VLOOKUP(Table6[[#This Row],[Customer_ID]],Table1[],8,FALSE)</f>
        <v>Platinum</v>
      </c>
      <c r="H21" t="s">
        <v>761</v>
      </c>
      <c r="I21" s="16">
        <v>45369</v>
      </c>
      <c r="J21" t="s">
        <v>1651</v>
      </c>
      <c r="K21" t="str">
        <f>VLOOKUP($J21,'Product_Dim (2)'!$A$2:$G$101,{3,4,5,6},FALSE)</f>
        <v>Beauty</v>
      </c>
      <c r="L21" t="str">
        <f>VLOOKUP($J21,'Product_Dim (2)'!$A$2:$G$101,{4,5,6},FALSE)</f>
        <v>Fragrance</v>
      </c>
      <c r="M21" s="6">
        <f t="array" ref="M21">VLOOKUP($J21,'Product_Dim (2)'!$A$2:$G$101,{6},FALSE)</f>
        <v>482.75</v>
      </c>
      <c r="N21">
        <f>VLOOKUP($J21,'Product_Dim (2)'!$A$2:$G$101,7,FALSE)</f>
        <v>444</v>
      </c>
      <c r="O21" t="s">
        <v>1780</v>
      </c>
      <c r="P21" t="str">
        <f>VLOOKUP($O21,'Store_Dim (2)'!$A$2:$E$21,2,FALSE)</f>
        <v>Gardner, Humphrey and Contreras</v>
      </c>
      <c r="Q21" t="str">
        <f>VLOOKUP(Table6[[#This Row],[Store_ID]],Table4[],3,FALSE)</f>
        <v>East</v>
      </c>
      <c r="R21" t="str">
        <f>VLOOKUP(Table6[[#This Row],[Store_ID]],Table4[],4,FALSE)</f>
        <v>Johnsonville</v>
      </c>
      <c r="S21" t="str">
        <f>VLOOKUP(Table6[[#This Row],[Store_ID]],Table4[],5,FALSE)</f>
        <v>Flagship</v>
      </c>
      <c r="T21">
        <v>4</v>
      </c>
      <c r="U21" s="6">
        <f>X21/(T21*(1-V21))</f>
        <v>464.18</v>
      </c>
      <c r="V21" s="10">
        <v>0.04</v>
      </c>
      <c r="W21" t="s">
        <v>1812</v>
      </c>
      <c r="X21" s="6">
        <v>1782.4512</v>
      </c>
      <c r="AE21"/>
    </row>
    <row r="22" spans="1:31" x14ac:dyDescent="0.25">
      <c r="A22" t="s">
        <v>1829</v>
      </c>
      <c r="B22" t="str">
        <f>VLOOKUP(Table6[[#This Row],[Customer_ID]],Table1[[Customer_ID]:[Name]],2,FALSE)</f>
        <v>Justin Cross</v>
      </c>
      <c r="C22" t="str">
        <f>VLOOKUP(Table6[[#This Row],[Customer_ID]],Table1[[Customer_ID]:[City]],5,FALSE)</f>
        <v>North Anthonychester</v>
      </c>
      <c r="D22">
        <f>VLOOKUP(Table6[[#This Row],[Customer_ID]],Table1[],3,FALSE)</f>
        <v>62</v>
      </c>
      <c r="E22" t="str">
        <f>VLOOKUP(Table6[[#This Row],[Customer_ID]],Table1[],4,FALSE)</f>
        <v>Female</v>
      </c>
      <c r="F22" t="str">
        <f>VLOOKUP(Table6[[#This Row],[Customer_ID]],Table1[],6,FALSE)</f>
        <v>Nevada</v>
      </c>
      <c r="G22" t="str">
        <f>VLOOKUP(Table6[[#This Row],[Customer_ID]],Table1[],8,FALSE)</f>
        <v>Bronze</v>
      </c>
      <c r="H22" t="s">
        <v>482</v>
      </c>
      <c r="I22" s="16">
        <v>45843</v>
      </c>
      <c r="J22" t="s">
        <v>1675</v>
      </c>
      <c r="K22" t="str">
        <f>VLOOKUP($J22,'Product_Dim (2)'!$A$2:$G$101,{3,4,5,6},FALSE)</f>
        <v>Sports</v>
      </c>
      <c r="L22" t="str">
        <f>VLOOKUP($J22,'Product_Dim (2)'!$A$2:$G$101,{4,5,6},FALSE)</f>
        <v>Fitness</v>
      </c>
      <c r="M22" s="6">
        <f t="array" ref="M22">VLOOKUP($J22,'Product_Dim (2)'!$A$2:$G$101,{6},FALSE)</f>
        <v>477.61</v>
      </c>
      <c r="N22">
        <f>VLOOKUP($J22,'Product_Dim (2)'!$A$2:$G$101,7,FALSE)</f>
        <v>300</v>
      </c>
      <c r="O22" t="s">
        <v>1790</v>
      </c>
      <c r="P22" t="str">
        <f>VLOOKUP($O22,'Store_Dim (2)'!$A$2:$E$21,2,FALSE)</f>
        <v>Holloway Ltd</v>
      </c>
      <c r="Q22" t="str">
        <f>VLOOKUP(Table6[[#This Row],[Store_ID]],Table4[],3,FALSE)</f>
        <v>North</v>
      </c>
      <c r="R22" t="str">
        <f>VLOOKUP(Table6[[#This Row],[Store_ID]],Table4[],4,FALSE)</f>
        <v>Bensonhaven</v>
      </c>
      <c r="S22" t="str">
        <f>VLOOKUP(Table6[[#This Row],[Store_ID]],Table4[],5,FALSE)</f>
        <v>Flagship</v>
      </c>
      <c r="T22">
        <v>3</v>
      </c>
      <c r="U22" s="6">
        <v>986.04</v>
      </c>
      <c r="V22" s="10">
        <v>0.27</v>
      </c>
      <c r="W22" t="s">
        <v>1812</v>
      </c>
      <c r="X22" s="6">
        <v>2159.4276</v>
      </c>
      <c r="AE22"/>
    </row>
    <row r="23" spans="1:31" x14ac:dyDescent="0.25">
      <c r="A23" t="s">
        <v>1830</v>
      </c>
      <c r="B23" t="str">
        <f>VLOOKUP(Table6[[#This Row],[Customer_ID]],Table1[[Customer_ID]:[Name]],2,FALSE)</f>
        <v>Alexander Byrd</v>
      </c>
      <c r="C23" t="str">
        <f>VLOOKUP(Table6[[#This Row],[Customer_ID]],Table1[[Customer_ID]:[City]],5,FALSE)</f>
        <v>Parkerview</v>
      </c>
      <c r="D23">
        <f>VLOOKUP(Table6[[#This Row],[Customer_ID]],Table1[],3,FALSE)</f>
        <v>25</v>
      </c>
      <c r="E23" t="str">
        <f>VLOOKUP(Table6[[#This Row],[Customer_ID]],Table1[],4,FALSE)</f>
        <v>Female</v>
      </c>
      <c r="F23" t="str">
        <f>VLOOKUP(Table6[[#This Row],[Customer_ID]],Table1[],6,FALSE)</f>
        <v>New York</v>
      </c>
      <c r="G23" t="str">
        <f>VLOOKUP(Table6[[#This Row],[Customer_ID]],Table1[],8,FALSE)</f>
        <v>Silver</v>
      </c>
      <c r="H23" t="s">
        <v>1222</v>
      </c>
      <c r="I23" s="16">
        <v>45447</v>
      </c>
      <c r="J23" t="s">
        <v>1617</v>
      </c>
      <c r="K23" t="str">
        <f>VLOOKUP($J23,'Product_Dim (2)'!$A$2:$G$101,{3,4,5,6},FALSE)</f>
        <v>Electronics</v>
      </c>
      <c r="L23" t="str">
        <f>VLOOKUP($J23,'Product_Dim (2)'!$A$2:$G$101,{4,5,6},FALSE)</f>
        <v>Computer</v>
      </c>
      <c r="M23" s="6">
        <f t="array" ref="M23">VLOOKUP($J23,'Product_Dim (2)'!$A$2:$G$101,{6},FALSE)</f>
        <v>253.33</v>
      </c>
      <c r="N23">
        <f>VLOOKUP($J23,'Product_Dim (2)'!$A$2:$G$101,7,FALSE)</f>
        <v>266</v>
      </c>
      <c r="O23" t="s">
        <v>1793</v>
      </c>
      <c r="P23" t="str">
        <f>VLOOKUP($O23,'Store_Dim (2)'!$A$2:$E$21,2,FALSE)</f>
        <v>Guerrero-Schmitt</v>
      </c>
      <c r="Q23" t="str">
        <f>VLOOKUP(Table6[[#This Row],[Store_ID]],Table4[],3,FALSE)</f>
        <v>East</v>
      </c>
      <c r="R23" t="str">
        <f>VLOOKUP(Table6[[#This Row],[Store_ID]],Table4[],4,FALSE)</f>
        <v>East Stevechester</v>
      </c>
      <c r="S23" t="str">
        <f>VLOOKUP(Table6[[#This Row],[Store_ID]],Table4[],5,FALSE)</f>
        <v>Flagship</v>
      </c>
      <c r="T23">
        <v>1</v>
      </c>
      <c r="U23" s="6">
        <v>589.55999999999995</v>
      </c>
      <c r="V23" s="10">
        <v>0.22</v>
      </c>
      <c r="W23" t="s">
        <v>1807</v>
      </c>
      <c r="X23" s="6">
        <v>459.85680000000002</v>
      </c>
      <c r="AE23"/>
    </row>
    <row r="24" spans="1:31" x14ac:dyDescent="0.25">
      <c r="A24" t="s">
        <v>1831</v>
      </c>
      <c r="B24" t="str">
        <f>VLOOKUP(Table6[[#This Row],[Customer_ID]],Table1[[Customer_ID]:[Name]],2,FALSE)</f>
        <v>Elizabeth Foster</v>
      </c>
      <c r="C24" t="str">
        <f>VLOOKUP(Table6[[#This Row],[Customer_ID]],Table1[[Customer_ID]:[City]],5,FALSE)</f>
        <v>Anthonymouth</v>
      </c>
      <c r="D24">
        <f>VLOOKUP(Table6[[#This Row],[Customer_ID]],Table1[],3,FALSE)</f>
        <v>33</v>
      </c>
      <c r="E24" t="str">
        <f>VLOOKUP(Table6[[#This Row],[Customer_ID]],Table1[],4,FALSE)</f>
        <v>Female</v>
      </c>
      <c r="F24" t="str">
        <f>VLOOKUP(Table6[[#This Row],[Customer_ID]],Table1[],6,FALSE)</f>
        <v>Oklahoma</v>
      </c>
      <c r="G24" t="str">
        <f>VLOOKUP(Table6[[#This Row],[Customer_ID]],Table1[],8,FALSE)</f>
        <v>Gold</v>
      </c>
      <c r="H24" t="s">
        <v>1450</v>
      </c>
      <c r="I24" s="16">
        <v>45394</v>
      </c>
      <c r="J24" t="s">
        <v>1669</v>
      </c>
      <c r="K24" t="str">
        <f>VLOOKUP($J24,'Product_Dim (2)'!$A$2:$G$101,{3,4,5,6},FALSE)</f>
        <v>Clothing</v>
      </c>
      <c r="L24" t="str">
        <f>VLOOKUP($J24,'Product_Dim (2)'!$A$2:$G$101,{4,5,6},FALSE)</f>
        <v>Bottoms</v>
      </c>
      <c r="M24" s="6">
        <f t="array" ref="M24">VLOOKUP($J24,'Product_Dim (2)'!$A$2:$G$101,{6},FALSE)</f>
        <v>218.22</v>
      </c>
      <c r="N24">
        <f>VLOOKUP($J24,'Product_Dim (2)'!$A$2:$G$101,7,FALSE)</f>
        <v>224</v>
      </c>
      <c r="O24" t="s">
        <v>1772</v>
      </c>
      <c r="P24" t="str">
        <f>VLOOKUP($O24,'Store_Dim (2)'!$A$2:$E$21,2,FALSE)</f>
        <v>Hill, Wagner and Ballard</v>
      </c>
      <c r="Q24" t="str">
        <f>VLOOKUP(Table6[[#This Row],[Store_ID]],Table4[],3,FALSE)</f>
        <v>East</v>
      </c>
      <c r="R24" t="str">
        <f>VLOOKUP(Table6[[#This Row],[Store_ID]],Table4[],4,FALSE)</f>
        <v>East Davidville</v>
      </c>
      <c r="S24" t="str">
        <f>VLOOKUP(Table6[[#This Row],[Store_ID]],Table4[],5,FALSE)</f>
        <v>Online</v>
      </c>
      <c r="T24">
        <v>3</v>
      </c>
      <c r="U24" s="6">
        <v>979.42</v>
      </c>
      <c r="V24" s="10">
        <v>0.03</v>
      </c>
      <c r="W24" t="s">
        <v>1809</v>
      </c>
      <c r="X24" s="6">
        <v>2850.1122</v>
      </c>
      <c r="AE24"/>
    </row>
    <row r="25" spans="1:31" x14ac:dyDescent="0.25">
      <c r="A25" t="s">
        <v>1832</v>
      </c>
      <c r="B25" t="str">
        <f>VLOOKUP(Table6[[#This Row],[Customer_ID]],Table1[[Customer_ID]:[Name]],2,FALSE)</f>
        <v>Miranda King</v>
      </c>
      <c r="C25" t="str">
        <f>VLOOKUP(Table6[[#This Row],[Customer_ID]],Table1[[Customer_ID]:[City]],5,FALSE)</f>
        <v>West Mathew</v>
      </c>
      <c r="D25">
        <f>VLOOKUP(Table6[[#This Row],[Customer_ID]],Table1[],3,FALSE)</f>
        <v>34</v>
      </c>
      <c r="E25" t="str">
        <f>VLOOKUP(Table6[[#This Row],[Customer_ID]],Table1[],4,FALSE)</f>
        <v>Female</v>
      </c>
      <c r="F25" t="str">
        <f>VLOOKUP(Table6[[#This Row],[Customer_ID]],Table1[],6,FALSE)</f>
        <v>New York</v>
      </c>
      <c r="G25" t="str">
        <f>VLOOKUP(Table6[[#This Row],[Customer_ID]],Table1[],8,FALSE)</f>
        <v>Platinum</v>
      </c>
      <c r="H25" t="s">
        <v>1138</v>
      </c>
      <c r="I25" s="16">
        <v>45466</v>
      </c>
      <c r="J25" t="s">
        <v>1555</v>
      </c>
      <c r="K25" t="str">
        <f>VLOOKUP($J25,'Product_Dim (2)'!$A$2:$G$101,{3,4,5,6},FALSE)</f>
        <v>Beauty</v>
      </c>
      <c r="L25" t="str">
        <f>VLOOKUP($J25,'Product_Dim (2)'!$A$2:$G$101,{4,5,6},FALSE)</f>
        <v>Haircare</v>
      </c>
      <c r="M25" s="6">
        <f t="array" ref="M25">VLOOKUP($J25,'Product_Dim (2)'!$A$2:$G$101,{6},FALSE)</f>
        <v>115.82</v>
      </c>
      <c r="N25">
        <f>VLOOKUP($J25,'Product_Dim (2)'!$A$2:$G$101,7,FALSE)</f>
        <v>460</v>
      </c>
      <c r="O25" t="s">
        <v>1765</v>
      </c>
      <c r="P25" t="str">
        <f>VLOOKUP($O25,'Store_Dim (2)'!$A$2:$E$21,2,FALSE)</f>
        <v>Bean, Jones and Park</v>
      </c>
      <c r="Q25" t="str">
        <f>VLOOKUP(Table6[[#This Row],[Store_ID]],Table4[],3,FALSE)</f>
        <v>West</v>
      </c>
      <c r="R25" t="str">
        <f>VLOOKUP(Table6[[#This Row],[Store_ID]],Table4[],4,FALSE)</f>
        <v>Thompsonborough</v>
      </c>
      <c r="S25" t="str">
        <f>VLOOKUP(Table6[[#This Row],[Store_ID]],Table4[],5,FALSE)</f>
        <v>Online</v>
      </c>
      <c r="T25">
        <v>1</v>
      </c>
      <c r="U25" s="6">
        <v>719.28</v>
      </c>
      <c r="V25" s="10">
        <v>0.08</v>
      </c>
      <c r="W25" t="s">
        <v>1807</v>
      </c>
      <c r="X25" s="6">
        <v>661.73760000000004</v>
      </c>
      <c r="AE25"/>
    </row>
    <row r="26" spans="1:31" x14ac:dyDescent="0.25">
      <c r="A26" t="s">
        <v>1833</v>
      </c>
      <c r="B26" t="str">
        <f>VLOOKUP(Table6[[#This Row],[Customer_ID]],Table1[[Customer_ID]:[Name]],2,FALSE)</f>
        <v>Jennifer Pruitt</v>
      </c>
      <c r="C26" t="str">
        <f>VLOOKUP(Table6[[#This Row],[Customer_ID]],Table1[[Customer_ID]:[City]],5,FALSE)</f>
        <v>East Justin</v>
      </c>
      <c r="D26">
        <f>VLOOKUP(Table6[[#This Row],[Customer_ID]],Table1[],3,FALSE)</f>
        <v>53</v>
      </c>
      <c r="E26" t="str">
        <f>VLOOKUP(Table6[[#This Row],[Customer_ID]],Table1[],4,FALSE)</f>
        <v>Male</v>
      </c>
      <c r="F26" t="str">
        <f>VLOOKUP(Table6[[#This Row],[Customer_ID]],Table1[],6,FALSE)</f>
        <v>Missouri</v>
      </c>
      <c r="G26" t="str">
        <f>VLOOKUP(Table6[[#This Row],[Customer_ID]],Table1[],8,FALSE)</f>
        <v>Silver</v>
      </c>
      <c r="H26" t="s">
        <v>607</v>
      </c>
      <c r="I26" s="16">
        <v>45908</v>
      </c>
      <c r="J26" t="s">
        <v>1665</v>
      </c>
      <c r="K26" t="str">
        <f>VLOOKUP($J26,'Product_Dim (2)'!$A$2:$G$101,{3,4,5,6},FALSE)</f>
        <v>Electronics</v>
      </c>
      <c r="L26" t="str">
        <f>VLOOKUP($J26,'Product_Dim (2)'!$A$2:$G$101,{4,5,6},FALSE)</f>
        <v>Accessories</v>
      </c>
      <c r="M26" s="6">
        <f t="array" ref="M26">VLOOKUP($J26,'Product_Dim (2)'!$A$2:$G$101,{6},FALSE)</f>
        <v>349.17</v>
      </c>
      <c r="N26">
        <f>VLOOKUP($J26,'Product_Dim (2)'!$A$2:$G$101,7,FALSE)</f>
        <v>476</v>
      </c>
      <c r="O26" t="s">
        <v>1759</v>
      </c>
      <c r="P26" t="str">
        <f>VLOOKUP($O26,'Store_Dim (2)'!$A$2:$E$21,2,FALSE)</f>
        <v>Benson-Elliott</v>
      </c>
      <c r="Q26" t="str">
        <f>VLOOKUP(Table6[[#This Row],[Store_ID]],Table4[],3,FALSE)</f>
        <v>East</v>
      </c>
      <c r="R26" t="str">
        <f>VLOOKUP(Table6[[#This Row],[Store_ID]],Table4[],4,FALSE)</f>
        <v>Port Josephberg</v>
      </c>
      <c r="S26" t="str">
        <f>VLOOKUP(Table6[[#This Row],[Store_ID]],Table4[],5,FALSE)</f>
        <v>Online</v>
      </c>
      <c r="T26">
        <v>3</v>
      </c>
      <c r="U26" s="6">
        <v>77.599999999999994</v>
      </c>
      <c r="V26" s="10">
        <v>7.0000000000000007E-2</v>
      </c>
      <c r="W26" t="s">
        <v>1807</v>
      </c>
      <c r="X26" s="6">
        <v>216.50399999999999</v>
      </c>
      <c r="AE26"/>
    </row>
    <row r="27" spans="1:31" x14ac:dyDescent="0.25">
      <c r="A27" t="s">
        <v>1834</v>
      </c>
      <c r="B27" t="str">
        <f>VLOOKUP(Table6[[#This Row],[Customer_ID]],Table1[[Customer_ID]:[Name]],2,FALSE)</f>
        <v>Erika Padilla</v>
      </c>
      <c r="C27" t="str">
        <f>VLOOKUP(Table6[[#This Row],[Customer_ID]],Table1[[Customer_ID]:[City]],5,FALSE)</f>
        <v>Andrewsland</v>
      </c>
      <c r="D27">
        <f>VLOOKUP(Table6[[#This Row],[Customer_ID]],Table1[],3,FALSE)</f>
        <v>50</v>
      </c>
      <c r="E27" t="str">
        <f>VLOOKUP(Table6[[#This Row],[Customer_ID]],Table1[],4,FALSE)</f>
        <v>Male</v>
      </c>
      <c r="F27" t="str">
        <f>VLOOKUP(Table6[[#This Row],[Customer_ID]],Table1[],6,FALSE)</f>
        <v>Alabama</v>
      </c>
      <c r="G27" t="str">
        <f>VLOOKUP(Table6[[#This Row],[Customer_ID]],Table1[],8,FALSE)</f>
        <v>Silver</v>
      </c>
      <c r="H27" t="s">
        <v>1177</v>
      </c>
      <c r="I27" s="16">
        <v>45552</v>
      </c>
      <c r="J27" t="s">
        <v>1538</v>
      </c>
      <c r="K27" t="str">
        <f>VLOOKUP($J27,'Product_Dim (2)'!$A$2:$G$101,{3,4,5,6},FALSE)</f>
        <v>Clothing</v>
      </c>
      <c r="L27" t="str">
        <f>VLOOKUP($J27,'Product_Dim (2)'!$A$2:$G$101,{4,5,6},FALSE)</f>
        <v>Accessories</v>
      </c>
      <c r="M27" s="6">
        <f t="array" ref="M27">VLOOKUP($J27,'Product_Dim (2)'!$A$2:$G$101,{6},FALSE)</f>
        <v>261</v>
      </c>
      <c r="N27">
        <f>VLOOKUP($J27,'Product_Dim (2)'!$A$2:$G$101,7,FALSE)</f>
        <v>59</v>
      </c>
      <c r="O27" t="s">
        <v>1749</v>
      </c>
      <c r="P27" t="str">
        <f>VLOOKUP($O27,'Store_Dim (2)'!$A$2:$E$21,2,FALSE)</f>
        <v>Johnson-Wright</v>
      </c>
      <c r="Q27" t="str">
        <f>VLOOKUP(Table6[[#This Row],[Store_ID]],Table4[],3,FALSE)</f>
        <v>North</v>
      </c>
      <c r="R27" t="str">
        <f>VLOOKUP(Table6[[#This Row],[Store_ID]],Table4[],4,FALSE)</f>
        <v>Hoodberg</v>
      </c>
      <c r="S27" t="str">
        <f>VLOOKUP(Table6[[#This Row],[Store_ID]],Table4[],5,FALSE)</f>
        <v>Outlet</v>
      </c>
      <c r="T27">
        <v>4</v>
      </c>
      <c r="U27" s="6">
        <v>852.71</v>
      </c>
      <c r="V27" s="10">
        <v>0.14000000000000001</v>
      </c>
      <c r="W27" t="s">
        <v>1809</v>
      </c>
      <c r="X27" s="6">
        <v>2933.3224</v>
      </c>
      <c r="AE27"/>
    </row>
    <row r="28" spans="1:31" x14ac:dyDescent="0.25">
      <c r="A28" t="s">
        <v>1835</v>
      </c>
      <c r="B28" t="str">
        <f>VLOOKUP(Table6[[#This Row],[Customer_ID]],Table1[[Customer_ID]:[Name]],2,FALSE)</f>
        <v>Stuart Johnson</v>
      </c>
      <c r="C28" t="str">
        <f>VLOOKUP(Table6[[#This Row],[Customer_ID]],Table1[[Customer_ID]:[City]],5,FALSE)</f>
        <v>West Markport</v>
      </c>
      <c r="D28">
        <f>VLOOKUP(Table6[[#This Row],[Customer_ID]],Table1[],3,FALSE)</f>
        <v>42</v>
      </c>
      <c r="E28" t="str">
        <f>VLOOKUP(Table6[[#This Row],[Customer_ID]],Table1[],4,FALSE)</f>
        <v>Female</v>
      </c>
      <c r="F28" t="str">
        <f>VLOOKUP(Table6[[#This Row],[Customer_ID]],Table1[],6,FALSE)</f>
        <v>North Dakota</v>
      </c>
      <c r="G28" t="str">
        <f>VLOOKUP(Table6[[#This Row],[Customer_ID]],Table1[],8,FALSE)</f>
        <v>Platinum</v>
      </c>
      <c r="H28" t="s">
        <v>687</v>
      </c>
      <c r="I28" s="16">
        <v>45294</v>
      </c>
      <c r="J28" t="s">
        <v>1727</v>
      </c>
      <c r="K28" t="str">
        <f>VLOOKUP($J28,'Product_Dim (2)'!$A$2:$G$101,{3,4,5,6},FALSE)</f>
        <v>Electronics</v>
      </c>
      <c r="L28" t="str">
        <f>VLOOKUP($J28,'Product_Dim (2)'!$A$2:$G$101,{4,5,6},FALSE)</f>
        <v>Audio</v>
      </c>
      <c r="M28" s="6">
        <f t="array" ref="M28">VLOOKUP($J28,'Product_Dim (2)'!$A$2:$G$101,{6},FALSE)</f>
        <v>431.67</v>
      </c>
      <c r="N28">
        <f>VLOOKUP($J28,'Product_Dim (2)'!$A$2:$G$101,7,FALSE)</f>
        <v>73</v>
      </c>
      <c r="O28" t="s">
        <v>1765</v>
      </c>
      <c r="P28" t="str">
        <f>VLOOKUP($O28,'Store_Dim (2)'!$A$2:$E$21,2,FALSE)</f>
        <v>Bean, Jones and Park</v>
      </c>
      <c r="Q28" t="str">
        <f>VLOOKUP(Table6[[#This Row],[Store_ID]],Table4[],3,FALSE)</f>
        <v>West</v>
      </c>
      <c r="R28" t="str">
        <f>VLOOKUP(Table6[[#This Row],[Store_ID]],Table4[],4,FALSE)</f>
        <v>Thompsonborough</v>
      </c>
      <c r="S28" t="str">
        <f>VLOOKUP(Table6[[#This Row],[Store_ID]],Table4[],5,FALSE)</f>
        <v>Online</v>
      </c>
      <c r="T28">
        <v>4</v>
      </c>
      <c r="U28" s="6">
        <v>156.16</v>
      </c>
      <c r="V28" s="10">
        <f>1-(X28/(T28*U28))</f>
        <v>3.9999999999999925E-2</v>
      </c>
      <c r="W28" t="s">
        <v>1807</v>
      </c>
      <c r="X28" s="6">
        <v>599.65440000000001</v>
      </c>
      <c r="AE28"/>
    </row>
    <row r="29" spans="1:31" x14ac:dyDescent="0.25">
      <c r="A29" t="s">
        <v>1836</v>
      </c>
      <c r="B29" t="str">
        <f>VLOOKUP(Table6[[#This Row],[Customer_ID]],Table1[[Customer_ID]:[Name]],2,FALSE)</f>
        <v>Anna Perez</v>
      </c>
      <c r="C29" t="str">
        <f>VLOOKUP(Table6[[#This Row],[Customer_ID]],Table1[[Customer_ID]:[City]],5,FALSE)</f>
        <v>South Jerry</v>
      </c>
      <c r="D29">
        <f>VLOOKUP(Table6[[#This Row],[Customer_ID]],Table1[],3,FALSE)</f>
        <v>30</v>
      </c>
      <c r="E29" t="str">
        <f>VLOOKUP(Table6[[#This Row],[Customer_ID]],Table1[],4,FALSE)</f>
        <v>Male</v>
      </c>
      <c r="F29" t="str">
        <f>VLOOKUP(Table6[[#This Row],[Customer_ID]],Table1[],6,FALSE)</f>
        <v>Maine</v>
      </c>
      <c r="G29" t="str">
        <f>VLOOKUP(Table6[[#This Row],[Customer_ID]],Table1[],8,FALSE)</f>
        <v>Platinum</v>
      </c>
      <c r="H29" t="s">
        <v>648</v>
      </c>
      <c r="I29" s="16">
        <v>45710</v>
      </c>
      <c r="J29" t="s">
        <v>1685</v>
      </c>
      <c r="K29" t="str">
        <f>VLOOKUP($J29,'Product_Dim (2)'!$A$2:$G$101,{3,4,5,6},FALSE)</f>
        <v>Electronics</v>
      </c>
      <c r="L29" t="str">
        <f>VLOOKUP($J29,'Product_Dim (2)'!$A$2:$G$101,{4,5,6},FALSE)</f>
        <v>Appliances</v>
      </c>
      <c r="M29" s="6">
        <f t="array" ref="M29">VLOOKUP($J29,'Product_Dim (2)'!$A$2:$G$101,{6},FALSE)</f>
        <v>480.9</v>
      </c>
      <c r="N29">
        <f>VLOOKUP($J29,'Product_Dim (2)'!$A$2:$G$101,7,FALSE)</f>
        <v>104</v>
      </c>
      <c r="O29" t="s">
        <v>1765</v>
      </c>
      <c r="P29" t="str">
        <f>VLOOKUP($O29,'Store_Dim (2)'!$A$2:$E$21,2,FALSE)</f>
        <v>Bean, Jones and Park</v>
      </c>
      <c r="Q29" t="str">
        <f>VLOOKUP(Table6[[#This Row],[Store_ID]],Table4[],3,FALSE)</f>
        <v>West</v>
      </c>
      <c r="R29" t="str">
        <f>VLOOKUP(Table6[[#This Row],[Store_ID]],Table4[],4,FALSE)</f>
        <v>Thompsonborough</v>
      </c>
      <c r="S29" t="str">
        <f>VLOOKUP(Table6[[#This Row],[Store_ID]],Table4[],5,FALSE)</f>
        <v>Online</v>
      </c>
      <c r="T29">
        <v>3</v>
      </c>
      <c r="U29" s="6">
        <v>815.49</v>
      </c>
      <c r="V29" s="10">
        <v>0.17</v>
      </c>
      <c r="W29" t="s">
        <v>1807</v>
      </c>
      <c r="X29" s="6">
        <v>2030.5700999999999</v>
      </c>
      <c r="AE29"/>
    </row>
    <row r="30" spans="1:31" x14ac:dyDescent="0.25">
      <c r="A30" t="s">
        <v>1837</v>
      </c>
      <c r="B30" t="str">
        <f>VLOOKUP(Table6[[#This Row],[Customer_ID]],Table1[[Customer_ID]:[Name]],2,FALSE)</f>
        <v>Theresa Campbell</v>
      </c>
      <c r="C30" t="str">
        <f>VLOOKUP(Table6[[#This Row],[Customer_ID]],Table1[[Customer_ID]:[City]],5,FALSE)</f>
        <v>New Brian</v>
      </c>
      <c r="D30">
        <f>VLOOKUP(Table6[[#This Row],[Customer_ID]],Table1[],3,FALSE)</f>
        <v>42</v>
      </c>
      <c r="E30" t="str">
        <f>VLOOKUP(Table6[[#This Row],[Customer_ID]],Table1[],4,FALSE)</f>
        <v>Female</v>
      </c>
      <c r="F30" t="str">
        <f>VLOOKUP(Table6[[#This Row],[Customer_ID]],Table1[],6,FALSE)</f>
        <v>Wisconsin</v>
      </c>
      <c r="G30" t="str">
        <f>VLOOKUP(Table6[[#This Row],[Customer_ID]],Table1[],8,FALSE)</f>
        <v>Bronze</v>
      </c>
      <c r="H30" t="s">
        <v>494</v>
      </c>
      <c r="I30" s="16">
        <v>45923</v>
      </c>
      <c r="J30" t="s">
        <v>1557</v>
      </c>
      <c r="K30" t="str">
        <f>VLOOKUP($J30,'Product_Dim (2)'!$A$2:$G$101,{3,4,5,6},FALSE)</f>
        <v>Electronics</v>
      </c>
      <c r="L30" t="str">
        <f>VLOOKUP($J30,'Product_Dim (2)'!$A$2:$G$101,{4,5,6},FALSE)</f>
        <v>Accessories</v>
      </c>
      <c r="M30" s="6">
        <f t="array" ref="M30">VLOOKUP($J30,'Product_Dim (2)'!$A$2:$G$101,{6},FALSE)</f>
        <v>242.23</v>
      </c>
      <c r="N30">
        <f>VLOOKUP($J30,'Product_Dim (2)'!$A$2:$G$101,7,FALSE)</f>
        <v>453</v>
      </c>
      <c r="O30" t="s">
        <v>1744</v>
      </c>
      <c r="P30" t="str">
        <f>VLOOKUP($O30,'Store_Dim (2)'!$A$2:$E$21,2,FALSE)</f>
        <v>Black-Horn</v>
      </c>
      <c r="Q30" t="str">
        <f>VLOOKUP(Table6[[#This Row],[Store_ID]],Table4[],3,FALSE)</f>
        <v>South</v>
      </c>
      <c r="R30" t="str">
        <f>VLOOKUP(Table6[[#This Row],[Store_ID]],Table4[],4,FALSE)</f>
        <v>North Nancyview</v>
      </c>
      <c r="S30" t="str">
        <f>VLOOKUP(Table6[[#This Row],[Store_ID]],Table4[],5,FALSE)</f>
        <v>Outlet</v>
      </c>
      <c r="T30">
        <v>2</v>
      </c>
      <c r="U30" s="6">
        <v>74.209999999999994</v>
      </c>
      <c r="V30" s="10">
        <v>0.11</v>
      </c>
      <c r="W30" t="s">
        <v>1809</v>
      </c>
      <c r="X30" s="6">
        <v>132.09379999999999</v>
      </c>
      <c r="AE30"/>
    </row>
    <row r="31" spans="1:31" x14ac:dyDescent="0.25">
      <c r="A31" t="s">
        <v>1838</v>
      </c>
      <c r="B31" t="str">
        <f>VLOOKUP(Table6[[#This Row],[Customer_ID]],Table1[[Customer_ID]:[Name]],2,FALSE)</f>
        <v>Sherry Cabrera</v>
      </c>
      <c r="C31" t="str">
        <f>VLOOKUP(Table6[[#This Row],[Customer_ID]],Table1[[Customer_ID]:[City]],5,FALSE)</f>
        <v>Shannonview</v>
      </c>
      <c r="D31">
        <f>VLOOKUP(Table6[[#This Row],[Customer_ID]],Table1[],3,FALSE)</f>
        <v>55</v>
      </c>
      <c r="E31" t="str">
        <f>VLOOKUP(Table6[[#This Row],[Customer_ID]],Table1[],4,FALSE)</f>
        <v>Male</v>
      </c>
      <c r="F31" t="str">
        <f>VLOOKUP(Table6[[#This Row],[Customer_ID]],Table1[],6,FALSE)</f>
        <v>Pennsylvania</v>
      </c>
      <c r="G31" t="str">
        <f>VLOOKUP(Table6[[#This Row],[Customer_ID]],Table1[],8,FALSE)</f>
        <v>Silver</v>
      </c>
      <c r="H31" t="s">
        <v>1080</v>
      </c>
      <c r="I31" s="16">
        <v>45302</v>
      </c>
      <c r="J31" t="s">
        <v>1729</v>
      </c>
      <c r="K31" t="str">
        <f>VLOOKUP($J31,'Product_Dim (2)'!$A$2:$G$101,{3,4,5,6},FALSE)</f>
        <v>Home</v>
      </c>
      <c r="L31" t="str">
        <f>VLOOKUP($J31,'Product_Dim (2)'!$A$2:$G$101,{4,5,6},FALSE)</f>
        <v>Kitchen</v>
      </c>
      <c r="M31" s="6">
        <f t="array" ref="M31">VLOOKUP($J31,'Product_Dim (2)'!$A$2:$G$101,{6},FALSE)</f>
        <v>201.41</v>
      </c>
      <c r="N31">
        <f>VLOOKUP($J31,'Product_Dim (2)'!$A$2:$G$101,7,FALSE)</f>
        <v>146</v>
      </c>
      <c r="O31" t="s">
        <v>1749</v>
      </c>
      <c r="P31" t="str">
        <f>VLOOKUP($O31,'Store_Dim (2)'!$A$2:$E$21,2,FALSE)</f>
        <v>Johnson-Wright</v>
      </c>
      <c r="Q31" t="str">
        <f>VLOOKUP(Table6[[#This Row],[Store_ID]],Table4[],3,FALSE)</f>
        <v>North</v>
      </c>
      <c r="R31" t="str">
        <f>VLOOKUP(Table6[[#This Row],[Store_ID]],Table4[],4,FALSE)</f>
        <v>Hoodberg</v>
      </c>
      <c r="S31" t="str">
        <f>VLOOKUP(Table6[[#This Row],[Store_ID]],Table4[],5,FALSE)</f>
        <v>Outlet</v>
      </c>
      <c r="T31">
        <f>X31/(U31*(1-V31))</f>
        <v>4</v>
      </c>
      <c r="U31" s="6">
        <v>451.67</v>
      </c>
      <c r="V31" s="10">
        <v>0.15</v>
      </c>
      <c r="W31" t="s">
        <v>1807</v>
      </c>
      <c r="X31" s="6">
        <v>1535.6780000000001</v>
      </c>
      <c r="AE31"/>
    </row>
    <row r="32" spans="1:31" x14ac:dyDescent="0.25">
      <c r="A32" t="s">
        <v>1839</v>
      </c>
      <c r="B32" t="str">
        <f>VLOOKUP(Table6[[#This Row],[Customer_ID]],Table1[[Customer_ID]:[Name]],2,FALSE)</f>
        <v>Joshua Ryan</v>
      </c>
      <c r="C32" t="str">
        <f>VLOOKUP(Table6[[#This Row],[Customer_ID]],Table1[[Customer_ID]:[City]],5,FALSE)</f>
        <v>New David</v>
      </c>
      <c r="D32">
        <f>VLOOKUP(Table6[[#This Row],[Customer_ID]],Table1[],3,FALSE)</f>
        <v>27</v>
      </c>
      <c r="E32" t="str">
        <f>VLOOKUP(Table6[[#This Row],[Customer_ID]],Table1[],4,FALSE)</f>
        <v>Female</v>
      </c>
      <c r="F32" t="str">
        <f>VLOOKUP(Table6[[#This Row],[Customer_ID]],Table1[],6,FALSE)</f>
        <v>New Jersey</v>
      </c>
      <c r="G32" t="str">
        <f>VLOOKUP(Table6[[#This Row],[Customer_ID]],Table1[],8,FALSE)</f>
        <v>Platinum</v>
      </c>
      <c r="H32" t="s">
        <v>118</v>
      </c>
      <c r="I32" s="16">
        <v>45217</v>
      </c>
      <c r="J32" t="s">
        <v>1538</v>
      </c>
      <c r="K32" t="str">
        <f>VLOOKUP($J32,'Product_Dim (2)'!$A$2:$G$101,{3,4,5,6},FALSE)</f>
        <v>Clothing</v>
      </c>
      <c r="L32" t="str">
        <f>VLOOKUP($J32,'Product_Dim (2)'!$A$2:$G$101,{4,5,6},FALSE)</f>
        <v>Accessories</v>
      </c>
      <c r="M32" s="6">
        <f t="array" ref="M32">VLOOKUP($J32,'Product_Dim (2)'!$A$2:$G$101,{6},FALSE)</f>
        <v>261</v>
      </c>
      <c r="N32">
        <f>VLOOKUP($J32,'Product_Dim (2)'!$A$2:$G$101,7,FALSE)</f>
        <v>59</v>
      </c>
      <c r="O32" t="s">
        <v>1796</v>
      </c>
      <c r="P32" t="str">
        <f>VLOOKUP($O32,'Store_Dim (2)'!$A$2:$E$21,2,FALSE)</f>
        <v>Mann-Austin</v>
      </c>
      <c r="Q32" t="str">
        <f>VLOOKUP(Table6[[#This Row],[Store_ID]],Table4[],3,FALSE)</f>
        <v>East</v>
      </c>
      <c r="R32" t="str">
        <f>VLOOKUP(Table6[[#This Row],[Store_ID]],Table4[],4,FALSE)</f>
        <v>Vasquezborough</v>
      </c>
      <c r="S32" t="str">
        <f>VLOOKUP(Table6[[#This Row],[Store_ID]],Table4[],5,FALSE)</f>
        <v>Online</v>
      </c>
      <c r="T32">
        <v>1</v>
      </c>
      <c r="U32" s="6">
        <v>429.38</v>
      </c>
      <c r="V32" s="10">
        <v>0.13</v>
      </c>
      <c r="W32" t="s">
        <v>1809</v>
      </c>
      <c r="X32" s="6">
        <v>373.56060000000002</v>
      </c>
      <c r="AE32"/>
    </row>
    <row r="33" spans="1:31" x14ac:dyDescent="0.25">
      <c r="A33" t="s">
        <v>1840</v>
      </c>
      <c r="B33" t="str">
        <f>VLOOKUP(Table6[[#This Row],[Customer_ID]],Table1[[Customer_ID]:[Name]],2,FALSE)</f>
        <v>Shane Brown</v>
      </c>
      <c r="C33" t="str">
        <f>VLOOKUP(Table6[[#This Row],[Customer_ID]],Table1[[Customer_ID]:[City]],5,FALSE)</f>
        <v>East Andrea</v>
      </c>
      <c r="D33">
        <f>VLOOKUP(Table6[[#This Row],[Customer_ID]],Table1[],3,FALSE)</f>
        <v>23</v>
      </c>
      <c r="E33" t="str">
        <f>VLOOKUP(Table6[[#This Row],[Customer_ID]],Table1[],4,FALSE)</f>
        <v>Female</v>
      </c>
      <c r="F33" t="str">
        <f>VLOOKUP(Table6[[#This Row],[Customer_ID]],Table1[],6,FALSE)</f>
        <v>Michigan</v>
      </c>
      <c r="G33" t="str">
        <f>VLOOKUP(Table6[[#This Row],[Customer_ID]],Table1[],8,FALSE)</f>
        <v>Gold</v>
      </c>
      <c r="H33" t="s">
        <v>1267</v>
      </c>
      <c r="I33" s="16">
        <v>45593</v>
      </c>
      <c r="J33" t="s">
        <v>1637</v>
      </c>
      <c r="K33" t="str">
        <f>VLOOKUP($J33,'Product_Dim (2)'!$A$2:$G$101,{3,4,5,6},FALSE)</f>
        <v>Clothing</v>
      </c>
      <c r="L33" t="str">
        <f>VLOOKUP($J33,'Product_Dim (2)'!$A$2:$G$101,{4,5,6},FALSE)</f>
        <v>Bottoms</v>
      </c>
      <c r="M33" s="6">
        <f t="array" ref="M33">VLOOKUP($J33,'Product_Dim (2)'!$A$2:$G$101,{6},FALSE)</f>
        <v>386.56</v>
      </c>
      <c r="N33">
        <f>VLOOKUP($J33,'Product_Dim (2)'!$A$2:$G$101,7,FALSE)</f>
        <v>125</v>
      </c>
      <c r="O33" t="s">
        <v>1777</v>
      </c>
      <c r="P33" t="str">
        <f>VLOOKUP($O33,'Store_Dim (2)'!$A$2:$E$21,2,FALSE)</f>
        <v>Thomas, Bridges and Harris</v>
      </c>
      <c r="Q33" t="str">
        <f>VLOOKUP(Table6[[#This Row],[Store_ID]],Table4[],3,FALSE)</f>
        <v>North</v>
      </c>
      <c r="R33" t="str">
        <f>VLOOKUP(Table6[[#This Row],[Store_ID]],Table4[],4,FALSE)</f>
        <v>Sabrinatown</v>
      </c>
      <c r="S33" t="str">
        <f>VLOOKUP(Table6[[#This Row],[Store_ID]],Table4[],5,FALSE)</f>
        <v>Online</v>
      </c>
      <c r="T33">
        <v>2</v>
      </c>
      <c r="U33" s="6">
        <v>148.96</v>
      </c>
      <c r="V33" s="10">
        <v>0.03</v>
      </c>
      <c r="W33" t="s">
        <v>1812</v>
      </c>
      <c r="X33" s="6">
        <v>288.98239999999998</v>
      </c>
      <c r="AE33"/>
    </row>
    <row r="34" spans="1:31" x14ac:dyDescent="0.25">
      <c r="A34" t="s">
        <v>1841</v>
      </c>
      <c r="B34" t="str">
        <f>VLOOKUP(Table6[[#This Row],[Customer_ID]],Table1[[Customer_ID]:[Name]],2,FALSE)</f>
        <v>Jennifer Johnson</v>
      </c>
      <c r="C34" t="str">
        <f>VLOOKUP(Table6[[#This Row],[Customer_ID]],Table1[[Customer_ID]:[City]],5,FALSE)</f>
        <v>Cheyenneborough</v>
      </c>
      <c r="D34">
        <f>VLOOKUP(Table6[[#This Row],[Customer_ID]],Table1[],3,FALSE)</f>
        <v>54</v>
      </c>
      <c r="E34" t="str">
        <f>VLOOKUP(Table6[[#This Row],[Customer_ID]],Table1[],4,FALSE)</f>
        <v>Male</v>
      </c>
      <c r="F34" t="str">
        <f>VLOOKUP(Table6[[#This Row],[Customer_ID]],Table1[],6,FALSE)</f>
        <v>New Hampshire</v>
      </c>
      <c r="G34" t="str">
        <f>VLOOKUP(Table6[[#This Row],[Customer_ID]],Table1[],8,FALSE)</f>
        <v>Bronze</v>
      </c>
      <c r="H34" t="s">
        <v>1226</v>
      </c>
      <c r="I34" s="16">
        <v>45597</v>
      </c>
      <c r="J34" t="s">
        <v>1681</v>
      </c>
      <c r="K34" t="str">
        <f>VLOOKUP($J34,'Product_Dim (2)'!$A$2:$G$101,{3,4,5,6},FALSE)</f>
        <v>Clothing</v>
      </c>
      <c r="L34" t="str">
        <f>VLOOKUP($J34,'Product_Dim (2)'!$A$2:$G$101,{4,5,6},FALSE)</f>
        <v>Footwear</v>
      </c>
      <c r="M34" s="6">
        <f t="array" ref="M34">VLOOKUP($J34,'Product_Dim (2)'!$A$2:$G$101,{6},FALSE)</f>
        <v>158.13999999999999</v>
      </c>
      <c r="N34">
        <f>VLOOKUP($J34,'Product_Dim (2)'!$A$2:$G$101,7,FALSE)</f>
        <v>82</v>
      </c>
      <c r="O34" t="s">
        <v>1765</v>
      </c>
      <c r="P34" t="str">
        <f>VLOOKUP($O34,'Store_Dim (2)'!$A$2:$E$21,2,FALSE)</f>
        <v>Bean, Jones and Park</v>
      </c>
      <c r="Q34" t="str">
        <f>VLOOKUP(Table6[[#This Row],[Store_ID]],Table4[],3,FALSE)</f>
        <v>West</v>
      </c>
      <c r="R34" t="str">
        <f>VLOOKUP(Table6[[#This Row],[Store_ID]],Table4[],4,FALSE)</f>
        <v>Thompsonborough</v>
      </c>
      <c r="S34" t="str">
        <f>VLOOKUP(Table6[[#This Row],[Store_ID]],Table4[],5,FALSE)</f>
        <v>Online</v>
      </c>
      <c r="T34">
        <v>4</v>
      </c>
      <c r="U34" s="6">
        <v>313.83</v>
      </c>
      <c r="V34" s="10">
        <v>0.08</v>
      </c>
      <c r="W34" t="s">
        <v>1807</v>
      </c>
      <c r="X34" s="6">
        <v>1154.8943999999999</v>
      </c>
      <c r="AE34"/>
    </row>
    <row r="35" spans="1:31" x14ac:dyDescent="0.25">
      <c r="A35" t="s">
        <v>1842</v>
      </c>
      <c r="B35" t="str">
        <f>VLOOKUP(Table6[[#This Row],[Customer_ID]],Table1[[Customer_ID]:[Name]],2,FALSE)</f>
        <v>April Phillips</v>
      </c>
      <c r="C35" t="str">
        <f>VLOOKUP(Table6[[#This Row],[Customer_ID]],Table1[[Customer_ID]:[City]],5,FALSE)</f>
        <v>Lake Carolyn</v>
      </c>
      <c r="D35">
        <f>VLOOKUP(Table6[[#This Row],[Customer_ID]],Table1[],3,FALSE)</f>
        <v>62</v>
      </c>
      <c r="E35" t="str">
        <f>VLOOKUP(Table6[[#This Row],[Customer_ID]],Table1[],4,FALSE)</f>
        <v>Female</v>
      </c>
      <c r="F35" t="str">
        <f>VLOOKUP(Table6[[#This Row],[Customer_ID]],Table1[],6,FALSE)</f>
        <v>Hawaii</v>
      </c>
      <c r="G35" t="str">
        <f>VLOOKUP(Table6[[#This Row],[Customer_ID]],Table1[],8,FALSE)</f>
        <v>Platinum</v>
      </c>
      <c r="H35" t="s">
        <v>1384</v>
      </c>
      <c r="I35" s="16">
        <v>45620</v>
      </c>
      <c r="J35" t="s">
        <v>1555</v>
      </c>
      <c r="K35" t="str">
        <f>VLOOKUP($J35,'Product_Dim (2)'!$A$2:$G$101,{3,4,5,6},FALSE)</f>
        <v>Beauty</v>
      </c>
      <c r="L35" t="str">
        <f>VLOOKUP($J35,'Product_Dim (2)'!$A$2:$G$101,{4,5,6},FALSE)</f>
        <v>Haircare</v>
      </c>
      <c r="M35" s="6">
        <f t="array" ref="M35">VLOOKUP($J35,'Product_Dim (2)'!$A$2:$G$101,{6},FALSE)</f>
        <v>115.82</v>
      </c>
      <c r="N35">
        <f>VLOOKUP($J35,'Product_Dim (2)'!$A$2:$G$101,7,FALSE)</f>
        <v>460</v>
      </c>
      <c r="O35" t="s">
        <v>1759</v>
      </c>
      <c r="P35" t="str">
        <f>VLOOKUP($O35,'Store_Dim (2)'!$A$2:$E$21,2,FALSE)</f>
        <v>Benson-Elliott</v>
      </c>
      <c r="Q35" t="str">
        <f>VLOOKUP(Table6[[#This Row],[Store_ID]],Table4[],3,FALSE)</f>
        <v>East</v>
      </c>
      <c r="R35" t="str">
        <f>VLOOKUP(Table6[[#This Row],[Store_ID]],Table4[],4,FALSE)</f>
        <v>Port Josephberg</v>
      </c>
      <c r="S35" t="str">
        <f>VLOOKUP(Table6[[#This Row],[Store_ID]],Table4[],5,FALSE)</f>
        <v>Online</v>
      </c>
      <c r="T35">
        <v>2</v>
      </c>
      <c r="U35" s="6">
        <v>717.31</v>
      </c>
      <c r="V35" s="10">
        <v>0.15</v>
      </c>
      <c r="W35" t="s">
        <v>1807</v>
      </c>
      <c r="X35" s="6">
        <v>1219.4269999999999</v>
      </c>
      <c r="AE35"/>
    </row>
    <row r="36" spans="1:31" x14ac:dyDescent="0.25">
      <c r="A36" t="s">
        <v>1843</v>
      </c>
      <c r="B36" t="str">
        <f>VLOOKUP(Table6[[#This Row],[Customer_ID]],Table1[[Customer_ID]:[Name]],2,FALSE)</f>
        <v>Evelyn Brown</v>
      </c>
      <c r="C36" t="str">
        <f>VLOOKUP(Table6[[#This Row],[Customer_ID]],Table1[[Customer_ID]:[City]],5,FALSE)</f>
        <v>West Victoriaborough</v>
      </c>
      <c r="D36">
        <f>VLOOKUP(Table6[[#This Row],[Customer_ID]],Table1[],3,FALSE)</f>
        <v>39</v>
      </c>
      <c r="E36" t="str">
        <f>VLOOKUP(Table6[[#This Row],[Customer_ID]],Table1[],4,FALSE)</f>
        <v>Male</v>
      </c>
      <c r="F36" t="str">
        <f>VLOOKUP(Table6[[#This Row],[Customer_ID]],Table1[],6,FALSE)</f>
        <v>New Mexico</v>
      </c>
      <c r="G36" t="str">
        <f>VLOOKUP(Table6[[#This Row],[Customer_ID]],Table1[],8,FALSE)</f>
        <v>Gold</v>
      </c>
      <c r="H36" t="s">
        <v>1069</v>
      </c>
      <c r="I36" s="16">
        <v>45215</v>
      </c>
      <c r="J36" t="s">
        <v>1689</v>
      </c>
      <c r="K36" t="str">
        <f>VLOOKUP($J36,'Product_Dim (2)'!$A$2:$G$101,{3,4,5,6},FALSE)</f>
        <v>Home</v>
      </c>
      <c r="L36" t="str">
        <f>VLOOKUP($J36,'Product_Dim (2)'!$A$2:$G$101,{4,5,6},FALSE)</f>
        <v>Lighting</v>
      </c>
      <c r="M36" s="6">
        <f t="array" ref="M36">VLOOKUP($J36,'Product_Dim (2)'!$A$2:$G$101,{6},FALSE)</f>
        <v>228.53</v>
      </c>
      <c r="N36">
        <f>VLOOKUP($J36,'Product_Dim (2)'!$A$2:$G$101,7,FALSE)</f>
        <v>469</v>
      </c>
      <c r="O36" t="s">
        <v>1740</v>
      </c>
      <c r="P36" t="str">
        <f>VLOOKUP($O36,'Store_Dim (2)'!$A$2:$E$21,2,FALSE)</f>
        <v>Martinez, Adkins and Johnson</v>
      </c>
      <c r="Q36" t="str">
        <f>VLOOKUP(Table6[[#This Row],[Store_ID]],Table4[],3,FALSE)</f>
        <v>North</v>
      </c>
      <c r="R36" t="str">
        <f>VLOOKUP(Table6[[#This Row],[Store_ID]],Table4[],4,FALSE)</f>
        <v>Danielmouth</v>
      </c>
      <c r="S36" t="str">
        <f>VLOOKUP(Table6[[#This Row],[Store_ID]],Table4[],5,FALSE)</f>
        <v>Flagship</v>
      </c>
      <c r="T36">
        <f>X36/(U36*(1-V36))</f>
        <v>2.9999999999999996</v>
      </c>
      <c r="U36" s="6">
        <v>873.22</v>
      </c>
      <c r="V36" s="10">
        <v>0.18</v>
      </c>
      <c r="W36" t="s">
        <v>1807</v>
      </c>
      <c r="X36" s="6">
        <v>2148.1212</v>
      </c>
      <c r="AE36"/>
    </row>
    <row r="37" spans="1:31" x14ac:dyDescent="0.25">
      <c r="A37" t="s">
        <v>1844</v>
      </c>
      <c r="B37" t="str">
        <f>VLOOKUP(Table6[[#This Row],[Customer_ID]],Table1[[Customer_ID]:[Name]],2,FALSE)</f>
        <v>Julia Jackson</v>
      </c>
      <c r="C37" t="str">
        <f>VLOOKUP(Table6[[#This Row],[Customer_ID]],Table1[[Customer_ID]:[City]],5,FALSE)</f>
        <v>Edwardland</v>
      </c>
      <c r="D37">
        <f>VLOOKUP(Table6[[#This Row],[Customer_ID]],Table1[],3,FALSE)</f>
        <v>46</v>
      </c>
      <c r="E37" t="str">
        <f>VLOOKUP(Table6[[#This Row],[Customer_ID]],Table1[],4,FALSE)</f>
        <v>Male</v>
      </c>
      <c r="F37" t="str">
        <f>VLOOKUP(Table6[[#This Row],[Customer_ID]],Table1[],6,FALSE)</f>
        <v>California</v>
      </c>
      <c r="G37" t="str">
        <f>VLOOKUP(Table6[[#This Row],[Customer_ID]],Table1[],8,FALSE)</f>
        <v>Platinum</v>
      </c>
      <c r="H37" t="s">
        <v>702</v>
      </c>
      <c r="I37" s="16">
        <v>45878</v>
      </c>
      <c r="J37" t="s">
        <v>1563</v>
      </c>
      <c r="K37" t="str">
        <f>VLOOKUP($J37,'Product_Dim (2)'!$A$2:$G$101,{3,4,5,6},FALSE)</f>
        <v>Beauty</v>
      </c>
      <c r="L37" t="str">
        <f>VLOOKUP($J37,'Product_Dim (2)'!$A$2:$G$101,{4,5,6},FALSE)</f>
        <v>Grooming</v>
      </c>
      <c r="M37" s="6">
        <f t="array" ref="M37">VLOOKUP($J37,'Product_Dim (2)'!$A$2:$G$101,{6},FALSE)</f>
        <v>337.42</v>
      </c>
      <c r="N37">
        <f>VLOOKUP($J37,'Product_Dim (2)'!$A$2:$G$101,7,FALSE)</f>
        <v>256</v>
      </c>
      <c r="O37" t="s">
        <v>1749</v>
      </c>
      <c r="P37" t="str">
        <f>VLOOKUP($O37,'Store_Dim (2)'!$A$2:$E$21,2,FALSE)</f>
        <v>Johnson-Wright</v>
      </c>
      <c r="Q37" t="str">
        <f>VLOOKUP(Table6[[#This Row],[Store_ID]],Table4[],3,FALSE)</f>
        <v>North</v>
      </c>
      <c r="R37" t="str">
        <f>VLOOKUP(Table6[[#This Row],[Store_ID]],Table4[],4,FALSE)</f>
        <v>Hoodberg</v>
      </c>
      <c r="S37" t="str">
        <f>VLOOKUP(Table6[[#This Row],[Store_ID]],Table4[],5,FALSE)</f>
        <v>Outlet</v>
      </c>
      <c r="T37">
        <v>4</v>
      </c>
      <c r="U37" s="6">
        <v>109.36</v>
      </c>
      <c r="V37" s="10">
        <v>0.19</v>
      </c>
      <c r="W37" t="s">
        <v>1812</v>
      </c>
      <c r="X37" s="6">
        <v>354.32639999999998</v>
      </c>
      <c r="AE37"/>
    </row>
    <row r="38" spans="1:31" x14ac:dyDescent="0.25">
      <c r="A38" t="s">
        <v>1845</v>
      </c>
      <c r="B38" t="str">
        <f>VLOOKUP(Table6[[#This Row],[Customer_ID]],Table1[[Customer_ID]:[Name]],2,FALSE)</f>
        <v>Tammy Miller Md</v>
      </c>
      <c r="C38" t="str">
        <f>VLOOKUP(Table6[[#This Row],[Customer_ID]],Table1[[Customer_ID]:[City]],5,FALSE)</f>
        <v>Austinfurt</v>
      </c>
      <c r="D38">
        <f>VLOOKUP(Table6[[#This Row],[Customer_ID]],Table1[],3,FALSE)</f>
        <v>19</v>
      </c>
      <c r="E38" t="str">
        <f>VLOOKUP(Table6[[#This Row],[Customer_ID]],Table1[],4,FALSE)</f>
        <v>Female</v>
      </c>
      <c r="F38" t="str">
        <f>VLOOKUP(Table6[[#This Row],[Customer_ID]],Table1[],6,FALSE)</f>
        <v>Mississippi</v>
      </c>
      <c r="G38" t="str">
        <f>VLOOKUP(Table6[[#This Row],[Customer_ID]],Table1[],8,FALSE)</f>
        <v>Gold</v>
      </c>
      <c r="H38" t="s">
        <v>307</v>
      </c>
      <c r="I38" s="16">
        <v>45635</v>
      </c>
      <c r="J38" t="s">
        <v>1538</v>
      </c>
      <c r="K38" t="str">
        <f>VLOOKUP($J38,'Product_Dim (2)'!$A$2:$G$101,{3,4,5,6},FALSE)</f>
        <v>Clothing</v>
      </c>
      <c r="L38" t="str">
        <f>VLOOKUP($J38,'Product_Dim (2)'!$A$2:$G$101,{4,5,6},FALSE)</f>
        <v>Accessories</v>
      </c>
      <c r="M38" s="6">
        <f t="array" ref="M38">VLOOKUP($J38,'Product_Dim (2)'!$A$2:$G$101,{6},FALSE)</f>
        <v>261</v>
      </c>
      <c r="N38">
        <f>VLOOKUP($J38,'Product_Dim (2)'!$A$2:$G$101,7,FALSE)</f>
        <v>59</v>
      </c>
      <c r="O38" t="s">
        <v>1762</v>
      </c>
      <c r="P38" t="str">
        <f>VLOOKUP($O38,'Store_Dim (2)'!$A$2:$E$21,2,FALSE)</f>
        <v>Martinez-Mullins</v>
      </c>
      <c r="Q38" t="str">
        <f>VLOOKUP(Table6[[#This Row],[Store_ID]],Table4[],3,FALSE)</f>
        <v>South</v>
      </c>
      <c r="R38" t="str">
        <f>VLOOKUP(Table6[[#This Row],[Store_ID]],Table4[],4,FALSE)</f>
        <v>Williamsfurt</v>
      </c>
      <c r="S38" t="str">
        <f>VLOOKUP(Table6[[#This Row],[Store_ID]],Table4[],5,FALSE)</f>
        <v>Online</v>
      </c>
      <c r="T38">
        <v>3</v>
      </c>
      <c r="U38" s="6">
        <v>559.52</v>
      </c>
      <c r="V38" s="10">
        <v>0.16</v>
      </c>
      <c r="W38" t="s">
        <v>1809</v>
      </c>
      <c r="X38" s="6">
        <v>1409.9903999999999</v>
      </c>
      <c r="AE38"/>
    </row>
    <row r="39" spans="1:31" x14ac:dyDescent="0.25">
      <c r="A39" t="s">
        <v>1846</v>
      </c>
      <c r="B39" t="str">
        <f>VLOOKUP(Table6[[#This Row],[Customer_ID]],Table1[[Customer_ID]:[Name]],2,FALSE)</f>
        <v>Darrell Miller</v>
      </c>
      <c r="C39" t="str">
        <f>VLOOKUP(Table6[[#This Row],[Customer_ID]],Table1[[Customer_ID]:[City]],5,FALSE)</f>
        <v>Port Carol</v>
      </c>
      <c r="D39">
        <f>VLOOKUP(Table6[[#This Row],[Customer_ID]],Table1[],3,FALSE)</f>
        <v>59</v>
      </c>
      <c r="E39" t="str">
        <f>VLOOKUP(Table6[[#This Row],[Customer_ID]],Table1[],4,FALSE)</f>
        <v>Female</v>
      </c>
      <c r="F39" t="str">
        <f>VLOOKUP(Table6[[#This Row],[Customer_ID]],Table1[],6,FALSE)</f>
        <v>Florida</v>
      </c>
      <c r="G39" t="str">
        <f>VLOOKUP(Table6[[#This Row],[Customer_ID]],Table1[],8,FALSE)</f>
        <v>Platinum</v>
      </c>
      <c r="H39" t="s">
        <v>1496</v>
      </c>
      <c r="I39" s="16">
        <v>45329</v>
      </c>
      <c r="J39" t="s">
        <v>1551</v>
      </c>
      <c r="K39" t="str">
        <f>VLOOKUP($J39,'Product_Dim (2)'!$A$2:$G$101,{3,4,5,6},FALSE)</f>
        <v>Home</v>
      </c>
      <c r="L39" t="str">
        <f>VLOOKUP($J39,'Product_Dim (2)'!$A$2:$G$101,{4,5,6},FALSE)</f>
        <v>Kitchen</v>
      </c>
      <c r="M39" s="6">
        <f t="array" ref="M39">VLOOKUP($J39,'Product_Dim (2)'!$A$2:$G$101,{6},FALSE)</f>
        <v>298.86</v>
      </c>
      <c r="N39">
        <f>VLOOKUP($J39,'Product_Dim (2)'!$A$2:$G$101,7,FALSE)</f>
        <v>308</v>
      </c>
      <c r="O39" t="s">
        <v>1790</v>
      </c>
      <c r="P39" t="str">
        <f>VLOOKUP($O39,'Store_Dim (2)'!$A$2:$E$21,2,FALSE)</f>
        <v>Holloway Ltd</v>
      </c>
      <c r="Q39" t="str">
        <f>VLOOKUP(Table6[[#This Row],[Store_ID]],Table4[],3,FALSE)</f>
        <v>North</v>
      </c>
      <c r="R39" t="str">
        <f>VLOOKUP(Table6[[#This Row],[Store_ID]],Table4[],4,FALSE)</f>
        <v>Bensonhaven</v>
      </c>
      <c r="S39" t="str">
        <f>VLOOKUP(Table6[[#This Row],[Store_ID]],Table4[],5,FALSE)</f>
        <v>Flagship</v>
      </c>
      <c r="T39">
        <v>3</v>
      </c>
      <c r="U39" s="6">
        <v>121.76</v>
      </c>
      <c r="V39" s="10">
        <v>0.27</v>
      </c>
      <c r="W39" t="s">
        <v>1809</v>
      </c>
      <c r="X39" s="6">
        <v>266.65440000000001</v>
      </c>
      <c r="AE39"/>
    </row>
    <row r="40" spans="1:31" x14ac:dyDescent="0.25">
      <c r="A40" t="s">
        <v>1847</v>
      </c>
      <c r="B40" t="str">
        <f>VLOOKUP(Table6[[#This Row],[Customer_ID]],Table1[[Customer_ID]:[Name]],2,FALSE)</f>
        <v>Daniel Austin</v>
      </c>
      <c r="C40" t="str">
        <f>VLOOKUP(Table6[[#This Row],[Customer_ID]],Table1[[Customer_ID]:[City]],5,FALSE)</f>
        <v>Lake Howardberg</v>
      </c>
      <c r="D40">
        <f>VLOOKUP(Table6[[#This Row],[Customer_ID]],Table1[],3,FALSE)</f>
        <v>29</v>
      </c>
      <c r="E40" t="str">
        <f>VLOOKUP(Table6[[#This Row],[Customer_ID]],Table1[],4,FALSE)</f>
        <v>Male</v>
      </c>
      <c r="F40" t="str">
        <f>VLOOKUP(Table6[[#This Row],[Customer_ID]],Table1[],6,FALSE)</f>
        <v>Kentucky</v>
      </c>
      <c r="G40" t="str">
        <f>VLOOKUP(Table6[[#This Row],[Customer_ID]],Table1[],8,FALSE)</f>
        <v>Gold</v>
      </c>
      <c r="H40" t="s">
        <v>616</v>
      </c>
      <c r="I40" s="16">
        <v>45378</v>
      </c>
      <c r="J40" t="s">
        <v>1597</v>
      </c>
      <c r="K40" t="str">
        <f>VLOOKUP($J40,'Product_Dim (2)'!$A$2:$G$101,{3,4,5,6},FALSE)</f>
        <v>Home</v>
      </c>
      <c r="L40" t="str">
        <f>VLOOKUP($J40,'Product_Dim (2)'!$A$2:$G$101,{4,5,6},FALSE)</f>
        <v>Decor</v>
      </c>
      <c r="M40" s="6">
        <f t="array" ref="M40">VLOOKUP($J40,'Product_Dim (2)'!$A$2:$G$101,{6},FALSE)</f>
        <v>179.77</v>
      </c>
      <c r="N40">
        <f>VLOOKUP($J40,'Product_Dim (2)'!$A$2:$G$101,7,FALSE)</f>
        <v>305</v>
      </c>
      <c r="O40" t="s">
        <v>1780</v>
      </c>
      <c r="P40" t="str">
        <f>VLOOKUP($O40,'Store_Dim (2)'!$A$2:$E$21,2,FALSE)</f>
        <v>Gardner, Humphrey and Contreras</v>
      </c>
      <c r="Q40" t="str">
        <f>VLOOKUP(Table6[[#This Row],[Store_ID]],Table4[],3,FALSE)</f>
        <v>East</v>
      </c>
      <c r="R40" t="str">
        <f>VLOOKUP(Table6[[#This Row],[Store_ID]],Table4[],4,FALSE)</f>
        <v>Johnsonville</v>
      </c>
      <c r="S40" t="str">
        <f>VLOOKUP(Table6[[#This Row],[Store_ID]],Table4[],5,FALSE)</f>
        <v>Flagship</v>
      </c>
      <c r="T40">
        <v>4</v>
      </c>
      <c r="U40" s="6">
        <v>735.32</v>
      </c>
      <c r="V40" s="10">
        <v>0.06</v>
      </c>
      <c r="W40" t="s">
        <v>1812</v>
      </c>
      <c r="X40" s="6">
        <v>2764.8031999999998</v>
      </c>
      <c r="AE40"/>
    </row>
    <row r="41" spans="1:31" x14ac:dyDescent="0.25">
      <c r="A41" t="s">
        <v>1848</v>
      </c>
      <c r="B41" t="str">
        <f>VLOOKUP(Table6[[#This Row],[Customer_ID]],Table1[[Customer_ID]:[Name]],2,FALSE)</f>
        <v>John Smith</v>
      </c>
      <c r="C41" t="str">
        <f>VLOOKUP(Table6[[#This Row],[Customer_ID]],Table1[[Customer_ID]:[City]],5,FALSE)</f>
        <v>South Andrewport</v>
      </c>
      <c r="D41">
        <f>VLOOKUP(Table6[[#This Row],[Customer_ID]],Table1[],3,FALSE)</f>
        <v>27</v>
      </c>
      <c r="E41" t="str">
        <f>VLOOKUP(Table6[[#This Row],[Customer_ID]],Table1[],4,FALSE)</f>
        <v>Male</v>
      </c>
      <c r="F41" t="str">
        <f>VLOOKUP(Table6[[#This Row],[Customer_ID]],Table1[],6,FALSE)</f>
        <v>California</v>
      </c>
      <c r="G41" t="str">
        <f>VLOOKUP(Table6[[#This Row],[Customer_ID]],Table1[],8,FALSE)</f>
        <v>Platinum</v>
      </c>
      <c r="H41" t="s">
        <v>1321</v>
      </c>
      <c r="I41" s="16">
        <v>45264</v>
      </c>
      <c r="J41" t="s">
        <v>1719</v>
      </c>
      <c r="K41" t="str">
        <f>VLOOKUP($J41,'Product_Dim (2)'!$A$2:$G$101,{3,4,5,6},FALSE)</f>
        <v>Beauty</v>
      </c>
      <c r="L41" t="str">
        <f>VLOOKUP($J41,'Product_Dim (2)'!$A$2:$G$101,{4,5,6},FALSE)</f>
        <v>Skincare</v>
      </c>
      <c r="M41" s="6">
        <f t="array" ref="M41">VLOOKUP($J41,'Product_Dim (2)'!$A$2:$G$101,{6},FALSE)</f>
        <v>358.47</v>
      </c>
      <c r="N41">
        <f>VLOOKUP($J41,'Product_Dim (2)'!$A$2:$G$101,7,FALSE)</f>
        <v>213</v>
      </c>
      <c r="O41" t="s">
        <v>1749</v>
      </c>
      <c r="P41" t="str">
        <f>VLOOKUP($O41,'Store_Dim (2)'!$A$2:$E$21,2,FALSE)</f>
        <v>Johnson-Wright</v>
      </c>
      <c r="Q41" t="str">
        <f>VLOOKUP(Table6[[#This Row],[Store_ID]],Table4[],3,FALSE)</f>
        <v>North</v>
      </c>
      <c r="R41" t="str">
        <f>VLOOKUP(Table6[[#This Row],[Store_ID]],Table4[],4,FALSE)</f>
        <v>Hoodberg</v>
      </c>
      <c r="S41" t="str">
        <f>VLOOKUP(Table6[[#This Row],[Store_ID]],Table4[],5,FALSE)</f>
        <v>Outlet</v>
      </c>
      <c r="T41">
        <v>2</v>
      </c>
      <c r="U41" s="6">
        <v>600.73</v>
      </c>
      <c r="V41" s="10">
        <v>0.08</v>
      </c>
      <c r="W41" t="s">
        <v>1807</v>
      </c>
      <c r="X41" s="6">
        <v>1105.3432</v>
      </c>
      <c r="AE41"/>
    </row>
    <row r="42" spans="1:31" x14ac:dyDescent="0.25">
      <c r="A42" t="s">
        <v>1849</v>
      </c>
      <c r="B42" t="str">
        <f>VLOOKUP(Table6[[#This Row],[Customer_ID]],Table1[[Customer_ID]:[Name]],2,FALSE)</f>
        <v>Tonya Burch</v>
      </c>
      <c r="C42" t="str">
        <f>VLOOKUP(Table6[[#This Row],[Customer_ID]],Table1[[Customer_ID]:[City]],5,FALSE)</f>
        <v>Olsonhaven</v>
      </c>
      <c r="D42">
        <f>VLOOKUP(Table6[[#This Row],[Customer_ID]],Table1[],3,FALSE)</f>
        <v>39</v>
      </c>
      <c r="E42" t="str">
        <f>VLOOKUP(Table6[[#This Row],[Customer_ID]],Table1[],4,FALSE)</f>
        <v>Female</v>
      </c>
      <c r="F42" t="str">
        <f>VLOOKUP(Table6[[#This Row],[Customer_ID]],Table1[],6,FALSE)</f>
        <v>Iowa</v>
      </c>
      <c r="G42" t="str">
        <f>VLOOKUP(Table6[[#This Row],[Customer_ID]],Table1[],8,FALSE)</f>
        <v>Gold</v>
      </c>
      <c r="H42" t="s">
        <v>261</v>
      </c>
      <c r="I42" s="16">
        <v>45486</v>
      </c>
      <c r="J42" t="s">
        <v>1583</v>
      </c>
      <c r="K42" t="str">
        <f>VLOOKUP($J42,'Product_Dim (2)'!$A$2:$G$101,{3,4,5,6},FALSE)</f>
        <v>Electronics</v>
      </c>
      <c r="L42" t="str">
        <f>VLOOKUP($J42,'Product_Dim (2)'!$A$2:$G$101,{4,5,6},FALSE)</f>
        <v>Audio</v>
      </c>
      <c r="M42" s="6">
        <f t="array" ref="M42">VLOOKUP($J42,'Product_Dim (2)'!$A$2:$G$101,{6},FALSE)</f>
        <v>322.41000000000003</v>
      </c>
      <c r="N42">
        <f>VLOOKUP($J42,'Product_Dim (2)'!$A$2:$G$101,7,FALSE)</f>
        <v>213</v>
      </c>
      <c r="O42" t="s">
        <v>1796</v>
      </c>
      <c r="P42" t="str">
        <f>VLOOKUP($O42,'Store_Dim (2)'!$A$2:$E$21,2,FALSE)</f>
        <v>Mann-Austin</v>
      </c>
      <c r="Q42" t="str">
        <f>VLOOKUP(Table6[[#This Row],[Store_ID]],Table4[],3,FALSE)</f>
        <v>East</v>
      </c>
      <c r="R42" t="str">
        <f>VLOOKUP(Table6[[#This Row],[Store_ID]],Table4[],4,FALSE)</f>
        <v>Vasquezborough</v>
      </c>
      <c r="S42" t="str">
        <f>VLOOKUP(Table6[[#This Row],[Store_ID]],Table4[],5,FALSE)</f>
        <v>Online</v>
      </c>
      <c r="T42">
        <v>2</v>
      </c>
      <c r="U42" s="6">
        <v>873.86</v>
      </c>
      <c r="V42" s="10">
        <v>7.0000000000000007E-2</v>
      </c>
      <c r="W42" t="s">
        <v>1812</v>
      </c>
      <c r="X42" s="6">
        <v>1625.3796</v>
      </c>
      <c r="AE42"/>
    </row>
    <row r="43" spans="1:31" x14ac:dyDescent="0.25">
      <c r="A43" t="s">
        <v>1850</v>
      </c>
      <c r="B43" t="str">
        <f>VLOOKUP(Table6[[#This Row],[Customer_ID]],Table1[[Customer_ID]:[Name]],2,FALSE)</f>
        <v>Edward Cole</v>
      </c>
      <c r="C43" t="str">
        <f>VLOOKUP(Table6[[#This Row],[Customer_ID]],Table1[[Customer_ID]:[City]],5,FALSE)</f>
        <v>Lake Charlotte</v>
      </c>
      <c r="D43">
        <f>VLOOKUP(Table6[[#This Row],[Customer_ID]],Table1[],3,FALSE)</f>
        <v>36</v>
      </c>
      <c r="E43" t="str">
        <f>VLOOKUP(Table6[[#This Row],[Customer_ID]],Table1[],4,FALSE)</f>
        <v>Male</v>
      </c>
      <c r="F43" t="str">
        <f>VLOOKUP(Table6[[#This Row],[Customer_ID]],Table1[],6,FALSE)</f>
        <v>Arizona</v>
      </c>
      <c r="G43" t="str">
        <f>VLOOKUP(Table6[[#This Row],[Customer_ID]],Table1[],8,FALSE)</f>
        <v>Gold</v>
      </c>
      <c r="H43" t="s">
        <v>945</v>
      </c>
      <c r="I43" s="16">
        <v>45241</v>
      </c>
      <c r="J43" t="s">
        <v>1577</v>
      </c>
      <c r="K43" t="str">
        <f>VLOOKUP($J43,'Product_Dim (2)'!$A$2:$G$101,{3,4,5,6},FALSE)</f>
        <v>Clothing</v>
      </c>
      <c r="L43" t="str">
        <f>VLOOKUP($J43,'Product_Dim (2)'!$A$2:$G$101,{4,5,6},FALSE)</f>
        <v>Tops</v>
      </c>
      <c r="M43" s="6">
        <f t="array" ref="M43">VLOOKUP($J43,'Product_Dim (2)'!$A$2:$G$101,{6},FALSE)</f>
        <v>265.73266666666666</v>
      </c>
      <c r="N43">
        <f>VLOOKUP($J43,'Product_Dim (2)'!$A$2:$G$101,7,FALSE)</f>
        <v>360</v>
      </c>
      <c r="O43" t="s">
        <v>1765</v>
      </c>
      <c r="P43" t="str">
        <f>VLOOKUP($O43,'Store_Dim (2)'!$A$2:$E$21,2,FALSE)</f>
        <v>Bean, Jones and Park</v>
      </c>
      <c r="Q43" t="str">
        <f>VLOOKUP(Table6[[#This Row],[Store_ID]],Table4[],3,FALSE)</f>
        <v>West</v>
      </c>
      <c r="R43" t="str">
        <f>VLOOKUP(Table6[[#This Row],[Store_ID]],Table4[],4,FALSE)</f>
        <v>Thompsonborough</v>
      </c>
      <c r="S43" t="str">
        <f>VLOOKUP(Table6[[#This Row],[Store_ID]],Table4[],5,FALSE)</f>
        <v>Online</v>
      </c>
      <c r="T43">
        <v>3</v>
      </c>
      <c r="U43" s="6">
        <v>342.47</v>
      </c>
      <c r="V43" s="10">
        <v>0.08</v>
      </c>
      <c r="W43" t="s">
        <v>1809</v>
      </c>
      <c r="X43" s="6">
        <v>945.21720000000016</v>
      </c>
      <c r="AE43"/>
    </row>
    <row r="44" spans="1:31" x14ac:dyDescent="0.25">
      <c r="A44" t="s">
        <v>1851</v>
      </c>
      <c r="B44" t="str">
        <f>VLOOKUP(Table6[[#This Row],[Customer_ID]],Table1[[Customer_ID]:[Name]],2,FALSE)</f>
        <v>Jennifer Woods</v>
      </c>
      <c r="C44" t="str">
        <f>VLOOKUP(Table6[[#This Row],[Customer_ID]],Table1[[Customer_ID]:[City]],5,FALSE)</f>
        <v>West Brendamouth</v>
      </c>
      <c r="D44">
        <f>VLOOKUP(Table6[[#This Row],[Customer_ID]],Table1[],3,FALSE)</f>
        <v>37</v>
      </c>
      <c r="E44" t="str">
        <f>VLOOKUP(Table6[[#This Row],[Customer_ID]],Table1[],4,FALSE)</f>
        <v>Male</v>
      </c>
      <c r="F44" t="str">
        <f>VLOOKUP(Table6[[#This Row],[Customer_ID]],Table1[],6,FALSE)</f>
        <v>North Carolina</v>
      </c>
      <c r="G44" t="str">
        <f>VLOOKUP(Table6[[#This Row],[Customer_ID]],Table1[],8,FALSE)</f>
        <v>Platinum</v>
      </c>
      <c r="H44" t="s">
        <v>1042</v>
      </c>
      <c r="I44" s="16">
        <v>45649</v>
      </c>
      <c r="J44" t="s">
        <v>1589</v>
      </c>
      <c r="K44" t="str">
        <f>VLOOKUP($J44,'Product_Dim (2)'!$A$2:$G$101,{3,4,5,6},FALSE)</f>
        <v>Home</v>
      </c>
      <c r="L44" t="str">
        <f>VLOOKUP($J44,'Product_Dim (2)'!$A$2:$G$101,{4,5,6},FALSE)</f>
        <v>Decor</v>
      </c>
      <c r="M44" s="6">
        <f t="array" ref="M44">VLOOKUP($J44,'Product_Dim (2)'!$A$2:$G$101,{6},FALSE)</f>
        <v>218.48</v>
      </c>
      <c r="N44">
        <f>VLOOKUP($J44,'Product_Dim (2)'!$A$2:$G$101,7,FALSE)</f>
        <v>276</v>
      </c>
      <c r="O44" t="s">
        <v>1769</v>
      </c>
      <c r="P44" t="str">
        <f>VLOOKUP($O44,'Store_Dim (2)'!$A$2:$E$21,2,FALSE)</f>
        <v>Moore, Padilla and Butler</v>
      </c>
      <c r="Q44" t="str">
        <f>VLOOKUP(Table6[[#This Row],[Store_ID]],Table4[],3,FALSE)</f>
        <v>South</v>
      </c>
      <c r="R44" t="str">
        <f>VLOOKUP(Table6[[#This Row],[Store_ID]],Table4[],4,FALSE)</f>
        <v>East Johnstad</v>
      </c>
      <c r="S44" t="str">
        <f>VLOOKUP(Table6[[#This Row],[Store_ID]],Table4[],5,FALSE)</f>
        <v>Flagship</v>
      </c>
      <c r="T44">
        <v>2</v>
      </c>
      <c r="U44" s="6">
        <v>915.15</v>
      </c>
      <c r="V44" s="10">
        <v>0.16</v>
      </c>
      <c r="W44" t="s">
        <v>1809</v>
      </c>
      <c r="X44" s="6">
        <v>1537.452</v>
      </c>
      <c r="AE44"/>
    </row>
    <row r="45" spans="1:31" x14ac:dyDescent="0.25">
      <c r="A45" t="s">
        <v>1852</v>
      </c>
      <c r="B45" t="str">
        <f>VLOOKUP(Table6[[#This Row],[Customer_ID]],Table1[[Customer_ID]:[Name]],2,FALSE)</f>
        <v>Christy Hoffman</v>
      </c>
      <c r="C45" t="str">
        <f>VLOOKUP(Table6[[#This Row],[Customer_ID]],Table1[[Customer_ID]:[City]],5,FALSE)</f>
        <v>Garyberg</v>
      </c>
      <c r="D45">
        <f>VLOOKUP(Table6[[#This Row],[Customer_ID]],Table1[],3,FALSE)</f>
        <v>26</v>
      </c>
      <c r="E45" t="str">
        <f>VLOOKUP(Table6[[#This Row],[Customer_ID]],Table1[],4,FALSE)</f>
        <v>Female</v>
      </c>
      <c r="F45" t="str">
        <f>VLOOKUP(Table6[[#This Row],[Customer_ID]],Table1[],6,FALSE)</f>
        <v>Indiana</v>
      </c>
      <c r="G45" t="str">
        <f>VLOOKUP(Table6[[#This Row],[Customer_ID]],Table1[],8,FALSE)</f>
        <v>Platinum</v>
      </c>
      <c r="H45" t="s">
        <v>301</v>
      </c>
      <c r="I45" s="16">
        <v>45677</v>
      </c>
      <c r="J45" t="s">
        <v>1597</v>
      </c>
      <c r="K45" t="str">
        <f>VLOOKUP($J45,'Product_Dim (2)'!$A$2:$G$101,{3,4,5,6},FALSE)</f>
        <v>Home</v>
      </c>
      <c r="L45" t="str">
        <f>VLOOKUP($J45,'Product_Dim (2)'!$A$2:$G$101,{4,5,6},FALSE)</f>
        <v>Decor</v>
      </c>
      <c r="M45" s="6">
        <f t="array" ref="M45">VLOOKUP($J45,'Product_Dim (2)'!$A$2:$G$101,{6},FALSE)</f>
        <v>179.77</v>
      </c>
      <c r="N45">
        <f>VLOOKUP($J45,'Product_Dim (2)'!$A$2:$G$101,7,FALSE)</f>
        <v>305</v>
      </c>
      <c r="O45" t="s">
        <v>1790</v>
      </c>
      <c r="P45" t="str">
        <f>VLOOKUP($O45,'Store_Dim (2)'!$A$2:$E$21,2,FALSE)</f>
        <v>Holloway Ltd</v>
      </c>
      <c r="Q45" t="str">
        <f>VLOOKUP(Table6[[#This Row],[Store_ID]],Table4[],3,FALSE)</f>
        <v>North</v>
      </c>
      <c r="R45" t="str">
        <f>VLOOKUP(Table6[[#This Row],[Store_ID]],Table4[],4,FALSE)</f>
        <v>Bensonhaven</v>
      </c>
      <c r="S45" t="str">
        <f>VLOOKUP(Table6[[#This Row],[Store_ID]],Table4[],5,FALSE)</f>
        <v>Flagship</v>
      </c>
      <c r="T45">
        <f>X45/(U45*(1-V45))</f>
        <v>3</v>
      </c>
      <c r="U45" s="6">
        <v>863.11</v>
      </c>
      <c r="V45" s="10">
        <v>0.28000000000000003</v>
      </c>
      <c r="W45" t="s">
        <v>1809</v>
      </c>
      <c r="X45" s="6">
        <v>1864.3176000000001</v>
      </c>
      <c r="AE45"/>
    </row>
    <row r="46" spans="1:31" x14ac:dyDescent="0.25">
      <c r="A46" t="s">
        <v>1853</v>
      </c>
      <c r="B46" t="str">
        <f>VLOOKUP(Table6[[#This Row],[Customer_ID]],Table1[[Customer_ID]:[Name]],2,FALSE)</f>
        <v>Sarah Brady</v>
      </c>
      <c r="C46" t="str">
        <f>VLOOKUP(Table6[[#This Row],[Customer_ID]],Table1[[Customer_ID]:[City]],5,FALSE)</f>
        <v>Johnsonland</v>
      </c>
      <c r="D46">
        <f>VLOOKUP(Table6[[#This Row],[Customer_ID]],Table1[],3,FALSE)</f>
        <v>47</v>
      </c>
      <c r="E46" t="str">
        <f>VLOOKUP(Table6[[#This Row],[Customer_ID]],Table1[],4,FALSE)</f>
        <v>Male</v>
      </c>
      <c r="F46" t="str">
        <f>VLOOKUP(Table6[[#This Row],[Customer_ID]],Table1[],6,FALSE)</f>
        <v>Iowa</v>
      </c>
      <c r="G46" t="str">
        <f>VLOOKUP(Table6[[#This Row],[Customer_ID]],Table1[],8,FALSE)</f>
        <v>Platinum</v>
      </c>
      <c r="H46" t="s">
        <v>657</v>
      </c>
      <c r="I46" s="16">
        <v>45538</v>
      </c>
      <c r="J46" t="s">
        <v>1617</v>
      </c>
      <c r="K46" t="str">
        <f>VLOOKUP($J46,'Product_Dim (2)'!$A$2:$G$101,{3,4,5,6},FALSE)</f>
        <v>Electronics</v>
      </c>
      <c r="L46" t="str">
        <f>VLOOKUP($J46,'Product_Dim (2)'!$A$2:$G$101,{4,5,6},FALSE)</f>
        <v>Computer</v>
      </c>
      <c r="M46" s="6">
        <f t="array" ref="M46">VLOOKUP($J46,'Product_Dim (2)'!$A$2:$G$101,{6},FALSE)</f>
        <v>253.33</v>
      </c>
      <c r="N46">
        <f>VLOOKUP($J46,'Product_Dim (2)'!$A$2:$G$101,7,FALSE)</f>
        <v>266</v>
      </c>
      <c r="O46" t="s">
        <v>1777</v>
      </c>
      <c r="P46" t="str">
        <f>VLOOKUP($O46,'Store_Dim (2)'!$A$2:$E$21,2,FALSE)</f>
        <v>Thomas, Bridges and Harris</v>
      </c>
      <c r="Q46" t="str">
        <f>VLOOKUP(Table6[[#This Row],[Store_ID]],Table4[],3,FALSE)</f>
        <v>North</v>
      </c>
      <c r="R46" t="str">
        <f>VLOOKUP(Table6[[#This Row],[Store_ID]],Table4[],4,FALSE)</f>
        <v>Sabrinatown</v>
      </c>
      <c r="S46" t="str">
        <f>VLOOKUP(Table6[[#This Row],[Store_ID]],Table4[],5,FALSE)</f>
        <v>Online</v>
      </c>
      <c r="T46">
        <v>2</v>
      </c>
      <c r="U46" s="6">
        <v>209.32</v>
      </c>
      <c r="V46" s="10">
        <v>0.23</v>
      </c>
      <c r="W46" t="s">
        <v>1812</v>
      </c>
      <c r="X46" s="6">
        <v>322.3528</v>
      </c>
      <c r="AE46"/>
    </row>
    <row r="47" spans="1:31" x14ac:dyDescent="0.25">
      <c r="A47" t="s">
        <v>1854</v>
      </c>
      <c r="B47" t="str">
        <f>VLOOKUP(Table6[[#This Row],[Customer_ID]],Table1[[Customer_ID]:[Name]],2,FALSE)</f>
        <v>Manuel Fisher</v>
      </c>
      <c r="C47" t="str">
        <f>VLOOKUP(Table6[[#This Row],[Customer_ID]],Table1[[Customer_ID]:[City]],5,FALSE)</f>
        <v>Kanebury</v>
      </c>
      <c r="D47">
        <f>VLOOKUP(Table6[[#This Row],[Customer_ID]],Table1[],3,FALSE)</f>
        <v>21</v>
      </c>
      <c r="E47" t="str">
        <f>VLOOKUP(Table6[[#This Row],[Customer_ID]],Table1[],4,FALSE)</f>
        <v>Female</v>
      </c>
      <c r="F47" t="str">
        <f>VLOOKUP(Table6[[#This Row],[Customer_ID]],Table1[],6,FALSE)</f>
        <v>New Hampshire</v>
      </c>
      <c r="G47" t="str">
        <f>VLOOKUP(Table6[[#This Row],[Customer_ID]],Table1[],8,FALSE)</f>
        <v>Gold</v>
      </c>
      <c r="H47" t="s">
        <v>1433</v>
      </c>
      <c r="I47" s="16">
        <v>45606</v>
      </c>
      <c r="J47" t="s">
        <v>1649</v>
      </c>
      <c r="K47" t="str">
        <f>VLOOKUP($J47,'Product_Dim (2)'!$A$2:$G$101,{3,4,5,6},FALSE)</f>
        <v>Beauty</v>
      </c>
      <c r="L47" t="str">
        <f>VLOOKUP($J47,'Product_Dim (2)'!$A$2:$G$101,{4,5,6},FALSE)</f>
        <v>Haircare</v>
      </c>
      <c r="M47" s="6">
        <f t="array" ref="M47">VLOOKUP($J47,'Product_Dim (2)'!$A$2:$G$101,{6},FALSE)</f>
        <v>17.309999999999999</v>
      </c>
      <c r="N47">
        <f>VLOOKUP($J47,'Product_Dim (2)'!$A$2:$G$101,7,FALSE)</f>
        <v>399</v>
      </c>
      <c r="O47" t="s">
        <v>1765</v>
      </c>
      <c r="P47" t="str">
        <f>VLOOKUP($O47,'Store_Dim (2)'!$A$2:$E$21,2,FALSE)</f>
        <v>Bean, Jones and Park</v>
      </c>
      <c r="Q47" t="str">
        <f>VLOOKUP(Table6[[#This Row],[Store_ID]],Table4[],3,FALSE)</f>
        <v>West</v>
      </c>
      <c r="R47" t="str">
        <f>VLOOKUP(Table6[[#This Row],[Store_ID]],Table4[],4,FALSE)</f>
        <v>Thompsonborough</v>
      </c>
      <c r="S47" t="str">
        <f>VLOOKUP(Table6[[#This Row],[Store_ID]],Table4[],5,FALSE)</f>
        <v>Online</v>
      </c>
      <c r="T47">
        <v>4</v>
      </c>
      <c r="U47" s="6">
        <v>288.60000000000002</v>
      </c>
      <c r="V47" s="10">
        <v>0.09</v>
      </c>
      <c r="W47" t="s">
        <v>1809</v>
      </c>
      <c r="X47" s="6">
        <v>1050.5039999999999</v>
      </c>
      <c r="AE47"/>
    </row>
    <row r="48" spans="1:31" x14ac:dyDescent="0.25">
      <c r="A48" t="s">
        <v>1855</v>
      </c>
      <c r="B48" t="str">
        <f>VLOOKUP(Table6[[#This Row],[Customer_ID]],Table1[[Customer_ID]:[Name]],2,FALSE)</f>
        <v>Eric Singh</v>
      </c>
      <c r="C48" t="str">
        <f>VLOOKUP(Table6[[#This Row],[Customer_ID]],Table1[[Customer_ID]:[City]],5,FALSE)</f>
        <v>Port Lisa</v>
      </c>
      <c r="D48">
        <f>VLOOKUP(Table6[[#This Row],[Customer_ID]],Table1[],3,FALSE)</f>
        <v>29</v>
      </c>
      <c r="E48" t="str">
        <f>VLOOKUP(Table6[[#This Row],[Customer_ID]],Table1[],4,FALSE)</f>
        <v>Female</v>
      </c>
      <c r="F48" t="str">
        <f>VLOOKUP(Table6[[#This Row],[Customer_ID]],Table1[],6,FALSE)</f>
        <v>New Mexico</v>
      </c>
      <c r="G48" t="str">
        <f>VLOOKUP(Table6[[#This Row],[Customer_ID]],Table1[],8,FALSE)</f>
        <v>Gold</v>
      </c>
      <c r="H48" t="s">
        <v>255</v>
      </c>
      <c r="I48" s="16">
        <v>45570</v>
      </c>
      <c r="J48" t="s">
        <v>1687</v>
      </c>
      <c r="K48" t="str">
        <f>VLOOKUP($J48,'Product_Dim (2)'!$A$2:$G$101,{3,4,5,6},FALSE)</f>
        <v>Home</v>
      </c>
      <c r="L48" t="str">
        <f>VLOOKUP($J48,'Product_Dim (2)'!$A$2:$G$101,{4,5,6},FALSE)</f>
        <v>Decor</v>
      </c>
      <c r="M48" s="6">
        <f t="array" ref="M48">VLOOKUP($J48,'Product_Dim (2)'!$A$2:$G$101,{6},FALSE)</f>
        <v>325.26</v>
      </c>
      <c r="N48">
        <f>VLOOKUP($J48,'Product_Dim (2)'!$A$2:$G$101,7,FALSE)</f>
        <v>400</v>
      </c>
      <c r="O48" t="s">
        <v>1787</v>
      </c>
      <c r="P48" t="str">
        <f>VLOOKUP($O48,'Store_Dim (2)'!$A$2:$E$21,2,FALSE)</f>
        <v>Frederick-Wright</v>
      </c>
      <c r="Q48" t="str">
        <f>VLOOKUP(Table6[[#This Row],[Store_ID]],Table4[],3,FALSE)</f>
        <v>West</v>
      </c>
      <c r="R48" t="str">
        <f>VLOOKUP(Table6[[#This Row],[Store_ID]],Table4[],4,FALSE)</f>
        <v>New Jimmymouth</v>
      </c>
      <c r="S48" t="str">
        <f>VLOOKUP(Table6[[#This Row],[Store_ID]],Table4[],5,FALSE)</f>
        <v>Flagship</v>
      </c>
      <c r="T48">
        <v>1</v>
      </c>
      <c r="U48" s="6">
        <v>418.69</v>
      </c>
      <c r="V48" s="10">
        <v>0.06</v>
      </c>
      <c r="W48" t="s">
        <v>1809</v>
      </c>
      <c r="X48" s="6">
        <v>393.5686</v>
      </c>
      <c r="AE48"/>
    </row>
    <row r="49" spans="1:31" x14ac:dyDescent="0.25">
      <c r="A49" t="s">
        <v>1856</v>
      </c>
      <c r="B49" t="str">
        <f>VLOOKUP(Table6[[#This Row],[Customer_ID]],Table1[[Customer_ID]:[Name]],2,FALSE)</f>
        <v>Melissa Howard</v>
      </c>
      <c r="C49" t="str">
        <f>VLOOKUP(Table6[[#This Row],[Customer_ID]],Table1[[Customer_ID]:[City]],5,FALSE)</f>
        <v>Maynardton</v>
      </c>
      <c r="D49">
        <f>VLOOKUP(Table6[[#This Row],[Customer_ID]],Table1[],3,FALSE)</f>
        <v>53</v>
      </c>
      <c r="E49" t="str">
        <f>VLOOKUP(Table6[[#This Row],[Customer_ID]],Table1[],4,FALSE)</f>
        <v>Female</v>
      </c>
      <c r="F49" t="str">
        <f>VLOOKUP(Table6[[#This Row],[Customer_ID]],Table1[],6,FALSE)</f>
        <v>New Hampshire</v>
      </c>
      <c r="G49" t="str">
        <f>VLOOKUP(Table6[[#This Row],[Customer_ID]],Table1[],8,FALSE)</f>
        <v>Gold</v>
      </c>
      <c r="H49" t="s">
        <v>44</v>
      </c>
      <c r="I49" s="16">
        <v>45466</v>
      </c>
      <c r="J49" t="s">
        <v>1591</v>
      </c>
      <c r="K49" t="str">
        <f>VLOOKUP($J49,'Product_Dim (2)'!$A$2:$G$101,{3,4,5,6},FALSE)</f>
        <v>Home</v>
      </c>
      <c r="L49" t="str">
        <f>VLOOKUP($J49,'Product_Dim (2)'!$A$2:$G$101,{4,5,6},FALSE)</f>
        <v>Kitchen</v>
      </c>
      <c r="M49" s="6">
        <f t="array" ref="M49">VLOOKUP($J49,'Product_Dim (2)'!$A$2:$G$101,{6},FALSE)</f>
        <v>19.52</v>
      </c>
      <c r="N49">
        <f>VLOOKUP($J49,'Product_Dim (2)'!$A$2:$G$101,7,FALSE)</f>
        <v>57</v>
      </c>
      <c r="O49" t="s">
        <v>1775</v>
      </c>
      <c r="P49" t="str">
        <f>VLOOKUP($O49,'Store_Dim (2)'!$A$2:$E$21,2,FALSE)</f>
        <v>Aguirre-Keller</v>
      </c>
      <c r="Q49" t="str">
        <f>VLOOKUP(Table6[[#This Row],[Store_ID]],Table4[],3,FALSE)</f>
        <v>South</v>
      </c>
      <c r="R49" t="str">
        <f>VLOOKUP(Table6[[#This Row],[Store_ID]],Table4[],4,FALSE)</f>
        <v>Lake Michael</v>
      </c>
      <c r="S49" t="str">
        <f>VLOOKUP(Table6[[#This Row],[Store_ID]],Table4[],5,FALSE)</f>
        <v>Online</v>
      </c>
      <c r="T49">
        <v>1</v>
      </c>
      <c r="U49" s="6">
        <v>135.78</v>
      </c>
      <c r="V49" s="10">
        <v>0.14000000000000001</v>
      </c>
      <c r="W49" t="s">
        <v>1809</v>
      </c>
      <c r="X49" s="6">
        <v>116.77079999999999</v>
      </c>
      <c r="AE49"/>
    </row>
    <row r="50" spans="1:31" x14ac:dyDescent="0.25">
      <c r="A50" t="s">
        <v>1857</v>
      </c>
      <c r="B50" t="str">
        <f>VLOOKUP(Table6[[#This Row],[Customer_ID]],Table1[[Customer_ID]:[Name]],2,FALSE)</f>
        <v>Sarah Brady</v>
      </c>
      <c r="C50" t="str">
        <f>VLOOKUP(Table6[[#This Row],[Customer_ID]],Table1[[Customer_ID]:[City]],5,FALSE)</f>
        <v>Johnsonland</v>
      </c>
      <c r="D50">
        <f>VLOOKUP(Table6[[#This Row],[Customer_ID]],Table1[],3,FALSE)</f>
        <v>47</v>
      </c>
      <c r="E50" t="str">
        <f>VLOOKUP(Table6[[#This Row],[Customer_ID]],Table1[],4,FALSE)</f>
        <v>Male</v>
      </c>
      <c r="F50" t="str">
        <f>VLOOKUP(Table6[[#This Row],[Customer_ID]],Table1[],6,FALSE)</f>
        <v>Iowa</v>
      </c>
      <c r="G50" t="str">
        <f>VLOOKUP(Table6[[#This Row],[Customer_ID]],Table1[],8,FALSE)</f>
        <v>Platinum</v>
      </c>
      <c r="H50" t="s">
        <v>657</v>
      </c>
      <c r="I50" s="16">
        <v>45218</v>
      </c>
      <c r="J50" t="s">
        <v>1619</v>
      </c>
      <c r="K50" t="str">
        <f>VLOOKUP($J50,'Product_Dim (2)'!$A$2:$G$101,{3,4,5,6},FALSE)</f>
        <v>Sports</v>
      </c>
      <c r="L50" t="str">
        <f>VLOOKUP($J50,'Product_Dim (2)'!$A$2:$G$101,{4,5,6},FALSE)</f>
        <v>Fitness</v>
      </c>
      <c r="M50" s="6">
        <f t="array" ref="M50">VLOOKUP($J50,'Product_Dim (2)'!$A$2:$G$101,{6},FALSE)</f>
        <v>167.12</v>
      </c>
      <c r="N50">
        <f>VLOOKUP($J50,'Product_Dim (2)'!$A$2:$G$101,7,FALSE)</f>
        <v>316</v>
      </c>
      <c r="O50" t="s">
        <v>1790</v>
      </c>
      <c r="P50" t="str">
        <f>VLOOKUP($O50,'Store_Dim (2)'!$A$2:$E$21,2,FALSE)</f>
        <v>Holloway Ltd</v>
      </c>
      <c r="Q50" t="str">
        <f>VLOOKUP(Table6[[#This Row],[Store_ID]],Table4[],3,FALSE)</f>
        <v>North</v>
      </c>
      <c r="R50" t="str">
        <f>VLOOKUP(Table6[[#This Row],[Store_ID]],Table4[],4,FALSE)</f>
        <v>Bensonhaven</v>
      </c>
      <c r="S50" t="str">
        <f>VLOOKUP(Table6[[#This Row],[Store_ID]],Table4[],5,FALSE)</f>
        <v>Flagship</v>
      </c>
      <c r="T50">
        <v>1</v>
      </c>
      <c r="U50" s="6">
        <v>517.13</v>
      </c>
      <c r="V50" s="10">
        <v>0.28000000000000003</v>
      </c>
      <c r="W50" t="s">
        <v>1807</v>
      </c>
      <c r="X50" s="6">
        <v>372.33359999999999</v>
      </c>
      <c r="AE50"/>
    </row>
    <row r="51" spans="1:31" x14ac:dyDescent="0.25">
      <c r="A51" t="s">
        <v>1858</v>
      </c>
      <c r="B51" t="str">
        <f>VLOOKUP(Table6[[#This Row],[Customer_ID]],Table1[[Customer_ID]:[Name]],2,FALSE)</f>
        <v>Dr. Tamara White Md</v>
      </c>
      <c r="C51" t="str">
        <f>VLOOKUP(Table6[[#This Row],[Customer_ID]],Table1[[Customer_ID]:[City]],5,FALSE)</f>
        <v>New Benjamin</v>
      </c>
      <c r="D51">
        <f>VLOOKUP(Table6[[#This Row],[Customer_ID]],Table1[],3,FALSE)</f>
        <v>60</v>
      </c>
      <c r="E51" t="str">
        <f>VLOOKUP(Table6[[#This Row],[Customer_ID]],Table1[],4,FALSE)</f>
        <v>Male</v>
      </c>
      <c r="F51" t="str">
        <f>VLOOKUP(Table6[[#This Row],[Customer_ID]],Table1[],6,FALSE)</f>
        <v>North Carolina</v>
      </c>
      <c r="G51" t="str">
        <f>VLOOKUP(Table6[[#This Row],[Customer_ID]],Table1[],8,FALSE)</f>
        <v>Bronze</v>
      </c>
      <c r="H51" t="s">
        <v>1290</v>
      </c>
      <c r="I51" s="16">
        <v>45607</v>
      </c>
      <c r="J51" t="s">
        <v>1573</v>
      </c>
      <c r="K51" t="str">
        <f>VLOOKUP($J51,'Product_Dim (2)'!$A$2:$G$101,{3,4,5,6},FALSE)</f>
        <v>Home</v>
      </c>
      <c r="L51" t="str">
        <f>VLOOKUP($J51,'Product_Dim (2)'!$A$2:$G$101,{4,5,6},FALSE)</f>
        <v>Storage</v>
      </c>
      <c r="M51" s="6">
        <f t="array" ref="M51">VLOOKUP($J51,'Product_Dim (2)'!$A$2:$G$101,{6},FALSE)</f>
        <v>123.46</v>
      </c>
      <c r="N51">
        <f>VLOOKUP($J51,'Product_Dim (2)'!$A$2:$G$101,7,FALSE)</f>
        <v>76</v>
      </c>
      <c r="O51" t="s">
        <v>1787</v>
      </c>
      <c r="P51" t="str">
        <f>VLOOKUP($O51,'Store_Dim (2)'!$A$2:$E$21,2,FALSE)</f>
        <v>Frederick-Wright</v>
      </c>
      <c r="Q51" t="str">
        <f>VLOOKUP(Table6[[#This Row],[Store_ID]],Table4[],3,FALSE)</f>
        <v>West</v>
      </c>
      <c r="R51" t="str">
        <f>VLOOKUP(Table6[[#This Row],[Store_ID]],Table4[],4,FALSE)</f>
        <v>New Jimmymouth</v>
      </c>
      <c r="S51" t="str">
        <f>VLOOKUP(Table6[[#This Row],[Store_ID]],Table4[],5,FALSE)</f>
        <v>Flagship</v>
      </c>
      <c r="T51">
        <v>2</v>
      </c>
      <c r="U51" s="6">
        <v>384.66</v>
      </c>
      <c r="V51" s="10">
        <v>0.08</v>
      </c>
      <c r="W51" t="s">
        <v>1812</v>
      </c>
      <c r="X51" s="6">
        <v>707.77440000000013</v>
      </c>
      <c r="AE51"/>
    </row>
    <row r="52" spans="1:31" x14ac:dyDescent="0.25">
      <c r="A52" t="s">
        <v>1859</v>
      </c>
      <c r="B52" t="str">
        <f>VLOOKUP(Table6[[#This Row],[Customer_ID]],Table1[[Customer_ID]:[Name]],2,FALSE)</f>
        <v>Eric Singh</v>
      </c>
      <c r="C52" t="str">
        <f>VLOOKUP(Table6[[#This Row],[Customer_ID]],Table1[[Customer_ID]:[City]],5,FALSE)</f>
        <v>Port Lisa</v>
      </c>
      <c r="D52">
        <f>VLOOKUP(Table6[[#This Row],[Customer_ID]],Table1[],3,FALSE)</f>
        <v>29</v>
      </c>
      <c r="E52" t="str">
        <f>VLOOKUP(Table6[[#This Row],[Customer_ID]],Table1[],4,FALSE)</f>
        <v>Female</v>
      </c>
      <c r="F52" t="str">
        <f>VLOOKUP(Table6[[#This Row],[Customer_ID]],Table1[],6,FALSE)</f>
        <v>New Mexico</v>
      </c>
      <c r="G52" t="str">
        <f>VLOOKUP(Table6[[#This Row],[Customer_ID]],Table1[],8,FALSE)</f>
        <v>Gold</v>
      </c>
      <c r="H52" t="s">
        <v>255</v>
      </c>
      <c r="I52" s="16">
        <v>45291</v>
      </c>
      <c r="J52" t="s">
        <v>1635</v>
      </c>
      <c r="K52" t="str">
        <f>VLOOKUP($J52,'Product_Dim (2)'!$A$2:$G$101,{3,4,5,6},FALSE)</f>
        <v>Sports</v>
      </c>
      <c r="L52" t="str">
        <f>VLOOKUP($J52,'Product_Dim (2)'!$A$2:$G$101,{4,5,6},FALSE)</f>
        <v>Team Sports</v>
      </c>
      <c r="M52" s="6">
        <f t="array" ref="M52">VLOOKUP($J52,'Product_Dim (2)'!$A$2:$G$101,{6},FALSE)</f>
        <v>212.26</v>
      </c>
      <c r="N52">
        <f>VLOOKUP($J52,'Product_Dim (2)'!$A$2:$G$101,7,FALSE)</f>
        <v>82</v>
      </c>
      <c r="O52" t="s">
        <v>1769</v>
      </c>
      <c r="P52" t="str">
        <f>VLOOKUP($O52,'Store_Dim (2)'!$A$2:$E$21,2,FALSE)</f>
        <v>Moore, Padilla and Butler</v>
      </c>
      <c r="Q52" t="str">
        <f>VLOOKUP(Table6[[#This Row],[Store_ID]],Table4[],3,FALSE)</f>
        <v>South</v>
      </c>
      <c r="R52" t="str">
        <f>VLOOKUP(Table6[[#This Row],[Store_ID]],Table4[],4,FALSE)</f>
        <v>East Johnstad</v>
      </c>
      <c r="S52" t="str">
        <f>VLOOKUP(Table6[[#This Row],[Store_ID]],Table4[],5,FALSE)</f>
        <v>Flagship</v>
      </c>
      <c r="T52">
        <v>3</v>
      </c>
      <c r="U52" s="6">
        <v>83.7</v>
      </c>
      <c r="V52" s="10">
        <v>0.24</v>
      </c>
      <c r="W52" t="s">
        <v>1809</v>
      </c>
      <c r="X52" s="6">
        <v>190.83600000000001</v>
      </c>
      <c r="AE52"/>
    </row>
    <row r="53" spans="1:31" x14ac:dyDescent="0.25">
      <c r="A53" t="s">
        <v>1860</v>
      </c>
      <c r="B53" t="str">
        <f>VLOOKUP(Table6[[#This Row],[Customer_ID]],Table1[[Customer_ID]:[Name]],2,FALSE)</f>
        <v>Maria Ramirez</v>
      </c>
      <c r="C53" t="str">
        <f>VLOOKUP(Table6[[#This Row],[Customer_ID]],Table1[[Customer_ID]:[City]],5,FALSE)</f>
        <v>West Brandon</v>
      </c>
      <c r="D53">
        <f>VLOOKUP(Table6[[#This Row],[Customer_ID]],Table1[],3,FALSE)</f>
        <v>37</v>
      </c>
      <c r="E53" t="str">
        <f>VLOOKUP(Table6[[#This Row],[Customer_ID]],Table1[],4,FALSE)</f>
        <v>Male</v>
      </c>
      <c r="F53" t="str">
        <f>VLOOKUP(Table6[[#This Row],[Customer_ID]],Table1[],6,FALSE)</f>
        <v>Montana</v>
      </c>
      <c r="G53" t="str">
        <f>VLOOKUP(Table6[[#This Row],[Customer_ID]],Table1[],8,FALSE)</f>
        <v>Bronze</v>
      </c>
      <c r="H53" t="s">
        <v>476</v>
      </c>
      <c r="I53" s="16">
        <v>45689</v>
      </c>
      <c r="J53" t="s">
        <v>1669</v>
      </c>
      <c r="K53" t="str">
        <f>VLOOKUP($J53,'Product_Dim (2)'!$A$2:$G$101,{3,4,5,6},FALSE)</f>
        <v>Clothing</v>
      </c>
      <c r="L53" t="str">
        <f>VLOOKUP($J53,'Product_Dim (2)'!$A$2:$G$101,{4,5,6},FALSE)</f>
        <v>Bottoms</v>
      </c>
      <c r="M53" s="6">
        <f t="array" ref="M53">VLOOKUP($J53,'Product_Dim (2)'!$A$2:$G$101,{6},FALSE)</f>
        <v>218.22</v>
      </c>
      <c r="N53">
        <f>VLOOKUP($J53,'Product_Dim (2)'!$A$2:$G$101,7,FALSE)</f>
        <v>224</v>
      </c>
      <c r="O53" t="s">
        <v>1762</v>
      </c>
      <c r="P53" t="str">
        <f>VLOOKUP($O53,'Store_Dim (2)'!$A$2:$E$21,2,FALSE)</f>
        <v>Martinez-Mullins</v>
      </c>
      <c r="Q53" t="str">
        <f>VLOOKUP(Table6[[#This Row],[Store_ID]],Table4[],3,FALSE)</f>
        <v>South</v>
      </c>
      <c r="R53" t="str">
        <f>VLOOKUP(Table6[[#This Row],[Store_ID]],Table4[],4,FALSE)</f>
        <v>Williamsfurt</v>
      </c>
      <c r="S53" t="str">
        <f>VLOOKUP(Table6[[#This Row],[Store_ID]],Table4[],5,FALSE)</f>
        <v>Online</v>
      </c>
      <c r="T53">
        <v>3</v>
      </c>
      <c r="U53" s="6">
        <v>76.569999999999993</v>
      </c>
      <c r="V53" s="10">
        <v>0.26</v>
      </c>
      <c r="W53" t="s">
        <v>1807</v>
      </c>
      <c r="X53" s="6">
        <v>169.9854</v>
      </c>
      <c r="AE53"/>
    </row>
    <row r="54" spans="1:31" x14ac:dyDescent="0.25">
      <c r="A54" t="s">
        <v>1861</v>
      </c>
      <c r="B54" t="str">
        <f>VLOOKUP(Table6[[#This Row],[Customer_ID]],Table1[[Customer_ID]:[Name]],2,FALSE)</f>
        <v>Theresa Campbell</v>
      </c>
      <c r="C54" t="str">
        <f>VLOOKUP(Table6[[#This Row],[Customer_ID]],Table1[[Customer_ID]:[City]],5,FALSE)</f>
        <v>New Brian</v>
      </c>
      <c r="D54">
        <f>VLOOKUP(Table6[[#This Row],[Customer_ID]],Table1[],3,FALSE)</f>
        <v>42</v>
      </c>
      <c r="E54" t="str">
        <f>VLOOKUP(Table6[[#This Row],[Customer_ID]],Table1[],4,FALSE)</f>
        <v>Female</v>
      </c>
      <c r="F54" t="str">
        <f>VLOOKUP(Table6[[#This Row],[Customer_ID]],Table1[],6,FALSE)</f>
        <v>Wisconsin</v>
      </c>
      <c r="G54" t="str">
        <f>VLOOKUP(Table6[[#This Row],[Customer_ID]],Table1[],8,FALSE)</f>
        <v>Bronze</v>
      </c>
      <c r="H54" t="s">
        <v>494</v>
      </c>
      <c r="I54" s="16">
        <v>45894</v>
      </c>
      <c r="J54" t="s">
        <v>1709</v>
      </c>
      <c r="K54" t="str">
        <f>VLOOKUP($J54,'Product_Dim (2)'!$A$2:$G$101,{3,4,5,6},FALSE)</f>
        <v>Beauty</v>
      </c>
      <c r="L54" t="str">
        <f>VLOOKUP($J54,'Product_Dim (2)'!$A$2:$G$101,{4,5,6},FALSE)</f>
        <v>Makeup</v>
      </c>
      <c r="M54" s="6">
        <f t="array" ref="M54">VLOOKUP($J54,'Product_Dim (2)'!$A$2:$G$101,{6},FALSE)</f>
        <v>183.04</v>
      </c>
      <c r="N54">
        <f>VLOOKUP($J54,'Product_Dim (2)'!$A$2:$G$101,7,FALSE)</f>
        <v>457</v>
      </c>
      <c r="O54" t="s">
        <v>1759</v>
      </c>
      <c r="P54" t="str">
        <f>VLOOKUP($O54,'Store_Dim (2)'!$A$2:$E$21,2,FALSE)</f>
        <v>Benson-Elliott</v>
      </c>
      <c r="Q54" t="str">
        <f>VLOOKUP(Table6[[#This Row],[Store_ID]],Table4[],3,FALSE)</f>
        <v>East</v>
      </c>
      <c r="R54" t="str">
        <f>VLOOKUP(Table6[[#This Row],[Store_ID]],Table4[],4,FALSE)</f>
        <v>Port Josephberg</v>
      </c>
      <c r="S54" t="str">
        <f>VLOOKUP(Table6[[#This Row],[Store_ID]],Table4[],5,FALSE)</f>
        <v>Online</v>
      </c>
      <c r="T54">
        <v>3</v>
      </c>
      <c r="U54" s="6">
        <f>X54/(T54*(1-V54))</f>
        <v>162.02110000000002</v>
      </c>
      <c r="V54" s="10">
        <v>0</v>
      </c>
      <c r="W54" t="s">
        <v>1807</v>
      </c>
      <c r="X54" s="6">
        <v>486.06330000000003</v>
      </c>
      <c r="AE54"/>
    </row>
    <row r="55" spans="1:31" x14ac:dyDescent="0.25">
      <c r="A55" t="s">
        <v>1862</v>
      </c>
      <c r="B55" t="str">
        <f>VLOOKUP(Table6[[#This Row],[Customer_ID]],Table1[[Customer_ID]:[Name]],2,FALSE)</f>
        <v>Alex Mann Ii</v>
      </c>
      <c r="C55" t="str">
        <f>VLOOKUP(Table6[[#This Row],[Customer_ID]],Table1[[Customer_ID]:[City]],5,FALSE)</f>
        <v>South Zacharychester</v>
      </c>
      <c r="D55">
        <f>VLOOKUP(Table6[[#This Row],[Customer_ID]],Table1[],3,FALSE)</f>
        <v>58</v>
      </c>
      <c r="E55" t="str">
        <f>VLOOKUP(Table6[[#This Row],[Customer_ID]],Table1[],4,FALSE)</f>
        <v>Male</v>
      </c>
      <c r="F55" t="str">
        <f>VLOOKUP(Table6[[#This Row],[Customer_ID]],Table1[],6,FALSE)</f>
        <v>Oklahoma</v>
      </c>
      <c r="G55" t="str">
        <f>VLOOKUP(Table6[[#This Row],[Customer_ID]],Table1[],8,FALSE)</f>
        <v>Bronze</v>
      </c>
      <c r="H55" t="s">
        <v>1010</v>
      </c>
      <c r="I55" s="16">
        <v>45677</v>
      </c>
      <c r="J55" t="s">
        <v>1571</v>
      </c>
      <c r="K55" t="str">
        <f>VLOOKUP($J55,'Product_Dim (2)'!$A$2:$G$101,{3,4,5,6},FALSE)</f>
        <v>Sports</v>
      </c>
      <c r="L55" t="str">
        <f>VLOOKUP($J55,'Product_Dim (2)'!$A$2:$G$101,{4,5,6},FALSE)</f>
        <v>Accessories</v>
      </c>
      <c r="M55" s="6">
        <f t="array" ref="M55">VLOOKUP($J55,'Product_Dim (2)'!$A$2:$G$101,{6},FALSE)</f>
        <v>131.51</v>
      </c>
      <c r="N55">
        <f ca="1">VLOOKUP($J55,'Product_Dim (2)'!$A$2:$G$101,7,FALSE)</f>
        <v>0</v>
      </c>
      <c r="O55" t="s">
        <v>1765</v>
      </c>
      <c r="P55" t="str">
        <f>VLOOKUP($O55,'Store_Dim (2)'!$A$2:$E$21,2,FALSE)</f>
        <v>Bean, Jones and Park</v>
      </c>
      <c r="Q55" t="str">
        <f>VLOOKUP(Table6[[#This Row],[Store_ID]],Table4[],3,FALSE)</f>
        <v>West</v>
      </c>
      <c r="R55" t="str">
        <f>VLOOKUP(Table6[[#This Row],[Store_ID]],Table4[],4,FALSE)</f>
        <v>Thompsonborough</v>
      </c>
      <c r="S55" t="str">
        <f>VLOOKUP(Table6[[#This Row],[Store_ID]],Table4[],5,FALSE)</f>
        <v>Online</v>
      </c>
      <c r="T55">
        <v>1</v>
      </c>
      <c r="U55" s="6">
        <v>900.35</v>
      </c>
      <c r="V55" s="10">
        <v>0.13</v>
      </c>
      <c r="W55" t="s">
        <v>1812</v>
      </c>
      <c r="X55" s="6">
        <v>783.30449999999996</v>
      </c>
      <c r="AE55"/>
    </row>
    <row r="56" spans="1:31" x14ac:dyDescent="0.25">
      <c r="A56" t="s">
        <v>1863</v>
      </c>
      <c r="B56" t="str">
        <f>VLOOKUP(Table6[[#This Row],[Customer_ID]],Table1[[Customer_ID]:[Name]],2,FALSE)</f>
        <v>Amy Fowler</v>
      </c>
      <c r="C56" t="str">
        <f>VLOOKUP(Table6[[#This Row],[Customer_ID]],Table1[[Customer_ID]:[City]],5,FALSE)</f>
        <v>West Bobbyshire</v>
      </c>
      <c r="D56">
        <f>VLOOKUP(Table6[[#This Row],[Customer_ID]],Table1[],3,FALSE)</f>
        <v>62</v>
      </c>
      <c r="E56" t="str">
        <f>VLOOKUP(Table6[[#This Row],[Customer_ID]],Table1[],4,FALSE)</f>
        <v>Female</v>
      </c>
      <c r="F56" t="str">
        <f>VLOOKUP(Table6[[#This Row],[Customer_ID]],Table1[],6,FALSE)</f>
        <v>New York</v>
      </c>
      <c r="G56" t="str">
        <f>VLOOKUP(Table6[[#This Row],[Customer_ID]],Table1[],8,FALSE)</f>
        <v>Platinum</v>
      </c>
      <c r="H56" t="s">
        <v>336</v>
      </c>
      <c r="I56" s="16">
        <v>45706</v>
      </c>
      <c r="J56" t="s">
        <v>1611</v>
      </c>
      <c r="K56" t="str">
        <f>VLOOKUP($J56,'Product_Dim (2)'!$A$2:$G$101,{3,4,5,6},FALSE)</f>
        <v>Electronics</v>
      </c>
      <c r="L56" t="str">
        <f>VLOOKUP($J56,'Product_Dim (2)'!$A$2:$G$101,{4,5,6},FALSE)</f>
        <v>Audio</v>
      </c>
      <c r="M56" s="6">
        <f t="array" ref="M56">VLOOKUP($J56,'Product_Dim (2)'!$A$2:$G$101,{6},FALSE)</f>
        <v>38.520000000000003</v>
      </c>
      <c r="N56">
        <f>VLOOKUP($J56,'Product_Dim (2)'!$A$2:$G$101,7,FALSE)</f>
        <v>378</v>
      </c>
      <c r="O56" t="s">
        <v>1772</v>
      </c>
      <c r="P56" t="str">
        <f>VLOOKUP($O56,'Store_Dim (2)'!$A$2:$E$21,2,FALSE)</f>
        <v>Hill, Wagner and Ballard</v>
      </c>
      <c r="Q56" t="str">
        <f>VLOOKUP(Table6[[#This Row],[Store_ID]],Table4[],3,FALSE)</f>
        <v>East</v>
      </c>
      <c r="R56" t="str">
        <f>VLOOKUP(Table6[[#This Row],[Store_ID]],Table4[],4,FALSE)</f>
        <v>East Davidville</v>
      </c>
      <c r="S56" t="str">
        <f>VLOOKUP(Table6[[#This Row],[Store_ID]],Table4[],5,FALSE)</f>
        <v>Online</v>
      </c>
      <c r="T56">
        <v>4</v>
      </c>
      <c r="U56" s="6">
        <v>428.09</v>
      </c>
      <c r="V56" s="10">
        <v>7.0000000000000007E-2</v>
      </c>
      <c r="W56" t="s">
        <v>1807</v>
      </c>
      <c r="X56" s="6">
        <v>1592.4947999999999</v>
      </c>
      <c r="AE56"/>
    </row>
    <row r="57" spans="1:31" x14ac:dyDescent="0.25">
      <c r="A57" t="s">
        <v>1864</v>
      </c>
      <c r="B57" t="str">
        <f>VLOOKUP(Table6[[#This Row],[Customer_ID]],Table1[[Customer_ID]:[Name]],2,FALSE)</f>
        <v>Jennifer Myers</v>
      </c>
      <c r="C57" t="str">
        <f>VLOOKUP(Table6[[#This Row],[Customer_ID]],Table1[[Customer_ID]:[City]],5,FALSE)</f>
        <v>Marthaborough</v>
      </c>
      <c r="D57">
        <f>VLOOKUP(Table6[[#This Row],[Customer_ID]],Table1[],3,FALSE)</f>
        <v>46</v>
      </c>
      <c r="E57" t="str">
        <f>VLOOKUP(Table6[[#This Row],[Customer_ID]],Table1[],4,FALSE)</f>
        <v>Male</v>
      </c>
      <c r="F57" t="str">
        <f>VLOOKUP(Table6[[#This Row],[Customer_ID]],Table1[],6,FALSE)</f>
        <v>Wisconsin</v>
      </c>
      <c r="G57" t="str">
        <f>VLOOKUP(Table6[[#This Row],[Customer_ID]],Table1[],8,FALSE)</f>
        <v>Platinum</v>
      </c>
      <c r="H57" t="s">
        <v>1278</v>
      </c>
      <c r="I57" s="16">
        <v>45589</v>
      </c>
      <c r="J57" t="s">
        <v>1629</v>
      </c>
      <c r="K57" t="str">
        <f>VLOOKUP($J57,'Product_Dim (2)'!$A$2:$G$101,{3,4,5,6},FALSE)</f>
        <v>Beauty</v>
      </c>
      <c r="L57" t="str">
        <f>VLOOKUP($J57,'Product_Dim (2)'!$A$2:$G$101,{4,5,6},FALSE)</f>
        <v>Fragrance</v>
      </c>
      <c r="M57" s="6">
        <f t="array" ref="M57">VLOOKUP($J57,'Product_Dim (2)'!$A$2:$G$101,{6},FALSE)</f>
        <v>43.29</v>
      </c>
      <c r="N57">
        <f>VLOOKUP($J57,'Product_Dim (2)'!$A$2:$G$101,7,FALSE)</f>
        <v>267</v>
      </c>
      <c r="O57" t="s">
        <v>1775</v>
      </c>
      <c r="P57" t="str">
        <f>VLOOKUP($O57,'Store_Dim (2)'!$A$2:$E$21,2,FALSE)</f>
        <v>Aguirre-Keller</v>
      </c>
      <c r="Q57" t="str">
        <f>VLOOKUP(Table6[[#This Row],[Store_ID]],Table4[],3,FALSE)</f>
        <v>South</v>
      </c>
      <c r="R57" t="str">
        <f>VLOOKUP(Table6[[#This Row],[Store_ID]],Table4[],4,FALSE)</f>
        <v>Lake Michael</v>
      </c>
      <c r="S57" t="str">
        <f>VLOOKUP(Table6[[#This Row],[Store_ID]],Table4[],5,FALSE)</f>
        <v>Online</v>
      </c>
      <c r="T57">
        <v>2</v>
      </c>
      <c r="U57" s="6">
        <v>559.71</v>
      </c>
      <c r="V57" s="10">
        <v>0.3</v>
      </c>
      <c r="W57" t="s">
        <v>1812</v>
      </c>
      <c r="X57" s="6">
        <v>783.59400000000005</v>
      </c>
      <c r="AE57"/>
    </row>
    <row r="58" spans="1:31" x14ac:dyDescent="0.25">
      <c r="A58" t="s">
        <v>1865</v>
      </c>
      <c r="B58" t="str">
        <f>VLOOKUP(Table6[[#This Row],[Customer_ID]],Table1[[Customer_ID]:[Name]],2,FALSE)</f>
        <v>Jennifer Garcia</v>
      </c>
      <c r="C58" t="str">
        <f>VLOOKUP(Table6[[#This Row],[Customer_ID]],Table1[[Customer_ID]:[City]],5,FALSE)</f>
        <v>New Sean</v>
      </c>
      <c r="D58">
        <f>VLOOKUP(Table6[[#This Row],[Customer_ID]],Table1[],3,FALSE)</f>
        <v>61</v>
      </c>
      <c r="E58" t="str">
        <f>VLOOKUP(Table6[[#This Row],[Customer_ID]],Table1[],4,FALSE)</f>
        <v>Female</v>
      </c>
      <c r="F58" t="str">
        <f>VLOOKUP(Table6[[#This Row],[Customer_ID]],Table1[],6,FALSE)</f>
        <v>New Mexico</v>
      </c>
      <c r="G58" t="str">
        <f>VLOOKUP(Table6[[#This Row],[Customer_ID]],Table1[],8,FALSE)</f>
        <v>Bronze</v>
      </c>
      <c r="H58" t="s">
        <v>289</v>
      </c>
      <c r="I58" s="16">
        <v>45282</v>
      </c>
      <c r="J58" t="s">
        <v>1599</v>
      </c>
      <c r="K58" t="str">
        <f>VLOOKUP($J58,'Product_Dim (2)'!$A$2:$G$101,{3,4,5,6},FALSE)</f>
        <v>Electronics</v>
      </c>
      <c r="L58" t="str">
        <f>VLOOKUP($J58,'Product_Dim (2)'!$A$2:$G$101,{4,5,6},FALSE)</f>
        <v>Computer</v>
      </c>
      <c r="M58" s="6">
        <f t="array" ref="M58">VLOOKUP($J58,'Product_Dim (2)'!$A$2:$G$101,{6},FALSE)</f>
        <v>419.28</v>
      </c>
      <c r="N58">
        <f>VLOOKUP($J58,'Product_Dim (2)'!$A$2:$G$101,7,FALSE)</f>
        <v>86</v>
      </c>
      <c r="O58" t="s">
        <v>1759</v>
      </c>
      <c r="P58" t="str">
        <f>VLOOKUP($O58,'Store_Dim (2)'!$A$2:$E$21,2,FALSE)</f>
        <v>Benson-Elliott</v>
      </c>
      <c r="Q58" t="str">
        <f>VLOOKUP(Table6[[#This Row],[Store_ID]],Table4[],3,FALSE)</f>
        <v>East</v>
      </c>
      <c r="R58" t="str">
        <f>VLOOKUP(Table6[[#This Row],[Store_ID]],Table4[],4,FALSE)</f>
        <v>Port Josephberg</v>
      </c>
      <c r="S58" t="str">
        <f>VLOOKUP(Table6[[#This Row],[Store_ID]],Table4[],5,FALSE)</f>
        <v>Online</v>
      </c>
      <c r="T58">
        <v>2</v>
      </c>
      <c r="U58" s="6">
        <v>833.7</v>
      </c>
      <c r="V58" s="10">
        <v>0.06</v>
      </c>
      <c r="W58" t="s">
        <v>1809</v>
      </c>
      <c r="X58" s="6">
        <v>1567.356</v>
      </c>
      <c r="AE58"/>
    </row>
    <row r="59" spans="1:31" x14ac:dyDescent="0.25">
      <c r="A59" t="s">
        <v>1866</v>
      </c>
      <c r="B59" t="str">
        <f>VLOOKUP(Table6[[#This Row],[Customer_ID]],Table1[[Customer_ID]:[Name]],2,FALSE)</f>
        <v>Michael Foley</v>
      </c>
      <c r="C59" t="str">
        <f>VLOOKUP(Table6[[#This Row],[Customer_ID]],Table1[[Customer_ID]:[City]],5,FALSE)</f>
        <v>Oneillfurt</v>
      </c>
      <c r="D59">
        <f>VLOOKUP(Table6[[#This Row],[Customer_ID]],Table1[],3,FALSE)</f>
        <v>63</v>
      </c>
      <c r="E59" t="str">
        <f>VLOOKUP(Table6[[#This Row],[Customer_ID]],Table1[],4,FALSE)</f>
        <v>Female</v>
      </c>
      <c r="F59" t="str">
        <f>VLOOKUP(Table6[[#This Row],[Customer_ID]],Table1[],6,FALSE)</f>
        <v>Vermont</v>
      </c>
      <c r="G59" t="str">
        <f>VLOOKUP(Table6[[#This Row],[Customer_ID]],Table1[],8,FALSE)</f>
        <v>Gold</v>
      </c>
      <c r="H59" t="s">
        <v>1424</v>
      </c>
      <c r="I59" s="16">
        <v>45462</v>
      </c>
      <c r="J59" t="s">
        <v>1625</v>
      </c>
      <c r="K59" t="str">
        <f>VLOOKUP($J59,'Product_Dim (2)'!$A$2:$G$101,{3,4,5,6},FALSE)</f>
        <v>Beauty</v>
      </c>
      <c r="L59" t="str">
        <f>VLOOKUP($J59,'Product_Dim (2)'!$A$2:$G$101,{4,5,6},FALSE)</f>
        <v>Makeup</v>
      </c>
      <c r="M59" s="6">
        <f t="array" ref="M59">VLOOKUP($J59,'Product_Dim (2)'!$A$2:$G$101,{6},FALSE)</f>
        <v>250.41615384615383</v>
      </c>
      <c r="N59">
        <f>VLOOKUP($J59,'Product_Dim (2)'!$A$2:$G$101,7,FALSE)</f>
        <v>431</v>
      </c>
      <c r="O59" t="s">
        <v>1782</v>
      </c>
      <c r="P59" t="str">
        <f>VLOOKUP($O59,'Store_Dim (2)'!$A$2:$E$21,2,FALSE)</f>
        <v>Mcdonald Inc</v>
      </c>
      <c r="Q59" t="str">
        <f>VLOOKUP(Table6[[#This Row],[Store_ID]],Table4[],3,FALSE)</f>
        <v>South</v>
      </c>
      <c r="R59" t="str">
        <f>VLOOKUP(Table6[[#This Row],[Store_ID]],Table4[],4,FALSE)</f>
        <v>Christopherland</v>
      </c>
      <c r="S59" t="str">
        <f>VLOOKUP(Table6[[#This Row],[Store_ID]],Table4[],5,FALSE)</f>
        <v>Outlet</v>
      </c>
      <c r="T59">
        <v>2</v>
      </c>
      <c r="U59" s="6">
        <v>680.16</v>
      </c>
      <c r="V59" s="10">
        <v>0.28000000000000003</v>
      </c>
      <c r="W59" t="s">
        <v>1807</v>
      </c>
      <c r="X59" s="6">
        <v>979.43039999999996</v>
      </c>
      <c r="AE59"/>
    </row>
    <row r="60" spans="1:31" x14ac:dyDescent="0.25">
      <c r="A60" t="s">
        <v>1867</v>
      </c>
      <c r="B60" t="str">
        <f>VLOOKUP(Table6[[#This Row],[Customer_ID]],Table1[[Customer_ID]:[Name]],2,FALSE)</f>
        <v>David Ross</v>
      </c>
      <c r="C60" t="str">
        <f>VLOOKUP(Table6[[#This Row],[Customer_ID]],Table1[[Customer_ID]:[City]],5,FALSE)</f>
        <v>South Angela</v>
      </c>
      <c r="D60">
        <f>VLOOKUP(Table6[[#This Row],[Customer_ID]],Table1[],3,FALSE)</f>
        <v>22</v>
      </c>
      <c r="E60" t="str">
        <f>VLOOKUP(Table6[[#This Row],[Customer_ID]],Table1[],4,FALSE)</f>
        <v>Female</v>
      </c>
      <c r="F60" t="str">
        <f>VLOOKUP(Table6[[#This Row],[Customer_ID]],Table1[],6,FALSE)</f>
        <v>Arkansas</v>
      </c>
      <c r="G60" t="str">
        <f>VLOOKUP(Table6[[#This Row],[Customer_ID]],Table1[],8,FALSE)</f>
        <v>Silver</v>
      </c>
      <c r="H60" t="s">
        <v>1243</v>
      </c>
      <c r="I60" s="16">
        <v>45633</v>
      </c>
      <c r="J60" t="s">
        <v>1561</v>
      </c>
      <c r="K60" t="str">
        <f>VLOOKUP($J60,'Product_Dim (2)'!$A$2:$G$101,{3,4,5,6},FALSE)</f>
        <v>Electronics</v>
      </c>
      <c r="L60" t="str">
        <f>VLOOKUP($J60,'Product_Dim (2)'!$A$2:$G$101,{4,5,6},FALSE)</f>
        <v>Appliances</v>
      </c>
      <c r="M60" s="6">
        <f t="array" ref="M60">VLOOKUP($J60,'Product_Dim (2)'!$A$2:$G$101,{6},FALSE)</f>
        <v>465.34</v>
      </c>
      <c r="N60">
        <f>VLOOKUP($J60,'Product_Dim (2)'!$A$2:$G$101,7,FALSE)</f>
        <v>301</v>
      </c>
      <c r="O60" t="s">
        <v>1762</v>
      </c>
      <c r="P60" t="str">
        <f>VLOOKUP($O60,'Store_Dim (2)'!$A$2:$E$21,2,FALSE)</f>
        <v>Martinez-Mullins</v>
      </c>
      <c r="Q60" t="str">
        <f>VLOOKUP(Table6[[#This Row],[Store_ID]],Table4[],3,FALSE)</f>
        <v>South</v>
      </c>
      <c r="R60" t="str">
        <f>VLOOKUP(Table6[[#This Row],[Store_ID]],Table4[],4,FALSE)</f>
        <v>Williamsfurt</v>
      </c>
      <c r="S60" t="str">
        <f>VLOOKUP(Table6[[#This Row],[Store_ID]],Table4[],5,FALSE)</f>
        <v>Online</v>
      </c>
      <c r="T60">
        <v>4</v>
      </c>
      <c r="U60" s="6">
        <v>733.42</v>
      </c>
      <c r="V60" s="10">
        <f>1-(X60/(T60*U60))</f>
        <v>0.13</v>
      </c>
      <c r="W60" t="s">
        <v>1809</v>
      </c>
      <c r="X60" s="6">
        <v>2552.3015999999998</v>
      </c>
      <c r="AE60"/>
    </row>
    <row r="61" spans="1:31" x14ac:dyDescent="0.25">
      <c r="A61" t="s">
        <v>1868</v>
      </c>
      <c r="B61" t="str">
        <f>VLOOKUP(Table6[[#This Row],[Customer_ID]],Table1[[Customer_ID]:[Name]],2,FALSE)</f>
        <v>Melinda Johnson</v>
      </c>
      <c r="C61" t="str">
        <f>VLOOKUP(Table6[[#This Row],[Customer_ID]],Table1[[Customer_ID]:[City]],5,FALSE)</f>
        <v>Kaufmanfurt</v>
      </c>
      <c r="D61">
        <f>VLOOKUP(Table6[[#This Row],[Customer_ID]],Table1[],3,FALSE)</f>
        <v>51</v>
      </c>
      <c r="E61" t="str">
        <f>VLOOKUP(Table6[[#This Row],[Customer_ID]],Table1[],4,FALSE)</f>
        <v>Male</v>
      </c>
      <c r="F61" t="str">
        <f>VLOOKUP(Table6[[#This Row],[Customer_ID]],Table1[],6,FALSE)</f>
        <v>Ohio</v>
      </c>
      <c r="G61" t="str">
        <f>VLOOKUP(Table6[[#This Row],[Customer_ID]],Table1[],8,FALSE)</f>
        <v>Bronze</v>
      </c>
      <c r="H61" t="s">
        <v>1135</v>
      </c>
      <c r="I61" s="16">
        <v>45257</v>
      </c>
      <c r="J61" t="s">
        <v>1709</v>
      </c>
      <c r="K61" t="str">
        <f>VLOOKUP($J61,'Product_Dim (2)'!$A$2:$G$101,{3,4,5,6},FALSE)</f>
        <v>Beauty</v>
      </c>
      <c r="L61" t="str">
        <f>VLOOKUP($J61,'Product_Dim (2)'!$A$2:$G$101,{4,5,6},FALSE)</f>
        <v>Makeup</v>
      </c>
      <c r="M61" s="6">
        <f t="array" ref="M61">VLOOKUP($J61,'Product_Dim (2)'!$A$2:$G$101,{6},FALSE)</f>
        <v>183.04</v>
      </c>
      <c r="N61">
        <f>VLOOKUP($J61,'Product_Dim (2)'!$A$2:$G$101,7,FALSE)</f>
        <v>457</v>
      </c>
      <c r="O61" t="s">
        <v>1775</v>
      </c>
      <c r="P61" t="str">
        <f>VLOOKUP($O61,'Store_Dim (2)'!$A$2:$E$21,2,FALSE)</f>
        <v>Aguirre-Keller</v>
      </c>
      <c r="Q61" t="str">
        <f>VLOOKUP(Table6[[#This Row],[Store_ID]],Table4[],3,FALSE)</f>
        <v>South</v>
      </c>
      <c r="R61" t="str">
        <f>VLOOKUP(Table6[[#This Row],[Store_ID]],Table4[],4,FALSE)</f>
        <v>Lake Michael</v>
      </c>
      <c r="S61" t="str">
        <f>VLOOKUP(Table6[[#This Row],[Store_ID]],Table4[],5,FALSE)</f>
        <v>Online</v>
      </c>
      <c r="T61">
        <v>1</v>
      </c>
      <c r="U61" s="6">
        <v>996.33</v>
      </c>
      <c r="V61" s="10">
        <v>0.23</v>
      </c>
      <c r="W61" t="s">
        <v>1809</v>
      </c>
      <c r="X61" s="6">
        <v>767.17410000000007</v>
      </c>
      <c r="AE61"/>
    </row>
    <row r="62" spans="1:31" x14ac:dyDescent="0.25">
      <c r="A62" t="s">
        <v>1869</v>
      </c>
      <c r="B62" t="str">
        <f>VLOOKUP(Table6[[#This Row],[Customer_ID]],Table1[[Customer_ID]:[Name]],2,FALSE)</f>
        <v>Isabel Foster</v>
      </c>
      <c r="C62" t="str">
        <f>VLOOKUP(Table6[[#This Row],[Customer_ID]],Table1[[Customer_ID]:[City]],5,FALSE)</f>
        <v>Port Joshuaville</v>
      </c>
      <c r="D62">
        <f>VLOOKUP(Table6[[#This Row],[Customer_ID]],Table1[],3,FALSE)</f>
        <v>36</v>
      </c>
      <c r="E62" t="str">
        <f>VLOOKUP(Table6[[#This Row],[Customer_ID]],Table1[],4,FALSE)</f>
        <v>Male</v>
      </c>
      <c r="F62" t="str">
        <f>VLOOKUP(Table6[[#This Row],[Customer_ID]],Table1[],6,FALSE)</f>
        <v>New Jersey</v>
      </c>
      <c r="G62" t="str">
        <f>VLOOKUP(Table6[[#This Row],[Customer_ID]],Table1[],8,FALSE)</f>
        <v>Gold</v>
      </c>
      <c r="H62" t="s">
        <v>1255</v>
      </c>
      <c r="I62" s="16">
        <v>45854</v>
      </c>
      <c r="J62" t="s">
        <v>1593</v>
      </c>
      <c r="K62" t="str">
        <f>VLOOKUP($J62,'Product_Dim (2)'!$A$2:$G$101,{3,4,5,6},FALSE)</f>
        <v>Sports</v>
      </c>
      <c r="L62" t="str">
        <f>VLOOKUP($J62,'Product_Dim (2)'!$A$2:$G$101,{4,5,6},FALSE)</f>
        <v>Team Sports</v>
      </c>
      <c r="M62" s="6">
        <f t="array" ref="M62">VLOOKUP($J62,'Product_Dim (2)'!$A$2:$G$101,{6},FALSE)</f>
        <v>204.39</v>
      </c>
      <c r="N62">
        <f>VLOOKUP($J62,'Product_Dim (2)'!$A$2:$G$101,7,FALSE)</f>
        <v>281</v>
      </c>
      <c r="O62" t="s">
        <v>1772</v>
      </c>
      <c r="P62" t="str">
        <f>VLOOKUP($O62,'Store_Dim (2)'!$A$2:$E$21,2,FALSE)</f>
        <v>Hill, Wagner and Ballard</v>
      </c>
      <c r="Q62" t="str">
        <f>VLOOKUP(Table6[[#This Row],[Store_ID]],Table4[],3,FALSE)</f>
        <v>East</v>
      </c>
      <c r="R62" t="str">
        <f>VLOOKUP(Table6[[#This Row],[Store_ID]],Table4[],4,FALSE)</f>
        <v>East Davidville</v>
      </c>
      <c r="S62" t="str">
        <f>VLOOKUP(Table6[[#This Row],[Store_ID]],Table4[],5,FALSE)</f>
        <v>Online</v>
      </c>
      <c r="T62">
        <v>1</v>
      </c>
      <c r="U62" s="6">
        <v>198.83</v>
      </c>
      <c r="V62" s="10">
        <v>0.09</v>
      </c>
      <c r="W62" t="s">
        <v>1812</v>
      </c>
      <c r="X62" s="6">
        <v>180.93530000000001</v>
      </c>
      <c r="AE62"/>
    </row>
    <row r="63" spans="1:31" x14ac:dyDescent="0.25">
      <c r="A63" t="s">
        <v>1870</v>
      </c>
      <c r="B63" t="str">
        <f>VLOOKUP(Table6[[#This Row],[Customer_ID]],Table1[[Customer_ID]:[Name]],2,FALSE)</f>
        <v>Maria Hill</v>
      </c>
      <c r="C63" t="str">
        <f>VLOOKUP(Table6[[#This Row],[Customer_ID]],Table1[[Customer_ID]:[City]],5,FALSE)</f>
        <v>Zamoraborough</v>
      </c>
      <c r="D63">
        <f>VLOOKUP(Table6[[#This Row],[Customer_ID]],Table1[],3,FALSE)</f>
        <v>58</v>
      </c>
      <c r="E63" t="str">
        <f>VLOOKUP(Table6[[#This Row],[Customer_ID]],Table1[],4,FALSE)</f>
        <v>Female</v>
      </c>
      <c r="F63" t="str">
        <f>VLOOKUP(Table6[[#This Row],[Customer_ID]],Table1[],6,FALSE)</f>
        <v>Nevada</v>
      </c>
      <c r="G63" t="str">
        <f>VLOOKUP(Table6[[#This Row],[Customer_ID]],Table1[],8,FALSE)</f>
        <v>Platinum</v>
      </c>
      <c r="H63" t="s">
        <v>761</v>
      </c>
      <c r="I63" s="16">
        <v>45716</v>
      </c>
      <c r="J63" t="s">
        <v>1569</v>
      </c>
      <c r="K63" t="str">
        <f>VLOOKUP($J63,'Product_Dim (2)'!$A$2:$G$101,{3,4,5,6},FALSE)</f>
        <v>Sports</v>
      </c>
      <c r="L63" t="str">
        <f>VLOOKUP($J63,'Product_Dim (2)'!$A$2:$G$101,{4,5,6},FALSE)</f>
        <v>Equipment</v>
      </c>
      <c r="M63" s="6">
        <f t="array" ref="M63">VLOOKUP($J63,'Product_Dim (2)'!$A$2:$G$101,{6},FALSE)</f>
        <v>21.34</v>
      </c>
      <c r="N63">
        <f>VLOOKUP($J63,'Product_Dim (2)'!$A$2:$G$101,7,FALSE)</f>
        <v>65</v>
      </c>
      <c r="O63" t="s">
        <v>1762</v>
      </c>
      <c r="P63" t="str">
        <f>VLOOKUP($O63,'Store_Dim (2)'!$A$2:$E$21,2,FALSE)</f>
        <v>Martinez-Mullins</v>
      </c>
      <c r="Q63" t="str">
        <f>VLOOKUP(Table6[[#This Row],[Store_ID]],Table4[],3,FALSE)</f>
        <v>South</v>
      </c>
      <c r="R63" t="str">
        <f>VLOOKUP(Table6[[#This Row],[Store_ID]],Table4[],4,FALSE)</f>
        <v>Williamsfurt</v>
      </c>
      <c r="S63" t="str">
        <f>VLOOKUP(Table6[[#This Row],[Store_ID]],Table4[],5,FALSE)</f>
        <v>Online</v>
      </c>
      <c r="T63">
        <v>1</v>
      </c>
      <c r="U63" s="6">
        <v>374.92</v>
      </c>
      <c r="V63" s="10">
        <v>0.18</v>
      </c>
      <c r="W63" t="s">
        <v>1809</v>
      </c>
      <c r="X63" s="6">
        <v>307.43439999999998</v>
      </c>
      <c r="AE63"/>
    </row>
    <row r="64" spans="1:31" x14ac:dyDescent="0.25">
      <c r="A64" t="s">
        <v>1871</v>
      </c>
      <c r="B64" t="str">
        <f>VLOOKUP(Table6[[#This Row],[Customer_ID]],Table1[[Customer_ID]:[Name]],2,FALSE)</f>
        <v>David Pierce</v>
      </c>
      <c r="C64" t="str">
        <f>VLOOKUP(Table6[[#This Row],[Customer_ID]],Table1[[Customer_ID]:[City]],5,FALSE)</f>
        <v>Grayland</v>
      </c>
      <c r="D64">
        <f>VLOOKUP(Table6[[#This Row],[Customer_ID]],Table1[],3,FALSE)</f>
        <v>45</v>
      </c>
      <c r="E64" t="str">
        <f>VLOOKUP(Table6[[#This Row],[Customer_ID]],Table1[],4,FALSE)</f>
        <v>Female</v>
      </c>
      <c r="F64" t="str">
        <f>VLOOKUP(Table6[[#This Row],[Customer_ID]],Table1[],6,FALSE)</f>
        <v>Washington</v>
      </c>
      <c r="G64" t="str">
        <f>VLOOKUP(Table6[[#This Row],[Customer_ID]],Table1[],8,FALSE)</f>
        <v>Platinum</v>
      </c>
      <c r="H64" t="s">
        <v>1415</v>
      </c>
      <c r="I64" s="16">
        <v>45515</v>
      </c>
      <c r="J64" t="s">
        <v>1717</v>
      </c>
      <c r="K64" t="str">
        <f>VLOOKUP($J64,'Product_Dim (2)'!$A$2:$G$101,{3,4,5,6},FALSE)</f>
        <v>Electronics</v>
      </c>
      <c r="L64" t="str">
        <f>VLOOKUP($J64,'Product_Dim (2)'!$A$2:$G$101,{4,5,6},FALSE)</f>
        <v>Computer</v>
      </c>
      <c r="M64" s="6">
        <f t="array" ref="M64">VLOOKUP($J64,'Product_Dim (2)'!$A$2:$G$101,{6},FALSE)</f>
        <v>377.52</v>
      </c>
      <c r="N64">
        <f>VLOOKUP($J64,'Product_Dim (2)'!$A$2:$G$101,7,FALSE)</f>
        <v>485</v>
      </c>
      <c r="O64" t="s">
        <v>1787</v>
      </c>
      <c r="P64" t="str">
        <f>VLOOKUP($O64,'Store_Dim (2)'!$A$2:$E$21,2,FALSE)</f>
        <v>Frederick-Wright</v>
      </c>
      <c r="Q64" t="str">
        <f>VLOOKUP(Table6[[#This Row],[Store_ID]],Table4[],3,FALSE)</f>
        <v>West</v>
      </c>
      <c r="R64" t="str">
        <f>VLOOKUP(Table6[[#This Row],[Store_ID]],Table4[],4,FALSE)</f>
        <v>New Jimmymouth</v>
      </c>
      <c r="S64" t="str">
        <f>VLOOKUP(Table6[[#This Row],[Store_ID]],Table4[],5,FALSE)</f>
        <v>Flagship</v>
      </c>
      <c r="T64">
        <v>1</v>
      </c>
      <c r="U64" s="6">
        <v>468.94</v>
      </c>
      <c r="V64" s="10">
        <v>0.12</v>
      </c>
      <c r="W64" t="s">
        <v>1807</v>
      </c>
      <c r="X64" s="6">
        <v>412.66719999999998</v>
      </c>
      <c r="AE64"/>
    </row>
    <row r="65" spans="1:31" x14ac:dyDescent="0.25">
      <c r="A65" t="s">
        <v>1872</v>
      </c>
      <c r="B65" t="str">
        <f>VLOOKUP(Table6[[#This Row],[Customer_ID]],Table1[[Customer_ID]:[Name]],2,FALSE)</f>
        <v>James Wolfe</v>
      </c>
      <c r="C65" t="str">
        <f>VLOOKUP(Table6[[#This Row],[Customer_ID]],Table1[[Customer_ID]:[City]],5,FALSE)</f>
        <v>Benjaminton</v>
      </c>
      <c r="D65">
        <f>VLOOKUP(Table6[[#This Row],[Customer_ID]],Table1[],3,FALSE)</f>
        <v>62</v>
      </c>
      <c r="E65" t="str">
        <f>VLOOKUP(Table6[[#This Row],[Customer_ID]],Table1[],4,FALSE)</f>
        <v>Female</v>
      </c>
      <c r="F65" t="str">
        <f>VLOOKUP(Table6[[#This Row],[Customer_ID]],Table1[],6,FALSE)</f>
        <v>Arizona</v>
      </c>
      <c r="G65" t="str">
        <f>VLOOKUP(Table6[[#This Row],[Customer_ID]],Table1[],8,FALSE)</f>
        <v>Gold</v>
      </c>
      <c r="H65" t="s">
        <v>430</v>
      </c>
      <c r="I65" s="16">
        <v>45927</v>
      </c>
      <c r="J65" t="s">
        <v>1709</v>
      </c>
      <c r="K65" t="str">
        <f>VLOOKUP($J65,'Product_Dim (2)'!$A$2:$G$101,{3,4,5,6},FALSE)</f>
        <v>Beauty</v>
      </c>
      <c r="L65" t="str">
        <f>VLOOKUP($J65,'Product_Dim (2)'!$A$2:$G$101,{4,5,6},FALSE)</f>
        <v>Makeup</v>
      </c>
      <c r="M65" s="6">
        <f t="array" ref="M65">VLOOKUP($J65,'Product_Dim (2)'!$A$2:$G$101,{6},FALSE)</f>
        <v>183.04</v>
      </c>
      <c r="N65">
        <f>VLOOKUP($J65,'Product_Dim (2)'!$A$2:$G$101,7,FALSE)</f>
        <v>457</v>
      </c>
      <c r="O65" t="s">
        <v>1777</v>
      </c>
      <c r="P65" t="str">
        <f>VLOOKUP($O65,'Store_Dim (2)'!$A$2:$E$21,2,FALSE)</f>
        <v>Thomas, Bridges and Harris</v>
      </c>
      <c r="Q65" t="str">
        <f>VLOOKUP(Table6[[#This Row],[Store_ID]],Table4[],3,FALSE)</f>
        <v>North</v>
      </c>
      <c r="R65" t="str">
        <f>VLOOKUP(Table6[[#This Row],[Store_ID]],Table4[],4,FALSE)</f>
        <v>Sabrinatown</v>
      </c>
      <c r="S65" t="str">
        <f>VLOOKUP(Table6[[#This Row],[Store_ID]],Table4[],5,FALSE)</f>
        <v>Online</v>
      </c>
      <c r="T65">
        <v>2</v>
      </c>
      <c r="U65" s="6">
        <v>121.37</v>
      </c>
      <c r="V65" s="10">
        <v>0.05</v>
      </c>
      <c r="W65" t="s">
        <v>1807</v>
      </c>
      <c r="X65" s="6">
        <v>230.60300000000001</v>
      </c>
      <c r="AE65"/>
    </row>
    <row r="66" spans="1:31" x14ac:dyDescent="0.25">
      <c r="A66" t="s">
        <v>1873</v>
      </c>
      <c r="B66" t="str">
        <f>VLOOKUP(Table6[[#This Row],[Customer_ID]],Table1[[Customer_ID]:[Name]],2,FALSE)</f>
        <v>Damon Perez</v>
      </c>
      <c r="C66" t="str">
        <f>VLOOKUP(Table6[[#This Row],[Customer_ID]],Table1[[Customer_ID]:[City]],5,FALSE)</f>
        <v>Jasonton</v>
      </c>
      <c r="D66">
        <f>VLOOKUP(Table6[[#This Row],[Customer_ID]],Table1[],3,FALSE)</f>
        <v>21</v>
      </c>
      <c r="E66" t="str">
        <f>VLOOKUP(Table6[[#This Row],[Customer_ID]],Table1[],4,FALSE)</f>
        <v>Male</v>
      </c>
      <c r="F66" t="str">
        <f>VLOOKUP(Table6[[#This Row],[Customer_ID]],Table1[],6,FALSE)</f>
        <v>Ohio</v>
      </c>
      <c r="G66" t="str">
        <f>VLOOKUP(Table6[[#This Row],[Customer_ID]],Table1[],8,FALSE)</f>
        <v>Gold</v>
      </c>
      <c r="H66" t="s">
        <v>808</v>
      </c>
      <c r="I66" s="16">
        <v>45914</v>
      </c>
      <c r="J66" t="s">
        <v>1637</v>
      </c>
      <c r="K66" t="str">
        <f>VLOOKUP($J66,'Product_Dim (2)'!$A$2:$G$101,{3,4,5,6},FALSE)</f>
        <v>Clothing</v>
      </c>
      <c r="L66" t="str">
        <f>VLOOKUP($J66,'Product_Dim (2)'!$A$2:$G$101,{4,5,6},FALSE)</f>
        <v>Bottoms</v>
      </c>
      <c r="M66" s="6">
        <f t="array" ref="M66">VLOOKUP($J66,'Product_Dim (2)'!$A$2:$G$101,{6},FALSE)</f>
        <v>386.56</v>
      </c>
      <c r="N66">
        <f>VLOOKUP($J66,'Product_Dim (2)'!$A$2:$G$101,7,FALSE)</f>
        <v>125</v>
      </c>
      <c r="O66" t="s">
        <v>1772</v>
      </c>
      <c r="P66" t="str">
        <f>VLOOKUP($O66,'Store_Dim (2)'!$A$2:$E$21,2,FALSE)</f>
        <v>Hill, Wagner and Ballard</v>
      </c>
      <c r="Q66" t="str">
        <f>VLOOKUP(Table6[[#This Row],[Store_ID]],Table4[],3,FALSE)</f>
        <v>East</v>
      </c>
      <c r="R66" t="str">
        <f>VLOOKUP(Table6[[#This Row],[Store_ID]],Table4[],4,FALSE)</f>
        <v>East Davidville</v>
      </c>
      <c r="S66" t="str">
        <f>VLOOKUP(Table6[[#This Row],[Store_ID]],Table4[],5,FALSE)</f>
        <v>Online</v>
      </c>
      <c r="T66">
        <v>3</v>
      </c>
      <c r="U66" s="6">
        <v>480.06</v>
      </c>
      <c r="V66" s="10">
        <v>0.01</v>
      </c>
      <c r="W66" t="s">
        <v>1807</v>
      </c>
      <c r="X66" s="6">
        <f>T66*U66*(1-V66)</f>
        <v>1425.7782</v>
      </c>
      <c r="AE66"/>
    </row>
    <row r="67" spans="1:31" x14ac:dyDescent="0.25">
      <c r="A67" t="s">
        <v>1874</v>
      </c>
      <c r="B67" t="str">
        <f>VLOOKUP(Table6[[#This Row],[Customer_ID]],Table1[[Customer_ID]:[Name]],2,FALSE)</f>
        <v>Mariah Brown</v>
      </c>
      <c r="C67" t="str">
        <f>VLOOKUP(Table6[[#This Row],[Customer_ID]],Table1[[Customer_ID]:[City]],5,FALSE)</f>
        <v>Palmerbury</v>
      </c>
      <c r="D67">
        <f>VLOOKUP(Table6[[#This Row],[Customer_ID]],Table1[],3,FALSE)</f>
        <v>37</v>
      </c>
      <c r="E67" t="str">
        <f>VLOOKUP(Table6[[#This Row],[Customer_ID]],Table1[],4,FALSE)</f>
        <v>Male</v>
      </c>
      <c r="F67" t="str">
        <f>VLOOKUP(Table6[[#This Row],[Customer_ID]],Table1[],6,FALSE)</f>
        <v>Tennessee</v>
      </c>
      <c r="G67" t="str">
        <f>VLOOKUP(Table6[[#This Row],[Customer_ID]],Table1[],8,FALSE)</f>
        <v>Silver</v>
      </c>
      <c r="H67" t="s">
        <v>536</v>
      </c>
      <c r="I67" s="16">
        <v>45290</v>
      </c>
      <c r="J67" t="s">
        <v>1729</v>
      </c>
      <c r="K67" t="str">
        <f>VLOOKUP($J67,'Product_Dim (2)'!$A$2:$G$101,{3,4,5,6},FALSE)</f>
        <v>Home</v>
      </c>
      <c r="L67" t="str">
        <f>VLOOKUP($J67,'Product_Dim (2)'!$A$2:$G$101,{4,5,6},FALSE)</f>
        <v>Kitchen</v>
      </c>
      <c r="M67" s="6">
        <f t="array" ref="M67">VLOOKUP($J67,'Product_Dim (2)'!$A$2:$G$101,{6},FALSE)</f>
        <v>201.41</v>
      </c>
      <c r="N67">
        <f>VLOOKUP($J67,'Product_Dim (2)'!$A$2:$G$101,7,FALSE)</f>
        <v>146</v>
      </c>
      <c r="O67" t="s">
        <v>1790</v>
      </c>
      <c r="P67" t="str">
        <f>VLOOKUP($O67,'Store_Dim (2)'!$A$2:$E$21,2,FALSE)</f>
        <v>Holloway Ltd</v>
      </c>
      <c r="Q67" t="str">
        <f>VLOOKUP(Table6[[#This Row],[Store_ID]],Table4[],3,FALSE)</f>
        <v>North</v>
      </c>
      <c r="R67" t="str">
        <f>VLOOKUP(Table6[[#This Row],[Store_ID]],Table4[],4,FALSE)</f>
        <v>Bensonhaven</v>
      </c>
      <c r="S67" t="str">
        <f>VLOOKUP(Table6[[#This Row],[Store_ID]],Table4[],5,FALSE)</f>
        <v>Flagship</v>
      </c>
      <c r="T67">
        <v>2</v>
      </c>
      <c r="U67" s="6">
        <v>856.57</v>
      </c>
      <c r="V67" s="10">
        <v>0.24</v>
      </c>
      <c r="W67" t="s">
        <v>1807</v>
      </c>
      <c r="X67" s="6">
        <v>1301.9864</v>
      </c>
      <c r="AE67"/>
    </row>
    <row r="68" spans="1:31" x14ac:dyDescent="0.25">
      <c r="A68" t="s">
        <v>1875</v>
      </c>
      <c r="B68" t="str">
        <f>VLOOKUP(Table6[[#This Row],[Customer_ID]],Table1[[Customer_ID]:[Name]],2,FALSE)</f>
        <v>Tyrone Olson</v>
      </c>
      <c r="C68" t="str">
        <f>VLOOKUP(Table6[[#This Row],[Customer_ID]],Table1[[Customer_ID]:[City]],5,FALSE)</f>
        <v>Emilytown</v>
      </c>
      <c r="D68">
        <f>VLOOKUP(Table6[[#This Row],[Customer_ID]],Table1[],3,FALSE)</f>
        <v>45</v>
      </c>
      <c r="E68" t="str">
        <f>VLOOKUP(Table6[[#This Row],[Customer_ID]],Table1[],4,FALSE)</f>
        <v>Female</v>
      </c>
      <c r="F68" t="str">
        <f>VLOOKUP(Table6[[#This Row],[Customer_ID]],Table1[],6,FALSE)</f>
        <v>California</v>
      </c>
      <c r="G68" t="str">
        <f>VLOOKUP(Table6[[#This Row],[Customer_ID]],Table1[],8,FALSE)</f>
        <v>Silver</v>
      </c>
      <c r="H68" t="s">
        <v>850</v>
      </c>
      <c r="I68" s="16">
        <v>45213</v>
      </c>
      <c r="J68" t="s">
        <v>1685</v>
      </c>
      <c r="K68" t="str">
        <f>VLOOKUP($J68,'Product_Dim (2)'!$A$2:$G$101,{3,4,5,6},FALSE)</f>
        <v>Electronics</v>
      </c>
      <c r="L68" t="str">
        <f>VLOOKUP($J68,'Product_Dim (2)'!$A$2:$G$101,{4,5,6},FALSE)</f>
        <v>Appliances</v>
      </c>
      <c r="M68" s="6">
        <f t="array" ref="M68">VLOOKUP($J68,'Product_Dim (2)'!$A$2:$G$101,{6},FALSE)</f>
        <v>480.9</v>
      </c>
      <c r="N68">
        <f>VLOOKUP($J68,'Product_Dim (2)'!$A$2:$G$101,7,FALSE)</f>
        <v>104</v>
      </c>
      <c r="O68" t="s">
        <v>1744</v>
      </c>
      <c r="P68" t="str">
        <f>VLOOKUP($O68,'Store_Dim (2)'!$A$2:$E$21,2,FALSE)</f>
        <v>Black-Horn</v>
      </c>
      <c r="Q68" t="str">
        <f>VLOOKUP(Table6[[#This Row],[Store_ID]],Table4[],3,FALSE)</f>
        <v>South</v>
      </c>
      <c r="R68" t="str">
        <f>VLOOKUP(Table6[[#This Row],[Store_ID]],Table4[],4,FALSE)</f>
        <v>North Nancyview</v>
      </c>
      <c r="S68" t="str">
        <f>VLOOKUP(Table6[[#This Row],[Store_ID]],Table4[],5,FALSE)</f>
        <v>Outlet</v>
      </c>
      <c r="T68">
        <v>4</v>
      </c>
      <c r="U68" s="6">
        <v>814.25</v>
      </c>
      <c r="V68" s="10">
        <v>0.18</v>
      </c>
      <c r="W68" t="s">
        <v>1807</v>
      </c>
      <c r="X68" s="6">
        <v>2670.74</v>
      </c>
      <c r="AE68"/>
    </row>
    <row r="69" spans="1:31" x14ac:dyDescent="0.25">
      <c r="A69" t="s">
        <v>1876</v>
      </c>
      <c r="B69" t="str">
        <f>VLOOKUP(Table6[[#This Row],[Customer_ID]],Table1[[Customer_ID]:[Name]],2,FALSE)</f>
        <v>Sarah Smith</v>
      </c>
      <c r="C69" t="str">
        <f>VLOOKUP(Table6[[#This Row],[Customer_ID]],Table1[[Customer_ID]:[City]],5,FALSE)</f>
        <v>East Rodney</v>
      </c>
      <c r="D69">
        <f>VLOOKUP(Table6[[#This Row],[Customer_ID]],Table1[],3,FALSE)</f>
        <v>48</v>
      </c>
      <c r="E69" t="str">
        <f>VLOOKUP(Table6[[#This Row],[Customer_ID]],Table1[],4,FALSE)</f>
        <v>Male</v>
      </c>
      <c r="F69" t="str">
        <f>VLOOKUP(Table6[[#This Row],[Customer_ID]],Table1[],6,FALSE)</f>
        <v>Nevada</v>
      </c>
      <c r="G69" t="str">
        <f>VLOOKUP(Table6[[#This Row],[Customer_ID]],Table1[],8,FALSE)</f>
        <v>Gold</v>
      </c>
      <c r="H69" t="s">
        <v>1470</v>
      </c>
      <c r="I69" s="16">
        <v>45255</v>
      </c>
      <c r="J69" t="s">
        <v>1555</v>
      </c>
      <c r="K69" t="str">
        <f>VLOOKUP($J69,'Product_Dim (2)'!$A$2:$G$101,{3,4,5,6},FALSE)</f>
        <v>Beauty</v>
      </c>
      <c r="L69" t="str">
        <f>VLOOKUP($J69,'Product_Dim (2)'!$A$2:$G$101,{4,5,6},FALSE)</f>
        <v>Haircare</v>
      </c>
      <c r="M69" s="6">
        <f t="array" ref="M69">VLOOKUP($J69,'Product_Dim (2)'!$A$2:$G$101,{6},FALSE)</f>
        <v>115.82</v>
      </c>
      <c r="N69">
        <f>VLOOKUP($J69,'Product_Dim (2)'!$A$2:$G$101,7,FALSE)</f>
        <v>460</v>
      </c>
      <c r="O69" t="s">
        <v>1744</v>
      </c>
      <c r="P69" t="str">
        <f>VLOOKUP($O69,'Store_Dim (2)'!$A$2:$E$21,2,FALSE)</f>
        <v>Black-Horn</v>
      </c>
      <c r="Q69" t="str">
        <f>VLOOKUP(Table6[[#This Row],[Store_ID]],Table4[],3,FALSE)</f>
        <v>South</v>
      </c>
      <c r="R69" t="str">
        <f>VLOOKUP(Table6[[#This Row],[Store_ID]],Table4[],4,FALSE)</f>
        <v>North Nancyview</v>
      </c>
      <c r="S69" t="str">
        <f>VLOOKUP(Table6[[#This Row],[Store_ID]],Table4[],5,FALSE)</f>
        <v>Outlet</v>
      </c>
      <c r="T69">
        <v>1</v>
      </c>
      <c r="U69" s="6">
        <v>989.17</v>
      </c>
      <c r="V69" s="10">
        <v>0.2</v>
      </c>
      <c r="W69" t="s">
        <v>1809</v>
      </c>
      <c r="X69" s="6">
        <v>791.33600000000001</v>
      </c>
      <c r="AE69"/>
    </row>
    <row r="70" spans="1:31" x14ac:dyDescent="0.25">
      <c r="A70" t="s">
        <v>1877</v>
      </c>
      <c r="B70" t="str">
        <f>VLOOKUP(Table6[[#This Row],[Customer_ID]],Table1[[Customer_ID]:[Name]],2,FALSE)</f>
        <v>Jacqueline Anthony</v>
      </c>
      <c r="C70" t="str">
        <f>VLOOKUP(Table6[[#This Row],[Customer_ID]],Table1[[Customer_ID]:[City]],5,FALSE)</f>
        <v>Vincentside</v>
      </c>
      <c r="D70">
        <f>VLOOKUP(Table6[[#This Row],[Customer_ID]],Table1[],3,FALSE)</f>
        <v>28</v>
      </c>
      <c r="E70" t="str">
        <f>VLOOKUP(Table6[[#This Row],[Customer_ID]],Table1[],4,FALSE)</f>
        <v>Male</v>
      </c>
      <c r="F70" t="str">
        <f>VLOOKUP(Table6[[#This Row],[Customer_ID]],Table1[],6,FALSE)</f>
        <v>Ohio</v>
      </c>
      <c r="G70" t="str">
        <f>VLOOKUP(Table6[[#This Row],[Customer_ID]],Table1[],8,FALSE)</f>
        <v>Bronze</v>
      </c>
      <c r="H70" t="s">
        <v>1150</v>
      </c>
      <c r="I70" s="16">
        <v>45270</v>
      </c>
      <c r="J70" t="s">
        <v>1675</v>
      </c>
      <c r="K70" t="str">
        <f>VLOOKUP($J70,'Product_Dim (2)'!$A$2:$G$101,{3,4,5,6},FALSE)</f>
        <v>Sports</v>
      </c>
      <c r="L70" t="str">
        <f>VLOOKUP($J70,'Product_Dim (2)'!$A$2:$G$101,{4,5,6},FALSE)</f>
        <v>Fitness</v>
      </c>
      <c r="M70" s="6">
        <f t="array" ref="M70">VLOOKUP($J70,'Product_Dim (2)'!$A$2:$G$101,{6},FALSE)</f>
        <v>477.61</v>
      </c>
      <c r="N70">
        <f>VLOOKUP($J70,'Product_Dim (2)'!$A$2:$G$101,7,FALSE)</f>
        <v>300</v>
      </c>
      <c r="O70" t="s">
        <v>1772</v>
      </c>
      <c r="P70" t="str">
        <f>VLOOKUP($O70,'Store_Dim (2)'!$A$2:$E$21,2,FALSE)</f>
        <v>Hill, Wagner and Ballard</v>
      </c>
      <c r="Q70" t="str">
        <f>VLOOKUP(Table6[[#This Row],[Store_ID]],Table4[],3,FALSE)</f>
        <v>East</v>
      </c>
      <c r="R70" t="str">
        <f>VLOOKUP(Table6[[#This Row],[Store_ID]],Table4[],4,FALSE)</f>
        <v>East Davidville</v>
      </c>
      <c r="S70" t="str">
        <f>VLOOKUP(Table6[[#This Row],[Store_ID]],Table4[],5,FALSE)</f>
        <v>Online</v>
      </c>
      <c r="T70">
        <v>4</v>
      </c>
      <c r="U70" s="6">
        <v>62.48</v>
      </c>
      <c r="V70" s="10">
        <v>0.18</v>
      </c>
      <c r="W70" t="s">
        <v>1807</v>
      </c>
      <c r="X70" s="6">
        <v>204.93440000000001</v>
      </c>
      <c r="AE70"/>
    </row>
    <row r="71" spans="1:31" x14ac:dyDescent="0.25">
      <c r="A71" t="s">
        <v>1878</v>
      </c>
      <c r="B71" t="str">
        <f>VLOOKUP(Table6[[#This Row],[Customer_ID]],Table1[[Customer_ID]:[Name]],2,FALSE)</f>
        <v>Rebecca Baker</v>
      </c>
      <c r="C71" t="str">
        <f>VLOOKUP(Table6[[#This Row],[Customer_ID]],Table1[[Customer_ID]:[City]],5,FALSE)</f>
        <v>New Katherine</v>
      </c>
      <c r="D71">
        <f>VLOOKUP(Table6[[#This Row],[Customer_ID]],Table1[],3,FALSE)</f>
        <v>35</v>
      </c>
      <c r="E71" t="str">
        <f>VLOOKUP(Table6[[#This Row],[Customer_ID]],Table1[],4,FALSE)</f>
        <v>Male</v>
      </c>
      <c r="F71" t="str">
        <f>VLOOKUP(Table6[[#This Row],[Customer_ID]],Table1[],6,FALSE)</f>
        <v>Kansas</v>
      </c>
      <c r="G71" t="str">
        <f>VLOOKUP(Table6[[#This Row],[Customer_ID]],Table1[],8,FALSE)</f>
        <v>Silver</v>
      </c>
      <c r="H71" t="s">
        <v>1297</v>
      </c>
      <c r="I71" s="16">
        <v>45897</v>
      </c>
      <c r="J71" t="s">
        <v>1557</v>
      </c>
      <c r="K71" t="str">
        <f>VLOOKUP($J71,'Product_Dim (2)'!$A$2:$G$101,{3,4,5,6},FALSE)</f>
        <v>Electronics</v>
      </c>
      <c r="L71" t="str">
        <f>VLOOKUP($J71,'Product_Dim (2)'!$A$2:$G$101,{4,5,6},FALSE)</f>
        <v>Accessories</v>
      </c>
      <c r="M71" s="6">
        <f t="array" ref="M71">VLOOKUP($J71,'Product_Dim (2)'!$A$2:$G$101,{6},FALSE)</f>
        <v>242.23</v>
      </c>
      <c r="N71">
        <f>VLOOKUP($J71,'Product_Dim (2)'!$A$2:$G$101,7,FALSE)</f>
        <v>453</v>
      </c>
      <c r="O71" t="s">
        <v>1787</v>
      </c>
      <c r="P71" t="str">
        <f>VLOOKUP($O71,'Store_Dim (2)'!$A$2:$E$21,2,FALSE)</f>
        <v>Frederick-Wright</v>
      </c>
      <c r="Q71" t="str">
        <f>VLOOKUP(Table6[[#This Row],[Store_ID]],Table4[],3,FALSE)</f>
        <v>West</v>
      </c>
      <c r="R71" t="str">
        <f>VLOOKUP(Table6[[#This Row],[Store_ID]],Table4[],4,FALSE)</f>
        <v>New Jimmymouth</v>
      </c>
      <c r="S71" t="str">
        <f>VLOOKUP(Table6[[#This Row],[Store_ID]],Table4[],5,FALSE)</f>
        <v>Flagship</v>
      </c>
      <c r="T71">
        <v>4</v>
      </c>
      <c r="U71" s="6">
        <v>561.24</v>
      </c>
      <c r="V71" s="10">
        <v>0.24</v>
      </c>
      <c r="W71" t="s">
        <v>1807</v>
      </c>
      <c r="X71" s="6">
        <v>1706.1695999999999</v>
      </c>
      <c r="AE71"/>
    </row>
    <row r="72" spans="1:31" x14ac:dyDescent="0.25">
      <c r="A72" t="s">
        <v>1879</v>
      </c>
      <c r="B72" t="str">
        <f>VLOOKUP(Table6[[#This Row],[Customer_ID]],Table1[[Customer_ID]:[Name]],2,FALSE)</f>
        <v>Cheryl Copeland</v>
      </c>
      <c r="C72" t="str">
        <f>VLOOKUP(Table6[[#This Row],[Customer_ID]],Table1[[Customer_ID]:[City]],5,FALSE)</f>
        <v>Snowmouth</v>
      </c>
      <c r="D72">
        <f>VLOOKUP(Table6[[#This Row],[Customer_ID]],Table1[],3,FALSE)</f>
        <v>51</v>
      </c>
      <c r="E72" t="str">
        <f>VLOOKUP(Table6[[#This Row],[Customer_ID]],Table1[],4,FALSE)</f>
        <v>Male</v>
      </c>
      <c r="F72" t="str">
        <f>VLOOKUP(Table6[[#This Row],[Customer_ID]],Table1[],6,FALSE)</f>
        <v>Maryland</v>
      </c>
      <c r="G72" t="str">
        <f>VLOOKUP(Table6[[#This Row],[Customer_ID]],Table1[],8,FALSE)</f>
        <v>Platinum</v>
      </c>
      <c r="H72" t="s">
        <v>215</v>
      </c>
      <c r="I72" s="16">
        <v>45849</v>
      </c>
      <c r="J72" t="s">
        <v>1651</v>
      </c>
      <c r="K72" t="str">
        <f>VLOOKUP($J72,'Product_Dim (2)'!$A$2:$G$101,{3,4,5,6},FALSE)</f>
        <v>Beauty</v>
      </c>
      <c r="L72" t="str">
        <f>VLOOKUP($J72,'Product_Dim (2)'!$A$2:$G$101,{4,5,6},FALSE)</f>
        <v>Fragrance</v>
      </c>
      <c r="M72" s="6">
        <f t="array" ref="M72">VLOOKUP($J72,'Product_Dim (2)'!$A$2:$G$101,{6},FALSE)</f>
        <v>482.75</v>
      </c>
      <c r="N72">
        <f>VLOOKUP($J72,'Product_Dim (2)'!$A$2:$G$101,7,FALSE)</f>
        <v>444</v>
      </c>
      <c r="O72" t="s">
        <v>1756</v>
      </c>
      <c r="P72" t="str">
        <f>VLOOKUP($O72,'Store_Dim (2)'!$A$2:$E$21,2,FALSE)</f>
        <v>Gray Ltd</v>
      </c>
      <c r="Q72" t="str">
        <f>VLOOKUP(Table6[[#This Row],[Store_ID]],Table4[],3,FALSE)</f>
        <v>North</v>
      </c>
      <c r="R72" t="str">
        <f>VLOOKUP(Table6[[#This Row],[Store_ID]],Table4[],4,FALSE)</f>
        <v>New Michaelchester</v>
      </c>
      <c r="S72" t="str">
        <f>VLOOKUP(Table6[[#This Row],[Store_ID]],Table4[],5,FALSE)</f>
        <v>Outlet</v>
      </c>
      <c r="T72">
        <v>3</v>
      </c>
      <c r="U72" s="6">
        <v>92.24</v>
      </c>
      <c r="V72" s="10">
        <v>0.28000000000000003</v>
      </c>
      <c r="W72" t="s">
        <v>1812</v>
      </c>
      <c r="X72" s="6">
        <f>T72*U72*(1-V72)</f>
        <v>199.23839999999998</v>
      </c>
      <c r="AE72"/>
    </row>
    <row r="73" spans="1:31" x14ac:dyDescent="0.25">
      <c r="A73" t="s">
        <v>1880</v>
      </c>
      <c r="B73" t="str">
        <f>VLOOKUP(Table6[[#This Row],[Customer_ID]],Table1[[Customer_ID]:[Name]],2,FALSE)</f>
        <v>Daniel Contreras</v>
      </c>
      <c r="C73" t="str">
        <f>VLOOKUP(Table6[[#This Row],[Customer_ID]],Table1[[Customer_ID]:[City]],5,FALSE)</f>
        <v>Robertview</v>
      </c>
      <c r="D73">
        <f>VLOOKUP(Table6[[#This Row],[Customer_ID]],Table1[],3,FALSE)</f>
        <v>36</v>
      </c>
      <c r="E73" t="str">
        <f>VLOOKUP(Table6[[#This Row],[Customer_ID]],Table1[],4,FALSE)</f>
        <v>Female</v>
      </c>
      <c r="F73" t="str">
        <f>VLOOKUP(Table6[[#This Row],[Customer_ID]],Table1[],6,FALSE)</f>
        <v>Florida</v>
      </c>
      <c r="G73" t="str">
        <f>VLOOKUP(Table6[[#This Row],[Customer_ID]],Table1[],8,FALSE)</f>
        <v>Platinum</v>
      </c>
      <c r="H73" t="s">
        <v>554</v>
      </c>
      <c r="I73" s="16">
        <v>45889</v>
      </c>
      <c r="J73" t="s">
        <v>1675</v>
      </c>
      <c r="K73" t="str">
        <f>VLOOKUP($J73,'Product_Dim (2)'!$A$2:$G$101,{3,4,5,6},FALSE)</f>
        <v>Sports</v>
      </c>
      <c r="L73" t="str">
        <f>VLOOKUP($J73,'Product_Dim (2)'!$A$2:$G$101,{4,5,6},FALSE)</f>
        <v>Fitness</v>
      </c>
      <c r="M73" s="6">
        <f t="array" ref="M73">VLOOKUP($J73,'Product_Dim (2)'!$A$2:$G$101,{6},FALSE)</f>
        <v>477.61</v>
      </c>
      <c r="N73">
        <f>VLOOKUP($J73,'Product_Dim (2)'!$A$2:$G$101,7,FALSE)</f>
        <v>300</v>
      </c>
      <c r="O73" t="s">
        <v>1740</v>
      </c>
      <c r="P73" t="str">
        <f>VLOOKUP($O73,'Store_Dim (2)'!$A$2:$E$21,2,FALSE)</f>
        <v>Martinez, Adkins and Johnson</v>
      </c>
      <c r="Q73" t="str">
        <f>VLOOKUP(Table6[[#This Row],[Store_ID]],Table4[],3,FALSE)</f>
        <v>North</v>
      </c>
      <c r="R73" t="str">
        <f>VLOOKUP(Table6[[#This Row],[Store_ID]],Table4[],4,FALSE)</f>
        <v>Danielmouth</v>
      </c>
      <c r="S73" t="str">
        <f>VLOOKUP(Table6[[#This Row],[Store_ID]],Table4[],5,FALSE)</f>
        <v>Flagship</v>
      </c>
      <c r="T73">
        <v>2</v>
      </c>
      <c r="U73" s="6">
        <v>668.3</v>
      </c>
      <c r="V73" s="10">
        <v>7.0000000000000007E-2</v>
      </c>
      <c r="W73" t="s">
        <v>1807</v>
      </c>
      <c r="X73" s="6">
        <v>1243.038</v>
      </c>
      <c r="AE73"/>
    </row>
    <row r="74" spans="1:31" x14ac:dyDescent="0.25">
      <c r="A74" t="s">
        <v>1881</v>
      </c>
      <c r="B74" t="str">
        <f>VLOOKUP(Table6[[#This Row],[Customer_ID]],Table1[[Customer_ID]:[Name]],2,FALSE)</f>
        <v>Sarah Smith</v>
      </c>
      <c r="C74" t="str">
        <f>VLOOKUP(Table6[[#This Row],[Customer_ID]],Table1[[Customer_ID]:[City]],5,FALSE)</f>
        <v>Kathleenport</v>
      </c>
      <c r="D74">
        <f>VLOOKUP(Table6[[#This Row],[Customer_ID]],Table1[],3,FALSE)</f>
        <v>55</v>
      </c>
      <c r="E74" t="str">
        <f>VLOOKUP(Table6[[#This Row],[Customer_ID]],Table1[],4,FALSE)</f>
        <v>Male</v>
      </c>
      <c r="F74" t="str">
        <f>VLOOKUP(Table6[[#This Row],[Customer_ID]],Table1[],6,FALSE)</f>
        <v>Wyoming</v>
      </c>
      <c r="G74" t="str">
        <f>VLOOKUP(Table6[[#This Row],[Customer_ID]],Table1[],8,FALSE)</f>
        <v>Gold</v>
      </c>
      <c r="H74" t="s">
        <v>1258</v>
      </c>
      <c r="I74" s="16">
        <v>45533</v>
      </c>
      <c r="J74" t="s">
        <v>1607</v>
      </c>
      <c r="K74" t="str">
        <f>VLOOKUP($J74,'Product_Dim (2)'!$A$2:$G$101,{3,4,5,6},FALSE)</f>
        <v>Sports</v>
      </c>
      <c r="L74" t="str">
        <f>VLOOKUP($J74,'Product_Dim (2)'!$A$2:$G$101,{4,5,6},FALSE)</f>
        <v>Outdoor</v>
      </c>
      <c r="M74" s="6">
        <f t="array" ref="M74">VLOOKUP($J74,'Product_Dim (2)'!$A$2:$G$101,{6},FALSE)</f>
        <v>135.61000000000001</v>
      </c>
      <c r="N74">
        <f>VLOOKUP($J74,'Product_Dim (2)'!$A$2:$G$101,7,FALSE)</f>
        <v>394</v>
      </c>
      <c r="O74" t="s">
        <v>1756</v>
      </c>
      <c r="P74" t="str">
        <f>VLOOKUP($O74,'Store_Dim (2)'!$A$2:$E$21,2,FALSE)</f>
        <v>Gray Ltd</v>
      </c>
      <c r="Q74" t="str">
        <f>VLOOKUP(Table6[[#This Row],[Store_ID]],Table4[],3,FALSE)</f>
        <v>North</v>
      </c>
      <c r="R74" t="str">
        <f>VLOOKUP(Table6[[#This Row],[Store_ID]],Table4[],4,FALSE)</f>
        <v>New Michaelchester</v>
      </c>
      <c r="S74" t="str">
        <f>VLOOKUP(Table6[[#This Row],[Store_ID]],Table4[],5,FALSE)</f>
        <v>Outlet</v>
      </c>
      <c r="T74">
        <v>1</v>
      </c>
      <c r="U74" s="6">
        <v>553.82000000000005</v>
      </c>
      <c r="V74" s="10">
        <v>0.09</v>
      </c>
      <c r="W74" t="s">
        <v>1807</v>
      </c>
      <c r="X74" s="6">
        <v>503.97620000000012</v>
      </c>
      <c r="AE74"/>
    </row>
    <row r="75" spans="1:31" x14ac:dyDescent="0.25">
      <c r="A75" t="s">
        <v>1882</v>
      </c>
      <c r="B75" t="str">
        <f>VLOOKUP(Table6[[#This Row],[Customer_ID]],Table1[[Customer_ID]:[Name]],2,FALSE)</f>
        <v>Christopher Carter</v>
      </c>
      <c r="C75" t="str">
        <f>VLOOKUP(Table6[[#This Row],[Customer_ID]],Table1[[Customer_ID]:[City]],5,FALSE)</f>
        <v>Brendastad</v>
      </c>
      <c r="D75">
        <f>VLOOKUP(Table6[[#This Row],[Customer_ID]],Table1[],3,FALSE)</f>
        <v>27</v>
      </c>
      <c r="E75" t="str">
        <f>VLOOKUP(Table6[[#This Row],[Customer_ID]],Table1[],4,FALSE)</f>
        <v>Female</v>
      </c>
      <c r="F75" t="str">
        <f>VLOOKUP(Table6[[#This Row],[Customer_ID]],Table1[],6,FALSE)</f>
        <v>South Dakota</v>
      </c>
      <c r="G75" t="str">
        <f>VLOOKUP(Table6[[#This Row],[Customer_ID]],Table1[],8,FALSE)</f>
        <v>Platinum</v>
      </c>
      <c r="H75" t="s">
        <v>146</v>
      </c>
      <c r="I75" s="16">
        <v>45626</v>
      </c>
      <c r="J75" t="s">
        <v>1621</v>
      </c>
      <c r="K75" t="str">
        <f>VLOOKUP($J75,'Product_Dim (2)'!$A$2:$G$101,{3,4,5,6},FALSE)</f>
        <v>Sports</v>
      </c>
      <c r="L75" t="str">
        <f>VLOOKUP($J75,'Product_Dim (2)'!$A$2:$G$101,{4,5,6},FALSE)</f>
        <v>Team Sports</v>
      </c>
      <c r="M75" s="6">
        <f t="array" ref="M75">VLOOKUP($J75,'Product_Dim (2)'!$A$2:$G$101,{6},FALSE)</f>
        <v>318.91000000000003</v>
      </c>
      <c r="N75">
        <f>VLOOKUP($J75,'Product_Dim (2)'!$A$2:$G$101,7,FALSE)</f>
        <v>114</v>
      </c>
      <c r="O75" t="s">
        <v>1775</v>
      </c>
      <c r="P75" t="str">
        <f>VLOOKUP($O75,'Store_Dim (2)'!$A$2:$E$21,2,FALSE)</f>
        <v>Aguirre-Keller</v>
      </c>
      <c r="Q75" t="str">
        <f>VLOOKUP(Table6[[#This Row],[Store_ID]],Table4[],3,FALSE)</f>
        <v>South</v>
      </c>
      <c r="R75" t="str">
        <f>VLOOKUP(Table6[[#This Row],[Store_ID]],Table4[],4,FALSE)</f>
        <v>Lake Michael</v>
      </c>
      <c r="S75" t="str">
        <f>VLOOKUP(Table6[[#This Row],[Store_ID]],Table4[],5,FALSE)</f>
        <v>Online</v>
      </c>
      <c r="T75">
        <v>2</v>
      </c>
      <c r="U75" s="6">
        <v>556.42999999999995</v>
      </c>
      <c r="V75" s="10">
        <v>0.13</v>
      </c>
      <c r="W75" t="s">
        <v>1807</v>
      </c>
      <c r="X75" s="6">
        <v>968.18819999999994</v>
      </c>
      <c r="AE75"/>
    </row>
    <row r="76" spans="1:31" x14ac:dyDescent="0.25">
      <c r="A76" t="s">
        <v>1883</v>
      </c>
      <c r="B76" t="str">
        <f>VLOOKUP(Table6[[#This Row],[Customer_ID]],Table1[[Customer_ID]:[Name]],2,FALSE)</f>
        <v>Samantha Robinson</v>
      </c>
      <c r="C76" t="str">
        <f>VLOOKUP(Table6[[#This Row],[Customer_ID]],Table1[[Customer_ID]:[City]],5,FALSE)</f>
        <v>North Roy</v>
      </c>
      <c r="D76">
        <f>VLOOKUP(Table6[[#This Row],[Customer_ID]],Table1[],3,FALSE)</f>
        <v>23</v>
      </c>
      <c r="E76" t="str">
        <f>VLOOKUP(Table6[[#This Row],[Customer_ID]],Table1[],4,FALSE)</f>
        <v>Male</v>
      </c>
      <c r="F76" t="str">
        <f>VLOOKUP(Table6[[#This Row],[Customer_ID]],Table1[],6,FALSE)</f>
        <v>Mississippi</v>
      </c>
      <c r="G76" t="str">
        <f>VLOOKUP(Table6[[#This Row],[Customer_ID]],Table1[],8,FALSE)</f>
        <v>Bronze</v>
      </c>
      <c r="H76" t="s">
        <v>861</v>
      </c>
      <c r="I76" s="16">
        <v>45942</v>
      </c>
      <c r="J76" t="s">
        <v>1571</v>
      </c>
      <c r="K76" t="str">
        <f>VLOOKUP($J76,'Product_Dim (2)'!$A$2:$G$101,{3,4,5,6},FALSE)</f>
        <v>Sports</v>
      </c>
      <c r="L76" t="str">
        <f>VLOOKUP($J76,'Product_Dim (2)'!$A$2:$G$101,{4,5,6},FALSE)</f>
        <v>Accessories</v>
      </c>
      <c r="M76" s="6">
        <f t="array" ref="M76">VLOOKUP($J76,'Product_Dim (2)'!$A$2:$G$101,{6},FALSE)</f>
        <v>131.51</v>
      </c>
      <c r="N76">
        <f ca="1">VLOOKUP($J76,'Product_Dim (2)'!$A$2:$G$101,7,FALSE)</f>
        <v>0</v>
      </c>
      <c r="O76" t="s">
        <v>1765</v>
      </c>
      <c r="P76" t="str">
        <f>VLOOKUP($O76,'Store_Dim (2)'!$A$2:$E$21,2,FALSE)</f>
        <v>Bean, Jones and Park</v>
      </c>
      <c r="Q76" t="str">
        <f>VLOOKUP(Table6[[#This Row],[Store_ID]],Table4[],3,FALSE)</f>
        <v>West</v>
      </c>
      <c r="R76" t="str">
        <f>VLOOKUP(Table6[[#This Row],[Store_ID]],Table4[],4,FALSE)</f>
        <v>Thompsonborough</v>
      </c>
      <c r="S76" t="str">
        <f>VLOOKUP(Table6[[#This Row],[Store_ID]],Table4[],5,FALSE)</f>
        <v>Online</v>
      </c>
      <c r="T76">
        <v>1</v>
      </c>
      <c r="U76" s="6">
        <v>184.98</v>
      </c>
      <c r="V76" s="10">
        <v>0.1</v>
      </c>
      <c r="W76" t="s">
        <v>1812</v>
      </c>
      <c r="X76" s="6">
        <v>166.482</v>
      </c>
      <c r="AE76"/>
    </row>
    <row r="77" spans="1:31" x14ac:dyDescent="0.25">
      <c r="A77" t="s">
        <v>1884</v>
      </c>
      <c r="B77" t="str">
        <f>VLOOKUP(Table6[[#This Row],[Customer_ID]],Table1[[Customer_ID]:[Name]],2,FALSE)</f>
        <v>Rachel Myers</v>
      </c>
      <c r="C77" t="str">
        <f>VLOOKUP(Table6[[#This Row],[Customer_ID]],Table1[[Customer_ID]:[City]],5,FALSE)</f>
        <v>Robertberg</v>
      </c>
      <c r="D77">
        <f>VLOOKUP(Table6[[#This Row],[Customer_ID]],Table1[],3,FALSE)</f>
        <v>52</v>
      </c>
      <c r="E77" t="str">
        <f>VLOOKUP(Table6[[#This Row],[Customer_ID]],Table1[],4,FALSE)</f>
        <v>Male</v>
      </c>
      <c r="F77" t="str">
        <f>VLOOKUP(Table6[[#This Row],[Customer_ID]],Table1[],6,FALSE)</f>
        <v>North Dakota</v>
      </c>
      <c r="G77" t="str">
        <f>VLOOKUP(Table6[[#This Row],[Customer_ID]],Table1[],8,FALSE)</f>
        <v>Silver</v>
      </c>
      <c r="H77" t="s">
        <v>140</v>
      </c>
      <c r="I77" s="16">
        <v>45500</v>
      </c>
      <c r="J77" t="s">
        <v>1725</v>
      </c>
      <c r="K77" t="str">
        <f>VLOOKUP($J77,'Product_Dim (2)'!$A$2:$G$101,{3,4,5,6},FALSE)</f>
        <v>Sports</v>
      </c>
      <c r="L77" t="str">
        <f>VLOOKUP($J77,'Product_Dim (2)'!$A$2:$G$101,{4,5,6},FALSE)</f>
        <v>Team Sports</v>
      </c>
      <c r="M77" s="6">
        <f t="array" ref="M77">VLOOKUP($J77,'Product_Dim (2)'!$A$2:$G$101,{6},FALSE)</f>
        <v>245.98</v>
      </c>
      <c r="N77">
        <f>VLOOKUP($J77,'Product_Dim (2)'!$A$2:$G$101,7,FALSE)</f>
        <v>471</v>
      </c>
      <c r="O77" t="s">
        <v>1777</v>
      </c>
      <c r="P77" t="str">
        <f>VLOOKUP($O77,'Store_Dim (2)'!$A$2:$E$21,2,FALSE)</f>
        <v>Thomas, Bridges and Harris</v>
      </c>
      <c r="Q77" t="str">
        <f>VLOOKUP(Table6[[#This Row],[Store_ID]],Table4[],3,FALSE)</f>
        <v>North</v>
      </c>
      <c r="R77" t="str">
        <f>VLOOKUP(Table6[[#This Row],[Store_ID]],Table4[],4,FALSE)</f>
        <v>Sabrinatown</v>
      </c>
      <c r="S77" t="str">
        <f>VLOOKUP(Table6[[#This Row],[Store_ID]],Table4[],5,FALSE)</f>
        <v>Online</v>
      </c>
      <c r="T77">
        <v>4</v>
      </c>
      <c r="U77" s="6">
        <v>700.18</v>
      </c>
      <c r="V77" s="10">
        <v>0.23</v>
      </c>
      <c r="W77" t="s">
        <v>1807</v>
      </c>
      <c r="X77" s="6">
        <v>2156.5544</v>
      </c>
      <c r="AE77"/>
    </row>
    <row r="78" spans="1:31" x14ac:dyDescent="0.25">
      <c r="A78" t="s">
        <v>1885</v>
      </c>
      <c r="B78" t="str">
        <f>VLOOKUP(Table6[[#This Row],[Customer_ID]],Table1[[Customer_ID]:[Name]],2,FALSE)</f>
        <v>Michael Torres</v>
      </c>
      <c r="C78" t="str">
        <f>VLOOKUP(Table6[[#This Row],[Customer_ID]],Table1[[Customer_ID]:[City]],5,FALSE)</f>
        <v>Gonzalezfort</v>
      </c>
      <c r="D78">
        <f>VLOOKUP(Table6[[#This Row],[Customer_ID]],Table1[],3,FALSE)</f>
        <v>46</v>
      </c>
      <c r="E78" t="str">
        <f>VLOOKUP(Table6[[#This Row],[Customer_ID]],Table1[],4,FALSE)</f>
        <v>Female</v>
      </c>
      <c r="F78" t="str">
        <f>VLOOKUP(Table6[[#This Row],[Customer_ID]],Table1[],6,FALSE)</f>
        <v>New Jersey</v>
      </c>
      <c r="G78" t="str">
        <f>VLOOKUP(Table6[[#This Row],[Customer_ID]],Table1[],8,FALSE)</f>
        <v>Platinum</v>
      </c>
      <c r="H78" t="s">
        <v>85</v>
      </c>
      <c r="I78" s="16">
        <v>45285</v>
      </c>
      <c r="J78" t="s">
        <v>1683</v>
      </c>
      <c r="K78" t="str">
        <f>VLOOKUP($J78,'Product_Dim (2)'!$A$2:$G$101,{3,4,5,6},FALSE)</f>
        <v>Electronics</v>
      </c>
      <c r="L78" t="str">
        <f>VLOOKUP($J78,'Product_Dim (2)'!$A$2:$G$101,{4,5,6},FALSE)</f>
        <v>Computer</v>
      </c>
      <c r="M78" s="6">
        <f t="array" ref="M78">VLOOKUP($J78,'Product_Dim (2)'!$A$2:$G$101,{6},FALSE)</f>
        <v>392.89</v>
      </c>
      <c r="N78">
        <f>VLOOKUP($J78,'Product_Dim (2)'!$A$2:$G$101,7,FALSE)</f>
        <v>320</v>
      </c>
      <c r="O78" t="s">
        <v>1772</v>
      </c>
      <c r="P78" t="str">
        <f>VLOOKUP($O78,'Store_Dim (2)'!$A$2:$E$21,2,FALSE)</f>
        <v>Hill, Wagner and Ballard</v>
      </c>
      <c r="Q78" t="str">
        <f>VLOOKUP(Table6[[#This Row],[Store_ID]],Table4[],3,FALSE)</f>
        <v>East</v>
      </c>
      <c r="R78" t="str">
        <f>VLOOKUP(Table6[[#This Row],[Store_ID]],Table4[],4,FALSE)</f>
        <v>East Davidville</v>
      </c>
      <c r="S78" t="str">
        <f>VLOOKUP(Table6[[#This Row],[Store_ID]],Table4[],5,FALSE)</f>
        <v>Online</v>
      </c>
      <c r="T78">
        <v>2</v>
      </c>
      <c r="U78" s="6">
        <v>686.31</v>
      </c>
      <c r="V78" s="10">
        <v>0.25</v>
      </c>
      <c r="W78" t="s">
        <v>1807</v>
      </c>
      <c r="X78" s="6">
        <v>1029.4649999999999</v>
      </c>
      <c r="AE78"/>
    </row>
    <row r="79" spans="1:31" x14ac:dyDescent="0.25">
      <c r="A79" t="s">
        <v>1886</v>
      </c>
      <c r="B79" t="str">
        <f>VLOOKUP(Table6[[#This Row],[Customer_ID]],Table1[[Customer_ID]:[Name]],2,FALSE)</f>
        <v>Daniel Boyd</v>
      </c>
      <c r="C79" t="str">
        <f>VLOOKUP(Table6[[#This Row],[Customer_ID]],Table1[[Customer_ID]:[City]],5,FALSE)</f>
        <v>West Pamelafurt</v>
      </c>
      <c r="D79">
        <f>VLOOKUP(Table6[[#This Row],[Customer_ID]],Table1[],3,FALSE)</f>
        <v>29</v>
      </c>
      <c r="E79" t="str">
        <f>VLOOKUP(Table6[[#This Row],[Customer_ID]],Table1[],4,FALSE)</f>
        <v>Female</v>
      </c>
      <c r="F79" t="str">
        <f>VLOOKUP(Table6[[#This Row],[Customer_ID]],Table1[],6,FALSE)</f>
        <v>West Virginia</v>
      </c>
      <c r="G79" t="str">
        <f>VLOOKUP(Table6[[#This Row],[Customer_ID]],Table1[],8,FALSE)</f>
        <v>Bronze</v>
      </c>
      <c r="H79" t="s">
        <v>40</v>
      </c>
      <c r="I79" s="16">
        <v>45800</v>
      </c>
      <c r="J79" t="s">
        <v>1665</v>
      </c>
      <c r="K79" t="str">
        <f>VLOOKUP($J79,'Product_Dim (2)'!$A$2:$G$101,{3,4,5,6},FALSE)</f>
        <v>Electronics</v>
      </c>
      <c r="L79" t="str">
        <f>VLOOKUP($J79,'Product_Dim (2)'!$A$2:$G$101,{4,5,6},FALSE)</f>
        <v>Accessories</v>
      </c>
      <c r="M79" s="6">
        <f t="array" ref="M79">VLOOKUP($J79,'Product_Dim (2)'!$A$2:$G$101,{6},FALSE)</f>
        <v>349.17</v>
      </c>
      <c r="N79">
        <f>VLOOKUP($J79,'Product_Dim (2)'!$A$2:$G$101,7,FALSE)</f>
        <v>476</v>
      </c>
      <c r="O79" t="s">
        <v>1784</v>
      </c>
      <c r="P79" t="str">
        <f>VLOOKUP($O79,'Store_Dim (2)'!$A$2:$E$21,2,FALSE)</f>
        <v>Shelton PLC</v>
      </c>
      <c r="Q79" t="str">
        <f>VLOOKUP(Table6[[#This Row],[Store_ID]],Table4[],3,FALSE)</f>
        <v>North</v>
      </c>
      <c r="R79" t="str">
        <f>VLOOKUP(Table6[[#This Row],[Store_ID]],Table4[],4,FALSE)</f>
        <v>East Jenniferstad</v>
      </c>
      <c r="S79" t="str">
        <f>VLOOKUP(Table6[[#This Row],[Store_ID]],Table4[],5,FALSE)</f>
        <v>Flagship</v>
      </c>
      <c r="T79">
        <v>1</v>
      </c>
      <c r="U79" s="6">
        <v>687.82</v>
      </c>
      <c r="V79" s="10">
        <v>0.27</v>
      </c>
      <c r="W79" t="s">
        <v>1812</v>
      </c>
      <c r="X79" s="6">
        <v>502.10860000000002</v>
      </c>
      <c r="AE79"/>
    </row>
    <row r="80" spans="1:31" x14ac:dyDescent="0.25">
      <c r="A80" t="s">
        <v>1887</v>
      </c>
      <c r="B80" t="str">
        <f>VLOOKUP(Table6[[#This Row],[Customer_ID]],Table1[[Customer_ID]:[Name]],2,FALSE)</f>
        <v>Lisa Young</v>
      </c>
      <c r="C80" t="str">
        <f>VLOOKUP(Table6[[#This Row],[Customer_ID]],Table1[[Customer_ID]:[City]],5,FALSE)</f>
        <v>Maybury</v>
      </c>
      <c r="D80">
        <f>VLOOKUP(Table6[[#This Row],[Customer_ID]],Table1[],3,FALSE)</f>
        <v>38</v>
      </c>
      <c r="E80" t="str">
        <f>VLOOKUP(Table6[[#This Row],[Customer_ID]],Table1[],4,FALSE)</f>
        <v>Male</v>
      </c>
      <c r="F80" t="str">
        <f>VLOOKUP(Table6[[#This Row],[Customer_ID]],Table1[],6,FALSE)</f>
        <v>Georgia</v>
      </c>
      <c r="G80" t="str">
        <f>VLOOKUP(Table6[[#This Row],[Customer_ID]],Table1[],8,FALSE)</f>
        <v>Platinum</v>
      </c>
      <c r="H80" t="s">
        <v>710</v>
      </c>
      <c r="I80" s="16">
        <v>45609</v>
      </c>
      <c r="J80" t="s">
        <v>1697</v>
      </c>
      <c r="K80" t="str">
        <f>VLOOKUP($J80,'Product_Dim (2)'!$A$2:$G$101,{3,4,5,6},FALSE)</f>
        <v>Beauty</v>
      </c>
      <c r="L80" t="str">
        <f>VLOOKUP($J80,'Product_Dim (2)'!$A$2:$G$101,{4,5,6},FALSE)</f>
        <v>Skincare</v>
      </c>
      <c r="M80" s="6">
        <f t="array" ref="M80">VLOOKUP($J80,'Product_Dim (2)'!$A$2:$G$101,{6},FALSE)</f>
        <v>250.41615384615383</v>
      </c>
      <c r="N80">
        <f>VLOOKUP($J80,'Product_Dim (2)'!$A$2:$G$101,7,FALSE)</f>
        <v>159</v>
      </c>
      <c r="O80" t="s">
        <v>1765</v>
      </c>
      <c r="P80" t="str">
        <f>VLOOKUP($O80,'Store_Dim (2)'!$A$2:$E$21,2,FALSE)</f>
        <v>Bean, Jones and Park</v>
      </c>
      <c r="Q80" t="str">
        <f>VLOOKUP(Table6[[#This Row],[Store_ID]],Table4[],3,FALSE)</f>
        <v>West</v>
      </c>
      <c r="R80" t="str">
        <f>VLOOKUP(Table6[[#This Row],[Store_ID]],Table4[],4,FALSE)</f>
        <v>Thompsonborough</v>
      </c>
      <c r="S80" t="str">
        <f>VLOOKUP(Table6[[#This Row],[Store_ID]],Table4[],5,FALSE)</f>
        <v>Online</v>
      </c>
      <c r="T80">
        <v>2</v>
      </c>
      <c r="U80" s="6">
        <v>900.55</v>
      </c>
      <c r="V80" s="10">
        <v>0.16</v>
      </c>
      <c r="W80" t="s">
        <v>1807</v>
      </c>
      <c r="X80" s="6">
        <v>1512.924</v>
      </c>
      <c r="AE80"/>
    </row>
    <row r="81" spans="1:31" x14ac:dyDescent="0.25">
      <c r="A81" t="s">
        <v>1888</v>
      </c>
      <c r="B81" t="str">
        <f>VLOOKUP(Table6[[#This Row],[Customer_ID]],Table1[[Customer_ID]:[Name]],2,FALSE)</f>
        <v>Tyler Conrad</v>
      </c>
      <c r="C81" t="str">
        <f>VLOOKUP(Table6[[#This Row],[Customer_ID]],Table1[[Customer_ID]:[City]],5,FALSE)</f>
        <v>North Curtischester</v>
      </c>
      <c r="D81">
        <f>VLOOKUP(Table6[[#This Row],[Customer_ID]],Table1[],3,FALSE)</f>
        <v>53</v>
      </c>
      <c r="E81" t="str">
        <f>VLOOKUP(Table6[[#This Row],[Customer_ID]],Table1[],4,FALSE)</f>
        <v>Female</v>
      </c>
      <c r="F81" t="str">
        <f>VLOOKUP(Table6[[#This Row],[Customer_ID]],Table1[],6,FALSE)</f>
        <v>North Dakota</v>
      </c>
      <c r="G81" t="str">
        <f>VLOOKUP(Table6[[#This Row],[Customer_ID]],Table1[],8,FALSE)</f>
        <v>Platinum</v>
      </c>
      <c r="H81" t="s">
        <v>397</v>
      </c>
      <c r="I81" s="16">
        <v>45268</v>
      </c>
      <c r="J81" t="s">
        <v>1573</v>
      </c>
      <c r="K81" t="str">
        <f>VLOOKUP($J81,'Product_Dim (2)'!$A$2:$G$101,{3,4,5,6},FALSE)</f>
        <v>Home</v>
      </c>
      <c r="L81" t="str">
        <f>VLOOKUP($J81,'Product_Dim (2)'!$A$2:$G$101,{4,5,6},FALSE)</f>
        <v>Storage</v>
      </c>
      <c r="M81" s="6">
        <f t="array" ref="M81">VLOOKUP($J81,'Product_Dim (2)'!$A$2:$G$101,{6},FALSE)</f>
        <v>123.46</v>
      </c>
      <c r="N81">
        <f>VLOOKUP($J81,'Product_Dim (2)'!$A$2:$G$101,7,FALSE)</f>
        <v>76</v>
      </c>
      <c r="O81" t="s">
        <v>1744</v>
      </c>
      <c r="P81" t="str">
        <f>VLOOKUP($O81,'Store_Dim (2)'!$A$2:$E$21,2,FALSE)</f>
        <v>Black-Horn</v>
      </c>
      <c r="Q81" t="str">
        <f>VLOOKUP(Table6[[#This Row],[Store_ID]],Table4[],3,FALSE)</f>
        <v>South</v>
      </c>
      <c r="R81" t="str">
        <f>VLOOKUP(Table6[[#This Row],[Store_ID]],Table4[],4,FALSE)</f>
        <v>North Nancyview</v>
      </c>
      <c r="S81" t="str">
        <f>VLOOKUP(Table6[[#This Row],[Store_ID]],Table4[],5,FALSE)</f>
        <v>Outlet</v>
      </c>
      <c r="T81">
        <v>1</v>
      </c>
      <c r="U81" s="6">
        <v>341.17</v>
      </c>
      <c r="V81" s="10">
        <v>0.15</v>
      </c>
      <c r="W81" t="s">
        <v>1807</v>
      </c>
      <c r="X81" s="6">
        <v>289.99450000000002</v>
      </c>
      <c r="AE81"/>
    </row>
    <row r="82" spans="1:31" x14ac:dyDescent="0.25">
      <c r="A82" t="s">
        <v>1889</v>
      </c>
      <c r="B82" t="str">
        <f>VLOOKUP(Table6[[#This Row],[Customer_ID]],Table1[[Customer_ID]:[Name]],2,FALSE)</f>
        <v>John Bradford</v>
      </c>
      <c r="C82" t="str">
        <f>VLOOKUP(Table6[[#This Row],[Customer_ID]],Table1[[Customer_ID]:[City]],5,FALSE)</f>
        <v>Anabury</v>
      </c>
      <c r="D82">
        <f>VLOOKUP(Table6[[#This Row],[Customer_ID]],Table1[],3,FALSE)</f>
        <v>48</v>
      </c>
      <c r="E82" t="str">
        <f>VLOOKUP(Table6[[#This Row],[Customer_ID]],Table1[],4,FALSE)</f>
        <v>Male</v>
      </c>
      <c r="F82" t="str">
        <f>VLOOKUP(Table6[[#This Row],[Customer_ID]],Table1[],6,FALSE)</f>
        <v>Vermont</v>
      </c>
      <c r="G82" t="str">
        <f>VLOOKUP(Table6[[#This Row],[Customer_ID]],Table1[],8,FALSE)</f>
        <v>Silver</v>
      </c>
      <c r="H82" t="s">
        <v>576</v>
      </c>
      <c r="I82" s="16">
        <v>45885</v>
      </c>
      <c r="J82" t="s">
        <v>1635</v>
      </c>
      <c r="K82" t="str">
        <f>VLOOKUP($J82,'Product_Dim (2)'!$A$2:$G$101,{3,4,5,6},FALSE)</f>
        <v>Sports</v>
      </c>
      <c r="L82" t="str">
        <f>VLOOKUP($J82,'Product_Dim (2)'!$A$2:$G$101,{4,5,6},FALSE)</f>
        <v>Team Sports</v>
      </c>
      <c r="M82" s="6">
        <f t="array" ref="M82">VLOOKUP($J82,'Product_Dim (2)'!$A$2:$G$101,{6},FALSE)</f>
        <v>212.26</v>
      </c>
      <c r="N82">
        <f>VLOOKUP($J82,'Product_Dim (2)'!$A$2:$G$101,7,FALSE)</f>
        <v>82</v>
      </c>
      <c r="O82" t="s">
        <v>1765</v>
      </c>
      <c r="P82" t="str">
        <f>VLOOKUP($O82,'Store_Dim (2)'!$A$2:$E$21,2,FALSE)</f>
        <v>Bean, Jones and Park</v>
      </c>
      <c r="Q82" t="str">
        <f>VLOOKUP(Table6[[#This Row],[Store_ID]],Table4[],3,FALSE)</f>
        <v>West</v>
      </c>
      <c r="R82" t="str">
        <f>VLOOKUP(Table6[[#This Row],[Store_ID]],Table4[],4,FALSE)</f>
        <v>Thompsonborough</v>
      </c>
      <c r="S82" t="str">
        <f>VLOOKUP(Table6[[#This Row],[Store_ID]],Table4[],5,FALSE)</f>
        <v>Online</v>
      </c>
      <c r="T82">
        <v>1</v>
      </c>
      <c r="U82" s="6">
        <v>442.27</v>
      </c>
      <c r="V82" s="10">
        <v>0.06</v>
      </c>
      <c r="W82" t="s">
        <v>1812</v>
      </c>
      <c r="X82" s="6">
        <v>415.73379999999997</v>
      </c>
      <c r="AE82"/>
    </row>
    <row r="83" spans="1:31" x14ac:dyDescent="0.25">
      <c r="A83" t="s">
        <v>1890</v>
      </c>
      <c r="B83" t="str">
        <f>VLOOKUP(Table6[[#This Row],[Customer_ID]],Table1[[Customer_ID]:[Name]],2,FALSE)</f>
        <v>Dr. Ashley Yates Md</v>
      </c>
      <c r="C83" t="str">
        <f>VLOOKUP(Table6[[#This Row],[Customer_ID]],Table1[[Customer_ID]:[City]],5,FALSE)</f>
        <v>New Maria</v>
      </c>
      <c r="D83">
        <f>VLOOKUP(Table6[[#This Row],[Customer_ID]],Table1[],3,FALSE)</f>
        <v>32</v>
      </c>
      <c r="E83" t="str">
        <f>VLOOKUP(Table6[[#This Row],[Customer_ID]],Table1[],4,FALSE)</f>
        <v>Male</v>
      </c>
      <c r="F83" t="str">
        <f>VLOOKUP(Table6[[#This Row],[Customer_ID]],Table1[],6,FALSE)</f>
        <v>Wisconsin</v>
      </c>
      <c r="G83" t="str">
        <f>VLOOKUP(Table6[[#This Row],[Customer_ID]],Table1[],8,FALSE)</f>
        <v>Bronze</v>
      </c>
      <c r="H83" t="s">
        <v>803</v>
      </c>
      <c r="I83" s="16">
        <v>45616</v>
      </c>
      <c r="J83" t="s">
        <v>1673</v>
      </c>
      <c r="K83" t="str">
        <f>VLOOKUP($J83,'Product_Dim (2)'!$A$2:$G$101,{3,4,5,6},FALSE)</f>
        <v>Beauty</v>
      </c>
      <c r="L83" t="str">
        <f>VLOOKUP($J83,'Product_Dim (2)'!$A$2:$G$101,{4,5,6},FALSE)</f>
        <v>Haircare</v>
      </c>
      <c r="M83" s="6">
        <f t="array" ref="M83">VLOOKUP($J83,'Product_Dim (2)'!$A$2:$G$101,{6},FALSE)</f>
        <v>214.32</v>
      </c>
      <c r="N83">
        <f>VLOOKUP($J83,'Product_Dim (2)'!$A$2:$G$101,7,FALSE)</f>
        <v>383</v>
      </c>
      <c r="O83" t="s">
        <v>1769</v>
      </c>
      <c r="P83" t="str">
        <f>VLOOKUP($O83,'Store_Dim (2)'!$A$2:$E$21,2,FALSE)</f>
        <v>Moore, Padilla and Butler</v>
      </c>
      <c r="Q83" t="str">
        <f>VLOOKUP(Table6[[#This Row],[Store_ID]],Table4[],3,FALSE)</f>
        <v>South</v>
      </c>
      <c r="R83" t="str">
        <f>VLOOKUP(Table6[[#This Row],[Store_ID]],Table4[],4,FALSE)</f>
        <v>East Johnstad</v>
      </c>
      <c r="S83" t="str">
        <f>VLOOKUP(Table6[[#This Row],[Store_ID]],Table4[],5,FALSE)</f>
        <v>Flagship</v>
      </c>
      <c r="T83">
        <v>1</v>
      </c>
      <c r="U83" s="6">
        <v>363.73</v>
      </c>
      <c r="V83" s="10">
        <v>0.25</v>
      </c>
      <c r="W83" t="s">
        <v>1809</v>
      </c>
      <c r="X83" s="6">
        <v>272.79750000000001</v>
      </c>
      <c r="AE83"/>
    </row>
    <row r="84" spans="1:31" x14ac:dyDescent="0.25">
      <c r="A84" t="s">
        <v>1891</v>
      </c>
      <c r="B84" t="str">
        <f>VLOOKUP(Table6[[#This Row],[Customer_ID]],Table1[[Customer_ID]:[Name]],2,FALSE)</f>
        <v>Frank Stewart</v>
      </c>
      <c r="C84" t="str">
        <f>VLOOKUP(Table6[[#This Row],[Customer_ID]],Table1[[Customer_ID]:[City]],5,FALSE)</f>
        <v>Fischerborough</v>
      </c>
      <c r="D84">
        <f>VLOOKUP(Table6[[#This Row],[Customer_ID]],Table1[],3,FALSE)</f>
        <v>44</v>
      </c>
      <c r="E84" t="str">
        <f>VLOOKUP(Table6[[#This Row],[Customer_ID]],Table1[],4,FALSE)</f>
        <v>Female</v>
      </c>
      <c r="F84" t="str">
        <f>VLOOKUP(Table6[[#This Row],[Customer_ID]],Table1[],6,FALSE)</f>
        <v>Delaware</v>
      </c>
      <c r="G84" t="str">
        <f>VLOOKUP(Table6[[#This Row],[Customer_ID]],Table1[],8,FALSE)</f>
        <v>Bronze</v>
      </c>
      <c r="H84" t="s">
        <v>1168</v>
      </c>
      <c r="I84" s="16">
        <v>45518</v>
      </c>
      <c r="J84" t="s">
        <v>1713</v>
      </c>
      <c r="K84" t="str">
        <f>VLOOKUP($J84,'Product_Dim (2)'!$A$2:$G$101,{3,4,5,6},FALSE)</f>
        <v>Clothing</v>
      </c>
      <c r="L84" t="str">
        <f>VLOOKUP($J84,'Product_Dim (2)'!$A$2:$G$101,{4,5,6},FALSE)</f>
        <v>Footwear</v>
      </c>
      <c r="M84" s="6">
        <f t="array" ref="M84">VLOOKUP($J84,'Product_Dim (2)'!$A$2:$G$101,{6},FALSE)</f>
        <v>438.25</v>
      </c>
      <c r="N84">
        <f>VLOOKUP($J84,'Product_Dim (2)'!$A$2:$G$101,7,FALSE)</f>
        <v>496</v>
      </c>
      <c r="O84" t="s">
        <v>1790</v>
      </c>
      <c r="P84" t="str">
        <f>VLOOKUP($O84,'Store_Dim (2)'!$A$2:$E$21,2,FALSE)</f>
        <v>Holloway Ltd</v>
      </c>
      <c r="Q84" t="str">
        <f>VLOOKUP(Table6[[#This Row],[Store_ID]],Table4[],3,FALSE)</f>
        <v>North</v>
      </c>
      <c r="R84" t="str">
        <f>VLOOKUP(Table6[[#This Row],[Store_ID]],Table4[],4,FALSE)</f>
        <v>Bensonhaven</v>
      </c>
      <c r="S84" t="str">
        <f>VLOOKUP(Table6[[#This Row],[Store_ID]],Table4[],5,FALSE)</f>
        <v>Flagship</v>
      </c>
      <c r="T84">
        <v>2</v>
      </c>
      <c r="U84" s="6">
        <v>601.33000000000004</v>
      </c>
      <c r="V84" s="10">
        <v>0.16</v>
      </c>
      <c r="W84" t="s">
        <v>1809</v>
      </c>
      <c r="X84" s="6">
        <v>1010.2344000000001</v>
      </c>
      <c r="AE84"/>
    </row>
    <row r="85" spans="1:31" x14ac:dyDescent="0.25">
      <c r="A85" t="s">
        <v>1892</v>
      </c>
      <c r="B85" t="str">
        <f>VLOOKUP(Table6[[#This Row],[Customer_ID]],Table1[[Customer_ID]:[Name]],2,FALSE)</f>
        <v>Justin Ingram</v>
      </c>
      <c r="C85" t="str">
        <f>VLOOKUP(Table6[[#This Row],[Customer_ID]],Table1[[Customer_ID]:[City]],5,FALSE)</f>
        <v>Lake Lisaland</v>
      </c>
      <c r="D85">
        <f>VLOOKUP(Table6[[#This Row],[Customer_ID]],Table1[],3,FALSE)</f>
        <v>34</v>
      </c>
      <c r="E85" t="str">
        <f>VLOOKUP(Table6[[#This Row],[Customer_ID]],Table1[],4,FALSE)</f>
        <v>Male</v>
      </c>
      <c r="F85" t="str">
        <f>VLOOKUP(Table6[[#This Row],[Customer_ID]],Table1[],6,FALSE)</f>
        <v>Louisiana</v>
      </c>
      <c r="G85" t="str">
        <f>VLOOKUP(Table6[[#This Row],[Customer_ID]],Table1[],8,FALSE)</f>
        <v>Bronze</v>
      </c>
      <c r="H85" t="s">
        <v>1240</v>
      </c>
      <c r="I85" s="16">
        <v>45427</v>
      </c>
      <c r="J85" t="s">
        <v>1565</v>
      </c>
      <c r="K85" t="str">
        <f>VLOOKUP($J85,'Product_Dim (2)'!$A$2:$G$101,{3,4,5,6},FALSE)</f>
        <v>Sports</v>
      </c>
      <c r="L85" t="str">
        <f>VLOOKUP($J85,'Product_Dim (2)'!$A$2:$G$101,{4,5,6},FALSE)</f>
        <v>Accessories</v>
      </c>
      <c r="M85" s="6">
        <f t="array" ref="M85">VLOOKUP($J85,'Product_Dim (2)'!$A$2:$G$101,{6},FALSE)</f>
        <v>144.53</v>
      </c>
      <c r="N85">
        <f>VLOOKUP($J85,'Product_Dim (2)'!$A$2:$G$101,7,FALSE)</f>
        <v>367</v>
      </c>
      <c r="O85" t="s">
        <v>1793</v>
      </c>
      <c r="P85" t="str">
        <f>VLOOKUP($O85,'Store_Dim (2)'!$A$2:$E$21,2,FALSE)</f>
        <v>Guerrero-Schmitt</v>
      </c>
      <c r="Q85" t="str">
        <f>VLOOKUP(Table6[[#This Row],[Store_ID]],Table4[],3,FALSE)</f>
        <v>East</v>
      </c>
      <c r="R85" t="str">
        <f>VLOOKUP(Table6[[#This Row],[Store_ID]],Table4[],4,FALSE)</f>
        <v>East Stevechester</v>
      </c>
      <c r="S85" t="str">
        <f>VLOOKUP(Table6[[#This Row],[Store_ID]],Table4[],5,FALSE)</f>
        <v>Flagship</v>
      </c>
      <c r="T85">
        <v>4</v>
      </c>
      <c r="U85" s="6">
        <v>34.39</v>
      </c>
      <c r="V85" s="10">
        <v>0.03</v>
      </c>
      <c r="W85" t="s">
        <v>1809</v>
      </c>
      <c r="X85" s="6">
        <v>133.4332</v>
      </c>
      <c r="AE85"/>
    </row>
    <row r="86" spans="1:31" x14ac:dyDescent="0.25">
      <c r="A86" t="s">
        <v>1893</v>
      </c>
      <c r="B86" t="str">
        <f>VLOOKUP(Table6[[#This Row],[Customer_ID]],Table1[[Customer_ID]:[Name]],2,FALSE)</f>
        <v>Rebecca Baker</v>
      </c>
      <c r="C86" t="str">
        <f>VLOOKUP(Table6[[#This Row],[Customer_ID]],Table1[[Customer_ID]:[City]],5,FALSE)</f>
        <v>New Katherine</v>
      </c>
      <c r="D86">
        <f>VLOOKUP(Table6[[#This Row],[Customer_ID]],Table1[],3,FALSE)</f>
        <v>35</v>
      </c>
      <c r="E86" t="str">
        <f>VLOOKUP(Table6[[#This Row],[Customer_ID]],Table1[],4,FALSE)</f>
        <v>Male</v>
      </c>
      <c r="F86" t="str">
        <f>VLOOKUP(Table6[[#This Row],[Customer_ID]],Table1[],6,FALSE)</f>
        <v>Kansas</v>
      </c>
      <c r="G86" t="str">
        <f>VLOOKUP(Table6[[#This Row],[Customer_ID]],Table1[],8,FALSE)</f>
        <v>Silver</v>
      </c>
      <c r="H86" t="s">
        <v>1297</v>
      </c>
      <c r="I86" s="16">
        <v>45268</v>
      </c>
      <c r="J86" t="s">
        <v>1623</v>
      </c>
      <c r="K86" t="str">
        <f>VLOOKUP($J86,'Product_Dim (2)'!$A$2:$G$101,{3,4,5,6},FALSE)</f>
        <v>Clothing</v>
      </c>
      <c r="L86" t="str">
        <f>VLOOKUP($J86,'Product_Dim (2)'!$A$2:$G$101,{4,5,6},FALSE)</f>
        <v>Outerwear</v>
      </c>
      <c r="M86" s="6">
        <f t="array" ref="M86">VLOOKUP($J86,'Product_Dim (2)'!$A$2:$G$101,{6},FALSE)</f>
        <v>167.34</v>
      </c>
      <c r="N86">
        <f>VLOOKUP($J86,'Product_Dim (2)'!$A$2:$G$101,7,FALSE)</f>
        <v>296</v>
      </c>
      <c r="O86" t="s">
        <v>1790</v>
      </c>
      <c r="P86" t="str">
        <f>VLOOKUP($O86,'Store_Dim (2)'!$A$2:$E$21,2,FALSE)</f>
        <v>Holloway Ltd</v>
      </c>
      <c r="Q86" t="str">
        <f>VLOOKUP(Table6[[#This Row],[Store_ID]],Table4[],3,FALSE)</f>
        <v>North</v>
      </c>
      <c r="R86" t="str">
        <f>VLOOKUP(Table6[[#This Row],[Store_ID]],Table4[],4,FALSE)</f>
        <v>Bensonhaven</v>
      </c>
      <c r="S86" t="str">
        <f>VLOOKUP(Table6[[#This Row],[Store_ID]],Table4[],5,FALSE)</f>
        <v>Flagship</v>
      </c>
      <c r="T86">
        <v>1</v>
      </c>
      <c r="U86" s="6">
        <v>773.57</v>
      </c>
      <c r="V86" s="10">
        <v>0.05</v>
      </c>
      <c r="W86" t="s">
        <v>1812</v>
      </c>
      <c r="X86" s="6">
        <f>T86*U86*(1-V86)</f>
        <v>734.89150000000006</v>
      </c>
      <c r="AE86"/>
    </row>
    <row r="87" spans="1:31" x14ac:dyDescent="0.25">
      <c r="A87" t="s">
        <v>1894</v>
      </c>
      <c r="B87" t="str">
        <f>VLOOKUP(Table6[[#This Row],[Customer_ID]],Table1[[Customer_ID]:[Name]],2,FALSE)</f>
        <v>Katherine Dorsey</v>
      </c>
      <c r="C87" t="str">
        <f>VLOOKUP(Table6[[#This Row],[Customer_ID]],Table1[[Customer_ID]:[City]],5,FALSE)</f>
        <v>Christopherland</v>
      </c>
      <c r="D87">
        <f>VLOOKUP(Table6[[#This Row],[Customer_ID]],Table1[],3,FALSE)</f>
        <v>24</v>
      </c>
      <c r="E87" t="str">
        <f>VLOOKUP(Table6[[#This Row],[Customer_ID]],Table1[],4,FALSE)</f>
        <v>Male</v>
      </c>
      <c r="F87" t="str">
        <f>VLOOKUP(Table6[[#This Row],[Customer_ID]],Table1[],6,FALSE)</f>
        <v>Oklahoma</v>
      </c>
      <c r="G87" t="str">
        <f>VLOOKUP(Table6[[#This Row],[Customer_ID]],Table1[],8,FALSE)</f>
        <v>Platinum</v>
      </c>
      <c r="H87" t="s">
        <v>202</v>
      </c>
      <c r="I87" s="16">
        <v>45282</v>
      </c>
      <c r="J87" t="s">
        <v>1707</v>
      </c>
      <c r="K87" t="str">
        <f>VLOOKUP($J87,'Product_Dim (2)'!$A$2:$G$101,{3,4,5,6},FALSE)</f>
        <v>Sports</v>
      </c>
      <c r="L87" t="str">
        <f>VLOOKUP($J87,'Product_Dim (2)'!$A$2:$G$101,{4,5,6},FALSE)</f>
        <v>Accessories</v>
      </c>
      <c r="M87" s="6">
        <f t="array" ref="M87">VLOOKUP($J87,'Product_Dim (2)'!$A$2:$G$101,{6},FALSE)</f>
        <v>131.24</v>
      </c>
      <c r="N87">
        <f>VLOOKUP($J87,'Product_Dim (2)'!$A$2:$G$101,7,FALSE)</f>
        <v>232</v>
      </c>
      <c r="O87" t="s">
        <v>1762</v>
      </c>
      <c r="P87" t="str">
        <f>VLOOKUP($O87,'Store_Dim (2)'!$A$2:$E$21,2,FALSE)</f>
        <v>Martinez-Mullins</v>
      </c>
      <c r="Q87" t="str">
        <f>VLOOKUP(Table6[[#This Row],[Store_ID]],Table4[],3,FALSE)</f>
        <v>South</v>
      </c>
      <c r="R87" t="str">
        <f>VLOOKUP(Table6[[#This Row],[Store_ID]],Table4[],4,FALSE)</f>
        <v>Williamsfurt</v>
      </c>
      <c r="S87" t="str">
        <f>VLOOKUP(Table6[[#This Row],[Store_ID]],Table4[],5,FALSE)</f>
        <v>Online</v>
      </c>
      <c r="T87">
        <v>4</v>
      </c>
      <c r="U87" s="6">
        <v>127.1</v>
      </c>
      <c r="V87" s="10">
        <v>0.24</v>
      </c>
      <c r="W87" t="s">
        <v>1812</v>
      </c>
      <c r="X87" s="6">
        <v>386.38400000000001</v>
      </c>
      <c r="AE87"/>
    </row>
    <row r="88" spans="1:31" x14ac:dyDescent="0.25">
      <c r="A88" t="s">
        <v>1895</v>
      </c>
      <c r="B88" t="str">
        <f>VLOOKUP(Table6[[#This Row],[Customer_ID]],Table1[[Customer_ID]:[Name]],2,FALSE)</f>
        <v>John Sloan</v>
      </c>
      <c r="C88" t="str">
        <f>VLOOKUP(Table6[[#This Row],[Customer_ID]],Table1[[Customer_ID]:[City]],5,FALSE)</f>
        <v>East Johntown</v>
      </c>
      <c r="D88">
        <f>VLOOKUP(Table6[[#This Row],[Customer_ID]],Table1[],3,FALSE)</f>
        <v>23</v>
      </c>
      <c r="E88" t="str">
        <f>VLOOKUP(Table6[[#This Row],[Customer_ID]],Table1[],4,FALSE)</f>
        <v>Female</v>
      </c>
      <c r="F88" t="str">
        <f>VLOOKUP(Table6[[#This Row],[Customer_ID]],Table1[],6,FALSE)</f>
        <v>Delaware</v>
      </c>
      <c r="G88" t="str">
        <f>VLOOKUP(Table6[[#This Row],[Customer_ID]],Table1[],8,FALSE)</f>
        <v>Platinum</v>
      </c>
      <c r="H88" t="s">
        <v>948</v>
      </c>
      <c r="I88" s="16">
        <v>45545</v>
      </c>
      <c r="J88" t="s">
        <v>1571</v>
      </c>
      <c r="K88" t="str">
        <f>VLOOKUP($J88,'Product_Dim (2)'!$A$2:$G$101,{3,4,5,6},FALSE)</f>
        <v>Sports</v>
      </c>
      <c r="L88" t="str">
        <f>VLOOKUP($J88,'Product_Dim (2)'!$A$2:$G$101,{4,5,6},FALSE)</f>
        <v>Accessories</v>
      </c>
      <c r="M88" s="6">
        <f t="array" ref="M88">VLOOKUP($J88,'Product_Dim (2)'!$A$2:$G$101,{6},FALSE)</f>
        <v>131.51</v>
      </c>
      <c r="N88">
        <f ca="1">VLOOKUP($J88,'Product_Dim (2)'!$A$2:$G$101,7,FALSE)</f>
        <v>0</v>
      </c>
      <c r="O88" t="s">
        <v>1749</v>
      </c>
      <c r="P88" t="str">
        <f>VLOOKUP($O88,'Store_Dim (2)'!$A$2:$E$21,2,FALSE)</f>
        <v>Johnson-Wright</v>
      </c>
      <c r="Q88" t="str">
        <f>VLOOKUP(Table6[[#This Row],[Store_ID]],Table4[],3,FALSE)</f>
        <v>North</v>
      </c>
      <c r="R88" t="str">
        <f>VLOOKUP(Table6[[#This Row],[Store_ID]],Table4[],4,FALSE)</f>
        <v>Hoodberg</v>
      </c>
      <c r="S88" t="str">
        <f>VLOOKUP(Table6[[#This Row],[Store_ID]],Table4[],5,FALSE)</f>
        <v>Outlet</v>
      </c>
      <c r="T88">
        <v>3</v>
      </c>
      <c r="U88" s="6">
        <v>899.58</v>
      </c>
      <c r="V88" s="10">
        <v>0.28000000000000003</v>
      </c>
      <c r="W88" t="s">
        <v>1809</v>
      </c>
      <c r="X88" s="6">
        <v>1943.0927999999999</v>
      </c>
      <c r="AE88"/>
    </row>
    <row r="89" spans="1:31" x14ac:dyDescent="0.25">
      <c r="A89" t="s">
        <v>1896</v>
      </c>
      <c r="B89" t="str">
        <f>VLOOKUP(Table6[[#This Row],[Customer_ID]],Table1[[Customer_ID]:[Name]],2,FALSE)</f>
        <v>Reginald Willis</v>
      </c>
      <c r="C89" t="str">
        <f>VLOOKUP(Table6[[#This Row],[Customer_ID]],Table1[[Customer_ID]:[City]],5,FALSE)</f>
        <v>Kellybury</v>
      </c>
      <c r="D89">
        <f>VLOOKUP(Table6[[#This Row],[Customer_ID]],Table1[],3,FALSE)</f>
        <v>62</v>
      </c>
      <c r="E89" t="str">
        <f>VLOOKUP(Table6[[#This Row],[Customer_ID]],Table1[],4,FALSE)</f>
        <v>Female</v>
      </c>
      <c r="F89" t="str">
        <f>VLOOKUP(Table6[[#This Row],[Customer_ID]],Table1[],6,FALSE)</f>
        <v>New York</v>
      </c>
      <c r="G89" t="str">
        <f>VLOOKUP(Table6[[#This Row],[Customer_ID]],Table1[],8,FALSE)</f>
        <v>Bronze</v>
      </c>
      <c r="H89" t="s">
        <v>1018</v>
      </c>
      <c r="I89" s="16">
        <v>45755</v>
      </c>
      <c r="J89" t="s">
        <v>1529</v>
      </c>
      <c r="K89" t="str">
        <f>VLOOKUP($J89,'Product_Dim (2)'!$A$2:$G$101,{3,4,5,6},FALSE)</f>
        <v>Clothing</v>
      </c>
      <c r="L89" t="str">
        <f>VLOOKUP($J89,'Product_Dim (2)'!$A$2:$G$101,{4,5,6},FALSE)</f>
        <v>Tops</v>
      </c>
      <c r="M89" s="6">
        <f t="array" ref="M89">VLOOKUP($J89,'Product_Dim (2)'!$A$2:$G$101,{6},FALSE)</f>
        <v>342.56</v>
      </c>
      <c r="N89">
        <f>VLOOKUP($J89,'Product_Dim (2)'!$A$2:$G$101,7,FALSE)</f>
        <v>181</v>
      </c>
      <c r="O89" t="s">
        <v>1772</v>
      </c>
      <c r="P89" t="str">
        <f>VLOOKUP($O89,'Store_Dim (2)'!$A$2:$E$21,2,FALSE)</f>
        <v>Hill, Wagner and Ballard</v>
      </c>
      <c r="Q89" t="str">
        <f>VLOOKUP(Table6[[#This Row],[Store_ID]],Table4[],3,FALSE)</f>
        <v>East</v>
      </c>
      <c r="R89" t="str">
        <f>VLOOKUP(Table6[[#This Row],[Store_ID]],Table4[],4,FALSE)</f>
        <v>East Davidville</v>
      </c>
      <c r="S89" t="str">
        <f>VLOOKUP(Table6[[#This Row],[Store_ID]],Table4[],5,FALSE)</f>
        <v>Online</v>
      </c>
      <c r="T89">
        <v>3</v>
      </c>
      <c r="U89" s="6">
        <v>964.39</v>
      </c>
      <c r="V89" s="10">
        <v>0.04</v>
      </c>
      <c r="W89" t="s">
        <v>1807</v>
      </c>
      <c r="X89" s="6">
        <v>2777.4432000000002</v>
      </c>
      <c r="AE89"/>
    </row>
    <row r="90" spans="1:31" x14ac:dyDescent="0.25">
      <c r="A90" t="s">
        <v>1897</v>
      </c>
      <c r="B90" t="str">
        <f>VLOOKUP(Table6[[#This Row],[Customer_ID]],Table1[[Customer_ID]:[Name]],2,FALSE)</f>
        <v>Mario Jacobs</v>
      </c>
      <c r="C90" t="str">
        <f>VLOOKUP(Table6[[#This Row],[Customer_ID]],Table1[[Customer_ID]:[City]],5,FALSE)</f>
        <v>Port James</v>
      </c>
      <c r="D90">
        <f>VLOOKUP(Table6[[#This Row],[Customer_ID]],Table1[],3,FALSE)</f>
        <v>18</v>
      </c>
      <c r="E90" t="str">
        <f>VLOOKUP(Table6[[#This Row],[Customer_ID]],Table1[],4,FALSE)</f>
        <v>Male</v>
      </c>
      <c r="F90" t="str">
        <f>VLOOKUP(Table6[[#This Row],[Customer_ID]],Table1[],6,FALSE)</f>
        <v>New York</v>
      </c>
      <c r="G90" t="str">
        <f>VLOOKUP(Table6[[#This Row],[Customer_ID]],Table1[],8,FALSE)</f>
        <v>Platinum</v>
      </c>
      <c r="H90" t="s">
        <v>598</v>
      </c>
      <c r="I90" s="16">
        <v>45588</v>
      </c>
      <c r="J90" t="s">
        <v>1607</v>
      </c>
      <c r="K90" t="str">
        <f>VLOOKUP($J90,'Product_Dim (2)'!$A$2:$G$101,{3,4,5,6},FALSE)</f>
        <v>Sports</v>
      </c>
      <c r="L90" t="str">
        <f>VLOOKUP($J90,'Product_Dim (2)'!$A$2:$G$101,{4,5,6},FALSE)</f>
        <v>Outdoor</v>
      </c>
      <c r="M90" s="6">
        <f t="array" ref="M90">VLOOKUP($J90,'Product_Dim (2)'!$A$2:$G$101,{6},FALSE)</f>
        <v>135.61000000000001</v>
      </c>
      <c r="N90">
        <f>VLOOKUP($J90,'Product_Dim (2)'!$A$2:$G$101,7,FALSE)</f>
        <v>394</v>
      </c>
      <c r="O90" t="s">
        <v>1735</v>
      </c>
      <c r="P90" t="str">
        <f>VLOOKUP($O90,'Store_Dim (2)'!$A$2:$E$21,2,FALSE)</f>
        <v>Rivera-Warner</v>
      </c>
      <c r="Q90" t="str">
        <f>VLOOKUP(Table6[[#This Row],[Store_ID]],Table4[],3,FALSE)</f>
        <v>East</v>
      </c>
      <c r="R90" t="str">
        <f>VLOOKUP(Table6[[#This Row],[Store_ID]],Table4[],4,FALSE)</f>
        <v>Washingtonfurt</v>
      </c>
      <c r="S90" t="str">
        <f>VLOOKUP(Table6[[#This Row],[Store_ID]],Table4[],5,FALSE)</f>
        <v>Flagship</v>
      </c>
      <c r="T90">
        <v>2</v>
      </c>
      <c r="U90" s="6">
        <v>217.83</v>
      </c>
      <c r="V90" s="10">
        <v>0.14000000000000001</v>
      </c>
      <c r="W90" t="s">
        <v>1809</v>
      </c>
      <c r="X90" s="6">
        <v>374.66759999999999</v>
      </c>
      <c r="AE90"/>
    </row>
    <row r="91" spans="1:31" x14ac:dyDescent="0.25">
      <c r="A91" t="s">
        <v>1898</v>
      </c>
      <c r="B91" t="str">
        <f>VLOOKUP(Table6[[#This Row],[Customer_ID]],Table1[[Customer_ID]:[Name]],2,FALSE)</f>
        <v>Carlos Skinner</v>
      </c>
      <c r="C91" t="str">
        <f>VLOOKUP(Table6[[#This Row],[Customer_ID]],Table1[[Customer_ID]:[City]],5,FALSE)</f>
        <v>Dwaynemouth</v>
      </c>
      <c r="D91">
        <f>VLOOKUP(Table6[[#This Row],[Customer_ID]],Table1[],3,FALSE)</f>
        <v>46</v>
      </c>
      <c r="E91" t="str">
        <f>VLOOKUP(Table6[[#This Row],[Customer_ID]],Table1[],4,FALSE)</f>
        <v>Male</v>
      </c>
      <c r="F91" t="str">
        <f>VLOOKUP(Table6[[#This Row],[Customer_ID]],Table1[],6,FALSE)</f>
        <v>Alabama</v>
      </c>
      <c r="G91" t="str">
        <f>VLOOKUP(Table6[[#This Row],[Customer_ID]],Table1[],8,FALSE)</f>
        <v>Bronze</v>
      </c>
      <c r="H91" t="s">
        <v>479</v>
      </c>
      <c r="I91" s="16">
        <v>45848</v>
      </c>
      <c r="J91" t="s">
        <v>1565</v>
      </c>
      <c r="K91" t="str">
        <f>VLOOKUP($J91,'Product_Dim (2)'!$A$2:$G$101,{3,4,5,6},FALSE)</f>
        <v>Sports</v>
      </c>
      <c r="L91" t="str">
        <f>VLOOKUP($J91,'Product_Dim (2)'!$A$2:$G$101,{4,5,6},FALSE)</f>
        <v>Accessories</v>
      </c>
      <c r="M91" s="6">
        <f t="array" ref="M91">VLOOKUP($J91,'Product_Dim (2)'!$A$2:$G$101,{6},FALSE)</f>
        <v>144.53</v>
      </c>
      <c r="N91">
        <f>VLOOKUP($J91,'Product_Dim (2)'!$A$2:$G$101,7,FALSE)</f>
        <v>367</v>
      </c>
      <c r="O91" t="s">
        <v>1740</v>
      </c>
      <c r="P91" t="str">
        <f>VLOOKUP($O91,'Store_Dim (2)'!$A$2:$E$21,2,FALSE)</f>
        <v>Martinez, Adkins and Johnson</v>
      </c>
      <c r="Q91" t="str">
        <f>VLOOKUP(Table6[[#This Row],[Store_ID]],Table4[],3,FALSE)</f>
        <v>North</v>
      </c>
      <c r="R91" t="str">
        <f>VLOOKUP(Table6[[#This Row],[Store_ID]],Table4[],4,FALSE)</f>
        <v>Danielmouth</v>
      </c>
      <c r="S91" t="str">
        <f>VLOOKUP(Table6[[#This Row],[Store_ID]],Table4[],5,FALSE)</f>
        <v>Flagship</v>
      </c>
      <c r="T91">
        <v>4</v>
      </c>
      <c r="U91" s="6">
        <v>187.71</v>
      </c>
      <c r="V91" s="10">
        <v>0.06</v>
      </c>
      <c r="W91" t="s">
        <v>1812</v>
      </c>
      <c r="X91" s="6">
        <v>705.78959999999995</v>
      </c>
      <c r="AE91"/>
    </row>
    <row r="92" spans="1:31" x14ac:dyDescent="0.25">
      <c r="A92" t="s">
        <v>1899</v>
      </c>
      <c r="B92" t="str">
        <f>VLOOKUP(Table6[[#This Row],[Customer_ID]],Table1[[Customer_ID]:[Name]],2,FALSE)</f>
        <v>Dominic Page</v>
      </c>
      <c r="C92" t="str">
        <f>VLOOKUP(Table6[[#This Row],[Customer_ID]],Table1[[Customer_ID]:[City]],5,FALSE)</f>
        <v>Port Michaelburgh</v>
      </c>
      <c r="D92">
        <f>VLOOKUP(Table6[[#This Row],[Customer_ID]],Table1[],3,FALSE)</f>
        <v>53</v>
      </c>
      <c r="E92" t="str">
        <f>VLOOKUP(Table6[[#This Row],[Customer_ID]],Table1[],4,FALSE)</f>
        <v>Male</v>
      </c>
      <c r="F92" t="str">
        <f>VLOOKUP(Table6[[#This Row],[Customer_ID]],Table1[],6,FALSE)</f>
        <v>Pennsylvania</v>
      </c>
      <c r="G92" t="str">
        <f>VLOOKUP(Table6[[#This Row],[Customer_ID]],Table1[],8,FALSE)</f>
        <v>Bronze</v>
      </c>
      <c r="H92" t="s">
        <v>52</v>
      </c>
      <c r="I92" s="16">
        <v>45577</v>
      </c>
      <c r="J92" t="s">
        <v>1597</v>
      </c>
      <c r="K92" t="str">
        <f>VLOOKUP($J92,'Product_Dim (2)'!$A$2:$G$101,{3,4,5,6},FALSE)</f>
        <v>Home</v>
      </c>
      <c r="L92" t="str">
        <f>VLOOKUP($J92,'Product_Dim (2)'!$A$2:$G$101,{4,5,6},FALSE)</f>
        <v>Decor</v>
      </c>
      <c r="M92" s="6">
        <f t="array" ref="M92">VLOOKUP($J92,'Product_Dim (2)'!$A$2:$G$101,{6},FALSE)</f>
        <v>179.77</v>
      </c>
      <c r="N92">
        <f>VLOOKUP($J92,'Product_Dim (2)'!$A$2:$G$101,7,FALSE)</f>
        <v>305</v>
      </c>
      <c r="O92" t="s">
        <v>1793</v>
      </c>
      <c r="P92" t="str">
        <f>VLOOKUP($O92,'Store_Dim (2)'!$A$2:$E$21,2,FALSE)</f>
        <v>Guerrero-Schmitt</v>
      </c>
      <c r="Q92" t="str">
        <f>VLOOKUP(Table6[[#This Row],[Store_ID]],Table4[],3,FALSE)</f>
        <v>East</v>
      </c>
      <c r="R92" t="str">
        <f>VLOOKUP(Table6[[#This Row],[Store_ID]],Table4[],4,FALSE)</f>
        <v>East Stevechester</v>
      </c>
      <c r="S92" t="str">
        <f>VLOOKUP(Table6[[#This Row],[Store_ID]],Table4[],5,FALSE)</f>
        <v>Flagship</v>
      </c>
      <c r="T92">
        <v>2</v>
      </c>
      <c r="U92" s="6">
        <v>350.12</v>
      </c>
      <c r="V92" s="10">
        <v>0.12</v>
      </c>
      <c r="W92" t="s">
        <v>1812</v>
      </c>
      <c r="X92" s="6">
        <v>616.21119999999996</v>
      </c>
      <c r="AE92"/>
    </row>
    <row r="93" spans="1:31" x14ac:dyDescent="0.25">
      <c r="A93" t="s">
        <v>1900</v>
      </c>
      <c r="B93" t="str">
        <f>VLOOKUP(Table6[[#This Row],[Customer_ID]],Table1[[Customer_ID]:[Name]],2,FALSE)</f>
        <v>David Lozano</v>
      </c>
      <c r="C93" t="str">
        <f>VLOOKUP(Table6[[#This Row],[Customer_ID]],Table1[[Customer_ID]:[City]],5,FALSE)</f>
        <v>North Michaelfurt</v>
      </c>
      <c r="D93">
        <f>VLOOKUP(Table6[[#This Row],[Customer_ID]],Table1[],3,FALSE)</f>
        <v>23</v>
      </c>
      <c r="E93" t="str">
        <f>VLOOKUP(Table6[[#This Row],[Customer_ID]],Table1[],4,FALSE)</f>
        <v>Female</v>
      </c>
      <c r="F93" t="str">
        <f>VLOOKUP(Table6[[#This Row],[Customer_ID]],Table1[],6,FALSE)</f>
        <v>Wisconsin</v>
      </c>
      <c r="G93" t="str">
        <f>VLOOKUP(Table6[[#This Row],[Customer_ID]],Table1[],8,FALSE)</f>
        <v>Gold</v>
      </c>
      <c r="H93" t="s">
        <v>1249</v>
      </c>
      <c r="I93" s="16">
        <v>45312</v>
      </c>
      <c r="J93" t="s">
        <v>1563</v>
      </c>
      <c r="K93" t="str">
        <f>VLOOKUP($J93,'Product_Dim (2)'!$A$2:$G$101,{3,4,5,6},FALSE)</f>
        <v>Beauty</v>
      </c>
      <c r="L93" t="str">
        <f>VLOOKUP($J93,'Product_Dim (2)'!$A$2:$G$101,{4,5,6},FALSE)</f>
        <v>Grooming</v>
      </c>
      <c r="M93" s="6">
        <f t="array" ref="M93">VLOOKUP($J93,'Product_Dim (2)'!$A$2:$G$101,{6},FALSE)</f>
        <v>337.42</v>
      </c>
      <c r="N93">
        <f>VLOOKUP($J93,'Product_Dim (2)'!$A$2:$G$101,7,FALSE)</f>
        <v>256</v>
      </c>
      <c r="O93" t="s">
        <v>1740</v>
      </c>
      <c r="P93" t="str">
        <f>VLOOKUP($O93,'Store_Dim (2)'!$A$2:$E$21,2,FALSE)</f>
        <v>Martinez, Adkins and Johnson</v>
      </c>
      <c r="Q93" t="str">
        <f>VLOOKUP(Table6[[#This Row],[Store_ID]],Table4[],3,FALSE)</f>
        <v>North</v>
      </c>
      <c r="R93" t="str">
        <f>VLOOKUP(Table6[[#This Row],[Store_ID]],Table4[],4,FALSE)</f>
        <v>Danielmouth</v>
      </c>
      <c r="S93" t="str">
        <f>VLOOKUP(Table6[[#This Row],[Store_ID]],Table4[],5,FALSE)</f>
        <v>Flagship</v>
      </c>
      <c r="T93">
        <v>4</v>
      </c>
      <c r="U93" s="6">
        <v>102.19</v>
      </c>
      <c r="V93" s="10">
        <v>0.17</v>
      </c>
      <c r="W93" t="s">
        <v>1809</v>
      </c>
      <c r="X93" s="6">
        <v>339.27080000000001</v>
      </c>
      <c r="AE93"/>
    </row>
    <row r="94" spans="1:31" x14ac:dyDescent="0.25">
      <c r="A94" t="s">
        <v>1901</v>
      </c>
      <c r="B94" t="str">
        <f>VLOOKUP(Table6[[#This Row],[Customer_ID]],Table1[[Customer_ID]:[Name]],2,FALSE)</f>
        <v>Daniel Boyd</v>
      </c>
      <c r="C94" t="str">
        <f>VLOOKUP(Table6[[#This Row],[Customer_ID]],Table1[[Customer_ID]:[City]],5,FALSE)</f>
        <v>West Pamelafurt</v>
      </c>
      <c r="D94">
        <f>VLOOKUP(Table6[[#This Row],[Customer_ID]],Table1[],3,FALSE)</f>
        <v>29</v>
      </c>
      <c r="E94" t="str">
        <f>VLOOKUP(Table6[[#This Row],[Customer_ID]],Table1[],4,FALSE)</f>
        <v>Female</v>
      </c>
      <c r="F94" t="str">
        <f>VLOOKUP(Table6[[#This Row],[Customer_ID]],Table1[],6,FALSE)</f>
        <v>West Virginia</v>
      </c>
      <c r="G94" t="str">
        <f>VLOOKUP(Table6[[#This Row],[Customer_ID]],Table1[],8,FALSE)</f>
        <v>Bronze</v>
      </c>
      <c r="H94" t="s">
        <v>40</v>
      </c>
      <c r="I94" s="16">
        <v>45350</v>
      </c>
      <c r="J94" t="s">
        <v>1703</v>
      </c>
      <c r="K94" t="str">
        <f>VLOOKUP($J94,'Product_Dim (2)'!$A$2:$G$101,{3,4,5,6},FALSE)</f>
        <v>Home</v>
      </c>
      <c r="L94" t="str">
        <f>VLOOKUP($J94,'Product_Dim (2)'!$A$2:$G$101,{4,5,6},FALSE)</f>
        <v>Kitchen</v>
      </c>
      <c r="M94" s="6">
        <f t="array" ref="M94">VLOOKUP($J94,'Product_Dim (2)'!$A$2:$G$101,{6},FALSE)</f>
        <v>176.07</v>
      </c>
      <c r="N94">
        <f>VLOOKUP($J94,'Product_Dim (2)'!$A$2:$G$101,7,FALSE)</f>
        <v>82</v>
      </c>
      <c r="O94" t="s">
        <v>1752</v>
      </c>
      <c r="P94" t="str">
        <f>VLOOKUP($O94,'Store_Dim (2)'!$A$2:$E$21,2,FALSE)</f>
        <v>Alexander Group</v>
      </c>
      <c r="Q94" t="str">
        <f>VLOOKUP(Table6[[#This Row],[Store_ID]],Table4[],3,FALSE)</f>
        <v>South</v>
      </c>
      <c r="R94" t="str">
        <f>VLOOKUP(Table6[[#This Row],[Store_ID]],Table4[],4,FALSE)</f>
        <v>Port Sharon</v>
      </c>
      <c r="S94" t="str">
        <f>VLOOKUP(Table6[[#This Row],[Store_ID]],Table4[],5,FALSE)</f>
        <v>Online</v>
      </c>
      <c r="T94">
        <v>1</v>
      </c>
      <c r="U94" s="6">
        <v>696.53</v>
      </c>
      <c r="V94" s="10">
        <v>0.17</v>
      </c>
      <c r="W94" t="s">
        <v>1807</v>
      </c>
      <c r="X94" s="6">
        <v>578.11989999999992</v>
      </c>
      <c r="AE94"/>
    </row>
    <row r="95" spans="1:31" x14ac:dyDescent="0.25">
      <c r="A95" t="s">
        <v>1902</v>
      </c>
      <c r="B95" t="str">
        <f>VLOOKUP(Table6[[#This Row],[Customer_ID]],Table1[[Customer_ID]:[Name]],2,FALSE)</f>
        <v>Michael Thomas</v>
      </c>
      <c r="C95" t="str">
        <f>VLOOKUP(Table6[[#This Row],[Customer_ID]],Table1[[Customer_ID]:[City]],5,FALSE)</f>
        <v>Woodmouth</v>
      </c>
      <c r="D95">
        <f>VLOOKUP(Table6[[#This Row],[Customer_ID]],Table1[],3,FALSE)</f>
        <v>21</v>
      </c>
      <c r="E95" t="str">
        <f>VLOOKUP(Table6[[#This Row],[Customer_ID]],Table1[],4,FALSE)</f>
        <v>Female</v>
      </c>
      <c r="F95" t="str">
        <f>VLOOKUP(Table6[[#This Row],[Customer_ID]],Table1[],6,FALSE)</f>
        <v>Nevada</v>
      </c>
      <c r="G95" t="str">
        <f>VLOOKUP(Table6[[#This Row],[Customer_ID]],Table1[],8,FALSE)</f>
        <v>Silver</v>
      </c>
      <c r="H95" t="s">
        <v>238</v>
      </c>
      <c r="I95" s="16">
        <v>45657</v>
      </c>
      <c r="J95" t="s">
        <v>1569</v>
      </c>
      <c r="K95" t="str">
        <f>VLOOKUP($J95,'Product_Dim (2)'!$A$2:$G$101,{3,4,5,6},FALSE)</f>
        <v>Sports</v>
      </c>
      <c r="L95" t="str">
        <f>VLOOKUP($J95,'Product_Dim (2)'!$A$2:$G$101,{4,5,6},FALSE)</f>
        <v>Equipment</v>
      </c>
      <c r="M95" s="6">
        <f t="array" ref="M95">VLOOKUP($J95,'Product_Dim (2)'!$A$2:$G$101,{6},FALSE)</f>
        <v>21.34</v>
      </c>
      <c r="N95">
        <f>VLOOKUP($J95,'Product_Dim (2)'!$A$2:$G$101,7,FALSE)</f>
        <v>65</v>
      </c>
      <c r="O95" t="s">
        <v>1752</v>
      </c>
      <c r="P95" t="str">
        <f>VLOOKUP($O95,'Store_Dim (2)'!$A$2:$E$21,2,FALSE)</f>
        <v>Alexander Group</v>
      </c>
      <c r="Q95" t="str">
        <f>VLOOKUP(Table6[[#This Row],[Store_ID]],Table4[],3,FALSE)</f>
        <v>South</v>
      </c>
      <c r="R95" t="str">
        <f>VLOOKUP(Table6[[#This Row],[Store_ID]],Table4[],4,FALSE)</f>
        <v>Port Sharon</v>
      </c>
      <c r="S95" t="str">
        <f>VLOOKUP(Table6[[#This Row],[Store_ID]],Table4[],5,FALSE)</f>
        <v>Online</v>
      </c>
      <c r="T95">
        <v>2</v>
      </c>
      <c r="U95" s="6">
        <v>327.52</v>
      </c>
      <c r="V95" s="10">
        <v>0.15</v>
      </c>
      <c r="W95" t="s">
        <v>1809</v>
      </c>
      <c r="X95" s="6">
        <v>556.78399999999999</v>
      </c>
      <c r="AE95"/>
    </row>
    <row r="96" spans="1:31" x14ac:dyDescent="0.25">
      <c r="A96" t="s">
        <v>1903</v>
      </c>
      <c r="B96" t="str">
        <f>VLOOKUP(Table6[[#This Row],[Customer_ID]],Table1[[Customer_ID]:[Name]],2,FALSE)</f>
        <v>Tracy Stephens</v>
      </c>
      <c r="C96" t="str">
        <f>VLOOKUP(Table6[[#This Row],[Customer_ID]],Table1[[Customer_ID]:[City]],5,FALSE)</f>
        <v>New Joshuatown</v>
      </c>
      <c r="D96">
        <f>VLOOKUP(Table6[[#This Row],[Customer_ID]],Table1[],3,FALSE)</f>
        <v>64</v>
      </c>
      <c r="E96" t="str">
        <f>VLOOKUP(Table6[[#This Row],[Customer_ID]],Table1[],4,FALSE)</f>
        <v>Male</v>
      </c>
      <c r="F96" t="str">
        <f>VLOOKUP(Table6[[#This Row],[Customer_ID]],Table1[],6,FALSE)</f>
        <v>Maine</v>
      </c>
      <c r="G96" t="str">
        <f>VLOOKUP(Table6[[#This Row],[Customer_ID]],Table1[],8,FALSE)</f>
        <v>Platinum</v>
      </c>
      <c r="H96" t="s">
        <v>933</v>
      </c>
      <c r="I96" s="16">
        <v>45530</v>
      </c>
      <c r="J96" t="s">
        <v>1725</v>
      </c>
      <c r="K96" t="str">
        <f>VLOOKUP($J96,'Product_Dim (2)'!$A$2:$G$101,{3,4,5,6},FALSE)</f>
        <v>Sports</v>
      </c>
      <c r="L96" t="str">
        <f>VLOOKUP($J96,'Product_Dim (2)'!$A$2:$G$101,{4,5,6},FALSE)</f>
        <v>Team Sports</v>
      </c>
      <c r="M96" s="6">
        <f t="array" ref="M96">VLOOKUP($J96,'Product_Dim (2)'!$A$2:$G$101,{6},FALSE)</f>
        <v>245.98</v>
      </c>
      <c r="N96">
        <f>VLOOKUP($J96,'Product_Dim (2)'!$A$2:$G$101,7,FALSE)</f>
        <v>471</v>
      </c>
      <c r="O96" t="s">
        <v>1796</v>
      </c>
      <c r="P96" t="str">
        <f>VLOOKUP($O96,'Store_Dim (2)'!$A$2:$E$21,2,FALSE)</f>
        <v>Mann-Austin</v>
      </c>
      <c r="Q96" t="str">
        <f>VLOOKUP(Table6[[#This Row],[Store_ID]],Table4[],3,FALSE)</f>
        <v>East</v>
      </c>
      <c r="R96" t="str">
        <f>VLOOKUP(Table6[[#This Row],[Store_ID]],Table4[],4,FALSE)</f>
        <v>Vasquezborough</v>
      </c>
      <c r="S96" t="str">
        <f>VLOOKUP(Table6[[#This Row],[Store_ID]],Table4[],5,FALSE)</f>
        <v>Online</v>
      </c>
      <c r="T96">
        <v>2</v>
      </c>
      <c r="U96" s="6">
        <v>569.36</v>
      </c>
      <c r="V96" s="10">
        <v>0.01</v>
      </c>
      <c r="W96" t="s">
        <v>1809</v>
      </c>
      <c r="X96" s="6">
        <f>T96*U96*(1-V96)</f>
        <v>1127.3327999999999</v>
      </c>
      <c r="AE96"/>
    </row>
    <row r="97" spans="1:31" x14ac:dyDescent="0.25">
      <c r="A97" t="s">
        <v>1904</v>
      </c>
      <c r="B97" t="str">
        <f>VLOOKUP(Table6[[#This Row],[Customer_ID]],Table1[[Customer_ID]:[Name]],2,FALSE)</f>
        <v>Darren Burton</v>
      </c>
      <c r="C97" t="str">
        <f>VLOOKUP(Table6[[#This Row],[Customer_ID]],Table1[[Customer_ID]:[City]],5,FALSE)</f>
        <v>Lake Alice</v>
      </c>
      <c r="D97">
        <f>VLOOKUP(Table6[[#This Row],[Customer_ID]],Table1[],3,FALSE)</f>
        <v>21</v>
      </c>
      <c r="E97" t="str">
        <f>VLOOKUP(Table6[[#This Row],[Customer_ID]],Table1[],4,FALSE)</f>
        <v>Female</v>
      </c>
      <c r="F97" t="str">
        <f>VLOOKUP(Table6[[#This Row],[Customer_ID]],Table1[],6,FALSE)</f>
        <v>Tennessee</v>
      </c>
      <c r="G97" t="str">
        <f>VLOOKUP(Table6[[#This Row],[Customer_ID]],Table1[],8,FALSE)</f>
        <v>Bronze</v>
      </c>
      <c r="H97" t="s">
        <v>1001</v>
      </c>
      <c r="I97" s="16">
        <v>45556</v>
      </c>
      <c r="J97" t="s">
        <v>1729</v>
      </c>
      <c r="K97" t="str">
        <f>VLOOKUP($J97,'Product_Dim (2)'!$A$2:$G$101,{3,4,5,6},FALSE)</f>
        <v>Home</v>
      </c>
      <c r="L97" t="str">
        <f>VLOOKUP($J97,'Product_Dim (2)'!$A$2:$G$101,{4,5,6},FALSE)</f>
        <v>Kitchen</v>
      </c>
      <c r="M97" s="6">
        <f t="array" ref="M97">VLOOKUP($J97,'Product_Dim (2)'!$A$2:$G$101,{6},FALSE)</f>
        <v>201.41</v>
      </c>
      <c r="N97">
        <f>VLOOKUP($J97,'Product_Dim (2)'!$A$2:$G$101,7,FALSE)</f>
        <v>146</v>
      </c>
      <c r="O97" t="s">
        <v>1759</v>
      </c>
      <c r="P97" t="str">
        <f>VLOOKUP($O97,'Store_Dim (2)'!$A$2:$E$21,2,FALSE)</f>
        <v>Benson-Elliott</v>
      </c>
      <c r="Q97" t="str">
        <f>VLOOKUP(Table6[[#This Row],[Store_ID]],Table4[],3,FALSE)</f>
        <v>East</v>
      </c>
      <c r="R97" t="str">
        <f>VLOOKUP(Table6[[#This Row],[Store_ID]],Table4[],4,FALSE)</f>
        <v>Port Josephberg</v>
      </c>
      <c r="S97" t="str">
        <f>VLOOKUP(Table6[[#This Row],[Store_ID]],Table4[],5,FALSE)</f>
        <v>Online</v>
      </c>
      <c r="T97">
        <v>2</v>
      </c>
      <c r="U97" s="6">
        <v>68.290000000000006</v>
      </c>
      <c r="V97" s="10">
        <v>0.14000000000000001</v>
      </c>
      <c r="W97" t="s">
        <v>1812</v>
      </c>
      <c r="X97" s="6">
        <v>117.4588</v>
      </c>
      <c r="AE97"/>
    </row>
    <row r="98" spans="1:31" x14ac:dyDescent="0.25">
      <c r="A98" t="s">
        <v>1905</v>
      </c>
      <c r="B98" t="str">
        <f>VLOOKUP(Table6[[#This Row],[Customer_ID]],Table1[[Customer_ID]:[Name]],2,FALSE)</f>
        <v>Nancy Page</v>
      </c>
      <c r="C98" t="str">
        <f>VLOOKUP(Table6[[#This Row],[Customer_ID]],Table1[[Customer_ID]:[City]],5,FALSE)</f>
        <v>West Julia</v>
      </c>
      <c r="D98">
        <f>VLOOKUP(Table6[[#This Row],[Customer_ID]],Table1[],3,FALSE)</f>
        <v>19</v>
      </c>
      <c r="E98" t="str">
        <f>VLOOKUP(Table6[[#This Row],[Customer_ID]],Table1[],4,FALSE)</f>
        <v>Male</v>
      </c>
      <c r="F98" t="str">
        <f>VLOOKUP(Table6[[#This Row],[Customer_ID]],Table1[],6,FALSE)</f>
        <v>Utah</v>
      </c>
      <c r="G98" t="str">
        <f>VLOOKUP(Table6[[#This Row],[Customer_ID]],Table1[],8,FALSE)</f>
        <v>Bronze</v>
      </c>
      <c r="H98" t="s">
        <v>776</v>
      </c>
      <c r="I98" s="16">
        <v>45523</v>
      </c>
      <c r="J98" t="s">
        <v>1631</v>
      </c>
      <c r="K98" t="str">
        <f>VLOOKUP($J98,'Product_Dim (2)'!$A$2:$G$101,{3,4,5,6},FALSE)</f>
        <v>Sports</v>
      </c>
      <c r="L98" t="str">
        <f>VLOOKUP($J98,'Product_Dim (2)'!$A$2:$G$101,{4,5,6},FALSE)</f>
        <v>Fitness</v>
      </c>
      <c r="M98" s="6">
        <f t="array" ref="M98">VLOOKUP($J98,'Product_Dim (2)'!$A$2:$G$101,{6},FALSE)</f>
        <v>190.29</v>
      </c>
      <c r="N98">
        <f>VLOOKUP($J98,'Product_Dim (2)'!$A$2:$G$101,7,FALSE)</f>
        <v>260</v>
      </c>
      <c r="O98" t="s">
        <v>1772</v>
      </c>
      <c r="P98" t="str">
        <f>VLOOKUP($O98,'Store_Dim (2)'!$A$2:$E$21,2,FALSE)</f>
        <v>Hill, Wagner and Ballard</v>
      </c>
      <c r="Q98" t="str">
        <f>VLOOKUP(Table6[[#This Row],[Store_ID]],Table4[],3,FALSE)</f>
        <v>East</v>
      </c>
      <c r="R98" t="str">
        <f>VLOOKUP(Table6[[#This Row],[Store_ID]],Table4[],4,FALSE)</f>
        <v>East Davidville</v>
      </c>
      <c r="S98" t="str">
        <f>VLOOKUP(Table6[[#This Row],[Store_ID]],Table4[],5,FALSE)</f>
        <v>Online</v>
      </c>
      <c r="T98">
        <v>1</v>
      </c>
      <c r="U98" s="6">
        <v>842.9</v>
      </c>
      <c r="V98" s="10">
        <v>0.06</v>
      </c>
      <c r="W98" t="s">
        <v>1812</v>
      </c>
      <c r="X98" s="6">
        <v>792.32599999999991</v>
      </c>
      <c r="AE98"/>
    </row>
    <row r="99" spans="1:31" x14ac:dyDescent="0.25">
      <c r="A99" t="s">
        <v>1906</v>
      </c>
      <c r="B99" t="str">
        <f>VLOOKUP(Table6[[#This Row],[Customer_ID]],Table1[[Customer_ID]:[Name]],2,FALSE)</f>
        <v>Cynthia Roberts</v>
      </c>
      <c r="C99" t="str">
        <f>VLOOKUP(Table6[[#This Row],[Customer_ID]],Table1[[Customer_ID]:[City]],5,FALSE)</f>
        <v>Millerfort</v>
      </c>
      <c r="D99">
        <f>VLOOKUP(Table6[[#This Row],[Customer_ID]],Table1[],3,FALSE)</f>
        <v>22</v>
      </c>
      <c r="E99" t="str">
        <f>VLOOKUP(Table6[[#This Row],[Customer_ID]],Table1[],4,FALSE)</f>
        <v>Female</v>
      </c>
      <c r="F99" t="str">
        <f>VLOOKUP(Table6[[#This Row],[Customer_ID]],Table1[],6,FALSE)</f>
        <v>Vermont</v>
      </c>
      <c r="G99" t="str">
        <f>VLOOKUP(Table6[[#This Row],[Customer_ID]],Table1[],8,FALSE)</f>
        <v>Gold</v>
      </c>
      <c r="H99" t="s">
        <v>903</v>
      </c>
      <c r="I99" s="16">
        <v>45587</v>
      </c>
      <c r="J99" t="s">
        <v>1534</v>
      </c>
      <c r="K99" t="str">
        <f>VLOOKUP($J99,'Product_Dim (2)'!$A$2:$G$101,{3,4,5,6},FALSE)</f>
        <v>Clothing</v>
      </c>
      <c r="L99" t="str">
        <f>VLOOKUP($J99,'Product_Dim (2)'!$A$2:$G$101,{4,5,6},FALSE)</f>
        <v>Outerwear</v>
      </c>
      <c r="M99" s="6">
        <f t="array" ref="M99">VLOOKUP($J99,'Product_Dim (2)'!$A$2:$G$101,{6},FALSE)</f>
        <v>364.67</v>
      </c>
      <c r="N99">
        <f>VLOOKUP($J99,'Product_Dim (2)'!$A$2:$G$101,7,FALSE)</f>
        <v>452</v>
      </c>
      <c r="O99" t="s">
        <v>1749</v>
      </c>
      <c r="P99" t="str">
        <f>VLOOKUP($O99,'Store_Dim (2)'!$A$2:$E$21,2,FALSE)</f>
        <v>Johnson-Wright</v>
      </c>
      <c r="Q99" t="str">
        <f>VLOOKUP(Table6[[#This Row],[Store_ID]],Table4[],3,FALSE)</f>
        <v>North</v>
      </c>
      <c r="R99" t="str">
        <f>VLOOKUP(Table6[[#This Row],[Store_ID]],Table4[],4,FALSE)</f>
        <v>Hoodberg</v>
      </c>
      <c r="S99" t="str">
        <f>VLOOKUP(Table6[[#This Row],[Store_ID]],Table4[],5,FALSE)</f>
        <v>Outlet</v>
      </c>
      <c r="T99">
        <v>3</v>
      </c>
      <c r="U99" s="6">
        <v>751.94</v>
      </c>
      <c r="V99" s="10">
        <v>0.26</v>
      </c>
      <c r="W99" t="s">
        <v>1809</v>
      </c>
      <c r="X99" s="6">
        <v>1669.3068000000001</v>
      </c>
      <c r="AE99"/>
    </row>
    <row r="100" spans="1:31" x14ac:dyDescent="0.25">
      <c r="A100" t="s">
        <v>1907</v>
      </c>
      <c r="B100" t="str">
        <f>VLOOKUP(Table6[[#This Row],[Customer_ID]],Table1[[Customer_ID]:[Name]],2,FALSE)</f>
        <v>Joseph Richards</v>
      </c>
      <c r="C100" t="str">
        <f>VLOOKUP(Table6[[#This Row],[Customer_ID]],Table1[[Customer_ID]:[City]],5,FALSE)</f>
        <v>Wigginsville</v>
      </c>
      <c r="D100">
        <f>VLOOKUP(Table6[[#This Row],[Customer_ID]],Table1[],3,FALSE)</f>
        <v>34</v>
      </c>
      <c r="E100" t="str">
        <f>VLOOKUP(Table6[[#This Row],[Customer_ID]],Table1[],4,FALSE)</f>
        <v>Female</v>
      </c>
      <c r="F100" t="str">
        <f>VLOOKUP(Table6[[#This Row],[Customer_ID]],Table1[],6,FALSE)</f>
        <v>Alabama</v>
      </c>
      <c r="G100" t="str">
        <f>VLOOKUP(Table6[[#This Row],[Customer_ID]],Table1[],8,FALSE)</f>
        <v>Bronze</v>
      </c>
      <c r="H100" t="s">
        <v>444</v>
      </c>
      <c r="I100" s="16">
        <v>45580</v>
      </c>
      <c r="J100" t="s">
        <v>1643</v>
      </c>
      <c r="K100" t="str">
        <f>VLOOKUP($J100,'Product_Dim (2)'!$A$2:$G$101,{3,4,5,6},FALSE)</f>
        <v>Home</v>
      </c>
      <c r="L100" t="str">
        <f>VLOOKUP($J100,'Product_Dim (2)'!$A$2:$G$101,{4,5,6},FALSE)</f>
        <v>Decor</v>
      </c>
      <c r="M100" s="6">
        <f t="array" ref="M100">VLOOKUP($J100,'Product_Dim (2)'!$A$2:$G$101,{6},FALSE)</f>
        <v>461.47</v>
      </c>
      <c r="N100">
        <f>VLOOKUP($J100,'Product_Dim (2)'!$A$2:$G$101,7,FALSE)</f>
        <v>190</v>
      </c>
      <c r="O100" t="s">
        <v>1762</v>
      </c>
      <c r="P100" t="str">
        <f>VLOOKUP($O100,'Store_Dim (2)'!$A$2:$E$21,2,FALSE)</f>
        <v>Martinez-Mullins</v>
      </c>
      <c r="Q100" t="str">
        <f>VLOOKUP(Table6[[#This Row],[Store_ID]],Table4[],3,FALSE)</f>
        <v>South</v>
      </c>
      <c r="R100" t="str">
        <f>VLOOKUP(Table6[[#This Row],[Store_ID]],Table4[],4,FALSE)</f>
        <v>Williamsfurt</v>
      </c>
      <c r="S100" t="str">
        <f>VLOOKUP(Table6[[#This Row],[Store_ID]],Table4[],5,FALSE)</f>
        <v>Online</v>
      </c>
      <c r="T100">
        <v>4</v>
      </c>
      <c r="U100" s="6">
        <v>476.28</v>
      </c>
      <c r="V100" s="10">
        <v>0.17</v>
      </c>
      <c r="W100" t="s">
        <v>1807</v>
      </c>
      <c r="X100" s="6">
        <v>1581.2496000000001</v>
      </c>
      <c r="AE100"/>
    </row>
    <row r="101" spans="1:31" x14ac:dyDescent="0.25">
      <c r="A101" t="s">
        <v>1908</v>
      </c>
      <c r="B101" t="str">
        <f>VLOOKUP(Table6[[#This Row],[Customer_ID]],Table1[[Customer_ID]:[Name]],2,FALSE)</f>
        <v>Andrew Smith</v>
      </c>
      <c r="C101" t="str">
        <f>VLOOKUP(Table6[[#This Row],[Customer_ID]],Table1[[Customer_ID]:[City]],5,FALSE)</f>
        <v>East Matthew</v>
      </c>
      <c r="D101">
        <f>VLOOKUP(Table6[[#This Row],[Customer_ID]],Table1[],3,FALSE)</f>
        <v>60</v>
      </c>
      <c r="E101" t="str">
        <f>VLOOKUP(Table6[[#This Row],[Customer_ID]],Table1[],4,FALSE)</f>
        <v>Male</v>
      </c>
      <c r="F101" t="str">
        <f>VLOOKUP(Table6[[#This Row],[Customer_ID]],Table1[],6,FALSE)</f>
        <v>Wisconsin</v>
      </c>
      <c r="G101" t="str">
        <f>VLOOKUP(Table6[[#This Row],[Customer_ID]],Table1[],8,FALSE)</f>
        <v>Bronze</v>
      </c>
      <c r="H101" t="s">
        <v>1012</v>
      </c>
      <c r="I101" s="16">
        <v>45479</v>
      </c>
      <c r="J101" t="s">
        <v>1639</v>
      </c>
      <c r="K101" t="str">
        <f>VLOOKUP($J101,'Product_Dim (2)'!$A$2:$G$101,{3,4,5,6},FALSE)</f>
        <v>Sports</v>
      </c>
      <c r="L101" t="str">
        <f>VLOOKUP($J101,'Product_Dim (2)'!$A$2:$G$101,{4,5,6},FALSE)</f>
        <v>Accessories</v>
      </c>
      <c r="M101" s="6">
        <f t="array" ref="M101">VLOOKUP($J101,'Product_Dim (2)'!$A$2:$G$101,{6},FALSE)</f>
        <v>434.84</v>
      </c>
      <c r="N101">
        <f>VLOOKUP($J101,'Product_Dim (2)'!$A$2:$G$101,7,FALSE)</f>
        <v>185</v>
      </c>
      <c r="O101" t="s">
        <v>1749</v>
      </c>
      <c r="P101" t="str">
        <f>VLOOKUP($O101,'Store_Dim (2)'!$A$2:$E$21,2,FALSE)</f>
        <v>Johnson-Wright</v>
      </c>
      <c r="Q101" t="str">
        <f>VLOOKUP(Table6[[#This Row],[Store_ID]],Table4[],3,FALSE)</f>
        <v>North</v>
      </c>
      <c r="R101" t="str">
        <f>VLOOKUP(Table6[[#This Row],[Store_ID]],Table4[],4,FALSE)</f>
        <v>Hoodberg</v>
      </c>
      <c r="S101" t="str">
        <f>VLOOKUP(Table6[[#This Row],[Store_ID]],Table4[],5,FALSE)</f>
        <v>Outlet</v>
      </c>
      <c r="T101">
        <v>3</v>
      </c>
      <c r="U101" s="6">
        <v>541.99</v>
      </c>
      <c r="V101" s="10">
        <v>0.24</v>
      </c>
      <c r="W101" t="s">
        <v>1812</v>
      </c>
      <c r="X101" s="6">
        <v>1235.7372</v>
      </c>
      <c r="AE101"/>
    </row>
    <row r="102" spans="1:31" x14ac:dyDescent="0.25">
      <c r="A102" t="s">
        <v>1909</v>
      </c>
      <c r="B102" t="str">
        <f>VLOOKUP(Table6[[#This Row],[Customer_ID]],Table1[[Customer_ID]:[Name]],2,FALSE)</f>
        <v>Gregory Allen</v>
      </c>
      <c r="C102" t="str">
        <f>VLOOKUP(Table6[[#This Row],[Customer_ID]],Table1[[Customer_ID]:[City]],5,FALSE)</f>
        <v>West Bruce</v>
      </c>
      <c r="D102">
        <f>VLOOKUP(Table6[[#This Row],[Customer_ID]],Table1[],3,FALSE)</f>
        <v>20</v>
      </c>
      <c r="E102" t="str">
        <f>VLOOKUP(Table6[[#This Row],[Customer_ID]],Table1[],4,FALSE)</f>
        <v>Female</v>
      </c>
      <c r="F102" t="str">
        <f>VLOOKUP(Table6[[#This Row],[Customer_ID]],Table1[],6,FALSE)</f>
        <v>Vermont</v>
      </c>
      <c r="G102" t="str">
        <f>VLOOKUP(Table6[[#This Row],[Customer_ID]],Table1[],8,FALSE)</f>
        <v>Platinum</v>
      </c>
      <c r="H102" t="s">
        <v>1141</v>
      </c>
      <c r="I102" s="16">
        <v>45677</v>
      </c>
      <c r="J102" t="s">
        <v>1597</v>
      </c>
      <c r="K102" t="str">
        <f>VLOOKUP($J102,'Product_Dim (2)'!$A$2:$G$101,{3,4,5,6},FALSE)</f>
        <v>Home</v>
      </c>
      <c r="L102" t="str">
        <f>VLOOKUP($J102,'Product_Dim (2)'!$A$2:$G$101,{4,5,6},FALSE)</f>
        <v>Decor</v>
      </c>
      <c r="M102" s="6">
        <f t="array" ref="M102">VLOOKUP($J102,'Product_Dim (2)'!$A$2:$G$101,{6},FALSE)</f>
        <v>179.77</v>
      </c>
      <c r="N102">
        <f>VLOOKUP($J102,'Product_Dim (2)'!$A$2:$G$101,7,FALSE)</f>
        <v>305</v>
      </c>
      <c r="O102" t="s">
        <v>1756</v>
      </c>
      <c r="P102" t="str">
        <f>VLOOKUP($O102,'Store_Dim (2)'!$A$2:$E$21,2,FALSE)</f>
        <v>Gray Ltd</v>
      </c>
      <c r="Q102" t="str">
        <f>VLOOKUP(Table6[[#This Row],[Store_ID]],Table4[],3,FALSE)</f>
        <v>North</v>
      </c>
      <c r="R102" t="str">
        <f>VLOOKUP(Table6[[#This Row],[Store_ID]],Table4[],4,FALSE)</f>
        <v>New Michaelchester</v>
      </c>
      <c r="S102" t="str">
        <f>VLOOKUP(Table6[[#This Row],[Store_ID]],Table4[],5,FALSE)</f>
        <v>Outlet</v>
      </c>
      <c r="T102">
        <v>2</v>
      </c>
      <c r="U102" s="6">
        <v>401.5</v>
      </c>
      <c r="V102" s="10">
        <v>0.18</v>
      </c>
      <c r="W102" t="s">
        <v>1807</v>
      </c>
      <c r="X102" s="6">
        <v>658.46</v>
      </c>
      <c r="AE102"/>
    </row>
    <row r="103" spans="1:31" x14ac:dyDescent="0.25">
      <c r="A103" t="s">
        <v>1910</v>
      </c>
      <c r="B103" t="str">
        <f>VLOOKUP(Table6[[#This Row],[Customer_ID]],Table1[[Customer_ID]:[Name]],2,FALSE)</f>
        <v>Christy Hoffman</v>
      </c>
      <c r="C103" t="str">
        <f>VLOOKUP(Table6[[#This Row],[Customer_ID]],Table1[[Customer_ID]:[City]],5,FALSE)</f>
        <v>Garyberg</v>
      </c>
      <c r="D103">
        <f>VLOOKUP(Table6[[#This Row],[Customer_ID]],Table1[],3,FALSE)</f>
        <v>26</v>
      </c>
      <c r="E103" t="str">
        <f>VLOOKUP(Table6[[#This Row],[Customer_ID]],Table1[],4,FALSE)</f>
        <v>Female</v>
      </c>
      <c r="F103" t="str">
        <f>VLOOKUP(Table6[[#This Row],[Customer_ID]],Table1[],6,FALSE)</f>
        <v>Indiana</v>
      </c>
      <c r="G103" t="str">
        <f>VLOOKUP(Table6[[#This Row],[Customer_ID]],Table1[],8,FALSE)</f>
        <v>Platinum</v>
      </c>
      <c r="H103" t="s">
        <v>301</v>
      </c>
      <c r="I103" s="16">
        <v>45453</v>
      </c>
      <c r="J103" t="s">
        <v>1581</v>
      </c>
      <c r="K103" t="str">
        <f>VLOOKUP($J103,'Product_Dim (2)'!$A$2:$G$101,{3,4,5,6},FALSE)</f>
        <v>Clothing</v>
      </c>
      <c r="L103" t="str">
        <f>VLOOKUP($J103,'Product_Dim (2)'!$A$2:$G$101,{4,5,6},FALSE)</f>
        <v>Accessories</v>
      </c>
      <c r="M103" s="6">
        <f t="array" ref="M103">VLOOKUP($J103,'Product_Dim (2)'!$A$2:$G$101,{6},FALSE)</f>
        <v>174.02</v>
      </c>
      <c r="N103">
        <f>VLOOKUP($J103,'Product_Dim (2)'!$A$2:$G$101,7,FALSE)</f>
        <v>268</v>
      </c>
      <c r="O103" t="s">
        <v>1780</v>
      </c>
      <c r="P103" t="str">
        <f>VLOOKUP($O103,'Store_Dim (2)'!$A$2:$E$21,2,FALSE)</f>
        <v>Gardner, Humphrey and Contreras</v>
      </c>
      <c r="Q103" t="str">
        <f>VLOOKUP(Table6[[#This Row],[Store_ID]],Table4[],3,FALSE)</f>
        <v>East</v>
      </c>
      <c r="R103" t="str">
        <f>VLOOKUP(Table6[[#This Row],[Store_ID]],Table4[],4,FALSE)</f>
        <v>Johnsonville</v>
      </c>
      <c r="S103" t="str">
        <f>VLOOKUP(Table6[[#This Row],[Store_ID]],Table4[],5,FALSE)</f>
        <v>Flagship</v>
      </c>
      <c r="T103">
        <v>3</v>
      </c>
      <c r="U103" s="6">
        <v>359.56</v>
      </c>
      <c r="V103" s="10">
        <v>0.17</v>
      </c>
      <c r="W103" t="s">
        <v>1809</v>
      </c>
      <c r="X103" s="6">
        <v>895.30439999999999</v>
      </c>
      <c r="AE103"/>
    </row>
    <row r="104" spans="1:31" x14ac:dyDescent="0.25">
      <c r="A104" t="s">
        <v>1911</v>
      </c>
      <c r="B104" t="str">
        <f>VLOOKUP(Table6[[#This Row],[Customer_ID]],Table1[[Customer_ID]:[Name]],2,FALSE)</f>
        <v>David Cobb</v>
      </c>
      <c r="C104" t="str">
        <f>VLOOKUP(Table6[[#This Row],[Customer_ID]],Table1[[Customer_ID]:[City]],5,FALSE)</f>
        <v>Lake Thomas</v>
      </c>
      <c r="D104">
        <f>VLOOKUP(Table6[[#This Row],[Customer_ID]],Table1[],3,FALSE)</f>
        <v>36</v>
      </c>
      <c r="E104" t="str">
        <f>VLOOKUP(Table6[[#This Row],[Customer_ID]],Table1[],4,FALSE)</f>
        <v>Male</v>
      </c>
      <c r="F104" t="str">
        <f>VLOOKUP(Table6[[#This Row],[Customer_ID]],Table1[],6,FALSE)</f>
        <v>South Dakota</v>
      </c>
      <c r="G104" t="str">
        <f>VLOOKUP(Table6[[#This Row],[Customer_ID]],Table1[],8,FALSE)</f>
        <v>Silver</v>
      </c>
      <c r="H104" t="s">
        <v>342</v>
      </c>
      <c r="I104" s="16">
        <v>45552</v>
      </c>
      <c r="J104" t="s">
        <v>1691</v>
      </c>
      <c r="K104" t="str">
        <f>VLOOKUP($J104,'Product_Dim (2)'!$A$2:$G$101,{3,4,5,6},FALSE)</f>
        <v>Home</v>
      </c>
      <c r="L104" t="str">
        <f>VLOOKUP($J104,'Product_Dim (2)'!$A$2:$G$101,{4,5,6},FALSE)</f>
        <v>Kitchen</v>
      </c>
      <c r="M104" s="6">
        <f t="array" ref="M104">VLOOKUP($J104,'Product_Dim (2)'!$A$2:$G$101,{6},FALSE)</f>
        <v>143.43</v>
      </c>
      <c r="N104">
        <f>VLOOKUP($J104,'Product_Dim (2)'!$A$2:$G$101,7,FALSE)</f>
        <v>58</v>
      </c>
      <c r="O104" t="s">
        <v>1777</v>
      </c>
      <c r="P104" t="str">
        <f>VLOOKUP($O104,'Store_Dim (2)'!$A$2:$E$21,2,FALSE)</f>
        <v>Thomas, Bridges and Harris</v>
      </c>
      <c r="Q104" t="str">
        <f>VLOOKUP(Table6[[#This Row],[Store_ID]],Table4[],3,FALSE)</f>
        <v>North</v>
      </c>
      <c r="R104" t="str">
        <f>VLOOKUP(Table6[[#This Row],[Store_ID]],Table4[],4,FALSE)</f>
        <v>Sabrinatown</v>
      </c>
      <c r="S104" t="str">
        <f>VLOOKUP(Table6[[#This Row],[Store_ID]],Table4[],5,FALSE)</f>
        <v>Online</v>
      </c>
      <c r="T104">
        <v>2</v>
      </c>
      <c r="U104" s="6">
        <v>471.88</v>
      </c>
      <c r="V104" s="10">
        <v>0.24</v>
      </c>
      <c r="W104" t="s">
        <v>1809</v>
      </c>
      <c r="X104" s="6">
        <v>717.25760000000002</v>
      </c>
      <c r="AE104"/>
    </row>
    <row r="105" spans="1:31" x14ac:dyDescent="0.25">
      <c r="A105" t="s">
        <v>1912</v>
      </c>
      <c r="B105" t="str">
        <f>VLOOKUP(Table6[[#This Row],[Customer_ID]],Table1[[Customer_ID]:[Name]],2,FALSE)</f>
        <v>Melissa Hamilton</v>
      </c>
      <c r="C105" t="str">
        <f>VLOOKUP(Table6[[#This Row],[Customer_ID]],Table1[[Customer_ID]:[City]],5,FALSE)</f>
        <v>Hutchinsonville</v>
      </c>
      <c r="D105">
        <f>VLOOKUP(Table6[[#This Row],[Customer_ID]],Table1[],3,FALSE)</f>
        <v>23</v>
      </c>
      <c r="E105" t="str">
        <f>VLOOKUP(Table6[[#This Row],[Customer_ID]],Table1[],4,FALSE)</f>
        <v>Female</v>
      </c>
      <c r="F105" t="str">
        <f>VLOOKUP(Table6[[#This Row],[Customer_ID]],Table1[],6,FALSE)</f>
        <v>Oklahoma</v>
      </c>
      <c r="G105" t="str">
        <f>VLOOKUP(Table6[[#This Row],[Customer_ID]],Table1[],8,FALSE)</f>
        <v>Silver</v>
      </c>
      <c r="H105" t="s">
        <v>595</v>
      </c>
      <c r="I105" s="16">
        <v>45907</v>
      </c>
      <c r="J105" t="s">
        <v>1599</v>
      </c>
      <c r="K105" t="str">
        <f>VLOOKUP($J105,'Product_Dim (2)'!$A$2:$G$101,{3,4,5,6},FALSE)</f>
        <v>Electronics</v>
      </c>
      <c r="L105" t="str">
        <f>VLOOKUP($J105,'Product_Dim (2)'!$A$2:$G$101,{4,5,6},FALSE)</f>
        <v>Computer</v>
      </c>
      <c r="M105" s="6">
        <f t="array" ref="M105">VLOOKUP($J105,'Product_Dim (2)'!$A$2:$G$101,{6},FALSE)</f>
        <v>419.28</v>
      </c>
      <c r="N105">
        <f>VLOOKUP($J105,'Product_Dim (2)'!$A$2:$G$101,7,FALSE)</f>
        <v>86</v>
      </c>
      <c r="O105" t="s">
        <v>1752</v>
      </c>
      <c r="P105" t="str">
        <f>VLOOKUP($O105,'Store_Dim (2)'!$A$2:$E$21,2,FALSE)</f>
        <v>Alexander Group</v>
      </c>
      <c r="Q105" t="str">
        <f>VLOOKUP(Table6[[#This Row],[Store_ID]],Table4[],3,FALSE)</f>
        <v>South</v>
      </c>
      <c r="R105" t="str">
        <f>VLOOKUP(Table6[[#This Row],[Store_ID]],Table4[],4,FALSE)</f>
        <v>Port Sharon</v>
      </c>
      <c r="S105" t="str">
        <f>VLOOKUP(Table6[[#This Row],[Store_ID]],Table4[],5,FALSE)</f>
        <v>Online</v>
      </c>
      <c r="T105">
        <v>4</v>
      </c>
      <c r="U105" s="6">
        <v>925.19</v>
      </c>
      <c r="V105" s="10">
        <v>0.19</v>
      </c>
      <c r="W105" t="s">
        <v>1809</v>
      </c>
      <c r="X105" s="6">
        <v>2997.615600000001</v>
      </c>
      <c r="AE105"/>
    </row>
    <row r="106" spans="1:31" x14ac:dyDescent="0.25">
      <c r="A106" t="s">
        <v>1913</v>
      </c>
      <c r="B106" t="str">
        <f>VLOOKUP(Table6[[#This Row],[Customer_ID]],Table1[[Customer_ID]:[Name]],2,FALSE)</f>
        <v>David Arnold</v>
      </c>
      <c r="C106" t="str">
        <f>VLOOKUP(Table6[[#This Row],[Customer_ID]],Table1[[Customer_ID]:[City]],5,FALSE)</f>
        <v>East Jennifer</v>
      </c>
      <c r="D106">
        <f>VLOOKUP(Table6[[#This Row],[Customer_ID]],Table1[],3,FALSE)</f>
        <v>54</v>
      </c>
      <c r="E106" t="str">
        <f>VLOOKUP(Table6[[#This Row],[Customer_ID]],Table1[],4,FALSE)</f>
        <v>Female</v>
      </c>
      <c r="F106" t="str">
        <f>VLOOKUP(Table6[[#This Row],[Customer_ID]],Table1[],6,FALSE)</f>
        <v>California</v>
      </c>
      <c r="G106" t="str">
        <f>VLOOKUP(Table6[[#This Row],[Customer_ID]],Table1[],8,FALSE)</f>
        <v>Silver</v>
      </c>
      <c r="H106" t="s">
        <v>121</v>
      </c>
      <c r="I106" s="16">
        <v>45330</v>
      </c>
      <c r="J106" t="s">
        <v>1703</v>
      </c>
      <c r="K106" t="str">
        <f>VLOOKUP($J106,'Product_Dim (2)'!$A$2:$G$101,{3,4,5,6},FALSE)</f>
        <v>Home</v>
      </c>
      <c r="L106" t="str">
        <f>VLOOKUP($J106,'Product_Dim (2)'!$A$2:$G$101,{4,5,6},FALSE)</f>
        <v>Kitchen</v>
      </c>
      <c r="M106" s="6">
        <f t="array" ref="M106">VLOOKUP($J106,'Product_Dim (2)'!$A$2:$G$101,{6},FALSE)</f>
        <v>176.07</v>
      </c>
      <c r="N106">
        <f>VLOOKUP($J106,'Product_Dim (2)'!$A$2:$G$101,7,FALSE)</f>
        <v>82</v>
      </c>
      <c r="O106" t="s">
        <v>1775</v>
      </c>
      <c r="P106" t="str">
        <f>VLOOKUP($O106,'Store_Dim (2)'!$A$2:$E$21,2,FALSE)</f>
        <v>Aguirre-Keller</v>
      </c>
      <c r="Q106" t="str">
        <f>VLOOKUP(Table6[[#This Row],[Store_ID]],Table4[],3,FALSE)</f>
        <v>South</v>
      </c>
      <c r="R106" t="str">
        <f>VLOOKUP(Table6[[#This Row],[Store_ID]],Table4[],4,FALSE)</f>
        <v>Lake Michael</v>
      </c>
      <c r="S106" t="str">
        <f>VLOOKUP(Table6[[#This Row],[Store_ID]],Table4[],5,FALSE)</f>
        <v>Online</v>
      </c>
      <c r="T106">
        <v>2</v>
      </c>
      <c r="U106" s="6">
        <v>879.63</v>
      </c>
      <c r="V106" s="10">
        <v>7.0000000000000007E-2</v>
      </c>
      <c r="W106" t="s">
        <v>1812</v>
      </c>
      <c r="X106" s="6">
        <v>1636.1117999999999</v>
      </c>
      <c r="AE106"/>
    </row>
    <row r="107" spans="1:31" x14ac:dyDescent="0.25">
      <c r="A107" t="s">
        <v>1914</v>
      </c>
      <c r="B107" t="str">
        <f>VLOOKUP(Table6[[#This Row],[Customer_ID]],Table1[[Customer_ID]:[Name]],2,FALSE)</f>
        <v>Dr. Benjamin Price</v>
      </c>
      <c r="C107" t="str">
        <f>VLOOKUP(Table6[[#This Row],[Customer_ID]],Table1[[Customer_ID]:[City]],5,FALSE)</f>
        <v>Kylebury</v>
      </c>
      <c r="D107">
        <f>VLOOKUP(Table6[[#This Row],[Customer_ID]],Table1[],3,FALSE)</f>
        <v>29</v>
      </c>
      <c r="E107" t="str">
        <f>VLOOKUP(Table6[[#This Row],[Customer_ID]],Table1[],4,FALSE)</f>
        <v>Female</v>
      </c>
      <c r="F107" t="str">
        <f>VLOOKUP(Table6[[#This Row],[Customer_ID]],Table1[],6,FALSE)</f>
        <v>Alabama</v>
      </c>
      <c r="G107" t="str">
        <f>VLOOKUP(Table6[[#This Row],[Customer_ID]],Table1[],8,FALSE)</f>
        <v>Platinum</v>
      </c>
      <c r="H107" t="s">
        <v>20</v>
      </c>
      <c r="I107" s="16">
        <v>45214</v>
      </c>
      <c r="J107" t="s">
        <v>1689</v>
      </c>
      <c r="K107" t="str">
        <f>VLOOKUP($J107,'Product_Dim (2)'!$A$2:$G$101,{3,4,5,6},FALSE)</f>
        <v>Home</v>
      </c>
      <c r="L107" t="str">
        <f>VLOOKUP($J107,'Product_Dim (2)'!$A$2:$G$101,{4,5,6},FALSE)</f>
        <v>Lighting</v>
      </c>
      <c r="M107" s="6">
        <f t="array" ref="M107">VLOOKUP($J107,'Product_Dim (2)'!$A$2:$G$101,{6},FALSE)</f>
        <v>228.53</v>
      </c>
      <c r="N107">
        <f>VLOOKUP($J107,'Product_Dim (2)'!$A$2:$G$101,7,FALSE)</f>
        <v>469</v>
      </c>
      <c r="O107" t="s">
        <v>1790</v>
      </c>
      <c r="P107" t="str">
        <f>VLOOKUP($O107,'Store_Dim (2)'!$A$2:$E$21,2,FALSE)</f>
        <v>Holloway Ltd</v>
      </c>
      <c r="Q107" t="str">
        <f>VLOOKUP(Table6[[#This Row],[Store_ID]],Table4[],3,FALSE)</f>
        <v>North</v>
      </c>
      <c r="R107" t="str">
        <f>VLOOKUP(Table6[[#This Row],[Store_ID]],Table4[],4,FALSE)</f>
        <v>Bensonhaven</v>
      </c>
      <c r="S107" t="str">
        <f>VLOOKUP(Table6[[#This Row],[Store_ID]],Table4[],5,FALSE)</f>
        <v>Flagship</v>
      </c>
      <c r="T107">
        <v>2</v>
      </c>
      <c r="U107" s="6">
        <v>418.23</v>
      </c>
      <c r="V107" s="10">
        <v>0.28000000000000003</v>
      </c>
      <c r="W107" t="s">
        <v>1807</v>
      </c>
      <c r="X107" s="6">
        <v>602.25120000000004</v>
      </c>
      <c r="AE107"/>
    </row>
    <row r="108" spans="1:31" x14ac:dyDescent="0.25">
      <c r="A108" t="s">
        <v>1915</v>
      </c>
      <c r="B108" t="str">
        <f>VLOOKUP(Table6[[#This Row],[Customer_ID]],Table1[[Customer_ID]:[Name]],2,FALSE)</f>
        <v>Tyrone Olson</v>
      </c>
      <c r="C108" t="str">
        <f>VLOOKUP(Table6[[#This Row],[Customer_ID]],Table1[[Customer_ID]:[City]],5,FALSE)</f>
        <v>Emilytown</v>
      </c>
      <c r="D108">
        <f>VLOOKUP(Table6[[#This Row],[Customer_ID]],Table1[],3,FALSE)</f>
        <v>45</v>
      </c>
      <c r="E108" t="str">
        <f>VLOOKUP(Table6[[#This Row],[Customer_ID]],Table1[],4,FALSE)</f>
        <v>Female</v>
      </c>
      <c r="F108" t="str">
        <f>VLOOKUP(Table6[[#This Row],[Customer_ID]],Table1[],6,FALSE)</f>
        <v>California</v>
      </c>
      <c r="G108" t="str">
        <f>VLOOKUP(Table6[[#This Row],[Customer_ID]],Table1[],8,FALSE)</f>
        <v>Silver</v>
      </c>
      <c r="H108" t="s">
        <v>850</v>
      </c>
      <c r="I108" s="16">
        <v>45891</v>
      </c>
      <c r="J108" t="s">
        <v>1569</v>
      </c>
      <c r="K108" t="str">
        <f>VLOOKUP($J108,'Product_Dim (2)'!$A$2:$G$101,{3,4,5,6},FALSE)</f>
        <v>Sports</v>
      </c>
      <c r="L108" t="str">
        <f>VLOOKUP($J108,'Product_Dim (2)'!$A$2:$G$101,{4,5,6},FALSE)</f>
        <v>Equipment</v>
      </c>
      <c r="M108" s="6">
        <f t="array" ref="M108">VLOOKUP($J108,'Product_Dim (2)'!$A$2:$G$101,{6},FALSE)</f>
        <v>21.34</v>
      </c>
      <c r="N108">
        <f>VLOOKUP($J108,'Product_Dim (2)'!$A$2:$G$101,7,FALSE)</f>
        <v>65</v>
      </c>
      <c r="O108" t="s">
        <v>1793</v>
      </c>
      <c r="P108" t="str">
        <f>VLOOKUP($O108,'Store_Dim (2)'!$A$2:$E$21,2,FALSE)</f>
        <v>Guerrero-Schmitt</v>
      </c>
      <c r="Q108" t="str">
        <f>VLOOKUP(Table6[[#This Row],[Store_ID]],Table4[],3,FALSE)</f>
        <v>East</v>
      </c>
      <c r="R108" t="str">
        <f>VLOOKUP(Table6[[#This Row],[Store_ID]],Table4[],4,FALSE)</f>
        <v>East Stevechester</v>
      </c>
      <c r="S108" t="str">
        <f>VLOOKUP(Table6[[#This Row],[Store_ID]],Table4[],5,FALSE)</f>
        <v>Flagship</v>
      </c>
      <c r="T108">
        <v>3</v>
      </c>
      <c r="U108" s="6">
        <v>551.72</v>
      </c>
      <c r="V108" s="10">
        <v>0.03</v>
      </c>
      <c r="W108" t="s">
        <v>1812</v>
      </c>
      <c r="X108" s="6">
        <v>1605.5052000000001</v>
      </c>
      <c r="AE108"/>
    </row>
    <row r="109" spans="1:31" x14ac:dyDescent="0.25">
      <c r="A109" t="s">
        <v>1916</v>
      </c>
      <c r="B109" t="str">
        <f>VLOOKUP(Table6[[#This Row],[Customer_ID]],Table1[[Customer_ID]:[Name]],2,FALSE)</f>
        <v>Jasmine Snyder</v>
      </c>
      <c r="C109" t="str">
        <f>VLOOKUP(Table6[[#This Row],[Customer_ID]],Table1[[Customer_ID]:[City]],5,FALSE)</f>
        <v>Hudsonfort</v>
      </c>
      <c r="D109">
        <f>VLOOKUP(Table6[[#This Row],[Customer_ID]],Table1[],3,FALSE)</f>
        <v>46</v>
      </c>
      <c r="E109" t="str">
        <f>VLOOKUP(Table6[[#This Row],[Customer_ID]],Table1[],4,FALSE)</f>
        <v>Female</v>
      </c>
      <c r="F109" t="str">
        <f>VLOOKUP(Table6[[#This Row],[Customer_ID]],Table1[],6,FALSE)</f>
        <v>Connecticut</v>
      </c>
      <c r="G109" t="str">
        <f>VLOOKUP(Table6[[#This Row],[Customer_ID]],Table1[],8,FALSE)</f>
        <v>Silver</v>
      </c>
      <c r="H109" t="s">
        <v>1051</v>
      </c>
      <c r="I109" s="16">
        <v>45323</v>
      </c>
      <c r="J109" t="s">
        <v>1703</v>
      </c>
      <c r="K109" t="str">
        <f>VLOOKUP($J109,'Product_Dim (2)'!$A$2:$G$101,{3,4,5,6},FALSE)</f>
        <v>Home</v>
      </c>
      <c r="L109" t="str">
        <f>VLOOKUP($J109,'Product_Dim (2)'!$A$2:$G$101,{4,5,6},FALSE)</f>
        <v>Kitchen</v>
      </c>
      <c r="M109" s="6">
        <f t="array" ref="M109">VLOOKUP($J109,'Product_Dim (2)'!$A$2:$G$101,{6},FALSE)</f>
        <v>176.07</v>
      </c>
      <c r="N109">
        <f>VLOOKUP($J109,'Product_Dim (2)'!$A$2:$G$101,7,FALSE)</f>
        <v>82</v>
      </c>
      <c r="O109" t="s">
        <v>1762</v>
      </c>
      <c r="P109" t="str">
        <f>VLOOKUP($O109,'Store_Dim (2)'!$A$2:$E$21,2,FALSE)</f>
        <v>Martinez-Mullins</v>
      </c>
      <c r="Q109" t="str">
        <f>VLOOKUP(Table6[[#This Row],[Store_ID]],Table4[],3,FALSE)</f>
        <v>South</v>
      </c>
      <c r="R109" t="str">
        <f>VLOOKUP(Table6[[#This Row],[Store_ID]],Table4[],4,FALSE)</f>
        <v>Williamsfurt</v>
      </c>
      <c r="S109" t="str">
        <f>VLOOKUP(Table6[[#This Row],[Store_ID]],Table4[],5,FALSE)</f>
        <v>Online</v>
      </c>
      <c r="T109">
        <v>4</v>
      </c>
      <c r="U109" s="6">
        <v>525.61</v>
      </c>
      <c r="V109" s="10">
        <v>0.02</v>
      </c>
      <c r="W109" t="s">
        <v>1809</v>
      </c>
      <c r="X109" s="6">
        <v>2060.3912</v>
      </c>
      <c r="AE109"/>
    </row>
    <row r="110" spans="1:31" x14ac:dyDescent="0.25">
      <c r="A110" t="s">
        <v>1917</v>
      </c>
      <c r="B110" t="str">
        <f>VLOOKUP(Table6[[#This Row],[Customer_ID]],Table1[[Customer_ID]:[Name]],2,FALSE)</f>
        <v>James Gibbs</v>
      </c>
      <c r="C110" t="str">
        <f>VLOOKUP(Table6[[#This Row],[Customer_ID]],Table1[[Customer_ID]:[City]],5,FALSE)</f>
        <v>Mooneyshire</v>
      </c>
      <c r="D110">
        <f>VLOOKUP(Table6[[#This Row],[Customer_ID]],Table1[],3,FALSE)</f>
        <v>21</v>
      </c>
      <c r="E110" t="str">
        <f>VLOOKUP(Table6[[#This Row],[Customer_ID]],Table1[],4,FALSE)</f>
        <v>Male</v>
      </c>
      <c r="F110" t="str">
        <f>VLOOKUP(Table6[[#This Row],[Customer_ID]],Table1[],6,FALSE)</f>
        <v>Alaska</v>
      </c>
      <c r="G110" t="str">
        <f>VLOOKUP(Table6[[#This Row],[Customer_ID]],Table1[],8,FALSE)</f>
        <v>Platinum</v>
      </c>
      <c r="H110" t="s">
        <v>159</v>
      </c>
      <c r="I110" s="16">
        <v>45785</v>
      </c>
      <c r="J110" t="s">
        <v>1575</v>
      </c>
      <c r="K110" t="str">
        <f>VLOOKUP($J110,'Product_Dim (2)'!$A$2:$G$101,{3,4,5,6},FALSE)</f>
        <v>Sports</v>
      </c>
      <c r="L110" t="str">
        <f>VLOOKUP($J110,'Product_Dim (2)'!$A$2:$G$101,{4,5,6},FALSE)</f>
        <v>Equipment</v>
      </c>
      <c r="M110" s="6">
        <f t="array" ref="M110">VLOOKUP($J110,'Product_Dim (2)'!$A$2:$G$101,{6},FALSE)</f>
        <v>484.62</v>
      </c>
      <c r="N110">
        <f>VLOOKUP($J110,'Product_Dim (2)'!$A$2:$G$101,7,FALSE)</f>
        <v>432</v>
      </c>
      <c r="O110" t="s">
        <v>1780</v>
      </c>
      <c r="P110" t="str">
        <f>VLOOKUP($O110,'Store_Dim (2)'!$A$2:$E$21,2,FALSE)</f>
        <v>Gardner, Humphrey and Contreras</v>
      </c>
      <c r="Q110" t="str">
        <f>VLOOKUP(Table6[[#This Row],[Store_ID]],Table4[],3,FALSE)</f>
        <v>East</v>
      </c>
      <c r="R110" t="str">
        <f>VLOOKUP(Table6[[#This Row],[Store_ID]],Table4[],4,FALSE)</f>
        <v>Johnsonville</v>
      </c>
      <c r="S110" t="str">
        <f>VLOOKUP(Table6[[#This Row],[Store_ID]],Table4[],5,FALSE)</f>
        <v>Flagship</v>
      </c>
      <c r="T110">
        <v>3</v>
      </c>
      <c r="U110" s="6">
        <v>815.3</v>
      </c>
      <c r="V110" s="10">
        <v>0.03</v>
      </c>
      <c r="W110" t="s">
        <v>1807</v>
      </c>
      <c r="X110" s="6">
        <v>2372.5230000000001</v>
      </c>
      <c r="AE110"/>
    </row>
    <row r="111" spans="1:31" x14ac:dyDescent="0.25">
      <c r="A111" t="s">
        <v>1918</v>
      </c>
      <c r="B111" t="str">
        <f>VLOOKUP(Table6[[#This Row],[Customer_ID]],Table1[[Customer_ID]:[Name]],2,FALSE)</f>
        <v>Eric Todd</v>
      </c>
      <c r="C111" t="str">
        <f>VLOOKUP(Table6[[#This Row],[Customer_ID]],Table1[[Customer_ID]:[City]],5,FALSE)</f>
        <v>Danielstad</v>
      </c>
      <c r="D111">
        <f>VLOOKUP(Table6[[#This Row],[Customer_ID]],Table1[],3,FALSE)</f>
        <v>61</v>
      </c>
      <c r="E111" t="str">
        <f>VLOOKUP(Table6[[#This Row],[Customer_ID]],Table1[],4,FALSE)</f>
        <v>Male</v>
      </c>
      <c r="F111" t="str">
        <f>VLOOKUP(Table6[[#This Row],[Customer_ID]],Table1[],6,FALSE)</f>
        <v>Montana</v>
      </c>
      <c r="G111" t="str">
        <f>VLOOKUP(Table6[[#This Row],[Customer_ID]],Table1[],8,FALSE)</f>
        <v>Gold</v>
      </c>
      <c r="H111" t="s">
        <v>690</v>
      </c>
      <c r="I111" s="16">
        <v>45738</v>
      </c>
      <c r="J111" t="s">
        <v>1713</v>
      </c>
      <c r="K111" t="str">
        <f>VLOOKUP($J111,'Product_Dim (2)'!$A$2:$G$101,{3,4,5,6},FALSE)</f>
        <v>Clothing</v>
      </c>
      <c r="L111" t="str">
        <f>VLOOKUP($J111,'Product_Dim (2)'!$A$2:$G$101,{4,5,6},FALSE)</f>
        <v>Footwear</v>
      </c>
      <c r="M111" s="6">
        <f t="array" ref="M111">VLOOKUP($J111,'Product_Dim (2)'!$A$2:$G$101,{6},FALSE)</f>
        <v>438.25</v>
      </c>
      <c r="N111">
        <f>VLOOKUP($J111,'Product_Dim (2)'!$A$2:$G$101,7,FALSE)</f>
        <v>496</v>
      </c>
      <c r="O111" t="s">
        <v>1735</v>
      </c>
      <c r="P111" t="str">
        <f>VLOOKUP($O111,'Store_Dim (2)'!$A$2:$E$21,2,FALSE)</f>
        <v>Rivera-Warner</v>
      </c>
      <c r="Q111" t="str">
        <f>VLOOKUP(Table6[[#This Row],[Store_ID]],Table4[],3,FALSE)</f>
        <v>East</v>
      </c>
      <c r="R111" t="str">
        <f>VLOOKUP(Table6[[#This Row],[Store_ID]],Table4[],4,FALSE)</f>
        <v>Washingtonfurt</v>
      </c>
      <c r="S111" t="str">
        <f>VLOOKUP(Table6[[#This Row],[Store_ID]],Table4[],5,FALSE)</f>
        <v>Flagship</v>
      </c>
      <c r="T111">
        <v>3</v>
      </c>
      <c r="U111" s="6">
        <v>376.46</v>
      </c>
      <c r="V111" s="10">
        <v>0.09</v>
      </c>
      <c r="W111" t="s">
        <v>1812</v>
      </c>
      <c r="X111" s="6">
        <v>1027.7357999999999</v>
      </c>
      <c r="AE111"/>
    </row>
    <row r="112" spans="1:31" x14ac:dyDescent="0.25">
      <c r="A112" t="s">
        <v>1919</v>
      </c>
      <c r="B112" t="str">
        <f>VLOOKUP(Table6[[#This Row],[Customer_ID]],Table1[[Customer_ID]:[Name]],2,FALSE)</f>
        <v>Daniel Boyd</v>
      </c>
      <c r="C112" t="str">
        <f>VLOOKUP(Table6[[#This Row],[Customer_ID]],Table1[[Customer_ID]:[City]],5,FALSE)</f>
        <v>West Pamelafurt</v>
      </c>
      <c r="D112">
        <f>VLOOKUP(Table6[[#This Row],[Customer_ID]],Table1[],3,FALSE)</f>
        <v>29</v>
      </c>
      <c r="E112" t="str">
        <f>VLOOKUP(Table6[[#This Row],[Customer_ID]],Table1[],4,FALSE)</f>
        <v>Female</v>
      </c>
      <c r="F112" t="str">
        <f>VLOOKUP(Table6[[#This Row],[Customer_ID]],Table1[],6,FALSE)</f>
        <v>West Virginia</v>
      </c>
      <c r="G112" t="str">
        <f>VLOOKUP(Table6[[#This Row],[Customer_ID]],Table1[],8,FALSE)</f>
        <v>Bronze</v>
      </c>
      <c r="H112" t="s">
        <v>40</v>
      </c>
      <c r="I112" s="16">
        <v>45851</v>
      </c>
      <c r="J112" t="s">
        <v>1615</v>
      </c>
      <c r="K112" t="str">
        <f>VLOOKUP($J112,'Product_Dim (2)'!$A$2:$G$101,{3,4,5,6},FALSE)</f>
        <v>Electronics</v>
      </c>
      <c r="L112" t="str">
        <f>VLOOKUP($J112,'Product_Dim (2)'!$A$2:$G$101,{4,5,6},FALSE)</f>
        <v>Accessories</v>
      </c>
      <c r="M112" s="6">
        <f t="array" ref="M112">VLOOKUP($J112,'Product_Dim (2)'!$A$2:$G$101,{6},FALSE)</f>
        <v>450.71</v>
      </c>
      <c r="N112">
        <f>VLOOKUP($J112,'Product_Dim (2)'!$A$2:$G$101,7,FALSE)</f>
        <v>389</v>
      </c>
      <c r="O112" t="s">
        <v>1765</v>
      </c>
      <c r="P112" t="str">
        <f>VLOOKUP($O112,'Store_Dim (2)'!$A$2:$E$21,2,FALSE)</f>
        <v>Bean, Jones and Park</v>
      </c>
      <c r="Q112" t="str">
        <f>VLOOKUP(Table6[[#This Row],[Store_ID]],Table4[],3,FALSE)</f>
        <v>West</v>
      </c>
      <c r="R112" t="str">
        <f>VLOOKUP(Table6[[#This Row],[Store_ID]],Table4[],4,FALSE)</f>
        <v>Thompsonborough</v>
      </c>
      <c r="S112" t="str">
        <f>VLOOKUP(Table6[[#This Row],[Store_ID]],Table4[],5,FALSE)</f>
        <v>Online</v>
      </c>
      <c r="T112">
        <v>4</v>
      </c>
      <c r="U112" s="6">
        <v>239.83</v>
      </c>
      <c r="V112" s="10">
        <v>0.08</v>
      </c>
      <c r="W112" t="s">
        <v>1807</v>
      </c>
      <c r="X112" s="6">
        <v>882.57440000000008</v>
      </c>
      <c r="AE112"/>
    </row>
    <row r="113" spans="1:31" x14ac:dyDescent="0.25">
      <c r="A113" t="s">
        <v>1920</v>
      </c>
      <c r="B113" t="str">
        <f>VLOOKUP(Table6[[#This Row],[Customer_ID]],Table1[[Customer_ID]:[Name]],2,FALSE)</f>
        <v>Michael Jones</v>
      </c>
      <c r="C113" t="str">
        <f>VLOOKUP(Table6[[#This Row],[Customer_ID]],Table1[[Customer_ID]:[City]],5,FALSE)</f>
        <v>North Edwardton</v>
      </c>
      <c r="D113">
        <f>VLOOKUP(Table6[[#This Row],[Customer_ID]],Table1[],3,FALSE)</f>
        <v>40</v>
      </c>
      <c r="E113" t="str">
        <f>VLOOKUP(Table6[[#This Row],[Customer_ID]],Table1[],4,FALSE)</f>
        <v>Male</v>
      </c>
      <c r="F113" t="str">
        <f>VLOOKUP(Table6[[#This Row],[Customer_ID]],Table1[],6,FALSE)</f>
        <v>Tennessee</v>
      </c>
      <c r="G113" t="str">
        <f>VLOOKUP(Table6[[#This Row],[Customer_ID]],Table1[],8,FALSE)</f>
        <v>Bronze</v>
      </c>
      <c r="H113" t="s">
        <v>409</v>
      </c>
      <c r="I113" s="16">
        <v>45798</v>
      </c>
      <c r="J113" t="s">
        <v>1711</v>
      </c>
      <c r="K113" t="str">
        <f>VLOOKUP($J113,'Product_Dim (2)'!$A$2:$G$101,{3,4,5,6},FALSE)</f>
        <v>Electronics</v>
      </c>
      <c r="L113" t="str">
        <f>VLOOKUP($J113,'Product_Dim (2)'!$A$2:$G$101,{4,5,6},FALSE)</f>
        <v>Accessories</v>
      </c>
      <c r="M113" s="6">
        <f t="array" ref="M113">VLOOKUP($J113,'Product_Dim (2)'!$A$2:$G$101,{6},FALSE)</f>
        <v>340.14</v>
      </c>
      <c r="N113">
        <f>VLOOKUP($J113,'Product_Dim (2)'!$A$2:$G$101,7,FALSE)</f>
        <v>361</v>
      </c>
      <c r="O113" t="s">
        <v>1749</v>
      </c>
      <c r="P113" t="str">
        <f>VLOOKUP($O113,'Store_Dim (2)'!$A$2:$E$21,2,FALSE)</f>
        <v>Johnson-Wright</v>
      </c>
      <c r="Q113" t="str">
        <f>VLOOKUP(Table6[[#This Row],[Store_ID]],Table4[],3,FALSE)</f>
        <v>North</v>
      </c>
      <c r="R113" t="str">
        <f>VLOOKUP(Table6[[#This Row],[Store_ID]],Table4[],4,FALSE)</f>
        <v>Hoodberg</v>
      </c>
      <c r="S113" t="str">
        <f>VLOOKUP(Table6[[#This Row],[Store_ID]],Table4[],5,FALSE)</f>
        <v>Outlet</v>
      </c>
      <c r="T113">
        <v>2</v>
      </c>
      <c r="U113" s="6">
        <v>845.71</v>
      </c>
      <c r="V113" s="10">
        <v>0.01</v>
      </c>
      <c r="W113" t="s">
        <v>1809</v>
      </c>
      <c r="X113" s="6">
        <v>1674.5057999999999</v>
      </c>
      <c r="AE113"/>
    </row>
    <row r="114" spans="1:31" x14ac:dyDescent="0.25">
      <c r="A114" t="s">
        <v>1921</v>
      </c>
      <c r="B114" t="str">
        <f>VLOOKUP(Table6[[#This Row],[Customer_ID]],Table1[[Customer_ID]:[Name]],2,FALSE)</f>
        <v>Melissa Duffy Md</v>
      </c>
      <c r="C114" t="str">
        <f>VLOOKUP(Table6[[#This Row],[Customer_ID]],Table1[[Customer_ID]:[City]],5,FALSE)</f>
        <v>East Jenna</v>
      </c>
      <c r="D114">
        <f>VLOOKUP(Table6[[#This Row],[Customer_ID]],Table1[],3,FALSE)</f>
        <v>58</v>
      </c>
      <c r="E114" t="str">
        <f>VLOOKUP(Table6[[#This Row],[Customer_ID]],Table1[],4,FALSE)</f>
        <v>Female</v>
      </c>
      <c r="F114" t="str">
        <f>VLOOKUP(Table6[[#This Row],[Customer_ID]],Table1[],6,FALSE)</f>
        <v>South Carolina</v>
      </c>
      <c r="G114" t="str">
        <f>VLOOKUP(Table6[[#This Row],[Customer_ID]],Table1[],8,FALSE)</f>
        <v>Bronze</v>
      </c>
      <c r="H114" t="s">
        <v>310</v>
      </c>
      <c r="I114" s="16">
        <v>45705</v>
      </c>
      <c r="J114" t="s">
        <v>1683</v>
      </c>
      <c r="K114" t="str">
        <f>VLOOKUP($J114,'Product_Dim (2)'!$A$2:$G$101,{3,4,5,6},FALSE)</f>
        <v>Electronics</v>
      </c>
      <c r="L114" t="str">
        <f>VLOOKUP($J114,'Product_Dim (2)'!$A$2:$G$101,{4,5,6},FALSE)</f>
        <v>Computer</v>
      </c>
      <c r="M114" s="6">
        <f t="array" ref="M114">VLOOKUP($J114,'Product_Dim (2)'!$A$2:$G$101,{6},FALSE)</f>
        <v>392.89</v>
      </c>
      <c r="N114">
        <f>VLOOKUP($J114,'Product_Dim (2)'!$A$2:$G$101,7,FALSE)</f>
        <v>320</v>
      </c>
      <c r="O114" t="s">
        <v>1780</v>
      </c>
      <c r="P114" t="str">
        <f>VLOOKUP($O114,'Store_Dim (2)'!$A$2:$E$21,2,FALSE)</f>
        <v>Gardner, Humphrey and Contreras</v>
      </c>
      <c r="Q114" t="str">
        <f>VLOOKUP(Table6[[#This Row],[Store_ID]],Table4[],3,FALSE)</f>
        <v>East</v>
      </c>
      <c r="R114" t="str">
        <f>VLOOKUP(Table6[[#This Row],[Store_ID]],Table4[],4,FALSE)</f>
        <v>Johnsonville</v>
      </c>
      <c r="S114" t="str">
        <f>VLOOKUP(Table6[[#This Row],[Store_ID]],Table4[],5,FALSE)</f>
        <v>Flagship</v>
      </c>
      <c r="T114">
        <v>3</v>
      </c>
      <c r="U114" s="6">
        <v>948.69</v>
      </c>
      <c r="V114" s="10">
        <v>0.28999999999999998</v>
      </c>
      <c r="W114" t="s">
        <v>1807</v>
      </c>
      <c r="X114" s="6">
        <v>2020.7097000000001</v>
      </c>
      <c r="AE114"/>
    </row>
    <row r="115" spans="1:31" x14ac:dyDescent="0.25">
      <c r="A115" t="s">
        <v>1922</v>
      </c>
      <c r="B115" t="str">
        <f>VLOOKUP(Table6[[#This Row],[Customer_ID]],Table1[[Customer_ID]:[Name]],2,FALSE)</f>
        <v>Michael Foley</v>
      </c>
      <c r="C115" t="str">
        <f>VLOOKUP(Table6[[#This Row],[Customer_ID]],Table1[[Customer_ID]:[City]],5,FALSE)</f>
        <v>Oneillfurt</v>
      </c>
      <c r="D115">
        <f>VLOOKUP(Table6[[#This Row],[Customer_ID]],Table1[],3,FALSE)</f>
        <v>63</v>
      </c>
      <c r="E115" t="str">
        <f>VLOOKUP(Table6[[#This Row],[Customer_ID]],Table1[],4,FALSE)</f>
        <v>Female</v>
      </c>
      <c r="F115" t="str">
        <f>VLOOKUP(Table6[[#This Row],[Customer_ID]],Table1[],6,FALSE)</f>
        <v>Vermont</v>
      </c>
      <c r="G115" t="str">
        <f>VLOOKUP(Table6[[#This Row],[Customer_ID]],Table1[],8,FALSE)</f>
        <v>Gold</v>
      </c>
      <c r="H115" t="s">
        <v>1424</v>
      </c>
      <c r="I115" s="16">
        <v>45413</v>
      </c>
      <c r="J115" t="s">
        <v>1585</v>
      </c>
      <c r="K115" t="str">
        <f>VLOOKUP($J115,'Product_Dim (2)'!$A$2:$G$101,{3,4,5,6},FALSE)</f>
        <v>Home</v>
      </c>
      <c r="L115" t="str">
        <f>VLOOKUP($J115,'Product_Dim (2)'!$A$2:$G$101,{4,5,6},FALSE)</f>
        <v>Decor</v>
      </c>
      <c r="M115" s="6">
        <f t="array" ref="M115">VLOOKUP($J115,'Product_Dim (2)'!$A$2:$G$101,{6},FALSE)</f>
        <v>234.80599999999998</v>
      </c>
      <c r="N115">
        <f>VLOOKUP($J115,'Product_Dim (2)'!$A$2:$G$101,7,FALSE)</f>
        <v>378</v>
      </c>
      <c r="O115" t="s">
        <v>1772</v>
      </c>
      <c r="P115" t="str">
        <f>VLOOKUP($O115,'Store_Dim (2)'!$A$2:$E$21,2,FALSE)</f>
        <v>Hill, Wagner and Ballard</v>
      </c>
      <c r="Q115" t="str">
        <f>VLOOKUP(Table6[[#This Row],[Store_ID]],Table4[],3,FALSE)</f>
        <v>East</v>
      </c>
      <c r="R115" t="str">
        <f>VLOOKUP(Table6[[#This Row],[Store_ID]],Table4[],4,FALSE)</f>
        <v>East Davidville</v>
      </c>
      <c r="S115" t="str">
        <f>VLOOKUP(Table6[[#This Row],[Store_ID]],Table4[],5,FALSE)</f>
        <v>Online</v>
      </c>
      <c r="T115">
        <v>1</v>
      </c>
      <c r="U115" s="6">
        <v>281.97000000000003</v>
      </c>
      <c r="V115" s="10">
        <v>0.2</v>
      </c>
      <c r="W115" t="s">
        <v>1809</v>
      </c>
      <c r="X115" s="6">
        <v>225.57599999999999</v>
      </c>
      <c r="AE115"/>
    </row>
    <row r="116" spans="1:31" x14ac:dyDescent="0.25">
      <c r="A116" t="s">
        <v>1923</v>
      </c>
      <c r="B116" t="str">
        <f>VLOOKUP(Table6[[#This Row],[Customer_ID]],Table1[[Customer_ID]:[Name]],2,FALSE)</f>
        <v>Patrick Roberts</v>
      </c>
      <c r="C116" t="str">
        <f>VLOOKUP(Table6[[#This Row],[Customer_ID]],Table1[[Customer_ID]:[City]],5,FALSE)</f>
        <v>Jaredville</v>
      </c>
      <c r="D116">
        <f>VLOOKUP(Table6[[#This Row],[Customer_ID]],Table1[],3,FALSE)</f>
        <v>41</v>
      </c>
      <c r="E116" t="str">
        <f>VLOOKUP(Table6[[#This Row],[Customer_ID]],Table1[],4,FALSE)</f>
        <v>Female</v>
      </c>
      <c r="F116" t="str">
        <f>VLOOKUP(Table6[[#This Row],[Customer_ID]],Table1[],6,FALSE)</f>
        <v>Missouri</v>
      </c>
      <c r="G116" t="str">
        <f>VLOOKUP(Table6[[#This Row],[Customer_ID]],Table1[],8,FALSE)</f>
        <v>Platinum</v>
      </c>
      <c r="H116" t="s">
        <v>506</v>
      </c>
      <c r="I116" s="16">
        <v>45482</v>
      </c>
      <c r="J116" t="s">
        <v>1713</v>
      </c>
      <c r="K116" t="str">
        <f>VLOOKUP($J116,'Product_Dim (2)'!$A$2:$G$101,{3,4,5,6},FALSE)</f>
        <v>Clothing</v>
      </c>
      <c r="L116" t="str">
        <f>VLOOKUP($J116,'Product_Dim (2)'!$A$2:$G$101,{4,5,6},FALSE)</f>
        <v>Footwear</v>
      </c>
      <c r="M116" s="6">
        <f t="array" ref="M116">VLOOKUP($J116,'Product_Dim (2)'!$A$2:$G$101,{6},FALSE)</f>
        <v>438.25</v>
      </c>
      <c r="N116">
        <f>VLOOKUP($J116,'Product_Dim (2)'!$A$2:$G$101,7,FALSE)</f>
        <v>496</v>
      </c>
      <c r="O116" t="s">
        <v>1752</v>
      </c>
      <c r="P116" t="str">
        <f>VLOOKUP($O116,'Store_Dim (2)'!$A$2:$E$21,2,FALSE)</f>
        <v>Alexander Group</v>
      </c>
      <c r="Q116" t="str">
        <f>VLOOKUP(Table6[[#This Row],[Store_ID]],Table4[],3,FALSE)</f>
        <v>South</v>
      </c>
      <c r="R116" t="str">
        <f>VLOOKUP(Table6[[#This Row],[Store_ID]],Table4[],4,FALSE)</f>
        <v>Port Sharon</v>
      </c>
      <c r="S116" t="str">
        <f>VLOOKUP(Table6[[#This Row],[Store_ID]],Table4[],5,FALSE)</f>
        <v>Online</v>
      </c>
      <c r="T116">
        <v>2</v>
      </c>
      <c r="U116" s="6">
        <v>731.01</v>
      </c>
      <c r="V116" s="10">
        <v>0.05</v>
      </c>
      <c r="W116" t="s">
        <v>1809</v>
      </c>
      <c r="X116" s="6">
        <v>1388.9190000000001</v>
      </c>
      <c r="AE116"/>
    </row>
    <row r="117" spans="1:31" x14ac:dyDescent="0.25">
      <c r="A117" t="s">
        <v>1924</v>
      </c>
      <c r="B117" t="str">
        <f>VLOOKUP(Table6[[#This Row],[Customer_ID]],Table1[[Customer_ID]:[Name]],2,FALSE)</f>
        <v>Christopher David</v>
      </c>
      <c r="C117" t="str">
        <f>VLOOKUP(Table6[[#This Row],[Customer_ID]],Table1[[Customer_ID]:[City]],5,FALSE)</f>
        <v>Karenmouth</v>
      </c>
      <c r="D117">
        <f>VLOOKUP(Table6[[#This Row],[Customer_ID]],Table1[],3,FALSE)</f>
        <v>42</v>
      </c>
      <c r="E117" t="str">
        <f>VLOOKUP(Table6[[#This Row],[Customer_ID]],Table1[],4,FALSE)</f>
        <v>Male</v>
      </c>
      <c r="F117" t="str">
        <f>VLOOKUP(Table6[[#This Row],[Customer_ID]],Table1[],6,FALSE)</f>
        <v>Massachusetts</v>
      </c>
      <c r="G117" t="str">
        <f>VLOOKUP(Table6[[#This Row],[Customer_ID]],Table1[],8,FALSE)</f>
        <v>Silver</v>
      </c>
      <c r="H117" t="s">
        <v>814</v>
      </c>
      <c r="I117" s="16">
        <v>45925</v>
      </c>
      <c r="J117" t="s">
        <v>1701</v>
      </c>
      <c r="K117" t="str">
        <f>VLOOKUP($J117,'Product_Dim (2)'!$A$2:$G$101,{3,4,5,6},FALSE)</f>
        <v>Clothing</v>
      </c>
      <c r="L117" t="str">
        <f>VLOOKUP($J117,'Product_Dim (2)'!$A$2:$G$101,{4,5,6},FALSE)</f>
        <v>Accessories</v>
      </c>
      <c r="M117" s="6">
        <f t="array" ref="M117">VLOOKUP($J117,'Product_Dim (2)'!$A$2:$G$101,{6},FALSE)</f>
        <v>119.57</v>
      </c>
      <c r="N117">
        <f>VLOOKUP($J117,'Product_Dim (2)'!$A$2:$G$101,7,FALSE)</f>
        <v>210</v>
      </c>
      <c r="O117" t="s">
        <v>1762</v>
      </c>
      <c r="P117" t="str">
        <f>VLOOKUP($O117,'Store_Dim (2)'!$A$2:$E$21,2,FALSE)</f>
        <v>Martinez-Mullins</v>
      </c>
      <c r="Q117" t="str">
        <f>VLOOKUP(Table6[[#This Row],[Store_ID]],Table4[],3,FALSE)</f>
        <v>South</v>
      </c>
      <c r="R117" t="str">
        <f>VLOOKUP(Table6[[#This Row],[Store_ID]],Table4[],4,FALSE)</f>
        <v>Williamsfurt</v>
      </c>
      <c r="S117" t="str">
        <f>VLOOKUP(Table6[[#This Row],[Store_ID]],Table4[],5,FALSE)</f>
        <v>Online</v>
      </c>
      <c r="T117">
        <v>4</v>
      </c>
      <c r="U117" s="6">
        <v>930.85</v>
      </c>
      <c r="V117" s="10">
        <v>0.13</v>
      </c>
      <c r="W117" t="s">
        <v>1809</v>
      </c>
      <c r="X117" s="6">
        <v>3239.3580000000002</v>
      </c>
      <c r="AE117"/>
    </row>
    <row r="118" spans="1:31" x14ac:dyDescent="0.25">
      <c r="A118" t="s">
        <v>1925</v>
      </c>
      <c r="B118" t="str">
        <f>VLOOKUP(Table6[[#This Row],[Customer_ID]],Table1[[Customer_ID]:[Name]],2,FALSE)</f>
        <v>Monica Miller</v>
      </c>
      <c r="C118" t="str">
        <f>VLOOKUP(Table6[[#This Row],[Customer_ID]],Table1[[Customer_ID]:[City]],5,FALSE)</f>
        <v>Lake David</v>
      </c>
      <c r="D118">
        <f>VLOOKUP(Table6[[#This Row],[Customer_ID]],Table1[],3,FALSE)</f>
        <v>33</v>
      </c>
      <c r="E118" t="str">
        <f>VLOOKUP(Table6[[#This Row],[Customer_ID]],Table1[],4,FALSE)</f>
        <v>Male</v>
      </c>
      <c r="F118" t="str">
        <f>VLOOKUP(Table6[[#This Row],[Customer_ID]],Table1[],6,FALSE)</f>
        <v>Mississippi</v>
      </c>
      <c r="G118" t="str">
        <f>VLOOKUP(Table6[[#This Row],[Customer_ID]],Table1[],8,FALSE)</f>
        <v>Gold</v>
      </c>
      <c r="H118" t="s">
        <v>1287</v>
      </c>
      <c r="I118" s="16">
        <v>45420</v>
      </c>
      <c r="J118" t="s">
        <v>1534</v>
      </c>
      <c r="K118" t="str">
        <f>VLOOKUP($J118,'Product_Dim (2)'!$A$2:$G$101,{3,4,5,6},FALSE)</f>
        <v>Clothing</v>
      </c>
      <c r="L118" t="str">
        <f>VLOOKUP($J118,'Product_Dim (2)'!$A$2:$G$101,{4,5,6},FALSE)</f>
        <v>Outerwear</v>
      </c>
      <c r="M118" s="6">
        <f t="array" ref="M118">VLOOKUP($J118,'Product_Dim (2)'!$A$2:$G$101,{6},FALSE)</f>
        <v>364.67</v>
      </c>
      <c r="N118">
        <f>VLOOKUP($J118,'Product_Dim (2)'!$A$2:$G$101,7,FALSE)</f>
        <v>452</v>
      </c>
      <c r="O118" t="s">
        <v>1765</v>
      </c>
      <c r="P118" t="str">
        <f>VLOOKUP($O118,'Store_Dim (2)'!$A$2:$E$21,2,FALSE)</f>
        <v>Bean, Jones and Park</v>
      </c>
      <c r="Q118" t="str">
        <f>VLOOKUP(Table6[[#This Row],[Store_ID]],Table4[],3,FALSE)</f>
        <v>West</v>
      </c>
      <c r="R118" t="str">
        <f>VLOOKUP(Table6[[#This Row],[Store_ID]],Table4[],4,FALSE)</f>
        <v>Thompsonborough</v>
      </c>
      <c r="S118" t="str">
        <f>VLOOKUP(Table6[[#This Row],[Store_ID]],Table4[],5,FALSE)</f>
        <v>Online</v>
      </c>
      <c r="T118">
        <v>4</v>
      </c>
      <c r="U118" s="6">
        <v>770.77</v>
      </c>
      <c r="V118" s="10">
        <v>0.22</v>
      </c>
      <c r="W118" t="s">
        <v>1807</v>
      </c>
      <c r="X118" s="6">
        <v>2404.8024</v>
      </c>
      <c r="AE118"/>
    </row>
    <row r="119" spans="1:31" x14ac:dyDescent="0.25">
      <c r="A119" t="s">
        <v>1926</v>
      </c>
      <c r="B119" t="str">
        <f>VLOOKUP(Table6[[#This Row],[Customer_ID]],Table1[[Customer_ID]:[Name]],2,FALSE)</f>
        <v>Amber Mcclain</v>
      </c>
      <c r="C119" t="str">
        <f>VLOOKUP(Table6[[#This Row],[Customer_ID]],Table1[[Customer_ID]:[City]],5,FALSE)</f>
        <v>Brendaburgh</v>
      </c>
      <c r="D119">
        <f>VLOOKUP(Table6[[#This Row],[Customer_ID]],Table1[],3,FALSE)</f>
        <v>58</v>
      </c>
      <c r="E119" t="str">
        <f>VLOOKUP(Table6[[#This Row],[Customer_ID]],Table1[],4,FALSE)</f>
        <v>Male</v>
      </c>
      <c r="F119" t="str">
        <f>VLOOKUP(Table6[[#This Row],[Customer_ID]],Table1[],6,FALSE)</f>
        <v>Florida</v>
      </c>
      <c r="G119" t="str">
        <f>VLOOKUP(Table6[[#This Row],[Customer_ID]],Table1[],8,FALSE)</f>
        <v>Silver</v>
      </c>
      <c r="H119" t="s">
        <v>244</v>
      </c>
      <c r="I119" s="16">
        <v>45554</v>
      </c>
      <c r="J119" t="s">
        <v>1623</v>
      </c>
      <c r="K119" t="str">
        <f>VLOOKUP($J119,'Product_Dim (2)'!$A$2:$G$101,{3,4,5,6},FALSE)</f>
        <v>Clothing</v>
      </c>
      <c r="L119" t="str">
        <f>VLOOKUP($J119,'Product_Dim (2)'!$A$2:$G$101,{4,5,6},FALSE)</f>
        <v>Outerwear</v>
      </c>
      <c r="M119" s="6">
        <f t="array" ref="M119">VLOOKUP($J119,'Product_Dim (2)'!$A$2:$G$101,{6},FALSE)</f>
        <v>167.34</v>
      </c>
      <c r="N119">
        <f>VLOOKUP($J119,'Product_Dim (2)'!$A$2:$G$101,7,FALSE)</f>
        <v>296</v>
      </c>
      <c r="O119" t="s">
        <v>1752</v>
      </c>
      <c r="P119" t="str">
        <f>VLOOKUP($O119,'Store_Dim (2)'!$A$2:$E$21,2,FALSE)</f>
        <v>Alexander Group</v>
      </c>
      <c r="Q119" t="str">
        <f>VLOOKUP(Table6[[#This Row],[Store_ID]],Table4[],3,FALSE)</f>
        <v>South</v>
      </c>
      <c r="R119" t="str">
        <f>VLOOKUP(Table6[[#This Row],[Store_ID]],Table4[],4,FALSE)</f>
        <v>Port Sharon</v>
      </c>
      <c r="S119" t="str">
        <f>VLOOKUP(Table6[[#This Row],[Store_ID]],Table4[],5,FALSE)</f>
        <v>Online</v>
      </c>
      <c r="T119">
        <v>3</v>
      </c>
      <c r="U119" s="6">
        <v>479.63</v>
      </c>
      <c r="V119" s="10">
        <v>0.3</v>
      </c>
      <c r="W119" t="s">
        <v>1809</v>
      </c>
      <c r="X119" s="6">
        <v>1007.223</v>
      </c>
      <c r="AE119"/>
    </row>
    <row r="120" spans="1:31" x14ac:dyDescent="0.25">
      <c r="A120" t="s">
        <v>1927</v>
      </c>
      <c r="B120" t="str">
        <f>VLOOKUP(Table6[[#This Row],[Customer_ID]],Table1[[Customer_ID]:[Name]],2,FALSE)</f>
        <v>Lance Baker</v>
      </c>
      <c r="C120" t="str">
        <f>VLOOKUP(Table6[[#This Row],[Customer_ID]],Table1[[Customer_ID]:[City]],5,FALSE)</f>
        <v>Port Victoria</v>
      </c>
      <c r="D120">
        <f>VLOOKUP(Table6[[#This Row],[Customer_ID]],Table1[],3,FALSE)</f>
        <v>50</v>
      </c>
      <c r="E120" t="str">
        <f>VLOOKUP(Table6[[#This Row],[Customer_ID]],Table1[],4,FALSE)</f>
        <v>Female</v>
      </c>
      <c r="F120" t="str">
        <f>VLOOKUP(Table6[[#This Row],[Customer_ID]],Table1[],6,FALSE)</f>
        <v>Florida</v>
      </c>
      <c r="G120" t="str">
        <f>VLOOKUP(Table6[[#This Row],[Customer_ID]],Table1[],8,FALSE)</f>
        <v>Gold</v>
      </c>
      <c r="H120" t="s">
        <v>367</v>
      </c>
      <c r="I120" s="16">
        <v>45405</v>
      </c>
      <c r="J120" t="s">
        <v>1609</v>
      </c>
      <c r="K120" t="str">
        <f>VLOOKUP($J120,'Product_Dim (2)'!$A$2:$G$101,{3,4,5,6},FALSE)</f>
        <v>Electronics</v>
      </c>
      <c r="L120" t="str">
        <f>VLOOKUP($J120,'Product_Dim (2)'!$A$2:$G$101,{4,5,6},FALSE)</f>
        <v>Mobile</v>
      </c>
      <c r="M120" s="6">
        <f t="array" ref="M120">VLOOKUP($J120,'Product_Dim (2)'!$A$2:$G$101,{6},FALSE)</f>
        <v>326.06</v>
      </c>
      <c r="N120">
        <f>VLOOKUP($J120,'Product_Dim (2)'!$A$2:$G$101,7,FALSE)</f>
        <v>301</v>
      </c>
      <c r="O120" t="s">
        <v>1775</v>
      </c>
      <c r="P120" t="str">
        <f>VLOOKUP($O120,'Store_Dim (2)'!$A$2:$E$21,2,FALSE)</f>
        <v>Aguirre-Keller</v>
      </c>
      <c r="Q120" t="str">
        <f>VLOOKUP(Table6[[#This Row],[Store_ID]],Table4[],3,FALSE)</f>
        <v>South</v>
      </c>
      <c r="R120" t="str">
        <f>VLOOKUP(Table6[[#This Row],[Store_ID]],Table4[],4,FALSE)</f>
        <v>Lake Michael</v>
      </c>
      <c r="S120" t="str">
        <f>VLOOKUP(Table6[[#This Row],[Store_ID]],Table4[],5,FALSE)</f>
        <v>Online</v>
      </c>
      <c r="T120">
        <v>1</v>
      </c>
      <c r="U120" s="6">
        <v>165</v>
      </c>
      <c r="V120" s="10">
        <v>0.3</v>
      </c>
      <c r="W120" t="s">
        <v>1812</v>
      </c>
      <c r="X120" s="6">
        <v>115.5</v>
      </c>
      <c r="AE120"/>
    </row>
    <row r="121" spans="1:31" x14ac:dyDescent="0.25">
      <c r="A121" t="s">
        <v>1928</v>
      </c>
      <c r="B121" t="str">
        <f>VLOOKUP(Table6[[#This Row],[Customer_ID]],Table1[[Customer_ID]:[Name]],2,FALSE)</f>
        <v>Sean Powell</v>
      </c>
      <c r="C121" t="str">
        <f>VLOOKUP(Table6[[#This Row],[Customer_ID]],Table1[[Customer_ID]:[City]],5,FALSE)</f>
        <v>South Kevin</v>
      </c>
      <c r="D121">
        <f>VLOOKUP(Table6[[#This Row],[Customer_ID]],Table1[],3,FALSE)</f>
        <v>43</v>
      </c>
      <c r="E121" t="str">
        <f>VLOOKUP(Table6[[#This Row],[Customer_ID]],Table1[],4,FALSE)</f>
        <v>Male</v>
      </c>
      <c r="F121" t="str">
        <f>VLOOKUP(Table6[[#This Row],[Customer_ID]],Table1[],6,FALSE)</f>
        <v>Vermont</v>
      </c>
      <c r="G121" t="str">
        <f>VLOOKUP(Table6[[#This Row],[Customer_ID]],Table1[],8,FALSE)</f>
        <v>Bronze</v>
      </c>
      <c r="H121" t="s">
        <v>524</v>
      </c>
      <c r="I121" s="16">
        <v>45503</v>
      </c>
      <c r="J121" t="s">
        <v>1569</v>
      </c>
      <c r="K121" t="str">
        <f>VLOOKUP($J121,'Product_Dim (2)'!$A$2:$G$101,{3,4,5,6},FALSE)</f>
        <v>Sports</v>
      </c>
      <c r="L121" t="str">
        <f>VLOOKUP($J121,'Product_Dim (2)'!$A$2:$G$101,{4,5,6},FALSE)</f>
        <v>Equipment</v>
      </c>
      <c r="M121" s="6">
        <f t="array" ref="M121">VLOOKUP($J121,'Product_Dim (2)'!$A$2:$G$101,{6},FALSE)</f>
        <v>21.34</v>
      </c>
      <c r="N121">
        <f>VLOOKUP($J121,'Product_Dim (2)'!$A$2:$G$101,7,FALSE)</f>
        <v>65</v>
      </c>
      <c r="O121" t="s">
        <v>1765</v>
      </c>
      <c r="P121" t="str">
        <f>VLOOKUP($O121,'Store_Dim (2)'!$A$2:$E$21,2,FALSE)</f>
        <v>Bean, Jones and Park</v>
      </c>
      <c r="Q121" t="str">
        <f>VLOOKUP(Table6[[#This Row],[Store_ID]],Table4[],3,FALSE)</f>
        <v>West</v>
      </c>
      <c r="R121" t="str">
        <f>VLOOKUP(Table6[[#This Row],[Store_ID]],Table4[],4,FALSE)</f>
        <v>Thompsonborough</v>
      </c>
      <c r="S121" t="str">
        <f>VLOOKUP(Table6[[#This Row],[Store_ID]],Table4[],5,FALSE)</f>
        <v>Online</v>
      </c>
      <c r="T121">
        <v>2</v>
      </c>
      <c r="U121" s="6">
        <v>151.51</v>
      </c>
      <c r="V121" s="10">
        <v>0.28999999999999998</v>
      </c>
      <c r="W121" t="s">
        <v>1812</v>
      </c>
      <c r="X121" s="6">
        <v>215.14420000000001</v>
      </c>
      <c r="AE121"/>
    </row>
    <row r="122" spans="1:31" x14ac:dyDescent="0.25">
      <c r="A122" t="s">
        <v>1929</v>
      </c>
      <c r="B122" t="str">
        <f>VLOOKUP(Table6[[#This Row],[Customer_ID]],Table1[[Customer_ID]:[Name]],2,FALSE)</f>
        <v>Timothy Juarez</v>
      </c>
      <c r="C122" t="str">
        <f>VLOOKUP(Table6[[#This Row],[Customer_ID]],Table1[[Customer_ID]:[City]],5,FALSE)</f>
        <v>Grahamstad</v>
      </c>
      <c r="D122">
        <f>VLOOKUP(Table6[[#This Row],[Customer_ID]],Table1[],3,FALSE)</f>
        <v>22</v>
      </c>
      <c r="E122" t="str">
        <f>VLOOKUP(Table6[[#This Row],[Customer_ID]],Table1[],4,FALSE)</f>
        <v>Female</v>
      </c>
      <c r="F122" t="str">
        <f>VLOOKUP(Table6[[#This Row],[Customer_ID]],Table1[],6,FALSE)</f>
        <v>South Carolina</v>
      </c>
      <c r="G122" t="str">
        <f>VLOOKUP(Table6[[#This Row],[Customer_ID]],Table1[],8,FALSE)</f>
        <v>Bronze</v>
      </c>
      <c r="H122" t="s">
        <v>737</v>
      </c>
      <c r="I122" s="16">
        <v>45274</v>
      </c>
      <c r="J122" t="s">
        <v>1593</v>
      </c>
      <c r="K122" t="str">
        <f>VLOOKUP($J122,'Product_Dim (2)'!$A$2:$G$101,{3,4,5,6},FALSE)</f>
        <v>Sports</v>
      </c>
      <c r="L122" t="str">
        <f>VLOOKUP($J122,'Product_Dim (2)'!$A$2:$G$101,{4,5,6},FALSE)</f>
        <v>Team Sports</v>
      </c>
      <c r="M122" s="6">
        <f t="array" ref="M122">VLOOKUP($J122,'Product_Dim (2)'!$A$2:$G$101,{6},FALSE)</f>
        <v>204.39</v>
      </c>
      <c r="N122">
        <f>VLOOKUP($J122,'Product_Dim (2)'!$A$2:$G$101,7,FALSE)</f>
        <v>281</v>
      </c>
      <c r="O122" t="s">
        <v>1790</v>
      </c>
      <c r="P122" t="str">
        <f>VLOOKUP($O122,'Store_Dim (2)'!$A$2:$E$21,2,FALSE)</f>
        <v>Holloway Ltd</v>
      </c>
      <c r="Q122" t="str">
        <f>VLOOKUP(Table6[[#This Row],[Store_ID]],Table4[],3,FALSE)</f>
        <v>North</v>
      </c>
      <c r="R122" t="str">
        <f>VLOOKUP(Table6[[#This Row],[Store_ID]],Table4[],4,FALSE)</f>
        <v>Bensonhaven</v>
      </c>
      <c r="S122" t="str">
        <f>VLOOKUP(Table6[[#This Row],[Store_ID]],Table4[],5,FALSE)</f>
        <v>Flagship</v>
      </c>
      <c r="T122">
        <v>2</v>
      </c>
      <c r="U122" s="6">
        <v>872.93</v>
      </c>
      <c r="V122" s="10">
        <v>0.28999999999999998</v>
      </c>
      <c r="W122" t="s">
        <v>1812</v>
      </c>
      <c r="X122" s="6">
        <v>1239.5606</v>
      </c>
      <c r="AE122"/>
    </row>
    <row r="123" spans="1:31" x14ac:dyDescent="0.25">
      <c r="A123" t="s">
        <v>1930</v>
      </c>
      <c r="B123" t="str">
        <f>VLOOKUP(Table6[[#This Row],[Customer_ID]],Table1[[Customer_ID]:[Name]],2,FALSE)</f>
        <v>Matthew Payne</v>
      </c>
      <c r="C123" t="str">
        <f>VLOOKUP(Table6[[#This Row],[Customer_ID]],Table1[[Customer_ID]:[City]],5,FALSE)</f>
        <v>Grahamfurt</v>
      </c>
      <c r="D123">
        <f>VLOOKUP(Table6[[#This Row],[Customer_ID]],Table1[],3,FALSE)</f>
        <v>25</v>
      </c>
      <c r="E123" t="str">
        <f>VLOOKUP(Table6[[#This Row],[Customer_ID]],Table1[],4,FALSE)</f>
        <v>Male</v>
      </c>
      <c r="F123" t="str">
        <f>VLOOKUP(Table6[[#This Row],[Customer_ID]],Table1[],6,FALSE)</f>
        <v>Wyoming</v>
      </c>
      <c r="G123" t="str">
        <f>VLOOKUP(Table6[[#This Row],[Customer_ID]],Table1[],8,FALSE)</f>
        <v>Gold</v>
      </c>
      <c r="H123" t="s">
        <v>835</v>
      </c>
      <c r="I123" s="16">
        <v>45558</v>
      </c>
      <c r="J123" t="s">
        <v>1575</v>
      </c>
      <c r="K123" t="str">
        <f>VLOOKUP($J123,'Product_Dim (2)'!$A$2:$G$101,{3,4,5,6},FALSE)</f>
        <v>Sports</v>
      </c>
      <c r="L123" t="str">
        <f>VLOOKUP($J123,'Product_Dim (2)'!$A$2:$G$101,{4,5,6},FALSE)</f>
        <v>Equipment</v>
      </c>
      <c r="M123" s="6">
        <f t="array" ref="M123">VLOOKUP($J123,'Product_Dim (2)'!$A$2:$G$101,{6},FALSE)</f>
        <v>484.62</v>
      </c>
      <c r="N123">
        <f>VLOOKUP($J123,'Product_Dim (2)'!$A$2:$G$101,7,FALSE)</f>
        <v>432</v>
      </c>
      <c r="O123" t="s">
        <v>1772</v>
      </c>
      <c r="P123" t="str">
        <f>VLOOKUP($O123,'Store_Dim (2)'!$A$2:$E$21,2,FALSE)</f>
        <v>Hill, Wagner and Ballard</v>
      </c>
      <c r="Q123" t="str">
        <f>VLOOKUP(Table6[[#This Row],[Store_ID]],Table4[],3,FALSE)</f>
        <v>East</v>
      </c>
      <c r="R123" t="str">
        <f>VLOOKUP(Table6[[#This Row],[Store_ID]],Table4[],4,FALSE)</f>
        <v>East Davidville</v>
      </c>
      <c r="S123" t="str">
        <f>VLOOKUP(Table6[[#This Row],[Store_ID]],Table4[],5,FALSE)</f>
        <v>Online</v>
      </c>
      <c r="T123">
        <v>3</v>
      </c>
      <c r="U123" s="6">
        <v>432.4</v>
      </c>
      <c r="V123" s="10">
        <v>0.04</v>
      </c>
      <c r="W123" t="s">
        <v>1807</v>
      </c>
      <c r="X123" s="6">
        <v>1245.3119999999999</v>
      </c>
      <c r="AE123"/>
    </row>
    <row r="124" spans="1:31" x14ac:dyDescent="0.25">
      <c r="A124" t="s">
        <v>1931</v>
      </c>
      <c r="B124" t="str">
        <f>VLOOKUP(Table6[[#This Row],[Customer_ID]],Table1[[Customer_ID]:[Name]],2,FALSE)</f>
        <v>Jasmine Snyder</v>
      </c>
      <c r="C124" t="str">
        <f>VLOOKUP(Table6[[#This Row],[Customer_ID]],Table1[[Customer_ID]:[City]],5,FALSE)</f>
        <v>Hudsonfort</v>
      </c>
      <c r="D124">
        <f>VLOOKUP(Table6[[#This Row],[Customer_ID]],Table1[],3,FALSE)</f>
        <v>46</v>
      </c>
      <c r="E124" t="str">
        <f>VLOOKUP(Table6[[#This Row],[Customer_ID]],Table1[],4,FALSE)</f>
        <v>Female</v>
      </c>
      <c r="F124" t="str">
        <f>VLOOKUP(Table6[[#This Row],[Customer_ID]],Table1[],6,FALSE)</f>
        <v>Connecticut</v>
      </c>
      <c r="G124" t="str">
        <f>VLOOKUP(Table6[[#This Row],[Customer_ID]],Table1[],8,FALSE)</f>
        <v>Silver</v>
      </c>
      <c r="H124" t="s">
        <v>1051</v>
      </c>
      <c r="I124" s="16">
        <v>45886</v>
      </c>
      <c r="J124" t="s">
        <v>1631</v>
      </c>
      <c r="K124" t="str">
        <f>VLOOKUP($J124,'Product_Dim (2)'!$A$2:$G$101,{3,4,5,6},FALSE)</f>
        <v>Sports</v>
      </c>
      <c r="L124" t="str">
        <f>VLOOKUP($J124,'Product_Dim (2)'!$A$2:$G$101,{4,5,6},FALSE)</f>
        <v>Fitness</v>
      </c>
      <c r="M124" s="6">
        <f t="array" ref="M124">VLOOKUP($J124,'Product_Dim (2)'!$A$2:$G$101,{6},FALSE)</f>
        <v>190.29</v>
      </c>
      <c r="N124">
        <f>VLOOKUP($J124,'Product_Dim (2)'!$A$2:$G$101,7,FALSE)</f>
        <v>260</v>
      </c>
      <c r="O124" t="s">
        <v>1762</v>
      </c>
      <c r="P124" t="str">
        <f>VLOOKUP($O124,'Store_Dim (2)'!$A$2:$E$21,2,FALSE)</f>
        <v>Martinez-Mullins</v>
      </c>
      <c r="Q124" t="str">
        <f>VLOOKUP(Table6[[#This Row],[Store_ID]],Table4[],3,FALSE)</f>
        <v>South</v>
      </c>
      <c r="R124" t="str">
        <f>VLOOKUP(Table6[[#This Row],[Store_ID]],Table4[],4,FALSE)</f>
        <v>Williamsfurt</v>
      </c>
      <c r="S124" t="str">
        <f>VLOOKUP(Table6[[#This Row],[Store_ID]],Table4[],5,FALSE)</f>
        <v>Online</v>
      </c>
      <c r="T124">
        <v>2</v>
      </c>
      <c r="U124" s="6">
        <v>197.76</v>
      </c>
      <c r="V124" s="10">
        <v>0.04</v>
      </c>
      <c r="W124" t="s">
        <v>1807</v>
      </c>
      <c r="X124" s="6">
        <v>379.69920000000002</v>
      </c>
      <c r="AE124"/>
    </row>
    <row r="125" spans="1:31" x14ac:dyDescent="0.25">
      <c r="A125" t="s">
        <v>1932</v>
      </c>
      <c r="B125" t="str">
        <f>VLOOKUP(Table6[[#This Row],[Customer_ID]],Table1[[Customer_ID]:[Name]],2,FALSE)</f>
        <v>Elizabeth Foster</v>
      </c>
      <c r="C125" t="str">
        <f>VLOOKUP(Table6[[#This Row],[Customer_ID]],Table1[[Customer_ID]:[City]],5,FALSE)</f>
        <v>Anthonymouth</v>
      </c>
      <c r="D125">
        <f>VLOOKUP(Table6[[#This Row],[Customer_ID]],Table1[],3,FALSE)</f>
        <v>33</v>
      </c>
      <c r="E125" t="str">
        <f>VLOOKUP(Table6[[#This Row],[Customer_ID]],Table1[],4,FALSE)</f>
        <v>Female</v>
      </c>
      <c r="F125" t="str">
        <f>VLOOKUP(Table6[[#This Row],[Customer_ID]],Table1[],6,FALSE)</f>
        <v>Oklahoma</v>
      </c>
      <c r="G125" t="str">
        <f>VLOOKUP(Table6[[#This Row],[Customer_ID]],Table1[],8,FALSE)</f>
        <v>Gold</v>
      </c>
      <c r="H125" t="s">
        <v>1450</v>
      </c>
      <c r="I125" s="16">
        <v>45674</v>
      </c>
      <c r="J125" t="s">
        <v>1611</v>
      </c>
      <c r="K125" t="str">
        <f>VLOOKUP($J125,'Product_Dim (2)'!$A$2:$G$101,{3,4,5,6},FALSE)</f>
        <v>Electronics</v>
      </c>
      <c r="L125" t="str">
        <f>VLOOKUP($J125,'Product_Dim (2)'!$A$2:$G$101,{4,5,6},FALSE)</f>
        <v>Audio</v>
      </c>
      <c r="M125" s="6">
        <f t="array" ref="M125">VLOOKUP($J125,'Product_Dim (2)'!$A$2:$G$101,{6},FALSE)</f>
        <v>38.520000000000003</v>
      </c>
      <c r="N125">
        <f>VLOOKUP($J125,'Product_Dim (2)'!$A$2:$G$101,7,FALSE)</f>
        <v>378</v>
      </c>
      <c r="O125" t="s">
        <v>1744</v>
      </c>
      <c r="P125" t="str">
        <f>VLOOKUP($O125,'Store_Dim (2)'!$A$2:$E$21,2,FALSE)</f>
        <v>Black-Horn</v>
      </c>
      <c r="Q125" t="str">
        <f>VLOOKUP(Table6[[#This Row],[Store_ID]],Table4[],3,FALSE)</f>
        <v>South</v>
      </c>
      <c r="R125" t="str">
        <f>VLOOKUP(Table6[[#This Row],[Store_ID]],Table4[],4,FALSE)</f>
        <v>North Nancyview</v>
      </c>
      <c r="S125" t="str">
        <f>VLOOKUP(Table6[[#This Row],[Store_ID]],Table4[],5,FALSE)</f>
        <v>Outlet</v>
      </c>
      <c r="T125">
        <v>3</v>
      </c>
      <c r="U125" s="6">
        <v>334.6</v>
      </c>
      <c r="V125" s="10">
        <v>0.11</v>
      </c>
      <c r="W125" t="s">
        <v>1809</v>
      </c>
      <c r="X125" s="6">
        <v>893.38200000000006</v>
      </c>
      <c r="AE125"/>
    </row>
    <row r="126" spans="1:31" x14ac:dyDescent="0.25">
      <c r="A126" t="s">
        <v>1933</v>
      </c>
      <c r="B126" t="str">
        <f>VLOOKUP(Table6[[#This Row],[Customer_ID]],Table1[[Customer_ID]:[Name]],2,FALSE)</f>
        <v>Melissa Duffy Md</v>
      </c>
      <c r="C126" t="str">
        <f>VLOOKUP(Table6[[#This Row],[Customer_ID]],Table1[[Customer_ID]:[City]],5,FALSE)</f>
        <v>East Jenna</v>
      </c>
      <c r="D126">
        <f>VLOOKUP(Table6[[#This Row],[Customer_ID]],Table1[],3,FALSE)</f>
        <v>58</v>
      </c>
      <c r="E126" t="str">
        <f>VLOOKUP(Table6[[#This Row],[Customer_ID]],Table1[],4,FALSE)</f>
        <v>Female</v>
      </c>
      <c r="F126" t="str">
        <f>VLOOKUP(Table6[[#This Row],[Customer_ID]],Table1[],6,FALSE)</f>
        <v>South Carolina</v>
      </c>
      <c r="G126" t="str">
        <f>VLOOKUP(Table6[[#This Row],[Customer_ID]],Table1[],8,FALSE)</f>
        <v>Bronze</v>
      </c>
      <c r="H126" t="s">
        <v>310</v>
      </c>
      <c r="I126" s="16">
        <v>45777</v>
      </c>
      <c r="J126" t="s">
        <v>1559</v>
      </c>
      <c r="K126" t="str">
        <f>VLOOKUP($J126,'Product_Dim (2)'!$A$2:$G$101,{3,4,5,6},FALSE)</f>
        <v>Home</v>
      </c>
      <c r="L126" t="str">
        <f>VLOOKUP($J126,'Product_Dim (2)'!$A$2:$G$101,{4,5,6},FALSE)</f>
        <v>Decor</v>
      </c>
      <c r="M126" s="6">
        <f t="array" ref="M126">VLOOKUP($J126,'Product_Dim (2)'!$A$2:$G$101,{6},FALSE)</f>
        <v>48.01</v>
      </c>
      <c r="N126">
        <f>VLOOKUP($J126,'Product_Dim (2)'!$A$2:$G$101,7,FALSE)</f>
        <v>439</v>
      </c>
      <c r="O126" t="s">
        <v>1749</v>
      </c>
      <c r="P126" t="str">
        <f>VLOOKUP($O126,'Store_Dim (2)'!$A$2:$E$21,2,FALSE)</f>
        <v>Johnson-Wright</v>
      </c>
      <c r="Q126" t="str">
        <f>VLOOKUP(Table6[[#This Row],[Store_ID]],Table4[],3,FALSE)</f>
        <v>North</v>
      </c>
      <c r="R126" t="str">
        <f>VLOOKUP(Table6[[#This Row],[Store_ID]],Table4[],4,FALSE)</f>
        <v>Hoodberg</v>
      </c>
      <c r="S126" t="str">
        <f>VLOOKUP(Table6[[#This Row],[Store_ID]],Table4[],5,FALSE)</f>
        <v>Outlet</v>
      </c>
      <c r="T126">
        <v>2</v>
      </c>
      <c r="U126" s="6">
        <v>44.35</v>
      </c>
      <c r="V126" s="10">
        <v>0.2</v>
      </c>
      <c r="W126" t="s">
        <v>1812</v>
      </c>
      <c r="X126" s="6">
        <v>70.960000000000008</v>
      </c>
      <c r="AE126"/>
    </row>
    <row r="127" spans="1:31" x14ac:dyDescent="0.25">
      <c r="A127" t="s">
        <v>1934</v>
      </c>
      <c r="B127" t="str">
        <f>VLOOKUP(Table6[[#This Row],[Customer_ID]],Table1[[Customer_ID]:[Name]],2,FALSE)</f>
        <v>Traci Gonzalez</v>
      </c>
      <c r="C127" t="str">
        <f>VLOOKUP(Table6[[#This Row],[Customer_ID]],Table1[[Customer_ID]:[City]],5,FALSE)</f>
        <v>Snyderfurt</v>
      </c>
      <c r="D127">
        <f>VLOOKUP(Table6[[#This Row],[Customer_ID]],Table1[],3,FALSE)</f>
        <v>35</v>
      </c>
      <c r="E127" t="str">
        <f>VLOOKUP(Table6[[#This Row],[Customer_ID]],Table1[],4,FALSE)</f>
        <v>Male</v>
      </c>
      <c r="F127" t="str">
        <f>VLOOKUP(Table6[[#This Row],[Customer_ID]],Table1[],6,FALSE)</f>
        <v>New Mexico</v>
      </c>
      <c r="G127" t="str">
        <f>VLOOKUP(Table6[[#This Row],[Customer_ID]],Table1[],8,FALSE)</f>
        <v>Silver</v>
      </c>
      <c r="H127" t="s">
        <v>1513</v>
      </c>
      <c r="I127" s="16">
        <v>45598</v>
      </c>
      <c r="J127" t="s">
        <v>1545</v>
      </c>
      <c r="K127" t="str">
        <f>VLOOKUP($J127,'Product_Dim (2)'!$A$2:$G$101,{3,4,5,6},FALSE)</f>
        <v>Electronics</v>
      </c>
      <c r="L127" t="str">
        <f>VLOOKUP($J127,'Product_Dim (2)'!$A$2:$G$101,{4,5,6},FALSE)</f>
        <v>Audio</v>
      </c>
      <c r="M127" s="6">
        <f t="array" ref="M127">VLOOKUP($J127,'Product_Dim (2)'!$A$2:$G$101,{6},FALSE)</f>
        <v>439.07</v>
      </c>
      <c r="N127">
        <f>VLOOKUP($J127,'Product_Dim (2)'!$A$2:$G$101,7,FALSE)</f>
        <v>142</v>
      </c>
      <c r="O127" t="s">
        <v>1759</v>
      </c>
      <c r="P127" t="str">
        <f>VLOOKUP($O127,'Store_Dim (2)'!$A$2:$E$21,2,FALSE)</f>
        <v>Benson-Elliott</v>
      </c>
      <c r="Q127" t="str">
        <f>VLOOKUP(Table6[[#This Row],[Store_ID]],Table4[],3,FALSE)</f>
        <v>East</v>
      </c>
      <c r="R127" t="str">
        <f>VLOOKUP(Table6[[#This Row],[Store_ID]],Table4[],4,FALSE)</f>
        <v>Port Josephberg</v>
      </c>
      <c r="S127" t="str">
        <f>VLOOKUP(Table6[[#This Row],[Store_ID]],Table4[],5,FALSE)</f>
        <v>Online</v>
      </c>
      <c r="T127">
        <v>1</v>
      </c>
      <c r="U127" s="6">
        <v>846.31</v>
      </c>
      <c r="V127" s="10">
        <v>0.05</v>
      </c>
      <c r="W127" t="s">
        <v>1809</v>
      </c>
      <c r="X127" s="6">
        <v>803.9944999999999</v>
      </c>
      <c r="AE127"/>
    </row>
    <row r="128" spans="1:31" x14ac:dyDescent="0.25">
      <c r="A128" t="s">
        <v>1935</v>
      </c>
      <c r="B128" t="str">
        <f>VLOOKUP(Table6[[#This Row],[Customer_ID]],Table1[[Customer_ID]:[Name]],2,FALSE)</f>
        <v>Joseph Richards</v>
      </c>
      <c r="C128" t="str">
        <f>VLOOKUP(Table6[[#This Row],[Customer_ID]],Table1[[Customer_ID]:[City]],5,FALSE)</f>
        <v>Wigginsville</v>
      </c>
      <c r="D128">
        <f>VLOOKUP(Table6[[#This Row],[Customer_ID]],Table1[],3,FALSE)</f>
        <v>34</v>
      </c>
      <c r="E128" t="str">
        <f>VLOOKUP(Table6[[#This Row],[Customer_ID]],Table1[],4,FALSE)</f>
        <v>Female</v>
      </c>
      <c r="F128" t="str">
        <f>VLOOKUP(Table6[[#This Row],[Customer_ID]],Table1[],6,FALSE)</f>
        <v>Alabama</v>
      </c>
      <c r="G128" t="str">
        <f>VLOOKUP(Table6[[#This Row],[Customer_ID]],Table1[],8,FALSE)</f>
        <v>Bronze</v>
      </c>
      <c r="H128" t="s">
        <v>444</v>
      </c>
      <c r="I128" s="16">
        <v>45884</v>
      </c>
      <c r="J128" t="s">
        <v>1601</v>
      </c>
      <c r="K128" t="str">
        <f>VLOOKUP($J128,'Product_Dim (2)'!$A$2:$G$101,{3,4,5,6},FALSE)</f>
        <v>Home</v>
      </c>
      <c r="L128" t="str">
        <f>VLOOKUP($J128,'Product_Dim (2)'!$A$2:$G$101,{4,5,6},FALSE)</f>
        <v>Lighting</v>
      </c>
      <c r="M128" s="6">
        <f t="array" ref="M128">VLOOKUP($J128,'Product_Dim (2)'!$A$2:$G$101,{6},FALSE)</f>
        <v>382.22</v>
      </c>
      <c r="N128">
        <f>VLOOKUP($J128,'Product_Dim (2)'!$A$2:$G$101,7,FALSE)</f>
        <v>329</v>
      </c>
      <c r="O128" t="s">
        <v>1777</v>
      </c>
      <c r="P128" t="str">
        <f>VLOOKUP($O128,'Store_Dim (2)'!$A$2:$E$21,2,FALSE)</f>
        <v>Thomas, Bridges and Harris</v>
      </c>
      <c r="Q128" t="str">
        <f>VLOOKUP(Table6[[#This Row],[Store_ID]],Table4[],3,FALSE)</f>
        <v>North</v>
      </c>
      <c r="R128" t="str">
        <f>VLOOKUP(Table6[[#This Row],[Store_ID]],Table4[],4,FALSE)</f>
        <v>Sabrinatown</v>
      </c>
      <c r="S128" t="str">
        <f>VLOOKUP(Table6[[#This Row],[Store_ID]],Table4[],5,FALSE)</f>
        <v>Online</v>
      </c>
      <c r="T128">
        <v>1</v>
      </c>
      <c r="U128" s="6">
        <v>996.48</v>
      </c>
      <c r="V128" s="10">
        <v>7.0000000000000007E-2</v>
      </c>
      <c r="W128" t="s">
        <v>1812</v>
      </c>
      <c r="X128" s="6">
        <v>926.7263999999999</v>
      </c>
      <c r="AE128"/>
    </row>
    <row r="129" spans="1:31" x14ac:dyDescent="0.25">
      <c r="A129" t="s">
        <v>1936</v>
      </c>
      <c r="B129" t="str">
        <f>VLOOKUP(Table6[[#This Row],[Customer_ID]],Table1[[Customer_ID]:[Name]],2,FALSE)</f>
        <v>Jeffrey Gomez</v>
      </c>
      <c r="C129" t="str">
        <f>VLOOKUP(Table6[[#This Row],[Customer_ID]],Table1[[Customer_ID]:[City]],5,FALSE)</f>
        <v>Lake Nicole</v>
      </c>
      <c r="D129">
        <f>VLOOKUP(Table6[[#This Row],[Customer_ID]],Table1[],3,FALSE)</f>
        <v>22</v>
      </c>
      <c r="E129" t="str">
        <f>VLOOKUP(Table6[[#This Row],[Customer_ID]],Table1[],4,FALSE)</f>
        <v>Female</v>
      </c>
      <c r="F129" t="str">
        <f>VLOOKUP(Table6[[#This Row],[Customer_ID]],Table1[],6,FALSE)</f>
        <v>Colorado</v>
      </c>
      <c r="G129" t="str">
        <f>VLOOKUP(Table6[[#This Row],[Customer_ID]],Table1[],8,FALSE)</f>
        <v>Platinum</v>
      </c>
      <c r="H129" t="s">
        <v>873</v>
      </c>
      <c r="I129" s="16">
        <v>45916</v>
      </c>
      <c r="J129" t="s">
        <v>1717</v>
      </c>
      <c r="K129" t="str">
        <f>VLOOKUP($J129,'Product_Dim (2)'!$A$2:$G$101,{3,4,5,6},FALSE)</f>
        <v>Electronics</v>
      </c>
      <c r="L129" t="str">
        <f>VLOOKUP($J129,'Product_Dim (2)'!$A$2:$G$101,{4,5,6},FALSE)</f>
        <v>Computer</v>
      </c>
      <c r="M129" s="6">
        <f t="array" ref="M129">VLOOKUP($J129,'Product_Dim (2)'!$A$2:$G$101,{6},FALSE)</f>
        <v>377.52</v>
      </c>
      <c r="N129">
        <f>VLOOKUP($J129,'Product_Dim (2)'!$A$2:$G$101,7,FALSE)</f>
        <v>485</v>
      </c>
      <c r="O129" t="s">
        <v>1759</v>
      </c>
      <c r="P129" t="str">
        <f>VLOOKUP($O129,'Store_Dim (2)'!$A$2:$E$21,2,FALSE)</f>
        <v>Benson-Elliott</v>
      </c>
      <c r="Q129" t="str">
        <f>VLOOKUP(Table6[[#This Row],[Store_ID]],Table4[],3,FALSE)</f>
        <v>East</v>
      </c>
      <c r="R129" t="str">
        <f>VLOOKUP(Table6[[#This Row],[Store_ID]],Table4[],4,FALSE)</f>
        <v>Port Josephberg</v>
      </c>
      <c r="S129" t="str">
        <f>VLOOKUP(Table6[[#This Row],[Store_ID]],Table4[],5,FALSE)</f>
        <v>Online</v>
      </c>
      <c r="T129">
        <v>3</v>
      </c>
      <c r="U129" s="6">
        <v>949.19</v>
      </c>
      <c r="V129" s="10">
        <v>0.03</v>
      </c>
      <c r="W129" t="s">
        <v>1812</v>
      </c>
      <c r="X129" s="6">
        <v>2762.1428999999998</v>
      </c>
      <c r="AE129"/>
    </row>
    <row r="130" spans="1:31" x14ac:dyDescent="0.25">
      <c r="A130" t="s">
        <v>1937</v>
      </c>
      <c r="B130" t="str">
        <f>VLOOKUP(Table6[[#This Row],[Customer_ID]],Table1[[Customer_ID]:[Name]],2,FALSE)</f>
        <v>Charles Norman Phd</v>
      </c>
      <c r="C130" t="str">
        <f>VLOOKUP(Table6[[#This Row],[Customer_ID]],Table1[[Customer_ID]:[City]],5,FALSE)</f>
        <v>East Jennifer</v>
      </c>
      <c r="D130">
        <f>VLOOKUP(Table6[[#This Row],[Customer_ID]],Table1[],3,FALSE)</f>
        <v>62</v>
      </c>
      <c r="E130" t="str">
        <f>VLOOKUP(Table6[[#This Row],[Customer_ID]],Table1[],4,FALSE)</f>
        <v>Female</v>
      </c>
      <c r="F130" t="str">
        <f>VLOOKUP(Table6[[#This Row],[Customer_ID]],Table1[],6,FALSE)</f>
        <v>Kansas</v>
      </c>
      <c r="G130" t="str">
        <f>VLOOKUP(Table6[[#This Row],[Customer_ID]],Table1[],8,FALSE)</f>
        <v>Platinum</v>
      </c>
      <c r="H130" t="s">
        <v>1225</v>
      </c>
      <c r="I130" s="16">
        <v>45347</v>
      </c>
      <c r="J130" t="s">
        <v>1719</v>
      </c>
      <c r="K130" t="str">
        <f>VLOOKUP($J130,'Product_Dim (2)'!$A$2:$G$101,{3,4,5,6},FALSE)</f>
        <v>Beauty</v>
      </c>
      <c r="L130" t="str">
        <f>VLOOKUP($J130,'Product_Dim (2)'!$A$2:$G$101,{4,5,6},FALSE)</f>
        <v>Skincare</v>
      </c>
      <c r="M130" s="6">
        <f t="array" ref="M130">VLOOKUP($J130,'Product_Dim (2)'!$A$2:$G$101,{6},FALSE)</f>
        <v>358.47</v>
      </c>
      <c r="N130">
        <f>VLOOKUP($J130,'Product_Dim (2)'!$A$2:$G$101,7,FALSE)</f>
        <v>213</v>
      </c>
      <c r="O130" t="s">
        <v>1769</v>
      </c>
      <c r="P130" t="str">
        <f>VLOOKUP($O130,'Store_Dim (2)'!$A$2:$E$21,2,FALSE)</f>
        <v>Moore, Padilla and Butler</v>
      </c>
      <c r="Q130" t="str">
        <f>VLOOKUP(Table6[[#This Row],[Store_ID]],Table4[],3,FALSE)</f>
        <v>South</v>
      </c>
      <c r="R130" t="str">
        <f>VLOOKUP(Table6[[#This Row],[Store_ID]],Table4[],4,FALSE)</f>
        <v>East Johnstad</v>
      </c>
      <c r="S130" t="str">
        <f>VLOOKUP(Table6[[#This Row],[Store_ID]],Table4[],5,FALSE)</f>
        <v>Flagship</v>
      </c>
      <c r="T130">
        <v>2</v>
      </c>
      <c r="U130" s="6">
        <v>724.97</v>
      </c>
      <c r="V130" s="10">
        <v>0.1</v>
      </c>
      <c r="W130" t="s">
        <v>1807</v>
      </c>
      <c r="X130" s="6">
        <v>1304.9459999999999</v>
      </c>
      <c r="AE130"/>
    </row>
    <row r="131" spans="1:31" x14ac:dyDescent="0.25">
      <c r="A131" t="s">
        <v>1938</v>
      </c>
      <c r="B131" t="str">
        <f>VLOOKUP(Table6[[#This Row],[Customer_ID]],Table1[[Customer_ID]:[Name]],2,FALSE)</f>
        <v>William Rodriguez</v>
      </c>
      <c r="C131" t="str">
        <f>VLOOKUP(Table6[[#This Row],[Customer_ID]],Table1[[Customer_ID]:[City]],5,FALSE)</f>
        <v>Port Chad</v>
      </c>
      <c r="D131">
        <f>VLOOKUP(Table6[[#This Row],[Customer_ID]],Table1[],3,FALSE)</f>
        <v>49</v>
      </c>
      <c r="E131" t="str">
        <f>VLOOKUP(Table6[[#This Row],[Customer_ID]],Table1[],4,FALSE)</f>
        <v>Male</v>
      </c>
      <c r="F131" t="str">
        <f>VLOOKUP(Table6[[#This Row],[Customer_ID]],Table1[],6,FALSE)</f>
        <v>Massachusetts</v>
      </c>
      <c r="G131" t="str">
        <f>VLOOKUP(Table6[[#This Row],[Customer_ID]],Table1[],8,FALSE)</f>
        <v>Silver</v>
      </c>
      <c r="H131" t="s">
        <v>983</v>
      </c>
      <c r="I131" s="16">
        <v>45723</v>
      </c>
      <c r="J131" t="s">
        <v>1529</v>
      </c>
      <c r="K131" t="str">
        <f>VLOOKUP($J131,'Product_Dim (2)'!$A$2:$G$101,{3,4,5,6},FALSE)</f>
        <v>Clothing</v>
      </c>
      <c r="L131" t="str">
        <f>VLOOKUP($J131,'Product_Dim (2)'!$A$2:$G$101,{4,5,6},FALSE)</f>
        <v>Tops</v>
      </c>
      <c r="M131" s="6">
        <f t="array" ref="M131">VLOOKUP($J131,'Product_Dim (2)'!$A$2:$G$101,{6},FALSE)</f>
        <v>342.56</v>
      </c>
      <c r="N131">
        <f>VLOOKUP($J131,'Product_Dim (2)'!$A$2:$G$101,7,FALSE)</f>
        <v>181</v>
      </c>
      <c r="O131" t="s">
        <v>1787</v>
      </c>
      <c r="P131" t="str">
        <f>VLOOKUP($O131,'Store_Dim (2)'!$A$2:$E$21,2,FALSE)</f>
        <v>Frederick-Wright</v>
      </c>
      <c r="Q131" t="str">
        <f>VLOOKUP(Table6[[#This Row],[Store_ID]],Table4[],3,FALSE)</f>
        <v>West</v>
      </c>
      <c r="R131" t="str">
        <f>VLOOKUP(Table6[[#This Row],[Store_ID]],Table4[],4,FALSE)</f>
        <v>New Jimmymouth</v>
      </c>
      <c r="S131" t="str">
        <f>VLOOKUP(Table6[[#This Row],[Store_ID]],Table4[],5,FALSE)</f>
        <v>Flagship</v>
      </c>
      <c r="T131">
        <v>1</v>
      </c>
      <c r="U131" s="6">
        <v>783.25</v>
      </c>
      <c r="V131" s="10">
        <v>0.3</v>
      </c>
      <c r="W131" t="s">
        <v>1807</v>
      </c>
      <c r="X131" s="6">
        <v>548.27499999999998</v>
      </c>
      <c r="AE131"/>
    </row>
    <row r="132" spans="1:31" x14ac:dyDescent="0.25">
      <c r="A132" t="s">
        <v>1939</v>
      </c>
      <c r="B132" t="str">
        <f>VLOOKUP(Table6[[#This Row],[Customer_ID]],Table1[[Customer_ID]:[Name]],2,FALSE)</f>
        <v>Ryan Moore</v>
      </c>
      <c r="C132" t="str">
        <f>VLOOKUP(Table6[[#This Row],[Customer_ID]],Table1[[Customer_ID]:[City]],5,FALSE)</f>
        <v>Cartershire</v>
      </c>
      <c r="D132">
        <f>VLOOKUP(Table6[[#This Row],[Customer_ID]],Table1[],3,FALSE)</f>
        <v>38</v>
      </c>
      <c r="E132" t="str">
        <f>VLOOKUP(Table6[[#This Row],[Customer_ID]],Table1[],4,FALSE)</f>
        <v>Male</v>
      </c>
      <c r="F132" t="str">
        <f>VLOOKUP(Table6[[#This Row],[Customer_ID]],Table1[],6,FALSE)</f>
        <v>Virginia</v>
      </c>
      <c r="G132" t="str">
        <f>VLOOKUP(Table6[[#This Row],[Customer_ID]],Table1[],8,FALSE)</f>
        <v>Bronze</v>
      </c>
      <c r="H132" t="s">
        <v>1066</v>
      </c>
      <c r="I132" s="16">
        <v>45495</v>
      </c>
      <c r="J132" t="s">
        <v>1565</v>
      </c>
      <c r="K132" t="str">
        <f>VLOOKUP($J132,'Product_Dim (2)'!$A$2:$G$101,{3,4,5,6},FALSE)</f>
        <v>Sports</v>
      </c>
      <c r="L132" t="str">
        <f>VLOOKUP($J132,'Product_Dim (2)'!$A$2:$G$101,{4,5,6},FALSE)</f>
        <v>Accessories</v>
      </c>
      <c r="M132" s="6">
        <f t="array" ref="M132">VLOOKUP($J132,'Product_Dim (2)'!$A$2:$G$101,{6},FALSE)</f>
        <v>144.53</v>
      </c>
      <c r="N132">
        <f>VLOOKUP($J132,'Product_Dim (2)'!$A$2:$G$101,7,FALSE)</f>
        <v>367</v>
      </c>
      <c r="O132" t="s">
        <v>1749</v>
      </c>
      <c r="P132" t="str">
        <f>VLOOKUP($O132,'Store_Dim (2)'!$A$2:$E$21,2,FALSE)</f>
        <v>Johnson-Wright</v>
      </c>
      <c r="Q132" t="str">
        <f>VLOOKUP(Table6[[#This Row],[Store_ID]],Table4[],3,FALSE)</f>
        <v>North</v>
      </c>
      <c r="R132" t="str">
        <f>VLOOKUP(Table6[[#This Row],[Store_ID]],Table4[],4,FALSE)</f>
        <v>Hoodberg</v>
      </c>
      <c r="S132" t="str">
        <f>VLOOKUP(Table6[[#This Row],[Store_ID]],Table4[],5,FALSE)</f>
        <v>Outlet</v>
      </c>
      <c r="T132">
        <v>1</v>
      </c>
      <c r="U132" s="6">
        <v>942.38</v>
      </c>
      <c r="V132" s="10">
        <v>0.17</v>
      </c>
      <c r="W132" t="s">
        <v>1807</v>
      </c>
      <c r="X132" s="6">
        <v>782.17539999999997</v>
      </c>
      <c r="AE132"/>
    </row>
    <row r="133" spans="1:31" x14ac:dyDescent="0.25">
      <c r="A133" t="s">
        <v>1940</v>
      </c>
      <c r="B133" t="str">
        <f>VLOOKUP(Table6[[#This Row],[Customer_ID]],Table1[[Customer_ID]:[Name]],2,FALSE)</f>
        <v>Christopher Ford</v>
      </c>
      <c r="C133" t="str">
        <f>VLOOKUP(Table6[[#This Row],[Customer_ID]],Table1[[Customer_ID]:[City]],5,FALSE)</f>
        <v>North Seanfurt</v>
      </c>
      <c r="D133">
        <f>VLOOKUP(Table6[[#This Row],[Customer_ID]],Table1[],3,FALSE)</f>
        <v>56</v>
      </c>
      <c r="E133" t="str">
        <f>VLOOKUP(Table6[[#This Row],[Customer_ID]],Table1[],4,FALSE)</f>
        <v>Male</v>
      </c>
      <c r="F133" t="str">
        <f>VLOOKUP(Table6[[#This Row],[Customer_ID]],Table1[],6,FALSE)</f>
        <v>Ohio</v>
      </c>
      <c r="G133" t="str">
        <f>VLOOKUP(Table6[[#This Row],[Customer_ID]],Table1[],8,FALSE)</f>
        <v>Bronze</v>
      </c>
      <c r="H133" t="s">
        <v>1507</v>
      </c>
      <c r="I133" s="16">
        <v>45444</v>
      </c>
      <c r="J133" t="s">
        <v>1633</v>
      </c>
      <c r="K133" t="str">
        <f>VLOOKUP($J133,'Product_Dim (2)'!$A$2:$G$101,{3,4,5,6},FALSE)</f>
        <v>Electronics</v>
      </c>
      <c r="L133" t="str">
        <f>VLOOKUP($J133,'Product_Dim (2)'!$A$2:$G$101,{4,5,6},FALSE)</f>
        <v>Accessories</v>
      </c>
      <c r="M133" s="6">
        <f t="array" ref="M133">VLOOKUP($J133,'Product_Dim (2)'!$A$2:$G$101,{6},FALSE)</f>
        <v>88.49</v>
      </c>
      <c r="N133">
        <f>VLOOKUP($J133,'Product_Dim (2)'!$A$2:$G$101,7,FALSE)</f>
        <v>246</v>
      </c>
      <c r="O133" t="s">
        <v>1775</v>
      </c>
      <c r="P133" t="str">
        <f>VLOOKUP($O133,'Store_Dim (2)'!$A$2:$E$21,2,FALSE)</f>
        <v>Aguirre-Keller</v>
      </c>
      <c r="Q133" t="str">
        <f>VLOOKUP(Table6[[#This Row],[Store_ID]],Table4[],3,FALSE)</f>
        <v>South</v>
      </c>
      <c r="R133" t="str">
        <f>VLOOKUP(Table6[[#This Row],[Store_ID]],Table4[],4,FALSE)</f>
        <v>Lake Michael</v>
      </c>
      <c r="S133" t="str">
        <f>VLOOKUP(Table6[[#This Row],[Store_ID]],Table4[],5,FALSE)</f>
        <v>Online</v>
      </c>
      <c r="T133">
        <v>3</v>
      </c>
      <c r="U133" s="6">
        <v>298.35000000000002</v>
      </c>
      <c r="V133" s="10">
        <v>0.05</v>
      </c>
      <c r="W133" t="s">
        <v>1812</v>
      </c>
      <c r="X133" s="6">
        <v>850.29750000000001</v>
      </c>
      <c r="AE133"/>
    </row>
    <row r="134" spans="1:31" x14ac:dyDescent="0.25">
      <c r="A134" t="s">
        <v>1941</v>
      </c>
      <c r="B134" t="str">
        <f>VLOOKUP(Table6[[#This Row],[Customer_ID]],Table1[[Customer_ID]:[Name]],2,FALSE)</f>
        <v>Daniel Rivas</v>
      </c>
      <c r="C134" t="str">
        <f>VLOOKUP(Table6[[#This Row],[Customer_ID]],Table1[[Customer_ID]:[City]],5,FALSE)</f>
        <v>Dominiquefort</v>
      </c>
      <c r="D134">
        <f>VLOOKUP(Table6[[#This Row],[Customer_ID]],Table1[],3,FALSE)</f>
        <v>39</v>
      </c>
      <c r="E134" t="str">
        <f>VLOOKUP(Table6[[#This Row],[Customer_ID]],Table1[],4,FALSE)</f>
        <v>Female</v>
      </c>
      <c r="F134" t="str">
        <f>VLOOKUP(Table6[[#This Row],[Customer_ID]],Table1[],6,FALSE)</f>
        <v>Georgia</v>
      </c>
      <c r="G134" t="str">
        <f>VLOOKUP(Table6[[#This Row],[Customer_ID]],Table1[],8,FALSE)</f>
        <v>Silver</v>
      </c>
      <c r="H134" t="s">
        <v>542</v>
      </c>
      <c r="I134" s="16">
        <v>45662</v>
      </c>
      <c r="J134" t="s">
        <v>1627</v>
      </c>
      <c r="K134" t="str">
        <f>VLOOKUP($J134,'Product_Dim (2)'!$A$2:$G$101,{3,4,5,6},FALSE)</f>
        <v>Electronics</v>
      </c>
      <c r="L134" t="str">
        <f>VLOOKUP($J134,'Product_Dim (2)'!$A$2:$G$101,{4,5,6},FALSE)</f>
        <v>Accessories</v>
      </c>
      <c r="M134" s="6">
        <f t="array" ref="M134">VLOOKUP($J134,'Product_Dim (2)'!$A$2:$G$101,{6},FALSE)</f>
        <v>177.98</v>
      </c>
      <c r="N134">
        <f>VLOOKUP($J134,'Product_Dim (2)'!$A$2:$G$101,7,FALSE)</f>
        <v>103</v>
      </c>
      <c r="O134" t="s">
        <v>1777</v>
      </c>
      <c r="P134" t="str">
        <f>VLOOKUP($O134,'Store_Dim (2)'!$A$2:$E$21,2,FALSE)</f>
        <v>Thomas, Bridges and Harris</v>
      </c>
      <c r="Q134" t="str">
        <f>VLOOKUP(Table6[[#This Row],[Store_ID]],Table4[],3,FALSE)</f>
        <v>North</v>
      </c>
      <c r="R134" t="str">
        <f>VLOOKUP(Table6[[#This Row],[Store_ID]],Table4[],4,FALSE)</f>
        <v>Sabrinatown</v>
      </c>
      <c r="S134" t="str">
        <f>VLOOKUP(Table6[[#This Row],[Store_ID]],Table4[],5,FALSE)</f>
        <v>Online</v>
      </c>
      <c r="T134">
        <v>4</v>
      </c>
      <c r="U134" s="6">
        <v>950.04</v>
      </c>
      <c r="V134" s="10">
        <v>0.13</v>
      </c>
      <c r="W134" t="s">
        <v>1809</v>
      </c>
      <c r="X134" s="6">
        <v>3306.1392000000001</v>
      </c>
      <c r="AE134"/>
    </row>
    <row r="135" spans="1:31" x14ac:dyDescent="0.25">
      <c r="A135" t="s">
        <v>1942</v>
      </c>
      <c r="B135" t="str">
        <f>VLOOKUP(Table6[[#This Row],[Customer_ID]],Table1[[Customer_ID]:[Name]],2,FALSE)</f>
        <v>Victor Mcintosh</v>
      </c>
      <c r="C135" t="str">
        <f>VLOOKUP(Table6[[#This Row],[Customer_ID]],Table1[[Customer_ID]:[City]],5,FALSE)</f>
        <v>Tiffanyshire</v>
      </c>
      <c r="D135">
        <f>VLOOKUP(Table6[[#This Row],[Customer_ID]],Table1[],3,FALSE)</f>
        <v>62</v>
      </c>
      <c r="E135" t="str">
        <f>VLOOKUP(Table6[[#This Row],[Customer_ID]],Table1[],4,FALSE)</f>
        <v>Female</v>
      </c>
      <c r="F135" t="str">
        <f>VLOOKUP(Table6[[#This Row],[Customer_ID]],Table1[],6,FALSE)</f>
        <v>Minnesota</v>
      </c>
      <c r="G135" t="str">
        <f>VLOOKUP(Table6[[#This Row],[Customer_ID]],Table1[],8,FALSE)</f>
        <v>Bronze</v>
      </c>
      <c r="H135" t="s">
        <v>1024</v>
      </c>
      <c r="I135" s="16">
        <v>45910</v>
      </c>
      <c r="J135" t="s">
        <v>1645</v>
      </c>
      <c r="K135" t="str">
        <f>VLOOKUP($J135,'Product_Dim (2)'!$A$2:$G$101,{3,4,5,6},FALSE)</f>
        <v>Sports</v>
      </c>
      <c r="L135" t="str">
        <f>VLOOKUP($J135,'Product_Dim (2)'!$A$2:$G$101,{4,5,6},FALSE)</f>
        <v>Fitness</v>
      </c>
      <c r="M135" s="6">
        <f t="array" ref="M135">VLOOKUP($J135,'Product_Dim (2)'!$A$2:$G$101,{6},FALSE)</f>
        <v>30.62</v>
      </c>
      <c r="N135">
        <f>VLOOKUP($J135,'Product_Dim (2)'!$A$2:$G$101,7,FALSE)</f>
        <v>138</v>
      </c>
      <c r="O135" t="s">
        <v>1752</v>
      </c>
      <c r="P135" t="str">
        <f>VLOOKUP($O135,'Store_Dim (2)'!$A$2:$E$21,2,FALSE)</f>
        <v>Alexander Group</v>
      </c>
      <c r="Q135" t="str">
        <f>VLOOKUP(Table6[[#This Row],[Store_ID]],Table4[],3,FALSE)</f>
        <v>South</v>
      </c>
      <c r="R135" t="str">
        <f>VLOOKUP(Table6[[#This Row],[Store_ID]],Table4[],4,FALSE)</f>
        <v>Port Sharon</v>
      </c>
      <c r="S135" t="str">
        <f>VLOOKUP(Table6[[#This Row],[Store_ID]],Table4[],5,FALSE)</f>
        <v>Online</v>
      </c>
      <c r="T135">
        <v>2</v>
      </c>
      <c r="U135" s="6">
        <v>267.19</v>
      </c>
      <c r="V135" s="10">
        <v>7.0000000000000007E-2</v>
      </c>
      <c r="W135" t="s">
        <v>1807</v>
      </c>
      <c r="X135" s="6">
        <v>496.97340000000003</v>
      </c>
      <c r="AE135"/>
    </row>
    <row r="136" spans="1:31" x14ac:dyDescent="0.25">
      <c r="A136" t="s">
        <v>1943</v>
      </c>
      <c r="B136" t="str">
        <f>VLOOKUP(Table6[[#This Row],[Customer_ID]],Table1[[Customer_ID]:[Name]],2,FALSE)</f>
        <v>Mary Boyd</v>
      </c>
      <c r="C136" t="str">
        <f>VLOOKUP(Table6[[#This Row],[Customer_ID]],Table1[[Customer_ID]:[City]],5,FALSE)</f>
        <v>New Logan</v>
      </c>
      <c r="D136">
        <f>VLOOKUP(Table6[[#This Row],[Customer_ID]],Table1[],3,FALSE)</f>
        <v>25</v>
      </c>
      <c r="E136" t="str">
        <f>VLOOKUP(Table6[[#This Row],[Customer_ID]],Table1[],4,FALSE)</f>
        <v>Female</v>
      </c>
      <c r="F136" t="str">
        <f>VLOOKUP(Table6[[#This Row],[Customer_ID]],Table1[],6,FALSE)</f>
        <v>Michigan</v>
      </c>
      <c r="G136" t="str">
        <f>VLOOKUP(Table6[[#This Row],[Customer_ID]],Table1[],8,FALSE)</f>
        <v>Bronze</v>
      </c>
      <c r="H136" t="s">
        <v>651</v>
      </c>
      <c r="I136" s="16">
        <v>45827</v>
      </c>
      <c r="J136" t="s">
        <v>1705</v>
      </c>
      <c r="K136" t="str">
        <f>VLOOKUP($J136,'Product_Dim (2)'!$A$2:$G$101,{3,4,5,6},FALSE)</f>
        <v>Home</v>
      </c>
      <c r="L136" t="str">
        <f>VLOOKUP($J136,'Product_Dim (2)'!$A$2:$G$101,{4,5,6},FALSE)</f>
        <v>Lighting</v>
      </c>
      <c r="M136" s="6">
        <f t="array" ref="M136">VLOOKUP($J136,'Product_Dim (2)'!$A$2:$G$101,{6},FALSE)</f>
        <v>371.38</v>
      </c>
      <c r="N136">
        <f>VLOOKUP($J136,'Product_Dim (2)'!$A$2:$G$101,7,FALSE)</f>
        <v>220</v>
      </c>
      <c r="O136" t="s">
        <v>1784</v>
      </c>
      <c r="P136" t="str">
        <f>VLOOKUP($O136,'Store_Dim (2)'!$A$2:$E$21,2,FALSE)</f>
        <v>Shelton PLC</v>
      </c>
      <c r="Q136" t="str">
        <f>VLOOKUP(Table6[[#This Row],[Store_ID]],Table4[],3,FALSE)</f>
        <v>North</v>
      </c>
      <c r="R136" t="str">
        <f>VLOOKUP(Table6[[#This Row],[Store_ID]],Table4[],4,FALSE)</f>
        <v>East Jenniferstad</v>
      </c>
      <c r="S136" t="str">
        <f>VLOOKUP(Table6[[#This Row],[Store_ID]],Table4[],5,FALSE)</f>
        <v>Flagship</v>
      </c>
      <c r="T136">
        <v>4</v>
      </c>
      <c r="U136" s="6">
        <v>72.63</v>
      </c>
      <c r="V136" s="10">
        <v>0.06</v>
      </c>
      <c r="W136" t="s">
        <v>1809</v>
      </c>
      <c r="X136" s="6">
        <v>273.08879999999999</v>
      </c>
      <c r="AE136"/>
    </row>
    <row r="137" spans="1:31" x14ac:dyDescent="0.25">
      <c r="A137" t="s">
        <v>1944</v>
      </c>
      <c r="B137" t="str">
        <f>VLOOKUP(Table6[[#This Row],[Customer_ID]],Table1[[Customer_ID]:[Name]],2,FALSE)</f>
        <v>Jose Stewart</v>
      </c>
      <c r="C137" t="str">
        <f>VLOOKUP(Table6[[#This Row],[Customer_ID]],Table1[[Customer_ID]:[City]],5,FALSE)</f>
        <v>South Robert</v>
      </c>
      <c r="D137">
        <f>VLOOKUP(Table6[[#This Row],[Customer_ID]],Table1[],3,FALSE)</f>
        <v>18</v>
      </c>
      <c r="E137" t="str">
        <f>VLOOKUP(Table6[[#This Row],[Customer_ID]],Table1[],4,FALSE)</f>
        <v>Female</v>
      </c>
      <c r="F137" t="str">
        <f>VLOOKUP(Table6[[#This Row],[Customer_ID]],Table1[],6,FALSE)</f>
        <v>Maine</v>
      </c>
      <c r="G137" t="str">
        <f>VLOOKUP(Table6[[#This Row],[Customer_ID]],Table1[],8,FALSE)</f>
        <v>Gold</v>
      </c>
      <c r="H137" t="s">
        <v>1309</v>
      </c>
      <c r="I137" s="16">
        <v>45544</v>
      </c>
      <c r="J137" t="s">
        <v>1637</v>
      </c>
      <c r="K137" t="str">
        <f>VLOOKUP($J137,'Product_Dim (2)'!$A$2:$G$101,{3,4,5,6},FALSE)</f>
        <v>Clothing</v>
      </c>
      <c r="L137" t="str">
        <f>VLOOKUP($J137,'Product_Dim (2)'!$A$2:$G$101,{4,5,6},FALSE)</f>
        <v>Bottoms</v>
      </c>
      <c r="M137" s="6">
        <f t="array" ref="M137">VLOOKUP($J137,'Product_Dim (2)'!$A$2:$G$101,{6},FALSE)</f>
        <v>386.56</v>
      </c>
      <c r="N137">
        <f>VLOOKUP($J137,'Product_Dim (2)'!$A$2:$G$101,7,FALSE)</f>
        <v>125</v>
      </c>
      <c r="O137" t="s">
        <v>1756</v>
      </c>
      <c r="P137" t="str">
        <f>VLOOKUP($O137,'Store_Dim (2)'!$A$2:$E$21,2,FALSE)</f>
        <v>Gray Ltd</v>
      </c>
      <c r="Q137" t="str">
        <f>VLOOKUP(Table6[[#This Row],[Store_ID]],Table4[],3,FALSE)</f>
        <v>North</v>
      </c>
      <c r="R137" t="str">
        <f>VLOOKUP(Table6[[#This Row],[Store_ID]],Table4[],4,FALSE)</f>
        <v>New Michaelchester</v>
      </c>
      <c r="S137" t="str">
        <f>VLOOKUP(Table6[[#This Row],[Store_ID]],Table4[],5,FALSE)</f>
        <v>Outlet</v>
      </c>
      <c r="T137">
        <v>3</v>
      </c>
      <c r="U137" s="6">
        <v>576.52</v>
      </c>
      <c r="V137" s="10">
        <v>0.22</v>
      </c>
      <c r="W137" t="s">
        <v>1812</v>
      </c>
      <c r="X137" s="6">
        <v>1349.0568000000001</v>
      </c>
      <c r="AE137"/>
    </row>
    <row r="138" spans="1:31" x14ac:dyDescent="0.25">
      <c r="A138" t="s">
        <v>1945</v>
      </c>
      <c r="B138" t="str">
        <f>VLOOKUP(Table6[[#This Row],[Customer_ID]],Table1[[Customer_ID]:[Name]],2,FALSE)</f>
        <v>Heather Valenzuela</v>
      </c>
      <c r="C138" t="str">
        <f>VLOOKUP(Table6[[#This Row],[Customer_ID]],Table1[[Customer_ID]:[City]],5,FALSE)</f>
        <v>New Angiefurt</v>
      </c>
      <c r="D138">
        <f>VLOOKUP(Table6[[#This Row],[Customer_ID]],Table1[],3,FALSE)</f>
        <v>31</v>
      </c>
      <c r="E138" t="str">
        <f>VLOOKUP(Table6[[#This Row],[Customer_ID]],Table1[],4,FALSE)</f>
        <v>Male</v>
      </c>
      <c r="F138" t="str">
        <f>VLOOKUP(Table6[[#This Row],[Customer_ID]],Table1[],6,FALSE)</f>
        <v>Alaska</v>
      </c>
      <c r="G138" t="str">
        <f>VLOOKUP(Table6[[#This Row],[Customer_ID]],Table1[],8,FALSE)</f>
        <v>Bronze</v>
      </c>
      <c r="H138" t="s">
        <v>1083</v>
      </c>
      <c r="I138" s="16">
        <v>45751</v>
      </c>
      <c r="J138" t="s">
        <v>1673</v>
      </c>
      <c r="K138" t="str">
        <f>VLOOKUP($J138,'Product_Dim (2)'!$A$2:$G$101,{3,4,5,6},FALSE)</f>
        <v>Beauty</v>
      </c>
      <c r="L138" t="str">
        <f>VLOOKUP($J138,'Product_Dim (2)'!$A$2:$G$101,{4,5,6},FALSE)</f>
        <v>Haircare</v>
      </c>
      <c r="M138" s="6">
        <f t="array" ref="M138">VLOOKUP($J138,'Product_Dim (2)'!$A$2:$G$101,{6},FALSE)</f>
        <v>214.32</v>
      </c>
      <c r="N138">
        <f>VLOOKUP($J138,'Product_Dim (2)'!$A$2:$G$101,7,FALSE)</f>
        <v>383</v>
      </c>
      <c r="O138" t="s">
        <v>1769</v>
      </c>
      <c r="P138" t="str">
        <f>VLOOKUP($O138,'Store_Dim (2)'!$A$2:$E$21,2,FALSE)</f>
        <v>Moore, Padilla and Butler</v>
      </c>
      <c r="Q138" t="str">
        <f>VLOOKUP(Table6[[#This Row],[Store_ID]],Table4[],3,FALSE)</f>
        <v>South</v>
      </c>
      <c r="R138" t="str">
        <f>VLOOKUP(Table6[[#This Row],[Store_ID]],Table4[],4,FALSE)</f>
        <v>East Johnstad</v>
      </c>
      <c r="S138" t="str">
        <f>VLOOKUP(Table6[[#This Row],[Store_ID]],Table4[],5,FALSE)</f>
        <v>Flagship</v>
      </c>
      <c r="T138">
        <v>3</v>
      </c>
      <c r="U138" s="6">
        <v>849.36</v>
      </c>
      <c r="V138" s="10">
        <v>0.03</v>
      </c>
      <c r="W138" t="s">
        <v>1807</v>
      </c>
      <c r="X138" s="6">
        <v>2471.6376</v>
      </c>
      <c r="AE138"/>
    </row>
    <row r="139" spans="1:31" x14ac:dyDescent="0.25">
      <c r="A139" t="s">
        <v>1946</v>
      </c>
      <c r="B139" t="str">
        <f>VLOOKUP(Table6[[#This Row],[Customer_ID]],Table1[[Customer_ID]:[Name]],2,FALSE)</f>
        <v>Laura Mathews</v>
      </c>
      <c r="C139" t="str">
        <f>VLOOKUP(Table6[[#This Row],[Customer_ID]],Table1[[Customer_ID]:[City]],5,FALSE)</f>
        <v>Chambersfurt</v>
      </c>
      <c r="D139">
        <f>VLOOKUP(Table6[[#This Row],[Customer_ID]],Table1[],3,FALSE)</f>
        <v>53</v>
      </c>
      <c r="E139" t="str">
        <f>VLOOKUP(Table6[[#This Row],[Customer_ID]],Table1[],4,FALSE)</f>
        <v>Male</v>
      </c>
      <c r="F139" t="str">
        <f>VLOOKUP(Table6[[#This Row],[Customer_ID]],Table1[],6,FALSE)</f>
        <v>Wisconsin</v>
      </c>
      <c r="G139" t="str">
        <f>VLOOKUP(Table6[[#This Row],[Customer_ID]],Table1[],8,FALSE)</f>
        <v>Bronze</v>
      </c>
      <c r="H139" t="s">
        <v>1442</v>
      </c>
      <c r="I139" s="16">
        <v>45392</v>
      </c>
      <c r="J139" t="s">
        <v>1631</v>
      </c>
      <c r="K139" t="str">
        <f>VLOOKUP($J139,'Product_Dim (2)'!$A$2:$G$101,{3,4,5,6},FALSE)</f>
        <v>Sports</v>
      </c>
      <c r="L139" t="str">
        <f>VLOOKUP($J139,'Product_Dim (2)'!$A$2:$G$101,{4,5,6},FALSE)</f>
        <v>Fitness</v>
      </c>
      <c r="M139" s="6">
        <f t="array" ref="M139">VLOOKUP($J139,'Product_Dim (2)'!$A$2:$G$101,{6},FALSE)</f>
        <v>190.29</v>
      </c>
      <c r="N139">
        <f>VLOOKUP($J139,'Product_Dim (2)'!$A$2:$G$101,7,FALSE)</f>
        <v>260</v>
      </c>
      <c r="O139" t="s">
        <v>1759</v>
      </c>
      <c r="P139" t="str">
        <f>VLOOKUP($O139,'Store_Dim (2)'!$A$2:$E$21,2,FALSE)</f>
        <v>Benson-Elliott</v>
      </c>
      <c r="Q139" t="str">
        <f>VLOOKUP(Table6[[#This Row],[Store_ID]],Table4[],3,FALSE)</f>
        <v>East</v>
      </c>
      <c r="R139" t="str">
        <f>VLOOKUP(Table6[[#This Row],[Store_ID]],Table4[],4,FALSE)</f>
        <v>Port Josephberg</v>
      </c>
      <c r="S139" t="str">
        <f>VLOOKUP(Table6[[#This Row],[Store_ID]],Table4[],5,FALSE)</f>
        <v>Online</v>
      </c>
      <c r="T139">
        <v>1</v>
      </c>
      <c r="U139" s="6">
        <v>245.85</v>
      </c>
      <c r="V139" s="10">
        <v>0.18</v>
      </c>
      <c r="W139" t="s">
        <v>1812</v>
      </c>
      <c r="X139" s="6">
        <v>201.59700000000001</v>
      </c>
      <c r="AE139"/>
    </row>
    <row r="140" spans="1:31" x14ac:dyDescent="0.25">
      <c r="A140" t="s">
        <v>1947</v>
      </c>
      <c r="B140" t="str">
        <f>VLOOKUP(Table6[[#This Row],[Customer_ID]],Table1[[Customer_ID]:[Name]],2,FALSE)</f>
        <v>Michelle Myers</v>
      </c>
      <c r="C140" t="str">
        <f>VLOOKUP(Table6[[#This Row],[Customer_ID]],Table1[[Customer_ID]:[City]],5,FALSE)</f>
        <v>West Daniel</v>
      </c>
      <c r="D140">
        <f>VLOOKUP(Table6[[#This Row],[Customer_ID]],Table1[],3,FALSE)</f>
        <v>33</v>
      </c>
      <c r="E140" t="str">
        <f>VLOOKUP(Table6[[#This Row],[Customer_ID]],Table1[],4,FALSE)</f>
        <v>Female</v>
      </c>
      <c r="F140" t="str">
        <f>VLOOKUP(Table6[[#This Row],[Customer_ID]],Table1[],6,FALSE)</f>
        <v>South Carolina</v>
      </c>
      <c r="G140" t="str">
        <f>VLOOKUP(Table6[[#This Row],[Customer_ID]],Table1[],8,FALSE)</f>
        <v>Bronze</v>
      </c>
      <c r="H140" t="s">
        <v>583</v>
      </c>
      <c r="I140" s="16">
        <v>45589</v>
      </c>
      <c r="J140" t="s">
        <v>1725</v>
      </c>
      <c r="K140" t="str">
        <f>VLOOKUP($J140,'Product_Dim (2)'!$A$2:$G$101,{3,4,5,6},FALSE)</f>
        <v>Sports</v>
      </c>
      <c r="L140" t="str">
        <f>VLOOKUP($J140,'Product_Dim (2)'!$A$2:$G$101,{4,5,6},FALSE)</f>
        <v>Team Sports</v>
      </c>
      <c r="M140" s="6">
        <f t="array" ref="M140">VLOOKUP($J140,'Product_Dim (2)'!$A$2:$G$101,{6},FALSE)</f>
        <v>245.98</v>
      </c>
      <c r="N140">
        <f>VLOOKUP($J140,'Product_Dim (2)'!$A$2:$G$101,7,FALSE)</f>
        <v>471</v>
      </c>
      <c r="O140" t="s">
        <v>1772</v>
      </c>
      <c r="P140" t="str">
        <f>VLOOKUP($O140,'Store_Dim (2)'!$A$2:$E$21,2,FALSE)</f>
        <v>Hill, Wagner and Ballard</v>
      </c>
      <c r="Q140" t="str">
        <f>VLOOKUP(Table6[[#This Row],[Store_ID]],Table4[],3,FALSE)</f>
        <v>East</v>
      </c>
      <c r="R140" t="str">
        <f>VLOOKUP(Table6[[#This Row],[Store_ID]],Table4[],4,FALSE)</f>
        <v>East Davidville</v>
      </c>
      <c r="S140" t="str">
        <f>VLOOKUP(Table6[[#This Row],[Store_ID]],Table4[],5,FALSE)</f>
        <v>Online</v>
      </c>
      <c r="T140">
        <v>3</v>
      </c>
      <c r="U140" s="6">
        <v>237.68</v>
      </c>
      <c r="V140" s="10">
        <v>0.1</v>
      </c>
      <c r="W140" t="s">
        <v>1812</v>
      </c>
      <c r="X140" s="6">
        <v>641.73599999999999</v>
      </c>
      <c r="AE140"/>
    </row>
    <row r="141" spans="1:31" x14ac:dyDescent="0.25">
      <c r="A141" t="s">
        <v>1948</v>
      </c>
      <c r="B141" t="str">
        <f>VLOOKUP(Table6[[#This Row],[Customer_ID]],Table1[[Customer_ID]:[Name]],2,FALSE)</f>
        <v>Carol Lewis</v>
      </c>
      <c r="C141" t="str">
        <f>VLOOKUP(Table6[[#This Row],[Customer_ID]],Table1[[Customer_ID]:[City]],5,FALSE)</f>
        <v>Ryanport</v>
      </c>
      <c r="D141">
        <f>VLOOKUP(Table6[[#This Row],[Customer_ID]],Table1[],3,FALSE)</f>
        <v>40</v>
      </c>
      <c r="E141" t="str">
        <f>VLOOKUP(Table6[[#This Row],[Customer_ID]],Table1[],4,FALSE)</f>
        <v>Female</v>
      </c>
      <c r="F141" t="str">
        <f>VLOOKUP(Table6[[#This Row],[Customer_ID]],Table1[],6,FALSE)</f>
        <v>North Carolina</v>
      </c>
      <c r="G141" t="str">
        <f>VLOOKUP(Table6[[#This Row],[Customer_ID]],Table1[],8,FALSE)</f>
        <v>Bronze</v>
      </c>
      <c r="H141" t="s">
        <v>1048</v>
      </c>
      <c r="I141" s="16">
        <v>45756</v>
      </c>
      <c r="J141" t="s">
        <v>1673</v>
      </c>
      <c r="K141" t="str">
        <f>VLOOKUP($J141,'Product_Dim (2)'!$A$2:$G$101,{3,4,5,6},FALSE)</f>
        <v>Beauty</v>
      </c>
      <c r="L141" t="str">
        <f>VLOOKUP($J141,'Product_Dim (2)'!$A$2:$G$101,{4,5,6},FALSE)</f>
        <v>Haircare</v>
      </c>
      <c r="M141" s="6">
        <f t="array" ref="M141">VLOOKUP($J141,'Product_Dim (2)'!$A$2:$G$101,{6},FALSE)</f>
        <v>214.32</v>
      </c>
      <c r="N141">
        <f>VLOOKUP($J141,'Product_Dim (2)'!$A$2:$G$101,7,FALSE)</f>
        <v>383</v>
      </c>
      <c r="O141" t="s">
        <v>1782</v>
      </c>
      <c r="P141" t="str">
        <f>VLOOKUP($O141,'Store_Dim (2)'!$A$2:$E$21,2,FALSE)</f>
        <v>Mcdonald Inc</v>
      </c>
      <c r="Q141" t="str">
        <f>VLOOKUP(Table6[[#This Row],[Store_ID]],Table4[],3,FALSE)</f>
        <v>South</v>
      </c>
      <c r="R141" t="str">
        <f>VLOOKUP(Table6[[#This Row],[Store_ID]],Table4[],4,FALSE)</f>
        <v>Christopherland</v>
      </c>
      <c r="S141" t="str">
        <f>VLOOKUP(Table6[[#This Row],[Store_ID]],Table4[],5,FALSE)</f>
        <v>Outlet</v>
      </c>
      <c r="T141">
        <v>4</v>
      </c>
      <c r="U141" s="6">
        <v>715.85</v>
      </c>
      <c r="V141" s="10">
        <v>0.25</v>
      </c>
      <c r="W141" t="s">
        <v>1809</v>
      </c>
      <c r="X141" s="6">
        <v>2147.5500000000002</v>
      </c>
      <c r="AE141"/>
    </row>
    <row r="142" spans="1:31" x14ac:dyDescent="0.25">
      <c r="A142" t="s">
        <v>1949</v>
      </c>
      <c r="B142" t="str">
        <f>VLOOKUP(Table6[[#This Row],[Customer_ID]],Table1[[Customer_ID]:[Name]],2,FALSE)</f>
        <v>Amy Wilson</v>
      </c>
      <c r="C142" t="str">
        <f>VLOOKUP(Table6[[#This Row],[Customer_ID]],Table1[[Customer_ID]:[City]],5,FALSE)</f>
        <v>Morrisburgh</v>
      </c>
      <c r="D142">
        <f>VLOOKUP(Table6[[#This Row],[Customer_ID]],Table1[],3,FALSE)</f>
        <v>44</v>
      </c>
      <c r="E142" t="str">
        <f>VLOOKUP(Table6[[#This Row],[Customer_ID]],Table1[],4,FALSE)</f>
        <v>Female</v>
      </c>
      <c r="F142" t="str">
        <f>VLOOKUP(Table6[[#This Row],[Customer_ID]],Table1[],6,FALSE)</f>
        <v>Indiana</v>
      </c>
      <c r="G142" t="str">
        <f>VLOOKUP(Table6[[#This Row],[Customer_ID]],Table1[],8,FALSE)</f>
        <v>Platinum</v>
      </c>
      <c r="H142" t="s">
        <v>562</v>
      </c>
      <c r="I142" s="16">
        <v>45255</v>
      </c>
      <c r="J142" t="s">
        <v>1711</v>
      </c>
      <c r="K142" t="str">
        <f>VLOOKUP($J142,'Product_Dim (2)'!$A$2:$G$101,{3,4,5,6},FALSE)</f>
        <v>Electronics</v>
      </c>
      <c r="L142" t="str">
        <f>VLOOKUP($J142,'Product_Dim (2)'!$A$2:$G$101,{4,5,6},FALSE)</f>
        <v>Accessories</v>
      </c>
      <c r="M142" s="6">
        <f t="array" ref="M142">VLOOKUP($J142,'Product_Dim (2)'!$A$2:$G$101,{6},FALSE)</f>
        <v>340.14</v>
      </c>
      <c r="N142">
        <f>VLOOKUP($J142,'Product_Dim (2)'!$A$2:$G$101,7,FALSE)</f>
        <v>361</v>
      </c>
      <c r="O142" t="s">
        <v>1756</v>
      </c>
      <c r="P142" t="str">
        <f>VLOOKUP($O142,'Store_Dim (2)'!$A$2:$E$21,2,FALSE)</f>
        <v>Gray Ltd</v>
      </c>
      <c r="Q142" t="str">
        <f>VLOOKUP(Table6[[#This Row],[Store_ID]],Table4[],3,FALSE)</f>
        <v>North</v>
      </c>
      <c r="R142" t="str">
        <f>VLOOKUP(Table6[[#This Row],[Store_ID]],Table4[],4,FALSE)</f>
        <v>New Michaelchester</v>
      </c>
      <c r="S142" t="str">
        <f>VLOOKUP(Table6[[#This Row],[Store_ID]],Table4[],5,FALSE)</f>
        <v>Outlet</v>
      </c>
      <c r="T142">
        <v>2</v>
      </c>
      <c r="U142" s="6">
        <v>478.85</v>
      </c>
      <c r="V142" s="10">
        <v>0.01</v>
      </c>
      <c r="W142" t="s">
        <v>1812</v>
      </c>
      <c r="X142" s="6">
        <v>948.12300000000005</v>
      </c>
      <c r="AE142"/>
    </row>
    <row r="143" spans="1:31" x14ac:dyDescent="0.25">
      <c r="A143" t="s">
        <v>1950</v>
      </c>
      <c r="B143" t="str">
        <f>VLOOKUP(Table6[[#This Row],[Customer_ID]],Table1[[Customer_ID]:[Name]],2,FALSE)</f>
        <v>Edward Hall</v>
      </c>
      <c r="C143" t="str">
        <f>VLOOKUP(Table6[[#This Row],[Customer_ID]],Table1[[Customer_ID]:[City]],5,FALSE)</f>
        <v>New William</v>
      </c>
      <c r="D143">
        <f>VLOOKUP(Table6[[#This Row],[Customer_ID]],Table1[],3,FALSE)</f>
        <v>51</v>
      </c>
      <c r="E143" t="str">
        <f>VLOOKUP(Table6[[#This Row],[Customer_ID]],Table1[],4,FALSE)</f>
        <v>Male</v>
      </c>
      <c r="F143" t="str">
        <f>VLOOKUP(Table6[[#This Row],[Customer_ID]],Table1[],6,FALSE)</f>
        <v>New Mexico</v>
      </c>
      <c r="G143" t="str">
        <f>VLOOKUP(Table6[[#This Row],[Customer_ID]],Table1[],8,FALSE)</f>
        <v>Gold</v>
      </c>
      <c r="H143" t="s">
        <v>391</v>
      </c>
      <c r="I143" s="16">
        <v>45718</v>
      </c>
      <c r="J143" t="s">
        <v>1625</v>
      </c>
      <c r="K143" t="str">
        <f>VLOOKUP($J143,'Product_Dim (2)'!$A$2:$G$101,{3,4,5,6},FALSE)</f>
        <v>Beauty</v>
      </c>
      <c r="L143" t="str">
        <f>VLOOKUP($J143,'Product_Dim (2)'!$A$2:$G$101,{4,5,6},FALSE)</f>
        <v>Makeup</v>
      </c>
      <c r="M143" s="6">
        <f t="array" ref="M143">VLOOKUP($J143,'Product_Dim (2)'!$A$2:$G$101,{6},FALSE)</f>
        <v>250.41615384615383</v>
      </c>
      <c r="N143">
        <f>VLOOKUP($J143,'Product_Dim (2)'!$A$2:$G$101,7,FALSE)</f>
        <v>431</v>
      </c>
      <c r="O143" t="s">
        <v>1735</v>
      </c>
      <c r="P143" t="str">
        <f>VLOOKUP($O143,'Store_Dim (2)'!$A$2:$E$21,2,FALSE)</f>
        <v>Rivera-Warner</v>
      </c>
      <c r="Q143" t="str">
        <f>VLOOKUP(Table6[[#This Row],[Store_ID]],Table4[],3,FALSE)</f>
        <v>East</v>
      </c>
      <c r="R143" t="str">
        <f>VLOOKUP(Table6[[#This Row],[Store_ID]],Table4[],4,FALSE)</f>
        <v>Washingtonfurt</v>
      </c>
      <c r="S143" t="str">
        <f>VLOOKUP(Table6[[#This Row],[Store_ID]],Table4[],5,FALSE)</f>
        <v>Flagship</v>
      </c>
      <c r="T143">
        <v>1</v>
      </c>
      <c r="U143" s="6">
        <v>503.95</v>
      </c>
      <c r="V143" s="10">
        <v>0.26</v>
      </c>
      <c r="W143" t="s">
        <v>1812</v>
      </c>
      <c r="X143" s="6">
        <v>372.923</v>
      </c>
      <c r="AE143"/>
    </row>
    <row r="144" spans="1:31" x14ac:dyDescent="0.25">
      <c r="A144" t="s">
        <v>1951</v>
      </c>
      <c r="B144" t="str">
        <f>VLOOKUP(Table6[[#This Row],[Customer_ID]],Table1[[Customer_ID]:[Name]],2,FALSE)</f>
        <v>John Donaldson</v>
      </c>
      <c r="C144" t="str">
        <f>VLOOKUP(Table6[[#This Row],[Customer_ID]],Table1[[Customer_ID]:[City]],5,FALSE)</f>
        <v>New Edward</v>
      </c>
      <c r="D144">
        <f>VLOOKUP(Table6[[#This Row],[Customer_ID]],Table1[],3,FALSE)</f>
        <v>27</v>
      </c>
      <c r="E144" t="str">
        <f>VLOOKUP(Table6[[#This Row],[Customer_ID]],Table1[],4,FALSE)</f>
        <v>Male</v>
      </c>
      <c r="F144" t="str">
        <f>VLOOKUP(Table6[[#This Row],[Customer_ID]],Table1[],6,FALSE)</f>
        <v>Maine</v>
      </c>
      <c r="G144" t="str">
        <f>VLOOKUP(Table6[[#This Row],[Customer_ID]],Table1[],8,FALSE)</f>
        <v>Bronze</v>
      </c>
      <c r="H144" t="s">
        <v>1229</v>
      </c>
      <c r="I144" s="16">
        <v>45573</v>
      </c>
      <c r="J144" t="s">
        <v>1663</v>
      </c>
      <c r="K144" t="str">
        <f>VLOOKUP($J144,'Product_Dim (2)'!$A$2:$G$101,{3,4,5,6},FALSE)</f>
        <v>Beauty</v>
      </c>
      <c r="L144" t="str">
        <f>VLOOKUP($J144,'Product_Dim (2)'!$A$2:$G$101,{4,5,6},FALSE)</f>
        <v>Haircare</v>
      </c>
      <c r="M144" s="6">
        <f t="array" ref="M144">VLOOKUP($J144,'Product_Dim (2)'!$A$2:$G$101,{6},FALSE)</f>
        <v>340.39</v>
      </c>
      <c r="N144">
        <f>VLOOKUP($J144,'Product_Dim (2)'!$A$2:$G$101,7,FALSE)</f>
        <v>177</v>
      </c>
      <c r="O144" t="s">
        <v>1777</v>
      </c>
      <c r="P144" t="str">
        <f>VLOOKUP($O144,'Store_Dim (2)'!$A$2:$E$21,2,FALSE)</f>
        <v>Thomas, Bridges and Harris</v>
      </c>
      <c r="Q144" t="str">
        <f>VLOOKUP(Table6[[#This Row],[Store_ID]],Table4[],3,FALSE)</f>
        <v>North</v>
      </c>
      <c r="R144" t="str">
        <f>VLOOKUP(Table6[[#This Row],[Store_ID]],Table4[],4,FALSE)</f>
        <v>Sabrinatown</v>
      </c>
      <c r="S144" t="str">
        <f>VLOOKUP(Table6[[#This Row],[Store_ID]],Table4[],5,FALSE)</f>
        <v>Online</v>
      </c>
      <c r="T144">
        <v>2</v>
      </c>
      <c r="U144" s="6">
        <v>975.48</v>
      </c>
      <c r="V144" s="10">
        <v>0.26</v>
      </c>
      <c r="W144" t="s">
        <v>1812</v>
      </c>
      <c r="X144" s="6">
        <v>1443.7103999999999</v>
      </c>
      <c r="AE144"/>
    </row>
    <row r="145" spans="1:31" x14ac:dyDescent="0.25">
      <c r="A145" t="s">
        <v>1952</v>
      </c>
      <c r="B145" t="str">
        <f>VLOOKUP(Table6[[#This Row],[Customer_ID]],Table1[[Customer_ID]:[Name]],2,FALSE)</f>
        <v>Terry Moses</v>
      </c>
      <c r="C145" t="str">
        <f>VLOOKUP(Table6[[#This Row],[Customer_ID]],Table1[[Customer_ID]:[City]],5,FALSE)</f>
        <v>Leahmouth</v>
      </c>
      <c r="D145">
        <f>VLOOKUP(Table6[[#This Row],[Customer_ID]],Table1[],3,FALSE)</f>
        <v>51</v>
      </c>
      <c r="E145" t="str">
        <f>VLOOKUP(Table6[[#This Row],[Customer_ID]],Table1[],4,FALSE)</f>
        <v>Female</v>
      </c>
      <c r="F145" t="str">
        <f>VLOOKUP(Table6[[#This Row],[Customer_ID]],Table1[],6,FALSE)</f>
        <v>Nevada</v>
      </c>
      <c r="G145" t="str">
        <f>VLOOKUP(Table6[[#This Row],[Customer_ID]],Table1[],8,FALSE)</f>
        <v>Platinum</v>
      </c>
      <c r="H145" t="s">
        <v>1235</v>
      </c>
      <c r="I145" s="16">
        <v>45884</v>
      </c>
      <c r="J145" t="s">
        <v>1599</v>
      </c>
      <c r="K145" t="str">
        <f>VLOOKUP($J145,'Product_Dim (2)'!$A$2:$G$101,{3,4,5,6},FALSE)</f>
        <v>Electronics</v>
      </c>
      <c r="L145" t="str">
        <f>VLOOKUP($J145,'Product_Dim (2)'!$A$2:$G$101,{4,5,6},FALSE)</f>
        <v>Computer</v>
      </c>
      <c r="M145" s="6">
        <f t="array" ref="M145">VLOOKUP($J145,'Product_Dim (2)'!$A$2:$G$101,{6},FALSE)</f>
        <v>419.28</v>
      </c>
      <c r="N145">
        <f>VLOOKUP($J145,'Product_Dim (2)'!$A$2:$G$101,7,FALSE)</f>
        <v>86</v>
      </c>
      <c r="O145" t="s">
        <v>1787</v>
      </c>
      <c r="P145" t="str">
        <f>VLOOKUP($O145,'Store_Dim (2)'!$A$2:$E$21,2,FALSE)</f>
        <v>Frederick-Wright</v>
      </c>
      <c r="Q145" t="str">
        <f>VLOOKUP(Table6[[#This Row],[Store_ID]],Table4[],3,FALSE)</f>
        <v>West</v>
      </c>
      <c r="R145" t="str">
        <f>VLOOKUP(Table6[[#This Row],[Store_ID]],Table4[],4,FALSE)</f>
        <v>New Jimmymouth</v>
      </c>
      <c r="S145" t="str">
        <f>VLOOKUP(Table6[[#This Row],[Store_ID]],Table4[],5,FALSE)</f>
        <v>Flagship</v>
      </c>
      <c r="T145">
        <v>4</v>
      </c>
      <c r="U145" s="6">
        <v>450.12</v>
      </c>
      <c r="V145" s="10">
        <v>0.28999999999999998</v>
      </c>
      <c r="W145" t="s">
        <v>1812</v>
      </c>
      <c r="X145" s="6">
        <v>1278.3407999999999</v>
      </c>
      <c r="AE145"/>
    </row>
    <row r="146" spans="1:31" x14ac:dyDescent="0.25">
      <c r="A146" t="s">
        <v>1953</v>
      </c>
      <c r="B146" t="str">
        <f>VLOOKUP(Table6[[#This Row],[Customer_ID]],Table1[[Customer_ID]:[Name]],2,FALSE)</f>
        <v>Lindsay Beasley</v>
      </c>
      <c r="C146" t="str">
        <f>VLOOKUP(Table6[[#This Row],[Customer_ID]],Table1[[Customer_ID]:[City]],5,FALSE)</f>
        <v>Wesleyhaven</v>
      </c>
      <c r="D146">
        <f>VLOOKUP(Table6[[#This Row],[Customer_ID]],Table1[],3,FALSE)</f>
        <v>37</v>
      </c>
      <c r="E146" t="str">
        <f>VLOOKUP(Table6[[#This Row],[Customer_ID]],Table1[],4,FALSE)</f>
        <v>Female</v>
      </c>
      <c r="F146" t="str">
        <f>VLOOKUP(Table6[[#This Row],[Customer_ID]],Table1[],6,FALSE)</f>
        <v>Idaho</v>
      </c>
      <c r="G146" t="str">
        <f>VLOOKUP(Table6[[#This Row],[Customer_ID]],Table1[],8,FALSE)</f>
        <v>Silver</v>
      </c>
      <c r="H146" t="s">
        <v>1333</v>
      </c>
      <c r="I146" s="16">
        <v>45448</v>
      </c>
      <c r="J146" t="s">
        <v>1603</v>
      </c>
      <c r="K146" t="str">
        <f>VLOOKUP($J146,'Product_Dim (2)'!$A$2:$G$101,{3,4,5,6},FALSE)</f>
        <v>Clothing</v>
      </c>
      <c r="L146" t="str">
        <f>VLOOKUP($J146,'Product_Dim (2)'!$A$2:$G$101,{4,5,6},FALSE)</f>
        <v>Tops</v>
      </c>
      <c r="M146" s="6">
        <f t="array" ref="M146">VLOOKUP($J146,'Product_Dim (2)'!$A$2:$G$101,{6},FALSE)</f>
        <v>223.43</v>
      </c>
      <c r="N146">
        <f>VLOOKUP($J146,'Product_Dim (2)'!$A$2:$G$101,7,FALSE)</f>
        <v>154</v>
      </c>
      <c r="O146" t="s">
        <v>1765</v>
      </c>
      <c r="P146" t="str">
        <f>VLOOKUP($O146,'Store_Dim (2)'!$A$2:$E$21,2,FALSE)</f>
        <v>Bean, Jones and Park</v>
      </c>
      <c r="Q146" t="str">
        <f>VLOOKUP(Table6[[#This Row],[Store_ID]],Table4[],3,FALSE)</f>
        <v>West</v>
      </c>
      <c r="R146" t="str">
        <f>VLOOKUP(Table6[[#This Row],[Store_ID]],Table4[],4,FALSE)</f>
        <v>Thompsonborough</v>
      </c>
      <c r="S146" t="str">
        <f>VLOOKUP(Table6[[#This Row],[Store_ID]],Table4[],5,FALSE)</f>
        <v>Online</v>
      </c>
      <c r="T146">
        <v>3</v>
      </c>
      <c r="U146" s="6">
        <v>237.24</v>
      </c>
      <c r="V146" s="10">
        <v>0.24</v>
      </c>
      <c r="W146" t="s">
        <v>1809</v>
      </c>
      <c r="X146" s="6">
        <v>540.90719999999999</v>
      </c>
      <c r="AE146"/>
    </row>
    <row r="147" spans="1:31" x14ac:dyDescent="0.25">
      <c r="A147" t="s">
        <v>1954</v>
      </c>
      <c r="B147" t="str">
        <f>VLOOKUP(Table6[[#This Row],[Customer_ID]],Table1[[Customer_ID]:[Name]],2,FALSE)</f>
        <v>John Perez</v>
      </c>
      <c r="C147" t="str">
        <f>VLOOKUP(Table6[[#This Row],[Customer_ID]],Table1[[Customer_ID]:[City]],5,FALSE)</f>
        <v>Brandontown</v>
      </c>
      <c r="D147">
        <f>VLOOKUP(Table6[[#This Row],[Customer_ID]],Table1[],3,FALSE)</f>
        <v>29</v>
      </c>
      <c r="E147" t="str">
        <f>VLOOKUP(Table6[[#This Row],[Customer_ID]],Table1[],4,FALSE)</f>
        <v>Female</v>
      </c>
      <c r="F147" t="str">
        <f>VLOOKUP(Table6[[#This Row],[Customer_ID]],Table1[],6,FALSE)</f>
        <v>South Carolina</v>
      </c>
      <c r="G147" t="str">
        <f>VLOOKUP(Table6[[#This Row],[Customer_ID]],Table1[],8,FALSE)</f>
        <v>Gold</v>
      </c>
      <c r="H147" t="s">
        <v>1401</v>
      </c>
      <c r="I147" s="16">
        <v>45522</v>
      </c>
      <c r="J147" t="s">
        <v>1639</v>
      </c>
      <c r="K147" t="str">
        <f>VLOOKUP($J147,'Product_Dim (2)'!$A$2:$G$101,{3,4,5,6},FALSE)</f>
        <v>Sports</v>
      </c>
      <c r="L147" t="str">
        <f>VLOOKUP($J147,'Product_Dim (2)'!$A$2:$G$101,{4,5,6},FALSE)</f>
        <v>Accessories</v>
      </c>
      <c r="M147" s="6">
        <f t="array" ref="M147">VLOOKUP($J147,'Product_Dim (2)'!$A$2:$G$101,{6},FALSE)</f>
        <v>434.84</v>
      </c>
      <c r="N147">
        <f>VLOOKUP($J147,'Product_Dim (2)'!$A$2:$G$101,7,FALSE)</f>
        <v>185</v>
      </c>
      <c r="O147" t="s">
        <v>1784</v>
      </c>
      <c r="P147" t="str">
        <f>VLOOKUP($O147,'Store_Dim (2)'!$A$2:$E$21,2,FALSE)</f>
        <v>Shelton PLC</v>
      </c>
      <c r="Q147" t="str">
        <f>VLOOKUP(Table6[[#This Row],[Store_ID]],Table4[],3,FALSE)</f>
        <v>North</v>
      </c>
      <c r="R147" t="str">
        <f>VLOOKUP(Table6[[#This Row],[Store_ID]],Table4[],4,FALSE)</f>
        <v>East Jenniferstad</v>
      </c>
      <c r="S147" t="str">
        <f>VLOOKUP(Table6[[#This Row],[Store_ID]],Table4[],5,FALSE)</f>
        <v>Flagship</v>
      </c>
      <c r="T147">
        <v>2</v>
      </c>
      <c r="U147" s="6">
        <v>536.84</v>
      </c>
      <c r="V147" s="10">
        <v>0.09</v>
      </c>
      <c r="W147" t="s">
        <v>1812</v>
      </c>
      <c r="X147" s="6">
        <v>977.04880000000014</v>
      </c>
      <c r="AE147"/>
    </row>
    <row r="148" spans="1:31" x14ac:dyDescent="0.25">
      <c r="A148" t="s">
        <v>1955</v>
      </c>
      <c r="B148" t="str">
        <f>VLOOKUP(Table6[[#This Row],[Customer_ID]],Table1[[Customer_ID]:[Name]],2,FALSE)</f>
        <v>Adam Castro</v>
      </c>
      <c r="C148" t="str">
        <f>VLOOKUP(Table6[[#This Row],[Customer_ID]],Table1[[Customer_ID]:[City]],5,FALSE)</f>
        <v>New Donnabury</v>
      </c>
      <c r="D148">
        <f>VLOOKUP(Table6[[#This Row],[Customer_ID]],Table1[],3,FALSE)</f>
        <v>51</v>
      </c>
      <c r="E148" t="str">
        <f>VLOOKUP(Table6[[#This Row],[Customer_ID]],Table1[],4,FALSE)</f>
        <v>Male</v>
      </c>
      <c r="F148" t="str">
        <f>VLOOKUP(Table6[[#This Row],[Customer_ID]],Table1[],6,FALSE)</f>
        <v>Texas</v>
      </c>
      <c r="G148" t="str">
        <f>VLOOKUP(Table6[[#This Row],[Customer_ID]],Table1[],8,FALSE)</f>
        <v>Silver</v>
      </c>
      <c r="H148" t="s">
        <v>1355</v>
      </c>
      <c r="I148" s="16">
        <v>45626</v>
      </c>
      <c r="J148" t="s">
        <v>1603</v>
      </c>
      <c r="K148" t="str">
        <f>VLOOKUP($J148,'Product_Dim (2)'!$A$2:$G$101,{3,4,5,6},FALSE)</f>
        <v>Clothing</v>
      </c>
      <c r="L148" t="str">
        <f>VLOOKUP($J148,'Product_Dim (2)'!$A$2:$G$101,{4,5,6},FALSE)</f>
        <v>Tops</v>
      </c>
      <c r="M148" s="6">
        <f t="array" ref="M148">VLOOKUP($J148,'Product_Dim (2)'!$A$2:$G$101,{6},FALSE)</f>
        <v>223.43</v>
      </c>
      <c r="N148">
        <f>VLOOKUP($J148,'Product_Dim (2)'!$A$2:$G$101,7,FALSE)</f>
        <v>154</v>
      </c>
      <c r="O148" t="s">
        <v>1796</v>
      </c>
      <c r="P148" t="str">
        <f>VLOOKUP($O148,'Store_Dim (2)'!$A$2:$E$21,2,FALSE)</f>
        <v>Mann-Austin</v>
      </c>
      <c r="Q148" t="str">
        <f>VLOOKUP(Table6[[#This Row],[Store_ID]],Table4[],3,FALSE)</f>
        <v>East</v>
      </c>
      <c r="R148" t="str">
        <f>VLOOKUP(Table6[[#This Row],[Store_ID]],Table4[],4,FALSE)</f>
        <v>Vasquezborough</v>
      </c>
      <c r="S148" t="str">
        <f>VLOOKUP(Table6[[#This Row],[Store_ID]],Table4[],5,FALSE)</f>
        <v>Online</v>
      </c>
      <c r="T148">
        <v>3</v>
      </c>
      <c r="U148" s="6">
        <v>584.41</v>
      </c>
      <c r="V148" s="10">
        <v>0</v>
      </c>
      <c r="W148" t="s">
        <v>1812</v>
      </c>
      <c r="X148" s="6">
        <v>1753.23</v>
      </c>
      <c r="AE148"/>
    </row>
    <row r="149" spans="1:31" x14ac:dyDescent="0.25">
      <c r="A149" t="s">
        <v>1956</v>
      </c>
      <c r="B149" t="str">
        <f>VLOOKUP(Table6[[#This Row],[Customer_ID]],Table1[[Customer_ID]:[Name]],2,FALSE)</f>
        <v>Lisa Chandler</v>
      </c>
      <c r="C149" t="str">
        <f>VLOOKUP(Table6[[#This Row],[Customer_ID]],Table1[[Customer_ID]:[City]],5,FALSE)</f>
        <v>Port Richard</v>
      </c>
      <c r="D149">
        <f>VLOOKUP(Table6[[#This Row],[Customer_ID]],Table1[],3,FALSE)</f>
        <v>29</v>
      </c>
      <c r="E149" t="str">
        <f>VLOOKUP(Table6[[#This Row],[Customer_ID]],Table1[],4,FALSE)</f>
        <v>Male</v>
      </c>
      <c r="F149" t="str">
        <f>VLOOKUP(Table6[[#This Row],[Customer_ID]],Table1[],6,FALSE)</f>
        <v>Montana</v>
      </c>
      <c r="G149" t="str">
        <f>VLOOKUP(Table6[[#This Row],[Customer_ID]],Table1[],8,FALSE)</f>
        <v>Platinum</v>
      </c>
      <c r="H149" t="s">
        <v>923</v>
      </c>
      <c r="I149" s="16">
        <v>45617</v>
      </c>
      <c r="J149" t="s">
        <v>1695</v>
      </c>
      <c r="K149" t="str">
        <f>VLOOKUP($J149,'Product_Dim (2)'!$A$2:$G$101,{3,4,5,6},FALSE)</f>
        <v>Sports</v>
      </c>
      <c r="L149" t="str">
        <f>VLOOKUP($J149,'Product_Dim (2)'!$A$2:$G$101,{4,5,6},FALSE)</f>
        <v>Fitness</v>
      </c>
      <c r="M149" s="6">
        <f t="array" ref="M149">VLOOKUP($J149,'Product_Dim (2)'!$A$2:$G$101,{6},FALSE)</f>
        <v>152.91999999999999</v>
      </c>
      <c r="N149">
        <f>VLOOKUP($J149,'Product_Dim (2)'!$A$2:$G$101,7,FALSE)</f>
        <v>281</v>
      </c>
      <c r="O149" t="s">
        <v>1796</v>
      </c>
      <c r="P149" t="str">
        <f>VLOOKUP($O149,'Store_Dim (2)'!$A$2:$E$21,2,FALSE)</f>
        <v>Mann-Austin</v>
      </c>
      <c r="Q149" t="str">
        <f>VLOOKUP(Table6[[#This Row],[Store_ID]],Table4[],3,FALSE)</f>
        <v>East</v>
      </c>
      <c r="R149" t="str">
        <f>VLOOKUP(Table6[[#This Row],[Store_ID]],Table4[],4,FALSE)</f>
        <v>Vasquezborough</v>
      </c>
      <c r="S149" t="str">
        <f>VLOOKUP(Table6[[#This Row],[Store_ID]],Table4[],5,FALSE)</f>
        <v>Online</v>
      </c>
      <c r="T149">
        <v>1</v>
      </c>
      <c r="U149" s="6">
        <v>653.87</v>
      </c>
      <c r="V149" s="10">
        <v>0.14000000000000001</v>
      </c>
      <c r="W149" t="s">
        <v>1809</v>
      </c>
      <c r="X149" s="6">
        <v>562.32820000000004</v>
      </c>
      <c r="AE149"/>
    </row>
    <row r="150" spans="1:31" x14ac:dyDescent="0.25">
      <c r="A150" t="s">
        <v>1957</v>
      </c>
      <c r="B150" t="str">
        <f>VLOOKUP(Table6[[#This Row],[Customer_ID]],Table1[[Customer_ID]:[Name]],2,FALSE)</f>
        <v>Amanda Powell</v>
      </c>
      <c r="C150" t="str">
        <f>VLOOKUP(Table6[[#This Row],[Customer_ID]],Table1[[Customer_ID]:[City]],5,FALSE)</f>
        <v>South William</v>
      </c>
      <c r="D150">
        <f>VLOOKUP(Table6[[#This Row],[Customer_ID]],Table1[],3,FALSE)</f>
        <v>28</v>
      </c>
      <c r="E150" t="str">
        <f>VLOOKUP(Table6[[#This Row],[Customer_ID]],Table1[],4,FALSE)</f>
        <v>Male</v>
      </c>
      <c r="F150" t="str">
        <f>VLOOKUP(Table6[[#This Row],[Customer_ID]],Table1[],6,FALSE)</f>
        <v>Alabama</v>
      </c>
      <c r="G150" t="str">
        <f>VLOOKUP(Table6[[#This Row],[Customer_ID]],Table1[],8,FALSE)</f>
        <v>Silver</v>
      </c>
      <c r="H150" t="s">
        <v>1499</v>
      </c>
      <c r="I150" s="16">
        <v>45878</v>
      </c>
      <c r="J150" t="s">
        <v>1705</v>
      </c>
      <c r="K150" t="str">
        <f>VLOOKUP($J150,'Product_Dim (2)'!$A$2:$G$101,{3,4,5,6},FALSE)</f>
        <v>Home</v>
      </c>
      <c r="L150" t="str">
        <f>VLOOKUP($J150,'Product_Dim (2)'!$A$2:$G$101,{4,5,6},FALSE)</f>
        <v>Lighting</v>
      </c>
      <c r="M150" s="6">
        <f t="array" ref="M150">VLOOKUP($J150,'Product_Dim (2)'!$A$2:$G$101,{6},FALSE)</f>
        <v>371.38</v>
      </c>
      <c r="N150">
        <f>VLOOKUP($J150,'Product_Dim (2)'!$A$2:$G$101,7,FALSE)</f>
        <v>220</v>
      </c>
      <c r="O150" t="s">
        <v>1735</v>
      </c>
      <c r="P150" t="str">
        <f>VLOOKUP($O150,'Store_Dim (2)'!$A$2:$E$21,2,FALSE)</f>
        <v>Rivera-Warner</v>
      </c>
      <c r="Q150" t="str">
        <f>VLOOKUP(Table6[[#This Row],[Store_ID]],Table4[],3,FALSE)</f>
        <v>East</v>
      </c>
      <c r="R150" t="str">
        <f>VLOOKUP(Table6[[#This Row],[Store_ID]],Table4[],4,FALSE)</f>
        <v>Washingtonfurt</v>
      </c>
      <c r="S150" t="str">
        <f>VLOOKUP(Table6[[#This Row],[Store_ID]],Table4[],5,FALSE)</f>
        <v>Flagship</v>
      </c>
      <c r="T150">
        <v>1</v>
      </c>
      <c r="U150" s="6">
        <v>652.03</v>
      </c>
      <c r="V150" s="10">
        <v>0.27</v>
      </c>
      <c r="W150" t="s">
        <v>1807</v>
      </c>
      <c r="X150" s="6">
        <v>475.9819</v>
      </c>
      <c r="AE150"/>
    </row>
    <row r="151" spans="1:31" x14ac:dyDescent="0.25">
      <c r="A151" t="s">
        <v>1958</v>
      </c>
      <c r="B151" t="str">
        <f>VLOOKUP(Table6[[#This Row],[Customer_ID]],Table1[[Customer_ID]:[Name]],2,FALSE)</f>
        <v>Christy Vasquez</v>
      </c>
      <c r="C151" t="str">
        <f>VLOOKUP(Table6[[#This Row],[Customer_ID]],Table1[[Customer_ID]:[City]],5,FALSE)</f>
        <v>Port Travisstad</v>
      </c>
      <c r="D151">
        <f>VLOOKUP(Table6[[#This Row],[Customer_ID]],Table1[],3,FALSE)</f>
        <v>28</v>
      </c>
      <c r="E151" t="str">
        <f>VLOOKUP(Table6[[#This Row],[Customer_ID]],Table1[],4,FALSE)</f>
        <v>Female</v>
      </c>
      <c r="F151" t="str">
        <f>VLOOKUP(Table6[[#This Row],[Customer_ID]],Table1[],6,FALSE)</f>
        <v>South Carolina</v>
      </c>
      <c r="G151" t="str">
        <f>VLOOKUP(Table6[[#This Row],[Customer_ID]],Table1[],8,FALSE)</f>
        <v>Gold</v>
      </c>
      <c r="H151" t="s">
        <v>330</v>
      </c>
      <c r="I151" s="16">
        <v>45502</v>
      </c>
      <c r="J151" t="s">
        <v>1538</v>
      </c>
      <c r="K151" t="str">
        <f>VLOOKUP($J151,'Product_Dim (2)'!$A$2:$G$101,{3,4,5,6},FALSE)</f>
        <v>Clothing</v>
      </c>
      <c r="L151" t="str">
        <f>VLOOKUP($J151,'Product_Dim (2)'!$A$2:$G$101,{4,5,6},FALSE)</f>
        <v>Accessories</v>
      </c>
      <c r="M151" s="6">
        <f t="array" ref="M151">VLOOKUP($J151,'Product_Dim (2)'!$A$2:$G$101,{6},FALSE)</f>
        <v>261</v>
      </c>
      <c r="N151">
        <f>VLOOKUP($J151,'Product_Dim (2)'!$A$2:$G$101,7,FALSE)</f>
        <v>59</v>
      </c>
      <c r="O151" t="s">
        <v>1777</v>
      </c>
      <c r="P151" t="str">
        <f>VLOOKUP($O151,'Store_Dim (2)'!$A$2:$E$21,2,FALSE)</f>
        <v>Thomas, Bridges and Harris</v>
      </c>
      <c r="Q151" t="str">
        <f>VLOOKUP(Table6[[#This Row],[Store_ID]],Table4[],3,FALSE)</f>
        <v>North</v>
      </c>
      <c r="R151" t="str">
        <f>VLOOKUP(Table6[[#This Row],[Store_ID]],Table4[],4,FALSE)</f>
        <v>Sabrinatown</v>
      </c>
      <c r="S151" t="str">
        <f>VLOOKUP(Table6[[#This Row],[Store_ID]],Table4[],5,FALSE)</f>
        <v>Online</v>
      </c>
      <c r="T151">
        <v>3</v>
      </c>
      <c r="U151" s="6">
        <v>513.36</v>
      </c>
      <c r="V151" s="10">
        <v>7.0000000000000007E-2</v>
      </c>
      <c r="W151" t="s">
        <v>1812</v>
      </c>
      <c r="X151" s="6">
        <v>1432.2744</v>
      </c>
      <c r="AE151"/>
    </row>
    <row r="152" spans="1:31" x14ac:dyDescent="0.25">
      <c r="A152" t="s">
        <v>1959</v>
      </c>
      <c r="B152" t="str">
        <f>VLOOKUP(Table6[[#This Row],[Customer_ID]],Table1[[Customer_ID]:[Name]],2,FALSE)</f>
        <v>Mr. Mark Beasley</v>
      </c>
      <c r="C152" t="str">
        <f>VLOOKUP(Table6[[#This Row],[Customer_ID]],Table1[[Customer_ID]:[City]],5,FALSE)</f>
        <v>West Johnchester</v>
      </c>
      <c r="D152">
        <f>VLOOKUP(Table6[[#This Row],[Customer_ID]],Table1[],3,FALSE)</f>
        <v>24</v>
      </c>
      <c r="E152" t="str">
        <f>VLOOKUP(Table6[[#This Row],[Customer_ID]],Table1[],4,FALSE)</f>
        <v>Female</v>
      </c>
      <c r="F152" t="str">
        <f>VLOOKUP(Table6[[#This Row],[Customer_ID]],Table1[],6,FALSE)</f>
        <v>Indiana</v>
      </c>
      <c r="G152" t="str">
        <f>VLOOKUP(Table6[[#This Row],[Customer_ID]],Table1[],8,FALSE)</f>
        <v>Silver</v>
      </c>
      <c r="H152" t="s">
        <v>248</v>
      </c>
      <c r="I152" s="16">
        <v>45433</v>
      </c>
      <c r="J152" t="s">
        <v>1635</v>
      </c>
      <c r="K152" t="str">
        <f>VLOOKUP($J152,'Product_Dim (2)'!$A$2:$G$101,{3,4,5,6},FALSE)</f>
        <v>Sports</v>
      </c>
      <c r="L152" t="str">
        <f>VLOOKUP($J152,'Product_Dim (2)'!$A$2:$G$101,{4,5,6},FALSE)</f>
        <v>Team Sports</v>
      </c>
      <c r="M152" s="6">
        <f t="array" ref="M152">VLOOKUP($J152,'Product_Dim (2)'!$A$2:$G$101,{6},FALSE)</f>
        <v>212.26</v>
      </c>
      <c r="N152">
        <f>VLOOKUP($J152,'Product_Dim (2)'!$A$2:$G$101,7,FALSE)</f>
        <v>82</v>
      </c>
      <c r="O152" t="s">
        <v>1756</v>
      </c>
      <c r="P152" t="str">
        <f>VLOOKUP($O152,'Store_Dim (2)'!$A$2:$E$21,2,FALSE)</f>
        <v>Gray Ltd</v>
      </c>
      <c r="Q152" t="str">
        <f>VLOOKUP(Table6[[#This Row],[Store_ID]],Table4[],3,FALSE)</f>
        <v>North</v>
      </c>
      <c r="R152" t="str">
        <f>VLOOKUP(Table6[[#This Row],[Store_ID]],Table4[],4,FALSE)</f>
        <v>New Michaelchester</v>
      </c>
      <c r="S152" t="str">
        <f>VLOOKUP(Table6[[#This Row],[Store_ID]],Table4[],5,FALSE)</f>
        <v>Outlet</v>
      </c>
      <c r="T152">
        <v>4</v>
      </c>
      <c r="U152" s="6">
        <v>355.64</v>
      </c>
      <c r="V152" s="10">
        <v>0.16</v>
      </c>
      <c r="W152" t="s">
        <v>1812</v>
      </c>
      <c r="X152" s="6">
        <v>1194.9503999999999</v>
      </c>
      <c r="AE152"/>
    </row>
    <row r="153" spans="1:31" x14ac:dyDescent="0.25">
      <c r="A153" t="s">
        <v>1960</v>
      </c>
      <c r="B153" t="str">
        <f>VLOOKUP(Table6[[#This Row],[Customer_ID]],Table1[[Customer_ID]:[Name]],2,FALSE)</f>
        <v>Paul Fox</v>
      </c>
      <c r="C153" t="str">
        <f>VLOOKUP(Table6[[#This Row],[Customer_ID]],Table1[[Customer_ID]:[City]],5,FALSE)</f>
        <v>Michaelton</v>
      </c>
      <c r="D153">
        <f>VLOOKUP(Table6[[#This Row],[Customer_ID]],Table1[],3,FALSE)</f>
        <v>33</v>
      </c>
      <c r="E153" t="str">
        <f>VLOOKUP(Table6[[#This Row],[Customer_ID]],Table1[],4,FALSE)</f>
        <v>Female</v>
      </c>
      <c r="F153" t="str">
        <f>VLOOKUP(Table6[[#This Row],[Customer_ID]],Table1[],6,FALSE)</f>
        <v>Hawaii</v>
      </c>
      <c r="G153" t="str">
        <f>VLOOKUP(Table6[[#This Row],[Customer_ID]],Table1[],8,FALSE)</f>
        <v>Silver</v>
      </c>
      <c r="H153" t="s">
        <v>97</v>
      </c>
      <c r="I153" s="16">
        <v>45594</v>
      </c>
      <c r="J153" t="s">
        <v>1557</v>
      </c>
      <c r="K153" t="str">
        <f>VLOOKUP($J153,'Product_Dim (2)'!$A$2:$G$101,{3,4,5,6},FALSE)</f>
        <v>Electronics</v>
      </c>
      <c r="L153" t="str">
        <f>VLOOKUP($J153,'Product_Dim (2)'!$A$2:$G$101,{4,5,6},FALSE)</f>
        <v>Accessories</v>
      </c>
      <c r="M153" s="6">
        <f t="array" ref="M153">VLOOKUP($J153,'Product_Dim (2)'!$A$2:$G$101,{6},FALSE)</f>
        <v>242.23</v>
      </c>
      <c r="N153">
        <f>VLOOKUP($J153,'Product_Dim (2)'!$A$2:$G$101,7,FALSE)</f>
        <v>453</v>
      </c>
      <c r="O153" t="s">
        <v>1765</v>
      </c>
      <c r="P153" t="str">
        <f>VLOOKUP($O153,'Store_Dim (2)'!$A$2:$E$21,2,FALSE)</f>
        <v>Bean, Jones and Park</v>
      </c>
      <c r="Q153" t="str">
        <f>VLOOKUP(Table6[[#This Row],[Store_ID]],Table4[],3,FALSE)</f>
        <v>West</v>
      </c>
      <c r="R153" t="str">
        <f>VLOOKUP(Table6[[#This Row],[Store_ID]],Table4[],4,FALSE)</f>
        <v>Thompsonborough</v>
      </c>
      <c r="S153" t="str">
        <f>VLOOKUP(Table6[[#This Row],[Store_ID]],Table4[],5,FALSE)</f>
        <v>Online</v>
      </c>
      <c r="T153">
        <v>4</v>
      </c>
      <c r="U153" s="6">
        <v>535.4</v>
      </c>
      <c r="V153" s="10">
        <v>0.26</v>
      </c>
      <c r="W153" t="s">
        <v>1809</v>
      </c>
      <c r="X153" s="6">
        <v>1584.7840000000001</v>
      </c>
      <c r="AE153"/>
    </row>
    <row r="154" spans="1:31" x14ac:dyDescent="0.25">
      <c r="A154" t="s">
        <v>1961</v>
      </c>
      <c r="B154" t="str">
        <f>VLOOKUP(Table6[[#This Row],[Customer_ID]],Table1[[Customer_ID]:[Name]],2,FALSE)</f>
        <v>Brian Hammond</v>
      </c>
      <c r="C154" t="str">
        <f>VLOOKUP(Table6[[#This Row],[Customer_ID]],Table1[[Customer_ID]:[City]],5,FALSE)</f>
        <v>North Nicholas</v>
      </c>
      <c r="D154">
        <f>VLOOKUP(Table6[[#This Row],[Customer_ID]],Table1[],3,FALSE)</f>
        <v>56</v>
      </c>
      <c r="E154" t="str">
        <f>VLOOKUP(Table6[[#This Row],[Customer_ID]],Table1[],4,FALSE)</f>
        <v>Female</v>
      </c>
      <c r="F154" t="str">
        <f>VLOOKUP(Table6[[#This Row],[Customer_ID]],Table1[],6,FALSE)</f>
        <v>Texas</v>
      </c>
      <c r="G154" t="str">
        <f>VLOOKUP(Table6[[#This Row],[Customer_ID]],Table1[],8,FALSE)</f>
        <v>Gold</v>
      </c>
      <c r="H154" t="s">
        <v>773</v>
      </c>
      <c r="I154" s="16">
        <v>45798</v>
      </c>
      <c r="J154" t="s">
        <v>1669</v>
      </c>
      <c r="K154" t="str">
        <f>VLOOKUP($J154,'Product_Dim (2)'!$A$2:$G$101,{3,4,5,6},FALSE)</f>
        <v>Clothing</v>
      </c>
      <c r="L154" t="str">
        <f>VLOOKUP($J154,'Product_Dim (2)'!$A$2:$G$101,{4,5,6},FALSE)</f>
        <v>Bottoms</v>
      </c>
      <c r="M154" s="6">
        <f t="array" ref="M154">VLOOKUP($J154,'Product_Dim (2)'!$A$2:$G$101,{6},FALSE)</f>
        <v>218.22</v>
      </c>
      <c r="N154">
        <f>VLOOKUP($J154,'Product_Dim (2)'!$A$2:$G$101,7,FALSE)</f>
        <v>224</v>
      </c>
      <c r="O154" t="s">
        <v>1796</v>
      </c>
      <c r="P154" t="str">
        <f>VLOOKUP($O154,'Store_Dim (2)'!$A$2:$E$21,2,FALSE)</f>
        <v>Mann-Austin</v>
      </c>
      <c r="Q154" t="str">
        <f>VLOOKUP(Table6[[#This Row],[Store_ID]],Table4[],3,FALSE)</f>
        <v>East</v>
      </c>
      <c r="R154" t="str">
        <f>VLOOKUP(Table6[[#This Row],[Store_ID]],Table4[],4,FALSE)</f>
        <v>Vasquezborough</v>
      </c>
      <c r="S154" t="str">
        <f>VLOOKUP(Table6[[#This Row],[Store_ID]],Table4[],5,FALSE)</f>
        <v>Online</v>
      </c>
      <c r="T154">
        <v>2</v>
      </c>
      <c r="U154" s="6">
        <v>108.74</v>
      </c>
      <c r="V154" s="10">
        <v>0.11</v>
      </c>
      <c r="W154" t="s">
        <v>1809</v>
      </c>
      <c r="X154" s="6">
        <v>193.55719999999999</v>
      </c>
      <c r="AE154"/>
    </row>
    <row r="155" spans="1:31" x14ac:dyDescent="0.25">
      <c r="A155" t="s">
        <v>1962</v>
      </c>
      <c r="B155" t="str">
        <f>VLOOKUP(Table6[[#This Row],[Customer_ID]],Table1[[Customer_ID]:[Name]],2,FALSE)</f>
        <v>Elizabeth Johnson</v>
      </c>
      <c r="C155" t="str">
        <f>VLOOKUP(Table6[[#This Row],[Customer_ID]],Table1[[Customer_ID]:[City]],5,FALSE)</f>
        <v>Anitaland</v>
      </c>
      <c r="D155">
        <f>VLOOKUP(Table6[[#This Row],[Customer_ID]],Table1[],3,FALSE)</f>
        <v>53</v>
      </c>
      <c r="E155" t="str">
        <f>VLOOKUP(Table6[[#This Row],[Customer_ID]],Table1[],4,FALSE)</f>
        <v>Female</v>
      </c>
      <c r="F155" t="str">
        <f>VLOOKUP(Table6[[#This Row],[Customer_ID]],Table1[],6,FALSE)</f>
        <v>Washington</v>
      </c>
      <c r="G155" t="str">
        <f>VLOOKUP(Table6[[#This Row],[Customer_ID]],Table1[],8,FALSE)</f>
        <v>Silver</v>
      </c>
      <c r="H155" t="s">
        <v>980</v>
      </c>
      <c r="I155" s="16">
        <v>45579</v>
      </c>
      <c r="J155" t="s">
        <v>1553</v>
      </c>
      <c r="K155" t="str">
        <f>VLOOKUP($J155,'Product_Dim (2)'!$A$2:$G$101,{3,4,5,6},FALSE)</f>
        <v>Electronics</v>
      </c>
      <c r="L155" t="str">
        <f>VLOOKUP($J155,'Product_Dim (2)'!$A$2:$G$101,{4,5,6},FALSE)</f>
        <v>Accessories</v>
      </c>
      <c r="M155" s="6">
        <f t="array" ref="M155">VLOOKUP($J155,'Product_Dim (2)'!$A$2:$G$101,{6},FALSE)</f>
        <v>449.4</v>
      </c>
      <c r="N155">
        <f>VLOOKUP($J155,'Product_Dim (2)'!$A$2:$G$101,7,FALSE)</f>
        <v>274.7</v>
      </c>
      <c r="O155" t="s">
        <v>1796</v>
      </c>
      <c r="P155" t="str">
        <f>VLOOKUP($O155,'Store_Dim (2)'!$A$2:$E$21,2,FALSE)</f>
        <v>Mann-Austin</v>
      </c>
      <c r="Q155" t="str">
        <f>VLOOKUP(Table6[[#This Row],[Store_ID]],Table4[],3,FALSE)</f>
        <v>East</v>
      </c>
      <c r="R155" t="str">
        <f>VLOOKUP(Table6[[#This Row],[Store_ID]],Table4[],4,FALSE)</f>
        <v>Vasquezborough</v>
      </c>
      <c r="S155" t="str">
        <f>VLOOKUP(Table6[[#This Row],[Store_ID]],Table4[],5,FALSE)</f>
        <v>Online</v>
      </c>
      <c r="T155">
        <v>3</v>
      </c>
      <c r="U155" s="6">
        <v>591.98</v>
      </c>
      <c r="V155" s="10">
        <v>0.16</v>
      </c>
      <c r="W155" t="s">
        <v>1807</v>
      </c>
      <c r="X155" s="6">
        <v>1491.7896000000001</v>
      </c>
      <c r="AE155"/>
    </row>
    <row r="156" spans="1:31" x14ac:dyDescent="0.25">
      <c r="A156" t="s">
        <v>1963</v>
      </c>
      <c r="B156" t="str">
        <f>VLOOKUP(Table6[[#This Row],[Customer_ID]],Table1[[Customer_ID]:[Name]],2,FALSE)</f>
        <v>Eric Wolfe</v>
      </c>
      <c r="C156" t="str">
        <f>VLOOKUP(Table6[[#This Row],[Customer_ID]],Table1[[Customer_ID]:[City]],5,FALSE)</f>
        <v>Garciaview</v>
      </c>
      <c r="D156">
        <f>VLOOKUP(Table6[[#This Row],[Customer_ID]],Table1[],3,FALSE)</f>
        <v>18</v>
      </c>
      <c r="E156" t="str">
        <f>VLOOKUP(Table6[[#This Row],[Customer_ID]],Table1[],4,FALSE)</f>
        <v>Female</v>
      </c>
      <c r="F156" t="str">
        <f>VLOOKUP(Table6[[#This Row],[Customer_ID]],Table1[],6,FALSE)</f>
        <v>Louisiana</v>
      </c>
      <c r="G156" t="str">
        <f>VLOOKUP(Table6[[#This Row],[Customer_ID]],Table1[],8,FALSE)</f>
        <v>Gold</v>
      </c>
      <c r="H156" t="s">
        <v>1246</v>
      </c>
      <c r="I156" s="16">
        <v>45613</v>
      </c>
      <c r="J156" t="s">
        <v>1627</v>
      </c>
      <c r="K156" t="str">
        <f>VLOOKUP($J156,'Product_Dim (2)'!$A$2:$G$101,{3,4,5,6},FALSE)</f>
        <v>Electronics</v>
      </c>
      <c r="L156" t="str">
        <f>VLOOKUP($J156,'Product_Dim (2)'!$A$2:$G$101,{4,5,6},FALSE)</f>
        <v>Accessories</v>
      </c>
      <c r="M156" s="6">
        <f t="array" ref="M156">VLOOKUP($J156,'Product_Dim (2)'!$A$2:$G$101,{6},FALSE)</f>
        <v>177.98</v>
      </c>
      <c r="N156">
        <f>VLOOKUP($J156,'Product_Dim (2)'!$A$2:$G$101,7,FALSE)</f>
        <v>103</v>
      </c>
      <c r="O156" t="s">
        <v>1744</v>
      </c>
      <c r="P156" t="str">
        <f>VLOOKUP($O156,'Store_Dim (2)'!$A$2:$E$21,2,FALSE)</f>
        <v>Black-Horn</v>
      </c>
      <c r="Q156" t="str">
        <f>VLOOKUP(Table6[[#This Row],[Store_ID]],Table4[],3,FALSE)</f>
        <v>South</v>
      </c>
      <c r="R156" t="str">
        <f>VLOOKUP(Table6[[#This Row],[Store_ID]],Table4[],4,FALSE)</f>
        <v>North Nancyview</v>
      </c>
      <c r="S156" t="str">
        <f>VLOOKUP(Table6[[#This Row],[Store_ID]],Table4[],5,FALSE)</f>
        <v>Outlet</v>
      </c>
      <c r="T156">
        <v>1</v>
      </c>
      <c r="U156" s="6">
        <v>345.06</v>
      </c>
      <c r="V156" s="10">
        <v>0.13</v>
      </c>
      <c r="W156" t="s">
        <v>1812</v>
      </c>
      <c r="X156" s="6">
        <v>300.2022</v>
      </c>
      <c r="AE156"/>
    </row>
    <row r="157" spans="1:31" x14ac:dyDescent="0.25">
      <c r="A157" t="s">
        <v>1964</v>
      </c>
      <c r="B157" t="str">
        <f>VLOOKUP(Table6[[#This Row],[Customer_ID]],Table1[[Customer_ID]:[Name]],2,FALSE)</f>
        <v>Brandy Thompson</v>
      </c>
      <c r="C157" t="str">
        <f>VLOOKUP(Table6[[#This Row],[Customer_ID]],Table1[[Customer_ID]:[City]],5,FALSE)</f>
        <v>West Patriciaview</v>
      </c>
      <c r="D157">
        <f>VLOOKUP(Table6[[#This Row],[Customer_ID]],Table1[],3,FALSE)</f>
        <v>56</v>
      </c>
      <c r="E157" t="str">
        <f>VLOOKUP(Table6[[#This Row],[Customer_ID]],Table1[],4,FALSE)</f>
        <v>Female</v>
      </c>
      <c r="F157" t="str">
        <f>VLOOKUP(Table6[[#This Row],[Customer_ID]],Table1[],6,FALSE)</f>
        <v>Alabama</v>
      </c>
      <c r="G157" t="str">
        <f>VLOOKUP(Table6[[#This Row],[Customer_ID]],Table1[],8,FALSE)</f>
        <v>Bronze</v>
      </c>
      <c r="H157" t="s">
        <v>959</v>
      </c>
      <c r="I157" s="16">
        <v>45745</v>
      </c>
      <c r="J157" t="s">
        <v>1717</v>
      </c>
      <c r="K157" t="str">
        <f>VLOOKUP($J157,'Product_Dim (2)'!$A$2:$G$101,{3,4,5,6},FALSE)</f>
        <v>Electronics</v>
      </c>
      <c r="L157" t="str">
        <f>VLOOKUP($J157,'Product_Dim (2)'!$A$2:$G$101,{4,5,6},FALSE)</f>
        <v>Computer</v>
      </c>
      <c r="M157" s="6">
        <f t="array" ref="M157">VLOOKUP($J157,'Product_Dim (2)'!$A$2:$G$101,{6},FALSE)</f>
        <v>377.52</v>
      </c>
      <c r="N157">
        <f>VLOOKUP($J157,'Product_Dim (2)'!$A$2:$G$101,7,FALSE)</f>
        <v>485</v>
      </c>
      <c r="O157" t="s">
        <v>1777</v>
      </c>
      <c r="P157" t="str">
        <f>VLOOKUP($O157,'Store_Dim (2)'!$A$2:$E$21,2,FALSE)</f>
        <v>Thomas, Bridges and Harris</v>
      </c>
      <c r="Q157" t="str">
        <f>VLOOKUP(Table6[[#This Row],[Store_ID]],Table4[],3,FALSE)</f>
        <v>North</v>
      </c>
      <c r="R157" t="str">
        <f>VLOOKUP(Table6[[#This Row],[Store_ID]],Table4[],4,FALSE)</f>
        <v>Sabrinatown</v>
      </c>
      <c r="S157" t="str">
        <f>VLOOKUP(Table6[[#This Row],[Store_ID]],Table4[],5,FALSE)</f>
        <v>Online</v>
      </c>
      <c r="T157">
        <v>4</v>
      </c>
      <c r="U157" s="6">
        <v>986.41</v>
      </c>
      <c r="V157" s="10">
        <v>0.22</v>
      </c>
      <c r="W157" t="s">
        <v>1807</v>
      </c>
      <c r="X157" s="6">
        <v>3077.5992000000001</v>
      </c>
      <c r="AE157"/>
    </row>
    <row r="158" spans="1:31" x14ac:dyDescent="0.25">
      <c r="A158" t="s">
        <v>1965</v>
      </c>
      <c r="B158" t="str">
        <f>VLOOKUP(Table6[[#This Row],[Customer_ID]],Table1[[Customer_ID]:[Name]],2,FALSE)</f>
        <v>Casey Simpson</v>
      </c>
      <c r="C158" t="str">
        <f>VLOOKUP(Table6[[#This Row],[Customer_ID]],Table1[[Customer_ID]:[City]],5,FALSE)</f>
        <v>West Mathewside</v>
      </c>
      <c r="D158">
        <f>VLOOKUP(Table6[[#This Row],[Customer_ID]],Table1[],3,FALSE)</f>
        <v>54</v>
      </c>
      <c r="E158" t="str">
        <f>VLOOKUP(Table6[[#This Row],[Customer_ID]],Table1[],4,FALSE)</f>
        <v>Male</v>
      </c>
      <c r="F158" t="str">
        <f>VLOOKUP(Table6[[#This Row],[Customer_ID]],Table1[],6,FALSE)</f>
        <v>Mississippi</v>
      </c>
      <c r="G158" t="str">
        <f>VLOOKUP(Table6[[#This Row],[Customer_ID]],Table1[],8,FALSE)</f>
        <v>Platinum</v>
      </c>
      <c r="H158" t="s">
        <v>995</v>
      </c>
      <c r="I158" s="16">
        <v>45494</v>
      </c>
      <c r="J158" t="s">
        <v>1629</v>
      </c>
      <c r="K158" t="str">
        <f>VLOOKUP($J158,'Product_Dim (2)'!$A$2:$G$101,{3,4,5,6},FALSE)</f>
        <v>Beauty</v>
      </c>
      <c r="L158" t="str">
        <f>VLOOKUP($J158,'Product_Dim (2)'!$A$2:$G$101,{4,5,6},FALSE)</f>
        <v>Fragrance</v>
      </c>
      <c r="M158" s="6">
        <f t="array" ref="M158">VLOOKUP($J158,'Product_Dim (2)'!$A$2:$G$101,{6},FALSE)</f>
        <v>43.29</v>
      </c>
      <c r="N158">
        <f>VLOOKUP($J158,'Product_Dim (2)'!$A$2:$G$101,7,FALSE)</f>
        <v>267</v>
      </c>
      <c r="O158" t="s">
        <v>1735</v>
      </c>
      <c r="P158" t="str">
        <f>VLOOKUP($O158,'Store_Dim (2)'!$A$2:$E$21,2,FALSE)</f>
        <v>Rivera-Warner</v>
      </c>
      <c r="Q158" t="str">
        <f>VLOOKUP(Table6[[#This Row],[Store_ID]],Table4[],3,FALSE)</f>
        <v>East</v>
      </c>
      <c r="R158" t="str">
        <f>VLOOKUP(Table6[[#This Row],[Store_ID]],Table4[],4,FALSE)</f>
        <v>Washingtonfurt</v>
      </c>
      <c r="S158" t="str">
        <f>VLOOKUP(Table6[[#This Row],[Store_ID]],Table4[],5,FALSE)</f>
        <v>Flagship</v>
      </c>
      <c r="T158">
        <v>2</v>
      </c>
      <c r="U158" s="6">
        <v>921.52</v>
      </c>
      <c r="V158" s="10">
        <v>0</v>
      </c>
      <c r="W158" t="s">
        <v>1809</v>
      </c>
      <c r="X158" s="6">
        <v>1843.04</v>
      </c>
      <c r="AE158"/>
    </row>
    <row r="159" spans="1:31" x14ac:dyDescent="0.25">
      <c r="A159" t="s">
        <v>1966</v>
      </c>
      <c r="B159" t="str">
        <f>VLOOKUP(Table6[[#This Row],[Customer_ID]],Table1[[Customer_ID]:[Name]],2,FALSE)</f>
        <v>David Cobb</v>
      </c>
      <c r="C159" t="str">
        <f>VLOOKUP(Table6[[#This Row],[Customer_ID]],Table1[[Customer_ID]:[City]],5,FALSE)</f>
        <v>Lake Thomas</v>
      </c>
      <c r="D159">
        <f>VLOOKUP(Table6[[#This Row],[Customer_ID]],Table1[],3,FALSE)</f>
        <v>36</v>
      </c>
      <c r="E159" t="str">
        <f>VLOOKUP(Table6[[#This Row],[Customer_ID]],Table1[],4,FALSE)</f>
        <v>Male</v>
      </c>
      <c r="F159" t="str">
        <f>VLOOKUP(Table6[[#This Row],[Customer_ID]],Table1[],6,FALSE)</f>
        <v>South Dakota</v>
      </c>
      <c r="G159" t="str">
        <f>VLOOKUP(Table6[[#This Row],[Customer_ID]],Table1[],8,FALSE)</f>
        <v>Silver</v>
      </c>
      <c r="H159" t="s">
        <v>342</v>
      </c>
      <c r="I159" s="16">
        <v>45883</v>
      </c>
      <c r="J159" t="s">
        <v>1641</v>
      </c>
      <c r="K159" t="str">
        <f>VLOOKUP($J159,'Product_Dim (2)'!$A$2:$G$101,{3,4,5,6},FALSE)</f>
        <v>Home</v>
      </c>
      <c r="L159" t="str">
        <f>VLOOKUP($J159,'Product_Dim (2)'!$A$2:$G$101,{4,5,6},FALSE)</f>
        <v>Decor</v>
      </c>
      <c r="M159" s="6">
        <f t="array" ref="M159">VLOOKUP($J159,'Product_Dim (2)'!$A$2:$G$101,{6},FALSE)</f>
        <v>81.75</v>
      </c>
      <c r="N159">
        <f ca="1">VLOOKUP($J159,'Product_Dim (2)'!$A$2:$G$101,7,FALSE)</f>
        <v>0</v>
      </c>
      <c r="O159" t="s">
        <v>1756</v>
      </c>
      <c r="P159" t="str">
        <f>VLOOKUP($O159,'Store_Dim (2)'!$A$2:$E$21,2,FALSE)</f>
        <v>Gray Ltd</v>
      </c>
      <c r="Q159" t="str">
        <f>VLOOKUP(Table6[[#This Row],[Store_ID]],Table4[],3,FALSE)</f>
        <v>North</v>
      </c>
      <c r="R159" t="str">
        <f>VLOOKUP(Table6[[#This Row],[Store_ID]],Table4[],4,FALSE)</f>
        <v>New Michaelchester</v>
      </c>
      <c r="S159" t="str">
        <f>VLOOKUP(Table6[[#This Row],[Store_ID]],Table4[],5,FALSE)</f>
        <v>Outlet</v>
      </c>
      <c r="T159">
        <v>1</v>
      </c>
      <c r="U159" s="6">
        <v>83.1</v>
      </c>
      <c r="V159" s="10">
        <v>0.04</v>
      </c>
      <c r="W159" t="s">
        <v>1809</v>
      </c>
      <c r="X159" s="6">
        <v>79.775999999999996</v>
      </c>
      <c r="AE159"/>
    </row>
    <row r="160" spans="1:31" x14ac:dyDescent="0.25">
      <c r="A160" t="s">
        <v>1967</v>
      </c>
      <c r="B160" t="str">
        <f>VLOOKUP(Table6[[#This Row],[Customer_ID]],Table1[[Customer_ID]:[Name]],2,FALSE)</f>
        <v>Gregory Allen</v>
      </c>
      <c r="C160" t="str">
        <f>VLOOKUP(Table6[[#This Row],[Customer_ID]],Table1[[Customer_ID]:[City]],5,FALSE)</f>
        <v>West Bruce</v>
      </c>
      <c r="D160">
        <f>VLOOKUP(Table6[[#This Row],[Customer_ID]],Table1[],3,FALSE)</f>
        <v>20</v>
      </c>
      <c r="E160" t="str">
        <f>VLOOKUP(Table6[[#This Row],[Customer_ID]],Table1[],4,FALSE)</f>
        <v>Female</v>
      </c>
      <c r="F160" t="str">
        <f>VLOOKUP(Table6[[#This Row],[Customer_ID]],Table1[],6,FALSE)</f>
        <v>Vermont</v>
      </c>
      <c r="G160" t="str">
        <f>VLOOKUP(Table6[[#This Row],[Customer_ID]],Table1[],8,FALSE)</f>
        <v>Platinum</v>
      </c>
      <c r="H160" t="s">
        <v>1141</v>
      </c>
      <c r="I160" s="16">
        <v>45601</v>
      </c>
      <c r="J160" t="s">
        <v>1587</v>
      </c>
      <c r="K160" t="str">
        <f>VLOOKUP($J160,'Product_Dim (2)'!$A$2:$G$101,{3,4,5,6},FALSE)</f>
        <v>Sports</v>
      </c>
      <c r="L160" t="str">
        <f>VLOOKUP($J160,'Product_Dim (2)'!$A$2:$G$101,{4,5,6},FALSE)</f>
        <v>Accessories</v>
      </c>
      <c r="M160" s="6">
        <f t="array" ref="M160">VLOOKUP($J160,'Product_Dim (2)'!$A$2:$G$101,{6},FALSE)</f>
        <v>38.76</v>
      </c>
      <c r="N160">
        <f>VLOOKUP($J160,'Product_Dim (2)'!$A$2:$G$101,7,FALSE)</f>
        <v>137</v>
      </c>
      <c r="O160" t="s">
        <v>1775</v>
      </c>
      <c r="P160" t="str">
        <f>VLOOKUP($O160,'Store_Dim (2)'!$A$2:$E$21,2,FALSE)</f>
        <v>Aguirre-Keller</v>
      </c>
      <c r="Q160" t="str">
        <f>VLOOKUP(Table6[[#This Row],[Store_ID]],Table4[],3,FALSE)</f>
        <v>South</v>
      </c>
      <c r="R160" t="str">
        <f>VLOOKUP(Table6[[#This Row],[Store_ID]],Table4[],4,FALSE)</f>
        <v>Lake Michael</v>
      </c>
      <c r="S160" t="str">
        <f>VLOOKUP(Table6[[#This Row],[Store_ID]],Table4[],5,FALSE)</f>
        <v>Online</v>
      </c>
      <c r="T160">
        <v>2</v>
      </c>
      <c r="U160" s="6">
        <v>60.98</v>
      </c>
      <c r="V160" s="10">
        <v>0.23</v>
      </c>
      <c r="W160" t="s">
        <v>1809</v>
      </c>
      <c r="X160" s="6">
        <v>93.909199999999998</v>
      </c>
      <c r="AE160"/>
    </row>
    <row r="161" spans="1:31" x14ac:dyDescent="0.25">
      <c r="A161" t="s">
        <v>1968</v>
      </c>
      <c r="B161" t="str">
        <f>VLOOKUP(Table6[[#This Row],[Customer_ID]],Table1[[Customer_ID]:[Name]],2,FALSE)</f>
        <v>Alejandro Evans</v>
      </c>
      <c r="C161" t="str">
        <f>VLOOKUP(Table6[[#This Row],[Customer_ID]],Table1[[Customer_ID]:[City]],5,FALSE)</f>
        <v>Cannonberg</v>
      </c>
      <c r="D161">
        <f>VLOOKUP(Table6[[#This Row],[Customer_ID]],Table1[],3,FALSE)</f>
        <v>43</v>
      </c>
      <c r="E161" t="str">
        <f>VLOOKUP(Table6[[#This Row],[Customer_ID]],Table1[],4,FALSE)</f>
        <v>Female</v>
      </c>
      <c r="F161" t="str">
        <f>VLOOKUP(Table6[[#This Row],[Customer_ID]],Table1[],6,FALSE)</f>
        <v>Connecticut</v>
      </c>
      <c r="G161" t="str">
        <f>VLOOKUP(Table6[[#This Row],[Customer_ID]],Table1[],8,FALSE)</f>
        <v>Bronze</v>
      </c>
      <c r="H161" t="s">
        <v>1216</v>
      </c>
      <c r="I161" s="16">
        <v>45454</v>
      </c>
      <c r="J161" t="s">
        <v>1709</v>
      </c>
      <c r="K161" t="str">
        <f>VLOOKUP($J161,'Product_Dim (2)'!$A$2:$G$101,{3,4,5,6},FALSE)</f>
        <v>Beauty</v>
      </c>
      <c r="L161" t="str">
        <f>VLOOKUP($J161,'Product_Dim (2)'!$A$2:$G$101,{4,5,6},FALSE)</f>
        <v>Makeup</v>
      </c>
      <c r="M161" s="6">
        <f t="array" ref="M161">VLOOKUP($J161,'Product_Dim (2)'!$A$2:$G$101,{6},FALSE)</f>
        <v>183.04</v>
      </c>
      <c r="N161">
        <f>VLOOKUP($J161,'Product_Dim (2)'!$A$2:$G$101,7,FALSE)</f>
        <v>457</v>
      </c>
      <c r="O161" t="s">
        <v>1787</v>
      </c>
      <c r="P161" t="str">
        <f>VLOOKUP($O161,'Store_Dim (2)'!$A$2:$E$21,2,FALSE)</f>
        <v>Frederick-Wright</v>
      </c>
      <c r="Q161" t="str">
        <f>VLOOKUP(Table6[[#This Row],[Store_ID]],Table4[],3,FALSE)</f>
        <v>West</v>
      </c>
      <c r="R161" t="str">
        <f>VLOOKUP(Table6[[#This Row],[Store_ID]],Table4[],4,FALSE)</f>
        <v>New Jimmymouth</v>
      </c>
      <c r="S161" t="str">
        <f>VLOOKUP(Table6[[#This Row],[Store_ID]],Table4[],5,FALSE)</f>
        <v>Flagship</v>
      </c>
      <c r="T161">
        <v>2</v>
      </c>
      <c r="U161" s="6">
        <v>122.23</v>
      </c>
      <c r="V161" s="10">
        <v>0.21</v>
      </c>
      <c r="W161" t="s">
        <v>1812</v>
      </c>
      <c r="X161" s="6">
        <v>193.1234</v>
      </c>
      <c r="AE161"/>
    </row>
    <row r="162" spans="1:31" x14ac:dyDescent="0.25">
      <c r="A162" t="s">
        <v>1969</v>
      </c>
      <c r="B162" t="str">
        <f>VLOOKUP(Table6[[#This Row],[Customer_ID]],Table1[[Customer_ID]:[Name]],2,FALSE)</f>
        <v>Bridget Allen</v>
      </c>
      <c r="C162" t="str">
        <f>VLOOKUP(Table6[[#This Row],[Customer_ID]],Table1[[Customer_ID]:[City]],5,FALSE)</f>
        <v>Lake Shaneburgh</v>
      </c>
      <c r="D162">
        <f>VLOOKUP(Table6[[#This Row],[Customer_ID]],Table1[],3,FALSE)</f>
        <v>59</v>
      </c>
      <c r="E162" t="str">
        <f>VLOOKUP(Table6[[#This Row],[Customer_ID]],Table1[],4,FALSE)</f>
        <v>Male</v>
      </c>
      <c r="F162" t="str">
        <f>VLOOKUP(Table6[[#This Row],[Customer_ID]],Table1[],6,FALSE)</f>
        <v>Delaware</v>
      </c>
      <c r="G162" t="str">
        <f>VLOOKUP(Table6[[#This Row],[Customer_ID]],Table1[],8,FALSE)</f>
        <v>Silver</v>
      </c>
      <c r="H162" t="s">
        <v>89</v>
      </c>
      <c r="I162" s="16">
        <v>45918</v>
      </c>
      <c r="J162" t="s">
        <v>1671</v>
      </c>
      <c r="K162" t="str">
        <f>VLOOKUP($J162,'Product_Dim (2)'!$A$2:$G$101,{3,4,5,6},FALSE)</f>
        <v>Home</v>
      </c>
      <c r="L162" t="str">
        <f>VLOOKUP($J162,'Product_Dim (2)'!$A$2:$G$101,{4,5,6},FALSE)</f>
        <v>Storage</v>
      </c>
      <c r="M162" s="6">
        <f t="array" ref="M162">VLOOKUP($J162,'Product_Dim (2)'!$A$2:$G$101,{6},FALSE)</f>
        <v>138.05000000000001</v>
      </c>
      <c r="N162">
        <f>VLOOKUP($J162,'Product_Dim (2)'!$A$2:$G$101,7,FALSE)</f>
        <v>89</v>
      </c>
      <c r="O162" t="s">
        <v>1793</v>
      </c>
      <c r="P162" t="str">
        <f>VLOOKUP($O162,'Store_Dim (2)'!$A$2:$E$21,2,FALSE)</f>
        <v>Guerrero-Schmitt</v>
      </c>
      <c r="Q162" t="str">
        <f>VLOOKUP(Table6[[#This Row],[Store_ID]],Table4[],3,FALSE)</f>
        <v>East</v>
      </c>
      <c r="R162" t="str">
        <f>VLOOKUP(Table6[[#This Row],[Store_ID]],Table4[],4,FALSE)</f>
        <v>East Stevechester</v>
      </c>
      <c r="S162" t="str">
        <f>VLOOKUP(Table6[[#This Row],[Store_ID]],Table4[],5,FALSE)</f>
        <v>Flagship</v>
      </c>
      <c r="T162">
        <v>2</v>
      </c>
      <c r="U162" s="6">
        <v>623.38</v>
      </c>
      <c r="V162" s="10">
        <v>0.13</v>
      </c>
      <c r="W162" t="s">
        <v>1807</v>
      </c>
      <c r="X162" s="6">
        <v>1084.6812</v>
      </c>
      <c r="AE162"/>
    </row>
    <row r="163" spans="1:31" x14ac:dyDescent="0.25">
      <c r="A163" t="s">
        <v>1970</v>
      </c>
      <c r="B163" t="str">
        <f>VLOOKUP(Table6[[#This Row],[Customer_ID]],Table1[[Customer_ID]:[Name]],2,FALSE)</f>
        <v>Cheryl Copeland</v>
      </c>
      <c r="C163" t="str">
        <f>VLOOKUP(Table6[[#This Row],[Customer_ID]],Table1[[Customer_ID]:[City]],5,FALSE)</f>
        <v>Snowmouth</v>
      </c>
      <c r="D163">
        <f>VLOOKUP(Table6[[#This Row],[Customer_ID]],Table1[],3,FALSE)</f>
        <v>51</v>
      </c>
      <c r="E163" t="str">
        <f>VLOOKUP(Table6[[#This Row],[Customer_ID]],Table1[],4,FALSE)</f>
        <v>Male</v>
      </c>
      <c r="F163" t="str">
        <f>VLOOKUP(Table6[[#This Row],[Customer_ID]],Table1[],6,FALSE)</f>
        <v>Maryland</v>
      </c>
      <c r="G163" t="str">
        <f>VLOOKUP(Table6[[#This Row],[Customer_ID]],Table1[],8,FALSE)</f>
        <v>Platinum</v>
      </c>
      <c r="H163" t="s">
        <v>215</v>
      </c>
      <c r="I163" s="16">
        <v>45729</v>
      </c>
      <c r="J163" t="s">
        <v>1671</v>
      </c>
      <c r="K163" t="str">
        <f>VLOOKUP($J163,'Product_Dim (2)'!$A$2:$G$101,{3,4,5,6},FALSE)</f>
        <v>Home</v>
      </c>
      <c r="L163" t="str">
        <f>VLOOKUP($J163,'Product_Dim (2)'!$A$2:$G$101,{4,5,6},FALSE)</f>
        <v>Storage</v>
      </c>
      <c r="M163" s="6">
        <f t="array" ref="M163">VLOOKUP($J163,'Product_Dim (2)'!$A$2:$G$101,{6},FALSE)</f>
        <v>138.05000000000001</v>
      </c>
      <c r="N163">
        <f>VLOOKUP($J163,'Product_Dim (2)'!$A$2:$G$101,7,FALSE)</f>
        <v>89</v>
      </c>
      <c r="O163" t="s">
        <v>1735</v>
      </c>
      <c r="P163" t="str">
        <f>VLOOKUP($O163,'Store_Dim (2)'!$A$2:$E$21,2,FALSE)</f>
        <v>Rivera-Warner</v>
      </c>
      <c r="Q163" t="str">
        <f>VLOOKUP(Table6[[#This Row],[Store_ID]],Table4[],3,FALSE)</f>
        <v>East</v>
      </c>
      <c r="R163" t="str">
        <f>VLOOKUP(Table6[[#This Row],[Store_ID]],Table4[],4,FALSE)</f>
        <v>Washingtonfurt</v>
      </c>
      <c r="S163" t="str">
        <f>VLOOKUP(Table6[[#This Row],[Store_ID]],Table4[],5,FALSE)</f>
        <v>Flagship</v>
      </c>
      <c r="T163">
        <v>1</v>
      </c>
      <c r="U163" s="6">
        <v>479.58</v>
      </c>
      <c r="V163" s="10">
        <v>0.05</v>
      </c>
      <c r="W163" t="s">
        <v>1809</v>
      </c>
      <c r="X163" s="6">
        <v>455.60099999999989</v>
      </c>
      <c r="AE163"/>
    </row>
    <row r="164" spans="1:31" x14ac:dyDescent="0.25">
      <c r="A164" t="s">
        <v>1971</v>
      </c>
      <c r="B164" t="str">
        <f>VLOOKUP(Table6[[#This Row],[Customer_ID]],Table1[[Customer_ID]:[Name]],2,FALSE)</f>
        <v>Tracy Stephens</v>
      </c>
      <c r="C164" t="str">
        <f>VLOOKUP(Table6[[#This Row],[Customer_ID]],Table1[[Customer_ID]:[City]],5,FALSE)</f>
        <v>New Joshuatown</v>
      </c>
      <c r="D164">
        <f>VLOOKUP(Table6[[#This Row],[Customer_ID]],Table1[],3,FALSE)</f>
        <v>64</v>
      </c>
      <c r="E164" t="str">
        <f>VLOOKUP(Table6[[#This Row],[Customer_ID]],Table1[],4,FALSE)</f>
        <v>Male</v>
      </c>
      <c r="F164" t="str">
        <f>VLOOKUP(Table6[[#This Row],[Customer_ID]],Table1[],6,FALSE)</f>
        <v>Maine</v>
      </c>
      <c r="G164" t="str">
        <f>VLOOKUP(Table6[[#This Row],[Customer_ID]],Table1[],8,FALSE)</f>
        <v>Platinum</v>
      </c>
      <c r="H164" t="s">
        <v>933</v>
      </c>
      <c r="I164" s="16">
        <v>45276</v>
      </c>
      <c r="J164" t="s">
        <v>1677</v>
      </c>
      <c r="K164" t="str">
        <f>VLOOKUP($J164,'Product_Dim (2)'!$A$2:$G$101,{3,4,5,6},FALSE)</f>
        <v>Sports</v>
      </c>
      <c r="L164" t="str">
        <f>VLOOKUP($J164,'Product_Dim (2)'!$A$2:$G$101,{4,5,6},FALSE)</f>
        <v>Team Sports</v>
      </c>
      <c r="M164" s="6">
        <f t="array" ref="M164">VLOOKUP($J164,'Product_Dim (2)'!$A$2:$G$101,{6},FALSE)</f>
        <v>107.06</v>
      </c>
      <c r="N164">
        <f>VLOOKUP($J164,'Product_Dim (2)'!$A$2:$G$101,7,FALSE)</f>
        <v>359</v>
      </c>
      <c r="O164" t="s">
        <v>1759</v>
      </c>
      <c r="P164" t="str">
        <f>VLOOKUP($O164,'Store_Dim (2)'!$A$2:$E$21,2,FALSE)</f>
        <v>Benson-Elliott</v>
      </c>
      <c r="Q164" t="str">
        <f>VLOOKUP(Table6[[#This Row],[Store_ID]],Table4[],3,FALSE)</f>
        <v>East</v>
      </c>
      <c r="R164" t="str">
        <f>VLOOKUP(Table6[[#This Row],[Store_ID]],Table4[],4,FALSE)</f>
        <v>Port Josephberg</v>
      </c>
      <c r="S164" t="str">
        <f>VLOOKUP(Table6[[#This Row],[Store_ID]],Table4[],5,FALSE)</f>
        <v>Online</v>
      </c>
      <c r="T164">
        <v>3</v>
      </c>
      <c r="U164" s="6">
        <v>369.32</v>
      </c>
      <c r="V164" s="10">
        <v>0.14000000000000001</v>
      </c>
      <c r="W164" t="s">
        <v>1809</v>
      </c>
      <c r="X164" s="6">
        <v>952.84559999999999</v>
      </c>
      <c r="AE164"/>
    </row>
    <row r="165" spans="1:31" x14ac:dyDescent="0.25">
      <c r="A165" t="s">
        <v>1972</v>
      </c>
      <c r="B165" t="str">
        <f>VLOOKUP(Table6[[#This Row],[Customer_ID]],Table1[[Customer_ID]:[Name]],2,FALSE)</f>
        <v>Nathan Campbell</v>
      </c>
      <c r="C165" t="str">
        <f>VLOOKUP(Table6[[#This Row],[Customer_ID]],Table1[[Customer_ID]:[City]],5,FALSE)</f>
        <v>Rodrigueztown</v>
      </c>
      <c r="D165">
        <f>VLOOKUP(Table6[[#This Row],[Customer_ID]],Table1[],3,FALSE)</f>
        <v>37</v>
      </c>
      <c r="E165" t="str">
        <f>VLOOKUP(Table6[[#This Row],[Customer_ID]],Table1[],4,FALSE)</f>
        <v>Male</v>
      </c>
      <c r="F165" t="str">
        <f>VLOOKUP(Table6[[#This Row],[Customer_ID]],Table1[],6,FALSE)</f>
        <v>Oklahoma</v>
      </c>
      <c r="G165" t="str">
        <f>VLOOKUP(Table6[[#This Row],[Customer_ID]],Table1[],8,FALSE)</f>
        <v>Gold</v>
      </c>
      <c r="H165" t="s">
        <v>275</v>
      </c>
      <c r="I165" s="16">
        <v>45851</v>
      </c>
      <c r="J165" t="s">
        <v>1595</v>
      </c>
      <c r="K165" t="str">
        <f>VLOOKUP($J165,'Product_Dim (2)'!$A$2:$G$101,{3,4,5,6},FALSE)</f>
        <v>Beauty</v>
      </c>
      <c r="L165" t="str">
        <f>VLOOKUP($J165,'Product_Dim (2)'!$A$2:$G$101,{4,5,6},FALSE)</f>
        <v>Skincare</v>
      </c>
      <c r="M165" s="6">
        <f t="array" ref="M165">VLOOKUP($J165,'Product_Dim (2)'!$A$2:$G$101,{6},FALSE)</f>
        <v>283.83</v>
      </c>
      <c r="N165">
        <f>VLOOKUP($J165,'Product_Dim (2)'!$A$2:$G$101,7,FALSE)</f>
        <v>244</v>
      </c>
      <c r="O165" t="s">
        <v>1740</v>
      </c>
      <c r="P165" t="str">
        <f>VLOOKUP($O165,'Store_Dim (2)'!$A$2:$E$21,2,FALSE)</f>
        <v>Martinez, Adkins and Johnson</v>
      </c>
      <c r="Q165" t="str">
        <f>VLOOKUP(Table6[[#This Row],[Store_ID]],Table4[],3,FALSE)</f>
        <v>North</v>
      </c>
      <c r="R165" t="str">
        <f>VLOOKUP(Table6[[#This Row],[Store_ID]],Table4[],4,FALSE)</f>
        <v>Danielmouth</v>
      </c>
      <c r="S165" t="str">
        <f>VLOOKUP(Table6[[#This Row],[Store_ID]],Table4[],5,FALSE)</f>
        <v>Flagship</v>
      </c>
      <c r="T165">
        <v>1</v>
      </c>
      <c r="U165" s="6">
        <v>488.31</v>
      </c>
      <c r="V165" s="10">
        <v>0.03</v>
      </c>
      <c r="W165" t="s">
        <v>1809</v>
      </c>
      <c r="X165" s="6">
        <v>473.66070000000002</v>
      </c>
      <c r="AE165"/>
    </row>
    <row r="166" spans="1:31" x14ac:dyDescent="0.25">
      <c r="A166" t="s">
        <v>1973</v>
      </c>
      <c r="B166" t="str">
        <f>VLOOKUP(Table6[[#This Row],[Customer_ID]],Table1[[Customer_ID]:[Name]],2,FALSE)</f>
        <v>Arthur Warren</v>
      </c>
      <c r="C166" t="str">
        <f>VLOOKUP(Table6[[#This Row],[Customer_ID]],Table1[[Customer_ID]:[City]],5,FALSE)</f>
        <v>Ericshire</v>
      </c>
      <c r="D166">
        <f>VLOOKUP(Table6[[#This Row],[Customer_ID]],Table1[],3,FALSE)</f>
        <v>38</v>
      </c>
      <c r="E166" t="str">
        <f>VLOOKUP(Table6[[#This Row],[Customer_ID]],Table1[],4,FALSE)</f>
        <v>Male</v>
      </c>
      <c r="F166" t="str">
        <f>VLOOKUP(Table6[[#This Row],[Customer_ID]],Table1[],6,FALSE)</f>
        <v>Nevada</v>
      </c>
      <c r="G166" t="str">
        <f>VLOOKUP(Table6[[#This Row],[Customer_ID]],Table1[],8,FALSE)</f>
        <v>Gold</v>
      </c>
      <c r="H166" t="s">
        <v>870</v>
      </c>
      <c r="I166" s="16">
        <v>45418</v>
      </c>
      <c r="J166" t="s">
        <v>1639</v>
      </c>
      <c r="K166" t="str">
        <f>VLOOKUP($J166,'Product_Dim (2)'!$A$2:$G$101,{3,4,5,6},FALSE)</f>
        <v>Sports</v>
      </c>
      <c r="L166" t="str">
        <f>VLOOKUP($J166,'Product_Dim (2)'!$A$2:$G$101,{4,5,6},FALSE)</f>
        <v>Accessories</v>
      </c>
      <c r="M166" s="6">
        <f t="array" ref="M166">VLOOKUP($J166,'Product_Dim (2)'!$A$2:$G$101,{6},FALSE)</f>
        <v>434.84</v>
      </c>
      <c r="N166">
        <f>VLOOKUP($J166,'Product_Dim (2)'!$A$2:$G$101,7,FALSE)</f>
        <v>185</v>
      </c>
      <c r="O166" t="s">
        <v>1777</v>
      </c>
      <c r="P166" t="str">
        <f>VLOOKUP($O166,'Store_Dim (2)'!$A$2:$E$21,2,FALSE)</f>
        <v>Thomas, Bridges and Harris</v>
      </c>
      <c r="Q166" t="str">
        <f>VLOOKUP(Table6[[#This Row],[Store_ID]],Table4[],3,FALSE)</f>
        <v>North</v>
      </c>
      <c r="R166" t="str">
        <f>VLOOKUP(Table6[[#This Row],[Store_ID]],Table4[],4,FALSE)</f>
        <v>Sabrinatown</v>
      </c>
      <c r="S166" t="str">
        <f>VLOOKUP(Table6[[#This Row],[Store_ID]],Table4[],5,FALSE)</f>
        <v>Online</v>
      </c>
      <c r="T166">
        <v>4</v>
      </c>
      <c r="U166" s="6">
        <v>164.04</v>
      </c>
      <c r="V166" s="10">
        <v>0.26</v>
      </c>
      <c r="W166" t="s">
        <v>1807</v>
      </c>
      <c r="X166" s="6">
        <v>485.55839999999989</v>
      </c>
      <c r="AE166"/>
    </row>
    <row r="167" spans="1:31" x14ac:dyDescent="0.25">
      <c r="A167" t="s">
        <v>1974</v>
      </c>
      <c r="B167" t="str">
        <f>VLOOKUP(Table6[[#This Row],[Customer_ID]],Table1[[Customer_ID]:[Name]],2,FALSE)</f>
        <v>Christopher Brown</v>
      </c>
      <c r="C167" t="str">
        <f>VLOOKUP(Table6[[#This Row],[Customer_ID]],Table1[[Customer_ID]:[City]],5,FALSE)</f>
        <v>Sandrastad</v>
      </c>
      <c r="D167">
        <f>VLOOKUP(Table6[[#This Row],[Customer_ID]],Table1[],3,FALSE)</f>
        <v>56</v>
      </c>
      <c r="E167" t="str">
        <f>VLOOKUP(Table6[[#This Row],[Customer_ID]],Table1[],4,FALSE)</f>
        <v>Female</v>
      </c>
      <c r="F167" t="str">
        <f>VLOOKUP(Table6[[#This Row],[Customer_ID]],Table1[],6,FALSE)</f>
        <v>West Virginia</v>
      </c>
      <c r="G167" t="str">
        <f>VLOOKUP(Table6[[#This Row],[Customer_ID]],Table1[],8,FALSE)</f>
        <v>Silver</v>
      </c>
      <c r="H167" t="s">
        <v>265</v>
      </c>
      <c r="I167" s="16">
        <v>45508</v>
      </c>
      <c r="J167" t="s">
        <v>1551</v>
      </c>
      <c r="K167" t="str">
        <f>VLOOKUP($J167,'Product_Dim (2)'!$A$2:$G$101,{3,4,5,6},FALSE)</f>
        <v>Home</v>
      </c>
      <c r="L167" t="str">
        <f>VLOOKUP($J167,'Product_Dim (2)'!$A$2:$G$101,{4,5,6},FALSE)</f>
        <v>Kitchen</v>
      </c>
      <c r="M167" s="6">
        <f t="array" ref="M167">VLOOKUP($J167,'Product_Dim (2)'!$A$2:$G$101,{6},FALSE)</f>
        <v>298.86</v>
      </c>
      <c r="N167">
        <f>VLOOKUP($J167,'Product_Dim (2)'!$A$2:$G$101,7,FALSE)</f>
        <v>308</v>
      </c>
      <c r="O167" t="s">
        <v>1790</v>
      </c>
      <c r="P167" t="str">
        <f>VLOOKUP($O167,'Store_Dim (2)'!$A$2:$E$21,2,FALSE)</f>
        <v>Holloway Ltd</v>
      </c>
      <c r="Q167" t="str">
        <f>VLOOKUP(Table6[[#This Row],[Store_ID]],Table4[],3,FALSE)</f>
        <v>North</v>
      </c>
      <c r="R167" t="str">
        <f>VLOOKUP(Table6[[#This Row],[Store_ID]],Table4[],4,FALSE)</f>
        <v>Bensonhaven</v>
      </c>
      <c r="S167" t="str">
        <f>VLOOKUP(Table6[[#This Row],[Store_ID]],Table4[],5,FALSE)</f>
        <v>Flagship</v>
      </c>
      <c r="T167">
        <v>3</v>
      </c>
      <c r="U167" s="6">
        <v>707.95</v>
      </c>
      <c r="V167" s="10">
        <v>0.18</v>
      </c>
      <c r="W167" t="s">
        <v>1809</v>
      </c>
      <c r="X167" s="6">
        <v>1741.557</v>
      </c>
      <c r="AE167"/>
    </row>
    <row r="168" spans="1:31" x14ac:dyDescent="0.25">
      <c r="A168" t="s">
        <v>1975</v>
      </c>
      <c r="B168" t="str">
        <f>VLOOKUP(Table6[[#This Row],[Customer_ID]],Table1[[Customer_ID]:[Name]],2,FALSE)</f>
        <v>Crystal Waters</v>
      </c>
      <c r="C168" t="str">
        <f>VLOOKUP(Table6[[#This Row],[Customer_ID]],Table1[[Customer_ID]:[City]],5,FALSE)</f>
        <v>North Michelleport</v>
      </c>
      <c r="D168">
        <f>VLOOKUP(Table6[[#This Row],[Customer_ID]],Table1[],3,FALSE)</f>
        <v>19</v>
      </c>
      <c r="E168" t="str">
        <f>VLOOKUP(Table6[[#This Row],[Customer_ID]],Table1[],4,FALSE)</f>
        <v>Female</v>
      </c>
      <c r="F168" t="str">
        <f>VLOOKUP(Table6[[#This Row],[Customer_ID]],Table1[],6,FALSE)</f>
        <v>Kansas</v>
      </c>
      <c r="G168" t="str">
        <f>VLOOKUP(Table6[[#This Row],[Customer_ID]],Table1[],8,FALSE)</f>
        <v>Bronze</v>
      </c>
      <c r="H168" t="s">
        <v>925</v>
      </c>
      <c r="I168" s="16">
        <v>45269</v>
      </c>
      <c r="J168" t="s">
        <v>1669</v>
      </c>
      <c r="K168" t="str">
        <f>VLOOKUP($J168,'Product_Dim (2)'!$A$2:$G$101,{3,4,5,6},FALSE)</f>
        <v>Clothing</v>
      </c>
      <c r="L168" t="str">
        <f>VLOOKUP($J168,'Product_Dim (2)'!$A$2:$G$101,{4,5,6},FALSE)</f>
        <v>Bottoms</v>
      </c>
      <c r="M168" s="6">
        <f t="array" ref="M168">VLOOKUP($J168,'Product_Dim (2)'!$A$2:$G$101,{6},FALSE)</f>
        <v>218.22</v>
      </c>
      <c r="N168">
        <f>VLOOKUP($J168,'Product_Dim (2)'!$A$2:$G$101,7,FALSE)</f>
        <v>224</v>
      </c>
      <c r="O168" t="s">
        <v>1765</v>
      </c>
      <c r="P168" t="str">
        <f>VLOOKUP($O168,'Store_Dim (2)'!$A$2:$E$21,2,FALSE)</f>
        <v>Bean, Jones and Park</v>
      </c>
      <c r="Q168" t="str">
        <f>VLOOKUP(Table6[[#This Row],[Store_ID]],Table4[],3,FALSE)</f>
        <v>West</v>
      </c>
      <c r="R168" t="str">
        <f>VLOOKUP(Table6[[#This Row],[Store_ID]],Table4[],4,FALSE)</f>
        <v>Thompsonborough</v>
      </c>
      <c r="S168" t="str">
        <f>VLOOKUP(Table6[[#This Row],[Store_ID]],Table4[],5,FALSE)</f>
        <v>Online</v>
      </c>
      <c r="T168">
        <v>4</v>
      </c>
      <c r="U168" s="6">
        <v>714.47</v>
      </c>
      <c r="V168" s="10">
        <v>0.18</v>
      </c>
      <c r="W168" t="s">
        <v>1812</v>
      </c>
      <c r="X168" s="6">
        <v>2343.4616000000001</v>
      </c>
      <c r="AE168"/>
    </row>
    <row r="169" spans="1:31" x14ac:dyDescent="0.25">
      <c r="A169" t="s">
        <v>1976</v>
      </c>
      <c r="B169" t="str">
        <f>VLOOKUP(Table6[[#This Row],[Customer_ID]],Table1[[Customer_ID]:[Name]],2,FALSE)</f>
        <v>Tyler Cook</v>
      </c>
      <c r="C169" t="str">
        <f>VLOOKUP(Table6[[#This Row],[Customer_ID]],Table1[[Customer_ID]:[City]],5,FALSE)</f>
        <v>Kramerview</v>
      </c>
      <c r="D169">
        <f>VLOOKUP(Table6[[#This Row],[Customer_ID]],Table1[],3,FALSE)</f>
        <v>26</v>
      </c>
      <c r="E169" t="str">
        <f>VLOOKUP(Table6[[#This Row],[Customer_ID]],Table1[],4,FALSE)</f>
        <v>Female</v>
      </c>
      <c r="F169" t="str">
        <f>VLOOKUP(Table6[[#This Row],[Customer_ID]],Table1[],6,FALSE)</f>
        <v>Alaska</v>
      </c>
      <c r="G169" t="str">
        <f>VLOOKUP(Table6[[#This Row],[Customer_ID]],Table1[],8,FALSE)</f>
        <v>Silver</v>
      </c>
      <c r="H169" t="s">
        <v>1275</v>
      </c>
      <c r="I169" s="16">
        <v>45866</v>
      </c>
      <c r="J169" t="s">
        <v>1689</v>
      </c>
      <c r="K169" t="str">
        <f>VLOOKUP($J169,'Product_Dim (2)'!$A$2:$G$101,{3,4,5,6},FALSE)</f>
        <v>Home</v>
      </c>
      <c r="L169" t="str">
        <f>VLOOKUP($J169,'Product_Dim (2)'!$A$2:$G$101,{4,5,6},FALSE)</f>
        <v>Lighting</v>
      </c>
      <c r="M169" s="6">
        <f t="array" ref="M169">VLOOKUP($J169,'Product_Dim (2)'!$A$2:$G$101,{6},FALSE)</f>
        <v>228.53</v>
      </c>
      <c r="N169">
        <f>VLOOKUP($J169,'Product_Dim (2)'!$A$2:$G$101,7,FALSE)</f>
        <v>469</v>
      </c>
      <c r="O169" t="s">
        <v>1762</v>
      </c>
      <c r="P169" t="str">
        <f>VLOOKUP($O169,'Store_Dim (2)'!$A$2:$E$21,2,FALSE)</f>
        <v>Martinez-Mullins</v>
      </c>
      <c r="Q169" t="str">
        <f>VLOOKUP(Table6[[#This Row],[Store_ID]],Table4[],3,FALSE)</f>
        <v>South</v>
      </c>
      <c r="R169" t="str">
        <f>VLOOKUP(Table6[[#This Row],[Store_ID]],Table4[],4,FALSE)</f>
        <v>Williamsfurt</v>
      </c>
      <c r="S169" t="str">
        <f>VLOOKUP(Table6[[#This Row],[Store_ID]],Table4[],5,FALSE)</f>
        <v>Online</v>
      </c>
      <c r="T169">
        <v>4</v>
      </c>
      <c r="U169" s="6">
        <v>422.09</v>
      </c>
      <c r="V169" s="10">
        <v>0.04</v>
      </c>
      <c r="W169" t="s">
        <v>1807</v>
      </c>
      <c r="X169" s="6">
        <v>1620.8255999999999</v>
      </c>
      <c r="AE169"/>
    </row>
    <row r="170" spans="1:31" x14ac:dyDescent="0.25">
      <c r="A170" t="s">
        <v>1977</v>
      </c>
      <c r="B170" t="str">
        <f>VLOOKUP(Table6[[#This Row],[Customer_ID]],Table1[[Customer_ID]:[Name]],2,FALSE)</f>
        <v>Travis Holland</v>
      </c>
      <c r="C170" t="str">
        <f>VLOOKUP(Table6[[#This Row],[Customer_ID]],Table1[[Customer_ID]:[City]],5,FALSE)</f>
        <v>Webstermouth</v>
      </c>
      <c r="D170">
        <f>VLOOKUP(Table6[[#This Row],[Customer_ID]],Table1[],3,FALSE)</f>
        <v>38</v>
      </c>
      <c r="E170" t="str">
        <f>VLOOKUP(Table6[[#This Row],[Customer_ID]],Table1[],4,FALSE)</f>
        <v>Male</v>
      </c>
      <c r="F170" t="str">
        <f>VLOOKUP(Table6[[#This Row],[Customer_ID]],Table1[],6,FALSE)</f>
        <v>New Hampshire</v>
      </c>
      <c r="G170" t="str">
        <f>VLOOKUP(Table6[[#This Row],[Customer_ID]],Table1[],8,FALSE)</f>
        <v>Bronze</v>
      </c>
      <c r="H170" t="s">
        <v>376</v>
      </c>
      <c r="I170" s="16">
        <v>45462</v>
      </c>
      <c r="J170" t="s">
        <v>1591</v>
      </c>
      <c r="K170" t="str">
        <f>VLOOKUP($J170,'Product_Dim (2)'!$A$2:$G$101,{3,4,5,6},FALSE)</f>
        <v>Home</v>
      </c>
      <c r="L170" t="str">
        <f>VLOOKUP($J170,'Product_Dim (2)'!$A$2:$G$101,{4,5,6},FALSE)</f>
        <v>Kitchen</v>
      </c>
      <c r="M170" s="6">
        <f t="array" ref="M170">VLOOKUP($J170,'Product_Dim (2)'!$A$2:$G$101,{6},FALSE)</f>
        <v>19.52</v>
      </c>
      <c r="N170">
        <f>VLOOKUP($J170,'Product_Dim (2)'!$A$2:$G$101,7,FALSE)</f>
        <v>57</v>
      </c>
      <c r="O170" t="s">
        <v>1769</v>
      </c>
      <c r="P170" t="str">
        <f>VLOOKUP($O170,'Store_Dim (2)'!$A$2:$E$21,2,FALSE)</f>
        <v>Moore, Padilla and Butler</v>
      </c>
      <c r="Q170" t="str">
        <f>VLOOKUP(Table6[[#This Row],[Store_ID]],Table4[],3,FALSE)</f>
        <v>South</v>
      </c>
      <c r="R170" t="str">
        <f>VLOOKUP(Table6[[#This Row],[Store_ID]],Table4[],4,FALSE)</f>
        <v>East Johnstad</v>
      </c>
      <c r="S170" t="str">
        <f>VLOOKUP(Table6[[#This Row],[Store_ID]],Table4[],5,FALSE)</f>
        <v>Flagship</v>
      </c>
      <c r="T170">
        <v>1</v>
      </c>
      <c r="U170" s="6">
        <v>998.19</v>
      </c>
      <c r="V170" s="10">
        <v>0.2</v>
      </c>
      <c r="W170" t="s">
        <v>1807</v>
      </c>
      <c r="X170" s="6">
        <v>798.55200000000013</v>
      </c>
      <c r="AE170"/>
    </row>
    <row r="171" spans="1:31" x14ac:dyDescent="0.25">
      <c r="A171" t="s">
        <v>1978</v>
      </c>
      <c r="B171" t="str">
        <f>VLOOKUP(Table6[[#This Row],[Customer_ID]],Table1[[Customer_ID]:[Name]],2,FALSE)</f>
        <v>James Orozco</v>
      </c>
      <c r="C171" t="str">
        <f>VLOOKUP(Table6[[#This Row],[Customer_ID]],Table1[[Customer_ID]:[City]],5,FALSE)</f>
        <v>Simpsonfort</v>
      </c>
      <c r="D171">
        <f>VLOOKUP(Table6[[#This Row],[Customer_ID]],Table1[],3,FALSE)</f>
        <v>37</v>
      </c>
      <c r="E171" t="str">
        <f>VLOOKUP(Table6[[#This Row],[Customer_ID]],Table1[],4,FALSE)</f>
        <v>Female</v>
      </c>
      <c r="F171" t="str">
        <f>VLOOKUP(Table6[[#This Row],[Customer_ID]],Table1[],6,FALSE)</f>
        <v>Maine</v>
      </c>
      <c r="G171" t="str">
        <f>VLOOKUP(Table6[[#This Row],[Customer_ID]],Table1[],8,FALSE)</f>
        <v>Gold</v>
      </c>
      <c r="H171" t="s">
        <v>1153</v>
      </c>
      <c r="I171" s="16">
        <v>45313</v>
      </c>
      <c r="J171" t="s">
        <v>1675</v>
      </c>
      <c r="K171" t="str">
        <f>VLOOKUP($J171,'Product_Dim (2)'!$A$2:$G$101,{3,4,5,6},FALSE)</f>
        <v>Sports</v>
      </c>
      <c r="L171" t="str">
        <f>VLOOKUP($J171,'Product_Dim (2)'!$A$2:$G$101,{4,5,6},FALSE)</f>
        <v>Fitness</v>
      </c>
      <c r="M171" s="6">
        <f t="array" ref="M171">VLOOKUP($J171,'Product_Dim (2)'!$A$2:$G$101,{6},FALSE)</f>
        <v>477.61</v>
      </c>
      <c r="N171">
        <f>VLOOKUP($J171,'Product_Dim (2)'!$A$2:$G$101,7,FALSE)</f>
        <v>300</v>
      </c>
      <c r="O171" t="s">
        <v>1762</v>
      </c>
      <c r="P171" t="str">
        <f>VLOOKUP($O171,'Store_Dim (2)'!$A$2:$E$21,2,FALSE)</f>
        <v>Martinez-Mullins</v>
      </c>
      <c r="Q171" t="str">
        <f>VLOOKUP(Table6[[#This Row],[Store_ID]],Table4[],3,FALSE)</f>
        <v>South</v>
      </c>
      <c r="R171" t="str">
        <f>VLOOKUP(Table6[[#This Row],[Store_ID]],Table4[],4,FALSE)</f>
        <v>Williamsfurt</v>
      </c>
      <c r="S171" t="str">
        <f>VLOOKUP(Table6[[#This Row],[Store_ID]],Table4[],5,FALSE)</f>
        <v>Online</v>
      </c>
      <c r="T171">
        <v>2</v>
      </c>
      <c r="U171" s="6">
        <v>343.42</v>
      </c>
      <c r="V171" s="10">
        <v>0.12</v>
      </c>
      <c r="W171" t="s">
        <v>1812</v>
      </c>
      <c r="X171" s="6">
        <v>604.41920000000005</v>
      </c>
      <c r="AE171"/>
    </row>
    <row r="172" spans="1:31" x14ac:dyDescent="0.25">
      <c r="A172" t="s">
        <v>1979</v>
      </c>
      <c r="B172" t="str">
        <f>VLOOKUP(Table6[[#This Row],[Customer_ID]],Table1[[Customer_ID]:[Name]],2,FALSE)</f>
        <v>Kristen Fischer</v>
      </c>
      <c r="C172" t="str">
        <f>VLOOKUP(Table6[[#This Row],[Customer_ID]],Table1[[Customer_ID]:[City]],5,FALSE)</f>
        <v>Lake Christopher</v>
      </c>
      <c r="D172">
        <f>VLOOKUP(Table6[[#This Row],[Customer_ID]],Table1[],3,FALSE)</f>
        <v>57</v>
      </c>
      <c r="E172" t="str">
        <f>VLOOKUP(Table6[[#This Row],[Customer_ID]],Table1[],4,FALSE)</f>
        <v>Male</v>
      </c>
      <c r="F172" t="str">
        <f>VLOOKUP(Table6[[#This Row],[Customer_ID]],Table1[],6,FALSE)</f>
        <v>Arkansas</v>
      </c>
      <c r="G172" t="str">
        <f>VLOOKUP(Table6[[#This Row],[Customer_ID]],Table1[],8,FALSE)</f>
        <v>Platinum</v>
      </c>
      <c r="H172" t="s">
        <v>811</v>
      </c>
      <c r="I172" s="16">
        <v>45390</v>
      </c>
      <c r="J172" t="s">
        <v>1599</v>
      </c>
      <c r="K172" t="str">
        <f>VLOOKUP($J172,'Product_Dim (2)'!$A$2:$G$101,{3,4,5,6},FALSE)</f>
        <v>Electronics</v>
      </c>
      <c r="L172" t="str">
        <f>VLOOKUP($J172,'Product_Dim (2)'!$A$2:$G$101,{4,5,6},FALSE)</f>
        <v>Computer</v>
      </c>
      <c r="M172" s="6">
        <f t="array" ref="M172">VLOOKUP($J172,'Product_Dim (2)'!$A$2:$G$101,{6},FALSE)</f>
        <v>419.28</v>
      </c>
      <c r="N172">
        <f>VLOOKUP($J172,'Product_Dim (2)'!$A$2:$G$101,7,FALSE)</f>
        <v>86</v>
      </c>
      <c r="O172" t="s">
        <v>1759</v>
      </c>
      <c r="P172" t="str">
        <f>VLOOKUP($O172,'Store_Dim (2)'!$A$2:$E$21,2,FALSE)</f>
        <v>Benson-Elliott</v>
      </c>
      <c r="Q172" t="str">
        <f>VLOOKUP(Table6[[#This Row],[Store_ID]],Table4[],3,FALSE)</f>
        <v>East</v>
      </c>
      <c r="R172" t="str">
        <f>VLOOKUP(Table6[[#This Row],[Store_ID]],Table4[],4,FALSE)</f>
        <v>Port Josephberg</v>
      </c>
      <c r="S172" t="str">
        <f>VLOOKUP(Table6[[#This Row],[Store_ID]],Table4[],5,FALSE)</f>
        <v>Online</v>
      </c>
      <c r="T172">
        <v>1</v>
      </c>
      <c r="U172" s="6">
        <v>152.16999999999999</v>
      </c>
      <c r="V172" s="10">
        <v>0.28000000000000003</v>
      </c>
      <c r="W172" t="s">
        <v>1812</v>
      </c>
      <c r="X172" s="6">
        <v>109.5624</v>
      </c>
      <c r="AE172"/>
    </row>
    <row r="173" spans="1:31" x14ac:dyDescent="0.25">
      <c r="A173" t="s">
        <v>1980</v>
      </c>
      <c r="B173" t="str">
        <f>VLOOKUP(Table6[[#This Row],[Customer_ID]],Table1[[Customer_ID]:[Name]],2,FALSE)</f>
        <v>Michelle Rogers</v>
      </c>
      <c r="C173" t="str">
        <f>VLOOKUP(Table6[[#This Row],[Customer_ID]],Table1[[Customer_ID]:[City]],5,FALSE)</f>
        <v>East Jessicaborough</v>
      </c>
      <c r="D173">
        <f>VLOOKUP(Table6[[#This Row],[Customer_ID]],Table1[],3,FALSE)</f>
        <v>56</v>
      </c>
      <c r="E173" t="str">
        <f>VLOOKUP(Table6[[#This Row],[Customer_ID]],Table1[],4,FALSE)</f>
        <v>Male</v>
      </c>
      <c r="F173" t="str">
        <f>VLOOKUP(Table6[[#This Row],[Customer_ID]],Table1[],6,FALSE)</f>
        <v>Hawaii</v>
      </c>
      <c r="G173" t="str">
        <f>VLOOKUP(Table6[[#This Row],[Customer_ID]],Table1[],8,FALSE)</f>
        <v>Platinum</v>
      </c>
      <c r="H173" t="s">
        <v>573</v>
      </c>
      <c r="I173" s="16">
        <v>45795</v>
      </c>
      <c r="J173" t="s">
        <v>1629</v>
      </c>
      <c r="K173" t="str">
        <f>VLOOKUP($J173,'Product_Dim (2)'!$A$2:$G$101,{3,4,5,6},FALSE)</f>
        <v>Beauty</v>
      </c>
      <c r="L173" t="str">
        <f>VLOOKUP($J173,'Product_Dim (2)'!$A$2:$G$101,{4,5,6},FALSE)</f>
        <v>Fragrance</v>
      </c>
      <c r="M173" s="6">
        <f t="array" ref="M173">VLOOKUP($J173,'Product_Dim (2)'!$A$2:$G$101,{6},FALSE)</f>
        <v>43.29</v>
      </c>
      <c r="N173">
        <f>VLOOKUP($J173,'Product_Dim (2)'!$A$2:$G$101,7,FALSE)</f>
        <v>267</v>
      </c>
      <c r="O173" t="s">
        <v>1775</v>
      </c>
      <c r="P173" t="str">
        <f>VLOOKUP($O173,'Store_Dim (2)'!$A$2:$E$21,2,FALSE)</f>
        <v>Aguirre-Keller</v>
      </c>
      <c r="Q173" t="str">
        <f>VLOOKUP(Table6[[#This Row],[Store_ID]],Table4[],3,FALSE)</f>
        <v>South</v>
      </c>
      <c r="R173" t="str">
        <f>VLOOKUP(Table6[[#This Row],[Store_ID]],Table4[],4,FALSE)</f>
        <v>Lake Michael</v>
      </c>
      <c r="S173" t="str">
        <f>VLOOKUP(Table6[[#This Row],[Store_ID]],Table4[],5,FALSE)</f>
        <v>Online</v>
      </c>
      <c r="T173">
        <v>1</v>
      </c>
      <c r="U173" s="6">
        <v>325.08</v>
      </c>
      <c r="V173" s="10">
        <v>0.26</v>
      </c>
      <c r="W173" t="s">
        <v>1809</v>
      </c>
      <c r="X173" s="6">
        <v>240.5592</v>
      </c>
      <c r="AE173"/>
    </row>
    <row r="174" spans="1:31" x14ac:dyDescent="0.25">
      <c r="A174" t="s">
        <v>1981</v>
      </c>
      <c r="B174" t="str">
        <f>VLOOKUP(Table6[[#This Row],[Customer_ID]],Table1[[Customer_ID]:[Name]],2,FALSE)</f>
        <v>Evelyn Brown</v>
      </c>
      <c r="C174" t="str">
        <f>VLOOKUP(Table6[[#This Row],[Customer_ID]],Table1[[Customer_ID]:[City]],5,FALSE)</f>
        <v>West Victoriaborough</v>
      </c>
      <c r="D174">
        <f>VLOOKUP(Table6[[#This Row],[Customer_ID]],Table1[],3,FALSE)</f>
        <v>39</v>
      </c>
      <c r="E174" t="str">
        <f>VLOOKUP(Table6[[#This Row],[Customer_ID]],Table1[],4,FALSE)</f>
        <v>Male</v>
      </c>
      <c r="F174" t="str">
        <f>VLOOKUP(Table6[[#This Row],[Customer_ID]],Table1[],6,FALSE)</f>
        <v>New Mexico</v>
      </c>
      <c r="G174" t="str">
        <f>VLOOKUP(Table6[[#This Row],[Customer_ID]],Table1[],8,FALSE)</f>
        <v>Gold</v>
      </c>
      <c r="H174" t="s">
        <v>1069</v>
      </c>
      <c r="I174" s="16">
        <v>45267</v>
      </c>
      <c r="J174" t="s">
        <v>1709</v>
      </c>
      <c r="K174" t="str">
        <f>VLOOKUP($J174,'Product_Dim (2)'!$A$2:$G$101,{3,4,5,6},FALSE)</f>
        <v>Beauty</v>
      </c>
      <c r="L174" t="str">
        <f>VLOOKUP($J174,'Product_Dim (2)'!$A$2:$G$101,{4,5,6},FALSE)</f>
        <v>Makeup</v>
      </c>
      <c r="M174" s="6">
        <f t="array" ref="M174">VLOOKUP($J174,'Product_Dim (2)'!$A$2:$G$101,{6},FALSE)</f>
        <v>183.04</v>
      </c>
      <c r="N174">
        <f>VLOOKUP($J174,'Product_Dim (2)'!$A$2:$G$101,7,FALSE)</f>
        <v>457</v>
      </c>
      <c r="O174" t="s">
        <v>1772</v>
      </c>
      <c r="P174" t="str">
        <f>VLOOKUP($O174,'Store_Dim (2)'!$A$2:$E$21,2,FALSE)</f>
        <v>Hill, Wagner and Ballard</v>
      </c>
      <c r="Q174" t="str">
        <f>VLOOKUP(Table6[[#This Row],[Store_ID]],Table4[],3,FALSE)</f>
        <v>East</v>
      </c>
      <c r="R174" t="str">
        <f>VLOOKUP(Table6[[#This Row],[Store_ID]],Table4[],4,FALSE)</f>
        <v>East Davidville</v>
      </c>
      <c r="S174" t="str">
        <f>VLOOKUP(Table6[[#This Row],[Store_ID]],Table4[],5,FALSE)</f>
        <v>Online</v>
      </c>
      <c r="T174">
        <v>2</v>
      </c>
      <c r="U174" s="6">
        <v>827.92</v>
      </c>
      <c r="V174" s="10">
        <v>0.25</v>
      </c>
      <c r="W174" t="s">
        <v>1812</v>
      </c>
      <c r="X174" s="6">
        <v>1241.8800000000001</v>
      </c>
      <c r="AE174"/>
    </row>
    <row r="175" spans="1:31" x14ac:dyDescent="0.25">
      <c r="A175" t="s">
        <v>1982</v>
      </c>
      <c r="B175" t="str">
        <f>VLOOKUP(Table6[[#This Row],[Customer_ID]],Table1[[Customer_ID]:[Name]],2,FALSE)</f>
        <v>Sara Ingram</v>
      </c>
      <c r="C175" t="str">
        <f>VLOOKUP(Table6[[#This Row],[Customer_ID]],Table1[[Customer_ID]:[City]],5,FALSE)</f>
        <v>East Dillonview</v>
      </c>
      <c r="D175">
        <f>VLOOKUP(Table6[[#This Row],[Customer_ID]],Table1[],3,FALSE)</f>
        <v>46</v>
      </c>
      <c r="E175" t="str">
        <f>VLOOKUP(Table6[[#This Row],[Customer_ID]],Table1[],4,FALSE)</f>
        <v>Female</v>
      </c>
      <c r="F175" t="str">
        <f>VLOOKUP(Table6[[#This Row],[Customer_ID]],Table1[],6,FALSE)</f>
        <v>Virginia</v>
      </c>
      <c r="G175" t="str">
        <f>VLOOKUP(Table6[[#This Row],[Customer_ID]],Table1[],8,FALSE)</f>
        <v>Bronze</v>
      </c>
      <c r="H175" t="s">
        <v>1475</v>
      </c>
      <c r="I175" s="16">
        <v>45314</v>
      </c>
      <c r="J175" t="s">
        <v>1583</v>
      </c>
      <c r="K175" t="str">
        <f>VLOOKUP($J175,'Product_Dim (2)'!$A$2:$G$101,{3,4,5,6},FALSE)</f>
        <v>Electronics</v>
      </c>
      <c r="L175" t="str">
        <f>VLOOKUP($J175,'Product_Dim (2)'!$A$2:$G$101,{4,5,6},FALSE)</f>
        <v>Audio</v>
      </c>
      <c r="M175" s="6">
        <f t="array" ref="M175">VLOOKUP($J175,'Product_Dim (2)'!$A$2:$G$101,{6},FALSE)</f>
        <v>322.41000000000003</v>
      </c>
      <c r="N175">
        <f>VLOOKUP($J175,'Product_Dim (2)'!$A$2:$G$101,7,FALSE)</f>
        <v>213</v>
      </c>
      <c r="O175" t="s">
        <v>1744</v>
      </c>
      <c r="P175" t="str">
        <f>VLOOKUP($O175,'Store_Dim (2)'!$A$2:$E$21,2,FALSE)</f>
        <v>Black-Horn</v>
      </c>
      <c r="Q175" t="str">
        <f>VLOOKUP(Table6[[#This Row],[Store_ID]],Table4[],3,FALSE)</f>
        <v>South</v>
      </c>
      <c r="R175" t="str">
        <f>VLOOKUP(Table6[[#This Row],[Store_ID]],Table4[],4,FALSE)</f>
        <v>North Nancyview</v>
      </c>
      <c r="S175" t="str">
        <f>VLOOKUP(Table6[[#This Row],[Store_ID]],Table4[],5,FALSE)</f>
        <v>Outlet</v>
      </c>
      <c r="T175">
        <v>2</v>
      </c>
      <c r="U175" s="6">
        <v>593.47</v>
      </c>
      <c r="V175" s="10">
        <v>0.1</v>
      </c>
      <c r="W175" t="s">
        <v>1812</v>
      </c>
      <c r="X175" s="6">
        <v>1068.2460000000001</v>
      </c>
      <c r="AE175"/>
    </row>
    <row r="176" spans="1:31" x14ac:dyDescent="0.25">
      <c r="A176" t="s">
        <v>1983</v>
      </c>
      <c r="B176" t="str">
        <f>VLOOKUP(Table6[[#This Row],[Customer_ID]],Table1[[Customer_ID]:[Name]],2,FALSE)</f>
        <v>Gloria Taylor</v>
      </c>
      <c r="C176" t="str">
        <f>VLOOKUP(Table6[[#This Row],[Customer_ID]],Table1[[Customer_ID]:[City]],5,FALSE)</f>
        <v>North Daniel</v>
      </c>
      <c r="D176">
        <f>VLOOKUP(Table6[[#This Row],[Customer_ID]],Table1[],3,FALSE)</f>
        <v>56</v>
      </c>
      <c r="E176" t="str">
        <f>VLOOKUP(Table6[[#This Row],[Customer_ID]],Table1[],4,FALSE)</f>
        <v>Female</v>
      </c>
      <c r="F176" t="str">
        <f>VLOOKUP(Table6[[#This Row],[Customer_ID]],Table1[],6,FALSE)</f>
        <v>Louisiana</v>
      </c>
      <c r="G176" t="str">
        <f>VLOOKUP(Table6[[#This Row],[Customer_ID]],Table1[],8,FALSE)</f>
        <v>Platinum</v>
      </c>
      <c r="H176" t="s">
        <v>920</v>
      </c>
      <c r="I176" s="16">
        <v>45267</v>
      </c>
      <c r="J176" t="s">
        <v>1571</v>
      </c>
      <c r="K176" t="str">
        <f>VLOOKUP($J176,'Product_Dim (2)'!$A$2:$G$101,{3,4,5,6},FALSE)</f>
        <v>Sports</v>
      </c>
      <c r="L176" t="str">
        <f>VLOOKUP($J176,'Product_Dim (2)'!$A$2:$G$101,{4,5,6},FALSE)</f>
        <v>Accessories</v>
      </c>
      <c r="M176" s="6">
        <f t="array" ref="M176">VLOOKUP($J176,'Product_Dim (2)'!$A$2:$G$101,{6},FALSE)</f>
        <v>131.51</v>
      </c>
      <c r="N176">
        <f ca="1">VLOOKUP($J176,'Product_Dim (2)'!$A$2:$G$101,7,FALSE)</f>
        <v>0</v>
      </c>
      <c r="O176" t="s">
        <v>1762</v>
      </c>
      <c r="P176" t="str">
        <f>VLOOKUP($O176,'Store_Dim (2)'!$A$2:$E$21,2,FALSE)</f>
        <v>Martinez-Mullins</v>
      </c>
      <c r="Q176" t="str">
        <f>VLOOKUP(Table6[[#This Row],[Store_ID]],Table4[],3,FALSE)</f>
        <v>South</v>
      </c>
      <c r="R176" t="str">
        <f>VLOOKUP(Table6[[#This Row],[Store_ID]],Table4[],4,FALSE)</f>
        <v>Williamsfurt</v>
      </c>
      <c r="S176" t="str">
        <f>VLOOKUP(Table6[[#This Row],[Store_ID]],Table4[],5,FALSE)</f>
        <v>Online</v>
      </c>
      <c r="T176">
        <v>4</v>
      </c>
      <c r="U176" s="6">
        <v>756.28</v>
      </c>
      <c r="V176" s="10">
        <v>0.05</v>
      </c>
      <c r="W176" t="s">
        <v>1812</v>
      </c>
      <c r="X176" s="6">
        <v>2873.864</v>
      </c>
      <c r="AE176"/>
    </row>
    <row r="177" spans="1:31" x14ac:dyDescent="0.25">
      <c r="A177" t="s">
        <v>1984</v>
      </c>
      <c r="B177" t="str">
        <f>VLOOKUP(Table6[[#This Row],[Customer_ID]],Table1[[Customer_ID]:[Name]],2,FALSE)</f>
        <v>Charles Conley</v>
      </c>
      <c r="C177" t="str">
        <f>VLOOKUP(Table6[[#This Row],[Customer_ID]],Table1[[Customer_ID]:[City]],5,FALSE)</f>
        <v>Nathanshire</v>
      </c>
      <c r="D177">
        <f>VLOOKUP(Table6[[#This Row],[Customer_ID]],Table1[],3,FALSE)</f>
        <v>39</v>
      </c>
      <c r="E177" t="str">
        <f>VLOOKUP(Table6[[#This Row],[Customer_ID]],Table1[],4,FALSE)</f>
        <v>Female</v>
      </c>
      <c r="F177" t="str">
        <f>VLOOKUP(Table6[[#This Row],[Customer_ID]],Table1[],6,FALSE)</f>
        <v>Maine</v>
      </c>
      <c r="G177" t="str">
        <f>VLOOKUP(Table6[[#This Row],[Customer_ID]],Table1[],8,FALSE)</f>
        <v>Gold</v>
      </c>
      <c r="H177" t="s">
        <v>1165</v>
      </c>
      <c r="I177" s="16">
        <v>45641</v>
      </c>
      <c r="J177" t="s">
        <v>1715</v>
      </c>
      <c r="K177" t="str">
        <f>VLOOKUP($J177,'Product_Dim (2)'!$A$2:$G$101,{3,4,5,6},FALSE)</f>
        <v>Home</v>
      </c>
      <c r="L177" t="str">
        <f>VLOOKUP($J177,'Product_Dim (2)'!$A$2:$G$101,{4,5,6},FALSE)</f>
        <v>Appliances</v>
      </c>
      <c r="M177" s="6">
        <f t="array" ref="M177">VLOOKUP($J177,'Product_Dim (2)'!$A$2:$G$101,{6},FALSE)</f>
        <v>447.43</v>
      </c>
      <c r="N177">
        <f>VLOOKUP($J177,'Product_Dim (2)'!$A$2:$G$101,7,FALSE)</f>
        <v>191</v>
      </c>
      <c r="O177" t="s">
        <v>1740</v>
      </c>
      <c r="P177" t="str">
        <f>VLOOKUP($O177,'Store_Dim (2)'!$A$2:$E$21,2,FALSE)</f>
        <v>Martinez, Adkins and Johnson</v>
      </c>
      <c r="Q177" t="str">
        <f>VLOOKUP(Table6[[#This Row],[Store_ID]],Table4[],3,FALSE)</f>
        <v>North</v>
      </c>
      <c r="R177" t="str">
        <f>VLOOKUP(Table6[[#This Row],[Store_ID]],Table4[],4,FALSE)</f>
        <v>Danielmouth</v>
      </c>
      <c r="S177" t="str">
        <f>VLOOKUP(Table6[[#This Row],[Store_ID]],Table4[],5,FALSE)</f>
        <v>Flagship</v>
      </c>
      <c r="T177">
        <v>2</v>
      </c>
      <c r="U177" s="6">
        <v>707.65</v>
      </c>
      <c r="V177" s="10">
        <v>0.14000000000000001</v>
      </c>
      <c r="W177" t="s">
        <v>1807</v>
      </c>
      <c r="X177" s="6">
        <v>1217.1579999999999</v>
      </c>
      <c r="AE177"/>
    </row>
    <row r="178" spans="1:31" x14ac:dyDescent="0.25">
      <c r="A178" t="s">
        <v>1985</v>
      </c>
      <c r="B178" t="str">
        <f>VLOOKUP(Table6[[#This Row],[Customer_ID]],Table1[[Customer_ID]:[Name]],2,FALSE)</f>
        <v>Susan Mcdonald</v>
      </c>
      <c r="C178" t="str">
        <f>VLOOKUP(Table6[[#This Row],[Customer_ID]],Table1[[Customer_ID]:[City]],5,FALSE)</f>
        <v>East Ellen</v>
      </c>
      <c r="D178">
        <f>VLOOKUP(Table6[[#This Row],[Customer_ID]],Table1[],3,FALSE)</f>
        <v>45</v>
      </c>
      <c r="E178" t="str">
        <f>VLOOKUP(Table6[[#This Row],[Customer_ID]],Table1[],4,FALSE)</f>
        <v>Male</v>
      </c>
      <c r="F178" t="str">
        <f>VLOOKUP(Table6[[#This Row],[Customer_ID]],Table1[],6,FALSE)</f>
        <v>Arkansas</v>
      </c>
      <c r="G178" t="str">
        <f>VLOOKUP(Table6[[#This Row],[Customer_ID]],Table1[],8,FALSE)</f>
        <v>Silver</v>
      </c>
      <c r="H178" t="s">
        <v>436</v>
      </c>
      <c r="I178" s="16">
        <v>45371</v>
      </c>
      <c r="J178" t="s">
        <v>1581</v>
      </c>
      <c r="K178" t="str">
        <f>VLOOKUP($J178,'Product_Dim (2)'!$A$2:$G$101,{3,4,5,6},FALSE)</f>
        <v>Clothing</v>
      </c>
      <c r="L178" t="str">
        <f>VLOOKUP($J178,'Product_Dim (2)'!$A$2:$G$101,{4,5,6},FALSE)</f>
        <v>Accessories</v>
      </c>
      <c r="M178" s="6">
        <f t="array" ref="M178">VLOOKUP($J178,'Product_Dim (2)'!$A$2:$G$101,{6},FALSE)</f>
        <v>174.02</v>
      </c>
      <c r="N178">
        <f>VLOOKUP($J178,'Product_Dim (2)'!$A$2:$G$101,7,FALSE)</f>
        <v>268</v>
      </c>
      <c r="O178" t="s">
        <v>1784</v>
      </c>
      <c r="P178" t="str">
        <f>VLOOKUP($O178,'Store_Dim (2)'!$A$2:$E$21,2,FALSE)</f>
        <v>Shelton PLC</v>
      </c>
      <c r="Q178" t="str">
        <f>VLOOKUP(Table6[[#This Row],[Store_ID]],Table4[],3,FALSE)</f>
        <v>North</v>
      </c>
      <c r="R178" t="str">
        <f>VLOOKUP(Table6[[#This Row],[Store_ID]],Table4[],4,FALSE)</f>
        <v>East Jenniferstad</v>
      </c>
      <c r="S178" t="str">
        <f>VLOOKUP(Table6[[#This Row],[Store_ID]],Table4[],5,FALSE)</f>
        <v>Flagship</v>
      </c>
      <c r="T178">
        <v>1</v>
      </c>
      <c r="U178" s="6">
        <v>857.35</v>
      </c>
      <c r="V178" s="10">
        <v>0.28000000000000003</v>
      </c>
      <c r="W178" t="s">
        <v>1809</v>
      </c>
      <c r="X178" s="6">
        <v>617.29200000000003</v>
      </c>
      <c r="AE178"/>
    </row>
    <row r="179" spans="1:31" x14ac:dyDescent="0.25">
      <c r="A179" t="s">
        <v>1986</v>
      </c>
      <c r="B179" t="str">
        <f>VLOOKUP(Table6[[#This Row],[Customer_ID]],Table1[[Customer_ID]:[Name]],2,FALSE)</f>
        <v>Philip Pennington</v>
      </c>
      <c r="C179" t="str">
        <f>VLOOKUP(Table6[[#This Row],[Customer_ID]],Table1[[Customer_ID]:[City]],5,FALSE)</f>
        <v>East Valerieview</v>
      </c>
      <c r="D179">
        <f>VLOOKUP(Table6[[#This Row],[Customer_ID]],Table1[],3,FALSE)</f>
        <v>27</v>
      </c>
      <c r="E179" t="str">
        <f>VLOOKUP(Table6[[#This Row],[Customer_ID]],Table1[],4,FALSE)</f>
        <v>Female</v>
      </c>
      <c r="F179" t="str">
        <f>VLOOKUP(Table6[[#This Row],[Customer_ID]],Table1[],6,FALSE)</f>
        <v>Oregon</v>
      </c>
      <c r="G179" t="str">
        <f>VLOOKUP(Table6[[#This Row],[Customer_ID]],Table1[],8,FALSE)</f>
        <v>Platinum</v>
      </c>
      <c r="H179" t="s">
        <v>1516</v>
      </c>
      <c r="I179" s="16">
        <v>45670</v>
      </c>
      <c r="J179" t="s">
        <v>1641</v>
      </c>
      <c r="K179" t="str">
        <f>VLOOKUP($J179,'Product_Dim (2)'!$A$2:$G$101,{3,4,5,6},FALSE)</f>
        <v>Home</v>
      </c>
      <c r="L179" t="str">
        <f>VLOOKUP($J179,'Product_Dim (2)'!$A$2:$G$101,{4,5,6},FALSE)</f>
        <v>Decor</v>
      </c>
      <c r="M179" s="6">
        <f t="array" ref="M179">VLOOKUP($J179,'Product_Dim (2)'!$A$2:$G$101,{6},FALSE)</f>
        <v>81.75</v>
      </c>
      <c r="N179">
        <f ca="1">VLOOKUP($J179,'Product_Dim (2)'!$A$2:$G$101,7,FALSE)</f>
        <v>0</v>
      </c>
      <c r="O179" t="s">
        <v>1765</v>
      </c>
      <c r="P179" t="str">
        <f>VLOOKUP($O179,'Store_Dim (2)'!$A$2:$E$21,2,FALSE)</f>
        <v>Bean, Jones and Park</v>
      </c>
      <c r="Q179" t="str">
        <f>VLOOKUP(Table6[[#This Row],[Store_ID]],Table4[],3,FALSE)</f>
        <v>West</v>
      </c>
      <c r="R179" t="str">
        <f>VLOOKUP(Table6[[#This Row],[Store_ID]],Table4[],4,FALSE)</f>
        <v>Thompsonborough</v>
      </c>
      <c r="S179" t="str">
        <f>VLOOKUP(Table6[[#This Row],[Store_ID]],Table4[],5,FALSE)</f>
        <v>Online</v>
      </c>
      <c r="T179">
        <v>1</v>
      </c>
      <c r="U179" s="6">
        <v>79</v>
      </c>
      <c r="V179" s="10">
        <v>0.04</v>
      </c>
      <c r="W179" t="s">
        <v>1809</v>
      </c>
      <c r="X179" s="6">
        <v>75.84</v>
      </c>
      <c r="AE179"/>
    </row>
    <row r="180" spans="1:31" x14ac:dyDescent="0.25">
      <c r="A180" t="s">
        <v>1987</v>
      </c>
      <c r="B180" t="str">
        <f>VLOOKUP(Table6[[#This Row],[Customer_ID]],Table1[[Customer_ID]:[Name]],2,FALSE)</f>
        <v>Cody Diaz</v>
      </c>
      <c r="C180" t="str">
        <f>VLOOKUP(Table6[[#This Row],[Customer_ID]],Table1[[Customer_ID]:[City]],5,FALSE)</f>
        <v>South Aaronside</v>
      </c>
      <c r="D180">
        <f>VLOOKUP(Table6[[#This Row],[Customer_ID]],Table1[],3,FALSE)</f>
        <v>27</v>
      </c>
      <c r="E180" t="str">
        <f>VLOOKUP(Table6[[#This Row],[Customer_ID]],Table1[],4,FALSE)</f>
        <v>Female</v>
      </c>
      <c r="F180" t="str">
        <f>VLOOKUP(Table6[[#This Row],[Customer_ID]],Table1[],6,FALSE)</f>
        <v>New Hampshire</v>
      </c>
      <c r="G180" t="str">
        <f>VLOOKUP(Table6[[#This Row],[Customer_ID]],Table1[],8,FALSE)</f>
        <v>Silver</v>
      </c>
      <c r="H180" t="s">
        <v>241</v>
      </c>
      <c r="I180" s="16">
        <v>45885</v>
      </c>
      <c r="J180" t="s">
        <v>1719</v>
      </c>
      <c r="K180" t="str">
        <f>VLOOKUP($J180,'Product_Dim (2)'!$A$2:$G$101,{3,4,5,6},FALSE)</f>
        <v>Beauty</v>
      </c>
      <c r="L180" t="str">
        <f>VLOOKUP($J180,'Product_Dim (2)'!$A$2:$G$101,{4,5,6},FALSE)</f>
        <v>Skincare</v>
      </c>
      <c r="M180" s="6">
        <f t="array" ref="M180">VLOOKUP($J180,'Product_Dim (2)'!$A$2:$G$101,{6},FALSE)</f>
        <v>358.47</v>
      </c>
      <c r="N180">
        <f>VLOOKUP($J180,'Product_Dim (2)'!$A$2:$G$101,7,FALSE)</f>
        <v>213</v>
      </c>
      <c r="O180" t="s">
        <v>1756</v>
      </c>
      <c r="P180" t="str">
        <f>VLOOKUP($O180,'Store_Dim (2)'!$A$2:$E$21,2,FALSE)</f>
        <v>Gray Ltd</v>
      </c>
      <c r="Q180" t="str">
        <f>VLOOKUP(Table6[[#This Row],[Store_ID]],Table4[],3,FALSE)</f>
        <v>North</v>
      </c>
      <c r="R180" t="str">
        <f>VLOOKUP(Table6[[#This Row],[Store_ID]],Table4[],4,FALSE)</f>
        <v>New Michaelchester</v>
      </c>
      <c r="S180" t="str">
        <f>VLOOKUP(Table6[[#This Row],[Store_ID]],Table4[],5,FALSE)</f>
        <v>Outlet</v>
      </c>
      <c r="T180">
        <v>4</v>
      </c>
      <c r="U180" s="6">
        <v>638.91</v>
      </c>
      <c r="V180" s="10">
        <v>0</v>
      </c>
      <c r="W180" t="s">
        <v>1812</v>
      </c>
      <c r="X180" s="6">
        <v>2555.64</v>
      </c>
      <c r="AE180"/>
    </row>
    <row r="181" spans="1:31" x14ac:dyDescent="0.25">
      <c r="A181" t="s">
        <v>1988</v>
      </c>
      <c r="B181" t="str">
        <f>VLOOKUP(Table6[[#This Row],[Customer_ID]],Table1[[Customer_ID]:[Name]],2,FALSE)</f>
        <v>Krystal Ford</v>
      </c>
      <c r="C181" t="str">
        <f>VLOOKUP(Table6[[#This Row],[Customer_ID]],Table1[[Customer_ID]:[City]],5,FALSE)</f>
        <v>South David</v>
      </c>
      <c r="D181">
        <f>VLOOKUP(Table6[[#This Row],[Customer_ID]],Table1[],3,FALSE)</f>
        <v>34</v>
      </c>
      <c r="E181" t="str">
        <f>VLOOKUP(Table6[[#This Row],[Customer_ID]],Table1[],4,FALSE)</f>
        <v>Female</v>
      </c>
      <c r="F181" t="str">
        <f>VLOOKUP(Table6[[#This Row],[Customer_ID]],Table1[],6,FALSE)</f>
        <v>Arizona</v>
      </c>
      <c r="G181" t="str">
        <f>VLOOKUP(Table6[[#This Row],[Customer_ID]],Table1[],8,FALSE)</f>
        <v>Platinum</v>
      </c>
      <c r="H181" t="s">
        <v>292</v>
      </c>
      <c r="I181" s="16">
        <v>45812</v>
      </c>
      <c r="J181" t="s">
        <v>1621</v>
      </c>
      <c r="K181" t="str">
        <f>VLOOKUP($J181,'Product_Dim (2)'!$A$2:$G$101,{3,4,5,6},FALSE)</f>
        <v>Sports</v>
      </c>
      <c r="L181" t="str">
        <f>VLOOKUP($J181,'Product_Dim (2)'!$A$2:$G$101,{4,5,6},FALSE)</f>
        <v>Team Sports</v>
      </c>
      <c r="M181" s="6">
        <f t="array" ref="M181">VLOOKUP($J181,'Product_Dim (2)'!$A$2:$G$101,{6},FALSE)</f>
        <v>318.91000000000003</v>
      </c>
      <c r="N181">
        <f>VLOOKUP($J181,'Product_Dim (2)'!$A$2:$G$101,7,FALSE)</f>
        <v>114</v>
      </c>
      <c r="O181" t="s">
        <v>1735</v>
      </c>
      <c r="P181" t="str">
        <f>VLOOKUP($O181,'Store_Dim (2)'!$A$2:$E$21,2,FALSE)</f>
        <v>Rivera-Warner</v>
      </c>
      <c r="Q181" t="str">
        <f>VLOOKUP(Table6[[#This Row],[Store_ID]],Table4[],3,FALSE)</f>
        <v>East</v>
      </c>
      <c r="R181" t="str">
        <f>VLOOKUP(Table6[[#This Row],[Store_ID]],Table4[],4,FALSE)</f>
        <v>Washingtonfurt</v>
      </c>
      <c r="S181" t="str">
        <f>VLOOKUP(Table6[[#This Row],[Store_ID]],Table4[],5,FALSE)</f>
        <v>Flagship</v>
      </c>
      <c r="T181">
        <v>2</v>
      </c>
      <c r="U181" s="6">
        <v>522.16999999999996</v>
      </c>
      <c r="V181" s="10">
        <v>0.27</v>
      </c>
      <c r="W181" t="s">
        <v>1807</v>
      </c>
      <c r="X181" s="6">
        <v>762.36819999999989</v>
      </c>
      <c r="AE181"/>
    </row>
    <row r="182" spans="1:31" x14ac:dyDescent="0.25">
      <c r="A182" t="s">
        <v>1989</v>
      </c>
      <c r="B182" t="str">
        <f>VLOOKUP(Table6[[#This Row],[Customer_ID]],Table1[[Customer_ID]:[Name]],2,FALSE)</f>
        <v>Earl Smith Dds</v>
      </c>
      <c r="C182" t="str">
        <f>VLOOKUP(Table6[[#This Row],[Customer_ID]],Table1[[Customer_ID]:[City]],5,FALSE)</f>
        <v>West Sarah</v>
      </c>
      <c r="D182">
        <f>VLOOKUP(Table6[[#This Row],[Customer_ID]],Table1[],3,FALSE)</f>
        <v>59</v>
      </c>
      <c r="E182" t="str">
        <f>VLOOKUP(Table6[[#This Row],[Customer_ID]],Table1[],4,FALSE)</f>
        <v>Male</v>
      </c>
      <c r="F182" t="str">
        <f>VLOOKUP(Table6[[#This Row],[Customer_ID]],Table1[],6,FALSE)</f>
        <v>South Dakota</v>
      </c>
      <c r="G182" t="str">
        <f>VLOOKUP(Table6[[#This Row],[Customer_ID]],Table1[],8,FALSE)</f>
        <v>Gold</v>
      </c>
      <c r="H182" t="s">
        <v>1456</v>
      </c>
      <c r="I182" s="16">
        <v>45235</v>
      </c>
      <c r="J182" t="s">
        <v>1609</v>
      </c>
      <c r="K182" t="str">
        <f>VLOOKUP($J182,'Product_Dim (2)'!$A$2:$G$101,{3,4,5,6},FALSE)</f>
        <v>Electronics</v>
      </c>
      <c r="L182" t="str">
        <f>VLOOKUP($J182,'Product_Dim (2)'!$A$2:$G$101,{4,5,6},FALSE)</f>
        <v>Mobile</v>
      </c>
      <c r="M182" s="6">
        <f t="array" ref="M182">VLOOKUP($J182,'Product_Dim (2)'!$A$2:$G$101,{6},FALSE)</f>
        <v>326.06</v>
      </c>
      <c r="N182">
        <f>VLOOKUP($J182,'Product_Dim (2)'!$A$2:$G$101,7,FALSE)</f>
        <v>301</v>
      </c>
      <c r="O182" t="s">
        <v>1777</v>
      </c>
      <c r="P182" t="str">
        <f>VLOOKUP($O182,'Store_Dim (2)'!$A$2:$E$21,2,FALSE)</f>
        <v>Thomas, Bridges and Harris</v>
      </c>
      <c r="Q182" t="str">
        <f>VLOOKUP(Table6[[#This Row],[Store_ID]],Table4[],3,FALSE)</f>
        <v>North</v>
      </c>
      <c r="R182" t="str">
        <f>VLOOKUP(Table6[[#This Row],[Store_ID]],Table4[],4,FALSE)</f>
        <v>Sabrinatown</v>
      </c>
      <c r="S182" t="str">
        <f>VLOOKUP(Table6[[#This Row],[Store_ID]],Table4[],5,FALSE)</f>
        <v>Online</v>
      </c>
      <c r="T182">
        <v>3</v>
      </c>
      <c r="U182" s="6">
        <v>954.29</v>
      </c>
      <c r="V182" s="10">
        <v>0.27</v>
      </c>
      <c r="W182" t="s">
        <v>1807</v>
      </c>
      <c r="X182" s="6">
        <v>2089.8951000000002</v>
      </c>
      <c r="AE182"/>
    </row>
    <row r="183" spans="1:31" x14ac:dyDescent="0.25">
      <c r="A183" t="s">
        <v>1990</v>
      </c>
      <c r="B183" t="str">
        <f>VLOOKUP(Table6[[#This Row],[Customer_ID]],Table1[[Customer_ID]:[Name]],2,FALSE)</f>
        <v>Beth Martin</v>
      </c>
      <c r="C183" t="str">
        <f>VLOOKUP(Table6[[#This Row],[Customer_ID]],Table1[[Customer_ID]:[City]],5,FALSE)</f>
        <v>Burkefurt</v>
      </c>
      <c r="D183">
        <f>VLOOKUP(Table6[[#This Row],[Customer_ID]],Table1[],3,FALSE)</f>
        <v>34</v>
      </c>
      <c r="E183" t="str">
        <f>VLOOKUP(Table6[[#This Row],[Customer_ID]],Table1[],4,FALSE)</f>
        <v>Female</v>
      </c>
      <c r="F183" t="str">
        <f>VLOOKUP(Table6[[#This Row],[Customer_ID]],Table1[],6,FALSE)</f>
        <v>West Virginia</v>
      </c>
      <c r="G183" t="str">
        <f>VLOOKUP(Table6[[#This Row],[Customer_ID]],Table1[],8,FALSE)</f>
        <v>Silver</v>
      </c>
      <c r="H183" t="s">
        <v>1409</v>
      </c>
      <c r="I183" s="16">
        <v>45710</v>
      </c>
      <c r="J183" t="s">
        <v>1597</v>
      </c>
      <c r="K183" t="str">
        <f>VLOOKUP($J183,'Product_Dim (2)'!$A$2:$G$101,{3,4,5,6},FALSE)</f>
        <v>Home</v>
      </c>
      <c r="L183" t="str">
        <f>VLOOKUP($J183,'Product_Dim (2)'!$A$2:$G$101,{4,5,6},FALSE)</f>
        <v>Decor</v>
      </c>
      <c r="M183" s="6">
        <f t="array" ref="M183">VLOOKUP($J183,'Product_Dim (2)'!$A$2:$G$101,{6},FALSE)</f>
        <v>179.77</v>
      </c>
      <c r="N183">
        <f>VLOOKUP($J183,'Product_Dim (2)'!$A$2:$G$101,7,FALSE)</f>
        <v>305</v>
      </c>
      <c r="O183" t="s">
        <v>1780</v>
      </c>
      <c r="P183" t="str">
        <f>VLOOKUP($O183,'Store_Dim (2)'!$A$2:$E$21,2,FALSE)</f>
        <v>Gardner, Humphrey and Contreras</v>
      </c>
      <c r="Q183" t="str">
        <f>VLOOKUP(Table6[[#This Row],[Store_ID]],Table4[],3,FALSE)</f>
        <v>East</v>
      </c>
      <c r="R183" t="str">
        <f>VLOOKUP(Table6[[#This Row],[Store_ID]],Table4[],4,FALSE)</f>
        <v>Johnsonville</v>
      </c>
      <c r="S183" t="str">
        <f>VLOOKUP(Table6[[#This Row],[Store_ID]],Table4[],5,FALSE)</f>
        <v>Flagship</v>
      </c>
      <c r="T183">
        <v>3</v>
      </c>
      <c r="U183" s="6">
        <v>53.92</v>
      </c>
      <c r="V183" s="10">
        <v>0.15</v>
      </c>
      <c r="W183" t="s">
        <v>1809</v>
      </c>
      <c r="X183" s="6">
        <v>137.49600000000001</v>
      </c>
      <c r="AE183"/>
    </row>
    <row r="184" spans="1:31" x14ac:dyDescent="0.25">
      <c r="A184" t="s">
        <v>1991</v>
      </c>
      <c r="B184" t="str">
        <f>VLOOKUP(Table6[[#This Row],[Customer_ID]],Table1[[Customer_ID]:[Name]],2,FALSE)</f>
        <v>Alexander Byrd</v>
      </c>
      <c r="C184" t="str">
        <f>VLOOKUP(Table6[[#This Row],[Customer_ID]],Table1[[Customer_ID]:[City]],5,FALSE)</f>
        <v>Parkerview</v>
      </c>
      <c r="D184">
        <f>VLOOKUP(Table6[[#This Row],[Customer_ID]],Table1[],3,FALSE)</f>
        <v>25</v>
      </c>
      <c r="E184" t="str">
        <f>VLOOKUP(Table6[[#This Row],[Customer_ID]],Table1[],4,FALSE)</f>
        <v>Female</v>
      </c>
      <c r="F184" t="str">
        <f>VLOOKUP(Table6[[#This Row],[Customer_ID]],Table1[],6,FALSE)</f>
        <v>New York</v>
      </c>
      <c r="G184" t="str">
        <f>VLOOKUP(Table6[[#This Row],[Customer_ID]],Table1[],8,FALSE)</f>
        <v>Silver</v>
      </c>
      <c r="H184" t="s">
        <v>1222</v>
      </c>
      <c r="I184" s="16">
        <v>45753</v>
      </c>
      <c r="J184" t="s">
        <v>1599</v>
      </c>
      <c r="K184" t="str">
        <f>VLOOKUP($J184,'Product_Dim (2)'!$A$2:$G$101,{3,4,5,6},FALSE)</f>
        <v>Electronics</v>
      </c>
      <c r="L184" t="str">
        <f>VLOOKUP($J184,'Product_Dim (2)'!$A$2:$G$101,{4,5,6},FALSE)</f>
        <v>Computer</v>
      </c>
      <c r="M184" s="6">
        <f t="array" ref="M184">VLOOKUP($J184,'Product_Dim (2)'!$A$2:$G$101,{6},FALSE)</f>
        <v>419.28</v>
      </c>
      <c r="N184">
        <f>VLOOKUP($J184,'Product_Dim (2)'!$A$2:$G$101,7,FALSE)</f>
        <v>86</v>
      </c>
      <c r="O184" t="s">
        <v>1735</v>
      </c>
      <c r="P184" t="str">
        <f>VLOOKUP($O184,'Store_Dim (2)'!$A$2:$E$21,2,FALSE)</f>
        <v>Rivera-Warner</v>
      </c>
      <c r="Q184" t="str">
        <f>VLOOKUP(Table6[[#This Row],[Store_ID]],Table4[],3,FALSE)</f>
        <v>East</v>
      </c>
      <c r="R184" t="str">
        <f>VLOOKUP(Table6[[#This Row],[Store_ID]],Table4[],4,FALSE)</f>
        <v>Washingtonfurt</v>
      </c>
      <c r="S184" t="str">
        <f>VLOOKUP(Table6[[#This Row],[Store_ID]],Table4[],5,FALSE)</f>
        <v>Flagship</v>
      </c>
      <c r="T184">
        <v>4</v>
      </c>
      <c r="U184" s="6">
        <v>741.88</v>
      </c>
      <c r="V184" s="10">
        <v>0.02</v>
      </c>
      <c r="W184" t="s">
        <v>1812</v>
      </c>
      <c r="X184" s="6">
        <v>2908.1696000000002</v>
      </c>
      <c r="AE184"/>
    </row>
    <row r="185" spans="1:31" x14ac:dyDescent="0.25">
      <c r="A185" t="s">
        <v>1992</v>
      </c>
      <c r="B185" t="str">
        <f>VLOOKUP(Table6[[#This Row],[Customer_ID]],Table1[[Customer_ID]:[Name]],2,FALSE)</f>
        <v>Robert Jones Dds</v>
      </c>
      <c r="C185" t="str">
        <f>VLOOKUP(Table6[[#This Row],[Customer_ID]],Table1[[Customer_ID]:[City]],5,FALSE)</f>
        <v>Tristanton</v>
      </c>
      <c r="D185">
        <f>VLOOKUP(Table6[[#This Row],[Customer_ID]],Table1[],3,FALSE)</f>
        <v>25</v>
      </c>
      <c r="E185" t="str">
        <f>VLOOKUP(Table6[[#This Row],[Customer_ID]],Table1[],4,FALSE)</f>
        <v>Male</v>
      </c>
      <c r="F185" t="str">
        <f>VLOOKUP(Table6[[#This Row],[Customer_ID]],Table1[],6,FALSE)</f>
        <v>Oklahoma</v>
      </c>
      <c r="G185" t="str">
        <f>VLOOKUP(Table6[[#This Row],[Customer_ID]],Table1[],8,FALSE)</f>
        <v>Platinum</v>
      </c>
      <c r="H185" t="s">
        <v>134</v>
      </c>
      <c r="I185" s="16">
        <v>45594</v>
      </c>
      <c r="J185" t="s">
        <v>1623</v>
      </c>
      <c r="K185" t="str">
        <f>VLOOKUP($J185,'Product_Dim (2)'!$A$2:$G$101,{3,4,5,6},FALSE)</f>
        <v>Clothing</v>
      </c>
      <c r="L185" t="str">
        <f>VLOOKUP($J185,'Product_Dim (2)'!$A$2:$G$101,{4,5,6},FALSE)</f>
        <v>Outerwear</v>
      </c>
      <c r="M185" s="6">
        <f t="array" ref="M185">VLOOKUP($J185,'Product_Dim (2)'!$A$2:$G$101,{6},FALSE)</f>
        <v>167.34</v>
      </c>
      <c r="N185">
        <f>VLOOKUP($J185,'Product_Dim (2)'!$A$2:$G$101,7,FALSE)</f>
        <v>296</v>
      </c>
      <c r="O185" t="s">
        <v>1749</v>
      </c>
      <c r="P185" t="str">
        <f>VLOOKUP($O185,'Store_Dim (2)'!$A$2:$E$21,2,FALSE)</f>
        <v>Johnson-Wright</v>
      </c>
      <c r="Q185" t="str">
        <f>VLOOKUP(Table6[[#This Row],[Store_ID]],Table4[],3,FALSE)</f>
        <v>North</v>
      </c>
      <c r="R185" t="str">
        <f>VLOOKUP(Table6[[#This Row],[Store_ID]],Table4[],4,FALSE)</f>
        <v>Hoodberg</v>
      </c>
      <c r="S185" t="str">
        <f>VLOOKUP(Table6[[#This Row],[Store_ID]],Table4[],5,FALSE)</f>
        <v>Outlet</v>
      </c>
      <c r="T185">
        <v>1</v>
      </c>
      <c r="U185" s="6">
        <v>547.09</v>
      </c>
      <c r="V185" s="10">
        <v>0.01</v>
      </c>
      <c r="W185" t="s">
        <v>1809</v>
      </c>
      <c r="X185" s="6">
        <v>541.6191</v>
      </c>
      <c r="AE185"/>
    </row>
    <row r="186" spans="1:31" x14ac:dyDescent="0.25">
      <c r="A186" t="s">
        <v>1993</v>
      </c>
      <c r="B186" t="str">
        <f>VLOOKUP(Table6[[#This Row],[Customer_ID]],Table1[[Customer_ID]:[Name]],2,FALSE)</f>
        <v>Melinda Thomas</v>
      </c>
      <c r="C186" t="str">
        <f>VLOOKUP(Table6[[#This Row],[Customer_ID]],Table1[[Customer_ID]:[City]],5,FALSE)</f>
        <v>Lake Elizabethside</v>
      </c>
      <c r="D186">
        <f>VLOOKUP(Table6[[#This Row],[Customer_ID]],Table1[],3,FALSE)</f>
        <v>42</v>
      </c>
      <c r="E186" t="str">
        <f>VLOOKUP(Table6[[#This Row],[Customer_ID]],Table1[],4,FALSE)</f>
        <v>Female</v>
      </c>
      <c r="F186" t="str">
        <f>VLOOKUP(Table6[[#This Row],[Customer_ID]],Table1[],6,FALSE)</f>
        <v>Indiana</v>
      </c>
      <c r="G186" t="str">
        <f>VLOOKUP(Table6[[#This Row],[Customer_ID]],Table1[],8,FALSE)</f>
        <v>Silver</v>
      </c>
      <c r="H186" t="s">
        <v>1487</v>
      </c>
      <c r="I186" s="16">
        <v>45686</v>
      </c>
      <c r="J186" t="s">
        <v>1709</v>
      </c>
      <c r="K186" t="str">
        <f>VLOOKUP($J186,'Product_Dim (2)'!$A$2:$G$101,{3,4,5,6},FALSE)</f>
        <v>Beauty</v>
      </c>
      <c r="L186" t="str">
        <f>VLOOKUP($J186,'Product_Dim (2)'!$A$2:$G$101,{4,5,6},FALSE)</f>
        <v>Makeup</v>
      </c>
      <c r="M186" s="6">
        <f t="array" ref="M186">VLOOKUP($J186,'Product_Dim (2)'!$A$2:$G$101,{6},FALSE)</f>
        <v>183.04</v>
      </c>
      <c r="N186">
        <f>VLOOKUP($J186,'Product_Dim (2)'!$A$2:$G$101,7,FALSE)</f>
        <v>457</v>
      </c>
      <c r="O186" t="s">
        <v>1749</v>
      </c>
      <c r="P186" t="str">
        <f>VLOOKUP($O186,'Store_Dim (2)'!$A$2:$E$21,2,FALSE)</f>
        <v>Johnson-Wright</v>
      </c>
      <c r="Q186" t="str">
        <f>VLOOKUP(Table6[[#This Row],[Store_ID]],Table4[],3,FALSE)</f>
        <v>North</v>
      </c>
      <c r="R186" t="str">
        <f>VLOOKUP(Table6[[#This Row],[Store_ID]],Table4[],4,FALSE)</f>
        <v>Hoodberg</v>
      </c>
      <c r="S186" t="str">
        <f>VLOOKUP(Table6[[#This Row],[Store_ID]],Table4[],5,FALSE)</f>
        <v>Outlet</v>
      </c>
      <c r="T186">
        <v>1</v>
      </c>
      <c r="U186" s="6">
        <v>789.35</v>
      </c>
      <c r="V186" s="10">
        <v>0.14000000000000001</v>
      </c>
      <c r="W186" t="s">
        <v>1809</v>
      </c>
      <c r="X186" s="6">
        <v>678.84100000000001</v>
      </c>
      <c r="AE186"/>
    </row>
    <row r="187" spans="1:31" x14ac:dyDescent="0.25">
      <c r="A187" t="s">
        <v>1994</v>
      </c>
      <c r="B187" t="str">
        <f>VLOOKUP(Table6[[#This Row],[Customer_ID]],Table1[[Customer_ID]:[Name]],2,FALSE)</f>
        <v>Samuel Mullins</v>
      </c>
      <c r="C187" t="str">
        <f>VLOOKUP(Table6[[#This Row],[Customer_ID]],Table1[[Customer_ID]:[City]],5,FALSE)</f>
        <v>Hartmouth</v>
      </c>
      <c r="D187">
        <f>VLOOKUP(Table6[[#This Row],[Customer_ID]],Table1[],3,FALSE)</f>
        <v>27</v>
      </c>
      <c r="E187" t="str">
        <f>VLOOKUP(Table6[[#This Row],[Customer_ID]],Table1[],4,FALSE)</f>
        <v>Female</v>
      </c>
      <c r="F187" t="str">
        <f>VLOOKUP(Table6[[#This Row],[Customer_ID]],Table1[],6,FALSE)</f>
        <v>Louisiana</v>
      </c>
      <c r="G187" t="str">
        <f>VLOOKUP(Table6[[#This Row],[Customer_ID]],Table1[],8,FALSE)</f>
        <v>Bronze</v>
      </c>
      <c r="H187" t="s">
        <v>1312</v>
      </c>
      <c r="I187" s="16">
        <v>45354</v>
      </c>
      <c r="J187" t="s">
        <v>1657</v>
      </c>
      <c r="K187" t="str">
        <f>VLOOKUP($J187,'Product_Dim (2)'!$A$2:$G$101,{3,4,5,6},FALSE)</f>
        <v>Beauty</v>
      </c>
      <c r="L187" t="str">
        <f>VLOOKUP($J187,'Product_Dim (2)'!$A$2:$G$101,{4,5,6},FALSE)</f>
        <v>Skincare</v>
      </c>
      <c r="M187" s="6">
        <f t="array" ref="M187">VLOOKUP($J187,'Product_Dim (2)'!$A$2:$G$101,{6},FALSE)</f>
        <v>266.86</v>
      </c>
      <c r="N187">
        <f>VLOOKUP($J187,'Product_Dim (2)'!$A$2:$G$101,7,FALSE)</f>
        <v>458</v>
      </c>
      <c r="O187" t="s">
        <v>1749</v>
      </c>
      <c r="P187" t="str">
        <f>VLOOKUP($O187,'Store_Dim (2)'!$A$2:$E$21,2,FALSE)</f>
        <v>Johnson-Wright</v>
      </c>
      <c r="Q187" t="str">
        <f>VLOOKUP(Table6[[#This Row],[Store_ID]],Table4[],3,FALSE)</f>
        <v>North</v>
      </c>
      <c r="R187" t="str">
        <f>VLOOKUP(Table6[[#This Row],[Store_ID]],Table4[],4,FALSE)</f>
        <v>Hoodberg</v>
      </c>
      <c r="S187" t="str">
        <f>VLOOKUP(Table6[[#This Row],[Store_ID]],Table4[],5,FALSE)</f>
        <v>Outlet</v>
      </c>
      <c r="T187">
        <v>3</v>
      </c>
      <c r="U187" s="6">
        <v>476.78</v>
      </c>
      <c r="V187" s="10">
        <v>0.09</v>
      </c>
      <c r="W187" t="s">
        <v>1812</v>
      </c>
      <c r="X187" s="6">
        <v>1301.6094000000001</v>
      </c>
      <c r="AE187"/>
    </row>
    <row r="188" spans="1:31" x14ac:dyDescent="0.25">
      <c r="A188" t="s">
        <v>1995</v>
      </c>
      <c r="B188" t="str">
        <f>VLOOKUP(Table6[[#This Row],[Customer_ID]],Table1[[Customer_ID]:[Name]],2,FALSE)</f>
        <v>April Phillips</v>
      </c>
      <c r="C188" t="str">
        <f>VLOOKUP(Table6[[#This Row],[Customer_ID]],Table1[[Customer_ID]:[City]],5,FALSE)</f>
        <v>Lake Carolyn</v>
      </c>
      <c r="D188">
        <f>VLOOKUP(Table6[[#This Row],[Customer_ID]],Table1[],3,FALSE)</f>
        <v>62</v>
      </c>
      <c r="E188" t="str">
        <f>VLOOKUP(Table6[[#This Row],[Customer_ID]],Table1[],4,FALSE)</f>
        <v>Female</v>
      </c>
      <c r="F188" t="str">
        <f>VLOOKUP(Table6[[#This Row],[Customer_ID]],Table1[],6,FALSE)</f>
        <v>Hawaii</v>
      </c>
      <c r="G188" t="str">
        <f>VLOOKUP(Table6[[#This Row],[Customer_ID]],Table1[],8,FALSE)</f>
        <v>Platinum</v>
      </c>
      <c r="H188" t="s">
        <v>1384</v>
      </c>
      <c r="I188" s="16">
        <v>45600</v>
      </c>
      <c r="J188" t="s">
        <v>1689</v>
      </c>
      <c r="K188" t="str">
        <f>VLOOKUP($J188,'Product_Dim (2)'!$A$2:$G$101,{3,4,5,6},FALSE)</f>
        <v>Home</v>
      </c>
      <c r="L188" t="str">
        <f>VLOOKUP($J188,'Product_Dim (2)'!$A$2:$G$101,{4,5,6},FALSE)</f>
        <v>Lighting</v>
      </c>
      <c r="M188" s="6">
        <f t="array" ref="M188">VLOOKUP($J188,'Product_Dim (2)'!$A$2:$G$101,{6},FALSE)</f>
        <v>228.53</v>
      </c>
      <c r="N188">
        <f>VLOOKUP($J188,'Product_Dim (2)'!$A$2:$G$101,7,FALSE)</f>
        <v>469</v>
      </c>
      <c r="O188" t="s">
        <v>1793</v>
      </c>
      <c r="P188" t="str">
        <f>VLOOKUP($O188,'Store_Dim (2)'!$A$2:$E$21,2,FALSE)</f>
        <v>Guerrero-Schmitt</v>
      </c>
      <c r="Q188" t="str">
        <f>VLOOKUP(Table6[[#This Row],[Store_ID]],Table4[],3,FALSE)</f>
        <v>East</v>
      </c>
      <c r="R188" t="str">
        <f>VLOOKUP(Table6[[#This Row],[Store_ID]],Table4[],4,FALSE)</f>
        <v>East Stevechester</v>
      </c>
      <c r="S188" t="str">
        <f>VLOOKUP(Table6[[#This Row],[Store_ID]],Table4[],5,FALSE)</f>
        <v>Flagship</v>
      </c>
      <c r="T188">
        <v>2</v>
      </c>
      <c r="U188" s="6">
        <v>504.26</v>
      </c>
      <c r="V188" s="10">
        <v>0.04</v>
      </c>
      <c r="W188" t="s">
        <v>1809</v>
      </c>
      <c r="X188" s="6">
        <v>968.17919999999992</v>
      </c>
      <c r="AE188"/>
    </row>
    <row r="189" spans="1:31" x14ac:dyDescent="0.25">
      <c r="A189" t="s">
        <v>1996</v>
      </c>
      <c r="B189" t="str">
        <f>VLOOKUP(Table6[[#This Row],[Customer_ID]],Table1[[Customer_ID]:[Name]],2,FALSE)</f>
        <v>Adam Rowland</v>
      </c>
      <c r="C189" t="str">
        <f>VLOOKUP(Table6[[#This Row],[Customer_ID]],Table1[[Customer_ID]:[City]],5,FALSE)</f>
        <v>Welchview</v>
      </c>
      <c r="D189">
        <f>VLOOKUP(Table6[[#This Row],[Customer_ID]],Table1[],3,FALSE)</f>
        <v>48</v>
      </c>
      <c r="E189" t="str">
        <f>VLOOKUP(Table6[[#This Row],[Customer_ID]],Table1[],4,FALSE)</f>
        <v>Female</v>
      </c>
      <c r="F189" t="str">
        <f>VLOOKUP(Table6[[#This Row],[Customer_ID]],Table1[],6,FALSE)</f>
        <v>California</v>
      </c>
      <c r="G189" t="str">
        <f>VLOOKUP(Table6[[#This Row],[Customer_ID]],Table1[],8,FALSE)</f>
        <v>Gold</v>
      </c>
      <c r="H189" t="s">
        <v>858</v>
      </c>
      <c r="I189" s="16">
        <v>45538</v>
      </c>
      <c r="J189" t="s">
        <v>1693</v>
      </c>
      <c r="K189" t="str">
        <f>VLOOKUP($J189,'Product_Dim (2)'!$A$2:$G$101,{3,4,5,6},FALSE)</f>
        <v>Sports</v>
      </c>
      <c r="L189" t="str">
        <f>VLOOKUP($J189,'Product_Dim (2)'!$A$2:$G$101,{4,5,6},FALSE)</f>
        <v>Equipment</v>
      </c>
      <c r="M189" s="6">
        <f t="array" ref="M189">VLOOKUP($J189,'Product_Dim (2)'!$A$2:$G$101,{6},FALSE)</f>
        <v>285.54000000000002</v>
      </c>
      <c r="N189">
        <f>VLOOKUP($J189,'Product_Dim (2)'!$A$2:$G$101,7,FALSE)</f>
        <v>358</v>
      </c>
      <c r="O189" t="s">
        <v>1759</v>
      </c>
      <c r="P189" t="str">
        <f>VLOOKUP($O189,'Store_Dim (2)'!$A$2:$E$21,2,FALSE)</f>
        <v>Benson-Elliott</v>
      </c>
      <c r="Q189" t="str">
        <f>VLOOKUP(Table6[[#This Row],[Store_ID]],Table4[],3,FALSE)</f>
        <v>East</v>
      </c>
      <c r="R189" t="str">
        <f>VLOOKUP(Table6[[#This Row],[Store_ID]],Table4[],4,FALSE)</f>
        <v>Port Josephberg</v>
      </c>
      <c r="S189" t="str">
        <f>VLOOKUP(Table6[[#This Row],[Store_ID]],Table4[],5,FALSE)</f>
        <v>Online</v>
      </c>
      <c r="T189">
        <v>2</v>
      </c>
      <c r="U189" s="6">
        <v>549.33000000000004</v>
      </c>
      <c r="V189" s="10">
        <v>0.01</v>
      </c>
      <c r="W189" t="s">
        <v>1812</v>
      </c>
      <c r="X189" s="6">
        <v>1087.6733999999999</v>
      </c>
      <c r="AE189"/>
    </row>
    <row r="190" spans="1:31" x14ac:dyDescent="0.25">
      <c r="A190" t="s">
        <v>1997</v>
      </c>
      <c r="B190" t="str">
        <f>VLOOKUP(Table6[[#This Row],[Customer_ID]],Table1[[Customer_ID]:[Name]],2,FALSE)</f>
        <v>Martha Brown</v>
      </c>
      <c r="C190" t="str">
        <f>VLOOKUP(Table6[[#This Row],[Customer_ID]],Table1[[Customer_ID]:[City]],5,FALSE)</f>
        <v>Novakstad</v>
      </c>
      <c r="D190">
        <f>VLOOKUP(Table6[[#This Row],[Customer_ID]],Table1[],3,FALSE)</f>
        <v>20</v>
      </c>
      <c r="E190" t="str">
        <f>VLOOKUP(Table6[[#This Row],[Customer_ID]],Table1[],4,FALSE)</f>
        <v>Female</v>
      </c>
      <c r="F190" t="str">
        <f>VLOOKUP(Table6[[#This Row],[Customer_ID]],Table1[],6,FALSE)</f>
        <v>California</v>
      </c>
      <c r="G190" t="str">
        <f>VLOOKUP(Table6[[#This Row],[Customer_ID]],Table1[],8,FALSE)</f>
        <v>Gold</v>
      </c>
      <c r="H190" t="s">
        <v>1180</v>
      </c>
      <c r="I190" s="16">
        <v>45411</v>
      </c>
      <c r="J190" t="s">
        <v>1536</v>
      </c>
      <c r="K190" t="str">
        <f>VLOOKUP($J190,'Product_Dim (2)'!$A$2:$G$101,{3,4,5,6},FALSE)</f>
        <v>Clothing</v>
      </c>
      <c r="L190" t="str">
        <f>VLOOKUP($J190,'Product_Dim (2)'!$A$2:$G$101,{4,5,6},FALSE)</f>
        <v>Bottoms</v>
      </c>
      <c r="M190" s="6">
        <f t="array" ref="M190">VLOOKUP($J190,'Product_Dim (2)'!$A$2:$G$101,{6},FALSE)</f>
        <v>306.45999999999998</v>
      </c>
      <c r="N190">
        <f>VLOOKUP($J190,'Product_Dim (2)'!$A$2:$G$101,7,FALSE)</f>
        <v>487</v>
      </c>
      <c r="O190" t="s">
        <v>1749</v>
      </c>
      <c r="P190" t="str">
        <f>VLOOKUP($O190,'Store_Dim (2)'!$A$2:$E$21,2,FALSE)</f>
        <v>Johnson-Wright</v>
      </c>
      <c r="Q190" t="str">
        <f>VLOOKUP(Table6[[#This Row],[Store_ID]],Table4[],3,FALSE)</f>
        <v>North</v>
      </c>
      <c r="R190" t="str">
        <f>VLOOKUP(Table6[[#This Row],[Store_ID]],Table4[],4,FALSE)</f>
        <v>Hoodberg</v>
      </c>
      <c r="S190" t="str">
        <f>VLOOKUP(Table6[[#This Row],[Store_ID]],Table4[],5,FALSE)</f>
        <v>Outlet</v>
      </c>
      <c r="T190">
        <v>3</v>
      </c>
      <c r="U190" s="6">
        <v>620.22</v>
      </c>
      <c r="V190" s="10">
        <v>0.04</v>
      </c>
      <c r="W190" t="s">
        <v>1807</v>
      </c>
      <c r="X190" s="6">
        <v>1786.2336</v>
      </c>
      <c r="AE190"/>
    </row>
    <row r="191" spans="1:31" x14ac:dyDescent="0.25">
      <c r="A191" t="s">
        <v>1998</v>
      </c>
      <c r="B191" t="str">
        <f>VLOOKUP(Table6[[#This Row],[Customer_ID]],Table1[[Customer_ID]:[Name]],2,FALSE)</f>
        <v>Donna Gregory</v>
      </c>
      <c r="C191" t="str">
        <f>VLOOKUP(Table6[[#This Row],[Customer_ID]],Table1[[Customer_ID]:[City]],5,FALSE)</f>
        <v>South Amandahaven</v>
      </c>
      <c r="D191">
        <f>VLOOKUP(Table6[[#This Row],[Customer_ID]],Table1[],3,FALSE)</f>
        <v>29</v>
      </c>
      <c r="E191" t="str">
        <f>VLOOKUP(Table6[[#This Row],[Customer_ID]],Table1[],4,FALSE)</f>
        <v>Female</v>
      </c>
      <c r="F191" t="str">
        <f>VLOOKUP(Table6[[#This Row],[Customer_ID]],Table1[],6,FALSE)</f>
        <v>Arizona</v>
      </c>
      <c r="G191" t="str">
        <f>VLOOKUP(Table6[[#This Row],[Customer_ID]],Table1[],8,FALSE)</f>
        <v>Silver</v>
      </c>
      <c r="H191" t="s">
        <v>324</v>
      </c>
      <c r="I191" s="16">
        <v>45411</v>
      </c>
      <c r="J191" t="s">
        <v>1623</v>
      </c>
      <c r="K191" t="str">
        <f>VLOOKUP($J191,'Product_Dim (2)'!$A$2:$G$101,{3,4,5,6},FALSE)</f>
        <v>Clothing</v>
      </c>
      <c r="L191" t="str">
        <f>VLOOKUP($J191,'Product_Dim (2)'!$A$2:$G$101,{4,5,6},FALSE)</f>
        <v>Outerwear</v>
      </c>
      <c r="M191" s="6">
        <f t="array" ref="M191">VLOOKUP($J191,'Product_Dim (2)'!$A$2:$G$101,{6},FALSE)</f>
        <v>167.34</v>
      </c>
      <c r="N191">
        <f>VLOOKUP($J191,'Product_Dim (2)'!$A$2:$G$101,7,FALSE)</f>
        <v>296</v>
      </c>
      <c r="O191" t="s">
        <v>1749</v>
      </c>
      <c r="P191" t="str">
        <f>VLOOKUP($O191,'Store_Dim (2)'!$A$2:$E$21,2,FALSE)</f>
        <v>Johnson-Wright</v>
      </c>
      <c r="Q191" t="str">
        <f>VLOOKUP(Table6[[#This Row],[Store_ID]],Table4[],3,FALSE)</f>
        <v>North</v>
      </c>
      <c r="R191" t="str">
        <f>VLOOKUP(Table6[[#This Row],[Store_ID]],Table4[],4,FALSE)</f>
        <v>Hoodberg</v>
      </c>
      <c r="S191" t="str">
        <f>VLOOKUP(Table6[[#This Row],[Store_ID]],Table4[],5,FALSE)</f>
        <v>Outlet</v>
      </c>
      <c r="T191">
        <v>1</v>
      </c>
      <c r="U191" s="6">
        <v>580.76</v>
      </c>
      <c r="V191" s="10">
        <v>0.1</v>
      </c>
      <c r="W191" t="s">
        <v>1812</v>
      </c>
      <c r="X191" s="6">
        <v>522.68399999999997</v>
      </c>
      <c r="AE191"/>
    </row>
    <row r="192" spans="1:31" x14ac:dyDescent="0.25">
      <c r="A192" t="s">
        <v>1999</v>
      </c>
      <c r="B192" t="str">
        <f>VLOOKUP(Table6[[#This Row],[Customer_ID]],Table1[[Customer_ID]:[Name]],2,FALSE)</f>
        <v>Mr. Christopher Sims</v>
      </c>
      <c r="C192" t="str">
        <f>VLOOKUP(Table6[[#This Row],[Customer_ID]],Table1[[Customer_ID]:[City]],5,FALSE)</f>
        <v>Donaldsontown</v>
      </c>
      <c r="D192">
        <f>VLOOKUP(Table6[[#This Row],[Customer_ID]],Table1[],3,FALSE)</f>
        <v>50</v>
      </c>
      <c r="E192" t="str">
        <f>VLOOKUP(Table6[[#This Row],[Customer_ID]],Table1[],4,FALSE)</f>
        <v>Female</v>
      </c>
      <c r="F192" t="str">
        <f>VLOOKUP(Table6[[#This Row],[Customer_ID]],Table1[],6,FALSE)</f>
        <v>Connecticut</v>
      </c>
      <c r="G192" t="str">
        <f>VLOOKUP(Table6[[#This Row],[Customer_ID]],Table1[],8,FALSE)</f>
        <v>Silver</v>
      </c>
      <c r="H192" t="s">
        <v>1039</v>
      </c>
      <c r="I192" s="16">
        <v>45775</v>
      </c>
      <c r="J192" t="s">
        <v>1673</v>
      </c>
      <c r="K192" t="str">
        <f>VLOOKUP($J192,'Product_Dim (2)'!$A$2:$G$101,{3,4,5,6},FALSE)</f>
        <v>Beauty</v>
      </c>
      <c r="L192" t="str">
        <f>VLOOKUP($J192,'Product_Dim (2)'!$A$2:$G$101,{4,5,6},FALSE)</f>
        <v>Haircare</v>
      </c>
      <c r="M192" s="6">
        <f t="array" ref="M192">VLOOKUP($J192,'Product_Dim (2)'!$A$2:$G$101,{6},FALSE)</f>
        <v>214.32</v>
      </c>
      <c r="N192">
        <f>VLOOKUP($J192,'Product_Dim (2)'!$A$2:$G$101,7,FALSE)</f>
        <v>383</v>
      </c>
      <c r="O192" t="s">
        <v>1769</v>
      </c>
      <c r="P192" t="str">
        <f>VLOOKUP($O192,'Store_Dim (2)'!$A$2:$E$21,2,FALSE)</f>
        <v>Moore, Padilla and Butler</v>
      </c>
      <c r="Q192" t="str">
        <f>VLOOKUP(Table6[[#This Row],[Store_ID]],Table4[],3,FALSE)</f>
        <v>South</v>
      </c>
      <c r="R192" t="str">
        <f>VLOOKUP(Table6[[#This Row],[Store_ID]],Table4[],4,FALSE)</f>
        <v>East Johnstad</v>
      </c>
      <c r="S192" t="str">
        <f>VLOOKUP(Table6[[#This Row],[Store_ID]],Table4[],5,FALSE)</f>
        <v>Flagship</v>
      </c>
      <c r="T192">
        <v>3</v>
      </c>
      <c r="U192" s="6">
        <v>444.55</v>
      </c>
      <c r="V192" s="10">
        <v>0.14000000000000001</v>
      </c>
      <c r="W192" t="s">
        <v>1809</v>
      </c>
      <c r="X192" s="6">
        <v>1146.9390000000001</v>
      </c>
      <c r="AE192"/>
    </row>
    <row r="193" spans="1:31" x14ac:dyDescent="0.25">
      <c r="A193" t="s">
        <v>2000</v>
      </c>
      <c r="B193" t="str">
        <f>VLOOKUP(Table6[[#This Row],[Customer_ID]],Table1[[Customer_ID]:[Name]],2,FALSE)</f>
        <v>Sean Roth</v>
      </c>
      <c r="C193" t="str">
        <f>VLOOKUP(Table6[[#This Row],[Customer_ID]],Table1[[Customer_ID]:[City]],5,FALSE)</f>
        <v>Lake Michael</v>
      </c>
      <c r="D193">
        <f>VLOOKUP(Table6[[#This Row],[Customer_ID]],Table1[],3,FALSE)</f>
        <v>43</v>
      </c>
      <c r="E193" t="str">
        <f>VLOOKUP(Table6[[#This Row],[Customer_ID]],Table1[],4,FALSE)</f>
        <v>Male</v>
      </c>
      <c r="F193" t="str">
        <f>VLOOKUP(Table6[[#This Row],[Customer_ID]],Table1[],6,FALSE)</f>
        <v>Virginia</v>
      </c>
      <c r="G193" t="str">
        <f>VLOOKUP(Table6[[#This Row],[Customer_ID]],Table1[],8,FALSE)</f>
        <v>Gold</v>
      </c>
      <c r="H193" t="s">
        <v>465</v>
      </c>
      <c r="I193" s="16">
        <v>45459</v>
      </c>
      <c r="J193" t="s">
        <v>1623</v>
      </c>
      <c r="K193" t="str">
        <f>VLOOKUP($J193,'Product_Dim (2)'!$A$2:$G$101,{3,4,5,6},FALSE)</f>
        <v>Clothing</v>
      </c>
      <c r="L193" t="str">
        <f>VLOOKUP($J193,'Product_Dim (2)'!$A$2:$G$101,{4,5,6},FALSE)</f>
        <v>Outerwear</v>
      </c>
      <c r="M193" s="6">
        <f t="array" ref="M193">VLOOKUP($J193,'Product_Dim (2)'!$A$2:$G$101,{6},FALSE)</f>
        <v>167.34</v>
      </c>
      <c r="N193">
        <f>VLOOKUP($J193,'Product_Dim (2)'!$A$2:$G$101,7,FALSE)</f>
        <v>296</v>
      </c>
      <c r="O193" t="s">
        <v>1793</v>
      </c>
      <c r="P193" t="str">
        <f>VLOOKUP($O193,'Store_Dim (2)'!$A$2:$E$21,2,FALSE)</f>
        <v>Guerrero-Schmitt</v>
      </c>
      <c r="Q193" t="str">
        <f>VLOOKUP(Table6[[#This Row],[Store_ID]],Table4[],3,FALSE)</f>
        <v>East</v>
      </c>
      <c r="R193" t="str">
        <f>VLOOKUP(Table6[[#This Row],[Store_ID]],Table4[],4,FALSE)</f>
        <v>East Stevechester</v>
      </c>
      <c r="S193" t="str">
        <f>VLOOKUP(Table6[[#This Row],[Store_ID]],Table4[],5,FALSE)</f>
        <v>Flagship</v>
      </c>
      <c r="T193">
        <v>1</v>
      </c>
      <c r="U193" s="6">
        <v>804.9</v>
      </c>
      <c r="V193" s="10">
        <v>0.03</v>
      </c>
      <c r="W193" t="s">
        <v>1809</v>
      </c>
      <c r="X193" s="6">
        <v>780.75299999999993</v>
      </c>
      <c r="AE193"/>
    </row>
    <row r="194" spans="1:31" x14ac:dyDescent="0.25">
      <c r="A194" t="s">
        <v>2001</v>
      </c>
      <c r="B194" t="str">
        <f>VLOOKUP(Table6[[#This Row],[Customer_ID]],Table1[[Customer_ID]:[Name]],2,FALSE)</f>
        <v>Edwin Barnes</v>
      </c>
      <c r="C194" t="str">
        <f>VLOOKUP(Table6[[#This Row],[Customer_ID]],Table1[[Customer_ID]:[City]],5,FALSE)</f>
        <v>Lake Alexandra</v>
      </c>
      <c r="D194">
        <f>VLOOKUP(Table6[[#This Row],[Customer_ID]],Table1[],3,FALSE)</f>
        <v>53</v>
      </c>
      <c r="E194" t="str">
        <f>VLOOKUP(Table6[[#This Row],[Customer_ID]],Table1[],4,FALSE)</f>
        <v>Male</v>
      </c>
      <c r="F194" t="str">
        <f>VLOOKUP(Table6[[#This Row],[Customer_ID]],Table1[],6,FALSE)</f>
        <v>North Carolina</v>
      </c>
      <c r="G194" t="str">
        <f>VLOOKUP(Table6[[#This Row],[Customer_ID]],Table1[],8,FALSE)</f>
        <v>Bronze</v>
      </c>
      <c r="H194" t="s">
        <v>1300</v>
      </c>
      <c r="I194" s="16">
        <v>45617</v>
      </c>
      <c r="J194" t="s">
        <v>1715</v>
      </c>
      <c r="K194" t="str">
        <f>VLOOKUP($J194,'Product_Dim (2)'!$A$2:$G$101,{3,4,5,6},FALSE)</f>
        <v>Home</v>
      </c>
      <c r="L194" t="str">
        <f>VLOOKUP($J194,'Product_Dim (2)'!$A$2:$G$101,{4,5,6},FALSE)</f>
        <v>Appliances</v>
      </c>
      <c r="M194" s="6">
        <f t="array" ref="M194">VLOOKUP($J194,'Product_Dim (2)'!$A$2:$G$101,{6},FALSE)</f>
        <v>447.43</v>
      </c>
      <c r="N194">
        <f>VLOOKUP($J194,'Product_Dim (2)'!$A$2:$G$101,7,FALSE)</f>
        <v>191</v>
      </c>
      <c r="O194" t="s">
        <v>1782</v>
      </c>
      <c r="P194" t="str">
        <f>VLOOKUP($O194,'Store_Dim (2)'!$A$2:$E$21,2,FALSE)</f>
        <v>Mcdonald Inc</v>
      </c>
      <c r="Q194" t="str">
        <f>VLOOKUP(Table6[[#This Row],[Store_ID]],Table4[],3,FALSE)</f>
        <v>South</v>
      </c>
      <c r="R194" t="str">
        <f>VLOOKUP(Table6[[#This Row],[Store_ID]],Table4[],4,FALSE)</f>
        <v>Christopherland</v>
      </c>
      <c r="S194" t="str">
        <f>VLOOKUP(Table6[[#This Row],[Store_ID]],Table4[],5,FALSE)</f>
        <v>Outlet</v>
      </c>
      <c r="T194">
        <v>3</v>
      </c>
      <c r="U194" s="6">
        <v>361.65</v>
      </c>
      <c r="V194" s="10">
        <v>0.15</v>
      </c>
      <c r="W194" t="s">
        <v>1812</v>
      </c>
      <c r="X194" s="6">
        <v>922.20749999999987</v>
      </c>
      <c r="AE194"/>
    </row>
    <row r="195" spans="1:31" x14ac:dyDescent="0.25">
      <c r="A195" t="s">
        <v>2002</v>
      </c>
      <c r="B195" t="str">
        <f>VLOOKUP(Table6[[#This Row],[Customer_ID]],Table1[[Customer_ID]:[Name]],2,FALSE)</f>
        <v>Mariah Brown</v>
      </c>
      <c r="C195" t="str">
        <f>VLOOKUP(Table6[[#This Row],[Customer_ID]],Table1[[Customer_ID]:[City]],5,FALSE)</f>
        <v>Palmerbury</v>
      </c>
      <c r="D195">
        <f>VLOOKUP(Table6[[#This Row],[Customer_ID]],Table1[],3,FALSE)</f>
        <v>37</v>
      </c>
      <c r="E195" t="str">
        <f>VLOOKUP(Table6[[#This Row],[Customer_ID]],Table1[],4,FALSE)</f>
        <v>Male</v>
      </c>
      <c r="F195" t="str">
        <f>VLOOKUP(Table6[[#This Row],[Customer_ID]],Table1[],6,FALSE)</f>
        <v>Tennessee</v>
      </c>
      <c r="G195" t="str">
        <f>VLOOKUP(Table6[[#This Row],[Customer_ID]],Table1[],8,FALSE)</f>
        <v>Silver</v>
      </c>
      <c r="H195" t="s">
        <v>536</v>
      </c>
      <c r="I195" s="16">
        <v>45763</v>
      </c>
      <c r="J195" t="s">
        <v>1543</v>
      </c>
      <c r="K195" t="str">
        <f>VLOOKUP($J195,'Product_Dim (2)'!$A$2:$G$101,{3,4,5,6},FALSE)</f>
        <v>Home</v>
      </c>
      <c r="L195" t="str">
        <f>VLOOKUP($J195,'Product_Dim (2)'!$A$2:$G$101,{4,5,6},FALSE)</f>
        <v>Lighting</v>
      </c>
      <c r="M195" s="6">
        <f t="array" ref="M195">VLOOKUP($J195,'Product_Dim (2)'!$A$2:$G$101,{6},FALSE)</f>
        <v>218.86</v>
      </c>
      <c r="N195">
        <f>VLOOKUP($J195,'Product_Dim (2)'!$A$2:$G$101,7,FALSE)</f>
        <v>170</v>
      </c>
      <c r="O195" t="s">
        <v>1752</v>
      </c>
      <c r="P195" t="str">
        <f>VLOOKUP($O195,'Store_Dim (2)'!$A$2:$E$21,2,FALSE)</f>
        <v>Alexander Group</v>
      </c>
      <c r="Q195" t="str">
        <f>VLOOKUP(Table6[[#This Row],[Store_ID]],Table4[],3,FALSE)</f>
        <v>South</v>
      </c>
      <c r="R195" t="str">
        <f>VLOOKUP(Table6[[#This Row],[Store_ID]],Table4[],4,FALSE)</f>
        <v>Port Sharon</v>
      </c>
      <c r="S195" t="str">
        <f>VLOOKUP(Table6[[#This Row],[Store_ID]],Table4[],5,FALSE)</f>
        <v>Online</v>
      </c>
      <c r="T195">
        <v>1</v>
      </c>
      <c r="U195" s="6">
        <v>271.76</v>
      </c>
      <c r="V195" s="10">
        <v>0.03</v>
      </c>
      <c r="W195" t="s">
        <v>1807</v>
      </c>
      <c r="X195" s="6">
        <v>263.60719999999998</v>
      </c>
      <c r="AE195"/>
    </row>
    <row r="196" spans="1:31" x14ac:dyDescent="0.25">
      <c r="A196" t="s">
        <v>2003</v>
      </c>
      <c r="B196" t="str">
        <f>VLOOKUP(Table6[[#This Row],[Customer_ID]],Table1[[Customer_ID]:[Name]],2,FALSE)</f>
        <v>Kristy Dunlap</v>
      </c>
      <c r="C196" t="str">
        <f>VLOOKUP(Table6[[#This Row],[Customer_ID]],Table1[[Customer_ID]:[City]],5,FALSE)</f>
        <v>Whiteport</v>
      </c>
      <c r="D196">
        <f>VLOOKUP(Table6[[#This Row],[Customer_ID]],Table1[],3,FALSE)</f>
        <v>64</v>
      </c>
      <c r="E196" t="str">
        <f>VLOOKUP(Table6[[#This Row],[Customer_ID]],Table1[],4,FALSE)</f>
        <v>Female</v>
      </c>
      <c r="F196" t="str">
        <f>VLOOKUP(Table6[[#This Row],[Customer_ID]],Table1[],6,FALSE)</f>
        <v>North Carolina</v>
      </c>
      <c r="G196" t="str">
        <f>VLOOKUP(Table6[[#This Row],[Customer_ID]],Table1[],8,FALSE)</f>
        <v>Platinum</v>
      </c>
      <c r="H196" t="s">
        <v>1007</v>
      </c>
      <c r="I196" s="16">
        <v>45618</v>
      </c>
      <c r="J196" t="s">
        <v>1629</v>
      </c>
      <c r="K196" t="str">
        <f>VLOOKUP($J196,'Product_Dim (2)'!$A$2:$G$101,{3,4,5,6},FALSE)</f>
        <v>Beauty</v>
      </c>
      <c r="L196" t="str">
        <f>VLOOKUP($J196,'Product_Dim (2)'!$A$2:$G$101,{4,5,6},FALSE)</f>
        <v>Fragrance</v>
      </c>
      <c r="M196" s="6">
        <f t="array" ref="M196">VLOOKUP($J196,'Product_Dim (2)'!$A$2:$G$101,{6},FALSE)</f>
        <v>43.29</v>
      </c>
      <c r="N196">
        <f>VLOOKUP($J196,'Product_Dim (2)'!$A$2:$G$101,7,FALSE)</f>
        <v>267</v>
      </c>
      <c r="O196" t="s">
        <v>1772</v>
      </c>
      <c r="P196" t="str">
        <f>VLOOKUP($O196,'Store_Dim (2)'!$A$2:$E$21,2,FALSE)</f>
        <v>Hill, Wagner and Ballard</v>
      </c>
      <c r="Q196" t="str">
        <f>VLOOKUP(Table6[[#This Row],[Store_ID]],Table4[],3,FALSE)</f>
        <v>East</v>
      </c>
      <c r="R196" t="str">
        <f>VLOOKUP(Table6[[#This Row],[Store_ID]],Table4[],4,FALSE)</f>
        <v>East Davidville</v>
      </c>
      <c r="S196" t="str">
        <f>VLOOKUP(Table6[[#This Row],[Store_ID]],Table4[],5,FALSE)</f>
        <v>Online</v>
      </c>
      <c r="T196">
        <v>3</v>
      </c>
      <c r="U196" s="6">
        <v>958.15</v>
      </c>
      <c r="V196" s="10">
        <v>0.24</v>
      </c>
      <c r="W196" t="s">
        <v>1812</v>
      </c>
      <c r="X196" s="6">
        <v>2184.5819999999999</v>
      </c>
      <c r="AE196"/>
    </row>
    <row r="197" spans="1:31" x14ac:dyDescent="0.25">
      <c r="A197" t="s">
        <v>2004</v>
      </c>
      <c r="B197" t="str">
        <f>VLOOKUP(Table6[[#This Row],[Customer_ID]],Table1[[Customer_ID]:[Name]],2,FALSE)</f>
        <v>Jose Stewart</v>
      </c>
      <c r="C197" t="str">
        <f>VLOOKUP(Table6[[#This Row],[Customer_ID]],Table1[[Customer_ID]:[City]],5,FALSE)</f>
        <v>South Robert</v>
      </c>
      <c r="D197">
        <f>VLOOKUP(Table6[[#This Row],[Customer_ID]],Table1[],3,FALSE)</f>
        <v>18</v>
      </c>
      <c r="E197" t="str">
        <f>VLOOKUP(Table6[[#This Row],[Customer_ID]],Table1[],4,FALSE)</f>
        <v>Female</v>
      </c>
      <c r="F197" t="str">
        <f>VLOOKUP(Table6[[#This Row],[Customer_ID]],Table1[],6,FALSE)</f>
        <v>Maine</v>
      </c>
      <c r="G197" t="str">
        <f>VLOOKUP(Table6[[#This Row],[Customer_ID]],Table1[],8,FALSE)</f>
        <v>Gold</v>
      </c>
      <c r="H197" t="s">
        <v>1309</v>
      </c>
      <c r="I197" s="16">
        <v>45290</v>
      </c>
      <c r="J197" t="s">
        <v>1651</v>
      </c>
      <c r="K197" t="str">
        <f>VLOOKUP($J197,'Product_Dim (2)'!$A$2:$G$101,{3,4,5,6},FALSE)</f>
        <v>Beauty</v>
      </c>
      <c r="L197" t="str">
        <f>VLOOKUP($J197,'Product_Dim (2)'!$A$2:$G$101,{4,5,6},FALSE)</f>
        <v>Fragrance</v>
      </c>
      <c r="M197" s="6">
        <f t="array" ref="M197">VLOOKUP($J197,'Product_Dim (2)'!$A$2:$G$101,{6},FALSE)</f>
        <v>482.75</v>
      </c>
      <c r="N197">
        <f>VLOOKUP($J197,'Product_Dim (2)'!$A$2:$G$101,7,FALSE)</f>
        <v>444</v>
      </c>
      <c r="O197" t="s">
        <v>1790</v>
      </c>
      <c r="P197" t="str">
        <f>VLOOKUP($O197,'Store_Dim (2)'!$A$2:$E$21,2,FALSE)</f>
        <v>Holloway Ltd</v>
      </c>
      <c r="Q197" t="str">
        <f>VLOOKUP(Table6[[#This Row],[Store_ID]],Table4[],3,FALSE)</f>
        <v>North</v>
      </c>
      <c r="R197" t="str">
        <f>VLOOKUP(Table6[[#This Row],[Store_ID]],Table4[],4,FALSE)</f>
        <v>Bensonhaven</v>
      </c>
      <c r="S197" t="str">
        <f>VLOOKUP(Table6[[#This Row],[Store_ID]],Table4[],5,FALSE)</f>
        <v>Flagship</v>
      </c>
      <c r="T197">
        <v>1</v>
      </c>
      <c r="U197" s="6">
        <v>889.19</v>
      </c>
      <c r="V197" s="10">
        <v>0.03</v>
      </c>
      <c r="W197" t="s">
        <v>1807</v>
      </c>
      <c r="X197" s="6">
        <v>862.51430000000005</v>
      </c>
      <c r="AE197"/>
    </row>
    <row r="198" spans="1:31" x14ac:dyDescent="0.25">
      <c r="A198" t="s">
        <v>2005</v>
      </c>
      <c r="B198" t="str">
        <f>VLOOKUP(Table6[[#This Row],[Customer_ID]],Table1[[Customer_ID]:[Name]],2,FALSE)</f>
        <v>David Pierce</v>
      </c>
      <c r="C198" t="str">
        <f>VLOOKUP(Table6[[#This Row],[Customer_ID]],Table1[[Customer_ID]:[City]],5,FALSE)</f>
        <v>Grayland</v>
      </c>
      <c r="D198">
        <f>VLOOKUP(Table6[[#This Row],[Customer_ID]],Table1[],3,FALSE)</f>
        <v>45</v>
      </c>
      <c r="E198" t="str">
        <f>VLOOKUP(Table6[[#This Row],[Customer_ID]],Table1[],4,FALSE)</f>
        <v>Female</v>
      </c>
      <c r="F198" t="str">
        <f>VLOOKUP(Table6[[#This Row],[Customer_ID]],Table1[],6,FALSE)</f>
        <v>Washington</v>
      </c>
      <c r="G198" t="str">
        <f>VLOOKUP(Table6[[#This Row],[Customer_ID]],Table1[],8,FALSE)</f>
        <v>Platinum</v>
      </c>
      <c r="H198" t="s">
        <v>1415</v>
      </c>
      <c r="I198" s="16">
        <v>45904</v>
      </c>
      <c r="J198" t="s">
        <v>1645</v>
      </c>
      <c r="K198" t="str">
        <f>VLOOKUP($J198,'Product_Dim (2)'!$A$2:$G$101,{3,4,5,6},FALSE)</f>
        <v>Sports</v>
      </c>
      <c r="L198" t="str">
        <f>VLOOKUP($J198,'Product_Dim (2)'!$A$2:$G$101,{4,5,6},FALSE)</f>
        <v>Fitness</v>
      </c>
      <c r="M198" s="6">
        <f t="array" ref="M198">VLOOKUP($J198,'Product_Dim (2)'!$A$2:$G$101,{6},FALSE)</f>
        <v>30.62</v>
      </c>
      <c r="N198">
        <f>VLOOKUP($J198,'Product_Dim (2)'!$A$2:$G$101,7,FALSE)</f>
        <v>138</v>
      </c>
      <c r="O198" t="s">
        <v>1787</v>
      </c>
      <c r="P198" t="str">
        <f>VLOOKUP($O198,'Store_Dim (2)'!$A$2:$E$21,2,FALSE)</f>
        <v>Frederick-Wright</v>
      </c>
      <c r="Q198" t="str">
        <f>VLOOKUP(Table6[[#This Row],[Store_ID]],Table4[],3,FALSE)</f>
        <v>West</v>
      </c>
      <c r="R198" t="str">
        <f>VLOOKUP(Table6[[#This Row],[Store_ID]],Table4[],4,FALSE)</f>
        <v>New Jimmymouth</v>
      </c>
      <c r="S198" t="str">
        <f>VLOOKUP(Table6[[#This Row],[Store_ID]],Table4[],5,FALSE)</f>
        <v>Flagship</v>
      </c>
      <c r="T198">
        <v>4</v>
      </c>
      <c r="U198" s="6">
        <v>689.67</v>
      </c>
      <c r="V198" s="10">
        <v>0.05</v>
      </c>
      <c r="W198" t="s">
        <v>1812</v>
      </c>
      <c r="X198" s="6">
        <v>2620.7460000000001</v>
      </c>
      <c r="AE198"/>
    </row>
    <row r="199" spans="1:31" x14ac:dyDescent="0.25">
      <c r="A199" t="s">
        <v>2006</v>
      </c>
      <c r="B199" t="str">
        <f>VLOOKUP(Table6[[#This Row],[Customer_ID]],Table1[[Customer_ID]:[Name]],2,FALSE)</f>
        <v>Matthew Hanna</v>
      </c>
      <c r="C199" t="str">
        <f>VLOOKUP(Table6[[#This Row],[Customer_ID]],Table1[[Customer_ID]:[City]],5,FALSE)</f>
        <v>Gonzalezbury</v>
      </c>
      <c r="D199">
        <f>VLOOKUP(Table6[[#This Row],[Customer_ID]],Table1[],3,FALSE)</f>
        <v>33</v>
      </c>
      <c r="E199" t="str">
        <f>VLOOKUP(Table6[[#This Row],[Customer_ID]],Table1[],4,FALSE)</f>
        <v>Female</v>
      </c>
      <c r="F199" t="str">
        <f>VLOOKUP(Table6[[#This Row],[Customer_ID]],Table1[],6,FALSE)</f>
        <v>Michigan</v>
      </c>
      <c r="G199" t="str">
        <f>VLOOKUP(Table6[[#This Row],[Customer_ID]],Table1[],8,FALSE)</f>
        <v>Platinum</v>
      </c>
      <c r="H199" t="s">
        <v>456</v>
      </c>
      <c r="I199" s="16">
        <v>45227</v>
      </c>
      <c r="J199" t="s">
        <v>1619</v>
      </c>
      <c r="K199" t="str">
        <f>VLOOKUP($J199,'Product_Dim (2)'!$A$2:$G$101,{3,4,5,6},FALSE)</f>
        <v>Sports</v>
      </c>
      <c r="L199" t="str">
        <f>VLOOKUP($J199,'Product_Dim (2)'!$A$2:$G$101,{4,5,6},FALSE)</f>
        <v>Fitness</v>
      </c>
      <c r="M199" s="6">
        <f t="array" ref="M199">VLOOKUP($J199,'Product_Dim (2)'!$A$2:$G$101,{6},FALSE)</f>
        <v>167.12</v>
      </c>
      <c r="N199">
        <f>VLOOKUP($J199,'Product_Dim (2)'!$A$2:$G$101,7,FALSE)</f>
        <v>316</v>
      </c>
      <c r="O199" t="s">
        <v>1775</v>
      </c>
      <c r="P199" t="str">
        <f>VLOOKUP($O199,'Store_Dim (2)'!$A$2:$E$21,2,FALSE)</f>
        <v>Aguirre-Keller</v>
      </c>
      <c r="Q199" t="str">
        <f>VLOOKUP(Table6[[#This Row],[Store_ID]],Table4[],3,FALSE)</f>
        <v>South</v>
      </c>
      <c r="R199" t="str">
        <f>VLOOKUP(Table6[[#This Row],[Store_ID]],Table4[],4,FALSE)</f>
        <v>Lake Michael</v>
      </c>
      <c r="S199" t="str">
        <f>VLOOKUP(Table6[[#This Row],[Store_ID]],Table4[],5,FALSE)</f>
        <v>Online</v>
      </c>
      <c r="T199">
        <v>1</v>
      </c>
      <c r="U199" s="6">
        <v>541.24</v>
      </c>
      <c r="V199" s="10">
        <v>0.03</v>
      </c>
      <c r="W199" t="s">
        <v>1809</v>
      </c>
      <c r="X199" s="6">
        <v>525.00279999999998</v>
      </c>
      <c r="AE199"/>
    </row>
    <row r="200" spans="1:31" x14ac:dyDescent="0.25">
      <c r="A200" t="s">
        <v>2007</v>
      </c>
      <c r="B200" t="str">
        <f>VLOOKUP(Table6[[#This Row],[Customer_ID]],Table1[[Customer_ID]:[Name]],2,FALSE)</f>
        <v>Eric Holmes</v>
      </c>
      <c r="C200" t="str">
        <f>VLOOKUP(Table6[[#This Row],[Customer_ID]],Table1[[Customer_ID]:[City]],5,FALSE)</f>
        <v>Smithville</v>
      </c>
      <c r="D200">
        <f>VLOOKUP(Table6[[#This Row],[Customer_ID]],Table1[],3,FALSE)</f>
        <v>64</v>
      </c>
      <c r="E200" t="str">
        <f>VLOOKUP(Table6[[#This Row],[Customer_ID]],Table1[],4,FALSE)</f>
        <v>Female</v>
      </c>
      <c r="F200" t="str">
        <f>VLOOKUP(Table6[[#This Row],[Customer_ID]],Table1[],6,FALSE)</f>
        <v>Wyoming</v>
      </c>
      <c r="G200" t="str">
        <f>VLOOKUP(Table6[[#This Row],[Customer_ID]],Table1[],8,FALSE)</f>
        <v>Bronze</v>
      </c>
      <c r="H200" t="s">
        <v>1370</v>
      </c>
      <c r="I200" s="16">
        <v>45600</v>
      </c>
      <c r="J200" t="s">
        <v>1693</v>
      </c>
      <c r="K200" t="str">
        <f>VLOOKUP($J200,'Product_Dim (2)'!$A$2:$G$101,{3,4,5,6},FALSE)</f>
        <v>Sports</v>
      </c>
      <c r="L200" t="str">
        <f>VLOOKUP($J200,'Product_Dim (2)'!$A$2:$G$101,{4,5,6},FALSE)</f>
        <v>Equipment</v>
      </c>
      <c r="M200" s="6">
        <f t="array" ref="M200">VLOOKUP($J200,'Product_Dim (2)'!$A$2:$G$101,{6},FALSE)</f>
        <v>285.54000000000002</v>
      </c>
      <c r="N200">
        <f>VLOOKUP($J200,'Product_Dim (2)'!$A$2:$G$101,7,FALSE)</f>
        <v>358</v>
      </c>
      <c r="O200" t="s">
        <v>1759</v>
      </c>
      <c r="P200" t="str">
        <f>VLOOKUP($O200,'Store_Dim (2)'!$A$2:$E$21,2,FALSE)</f>
        <v>Benson-Elliott</v>
      </c>
      <c r="Q200" t="str">
        <f>VLOOKUP(Table6[[#This Row],[Store_ID]],Table4[],3,FALSE)</f>
        <v>East</v>
      </c>
      <c r="R200" t="str">
        <f>VLOOKUP(Table6[[#This Row],[Store_ID]],Table4[],4,FALSE)</f>
        <v>Port Josephberg</v>
      </c>
      <c r="S200" t="str">
        <f>VLOOKUP(Table6[[#This Row],[Store_ID]],Table4[],5,FALSE)</f>
        <v>Online</v>
      </c>
      <c r="T200">
        <v>1</v>
      </c>
      <c r="U200" s="6">
        <v>454.71</v>
      </c>
      <c r="V200" s="10">
        <v>0.16</v>
      </c>
      <c r="W200" t="s">
        <v>1809</v>
      </c>
      <c r="X200" s="6">
        <v>381.95639999999997</v>
      </c>
      <c r="AE200"/>
    </row>
    <row r="201" spans="1:31" x14ac:dyDescent="0.25">
      <c r="A201" t="s">
        <v>2008</v>
      </c>
      <c r="B201" t="str">
        <f>VLOOKUP(Table6[[#This Row],[Customer_ID]],Table1[[Customer_ID]:[Name]],2,FALSE)</f>
        <v>Deanna Simpson</v>
      </c>
      <c r="C201" t="str">
        <f>VLOOKUP(Table6[[#This Row],[Customer_ID]],Table1[[Customer_ID]:[City]],5,FALSE)</f>
        <v>Brownport</v>
      </c>
      <c r="D201">
        <f>VLOOKUP(Table6[[#This Row],[Customer_ID]],Table1[],3,FALSE)</f>
        <v>35</v>
      </c>
      <c r="E201" t="str">
        <f>VLOOKUP(Table6[[#This Row],[Customer_ID]],Table1[],4,FALSE)</f>
        <v>Female</v>
      </c>
      <c r="F201" t="str">
        <f>VLOOKUP(Table6[[#This Row],[Customer_ID]],Table1[],6,FALSE)</f>
        <v>North Dakota</v>
      </c>
      <c r="G201" t="str">
        <f>VLOOKUP(Table6[[#This Row],[Customer_ID]],Table1[],8,FALSE)</f>
        <v>Bronze</v>
      </c>
      <c r="H201" t="s">
        <v>149</v>
      </c>
      <c r="I201" s="16">
        <v>45646</v>
      </c>
      <c r="J201" t="s">
        <v>1663</v>
      </c>
      <c r="K201" t="str">
        <f>VLOOKUP($J201,'Product_Dim (2)'!$A$2:$G$101,{3,4,5,6},FALSE)</f>
        <v>Beauty</v>
      </c>
      <c r="L201" t="str">
        <f>VLOOKUP($J201,'Product_Dim (2)'!$A$2:$G$101,{4,5,6},FALSE)</f>
        <v>Haircare</v>
      </c>
      <c r="M201" s="6">
        <f t="array" ref="M201">VLOOKUP($J201,'Product_Dim (2)'!$A$2:$G$101,{6},FALSE)</f>
        <v>340.39</v>
      </c>
      <c r="N201">
        <f>VLOOKUP($J201,'Product_Dim (2)'!$A$2:$G$101,7,FALSE)</f>
        <v>177</v>
      </c>
      <c r="O201" t="s">
        <v>1756</v>
      </c>
      <c r="P201" t="str">
        <f>VLOOKUP($O201,'Store_Dim (2)'!$A$2:$E$21,2,FALSE)</f>
        <v>Gray Ltd</v>
      </c>
      <c r="Q201" t="str">
        <f>VLOOKUP(Table6[[#This Row],[Store_ID]],Table4[],3,FALSE)</f>
        <v>North</v>
      </c>
      <c r="R201" t="str">
        <f>VLOOKUP(Table6[[#This Row],[Store_ID]],Table4[],4,FALSE)</f>
        <v>New Michaelchester</v>
      </c>
      <c r="S201" t="str">
        <f>VLOOKUP(Table6[[#This Row],[Store_ID]],Table4[],5,FALSE)</f>
        <v>Outlet</v>
      </c>
      <c r="T201">
        <v>2</v>
      </c>
      <c r="U201" s="6">
        <v>397.63</v>
      </c>
      <c r="V201" s="10">
        <v>0.26</v>
      </c>
      <c r="W201" t="s">
        <v>1807</v>
      </c>
      <c r="X201" s="6">
        <v>588.49239999999998</v>
      </c>
      <c r="AE201"/>
    </row>
    <row r="202" spans="1:31" x14ac:dyDescent="0.25">
      <c r="A202" t="s">
        <v>2009</v>
      </c>
      <c r="B202" t="str">
        <f>VLOOKUP(Table6[[#This Row],[Customer_ID]],Table1[[Customer_ID]:[Name]],2,FALSE)</f>
        <v>Christopher Garcia Dds</v>
      </c>
      <c r="C202" t="str">
        <f>VLOOKUP(Table6[[#This Row],[Customer_ID]],Table1[[Customer_ID]:[City]],5,FALSE)</f>
        <v>New Joseph</v>
      </c>
      <c r="D202">
        <f>VLOOKUP(Table6[[#This Row],[Customer_ID]],Table1[],3,FALSE)</f>
        <v>18</v>
      </c>
      <c r="E202" t="str">
        <f>VLOOKUP(Table6[[#This Row],[Customer_ID]],Table1[],4,FALSE)</f>
        <v>Male</v>
      </c>
      <c r="F202" t="str">
        <f>VLOOKUP(Table6[[#This Row],[Customer_ID]],Table1[],6,FALSE)</f>
        <v>Missouri</v>
      </c>
      <c r="G202" t="str">
        <f>VLOOKUP(Table6[[#This Row],[Customer_ID]],Table1[],8,FALSE)</f>
        <v>Gold</v>
      </c>
      <c r="H202" t="s">
        <v>560</v>
      </c>
      <c r="I202" s="16">
        <v>45725</v>
      </c>
      <c r="J202" t="s">
        <v>1697</v>
      </c>
      <c r="K202" t="str">
        <f>VLOOKUP($J202,'Product_Dim (2)'!$A$2:$G$101,{3,4,5,6},FALSE)</f>
        <v>Beauty</v>
      </c>
      <c r="L202" t="str">
        <f>VLOOKUP($J202,'Product_Dim (2)'!$A$2:$G$101,{4,5,6},FALSE)</f>
        <v>Skincare</v>
      </c>
      <c r="M202" s="6">
        <f t="array" ref="M202">VLOOKUP($J202,'Product_Dim (2)'!$A$2:$G$101,{6},FALSE)</f>
        <v>250.41615384615383</v>
      </c>
      <c r="N202">
        <f>VLOOKUP($J202,'Product_Dim (2)'!$A$2:$G$101,7,FALSE)</f>
        <v>159</v>
      </c>
      <c r="O202" t="s">
        <v>1759</v>
      </c>
      <c r="P202" t="str">
        <f>VLOOKUP($O202,'Store_Dim (2)'!$A$2:$E$21,2,FALSE)</f>
        <v>Benson-Elliott</v>
      </c>
      <c r="Q202" t="str">
        <f>VLOOKUP(Table6[[#This Row],[Store_ID]],Table4[],3,FALSE)</f>
        <v>East</v>
      </c>
      <c r="R202" t="str">
        <f>VLOOKUP(Table6[[#This Row],[Store_ID]],Table4[],4,FALSE)</f>
        <v>Port Josephberg</v>
      </c>
      <c r="S202" t="str">
        <f>VLOOKUP(Table6[[#This Row],[Store_ID]],Table4[],5,FALSE)</f>
        <v>Online</v>
      </c>
      <c r="T202">
        <v>3</v>
      </c>
      <c r="U202" s="6">
        <v>748.56</v>
      </c>
      <c r="V202" s="10">
        <v>0.26</v>
      </c>
      <c r="W202" t="s">
        <v>1809</v>
      </c>
      <c r="X202" s="6">
        <v>1661.8032000000001</v>
      </c>
      <c r="AE202"/>
    </row>
    <row r="203" spans="1:31" x14ac:dyDescent="0.25">
      <c r="A203" t="s">
        <v>2010</v>
      </c>
      <c r="B203" t="str">
        <f>VLOOKUP(Table6[[#This Row],[Customer_ID]],Table1[[Customer_ID]:[Name]],2,FALSE)</f>
        <v>Justin Cross</v>
      </c>
      <c r="C203" t="str">
        <f>VLOOKUP(Table6[[#This Row],[Customer_ID]],Table1[[Customer_ID]:[City]],5,FALSE)</f>
        <v>North Anthonychester</v>
      </c>
      <c r="D203">
        <f>VLOOKUP(Table6[[#This Row],[Customer_ID]],Table1[],3,FALSE)</f>
        <v>62</v>
      </c>
      <c r="E203" t="str">
        <f>VLOOKUP(Table6[[#This Row],[Customer_ID]],Table1[],4,FALSE)</f>
        <v>Female</v>
      </c>
      <c r="F203" t="str">
        <f>VLOOKUP(Table6[[#This Row],[Customer_ID]],Table1[],6,FALSE)</f>
        <v>Nevada</v>
      </c>
      <c r="G203" t="str">
        <f>VLOOKUP(Table6[[#This Row],[Customer_ID]],Table1[],8,FALSE)</f>
        <v>Bronze</v>
      </c>
      <c r="H203" t="s">
        <v>482</v>
      </c>
      <c r="I203" s="16">
        <v>45742</v>
      </c>
      <c r="J203" t="s">
        <v>1597</v>
      </c>
      <c r="K203" t="str">
        <f>VLOOKUP($J203,'Product_Dim (2)'!$A$2:$G$101,{3,4,5,6},FALSE)</f>
        <v>Home</v>
      </c>
      <c r="L203" t="str">
        <f>VLOOKUP($J203,'Product_Dim (2)'!$A$2:$G$101,{4,5,6},FALSE)</f>
        <v>Decor</v>
      </c>
      <c r="M203" s="6">
        <f t="array" ref="M203">VLOOKUP($J203,'Product_Dim (2)'!$A$2:$G$101,{6},FALSE)</f>
        <v>179.77</v>
      </c>
      <c r="N203">
        <f>VLOOKUP($J203,'Product_Dim (2)'!$A$2:$G$101,7,FALSE)</f>
        <v>305</v>
      </c>
      <c r="O203" t="s">
        <v>1752</v>
      </c>
      <c r="P203" t="str">
        <f>VLOOKUP($O203,'Store_Dim (2)'!$A$2:$E$21,2,FALSE)</f>
        <v>Alexander Group</v>
      </c>
      <c r="Q203" t="str">
        <f>VLOOKUP(Table6[[#This Row],[Store_ID]],Table4[],3,FALSE)</f>
        <v>South</v>
      </c>
      <c r="R203" t="str">
        <f>VLOOKUP(Table6[[#This Row],[Store_ID]],Table4[],4,FALSE)</f>
        <v>Port Sharon</v>
      </c>
      <c r="S203" t="str">
        <f>VLOOKUP(Table6[[#This Row],[Store_ID]],Table4[],5,FALSE)</f>
        <v>Online</v>
      </c>
      <c r="T203">
        <v>1</v>
      </c>
      <c r="U203" s="6">
        <v>885.72</v>
      </c>
      <c r="V203" s="10">
        <v>0.15</v>
      </c>
      <c r="W203" t="s">
        <v>1807</v>
      </c>
      <c r="X203" s="6">
        <v>752.86199999999997</v>
      </c>
      <c r="AE203"/>
    </row>
    <row r="204" spans="1:31" x14ac:dyDescent="0.25">
      <c r="A204" t="s">
        <v>2011</v>
      </c>
      <c r="B204" t="str">
        <f>VLOOKUP(Table6[[#This Row],[Customer_ID]],Table1[[Customer_ID]:[Name]],2,FALSE)</f>
        <v>Travis Holland</v>
      </c>
      <c r="C204" t="str">
        <f>VLOOKUP(Table6[[#This Row],[Customer_ID]],Table1[[Customer_ID]:[City]],5,FALSE)</f>
        <v>Webstermouth</v>
      </c>
      <c r="D204">
        <f>VLOOKUP(Table6[[#This Row],[Customer_ID]],Table1[],3,FALSE)</f>
        <v>38</v>
      </c>
      <c r="E204" t="str">
        <f>VLOOKUP(Table6[[#This Row],[Customer_ID]],Table1[],4,FALSE)</f>
        <v>Male</v>
      </c>
      <c r="F204" t="str">
        <f>VLOOKUP(Table6[[#This Row],[Customer_ID]],Table1[],6,FALSE)</f>
        <v>New Hampshire</v>
      </c>
      <c r="G204" t="str">
        <f>VLOOKUP(Table6[[#This Row],[Customer_ID]],Table1[],8,FALSE)</f>
        <v>Bronze</v>
      </c>
      <c r="H204" t="s">
        <v>376</v>
      </c>
      <c r="I204" s="16">
        <v>45750</v>
      </c>
      <c r="J204" t="s">
        <v>1655</v>
      </c>
      <c r="K204" t="str">
        <f>VLOOKUP($J204,'Product_Dim (2)'!$A$2:$G$101,{3,4,5,6},FALSE)</f>
        <v>Electronics</v>
      </c>
      <c r="L204" t="str">
        <f>VLOOKUP($J204,'Product_Dim (2)'!$A$2:$G$101,{4,5,6},FALSE)</f>
        <v>Computer</v>
      </c>
      <c r="M204" s="6">
        <f t="array" ref="M204">VLOOKUP($J204,'Product_Dim (2)'!$A$2:$G$101,{6},FALSE)</f>
        <v>86.42</v>
      </c>
      <c r="N204">
        <f>VLOOKUP($J204,'Product_Dim (2)'!$A$2:$G$101,7,FALSE)</f>
        <v>222</v>
      </c>
      <c r="O204" t="s">
        <v>1740</v>
      </c>
      <c r="P204" t="str">
        <f>VLOOKUP($O204,'Store_Dim (2)'!$A$2:$E$21,2,FALSE)</f>
        <v>Martinez, Adkins and Johnson</v>
      </c>
      <c r="Q204" t="str">
        <f>VLOOKUP(Table6[[#This Row],[Store_ID]],Table4[],3,FALSE)</f>
        <v>North</v>
      </c>
      <c r="R204" t="str">
        <f>VLOOKUP(Table6[[#This Row],[Store_ID]],Table4[],4,FALSE)</f>
        <v>Danielmouth</v>
      </c>
      <c r="S204" t="str">
        <f>VLOOKUP(Table6[[#This Row],[Store_ID]],Table4[],5,FALSE)</f>
        <v>Flagship</v>
      </c>
      <c r="T204">
        <v>4</v>
      </c>
      <c r="U204" s="6">
        <v>408.07</v>
      </c>
      <c r="V204" s="10">
        <v>0.28000000000000003</v>
      </c>
      <c r="W204" t="s">
        <v>1812</v>
      </c>
      <c r="X204" s="6">
        <v>1175.2416000000001</v>
      </c>
      <c r="AE204"/>
    </row>
    <row r="205" spans="1:31" x14ac:dyDescent="0.25">
      <c r="A205" t="s">
        <v>2012</v>
      </c>
      <c r="B205" t="str">
        <f>VLOOKUP(Table6[[#This Row],[Customer_ID]],Table1[[Customer_ID]:[Name]],2,FALSE)</f>
        <v>Philip Mendoza</v>
      </c>
      <c r="C205" t="str">
        <f>VLOOKUP(Table6[[#This Row],[Customer_ID]],Table1[[Customer_ID]:[City]],5,FALSE)</f>
        <v>Tylermouth</v>
      </c>
      <c r="D205">
        <f>VLOOKUP(Table6[[#This Row],[Customer_ID]],Table1[],3,FALSE)</f>
        <v>42</v>
      </c>
      <c r="E205" t="str">
        <f>VLOOKUP(Table6[[#This Row],[Customer_ID]],Table1[],4,FALSE)</f>
        <v>Male</v>
      </c>
      <c r="F205" t="str">
        <f>VLOOKUP(Table6[[#This Row],[Customer_ID]],Table1[],6,FALSE)</f>
        <v>Massachusetts</v>
      </c>
      <c r="G205" t="str">
        <f>VLOOKUP(Table6[[#This Row],[Customer_ID]],Table1[],8,FALSE)</f>
        <v>Silver</v>
      </c>
      <c r="H205" t="s">
        <v>1439</v>
      </c>
      <c r="I205" s="16">
        <v>45327</v>
      </c>
      <c r="J205" t="s">
        <v>1599</v>
      </c>
      <c r="K205" t="str">
        <f>VLOOKUP($J205,'Product_Dim (2)'!$A$2:$G$101,{3,4,5,6},FALSE)</f>
        <v>Electronics</v>
      </c>
      <c r="L205" t="str">
        <f>VLOOKUP($J205,'Product_Dim (2)'!$A$2:$G$101,{4,5,6},FALSE)</f>
        <v>Computer</v>
      </c>
      <c r="M205" s="6">
        <f t="array" ref="M205">VLOOKUP($J205,'Product_Dim (2)'!$A$2:$G$101,{6},FALSE)</f>
        <v>419.28</v>
      </c>
      <c r="N205">
        <f>VLOOKUP($J205,'Product_Dim (2)'!$A$2:$G$101,7,FALSE)</f>
        <v>86</v>
      </c>
      <c r="O205" t="s">
        <v>1769</v>
      </c>
      <c r="P205" t="str">
        <f>VLOOKUP($O205,'Store_Dim (2)'!$A$2:$E$21,2,FALSE)</f>
        <v>Moore, Padilla and Butler</v>
      </c>
      <c r="Q205" t="str">
        <f>VLOOKUP(Table6[[#This Row],[Store_ID]],Table4[],3,FALSE)</f>
        <v>South</v>
      </c>
      <c r="R205" t="str">
        <f>VLOOKUP(Table6[[#This Row],[Store_ID]],Table4[],4,FALSE)</f>
        <v>East Johnstad</v>
      </c>
      <c r="S205" t="str">
        <f>VLOOKUP(Table6[[#This Row],[Store_ID]],Table4[],5,FALSE)</f>
        <v>Flagship</v>
      </c>
      <c r="T205">
        <v>2</v>
      </c>
      <c r="U205" s="6">
        <v>597.07000000000005</v>
      </c>
      <c r="V205" s="10">
        <v>0.28000000000000003</v>
      </c>
      <c r="W205" t="s">
        <v>1809</v>
      </c>
      <c r="X205" s="6">
        <v>859.7808</v>
      </c>
      <c r="AE205"/>
    </row>
    <row r="206" spans="1:31" x14ac:dyDescent="0.25">
      <c r="A206" t="s">
        <v>2013</v>
      </c>
      <c r="B206" t="str">
        <f>VLOOKUP(Table6[[#This Row],[Customer_ID]],Table1[[Customer_ID]:[Name]],2,FALSE)</f>
        <v>Paul Fox</v>
      </c>
      <c r="C206" t="str">
        <f>VLOOKUP(Table6[[#This Row],[Customer_ID]],Table1[[Customer_ID]:[City]],5,FALSE)</f>
        <v>Michaelton</v>
      </c>
      <c r="D206">
        <f>VLOOKUP(Table6[[#This Row],[Customer_ID]],Table1[],3,FALSE)</f>
        <v>33</v>
      </c>
      <c r="E206" t="str">
        <f>VLOOKUP(Table6[[#This Row],[Customer_ID]],Table1[],4,FALSE)</f>
        <v>Female</v>
      </c>
      <c r="F206" t="str">
        <f>VLOOKUP(Table6[[#This Row],[Customer_ID]],Table1[],6,FALSE)</f>
        <v>Hawaii</v>
      </c>
      <c r="G206" t="str">
        <f>VLOOKUP(Table6[[#This Row],[Customer_ID]],Table1[],8,FALSE)</f>
        <v>Silver</v>
      </c>
      <c r="H206" t="s">
        <v>97</v>
      </c>
      <c r="I206" s="16">
        <v>45465</v>
      </c>
      <c r="J206" t="s">
        <v>1665</v>
      </c>
      <c r="K206" t="str">
        <f>VLOOKUP($J206,'Product_Dim (2)'!$A$2:$G$101,{3,4,5,6},FALSE)</f>
        <v>Electronics</v>
      </c>
      <c r="L206" t="str">
        <f>VLOOKUP($J206,'Product_Dim (2)'!$A$2:$G$101,{4,5,6},FALSE)</f>
        <v>Accessories</v>
      </c>
      <c r="M206" s="6">
        <f t="array" ref="M206">VLOOKUP($J206,'Product_Dim (2)'!$A$2:$G$101,{6},FALSE)</f>
        <v>349.17</v>
      </c>
      <c r="N206">
        <f>VLOOKUP($J206,'Product_Dim (2)'!$A$2:$G$101,7,FALSE)</f>
        <v>476</v>
      </c>
      <c r="O206" t="s">
        <v>1769</v>
      </c>
      <c r="P206" t="str">
        <f>VLOOKUP($O206,'Store_Dim (2)'!$A$2:$E$21,2,FALSE)</f>
        <v>Moore, Padilla and Butler</v>
      </c>
      <c r="Q206" t="str">
        <f>VLOOKUP(Table6[[#This Row],[Store_ID]],Table4[],3,FALSE)</f>
        <v>South</v>
      </c>
      <c r="R206" t="str">
        <f>VLOOKUP(Table6[[#This Row],[Store_ID]],Table4[],4,FALSE)</f>
        <v>East Johnstad</v>
      </c>
      <c r="S206" t="str">
        <f>VLOOKUP(Table6[[#This Row],[Store_ID]],Table4[],5,FALSE)</f>
        <v>Flagship</v>
      </c>
      <c r="T206">
        <v>3</v>
      </c>
      <c r="U206" s="6">
        <v>723.47</v>
      </c>
      <c r="V206" s="10">
        <v>0.12</v>
      </c>
      <c r="W206" t="s">
        <v>1812</v>
      </c>
      <c r="X206" s="6">
        <v>1909.9608000000001</v>
      </c>
      <c r="AE206"/>
    </row>
    <row r="207" spans="1:31" x14ac:dyDescent="0.25">
      <c r="A207" t="s">
        <v>2014</v>
      </c>
      <c r="B207" t="str">
        <f>VLOOKUP(Table6[[#This Row],[Customer_ID]],Table1[[Customer_ID]:[Name]],2,FALSE)</f>
        <v>Melinda Rivera</v>
      </c>
      <c r="C207" t="str">
        <f>VLOOKUP(Table6[[#This Row],[Customer_ID]],Table1[[Customer_ID]:[City]],5,FALSE)</f>
        <v>East Davidmouth</v>
      </c>
      <c r="D207">
        <f>VLOOKUP(Table6[[#This Row],[Customer_ID]],Table1[],3,FALSE)</f>
        <v>47</v>
      </c>
      <c r="E207" t="str">
        <f>VLOOKUP(Table6[[#This Row],[Customer_ID]],Table1[],4,FALSE)</f>
        <v>Female</v>
      </c>
      <c r="F207" t="str">
        <f>VLOOKUP(Table6[[#This Row],[Customer_ID]],Table1[],6,FALSE)</f>
        <v>New Hampshire</v>
      </c>
      <c r="G207" t="str">
        <f>VLOOKUP(Table6[[#This Row],[Customer_ID]],Table1[],8,FALSE)</f>
        <v>Platinum</v>
      </c>
      <c r="H207" t="s">
        <v>1339</v>
      </c>
      <c r="I207" s="16">
        <v>45883</v>
      </c>
      <c r="J207" t="s">
        <v>1707</v>
      </c>
      <c r="K207" t="str">
        <f>VLOOKUP($J207,'Product_Dim (2)'!$A$2:$G$101,{3,4,5,6},FALSE)</f>
        <v>Sports</v>
      </c>
      <c r="L207" t="str">
        <f>VLOOKUP($J207,'Product_Dim (2)'!$A$2:$G$101,{4,5,6},FALSE)</f>
        <v>Accessories</v>
      </c>
      <c r="M207" s="6">
        <f t="array" ref="M207">VLOOKUP($J207,'Product_Dim (2)'!$A$2:$G$101,{6},FALSE)</f>
        <v>131.24</v>
      </c>
      <c r="N207">
        <f>VLOOKUP($J207,'Product_Dim (2)'!$A$2:$G$101,7,FALSE)</f>
        <v>232</v>
      </c>
      <c r="O207" t="s">
        <v>1756</v>
      </c>
      <c r="P207" t="str">
        <f>VLOOKUP($O207,'Store_Dim (2)'!$A$2:$E$21,2,FALSE)</f>
        <v>Gray Ltd</v>
      </c>
      <c r="Q207" t="str">
        <f>VLOOKUP(Table6[[#This Row],[Store_ID]],Table4[],3,FALSE)</f>
        <v>North</v>
      </c>
      <c r="R207" t="str">
        <f>VLOOKUP(Table6[[#This Row],[Store_ID]],Table4[],4,FALSE)</f>
        <v>New Michaelchester</v>
      </c>
      <c r="S207" t="str">
        <f>VLOOKUP(Table6[[#This Row],[Store_ID]],Table4[],5,FALSE)</f>
        <v>Outlet</v>
      </c>
      <c r="T207">
        <v>1</v>
      </c>
      <c r="U207" s="6">
        <v>479.93</v>
      </c>
      <c r="V207" s="10">
        <v>0.22</v>
      </c>
      <c r="W207" t="s">
        <v>1807</v>
      </c>
      <c r="X207" s="6">
        <v>374.34539999999998</v>
      </c>
      <c r="AE207"/>
    </row>
    <row r="208" spans="1:31" x14ac:dyDescent="0.25">
      <c r="A208" t="s">
        <v>2015</v>
      </c>
      <c r="B208" t="str">
        <f>VLOOKUP(Table6[[#This Row],[Customer_ID]],Table1[[Customer_ID]:[Name]],2,FALSE)</f>
        <v>Brian Hammond</v>
      </c>
      <c r="C208" t="str">
        <f>VLOOKUP(Table6[[#This Row],[Customer_ID]],Table1[[Customer_ID]:[City]],5,FALSE)</f>
        <v>North Nicholas</v>
      </c>
      <c r="D208">
        <f>VLOOKUP(Table6[[#This Row],[Customer_ID]],Table1[],3,FALSE)</f>
        <v>56</v>
      </c>
      <c r="E208" t="str">
        <f>VLOOKUP(Table6[[#This Row],[Customer_ID]],Table1[],4,FALSE)</f>
        <v>Female</v>
      </c>
      <c r="F208" t="str">
        <f>VLOOKUP(Table6[[#This Row],[Customer_ID]],Table1[],6,FALSE)</f>
        <v>Texas</v>
      </c>
      <c r="G208" t="str">
        <f>VLOOKUP(Table6[[#This Row],[Customer_ID]],Table1[],8,FALSE)</f>
        <v>Gold</v>
      </c>
      <c r="H208" t="s">
        <v>773</v>
      </c>
      <c r="I208" s="16">
        <v>45445</v>
      </c>
      <c r="J208" t="s">
        <v>1599</v>
      </c>
      <c r="K208" t="str">
        <f>VLOOKUP($J208,'Product_Dim (2)'!$A$2:$G$101,{3,4,5,6},FALSE)</f>
        <v>Electronics</v>
      </c>
      <c r="L208" t="str">
        <f>VLOOKUP($J208,'Product_Dim (2)'!$A$2:$G$101,{4,5,6},FALSE)</f>
        <v>Computer</v>
      </c>
      <c r="M208" s="6">
        <f t="array" ref="M208">VLOOKUP($J208,'Product_Dim (2)'!$A$2:$G$101,{6},FALSE)</f>
        <v>419.28</v>
      </c>
      <c r="N208">
        <f>VLOOKUP($J208,'Product_Dim (2)'!$A$2:$G$101,7,FALSE)</f>
        <v>86</v>
      </c>
      <c r="O208" t="s">
        <v>1787</v>
      </c>
      <c r="P208" t="str">
        <f>VLOOKUP($O208,'Store_Dim (2)'!$A$2:$E$21,2,FALSE)</f>
        <v>Frederick-Wright</v>
      </c>
      <c r="Q208" t="str">
        <f>VLOOKUP(Table6[[#This Row],[Store_ID]],Table4[],3,FALSE)</f>
        <v>West</v>
      </c>
      <c r="R208" t="str">
        <f>VLOOKUP(Table6[[#This Row],[Store_ID]],Table4[],4,FALSE)</f>
        <v>New Jimmymouth</v>
      </c>
      <c r="S208" t="str">
        <f>VLOOKUP(Table6[[#This Row],[Store_ID]],Table4[],5,FALSE)</f>
        <v>Flagship</v>
      </c>
      <c r="T208">
        <v>4</v>
      </c>
      <c r="U208" s="6">
        <v>362.81</v>
      </c>
      <c r="V208" s="10">
        <v>0.21</v>
      </c>
      <c r="W208" t="s">
        <v>1812</v>
      </c>
      <c r="X208" s="6">
        <v>1146.4795999999999</v>
      </c>
      <c r="AE208"/>
    </row>
    <row r="209" spans="1:31" x14ac:dyDescent="0.25">
      <c r="A209" t="s">
        <v>2016</v>
      </c>
      <c r="B209" t="str">
        <f>VLOOKUP(Table6[[#This Row],[Customer_ID]],Table1[[Customer_ID]:[Name]],2,FALSE)</f>
        <v>Brent Rivas</v>
      </c>
      <c r="C209" t="str">
        <f>VLOOKUP(Table6[[#This Row],[Customer_ID]],Table1[[Customer_ID]:[City]],5,FALSE)</f>
        <v>North Kellyberg</v>
      </c>
      <c r="D209">
        <f>VLOOKUP(Table6[[#This Row],[Customer_ID]],Table1[],3,FALSE)</f>
        <v>54</v>
      </c>
      <c r="E209" t="str">
        <f>VLOOKUP(Table6[[#This Row],[Customer_ID]],Table1[],4,FALSE)</f>
        <v>Female</v>
      </c>
      <c r="F209" t="str">
        <f>VLOOKUP(Table6[[#This Row],[Customer_ID]],Table1[],6,FALSE)</f>
        <v>New Jersey</v>
      </c>
      <c r="G209" t="str">
        <f>VLOOKUP(Table6[[#This Row],[Customer_ID]],Table1[],8,FALSE)</f>
        <v>Platinum</v>
      </c>
      <c r="H209" t="s">
        <v>604</v>
      </c>
      <c r="I209" s="16">
        <v>45640</v>
      </c>
      <c r="J209" t="s">
        <v>1689</v>
      </c>
      <c r="K209" t="str">
        <f>VLOOKUP($J209,'Product_Dim (2)'!$A$2:$G$101,{3,4,5,6},FALSE)</f>
        <v>Home</v>
      </c>
      <c r="L209" t="str">
        <f>VLOOKUP($J209,'Product_Dim (2)'!$A$2:$G$101,{4,5,6},FALSE)</f>
        <v>Lighting</v>
      </c>
      <c r="M209" s="6">
        <f t="array" ref="M209">VLOOKUP($J209,'Product_Dim (2)'!$A$2:$G$101,{6},FALSE)</f>
        <v>228.53</v>
      </c>
      <c r="N209">
        <f>VLOOKUP($J209,'Product_Dim (2)'!$A$2:$G$101,7,FALSE)</f>
        <v>469</v>
      </c>
      <c r="O209" t="s">
        <v>1749</v>
      </c>
      <c r="P209" t="str">
        <f>VLOOKUP($O209,'Store_Dim (2)'!$A$2:$E$21,2,FALSE)</f>
        <v>Johnson-Wright</v>
      </c>
      <c r="Q209" t="str">
        <f>VLOOKUP(Table6[[#This Row],[Store_ID]],Table4[],3,FALSE)</f>
        <v>North</v>
      </c>
      <c r="R209" t="str">
        <f>VLOOKUP(Table6[[#This Row],[Store_ID]],Table4[],4,FALSE)</f>
        <v>Hoodberg</v>
      </c>
      <c r="S209" t="str">
        <f>VLOOKUP(Table6[[#This Row],[Store_ID]],Table4[],5,FALSE)</f>
        <v>Outlet</v>
      </c>
      <c r="T209">
        <v>1</v>
      </c>
      <c r="U209" s="6">
        <v>127.11</v>
      </c>
      <c r="V209" s="10">
        <v>0.01</v>
      </c>
      <c r="W209" t="s">
        <v>1809</v>
      </c>
      <c r="X209" s="6">
        <v>125.8389</v>
      </c>
      <c r="AE209"/>
    </row>
    <row r="210" spans="1:31" x14ac:dyDescent="0.25">
      <c r="A210" t="s">
        <v>2017</v>
      </c>
      <c r="B210" t="str">
        <f>VLOOKUP(Table6[[#This Row],[Customer_ID]],Table1[[Customer_ID]:[Name]],2,FALSE)</f>
        <v>Leonard Cochran</v>
      </c>
      <c r="C210" t="str">
        <f>VLOOKUP(Table6[[#This Row],[Customer_ID]],Table1[[Customer_ID]:[City]],5,FALSE)</f>
        <v>Port Sherryview</v>
      </c>
      <c r="D210">
        <f>VLOOKUP(Table6[[#This Row],[Customer_ID]],Table1[],3,FALSE)</f>
        <v>46</v>
      </c>
      <c r="E210" t="str">
        <f>VLOOKUP(Table6[[#This Row],[Customer_ID]],Table1[],4,FALSE)</f>
        <v>Female</v>
      </c>
      <c r="F210" t="str">
        <f>VLOOKUP(Table6[[#This Row],[Customer_ID]],Table1[],6,FALSE)</f>
        <v>North Dakota</v>
      </c>
      <c r="G210" t="str">
        <f>VLOOKUP(Table6[[#This Row],[Customer_ID]],Table1[],8,FALSE)</f>
        <v>Silver</v>
      </c>
      <c r="H210" t="s">
        <v>601</v>
      </c>
      <c r="I210" s="16">
        <v>45411</v>
      </c>
      <c r="J210" t="s">
        <v>1599</v>
      </c>
      <c r="K210" t="str">
        <f>VLOOKUP($J210,'Product_Dim (2)'!$A$2:$G$101,{3,4,5,6},FALSE)</f>
        <v>Electronics</v>
      </c>
      <c r="L210" t="str">
        <f>VLOOKUP($J210,'Product_Dim (2)'!$A$2:$G$101,{4,5,6},FALSE)</f>
        <v>Computer</v>
      </c>
      <c r="M210" s="6">
        <f t="array" ref="M210">VLOOKUP($J210,'Product_Dim (2)'!$A$2:$G$101,{6},FALSE)</f>
        <v>419.28</v>
      </c>
      <c r="N210">
        <f>VLOOKUP($J210,'Product_Dim (2)'!$A$2:$G$101,7,FALSE)</f>
        <v>86</v>
      </c>
      <c r="O210" t="s">
        <v>1790</v>
      </c>
      <c r="P210" t="str">
        <f>VLOOKUP($O210,'Store_Dim (2)'!$A$2:$E$21,2,FALSE)</f>
        <v>Holloway Ltd</v>
      </c>
      <c r="Q210" t="str">
        <f>VLOOKUP(Table6[[#This Row],[Store_ID]],Table4[],3,FALSE)</f>
        <v>North</v>
      </c>
      <c r="R210" t="str">
        <f>VLOOKUP(Table6[[#This Row],[Store_ID]],Table4[],4,FALSE)</f>
        <v>Bensonhaven</v>
      </c>
      <c r="S210" t="str">
        <f>VLOOKUP(Table6[[#This Row],[Store_ID]],Table4[],5,FALSE)</f>
        <v>Flagship</v>
      </c>
      <c r="T210">
        <v>4</v>
      </c>
      <c r="U210" s="6">
        <v>931.26</v>
      </c>
      <c r="V210" s="10">
        <v>0.04</v>
      </c>
      <c r="W210" t="s">
        <v>1807</v>
      </c>
      <c r="X210" s="6">
        <v>3576.0383999999999</v>
      </c>
      <c r="AE210"/>
    </row>
    <row r="211" spans="1:31" x14ac:dyDescent="0.25">
      <c r="A211" t="s">
        <v>2018</v>
      </c>
      <c r="B211" t="str">
        <f>VLOOKUP(Table6[[#This Row],[Customer_ID]],Table1[[Customer_ID]:[Name]],2,FALSE)</f>
        <v>Michael Garner</v>
      </c>
      <c r="C211" t="str">
        <f>VLOOKUP(Table6[[#This Row],[Customer_ID]],Table1[[Customer_ID]:[City]],5,FALSE)</f>
        <v>Port Crystal</v>
      </c>
      <c r="D211">
        <f>VLOOKUP(Table6[[#This Row],[Customer_ID]],Table1[],3,FALSE)</f>
        <v>21</v>
      </c>
      <c r="E211" t="str">
        <f>VLOOKUP(Table6[[#This Row],[Customer_ID]],Table1[],4,FALSE)</f>
        <v>Female</v>
      </c>
      <c r="F211" t="str">
        <f>VLOOKUP(Table6[[#This Row],[Customer_ID]],Table1[],6,FALSE)</f>
        <v>New Hampshire</v>
      </c>
      <c r="G211" t="str">
        <f>VLOOKUP(Table6[[#This Row],[Customer_ID]],Table1[],8,FALSE)</f>
        <v>Platinum</v>
      </c>
      <c r="H211" t="s">
        <v>1147</v>
      </c>
      <c r="I211" s="16">
        <v>45224</v>
      </c>
      <c r="J211" t="s">
        <v>1665</v>
      </c>
      <c r="K211" t="str">
        <f>VLOOKUP($J211,'Product_Dim (2)'!$A$2:$G$101,{3,4,5,6},FALSE)</f>
        <v>Electronics</v>
      </c>
      <c r="L211" t="str">
        <f>VLOOKUP($J211,'Product_Dim (2)'!$A$2:$G$101,{4,5,6},FALSE)</f>
        <v>Accessories</v>
      </c>
      <c r="M211" s="6">
        <f t="array" ref="M211">VLOOKUP($J211,'Product_Dim (2)'!$A$2:$G$101,{6},FALSE)</f>
        <v>349.17</v>
      </c>
      <c r="N211">
        <f>VLOOKUP($J211,'Product_Dim (2)'!$A$2:$G$101,7,FALSE)</f>
        <v>476</v>
      </c>
      <c r="O211" t="s">
        <v>1765</v>
      </c>
      <c r="P211" t="str">
        <f>VLOOKUP($O211,'Store_Dim (2)'!$A$2:$E$21,2,FALSE)</f>
        <v>Bean, Jones and Park</v>
      </c>
      <c r="Q211" t="str">
        <f>VLOOKUP(Table6[[#This Row],[Store_ID]],Table4[],3,FALSE)</f>
        <v>West</v>
      </c>
      <c r="R211" t="str">
        <f>VLOOKUP(Table6[[#This Row],[Store_ID]],Table4[],4,FALSE)</f>
        <v>Thompsonborough</v>
      </c>
      <c r="S211" t="str">
        <f>VLOOKUP(Table6[[#This Row],[Store_ID]],Table4[],5,FALSE)</f>
        <v>Online</v>
      </c>
      <c r="T211">
        <v>1</v>
      </c>
      <c r="U211" s="6">
        <v>620.80999999999995</v>
      </c>
      <c r="V211" s="10">
        <v>0.04</v>
      </c>
      <c r="W211" t="s">
        <v>1809</v>
      </c>
      <c r="X211" s="6">
        <v>595.97759999999994</v>
      </c>
      <c r="AE211"/>
    </row>
    <row r="212" spans="1:31" x14ac:dyDescent="0.25">
      <c r="A212" t="s">
        <v>2019</v>
      </c>
      <c r="B212" t="str">
        <f>VLOOKUP(Table6[[#This Row],[Customer_ID]],Table1[[Customer_ID]:[Name]],2,FALSE)</f>
        <v>David Patterson</v>
      </c>
      <c r="C212" t="str">
        <f>VLOOKUP(Table6[[#This Row],[Customer_ID]],Table1[[Customer_ID]:[City]],5,FALSE)</f>
        <v>New Amyport</v>
      </c>
      <c r="D212">
        <f>VLOOKUP(Table6[[#This Row],[Customer_ID]],Table1[],3,FALSE)</f>
        <v>43</v>
      </c>
      <c r="E212" t="str">
        <f>VLOOKUP(Table6[[#This Row],[Customer_ID]],Table1[],4,FALSE)</f>
        <v>Female</v>
      </c>
      <c r="F212" t="str">
        <f>VLOOKUP(Table6[[#This Row],[Customer_ID]],Table1[],6,FALSE)</f>
        <v>Nevada</v>
      </c>
      <c r="G212" t="str">
        <f>VLOOKUP(Table6[[#This Row],[Customer_ID]],Table1[],8,FALSE)</f>
        <v>Gold</v>
      </c>
      <c r="H212" t="s">
        <v>333</v>
      </c>
      <c r="I212" s="16">
        <v>45497</v>
      </c>
      <c r="J212" t="s">
        <v>1631</v>
      </c>
      <c r="K212" t="str">
        <f>VLOOKUP($J212,'Product_Dim (2)'!$A$2:$G$101,{3,4,5,6},FALSE)</f>
        <v>Sports</v>
      </c>
      <c r="L212" t="str">
        <f>VLOOKUP($J212,'Product_Dim (2)'!$A$2:$G$101,{4,5,6},FALSE)</f>
        <v>Fitness</v>
      </c>
      <c r="M212" s="6">
        <f t="array" ref="M212">VLOOKUP($J212,'Product_Dim (2)'!$A$2:$G$101,{6},FALSE)</f>
        <v>190.29</v>
      </c>
      <c r="N212">
        <f>VLOOKUP($J212,'Product_Dim (2)'!$A$2:$G$101,7,FALSE)</f>
        <v>260</v>
      </c>
      <c r="O212" t="s">
        <v>1744</v>
      </c>
      <c r="P212" t="str">
        <f>VLOOKUP($O212,'Store_Dim (2)'!$A$2:$E$21,2,FALSE)</f>
        <v>Black-Horn</v>
      </c>
      <c r="Q212" t="str">
        <f>VLOOKUP(Table6[[#This Row],[Store_ID]],Table4[],3,FALSE)</f>
        <v>South</v>
      </c>
      <c r="R212" t="str">
        <f>VLOOKUP(Table6[[#This Row],[Store_ID]],Table4[],4,FALSE)</f>
        <v>North Nancyview</v>
      </c>
      <c r="S212" t="str">
        <f>VLOOKUP(Table6[[#This Row],[Store_ID]],Table4[],5,FALSE)</f>
        <v>Outlet</v>
      </c>
      <c r="T212">
        <v>1</v>
      </c>
      <c r="U212" s="6">
        <v>823.26</v>
      </c>
      <c r="V212" s="10">
        <v>0.27</v>
      </c>
      <c r="W212" t="s">
        <v>1812</v>
      </c>
      <c r="X212" s="6">
        <v>600.97979999999995</v>
      </c>
      <c r="AE212"/>
    </row>
    <row r="213" spans="1:31" x14ac:dyDescent="0.25">
      <c r="A213" t="s">
        <v>2020</v>
      </c>
      <c r="B213" t="str">
        <f>VLOOKUP(Table6[[#This Row],[Customer_ID]],Table1[[Customer_ID]:[Name]],2,FALSE)</f>
        <v>Kenneth Lambert</v>
      </c>
      <c r="C213" t="str">
        <f>VLOOKUP(Table6[[#This Row],[Customer_ID]],Table1[[Customer_ID]:[City]],5,FALSE)</f>
        <v>North Kathryn</v>
      </c>
      <c r="D213">
        <f>VLOOKUP(Table6[[#This Row],[Customer_ID]],Table1[],3,FALSE)</f>
        <v>55</v>
      </c>
      <c r="E213" t="str">
        <f>VLOOKUP(Table6[[#This Row],[Customer_ID]],Table1[],4,FALSE)</f>
        <v>Female</v>
      </c>
      <c r="F213" t="str">
        <f>VLOOKUP(Table6[[#This Row],[Customer_ID]],Table1[],6,FALSE)</f>
        <v>Kansas</v>
      </c>
      <c r="G213" t="str">
        <f>VLOOKUP(Table6[[#This Row],[Customer_ID]],Table1[],8,FALSE)</f>
        <v>Platinum</v>
      </c>
      <c r="H213" t="s">
        <v>59</v>
      </c>
      <c r="I213" s="16">
        <v>45807</v>
      </c>
      <c r="J213" t="s">
        <v>1585</v>
      </c>
      <c r="K213" t="str">
        <f>VLOOKUP($J213,'Product_Dim (2)'!$A$2:$G$101,{3,4,5,6},FALSE)</f>
        <v>Home</v>
      </c>
      <c r="L213" t="str">
        <f>VLOOKUP($J213,'Product_Dim (2)'!$A$2:$G$101,{4,5,6},FALSE)</f>
        <v>Decor</v>
      </c>
      <c r="M213" s="6">
        <f t="array" ref="M213">VLOOKUP($J213,'Product_Dim (2)'!$A$2:$G$101,{6},FALSE)</f>
        <v>234.80599999999998</v>
      </c>
      <c r="N213">
        <f>VLOOKUP($J213,'Product_Dim (2)'!$A$2:$G$101,7,FALSE)</f>
        <v>378</v>
      </c>
      <c r="O213" t="s">
        <v>1765</v>
      </c>
      <c r="P213" t="str">
        <f>VLOOKUP($O213,'Store_Dim (2)'!$A$2:$E$21,2,FALSE)</f>
        <v>Bean, Jones and Park</v>
      </c>
      <c r="Q213" t="str">
        <f>VLOOKUP(Table6[[#This Row],[Store_ID]],Table4[],3,FALSE)</f>
        <v>West</v>
      </c>
      <c r="R213" t="str">
        <f>VLOOKUP(Table6[[#This Row],[Store_ID]],Table4[],4,FALSE)</f>
        <v>Thompsonborough</v>
      </c>
      <c r="S213" t="str">
        <f>VLOOKUP(Table6[[#This Row],[Store_ID]],Table4[],5,FALSE)</f>
        <v>Online</v>
      </c>
      <c r="T213">
        <v>3</v>
      </c>
      <c r="U213" s="6">
        <v>681.01</v>
      </c>
      <c r="V213" s="10">
        <v>0.27</v>
      </c>
      <c r="W213" t="s">
        <v>1812</v>
      </c>
      <c r="X213" s="6">
        <v>1491.4119000000001</v>
      </c>
      <c r="AE213"/>
    </row>
    <row r="214" spans="1:31" x14ac:dyDescent="0.25">
      <c r="A214" t="s">
        <v>2021</v>
      </c>
      <c r="B214" t="str">
        <f>VLOOKUP(Table6[[#This Row],[Customer_ID]],Table1[[Customer_ID]:[Name]],2,FALSE)</f>
        <v>Kelli Smith</v>
      </c>
      <c r="C214" t="str">
        <f>VLOOKUP(Table6[[#This Row],[Customer_ID]],Table1[[Customer_ID]:[City]],5,FALSE)</f>
        <v>North Maryfort</v>
      </c>
      <c r="D214">
        <f>VLOOKUP(Table6[[#This Row],[Customer_ID]],Table1[],3,FALSE)</f>
        <v>42</v>
      </c>
      <c r="E214" t="str">
        <f>VLOOKUP(Table6[[#This Row],[Customer_ID]],Table1[],4,FALSE)</f>
        <v>Female</v>
      </c>
      <c r="F214" t="str">
        <f>VLOOKUP(Table6[[#This Row],[Customer_ID]],Table1[],6,FALSE)</f>
        <v>Oregon</v>
      </c>
      <c r="G214" t="str">
        <f>VLOOKUP(Table6[[#This Row],[Customer_ID]],Table1[],8,FALSE)</f>
        <v>Bronze</v>
      </c>
      <c r="H214" t="s">
        <v>1352</v>
      </c>
      <c r="I214" s="16">
        <v>45942</v>
      </c>
      <c r="J214" t="s">
        <v>1643</v>
      </c>
      <c r="K214" t="str">
        <f>VLOOKUP($J214,'Product_Dim (2)'!$A$2:$G$101,{3,4,5,6},FALSE)</f>
        <v>Home</v>
      </c>
      <c r="L214" t="str">
        <f>VLOOKUP($J214,'Product_Dim (2)'!$A$2:$G$101,{4,5,6},FALSE)</f>
        <v>Decor</v>
      </c>
      <c r="M214" s="6">
        <f t="array" ref="M214">VLOOKUP($J214,'Product_Dim (2)'!$A$2:$G$101,{6},FALSE)</f>
        <v>461.47</v>
      </c>
      <c r="N214">
        <f>VLOOKUP($J214,'Product_Dim (2)'!$A$2:$G$101,7,FALSE)</f>
        <v>190</v>
      </c>
      <c r="O214" t="s">
        <v>1796</v>
      </c>
      <c r="P214" t="str">
        <f>VLOOKUP($O214,'Store_Dim (2)'!$A$2:$E$21,2,FALSE)</f>
        <v>Mann-Austin</v>
      </c>
      <c r="Q214" t="str">
        <f>VLOOKUP(Table6[[#This Row],[Store_ID]],Table4[],3,FALSE)</f>
        <v>East</v>
      </c>
      <c r="R214" t="str">
        <f>VLOOKUP(Table6[[#This Row],[Store_ID]],Table4[],4,FALSE)</f>
        <v>Vasquezborough</v>
      </c>
      <c r="S214" t="str">
        <f>VLOOKUP(Table6[[#This Row],[Store_ID]],Table4[],5,FALSE)</f>
        <v>Online</v>
      </c>
      <c r="T214">
        <v>4</v>
      </c>
      <c r="U214" s="6">
        <v>119.83</v>
      </c>
      <c r="V214" s="10">
        <v>0.13</v>
      </c>
      <c r="W214" t="s">
        <v>1807</v>
      </c>
      <c r="X214" s="6">
        <v>417.00839999999999</v>
      </c>
      <c r="AE214"/>
    </row>
    <row r="215" spans="1:31" x14ac:dyDescent="0.25">
      <c r="A215" t="s">
        <v>2022</v>
      </c>
      <c r="B215" t="str">
        <f>VLOOKUP(Table6[[#This Row],[Customer_ID]],Table1[[Customer_ID]:[Name]],2,FALSE)</f>
        <v>Brandy Thompson</v>
      </c>
      <c r="C215" t="str">
        <f>VLOOKUP(Table6[[#This Row],[Customer_ID]],Table1[[Customer_ID]:[City]],5,FALSE)</f>
        <v>West Patriciaview</v>
      </c>
      <c r="D215">
        <f>VLOOKUP(Table6[[#This Row],[Customer_ID]],Table1[],3,FALSE)</f>
        <v>56</v>
      </c>
      <c r="E215" t="str">
        <f>VLOOKUP(Table6[[#This Row],[Customer_ID]],Table1[],4,FALSE)</f>
        <v>Female</v>
      </c>
      <c r="F215" t="str">
        <f>VLOOKUP(Table6[[#This Row],[Customer_ID]],Table1[],6,FALSE)</f>
        <v>Alabama</v>
      </c>
      <c r="G215" t="str">
        <f>VLOOKUP(Table6[[#This Row],[Customer_ID]],Table1[],8,FALSE)</f>
        <v>Bronze</v>
      </c>
      <c r="H215" t="s">
        <v>959</v>
      </c>
      <c r="I215" s="16">
        <v>45314</v>
      </c>
      <c r="J215" t="s">
        <v>1687</v>
      </c>
      <c r="K215" t="str">
        <f>VLOOKUP($J215,'Product_Dim (2)'!$A$2:$G$101,{3,4,5,6},FALSE)</f>
        <v>Home</v>
      </c>
      <c r="L215" t="str">
        <f>VLOOKUP($J215,'Product_Dim (2)'!$A$2:$G$101,{4,5,6},FALSE)</f>
        <v>Decor</v>
      </c>
      <c r="M215" s="6">
        <f t="array" ref="M215">VLOOKUP($J215,'Product_Dim (2)'!$A$2:$G$101,{6},FALSE)</f>
        <v>325.26</v>
      </c>
      <c r="N215">
        <f>VLOOKUP($J215,'Product_Dim (2)'!$A$2:$G$101,7,FALSE)</f>
        <v>400</v>
      </c>
      <c r="O215" t="s">
        <v>1744</v>
      </c>
      <c r="P215" t="str">
        <f>VLOOKUP($O215,'Store_Dim (2)'!$A$2:$E$21,2,FALSE)</f>
        <v>Black-Horn</v>
      </c>
      <c r="Q215" t="str">
        <f>VLOOKUP(Table6[[#This Row],[Store_ID]],Table4[],3,FALSE)</f>
        <v>South</v>
      </c>
      <c r="R215" t="str">
        <f>VLOOKUP(Table6[[#This Row],[Store_ID]],Table4[],4,FALSE)</f>
        <v>North Nancyview</v>
      </c>
      <c r="S215" t="str">
        <f>VLOOKUP(Table6[[#This Row],[Store_ID]],Table4[],5,FALSE)</f>
        <v>Outlet</v>
      </c>
      <c r="T215">
        <v>1</v>
      </c>
      <c r="U215" s="6">
        <v>575.66</v>
      </c>
      <c r="V215" s="10">
        <v>0.03</v>
      </c>
      <c r="W215" t="s">
        <v>1809</v>
      </c>
      <c r="X215" s="6">
        <v>558.39019999999994</v>
      </c>
      <c r="AE215"/>
    </row>
    <row r="216" spans="1:31" x14ac:dyDescent="0.25">
      <c r="A216" t="s">
        <v>2023</v>
      </c>
      <c r="B216" t="str">
        <f>VLOOKUP(Table6[[#This Row],[Customer_ID]],Table1[[Customer_ID]:[Name]],2,FALSE)</f>
        <v>Carmen Price</v>
      </c>
      <c r="C216" t="str">
        <f>VLOOKUP(Table6[[#This Row],[Customer_ID]],Table1[[Customer_ID]:[City]],5,FALSE)</f>
        <v>North Briannamouth</v>
      </c>
      <c r="D216">
        <f>VLOOKUP(Table6[[#This Row],[Customer_ID]],Table1[],3,FALSE)</f>
        <v>46</v>
      </c>
      <c r="E216" t="str">
        <f>VLOOKUP(Table6[[#This Row],[Customer_ID]],Table1[],4,FALSE)</f>
        <v>Male</v>
      </c>
      <c r="F216" t="str">
        <f>VLOOKUP(Table6[[#This Row],[Customer_ID]],Table1[],6,FALSE)</f>
        <v>Tennessee</v>
      </c>
      <c r="G216" t="str">
        <f>VLOOKUP(Table6[[#This Row],[Customer_ID]],Table1[],8,FALSE)</f>
        <v>Bronze</v>
      </c>
      <c r="H216" t="s">
        <v>645</v>
      </c>
      <c r="I216" s="16">
        <v>45943</v>
      </c>
      <c r="J216" t="s">
        <v>1627</v>
      </c>
      <c r="K216" t="str">
        <f>VLOOKUP($J216,'Product_Dim (2)'!$A$2:$G$101,{3,4,5,6},FALSE)</f>
        <v>Electronics</v>
      </c>
      <c r="L216" t="str">
        <f>VLOOKUP($J216,'Product_Dim (2)'!$A$2:$G$101,{4,5,6},FALSE)</f>
        <v>Accessories</v>
      </c>
      <c r="M216" s="6">
        <f t="array" ref="M216">VLOOKUP($J216,'Product_Dim (2)'!$A$2:$G$101,{6},FALSE)</f>
        <v>177.98</v>
      </c>
      <c r="N216">
        <f>VLOOKUP($J216,'Product_Dim (2)'!$A$2:$G$101,7,FALSE)</f>
        <v>103</v>
      </c>
      <c r="O216" t="s">
        <v>1787</v>
      </c>
      <c r="P216" t="str">
        <f>VLOOKUP($O216,'Store_Dim (2)'!$A$2:$E$21,2,FALSE)</f>
        <v>Frederick-Wright</v>
      </c>
      <c r="Q216" t="str">
        <f>VLOOKUP(Table6[[#This Row],[Store_ID]],Table4[],3,FALSE)</f>
        <v>West</v>
      </c>
      <c r="R216" t="str">
        <f>VLOOKUP(Table6[[#This Row],[Store_ID]],Table4[],4,FALSE)</f>
        <v>New Jimmymouth</v>
      </c>
      <c r="S216" t="str">
        <f>VLOOKUP(Table6[[#This Row],[Store_ID]],Table4[],5,FALSE)</f>
        <v>Flagship</v>
      </c>
      <c r="T216">
        <v>1</v>
      </c>
      <c r="U216" s="6">
        <v>775.84</v>
      </c>
      <c r="V216" s="10">
        <v>0.26</v>
      </c>
      <c r="W216" t="s">
        <v>1807</v>
      </c>
      <c r="X216" s="6">
        <v>574.12160000000006</v>
      </c>
      <c r="AE216"/>
    </row>
    <row r="217" spans="1:31" x14ac:dyDescent="0.25">
      <c r="A217" t="s">
        <v>2024</v>
      </c>
      <c r="B217" t="str">
        <f>VLOOKUP(Table6[[#This Row],[Customer_ID]],Table1[[Customer_ID]:[Name]],2,FALSE)</f>
        <v>Adam Castro</v>
      </c>
      <c r="C217" t="str">
        <f>VLOOKUP(Table6[[#This Row],[Customer_ID]],Table1[[Customer_ID]:[City]],5,FALSE)</f>
        <v>New Donnabury</v>
      </c>
      <c r="D217">
        <f>VLOOKUP(Table6[[#This Row],[Customer_ID]],Table1[],3,FALSE)</f>
        <v>51</v>
      </c>
      <c r="E217" t="str">
        <f>VLOOKUP(Table6[[#This Row],[Customer_ID]],Table1[],4,FALSE)</f>
        <v>Male</v>
      </c>
      <c r="F217" t="str">
        <f>VLOOKUP(Table6[[#This Row],[Customer_ID]],Table1[],6,FALSE)</f>
        <v>Texas</v>
      </c>
      <c r="G217" t="str">
        <f>VLOOKUP(Table6[[#This Row],[Customer_ID]],Table1[],8,FALSE)</f>
        <v>Silver</v>
      </c>
      <c r="H217" t="s">
        <v>1355</v>
      </c>
      <c r="I217" s="16">
        <v>45356</v>
      </c>
      <c r="J217" t="s">
        <v>1559</v>
      </c>
      <c r="K217" t="str">
        <f>VLOOKUP($J217,'Product_Dim (2)'!$A$2:$G$101,{3,4,5,6},FALSE)</f>
        <v>Home</v>
      </c>
      <c r="L217" t="str">
        <f>VLOOKUP($J217,'Product_Dim (2)'!$A$2:$G$101,{4,5,6},FALSE)</f>
        <v>Decor</v>
      </c>
      <c r="M217" s="6">
        <f t="array" ref="M217">VLOOKUP($J217,'Product_Dim (2)'!$A$2:$G$101,{6},FALSE)</f>
        <v>48.01</v>
      </c>
      <c r="N217">
        <f>VLOOKUP($J217,'Product_Dim (2)'!$A$2:$G$101,7,FALSE)</f>
        <v>439</v>
      </c>
      <c r="O217" t="s">
        <v>1769</v>
      </c>
      <c r="P217" t="str">
        <f>VLOOKUP($O217,'Store_Dim (2)'!$A$2:$E$21,2,FALSE)</f>
        <v>Moore, Padilla and Butler</v>
      </c>
      <c r="Q217" t="str">
        <f>VLOOKUP(Table6[[#This Row],[Store_ID]],Table4[],3,FALSE)</f>
        <v>South</v>
      </c>
      <c r="R217" t="str">
        <f>VLOOKUP(Table6[[#This Row],[Store_ID]],Table4[],4,FALSE)</f>
        <v>East Johnstad</v>
      </c>
      <c r="S217" t="str">
        <f>VLOOKUP(Table6[[#This Row],[Store_ID]],Table4[],5,FALSE)</f>
        <v>Flagship</v>
      </c>
      <c r="T217">
        <v>3</v>
      </c>
      <c r="U217" s="6">
        <v>318.43</v>
      </c>
      <c r="V217" s="10">
        <v>0.05</v>
      </c>
      <c r="W217" t="s">
        <v>1807</v>
      </c>
      <c r="X217" s="6">
        <v>907.52549999999997</v>
      </c>
      <c r="AE217"/>
    </row>
    <row r="218" spans="1:31" x14ac:dyDescent="0.25">
      <c r="A218" t="s">
        <v>2025</v>
      </c>
      <c r="B218" t="str">
        <f>VLOOKUP(Table6[[#This Row],[Customer_ID]],Table1[[Customer_ID]:[Name]],2,FALSE)</f>
        <v>Joseph Faulkner</v>
      </c>
      <c r="C218" t="str">
        <f>VLOOKUP(Table6[[#This Row],[Customer_ID]],Table1[[Customer_ID]:[City]],5,FALSE)</f>
        <v>New Leahfurt</v>
      </c>
      <c r="D218">
        <f>VLOOKUP(Table6[[#This Row],[Customer_ID]],Table1[],3,FALSE)</f>
        <v>31</v>
      </c>
      <c r="E218" t="str">
        <f>VLOOKUP(Table6[[#This Row],[Customer_ID]],Table1[],4,FALSE)</f>
        <v>Male</v>
      </c>
      <c r="F218" t="str">
        <f>VLOOKUP(Table6[[#This Row],[Customer_ID]],Table1[],6,FALSE)</f>
        <v>North Dakota</v>
      </c>
      <c r="G218" t="str">
        <f>VLOOKUP(Table6[[#This Row],[Customer_ID]],Table1[],8,FALSE)</f>
        <v>Bronze</v>
      </c>
      <c r="H218" t="s">
        <v>509</v>
      </c>
      <c r="I218" s="16">
        <v>45854</v>
      </c>
      <c r="J218" t="s">
        <v>1675</v>
      </c>
      <c r="K218" t="str">
        <f>VLOOKUP($J218,'Product_Dim (2)'!$A$2:$G$101,{3,4,5,6},FALSE)</f>
        <v>Sports</v>
      </c>
      <c r="L218" t="str">
        <f>VLOOKUP($J218,'Product_Dim (2)'!$A$2:$G$101,{4,5,6},FALSE)</f>
        <v>Fitness</v>
      </c>
      <c r="M218" s="6">
        <f t="array" ref="M218">VLOOKUP($J218,'Product_Dim (2)'!$A$2:$G$101,{6},FALSE)</f>
        <v>477.61</v>
      </c>
      <c r="N218">
        <f>VLOOKUP($J218,'Product_Dim (2)'!$A$2:$G$101,7,FALSE)</f>
        <v>300</v>
      </c>
      <c r="O218" t="s">
        <v>1765</v>
      </c>
      <c r="P218" t="str">
        <f>VLOOKUP($O218,'Store_Dim (2)'!$A$2:$E$21,2,FALSE)</f>
        <v>Bean, Jones and Park</v>
      </c>
      <c r="Q218" t="str">
        <f>VLOOKUP(Table6[[#This Row],[Store_ID]],Table4[],3,FALSE)</f>
        <v>West</v>
      </c>
      <c r="R218" t="str">
        <f>VLOOKUP(Table6[[#This Row],[Store_ID]],Table4[],4,FALSE)</f>
        <v>Thompsonborough</v>
      </c>
      <c r="S218" t="str">
        <f>VLOOKUP(Table6[[#This Row],[Store_ID]],Table4[],5,FALSE)</f>
        <v>Online</v>
      </c>
      <c r="T218">
        <v>3</v>
      </c>
      <c r="U218" s="6">
        <v>141.6</v>
      </c>
      <c r="V218" s="10">
        <v>0.08</v>
      </c>
      <c r="W218" t="s">
        <v>1812</v>
      </c>
      <c r="X218" s="6">
        <v>390.81599999999997</v>
      </c>
      <c r="AE218"/>
    </row>
    <row r="219" spans="1:31" x14ac:dyDescent="0.25">
      <c r="A219" t="s">
        <v>2026</v>
      </c>
      <c r="B219" t="str">
        <f>VLOOKUP(Table6[[#This Row],[Customer_ID]],Table1[[Customer_ID]:[Name]],2,FALSE)</f>
        <v>Cynthia Payne</v>
      </c>
      <c r="C219" t="str">
        <f>VLOOKUP(Table6[[#This Row],[Customer_ID]],Table1[[Customer_ID]:[City]],5,FALSE)</f>
        <v>South Gina</v>
      </c>
      <c r="D219">
        <f>VLOOKUP(Table6[[#This Row],[Customer_ID]],Table1[],3,FALSE)</f>
        <v>32</v>
      </c>
      <c r="E219" t="str">
        <f>VLOOKUP(Table6[[#This Row],[Customer_ID]],Table1[],4,FALSE)</f>
        <v>Female</v>
      </c>
      <c r="F219" t="str">
        <f>VLOOKUP(Table6[[#This Row],[Customer_ID]],Table1[],6,FALSE)</f>
        <v>Kentucky</v>
      </c>
      <c r="G219" t="str">
        <f>VLOOKUP(Table6[[#This Row],[Customer_ID]],Table1[],8,FALSE)</f>
        <v>Bronze</v>
      </c>
      <c r="H219" t="s">
        <v>842</v>
      </c>
      <c r="I219" s="16">
        <v>45219</v>
      </c>
      <c r="J219" t="s">
        <v>1561</v>
      </c>
      <c r="K219" t="str">
        <f>VLOOKUP($J219,'Product_Dim (2)'!$A$2:$G$101,{3,4,5,6},FALSE)</f>
        <v>Electronics</v>
      </c>
      <c r="L219" t="str">
        <f>VLOOKUP($J219,'Product_Dim (2)'!$A$2:$G$101,{4,5,6},FALSE)</f>
        <v>Appliances</v>
      </c>
      <c r="M219" s="6">
        <f t="array" ref="M219">VLOOKUP($J219,'Product_Dim (2)'!$A$2:$G$101,{6},FALSE)</f>
        <v>465.34</v>
      </c>
      <c r="N219">
        <f>VLOOKUP($J219,'Product_Dim (2)'!$A$2:$G$101,7,FALSE)</f>
        <v>301</v>
      </c>
      <c r="O219" t="s">
        <v>1796</v>
      </c>
      <c r="P219" t="str">
        <f>VLOOKUP($O219,'Store_Dim (2)'!$A$2:$E$21,2,FALSE)</f>
        <v>Mann-Austin</v>
      </c>
      <c r="Q219" t="str">
        <f>VLOOKUP(Table6[[#This Row],[Store_ID]],Table4[],3,FALSE)</f>
        <v>East</v>
      </c>
      <c r="R219" t="str">
        <f>VLOOKUP(Table6[[#This Row],[Store_ID]],Table4[],4,FALSE)</f>
        <v>Vasquezborough</v>
      </c>
      <c r="S219" t="str">
        <f>VLOOKUP(Table6[[#This Row],[Store_ID]],Table4[],5,FALSE)</f>
        <v>Online</v>
      </c>
      <c r="T219">
        <v>1</v>
      </c>
      <c r="U219" s="6">
        <v>332.82</v>
      </c>
      <c r="V219" s="10">
        <v>0.14000000000000001</v>
      </c>
      <c r="W219" t="s">
        <v>1809</v>
      </c>
      <c r="X219" s="6">
        <v>286.22519999999997</v>
      </c>
      <c r="AE219"/>
    </row>
    <row r="220" spans="1:31" x14ac:dyDescent="0.25">
      <c r="A220" t="s">
        <v>2027</v>
      </c>
      <c r="B220" t="str">
        <f>VLOOKUP(Table6[[#This Row],[Customer_ID]],Table1[[Customer_ID]:[Name]],2,FALSE)</f>
        <v>Mary Russell</v>
      </c>
      <c r="C220" t="str">
        <f>VLOOKUP(Table6[[#This Row],[Customer_ID]],Table1[[Customer_ID]:[City]],5,FALSE)</f>
        <v>South Regina</v>
      </c>
      <c r="D220">
        <f>VLOOKUP(Table6[[#This Row],[Customer_ID]],Table1[],3,FALSE)</f>
        <v>58</v>
      </c>
      <c r="E220" t="str">
        <f>VLOOKUP(Table6[[#This Row],[Customer_ID]],Table1[],4,FALSE)</f>
        <v>Male</v>
      </c>
      <c r="F220" t="str">
        <f>VLOOKUP(Table6[[#This Row],[Customer_ID]],Table1[],6,FALSE)</f>
        <v>Arkansas</v>
      </c>
      <c r="G220" t="str">
        <f>VLOOKUP(Table6[[#This Row],[Customer_ID]],Table1[],8,FALSE)</f>
        <v>Bronze</v>
      </c>
      <c r="H220" t="s">
        <v>782</v>
      </c>
      <c r="I220" s="16">
        <v>45447</v>
      </c>
      <c r="J220" t="s">
        <v>1675</v>
      </c>
      <c r="K220" t="str">
        <f>VLOOKUP($J220,'Product_Dim (2)'!$A$2:$G$101,{3,4,5,6},FALSE)</f>
        <v>Sports</v>
      </c>
      <c r="L220" t="str">
        <f>VLOOKUP($J220,'Product_Dim (2)'!$A$2:$G$101,{4,5,6},FALSE)</f>
        <v>Fitness</v>
      </c>
      <c r="M220" s="6">
        <f t="array" ref="M220">VLOOKUP($J220,'Product_Dim (2)'!$A$2:$G$101,{6},FALSE)</f>
        <v>477.61</v>
      </c>
      <c r="N220">
        <f>VLOOKUP($J220,'Product_Dim (2)'!$A$2:$G$101,7,FALSE)</f>
        <v>300</v>
      </c>
      <c r="O220" t="s">
        <v>1740</v>
      </c>
      <c r="P220" t="str">
        <f>VLOOKUP($O220,'Store_Dim (2)'!$A$2:$E$21,2,FALSE)</f>
        <v>Martinez, Adkins and Johnson</v>
      </c>
      <c r="Q220" t="str">
        <f>VLOOKUP(Table6[[#This Row],[Store_ID]],Table4[],3,FALSE)</f>
        <v>North</v>
      </c>
      <c r="R220" t="str">
        <f>VLOOKUP(Table6[[#This Row],[Store_ID]],Table4[],4,FALSE)</f>
        <v>Danielmouth</v>
      </c>
      <c r="S220" t="str">
        <f>VLOOKUP(Table6[[#This Row],[Store_ID]],Table4[],5,FALSE)</f>
        <v>Flagship</v>
      </c>
      <c r="T220">
        <v>4</v>
      </c>
      <c r="U220" s="6">
        <v>640.97</v>
      </c>
      <c r="V220" s="10">
        <v>0.11</v>
      </c>
      <c r="W220" t="s">
        <v>1812</v>
      </c>
      <c r="X220" s="6">
        <v>2281.8532</v>
      </c>
      <c r="AE220"/>
    </row>
    <row r="221" spans="1:31" x14ac:dyDescent="0.25">
      <c r="A221" t="s">
        <v>2028</v>
      </c>
      <c r="B221" t="str">
        <f>VLOOKUP(Table6[[#This Row],[Customer_ID]],Table1[[Customer_ID]:[Name]],2,FALSE)</f>
        <v>Sarah Brady</v>
      </c>
      <c r="C221" t="str">
        <f>VLOOKUP(Table6[[#This Row],[Customer_ID]],Table1[[Customer_ID]:[City]],5,FALSE)</f>
        <v>Johnsonland</v>
      </c>
      <c r="D221">
        <f>VLOOKUP(Table6[[#This Row],[Customer_ID]],Table1[],3,FALSE)</f>
        <v>47</v>
      </c>
      <c r="E221" t="str">
        <f>VLOOKUP(Table6[[#This Row],[Customer_ID]],Table1[],4,FALSE)</f>
        <v>Male</v>
      </c>
      <c r="F221" t="str">
        <f>VLOOKUP(Table6[[#This Row],[Customer_ID]],Table1[],6,FALSE)</f>
        <v>Iowa</v>
      </c>
      <c r="G221" t="str">
        <f>VLOOKUP(Table6[[#This Row],[Customer_ID]],Table1[],8,FALSE)</f>
        <v>Platinum</v>
      </c>
      <c r="H221" t="s">
        <v>657</v>
      </c>
      <c r="I221" s="16">
        <v>45225</v>
      </c>
      <c r="J221" t="s">
        <v>1711</v>
      </c>
      <c r="K221" t="str">
        <f>VLOOKUP($J221,'Product_Dim (2)'!$A$2:$G$101,{3,4,5,6},FALSE)</f>
        <v>Electronics</v>
      </c>
      <c r="L221" t="str">
        <f>VLOOKUP($J221,'Product_Dim (2)'!$A$2:$G$101,{4,5,6},FALSE)</f>
        <v>Accessories</v>
      </c>
      <c r="M221" s="6">
        <f t="array" ref="M221">VLOOKUP($J221,'Product_Dim (2)'!$A$2:$G$101,{6},FALSE)</f>
        <v>340.14</v>
      </c>
      <c r="N221">
        <f>VLOOKUP($J221,'Product_Dim (2)'!$A$2:$G$101,7,FALSE)</f>
        <v>361</v>
      </c>
      <c r="O221" t="s">
        <v>1784</v>
      </c>
      <c r="P221" t="str">
        <f>VLOOKUP($O221,'Store_Dim (2)'!$A$2:$E$21,2,FALSE)</f>
        <v>Shelton PLC</v>
      </c>
      <c r="Q221" t="str">
        <f>VLOOKUP(Table6[[#This Row],[Store_ID]],Table4[],3,FALSE)</f>
        <v>North</v>
      </c>
      <c r="R221" t="str">
        <f>VLOOKUP(Table6[[#This Row],[Store_ID]],Table4[],4,FALSE)</f>
        <v>East Jenniferstad</v>
      </c>
      <c r="S221" t="str">
        <f>VLOOKUP(Table6[[#This Row],[Store_ID]],Table4[],5,FALSE)</f>
        <v>Flagship</v>
      </c>
      <c r="T221">
        <v>4</v>
      </c>
      <c r="U221" s="6">
        <v>75.37</v>
      </c>
      <c r="V221" s="10">
        <v>0.02</v>
      </c>
      <c r="W221" t="s">
        <v>1812</v>
      </c>
      <c r="X221" s="6">
        <v>295.4504</v>
      </c>
      <c r="AE221"/>
    </row>
    <row r="222" spans="1:31" x14ac:dyDescent="0.25">
      <c r="A222" t="s">
        <v>2029</v>
      </c>
      <c r="B222" t="str">
        <f>VLOOKUP(Table6[[#This Row],[Customer_ID]],Table1[[Customer_ID]:[Name]],2,FALSE)</f>
        <v>Rhonda Morales</v>
      </c>
      <c r="C222" t="str">
        <f>VLOOKUP(Table6[[#This Row],[Customer_ID]],Table1[[Customer_ID]:[City]],5,FALSE)</f>
        <v>Lake Barryfurt</v>
      </c>
      <c r="D222">
        <f>VLOOKUP(Table6[[#This Row],[Customer_ID]],Table1[],3,FALSE)</f>
        <v>61</v>
      </c>
      <c r="E222" t="str">
        <f>VLOOKUP(Table6[[#This Row],[Customer_ID]],Table1[],4,FALSE)</f>
        <v>Female</v>
      </c>
      <c r="F222" t="str">
        <f>VLOOKUP(Table6[[#This Row],[Customer_ID]],Table1[],6,FALSE)</f>
        <v>California</v>
      </c>
      <c r="G222" t="str">
        <f>VLOOKUP(Table6[[#This Row],[Customer_ID]],Table1[],8,FALSE)</f>
        <v>Gold</v>
      </c>
      <c r="H222" t="s">
        <v>272</v>
      </c>
      <c r="I222" s="16">
        <v>45754</v>
      </c>
      <c r="J222" t="s">
        <v>1563</v>
      </c>
      <c r="K222" t="str">
        <f>VLOOKUP($J222,'Product_Dim (2)'!$A$2:$G$101,{3,4,5,6},FALSE)</f>
        <v>Beauty</v>
      </c>
      <c r="L222" t="str">
        <f>VLOOKUP($J222,'Product_Dim (2)'!$A$2:$G$101,{4,5,6},FALSE)</f>
        <v>Grooming</v>
      </c>
      <c r="M222" s="6">
        <f t="array" ref="M222">VLOOKUP($J222,'Product_Dim (2)'!$A$2:$G$101,{6},FALSE)</f>
        <v>337.42</v>
      </c>
      <c r="N222">
        <f>VLOOKUP($J222,'Product_Dim (2)'!$A$2:$G$101,7,FALSE)</f>
        <v>256</v>
      </c>
      <c r="O222" t="s">
        <v>1793</v>
      </c>
      <c r="P222" t="str">
        <f>VLOOKUP($O222,'Store_Dim (2)'!$A$2:$E$21,2,FALSE)</f>
        <v>Guerrero-Schmitt</v>
      </c>
      <c r="Q222" t="str">
        <f>VLOOKUP(Table6[[#This Row],[Store_ID]],Table4[],3,FALSE)</f>
        <v>East</v>
      </c>
      <c r="R222" t="str">
        <f>VLOOKUP(Table6[[#This Row],[Store_ID]],Table4[],4,FALSE)</f>
        <v>East Stevechester</v>
      </c>
      <c r="S222" t="str">
        <f>VLOOKUP(Table6[[#This Row],[Store_ID]],Table4[],5,FALSE)</f>
        <v>Flagship</v>
      </c>
      <c r="T222">
        <v>3</v>
      </c>
      <c r="U222" s="6">
        <v>434.55</v>
      </c>
      <c r="V222" s="10">
        <v>0.08</v>
      </c>
      <c r="W222" t="s">
        <v>1812</v>
      </c>
      <c r="X222" s="6">
        <v>1199.3579999999999</v>
      </c>
      <c r="AE222"/>
    </row>
    <row r="223" spans="1:31" x14ac:dyDescent="0.25">
      <c r="A223" t="s">
        <v>2030</v>
      </c>
      <c r="B223" t="str">
        <f>VLOOKUP(Table6[[#This Row],[Customer_ID]],Table1[[Customer_ID]:[Name]],2,FALSE)</f>
        <v>Sheila Wilson</v>
      </c>
      <c r="C223" t="str">
        <f>VLOOKUP(Table6[[#This Row],[Customer_ID]],Table1[[Customer_ID]:[City]],5,FALSE)</f>
        <v>South Dustin</v>
      </c>
      <c r="D223">
        <f>VLOOKUP(Table6[[#This Row],[Customer_ID]],Table1[],3,FALSE)</f>
        <v>35</v>
      </c>
      <c r="E223" t="str">
        <f>VLOOKUP(Table6[[#This Row],[Customer_ID]],Table1[],4,FALSE)</f>
        <v>Male</v>
      </c>
      <c r="F223" t="str">
        <f>VLOOKUP(Table6[[#This Row],[Customer_ID]],Table1[],6,FALSE)</f>
        <v>Tennessee</v>
      </c>
      <c r="G223" t="str">
        <f>VLOOKUP(Table6[[#This Row],[Customer_ID]],Table1[],8,FALSE)</f>
        <v>Silver</v>
      </c>
      <c r="H223" t="s">
        <v>348</v>
      </c>
      <c r="I223" s="16">
        <v>45729</v>
      </c>
      <c r="J223" t="s">
        <v>1583</v>
      </c>
      <c r="K223" t="str">
        <f>VLOOKUP($J223,'Product_Dim (2)'!$A$2:$G$101,{3,4,5,6},FALSE)</f>
        <v>Electronics</v>
      </c>
      <c r="L223" t="str">
        <f>VLOOKUP($J223,'Product_Dim (2)'!$A$2:$G$101,{4,5,6},FALSE)</f>
        <v>Audio</v>
      </c>
      <c r="M223" s="6">
        <f t="array" ref="M223">VLOOKUP($J223,'Product_Dim (2)'!$A$2:$G$101,{6},FALSE)</f>
        <v>322.41000000000003</v>
      </c>
      <c r="N223">
        <f>VLOOKUP($J223,'Product_Dim (2)'!$A$2:$G$101,7,FALSE)</f>
        <v>213</v>
      </c>
      <c r="O223" t="s">
        <v>1782</v>
      </c>
      <c r="P223" t="str">
        <f>VLOOKUP($O223,'Store_Dim (2)'!$A$2:$E$21,2,FALSE)</f>
        <v>Mcdonald Inc</v>
      </c>
      <c r="Q223" t="str">
        <f>VLOOKUP(Table6[[#This Row],[Store_ID]],Table4[],3,FALSE)</f>
        <v>South</v>
      </c>
      <c r="R223" t="str">
        <f>VLOOKUP(Table6[[#This Row],[Store_ID]],Table4[],4,FALSE)</f>
        <v>Christopherland</v>
      </c>
      <c r="S223" t="str">
        <f>VLOOKUP(Table6[[#This Row],[Store_ID]],Table4[],5,FALSE)</f>
        <v>Outlet</v>
      </c>
      <c r="T223">
        <v>4</v>
      </c>
      <c r="U223" s="6">
        <v>652.28</v>
      </c>
      <c r="V223" s="10">
        <v>0.15</v>
      </c>
      <c r="W223" t="s">
        <v>1807</v>
      </c>
      <c r="X223" s="6">
        <v>2217.752</v>
      </c>
      <c r="AE223"/>
    </row>
    <row r="224" spans="1:31" x14ac:dyDescent="0.25">
      <c r="A224" t="s">
        <v>2031</v>
      </c>
      <c r="B224" t="str">
        <f>VLOOKUP(Table6[[#This Row],[Customer_ID]],Table1[[Customer_ID]:[Name]],2,FALSE)</f>
        <v>Tyrone Olson</v>
      </c>
      <c r="C224" t="str">
        <f>VLOOKUP(Table6[[#This Row],[Customer_ID]],Table1[[Customer_ID]:[City]],5,FALSE)</f>
        <v>Emilytown</v>
      </c>
      <c r="D224">
        <f>VLOOKUP(Table6[[#This Row],[Customer_ID]],Table1[],3,FALSE)</f>
        <v>45</v>
      </c>
      <c r="E224" t="str">
        <f>VLOOKUP(Table6[[#This Row],[Customer_ID]],Table1[],4,FALSE)</f>
        <v>Female</v>
      </c>
      <c r="F224" t="str">
        <f>VLOOKUP(Table6[[#This Row],[Customer_ID]],Table1[],6,FALSE)</f>
        <v>California</v>
      </c>
      <c r="G224" t="str">
        <f>VLOOKUP(Table6[[#This Row],[Customer_ID]],Table1[],8,FALSE)</f>
        <v>Silver</v>
      </c>
      <c r="H224" t="s">
        <v>850</v>
      </c>
      <c r="I224" s="16">
        <v>45480</v>
      </c>
      <c r="J224" t="s">
        <v>1683</v>
      </c>
      <c r="K224" t="str">
        <f>VLOOKUP($J224,'Product_Dim (2)'!$A$2:$G$101,{3,4,5,6},FALSE)</f>
        <v>Electronics</v>
      </c>
      <c r="L224" t="str">
        <f>VLOOKUP($J224,'Product_Dim (2)'!$A$2:$G$101,{4,5,6},FALSE)</f>
        <v>Computer</v>
      </c>
      <c r="M224" s="6">
        <f t="array" ref="M224">VLOOKUP($J224,'Product_Dim (2)'!$A$2:$G$101,{6},FALSE)</f>
        <v>392.89</v>
      </c>
      <c r="N224">
        <f>VLOOKUP($J224,'Product_Dim (2)'!$A$2:$G$101,7,FALSE)</f>
        <v>320</v>
      </c>
      <c r="O224" t="s">
        <v>1790</v>
      </c>
      <c r="P224" t="str">
        <f>VLOOKUP($O224,'Store_Dim (2)'!$A$2:$E$21,2,FALSE)</f>
        <v>Holloway Ltd</v>
      </c>
      <c r="Q224" t="str">
        <f>VLOOKUP(Table6[[#This Row],[Store_ID]],Table4[],3,FALSE)</f>
        <v>North</v>
      </c>
      <c r="R224" t="str">
        <f>VLOOKUP(Table6[[#This Row],[Store_ID]],Table4[],4,FALSE)</f>
        <v>Bensonhaven</v>
      </c>
      <c r="S224" t="str">
        <f>VLOOKUP(Table6[[#This Row],[Store_ID]],Table4[],5,FALSE)</f>
        <v>Flagship</v>
      </c>
      <c r="T224">
        <v>3</v>
      </c>
      <c r="U224" s="6">
        <v>207.8</v>
      </c>
      <c r="V224" s="10">
        <v>0.15</v>
      </c>
      <c r="W224" t="s">
        <v>1807</v>
      </c>
      <c r="X224" s="6">
        <v>529.8900000000001</v>
      </c>
      <c r="AE224"/>
    </row>
    <row r="225" spans="1:31" x14ac:dyDescent="0.25">
      <c r="A225" t="s">
        <v>2032</v>
      </c>
      <c r="B225" t="str">
        <f>VLOOKUP(Table6[[#This Row],[Customer_ID]],Table1[[Customer_ID]:[Name]],2,FALSE)</f>
        <v>James Berger</v>
      </c>
      <c r="C225" t="str">
        <f>VLOOKUP(Table6[[#This Row],[Customer_ID]],Table1[[Customer_ID]:[City]],5,FALSE)</f>
        <v>Bryanmouth</v>
      </c>
      <c r="D225">
        <f>VLOOKUP(Table6[[#This Row],[Customer_ID]],Table1[],3,FALSE)</f>
        <v>23</v>
      </c>
      <c r="E225" t="str">
        <f>VLOOKUP(Table6[[#This Row],[Customer_ID]],Table1[],4,FALSE)</f>
        <v>Female</v>
      </c>
      <c r="F225" t="str">
        <f>VLOOKUP(Table6[[#This Row],[Customer_ID]],Table1[],6,FALSE)</f>
        <v>Delaware</v>
      </c>
      <c r="G225" t="str">
        <f>VLOOKUP(Table6[[#This Row],[Customer_ID]],Table1[],8,FALSE)</f>
        <v>Bronze</v>
      </c>
      <c r="H225" t="s">
        <v>1504</v>
      </c>
      <c r="I225" s="16">
        <v>45361</v>
      </c>
      <c r="J225" t="s">
        <v>1653</v>
      </c>
      <c r="K225" t="str">
        <f>VLOOKUP($J225,'Product_Dim (2)'!$A$2:$G$101,{3,4,5,6},FALSE)</f>
        <v>Sports</v>
      </c>
      <c r="L225" t="str">
        <f>VLOOKUP($J225,'Product_Dim (2)'!$A$2:$G$101,{4,5,6},FALSE)</f>
        <v>Equipment</v>
      </c>
      <c r="M225" s="6">
        <f t="array" ref="M225">VLOOKUP($J225,'Product_Dim (2)'!$A$2:$G$101,{6},FALSE)</f>
        <v>103.45</v>
      </c>
      <c r="N225">
        <f>VLOOKUP($J225,'Product_Dim (2)'!$A$2:$G$101,7,FALSE)</f>
        <v>465</v>
      </c>
      <c r="O225" t="s">
        <v>1784</v>
      </c>
      <c r="P225" t="str">
        <f>VLOOKUP($O225,'Store_Dim (2)'!$A$2:$E$21,2,FALSE)</f>
        <v>Shelton PLC</v>
      </c>
      <c r="Q225" t="str">
        <f>VLOOKUP(Table6[[#This Row],[Store_ID]],Table4[],3,FALSE)</f>
        <v>North</v>
      </c>
      <c r="R225" t="str">
        <f>VLOOKUP(Table6[[#This Row],[Store_ID]],Table4[],4,FALSE)</f>
        <v>East Jenniferstad</v>
      </c>
      <c r="S225" t="str">
        <f>VLOOKUP(Table6[[#This Row],[Store_ID]],Table4[],5,FALSE)</f>
        <v>Flagship</v>
      </c>
      <c r="T225">
        <v>4</v>
      </c>
      <c r="U225" s="6">
        <v>385.5</v>
      </c>
      <c r="V225" s="10">
        <v>0.03</v>
      </c>
      <c r="W225" t="s">
        <v>1809</v>
      </c>
      <c r="X225" s="6">
        <v>1495.74</v>
      </c>
      <c r="AE225"/>
    </row>
    <row r="226" spans="1:31" x14ac:dyDescent="0.25">
      <c r="A226" t="s">
        <v>2033</v>
      </c>
      <c r="B226" t="str">
        <f>VLOOKUP(Table6[[#This Row],[Customer_ID]],Table1[[Customer_ID]:[Name]],2,FALSE)</f>
        <v>Samantha Walker</v>
      </c>
      <c r="C226" t="str">
        <f>VLOOKUP(Table6[[#This Row],[Customer_ID]],Table1[[Customer_ID]:[City]],5,FALSE)</f>
        <v>Timothyburgh</v>
      </c>
      <c r="D226">
        <f>VLOOKUP(Table6[[#This Row],[Customer_ID]],Table1[],3,FALSE)</f>
        <v>30</v>
      </c>
      <c r="E226" t="str">
        <f>VLOOKUP(Table6[[#This Row],[Customer_ID]],Table1[],4,FALSE)</f>
        <v>Female</v>
      </c>
      <c r="F226" t="str">
        <f>VLOOKUP(Table6[[#This Row],[Customer_ID]],Table1[],6,FALSE)</f>
        <v>Louisiana</v>
      </c>
      <c r="G226" t="str">
        <f>VLOOKUP(Table6[[#This Row],[Customer_ID]],Table1[],8,FALSE)</f>
        <v>Platinum</v>
      </c>
      <c r="H226" t="s">
        <v>339</v>
      </c>
      <c r="I226" s="16">
        <v>45915</v>
      </c>
      <c r="J226" t="s">
        <v>1661</v>
      </c>
      <c r="K226" t="str">
        <f>VLOOKUP($J226,'Product_Dim (2)'!$A$2:$G$101,{3,4,5,6},FALSE)</f>
        <v>Sports</v>
      </c>
      <c r="L226" t="str">
        <f>VLOOKUP($J226,'Product_Dim (2)'!$A$2:$G$101,{4,5,6},FALSE)</f>
        <v>Fitness</v>
      </c>
      <c r="M226" s="6">
        <f t="array" ref="M226">VLOOKUP($J226,'Product_Dim (2)'!$A$2:$G$101,{6},FALSE)</f>
        <v>240.63</v>
      </c>
      <c r="N226">
        <f>VLOOKUP($J226,'Product_Dim (2)'!$A$2:$G$101,7,FALSE)</f>
        <v>423</v>
      </c>
      <c r="O226" t="s">
        <v>1759</v>
      </c>
      <c r="P226" t="str">
        <f>VLOOKUP($O226,'Store_Dim (2)'!$A$2:$E$21,2,FALSE)</f>
        <v>Benson-Elliott</v>
      </c>
      <c r="Q226" t="str">
        <f>VLOOKUP(Table6[[#This Row],[Store_ID]],Table4[],3,FALSE)</f>
        <v>East</v>
      </c>
      <c r="R226" t="str">
        <f>VLOOKUP(Table6[[#This Row],[Store_ID]],Table4[],4,FALSE)</f>
        <v>Port Josephberg</v>
      </c>
      <c r="S226" t="str">
        <f>VLOOKUP(Table6[[#This Row],[Store_ID]],Table4[],5,FALSE)</f>
        <v>Online</v>
      </c>
      <c r="T226">
        <v>3</v>
      </c>
      <c r="U226" s="6">
        <v>548.19000000000005</v>
      </c>
      <c r="V226" s="10">
        <v>0.12</v>
      </c>
      <c r="W226" t="s">
        <v>1807</v>
      </c>
      <c r="X226" s="6">
        <v>1447.2216000000001</v>
      </c>
      <c r="AE226"/>
    </row>
    <row r="227" spans="1:31" x14ac:dyDescent="0.25">
      <c r="A227" t="s">
        <v>2034</v>
      </c>
      <c r="B227" t="str">
        <f>VLOOKUP(Table6[[#This Row],[Customer_ID]],Table1[[Customer_ID]:[Name]],2,FALSE)</f>
        <v>Roy Cole</v>
      </c>
      <c r="C227" t="str">
        <f>VLOOKUP(Table6[[#This Row],[Customer_ID]],Table1[[Customer_ID]:[City]],5,FALSE)</f>
        <v>North Cynthiatown</v>
      </c>
      <c r="D227">
        <f>VLOOKUP(Table6[[#This Row],[Customer_ID]],Table1[],3,FALSE)</f>
        <v>24</v>
      </c>
      <c r="E227" t="str">
        <f>VLOOKUP(Table6[[#This Row],[Customer_ID]],Table1[],4,FALSE)</f>
        <v>Female</v>
      </c>
      <c r="F227" t="str">
        <f>VLOOKUP(Table6[[#This Row],[Customer_ID]],Table1[],6,FALSE)</f>
        <v>New Jersey</v>
      </c>
      <c r="G227" t="str">
        <f>VLOOKUP(Table6[[#This Row],[Customer_ID]],Table1[],8,FALSE)</f>
        <v>Platinum</v>
      </c>
      <c r="H227" t="s">
        <v>252</v>
      </c>
      <c r="I227" s="16">
        <v>45607</v>
      </c>
      <c r="J227" t="s">
        <v>1677</v>
      </c>
      <c r="K227" t="str">
        <f>VLOOKUP($J227,'Product_Dim (2)'!$A$2:$G$101,{3,4,5,6},FALSE)</f>
        <v>Sports</v>
      </c>
      <c r="L227" t="str">
        <f>VLOOKUP($J227,'Product_Dim (2)'!$A$2:$G$101,{4,5,6},FALSE)</f>
        <v>Team Sports</v>
      </c>
      <c r="M227" s="6">
        <f t="array" ref="M227">VLOOKUP($J227,'Product_Dim (2)'!$A$2:$G$101,{6},FALSE)</f>
        <v>107.06</v>
      </c>
      <c r="N227">
        <f>VLOOKUP($J227,'Product_Dim (2)'!$A$2:$G$101,7,FALSE)</f>
        <v>359</v>
      </c>
      <c r="O227" t="s">
        <v>1769</v>
      </c>
      <c r="P227" t="str">
        <f>VLOOKUP($O227,'Store_Dim (2)'!$A$2:$E$21,2,FALSE)</f>
        <v>Moore, Padilla and Butler</v>
      </c>
      <c r="Q227" t="str">
        <f>VLOOKUP(Table6[[#This Row],[Store_ID]],Table4[],3,FALSE)</f>
        <v>South</v>
      </c>
      <c r="R227" t="str">
        <f>VLOOKUP(Table6[[#This Row],[Store_ID]],Table4[],4,FALSE)</f>
        <v>East Johnstad</v>
      </c>
      <c r="S227" t="str">
        <f>VLOOKUP(Table6[[#This Row],[Store_ID]],Table4[],5,FALSE)</f>
        <v>Flagship</v>
      </c>
      <c r="T227">
        <v>3</v>
      </c>
      <c r="U227" s="6">
        <v>927.6</v>
      </c>
      <c r="V227" s="10">
        <v>0.09</v>
      </c>
      <c r="W227" t="s">
        <v>1807</v>
      </c>
      <c r="X227" s="6">
        <v>2532.348</v>
      </c>
      <c r="AE227"/>
    </row>
    <row r="228" spans="1:31" x14ac:dyDescent="0.25">
      <c r="A228" t="s">
        <v>2035</v>
      </c>
      <c r="B228" t="str">
        <f>VLOOKUP(Table6[[#This Row],[Customer_ID]],Table1[[Customer_ID]:[Name]],2,FALSE)</f>
        <v>Cynthia Payne</v>
      </c>
      <c r="C228" t="str">
        <f>VLOOKUP(Table6[[#This Row],[Customer_ID]],Table1[[Customer_ID]:[City]],5,FALSE)</f>
        <v>South Gina</v>
      </c>
      <c r="D228">
        <f>VLOOKUP(Table6[[#This Row],[Customer_ID]],Table1[],3,FALSE)</f>
        <v>32</v>
      </c>
      <c r="E228" t="str">
        <f>VLOOKUP(Table6[[#This Row],[Customer_ID]],Table1[],4,FALSE)</f>
        <v>Female</v>
      </c>
      <c r="F228" t="str">
        <f>VLOOKUP(Table6[[#This Row],[Customer_ID]],Table1[],6,FALSE)</f>
        <v>Kentucky</v>
      </c>
      <c r="G228" t="str">
        <f>VLOOKUP(Table6[[#This Row],[Customer_ID]],Table1[],8,FALSE)</f>
        <v>Bronze</v>
      </c>
      <c r="H228" t="s">
        <v>842</v>
      </c>
      <c r="I228" s="16">
        <v>45666</v>
      </c>
      <c r="J228" t="s">
        <v>1653</v>
      </c>
      <c r="K228" t="str">
        <f>VLOOKUP($J228,'Product_Dim (2)'!$A$2:$G$101,{3,4,5,6},FALSE)</f>
        <v>Sports</v>
      </c>
      <c r="L228" t="str">
        <f>VLOOKUP($J228,'Product_Dim (2)'!$A$2:$G$101,{4,5,6},FALSE)</f>
        <v>Equipment</v>
      </c>
      <c r="M228" s="6">
        <f t="array" ref="M228">VLOOKUP($J228,'Product_Dim (2)'!$A$2:$G$101,{6},FALSE)</f>
        <v>103.45</v>
      </c>
      <c r="N228">
        <f>VLOOKUP($J228,'Product_Dim (2)'!$A$2:$G$101,7,FALSE)</f>
        <v>465</v>
      </c>
      <c r="O228" t="s">
        <v>1749</v>
      </c>
      <c r="P228" t="str">
        <f>VLOOKUP($O228,'Store_Dim (2)'!$A$2:$E$21,2,FALSE)</f>
        <v>Johnson-Wright</v>
      </c>
      <c r="Q228" t="str">
        <f>VLOOKUP(Table6[[#This Row],[Store_ID]],Table4[],3,FALSE)</f>
        <v>North</v>
      </c>
      <c r="R228" t="str">
        <f>VLOOKUP(Table6[[#This Row],[Store_ID]],Table4[],4,FALSE)</f>
        <v>Hoodberg</v>
      </c>
      <c r="S228" t="str">
        <f>VLOOKUP(Table6[[#This Row],[Store_ID]],Table4[],5,FALSE)</f>
        <v>Outlet</v>
      </c>
      <c r="T228">
        <v>4</v>
      </c>
      <c r="U228" s="6">
        <v>585.04</v>
      </c>
      <c r="V228" s="10">
        <v>0.22</v>
      </c>
      <c r="W228" t="s">
        <v>1809</v>
      </c>
      <c r="X228" s="6">
        <v>1825.3248000000001</v>
      </c>
      <c r="AE228"/>
    </row>
    <row r="229" spans="1:31" x14ac:dyDescent="0.25">
      <c r="A229" t="s">
        <v>2036</v>
      </c>
      <c r="B229" t="str">
        <f>VLOOKUP(Table6[[#This Row],[Customer_ID]],Table1[[Customer_ID]:[Name]],2,FALSE)</f>
        <v>Philip Pennington</v>
      </c>
      <c r="C229" t="str">
        <f>VLOOKUP(Table6[[#This Row],[Customer_ID]],Table1[[Customer_ID]:[City]],5,FALSE)</f>
        <v>East Valerieview</v>
      </c>
      <c r="D229">
        <f>VLOOKUP(Table6[[#This Row],[Customer_ID]],Table1[],3,FALSE)</f>
        <v>27</v>
      </c>
      <c r="E229" t="str">
        <f>VLOOKUP(Table6[[#This Row],[Customer_ID]],Table1[],4,FALSE)</f>
        <v>Female</v>
      </c>
      <c r="F229" t="str">
        <f>VLOOKUP(Table6[[#This Row],[Customer_ID]],Table1[],6,FALSE)</f>
        <v>Oregon</v>
      </c>
      <c r="G229" t="str">
        <f>VLOOKUP(Table6[[#This Row],[Customer_ID]],Table1[],8,FALSE)</f>
        <v>Platinum</v>
      </c>
      <c r="H229" t="s">
        <v>1516</v>
      </c>
      <c r="I229" s="16">
        <v>45406</v>
      </c>
      <c r="J229" t="s">
        <v>1609</v>
      </c>
      <c r="K229" t="str">
        <f>VLOOKUP($J229,'Product_Dim (2)'!$A$2:$G$101,{3,4,5,6},FALSE)</f>
        <v>Electronics</v>
      </c>
      <c r="L229" t="str">
        <f>VLOOKUP($J229,'Product_Dim (2)'!$A$2:$G$101,{4,5,6},FALSE)</f>
        <v>Mobile</v>
      </c>
      <c r="M229" s="6">
        <f t="array" ref="M229">VLOOKUP($J229,'Product_Dim (2)'!$A$2:$G$101,{6},FALSE)</f>
        <v>326.06</v>
      </c>
      <c r="N229">
        <f>VLOOKUP($J229,'Product_Dim (2)'!$A$2:$G$101,7,FALSE)</f>
        <v>301</v>
      </c>
      <c r="O229" t="s">
        <v>1744</v>
      </c>
      <c r="P229" t="str">
        <f>VLOOKUP($O229,'Store_Dim (2)'!$A$2:$E$21,2,FALSE)</f>
        <v>Black-Horn</v>
      </c>
      <c r="Q229" t="str">
        <f>VLOOKUP(Table6[[#This Row],[Store_ID]],Table4[],3,FALSE)</f>
        <v>South</v>
      </c>
      <c r="R229" t="str">
        <f>VLOOKUP(Table6[[#This Row],[Store_ID]],Table4[],4,FALSE)</f>
        <v>North Nancyview</v>
      </c>
      <c r="S229" t="str">
        <f>VLOOKUP(Table6[[#This Row],[Store_ID]],Table4[],5,FALSE)</f>
        <v>Outlet</v>
      </c>
      <c r="T229">
        <v>2</v>
      </c>
      <c r="U229" s="6">
        <v>999.89</v>
      </c>
      <c r="V229" s="10">
        <v>0.09</v>
      </c>
      <c r="W229" t="s">
        <v>1807</v>
      </c>
      <c r="X229" s="6">
        <v>1819.7998</v>
      </c>
      <c r="AE229"/>
    </row>
    <row r="230" spans="1:31" x14ac:dyDescent="0.25">
      <c r="A230" t="s">
        <v>2037</v>
      </c>
      <c r="B230" t="str">
        <f>VLOOKUP(Table6[[#This Row],[Customer_ID]],Table1[[Customer_ID]:[Name]],2,FALSE)</f>
        <v>Erica Carney</v>
      </c>
      <c r="C230" t="str">
        <f>VLOOKUP(Table6[[#This Row],[Customer_ID]],Table1[[Customer_ID]:[City]],5,FALSE)</f>
        <v>North Justin</v>
      </c>
      <c r="D230">
        <f>VLOOKUP(Table6[[#This Row],[Customer_ID]],Table1[],3,FALSE)</f>
        <v>62</v>
      </c>
      <c r="E230" t="str">
        <f>VLOOKUP(Table6[[#This Row],[Customer_ID]],Table1[],4,FALSE)</f>
        <v>Female</v>
      </c>
      <c r="F230" t="str">
        <f>VLOOKUP(Table6[[#This Row],[Customer_ID]],Table1[],6,FALSE)</f>
        <v>North Dakota</v>
      </c>
      <c r="G230" t="str">
        <f>VLOOKUP(Table6[[#This Row],[Customer_ID]],Table1[],8,FALSE)</f>
        <v>Platinum</v>
      </c>
      <c r="H230" t="s">
        <v>373</v>
      </c>
      <c r="I230" s="16">
        <v>45284</v>
      </c>
      <c r="J230" t="s">
        <v>1681</v>
      </c>
      <c r="K230" t="str">
        <f>VLOOKUP($J230,'Product_Dim (2)'!$A$2:$G$101,{3,4,5,6},FALSE)</f>
        <v>Clothing</v>
      </c>
      <c r="L230" t="str">
        <f>VLOOKUP($J230,'Product_Dim (2)'!$A$2:$G$101,{4,5,6},FALSE)</f>
        <v>Footwear</v>
      </c>
      <c r="M230" s="6">
        <f t="array" ref="M230">VLOOKUP($J230,'Product_Dim (2)'!$A$2:$G$101,{6},FALSE)</f>
        <v>158.13999999999999</v>
      </c>
      <c r="N230">
        <f>VLOOKUP($J230,'Product_Dim (2)'!$A$2:$G$101,7,FALSE)</f>
        <v>82</v>
      </c>
      <c r="O230" t="s">
        <v>1749</v>
      </c>
      <c r="P230" t="str">
        <f>VLOOKUP($O230,'Store_Dim (2)'!$A$2:$E$21,2,FALSE)</f>
        <v>Johnson-Wright</v>
      </c>
      <c r="Q230" t="str">
        <f>VLOOKUP(Table6[[#This Row],[Store_ID]],Table4[],3,FALSE)</f>
        <v>North</v>
      </c>
      <c r="R230" t="str">
        <f>VLOOKUP(Table6[[#This Row],[Store_ID]],Table4[],4,FALSE)</f>
        <v>Hoodberg</v>
      </c>
      <c r="S230" t="str">
        <f>VLOOKUP(Table6[[#This Row],[Store_ID]],Table4[],5,FALSE)</f>
        <v>Outlet</v>
      </c>
      <c r="T230">
        <v>2</v>
      </c>
      <c r="U230" s="6">
        <v>848.98</v>
      </c>
      <c r="V230" s="10">
        <v>0.04</v>
      </c>
      <c r="W230" t="s">
        <v>1809</v>
      </c>
      <c r="X230" s="6">
        <v>1630.0416</v>
      </c>
      <c r="AE230"/>
    </row>
    <row r="231" spans="1:31" x14ac:dyDescent="0.25">
      <c r="A231" t="s">
        <v>2038</v>
      </c>
      <c r="B231" t="str">
        <f>VLOOKUP(Table6[[#This Row],[Customer_ID]],Table1[[Customer_ID]:[Name]],2,FALSE)</f>
        <v>Maria Ramirez</v>
      </c>
      <c r="C231" t="str">
        <f>VLOOKUP(Table6[[#This Row],[Customer_ID]],Table1[[Customer_ID]:[City]],5,FALSE)</f>
        <v>West Brandon</v>
      </c>
      <c r="D231">
        <f>VLOOKUP(Table6[[#This Row],[Customer_ID]],Table1[],3,FALSE)</f>
        <v>37</v>
      </c>
      <c r="E231" t="str">
        <f>VLOOKUP(Table6[[#This Row],[Customer_ID]],Table1[],4,FALSE)</f>
        <v>Male</v>
      </c>
      <c r="F231" t="str">
        <f>VLOOKUP(Table6[[#This Row],[Customer_ID]],Table1[],6,FALSE)</f>
        <v>Montana</v>
      </c>
      <c r="G231" t="str">
        <f>VLOOKUP(Table6[[#This Row],[Customer_ID]],Table1[],8,FALSE)</f>
        <v>Bronze</v>
      </c>
      <c r="H231" t="s">
        <v>476</v>
      </c>
      <c r="I231" s="16">
        <v>45348</v>
      </c>
      <c r="J231" t="s">
        <v>1651</v>
      </c>
      <c r="K231" t="str">
        <f>VLOOKUP($J231,'Product_Dim (2)'!$A$2:$G$101,{3,4,5,6},FALSE)</f>
        <v>Beauty</v>
      </c>
      <c r="L231" t="str">
        <f>VLOOKUP($J231,'Product_Dim (2)'!$A$2:$G$101,{4,5,6},FALSE)</f>
        <v>Fragrance</v>
      </c>
      <c r="M231" s="6">
        <f t="array" ref="M231">VLOOKUP($J231,'Product_Dim (2)'!$A$2:$G$101,{6},FALSE)</f>
        <v>482.75</v>
      </c>
      <c r="N231">
        <f>VLOOKUP($J231,'Product_Dim (2)'!$A$2:$G$101,7,FALSE)</f>
        <v>444</v>
      </c>
      <c r="O231" t="s">
        <v>1782</v>
      </c>
      <c r="P231" t="str">
        <f>VLOOKUP($O231,'Store_Dim (2)'!$A$2:$E$21,2,FALSE)</f>
        <v>Mcdonald Inc</v>
      </c>
      <c r="Q231" t="str">
        <f>VLOOKUP(Table6[[#This Row],[Store_ID]],Table4[],3,FALSE)</f>
        <v>South</v>
      </c>
      <c r="R231" t="str">
        <f>VLOOKUP(Table6[[#This Row],[Store_ID]],Table4[],4,FALSE)</f>
        <v>Christopherland</v>
      </c>
      <c r="S231" t="str">
        <f>VLOOKUP(Table6[[#This Row],[Store_ID]],Table4[],5,FALSE)</f>
        <v>Outlet</v>
      </c>
      <c r="T231">
        <v>3</v>
      </c>
      <c r="U231" s="6">
        <v>769.56</v>
      </c>
      <c r="V231" s="10">
        <v>0.08</v>
      </c>
      <c r="W231" t="s">
        <v>1807</v>
      </c>
      <c r="X231" s="6">
        <v>2123.9856</v>
      </c>
      <c r="AE231"/>
    </row>
    <row r="232" spans="1:31" x14ac:dyDescent="0.25">
      <c r="A232" t="s">
        <v>2039</v>
      </c>
      <c r="B232" t="str">
        <f>VLOOKUP(Table6[[#This Row],[Customer_ID]],Table1[[Customer_ID]:[Name]],2,FALSE)</f>
        <v>Timothy Weaver</v>
      </c>
      <c r="C232" t="str">
        <f>VLOOKUP(Table6[[#This Row],[Customer_ID]],Table1[[Customer_ID]:[City]],5,FALSE)</f>
        <v>New Amy</v>
      </c>
      <c r="D232">
        <f>VLOOKUP(Table6[[#This Row],[Customer_ID]],Table1[],3,FALSE)</f>
        <v>45</v>
      </c>
      <c r="E232" t="str">
        <f>VLOOKUP(Table6[[#This Row],[Customer_ID]],Table1[],4,FALSE)</f>
        <v>Female</v>
      </c>
      <c r="F232" t="str">
        <f>VLOOKUP(Table6[[#This Row],[Customer_ID]],Table1[],6,FALSE)</f>
        <v>Ohio</v>
      </c>
      <c r="G232" t="str">
        <f>VLOOKUP(Table6[[#This Row],[Customer_ID]],Table1[],8,FALSE)</f>
        <v>Gold</v>
      </c>
      <c r="H232" t="s">
        <v>185</v>
      </c>
      <c r="I232" s="16">
        <v>45676</v>
      </c>
      <c r="J232" t="s">
        <v>1627</v>
      </c>
      <c r="K232" t="str">
        <f>VLOOKUP($J232,'Product_Dim (2)'!$A$2:$G$101,{3,4,5,6},FALSE)</f>
        <v>Electronics</v>
      </c>
      <c r="L232" t="str">
        <f>VLOOKUP($J232,'Product_Dim (2)'!$A$2:$G$101,{4,5,6},FALSE)</f>
        <v>Accessories</v>
      </c>
      <c r="M232" s="6">
        <f t="array" ref="M232">VLOOKUP($J232,'Product_Dim (2)'!$A$2:$G$101,{6},FALSE)</f>
        <v>177.98</v>
      </c>
      <c r="N232">
        <f>VLOOKUP($J232,'Product_Dim (2)'!$A$2:$G$101,7,FALSE)</f>
        <v>103</v>
      </c>
      <c r="O232" t="s">
        <v>1780</v>
      </c>
      <c r="P232" t="str">
        <f>VLOOKUP($O232,'Store_Dim (2)'!$A$2:$E$21,2,FALSE)</f>
        <v>Gardner, Humphrey and Contreras</v>
      </c>
      <c r="Q232" t="str">
        <f>VLOOKUP(Table6[[#This Row],[Store_ID]],Table4[],3,FALSE)</f>
        <v>East</v>
      </c>
      <c r="R232" t="str">
        <f>VLOOKUP(Table6[[#This Row],[Store_ID]],Table4[],4,FALSE)</f>
        <v>Johnsonville</v>
      </c>
      <c r="S232" t="str">
        <f>VLOOKUP(Table6[[#This Row],[Store_ID]],Table4[],5,FALSE)</f>
        <v>Flagship</v>
      </c>
      <c r="T232">
        <v>3</v>
      </c>
      <c r="U232" s="6">
        <v>449.88</v>
      </c>
      <c r="V232" s="10">
        <v>0.1</v>
      </c>
      <c r="W232" t="s">
        <v>1809</v>
      </c>
      <c r="X232" s="6">
        <v>1214.6759999999999</v>
      </c>
      <c r="AE232"/>
    </row>
    <row r="233" spans="1:31" x14ac:dyDescent="0.25">
      <c r="A233" t="s">
        <v>2040</v>
      </c>
      <c r="B233" t="str">
        <f>VLOOKUP(Table6[[#This Row],[Customer_ID]],Table1[[Customer_ID]:[Name]],2,FALSE)</f>
        <v>Shannon Miller</v>
      </c>
      <c r="C233" t="str">
        <f>VLOOKUP(Table6[[#This Row],[Customer_ID]],Table1[[Customer_ID]:[City]],5,FALSE)</f>
        <v>North Austinport</v>
      </c>
      <c r="D233">
        <f>VLOOKUP(Table6[[#This Row],[Customer_ID]],Table1[],3,FALSE)</f>
        <v>22</v>
      </c>
      <c r="E233" t="str">
        <f>VLOOKUP(Table6[[#This Row],[Customer_ID]],Table1[],4,FALSE)</f>
        <v>Male</v>
      </c>
      <c r="F233" t="str">
        <f>VLOOKUP(Table6[[#This Row],[Customer_ID]],Table1[],6,FALSE)</f>
        <v>Kentucky</v>
      </c>
      <c r="G233" t="str">
        <f>VLOOKUP(Table6[[#This Row],[Customer_ID]],Table1[],8,FALSE)</f>
        <v>Gold</v>
      </c>
      <c r="H233" t="s">
        <v>867</v>
      </c>
      <c r="I233" s="16">
        <v>45863</v>
      </c>
      <c r="J233" t="s">
        <v>1669</v>
      </c>
      <c r="K233" t="str">
        <f>VLOOKUP($J233,'Product_Dim (2)'!$A$2:$G$101,{3,4,5,6},FALSE)</f>
        <v>Clothing</v>
      </c>
      <c r="L233" t="str">
        <f>VLOOKUP($J233,'Product_Dim (2)'!$A$2:$G$101,{4,5,6},FALSE)</f>
        <v>Bottoms</v>
      </c>
      <c r="M233" s="6">
        <f t="array" ref="M233">VLOOKUP($J233,'Product_Dim (2)'!$A$2:$G$101,{6},FALSE)</f>
        <v>218.22</v>
      </c>
      <c r="N233">
        <f>VLOOKUP($J233,'Product_Dim (2)'!$A$2:$G$101,7,FALSE)</f>
        <v>224</v>
      </c>
      <c r="O233" t="s">
        <v>1777</v>
      </c>
      <c r="P233" t="str">
        <f>VLOOKUP($O233,'Store_Dim (2)'!$A$2:$E$21,2,FALSE)</f>
        <v>Thomas, Bridges and Harris</v>
      </c>
      <c r="Q233" t="str">
        <f>VLOOKUP(Table6[[#This Row],[Store_ID]],Table4[],3,FALSE)</f>
        <v>North</v>
      </c>
      <c r="R233" t="str">
        <f>VLOOKUP(Table6[[#This Row],[Store_ID]],Table4[],4,FALSE)</f>
        <v>Sabrinatown</v>
      </c>
      <c r="S233" t="str">
        <f>VLOOKUP(Table6[[#This Row],[Store_ID]],Table4[],5,FALSE)</f>
        <v>Online</v>
      </c>
      <c r="T233">
        <v>4</v>
      </c>
      <c r="U233" s="6">
        <v>383.74</v>
      </c>
      <c r="V233" s="10">
        <v>0.01</v>
      </c>
      <c r="W233" t="s">
        <v>1807</v>
      </c>
      <c r="X233" s="6">
        <v>1519.6104</v>
      </c>
      <c r="AE233"/>
    </row>
    <row r="234" spans="1:31" x14ac:dyDescent="0.25">
      <c r="A234" t="s">
        <v>2041</v>
      </c>
      <c r="B234" t="str">
        <f>VLOOKUP(Table6[[#This Row],[Customer_ID]],Table1[[Customer_ID]:[Name]],2,FALSE)</f>
        <v>Theresa Campbell</v>
      </c>
      <c r="C234" t="str">
        <f>VLOOKUP(Table6[[#This Row],[Customer_ID]],Table1[[Customer_ID]:[City]],5,FALSE)</f>
        <v>New Brian</v>
      </c>
      <c r="D234">
        <f>VLOOKUP(Table6[[#This Row],[Customer_ID]],Table1[],3,FALSE)</f>
        <v>42</v>
      </c>
      <c r="E234" t="str">
        <f>VLOOKUP(Table6[[#This Row],[Customer_ID]],Table1[],4,FALSE)</f>
        <v>Female</v>
      </c>
      <c r="F234" t="str">
        <f>VLOOKUP(Table6[[#This Row],[Customer_ID]],Table1[],6,FALSE)</f>
        <v>Wisconsin</v>
      </c>
      <c r="G234" t="str">
        <f>VLOOKUP(Table6[[#This Row],[Customer_ID]],Table1[],8,FALSE)</f>
        <v>Bronze</v>
      </c>
      <c r="H234" t="s">
        <v>494</v>
      </c>
      <c r="I234" s="16">
        <v>45409</v>
      </c>
      <c r="J234" t="s">
        <v>1647</v>
      </c>
      <c r="K234" t="str">
        <f>VLOOKUP($J234,'Product_Dim (2)'!$A$2:$G$101,{3,4,5,6},FALSE)</f>
        <v>Clothing</v>
      </c>
      <c r="L234" t="str">
        <f>VLOOKUP($J234,'Product_Dim (2)'!$A$2:$G$101,{4,5,6},FALSE)</f>
        <v>Accessories</v>
      </c>
      <c r="M234" s="6">
        <f t="array" ref="M234">VLOOKUP($J234,'Product_Dim (2)'!$A$2:$G$101,{6},FALSE)</f>
        <v>113.83</v>
      </c>
      <c r="N234">
        <f>VLOOKUP($J234,'Product_Dim (2)'!$A$2:$G$101,7,FALSE)</f>
        <v>485</v>
      </c>
      <c r="O234" t="s">
        <v>1772</v>
      </c>
      <c r="P234" t="str">
        <f>VLOOKUP($O234,'Store_Dim (2)'!$A$2:$E$21,2,FALSE)</f>
        <v>Hill, Wagner and Ballard</v>
      </c>
      <c r="Q234" t="str">
        <f>VLOOKUP(Table6[[#This Row],[Store_ID]],Table4[],3,FALSE)</f>
        <v>East</v>
      </c>
      <c r="R234" t="str">
        <f>VLOOKUP(Table6[[#This Row],[Store_ID]],Table4[],4,FALSE)</f>
        <v>East Davidville</v>
      </c>
      <c r="S234" t="str">
        <f>VLOOKUP(Table6[[#This Row],[Store_ID]],Table4[],5,FALSE)</f>
        <v>Online</v>
      </c>
      <c r="T234">
        <v>4</v>
      </c>
      <c r="U234" s="6">
        <v>794.97</v>
      </c>
      <c r="V234" s="10">
        <v>0.24</v>
      </c>
      <c r="W234" t="s">
        <v>1809</v>
      </c>
      <c r="X234" s="6">
        <v>2416.7087999999999</v>
      </c>
      <c r="AE234"/>
    </row>
    <row r="235" spans="1:31" x14ac:dyDescent="0.25">
      <c r="A235" t="s">
        <v>2042</v>
      </c>
      <c r="B235" t="str">
        <f>VLOOKUP(Table6[[#This Row],[Customer_ID]],Table1[[Customer_ID]:[Name]],2,FALSE)</f>
        <v>Dominic Page</v>
      </c>
      <c r="C235" t="str">
        <f>VLOOKUP(Table6[[#This Row],[Customer_ID]],Table1[[Customer_ID]:[City]],5,FALSE)</f>
        <v>Port Michaelburgh</v>
      </c>
      <c r="D235">
        <f>VLOOKUP(Table6[[#This Row],[Customer_ID]],Table1[],3,FALSE)</f>
        <v>53</v>
      </c>
      <c r="E235" t="str">
        <f>VLOOKUP(Table6[[#This Row],[Customer_ID]],Table1[],4,FALSE)</f>
        <v>Male</v>
      </c>
      <c r="F235" t="str">
        <f>VLOOKUP(Table6[[#This Row],[Customer_ID]],Table1[],6,FALSE)</f>
        <v>Pennsylvania</v>
      </c>
      <c r="G235" t="str">
        <f>VLOOKUP(Table6[[#This Row],[Customer_ID]],Table1[],8,FALSE)</f>
        <v>Bronze</v>
      </c>
      <c r="H235" t="s">
        <v>52</v>
      </c>
      <c r="I235" s="16">
        <v>45880</v>
      </c>
      <c r="J235" t="s">
        <v>1689</v>
      </c>
      <c r="K235" t="str">
        <f>VLOOKUP($J235,'Product_Dim (2)'!$A$2:$G$101,{3,4,5,6},FALSE)</f>
        <v>Home</v>
      </c>
      <c r="L235" t="str">
        <f>VLOOKUP($J235,'Product_Dim (2)'!$A$2:$G$101,{4,5,6},FALSE)</f>
        <v>Lighting</v>
      </c>
      <c r="M235" s="6">
        <f t="array" ref="M235">VLOOKUP($J235,'Product_Dim (2)'!$A$2:$G$101,{6},FALSE)</f>
        <v>228.53</v>
      </c>
      <c r="N235">
        <f>VLOOKUP($J235,'Product_Dim (2)'!$A$2:$G$101,7,FALSE)</f>
        <v>469</v>
      </c>
      <c r="O235" t="s">
        <v>1756</v>
      </c>
      <c r="P235" t="str">
        <f>VLOOKUP($O235,'Store_Dim (2)'!$A$2:$E$21,2,FALSE)</f>
        <v>Gray Ltd</v>
      </c>
      <c r="Q235" t="str">
        <f>VLOOKUP(Table6[[#This Row],[Store_ID]],Table4[],3,FALSE)</f>
        <v>North</v>
      </c>
      <c r="R235" t="str">
        <f>VLOOKUP(Table6[[#This Row],[Store_ID]],Table4[],4,FALSE)</f>
        <v>New Michaelchester</v>
      </c>
      <c r="S235" t="str">
        <f>VLOOKUP(Table6[[#This Row],[Store_ID]],Table4[],5,FALSE)</f>
        <v>Outlet</v>
      </c>
      <c r="T235">
        <v>1</v>
      </c>
      <c r="U235" s="6">
        <v>989.63</v>
      </c>
      <c r="V235" s="10">
        <v>0.05</v>
      </c>
      <c r="W235" t="s">
        <v>1809</v>
      </c>
      <c r="X235" s="6">
        <v>940.1484999999999</v>
      </c>
      <c r="AE235"/>
    </row>
    <row r="236" spans="1:31" x14ac:dyDescent="0.25">
      <c r="A236" t="s">
        <v>2043</v>
      </c>
      <c r="B236" t="str">
        <f>VLOOKUP(Table6[[#This Row],[Customer_ID]],Table1[[Customer_ID]:[Name]],2,FALSE)</f>
        <v>Jennifer Woods</v>
      </c>
      <c r="C236" t="str">
        <f>VLOOKUP(Table6[[#This Row],[Customer_ID]],Table1[[Customer_ID]:[City]],5,FALSE)</f>
        <v>West Brendamouth</v>
      </c>
      <c r="D236">
        <f>VLOOKUP(Table6[[#This Row],[Customer_ID]],Table1[],3,FALSE)</f>
        <v>37</v>
      </c>
      <c r="E236" t="str">
        <f>VLOOKUP(Table6[[#This Row],[Customer_ID]],Table1[],4,FALSE)</f>
        <v>Male</v>
      </c>
      <c r="F236" t="str">
        <f>VLOOKUP(Table6[[#This Row],[Customer_ID]],Table1[],6,FALSE)</f>
        <v>North Carolina</v>
      </c>
      <c r="G236" t="str">
        <f>VLOOKUP(Table6[[#This Row],[Customer_ID]],Table1[],8,FALSE)</f>
        <v>Platinum</v>
      </c>
      <c r="H236" t="s">
        <v>1042</v>
      </c>
      <c r="I236" s="16">
        <v>45731</v>
      </c>
      <c r="J236" t="s">
        <v>1639</v>
      </c>
      <c r="K236" t="str">
        <f>VLOOKUP($J236,'Product_Dim (2)'!$A$2:$G$101,{3,4,5,6},FALSE)</f>
        <v>Sports</v>
      </c>
      <c r="L236" t="str">
        <f>VLOOKUP($J236,'Product_Dim (2)'!$A$2:$G$101,{4,5,6},FALSE)</f>
        <v>Accessories</v>
      </c>
      <c r="M236" s="6">
        <f t="array" ref="M236">VLOOKUP($J236,'Product_Dim (2)'!$A$2:$G$101,{6},FALSE)</f>
        <v>434.84</v>
      </c>
      <c r="N236">
        <f>VLOOKUP($J236,'Product_Dim (2)'!$A$2:$G$101,7,FALSE)</f>
        <v>185</v>
      </c>
      <c r="O236" t="s">
        <v>1735</v>
      </c>
      <c r="P236" t="str">
        <f>VLOOKUP($O236,'Store_Dim (2)'!$A$2:$E$21,2,FALSE)</f>
        <v>Rivera-Warner</v>
      </c>
      <c r="Q236" t="str">
        <f>VLOOKUP(Table6[[#This Row],[Store_ID]],Table4[],3,FALSE)</f>
        <v>East</v>
      </c>
      <c r="R236" t="str">
        <f>VLOOKUP(Table6[[#This Row],[Store_ID]],Table4[],4,FALSE)</f>
        <v>Washingtonfurt</v>
      </c>
      <c r="S236" t="str">
        <f>VLOOKUP(Table6[[#This Row],[Store_ID]],Table4[],5,FALSE)</f>
        <v>Flagship</v>
      </c>
      <c r="T236">
        <v>1</v>
      </c>
      <c r="U236" s="6">
        <v>447.16</v>
      </c>
      <c r="V236" s="10">
        <v>0.22</v>
      </c>
      <c r="W236" t="s">
        <v>1812</v>
      </c>
      <c r="X236" s="6">
        <v>348.78480000000002</v>
      </c>
      <c r="AE236"/>
    </row>
    <row r="237" spans="1:31" x14ac:dyDescent="0.25">
      <c r="A237" t="s">
        <v>2044</v>
      </c>
      <c r="B237" t="str">
        <f>VLOOKUP(Table6[[#This Row],[Customer_ID]],Table1[[Customer_ID]:[Name]],2,FALSE)</f>
        <v>Melissa Howard</v>
      </c>
      <c r="C237" t="str">
        <f>VLOOKUP(Table6[[#This Row],[Customer_ID]],Table1[[Customer_ID]:[City]],5,FALSE)</f>
        <v>Maynardton</v>
      </c>
      <c r="D237">
        <f>VLOOKUP(Table6[[#This Row],[Customer_ID]],Table1[],3,FALSE)</f>
        <v>53</v>
      </c>
      <c r="E237" t="str">
        <f>VLOOKUP(Table6[[#This Row],[Customer_ID]],Table1[],4,FALSE)</f>
        <v>Female</v>
      </c>
      <c r="F237" t="str">
        <f>VLOOKUP(Table6[[#This Row],[Customer_ID]],Table1[],6,FALSE)</f>
        <v>New Hampshire</v>
      </c>
      <c r="G237" t="str">
        <f>VLOOKUP(Table6[[#This Row],[Customer_ID]],Table1[],8,FALSE)</f>
        <v>Gold</v>
      </c>
      <c r="H237" t="s">
        <v>44</v>
      </c>
      <c r="I237" s="16">
        <v>45671</v>
      </c>
      <c r="J237" t="s">
        <v>1719</v>
      </c>
      <c r="K237" t="str">
        <f>VLOOKUP($J237,'Product_Dim (2)'!$A$2:$G$101,{3,4,5,6},FALSE)</f>
        <v>Beauty</v>
      </c>
      <c r="L237" t="str">
        <f>VLOOKUP($J237,'Product_Dim (2)'!$A$2:$G$101,{4,5,6},FALSE)</f>
        <v>Skincare</v>
      </c>
      <c r="M237" s="6">
        <f t="array" ref="M237">VLOOKUP($J237,'Product_Dim (2)'!$A$2:$G$101,{6},FALSE)</f>
        <v>358.47</v>
      </c>
      <c r="N237">
        <f>VLOOKUP($J237,'Product_Dim (2)'!$A$2:$G$101,7,FALSE)</f>
        <v>213</v>
      </c>
      <c r="O237" t="s">
        <v>1759</v>
      </c>
      <c r="P237" t="str">
        <f>VLOOKUP($O237,'Store_Dim (2)'!$A$2:$E$21,2,FALSE)</f>
        <v>Benson-Elliott</v>
      </c>
      <c r="Q237" t="str">
        <f>VLOOKUP(Table6[[#This Row],[Store_ID]],Table4[],3,FALSE)</f>
        <v>East</v>
      </c>
      <c r="R237" t="str">
        <f>VLOOKUP(Table6[[#This Row],[Store_ID]],Table4[],4,FALSE)</f>
        <v>Port Josephberg</v>
      </c>
      <c r="S237" t="str">
        <f>VLOOKUP(Table6[[#This Row],[Store_ID]],Table4[],5,FALSE)</f>
        <v>Online</v>
      </c>
      <c r="T237">
        <v>1</v>
      </c>
      <c r="U237" s="6">
        <v>946.9</v>
      </c>
      <c r="V237" s="10">
        <v>0.28999999999999998</v>
      </c>
      <c r="W237" t="s">
        <v>1812</v>
      </c>
      <c r="X237" s="6">
        <v>672.29899999999998</v>
      </c>
      <c r="AE237"/>
    </row>
    <row r="238" spans="1:31" x14ac:dyDescent="0.25">
      <c r="A238" t="s">
        <v>2045</v>
      </c>
      <c r="B238" t="str">
        <f>VLOOKUP(Table6[[#This Row],[Customer_ID]],Table1[[Customer_ID]:[Name]],2,FALSE)</f>
        <v>Steve Mclaughlin</v>
      </c>
      <c r="C238" t="str">
        <f>VLOOKUP(Table6[[#This Row],[Customer_ID]],Table1[[Customer_ID]:[City]],5,FALSE)</f>
        <v>Josephmouth</v>
      </c>
      <c r="D238">
        <f>VLOOKUP(Table6[[#This Row],[Customer_ID]],Table1[],3,FALSE)</f>
        <v>64</v>
      </c>
      <c r="E238" t="str">
        <f>VLOOKUP(Table6[[#This Row],[Customer_ID]],Table1[],4,FALSE)</f>
        <v>Male</v>
      </c>
      <c r="F238" t="str">
        <f>VLOOKUP(Table6[[#This Row],[Customer_ID]],Table1[],6,FALSE)</f>
        <v>New Hampshire</v>
      </c>
      <c r="G238" t="str">
        <f>VLOOKUP(Table6[[#This Row],[Customer_ID]],Table1[],8,FALSE)</f>
        <v>Bronze</v>
      </c>
      <c r="H238" t="s">
        <v>557</v>
      </c>
      <c r="I238" s="16">
        <v>45809</v>
      </c>
      <c r="J238" t="s">
        <v>1565</v>
      </c>
      <c r="K238" t="str">
        <f>VLOOKUP($J238,'Product_Dim (2)'!$A$2:$G$101,{3,4,5,6},FALSE)</f>
        <v>Sports</v>
      </c>
      <c r="L238" t="str">
        <f>VLOOKUP($J238,'Product_Dim (2)'!$A$2:$G$101,{4,5,6},FALSE)</f>
        <v>Accessories</v>
      </c>
      <c r="M238" s="6">
        <f t="array" ref="M238">VLOOKUP($J238,'Product_Dim (2)'!$A$2:$G$101,{6},FALSE)</f>
        <v>144.53</v>
      </c>
      <c r="N238">
        <f>VLOOKUP($J238,'Product_Dim (2)'!$A$2:$G$101,7,FALSE)</f>
        <v>367</v>
      </c>
      <c r="O238" t="s">
        <v>1735</v>
      </c>
      <c r="P238" t="str">
        <f>VLOOKUP($O238,'Store_Dim (2)'!$A$2:$E$21,2,FALSE)</f>
        <v>Rivera-Warner</v>
      </c>
      <c r="Q238" t="str">
        <f>VLOOKUP(Table6[[#This Row],[Store_ID]],Table4[],3,FALSE)</f>
        <v>East</v>
      </c>
      <c r="R238" t="str">
        <f>VLOOKUP(Table6[[#This Row],[Store_ID]],Table4[],4,FALSE)</f>
        <v>Washingtonfurt</v>
      </c>
      <c r="S238" t="str">
        <f>VLOOKUP(Table6[[#This Row],[Store_ID]],Table4[],5,FALSE)</f>
        <v>Flagship</v>
      </c>
      <c r="T238">
        <v>4</v>
      </c>
      <c r="U238" s="6">
        <v>469.68</v>
      </c>
      <c r="V238" s="10">
        <v>0.19</v>
      </c>
      <c r="W238" t="s">
        <v>1807</v>
      </c>
      <c r="X238" s="6">
        <v>1521.7632000000001</v>
      </c>
      <c r="AE238"/>
    </row>
    <row r="239" spans="1:31" x14ac:dyDescent="0.25">
      <c r="A239" t="s">
        <v>2046</v>
      </c>
      <c r="B239" t="str">
        <f>VLOOKUP(Table6[[#This Row],[Customer_ID]],Table1[[Customer_ID]:[Name]],2,FALSE)</f>
        <v>Justin Lopez</v>
      </c>
      <c r="C239" t="str">
        <f>VLOOKUP(Table6[[#This Row],[Customer_ID]],Table1[[Customer_ID]:[City]],5,FALSE)</f>
        <v>Port Cheryl</v>
      </c>
      <c r="D239">
        <f>VLOOKUP(Table6[[#This Row],[Customer_ID]],Table1[],3,FALSE)</f>
        <v>21</v>
      </c>
      <c r="E239" t="str">
        <f>VLOOKUP(Table6[[#This Row],[Customer_ID]],Table1[],4,FALSE)</f>
        <v>Male</v>
      </c>
      <c r="F239" t="str">
        <f>VLOOKUP(Table6[[#This Row],[Customer_ID]],Table1[],6,FALSE)</f>
        <v>Texas</v>
      </c>
      <c r="G239" t="str">
        <f>VLOOKUP(Table6[[#This Row],[Customer_ID]],Table1[],8,FALSE)</f>
        <v>Gold</v>
      </c>
      <c r="H239" t="s">
        <v>1501</v>
      </c>
      <c r="I239" s="16">
        <v>45559</v>
      </c>
      <c r="J239" t="s">
        <v>1587</v>
      </c>
      <c r="K239" t="str">
        <f>VLOOKUP($J239,'Product_Dim (2)'!$A$2:$G$101,{3,4,5,6},FALSE)</f>
        <v>Sports</v>
      </c>
      <c r="L239" t="str">
        <f>VLOOKUP($J239,'Product_Dim (2)'!$A$2:$G$101,{4,5,6},FALSE)</f>
        <v>Accessories</v>
      </c>
      <c r="M239" s="6">
        <f t="array" ref="M239">VLOOKUP($J239,'Product_Dim (2)'!$A$2:$G$101,{6},FALSE)</f>
        <v>38.76</v>
      </c>
      <c r="N239">
        <f>VLOOKUP($J239,'Product_Dim (2)'!$A$2:$G$101,7,FALSE)</f>
        <v>137</v>
      </c>
      <c r="O239" t="s">
        <v>1790</v>
      </c>
      <c r="P239" t="str">
        <f>VLOOKUP($O239,'Store_Dim (2)'!$A$2:$E$21,2,FALSE)</f>
        <v>Holloway Ltd</v>
      </c>
      <c r="Q239" t="str">
        <f>VLOOKUP(Table6[[#This Row],[Store_ID]],Table4[],3,FALSE)</f>
        <v>North</v>
      </c>
      <c r="R239" t="str">
        <f>VLOOKUP(Table6[[#This Row],[Store_ID]],Table4[],4,FALSE)</f>
        <v>Bensonhaven</v>
      </c>
      <c r="S239" t="str">
        <f>VLOOKUP(Table6[[#This Row],[Store_ID]],Table4[],5,FALSE)</f>
        <v>Flagship</v>
      </c>
      <c r="T239">
        <v>4</v>
      </c>
      <c r="U239" s="6">
        <v>320.64</v>
      </c>
      <c r="V239" s="10">
        <v>0.2</v>
      </c>
      <c r="W239" t="s">
        <v>1812</v>
      </c>
      <c r="X239" s="6">
        <v>1026.048</v>
      </c>
      <c r="AE239"/>
    </row>
    <row r="240" spans="1:31" x14ac:dyDescent="0.25">
      <c r="A240" t="s">
        <v>2047</v>
      </c>
      <c r="B240" t="str">
        <f>VLOOKUP(Table6[[#This Row],[Customer_ID]],Table1[[Customer_ID]:[Name]],2,FALSE)</f>
        <v>Matthew Hanna</v>
      </c>
      <c r="C240" t="str">
        <f>VLOOKUP(Table6[[#This Row],[Customer_ID]],Table1[[Customer_ID]:[City]],5,FALSE)</f>
        <v>Gonzalezbury</v>
      </c>
      <c r="D240">
        <f>VLOOKUP(Table6[[#This Row],[Customer_ID]],Table1[],3,FALSE)</f>
        <v>33</v>
      </c>
      <c r="E240" t="str">
        <f>VLOOKUP(Table6[[#This Row],[Customer_ID]],Table1[],4,FALSE)</f>
        <v>Female</v>
      </c>
      <c r="F240" t="str">
        <f>VLOOKUP(Table6[[#This Row],[Customer_ID]],Table1[],6,FALSE)</f>
        <v>Michigan</v>
      </c>
      <c r="G240" t="str">
        <f>VLOOKUP(Table6[[#This Row],[Customer_ID]],Table1[],8,FALSE)</f>
        <v>Platinum</v>
      </c>
      <c r="H240" t="s">
        <v>456</v>
      </c>
      <c r="I240" s="16">
        <v>45253</v>
      </c>
      <c r="J240" t="s">
        <v>1561</v>
      </c>
      <c r="K240" t="str">
        <f>VLOOKUP($J240,'Product_Dim (2)'!$A$2:$G$101,{3,4,5,6},FALSE)</f>
        <v>Electronics</v>
      </c>
      <c r="L240" t="str">
        <f>VLOOKUP($J240,'Product_Dim (2)'!$A$2:$G$101,{4,5,6},FALSE)</f>
        <v>Appliances</v>
      </c>
      <c r="M240" s="6">
        <f t="array" ref="M240">VLOOKUP($J240,'Product_Dim (2)'!$A$2:$G$101,{6},FALSE)</f>
        <v>465.34</v>
      </c>
      <c r="N240">
        <f>VLOOKUP($J240,'Product_Dim (2)'!$A$2:$G$101,7,FALSE)</f>
        <v>301</v>
      </c>
      <c r="O240" t="s">
        <v>1756</v>
      </c>
      <c r="P240" t="str">
        <f>VLOOKUP($O240,'Store_Dim (2)'!$A$2:$E$21,2,FALSE)</f>
        <v>Gray Ltd</v>
      </c>
      <c r="Q240" t="str">
        <f>VLOOKUP(Table6[[#This Row],[Store_ID]],Table4[],3,FALSE)</f>
        <v>North</v>
      </c>
      <c r="R240" t="str">
        <f>VLOOKUP(Table6[[#This Row],[Store_ID]],Table4[],4,FALSE)</f>
        <v>New Michaelchester</v>
      </c>
      <c r="S240" t="str">
        <f>VLOOKUP(Table6[[#This Row],[Store_ID]],Table4[],5,FALSE)</f>
        <v>Outlet</v>
      </c>
      <c r="T240">
        <v>1</v>
      </c>
      <c r="U240" s="6">
        <v>594.44000000000005</v>
      </c>
      <c r="V240" s="10">
        <v>0.21</v>
      </c>
      <c r="W240" t="s">
        <v>1807</v>
      </c>
      <c r="X240" s="6">
        <v>469.60759999999999</v>
      </c>
      <c r="AE240"/>
    </row>
    <row r="241" spans="1:31" x14ac:dyDescent="0.25">
      <c r="A241" t="s">
        <v>2048</v>
      </c>
      <c r="B241" t="str">
        <f>VLOOKUP(Table6[[#This Row],[Customer_ID]],Table1[[Customer_ID]:[Name]],2,FALSE)</f>
        <v>Kathryn Garcia</v>
      </c>
      <c r="C241" t="str">
        <f>VLOOKUP(Table6[[#This Row],[Customer_ID]],Table1[[Customer_ID]:[City]],5,FALSE)</f>
        <v>Morrismouth</v>
      </c>
      <c r="D241">
        <f>VLOOKUP(Table6[[#This Row],[Customer_ID]],Table1[],3,FALSE)</f>
        <v>44</v>
      </c>
      <c r="E241" t="str">
        <f>VLOOKUP(Table6[[#This Row],[Customer_ID]],Table1[],4,FALSE)</f>
        <v>Male</v>
      </c>
      <c r="F241" t="str">
        <f>VLOOKUP(Table6[[#This Row],[Customer_ID]],Table1[],6,FALSE)</f>
        <v>California</v>
      </c>
      <c r="G241" t="str">
        <f>VLOOKUP(Table6[[#This Row],[Customer_ID]],Table1[],8,FALSE)</f>
        <v>Platinum</v>
      </c>
      <c r="H241" t="s">
        <v>696</v>
      </c>
      <c r="I241" s="16">
        <v>45861</v>
      </c>
      <c r="J241" t="s">
        <v>1703</v>
      </c>
      <c r="K241" t="str">
        <f>VLOOKUP($J241,'Product_Dim (2)'!$A$2:$G$101,{3,4,5,6},FALSE)</f>
        <v>Home</v>
      </c>
      <c r="L241" t="str">
        <f>VLOOKUP($J241,'Product_Dim (2)'!$A$2:$G$101,{4,5,6},FALSE)</f>
        <v>Kitchen</v>
      </c>
      <c r="M241" s="6">
        <f t="array" ref="M241">VLOOKUP($J241,'Product_Dim (2)'!$A$2:$G$101,{6},FALSE)</f>
        <v>176.07</v>
      </c>
      <c r="N241">
        <f>VLOOKUP($J241,'Product_Dim (2)'!$A$2:$G$101,7,FALSE)</f>
        <v>82</v>
      </c>
      <c r="O241" t="s">
        <v>1765</v>
      </c>
      <c r="P241" t="str">
        <f>VLOOKUP($O241,'Store_Dim (2)'!$A$2:$E$21,2,FALSE)</f>
        <v>Bean, Jones and Park</v>
      </c>
      <c r="Q241" t="str">
        <f>VLOOKUP(Table6[[#This Row],[Store_ID]],Table4[],3,FALSE)</f>
        <v>West</v>
      </c>
      <c r="R241" t="str">
        <f>VLOOKUP(Table6[[#This Row],[Store_ID]],Table4[],4,FALSE)</f>
        <v>Thompsonborough</v>
      </c>
      <c r="S241" t="str">
        <f>VLOOKUP(Table6[[#This Row],[Store_ID]],Table4[],5,FALSE)</f>
        <v>Online</v>
      </c>
      <c r="T241">
        <v>3</v>
      </c>
      <c r="U241" s="6">
        <v>91.7</v>
      </c>
      <c r="V241" s="10">
        <v>0.08</v>
      </c>
      <c r="W241" t="s">
        <v>1812</v>
      </c>
      <c r="X241" s="6">
        <v>253.09200000000001</v>
      </c>
      <c r="AE241"/>
    </row>
    <row r="242" spans="1:31" x14ac:dyDescent="0.25">
      <c r="A242" t="s">
        <v>2049</v>
      </c>
      <c r="B242" t="str">
        <f>VLOOKUP(Table6[[#This Row],[Customer_ID]],Table1[[Customer_ID]:[Name]],2,FALSE)</f>
        <v>Sarah Vance</v>
      </c>
      <c r="C242" t="str">
        <f>VLOOKUP(Table6[[#This Row],[Customer_ID]],Table1[[Customer_ID]:[City]],5,FALSE)</f>
        <v>Johnsonville</v>
      </c>
      <c r="D242">
        <f>VLOOKUP(Table6[[#This Row],[Customer_ID]],Table1[],3,FALSE)</f>
        <v>41</v>
      </c>
      <c r="E242" t="str">
        <f>VLOOKUP(Table6[[#This Row],[Customer_ID]],Table1[],4,FALSE)</f>
        <v>Male</v>
      </c>
      <c r="F242" t="str">
        <f>VLOOKUP(Table6[[#This Row],[Customer_ID]],Table1[],6,FALSE)</f>
        <v>Oregon</v>
      </c>
      <c r="G242" t="str">
        <f>VLOOKUP(Table6[[#This Row],[Customer_ID]],Table1[],8,FALSE)</f>
        <v>Silver</v>
      </c>
      <c r="H242" t="s">
        <v>127</v>
      </c>
      <c r="I242" s="16">
        <v>45917</v>
      </c>
      <c r="J242" t="s">
        <v>1655</v>
      </c>
      <c r="K242" t="str">
        <f>VLOOKUP($J242,'Product_Dim (2)'!$A$2:$G$101,{3,4,5,6},FALSE)</f>
        <v>Electronics</v>
      </c>
      <c r="L242" t="str">
        <f>VLOOKUP($J242,'Product_Dim (2)'!$A$2:$G$101,{4,5,6},FALSE)</f>
        <v>Computer</v>
      </c>
      <c r="M242" s="6">
        <f t="array" ref="M242">VLOOKUP($J242,'Product_Dim (2)'!$A$2:$G$101,{6},FALSE)</f>
        <v>86.42</v>
      </c>
      <c r="N242">
        <f>VLOOKUP($J242,'Product_Dim (2)'!$A$2:$G$101,7,FALSE)</f>
        <v>222</v>
      </c>
      <c r="O242" t="s">
        <v>1777</v>
      </c>
      <c r="P242" t="str">
        <f>VLOOKUP($O242,'Store_Dim (2)'!$A$2:$E$21,2,FALSE)</f>
        <v>Thomas, Bridges and Harris</v>
      </c>
      <c r="Q242" t="str">
        <f>VLOOKUP(Table6[[#This Row],[Store_ID]],Table4[],3,FALSE)</f>
        <v>North</v>
      </c>
      <c r="R242" t="str">
        <f>VLOOKUP(Table6[[#This Row],[Store_ID]],Table4[],4,FALSE)</f>
        <v>Sabrinatown</v>
      </c>
      <c r="S242" t="str">
        <f>VLOOKUP(Table6[[#This Row],[Store_ID]],Table4[],5,FALSE)</f>
        <v>Online</v>
      </c>
      <c r="T242">
        <v>3</v>
      </c>
      <c r="U242" s="6">
        <v>741.33</v>
      </c>
      <c r="V242" s="10">
        <v>0.03</v>
      </c>
      <c r="W242" t="s">
        <v>1807</v>
      </c>
      <c r="X242" s="6">
        <v>2157.2703000000001</v>
      </c>
      <c r="AE242"/>
    </row>
    <row r="243" spans="1:31" x14ac:dyDescent="0.25">
      <c r="A243" t="s">
        <v>2050</v>
      </c>
      <c r="B243" t="str">
        <f>VLOOKUP(Table6[[#This Row],[Customer_ID]],Table1[[Customer_ID]:[Name]],2,FALSE)</f>
        <v>Elizabeth Foster</v>
      </c>
      <c r="C243" t="str">
        <f>VLOOKUP(Table6[[#This Row],[Customer_ID]],Table1[[Customer_ID]:[City]],5,FALSE)</f>
        <v>Anthonymouth</v>
      </c>
      <c r="D243">
        <f>VLOOKUP(Table6[[#This Row],[Customer_ID]],Table1[],3,FALSE)</f>
        <v>33</v>
      </c>
      <c r="E243" t="str">
        <f>VLOOKUP(Table6[[#This Row],[Customer_ID]],Table1[],4,FALSE)</f>
        <v>Female</v>
      </c>
      <c r="F243" t="str">
        <f>VLOOKUP(Table6[[#This Row],[Customer_ID]],Table1[],6,FALSE)</f>
        <v>Oklahoma</v>
      </c>
      <c r="G243" t="str">
        <f>VLOOKUP(Table6[[#This Row],[Customer_ID]],Table1[],8,FALSE)</f>
        <v>Gold</v>
      </c>
      <c r="H243" t="s">
        <v>1450</v>
      </c>
      <c r="I243" s="16">
        <v>45754</v>
      </c>
      <c r="J243" t="s">
        <v>1563</v>
      </c>
      <c r="K243" t="str">
        <f>VLOOKUP($J243,'Product_Dim (2)'!$A$2:$G$101,{3,4,5,6},FALSE)</f>
        <v>Beauty</v>
      </c>
      <c r="L243" t="str">
        <f>VLOOKUP($J243,'Product_Dim (2)'!$A$2:$G$101,{4,5,6},FALSE)</f>
        <v>Grooming</v>
      </c>
      <c r="M243" s="6">
        <f t="array" ref="M243">VLOOKUP($J243,'Product_Dim (2)'!$A$2:$G$101,{6},FALSE)</f>
        <v>337.42</v>
      </c>
      <c r="N243">
        <f>VLOOKUP($J243,'Product_Dim (2)'!$A$2:$G$101,7,FALSE)</f>
        <v>256</v>
      </c>
      <c r="O243" t="s">
        <v>1796</v>
      </c>
      <c r="P243" t="str">
        <f>VLOOKUP($O243,'Store_Dim (2)'!$A$2:$E$21,2,FALSE)</f>
        <v>Mann-Austin</v>
      </c>
      <c r="Q243" t="str">
        <f>VLOOKUP(Table6[[#This Row],[Store_ID]],Table4[],3,FALSE)</f>
        <v>East</v>
      </c>
      <c r="R243" t="str">
        <f>VLOOKUP(Table6[[#This Row],[Store_ID]],Table4[],4,FALSE)</f>
        <v>Vasquezborough</v>
      </c>
      <c r="S243" t="str">
        <f>VLOOKUP(Table6[[#This Row],[Store_ID]],Table4[],5,FALSE)</f>
        <v>Online</v>
      </c>
      <c r="T243">
        <v>1</v>
      </c>
      <c r="U243" s="6">
        <v>922.78</v>
      </c>
      <c r="V243" s="10">
        <v>0.28999999999999998</v>
      </c>
      <c r="W243" t="s">
        <v>1812</v>
      </c>
      <c r="X243" s="6">
        <v>655.17379999999991</v>
      </c>
      <c r="AE243"/>
    </row>
    <row r="244" spans="1:31" x14ac:dyDescent="0.25">
      <c r="A244" t="s">
        <v>2051</v>
      </c>
      <c r="B244" t="str">
        <f>VLOOKUP(Table6[[#This Row],[Customer_ID]],Table1[[Customer_ID]:[Name]],2,FALSE)</f>
        <v>Andrew Smith</v>
      </c>
      <c r="C244" t="str">
        <f>VLOOKUP(Table6[[#This Row],[Customer_ID]],Table1[[Customer_ID]:[City]],5,FALSE)</f>
        <v>East Matthew</v>
      </c>
      <c r="D244">
        <f>VLOOKUP(Table6[[#This Row],[Customer_ID]],Table1[],3,FALSE)</f>
        <v>60</v>
      </c>
      <c r="E244" t="str">
        <f>VLOOKUP(Table6[[#This Row],[Customer_ID]],Table1[],4,FALSE)</f>
        <v>Male</v>
      </c>
      <c r="F244" t="str">
        <f>VLOOKUP(Table6[[#This Row],[Customer_ID]],Table1[],6,FALSE)</f>
        <v>Wisconsin</v>
      </c>
      <c r="G244" t="str">
        <f>VLOOKUP(Table6[[#This Row],[Customer_ID]],Table1[],8,FALSE)</f>
        <v>Bronze</v>
      </c>
      <c r="H244" t="s">
        <v>1012</v>
      </c>
      <c r="I244" s="16">
        <v>45312</v>
      </c>
      <c r="J244" t="s">
        <v>1545</v>
      </c>
      <c r="K244" t="str">
        <f>VLOOKUP($J244,'Product_Dim (2)'!$A$2:$G$101,{3,4,5,6},FALSE)</f>
        <v>Electronics</v>
      </c>
      <c r="L244" t="str">
        <f>VLOOKUP($J244,'Product_Dim (2)'!$A$2:$G$101,{4,5,6},FALSE)</f>
        <v>Audio</v>
      </c>
      <c r="M244" s="6">
        <f t="array" ref="M244">VLOOKUP($J244,'Product_Dim (2)'!$A$2:$G$101,{6},FALSE)</f>
        <v>439.07</v>
      </c>
      <c r="N244">
        <f>VLOOKUP($J244,'Product_Dim (2)'!$A$2:$G$101,7,FALSE)</f>
        <v>142</v>
      </c>
      <c r="O244" t="s">
        <v>1787</v>
      </c>
      <c r="P244" t="str">
        <f>VLOOKUP($O244,'Store_Dim (2)'!$A$2:$E$21,2,FALSE)</f>
        <v>Frederick-Wright</v>
      </c>
      <c r="Q244" t="str">
        <f>VLOOKUP(Table6[[#This Row],[Store_ID]],Table4[],3,FALSE)</f>
        <v>West</v>
      </c>
      <c r="R244" t="str">
        <f>VLOOKUP(Table6[[#This Row],[Store_ID]],Table4[],4,FALSE)</f>
        <v>New Jimmymouth</v>
      </c>
      <c r="S244" t="str">
        <f>VLOOKUP(Table6[[#This Row],[Store_ID]],Table4[],5,FALSE)</f>
        <v>Flagship</v>
      </c>
      <c r="T244">
        <v>1</v>
      </c>
      <c r="U244" s="6">
        <v>394.35</v>
      </c>
      <c r="V244" s="10">
        <v>0.09</v>
      </c>
      <c r="W244" t="s">
        <v>1809</v>
      </c>
      <c r="X244" s="6">
        <v>358.85849999999999</v>
      </c>
      <c r="AE244"/>
    </row>
    <row r="245" spans="1:31" x14ac:dyDescent="0.25">
      <c r="A245" t="s">
        <v>2052</v>
      </c>
      <c r="B245" t="str">
        <f>VLOOKUP(Table6[[#This Row],[Customer_ID]],Table1[[Customer_ID]:[Name]],2,FALSE)</f>
        <v>Chloe Aguilar</v>
      </c>
      <c r="C245" t="str">
        <f>VLOOKUP(Table6[[#This Row],[Customer_ID]],Table1[[Customer_ID]:[City]],5,FALSE)</f>
        <v>Lake Johnside</v>
      </c>
      <c r="D245">
        <f>VLOOKUP(Table6[[#This Row],[Customer_ID]],Table1[],3,FALSE)</f>
        <v>58</v>
      </c>
      <c r="E245" t="str">
        <f>VLOOKUP(Table6[[#This Row],[Customer_ID]],Table1[],4,FALSE)</f>
        <v>Male</v>
      </c>
      <c r="F245" t="str">
        <f>VLOOKUP(Table6[[#This Row],[Customer_ID]],Table1[],6,FALSE)</f>
        <v>Arizona</v>
      </c>
      <c r="G245" t="str">
        <f>VLOOKUP(Table6[[#This Row],[Customer_ID]],Table1[],8,FALSE)</f>
        <v>Bronze</v>
      </c>
      <c r="H245" t="s">
        <v>1126</v>
      </c>
      <c r="I245" s="16">
        <v>45480</v>
      </c>
      <c r="J245" t="s">
        <v>1661</v>
      </c>
      <c r="K245" t="str">
        <f>VLOOKUP($J245,'Product_Dim (2)'!$A$2:$G$101,{3,4,5,6},FALSE)</f>
        <v>Sports</v>
      </c>
      <c r="L245" t="str">
        <f>VLOOKUP($J245,'Product_Dim (2)'!$A$2:$G$101,{4,5,6},FALSE)</f>
        <v>Fitness</v>
      </c>
      <c r="M245" s="6">
        <f t="array" ref="M245">VLOOKUP($J245,'Product_Dim (2)'!$A$2:$G$101,{6},FALSE)</f>
        <v>240.63</v>
      </c>
      <c r="N245">
        <f>VLOOKUP($J245,'Product_Dim (2)'!$A$2:$G$101,7,FALSE)</f>
        <v>423</v>
      </c>
      <c r="O245" t="s">
        <v>1775</v>
      </c>
      <c r="P245" t="str">
        <f>VLOOKUP($O245,'Store_Dim (2)'!$A$2:$E$21,2,FALSE)</f>
        <v>Aguirre-Keller</v>
      </c>
      <c r="Q245" t="str">
        <f>VLOOKUP(Table6[[#This Row],[Store_ID]],Table4[],3,FALSE)</f>
        <v>South</v>
      </c>
      <c r="R245" t="str">
        <f>VLOOKUP(Table6[[#This Row],[Store_ID]],Table4[],4,FALSE)</f>
        <v>Lake Michael</v>
      </c>
      <c r="S245" t="str">
        <f>VLOOKUP(Table6[[#This Row],[Store_ID]],Table4[],5,FALSE)</f>
        <v>Online</v>
      </c>
      <c r="T245">
        <v>2</v>
      </c>
      <c r="U245" s="6">
        <v>703.95</v>
      </c>
      <c r="V245" s="10">
        <v>0.03</v>
      </c>
      <c r="W245" t="s">
        <v>1807</v>
      </c>
      <c r="X245" s="6">
        <v>1365.663</v>
      </c>
      <c r="AE245"/>
    </row>
    <row r="246" spans="1:31" x14ac:dyDescent="0.25">
      <c r="A246" t="s">
        <v>2053</v>
      </c>
      <c r="B246" t="str">
        <f>VLOOKUP(Table6[[#This Row],[Customer_ID]],Table1[[Customer_ID]:[Name]],2,FALSE)</f>
        <v>Anna Perez</v>
      </c>
      <c r="C246" t="str">
        <f>VLOOKUP(Table6[[#This Row],[Customer_ID]],Table1[[Customer_ID]:[City]],5,FALSE)</f>
        <v>South Jerry</v>
      </c>
      <c r="D246">
        <f>VLOOKUP(Table6[[#This Row],[Customer_ID]],Table1[],3,FALSE)</f>
        <v>30</v>
      </c>
      <c r="E246" t="str">
        <f>VLOOKUP(Table6[[#This Row],[Customer_ID]],Table1[],4,FALSE)</f>
        <v>Male</v>
      </c>
      <c r="F246" t="str">
        <f>VLOOKUP(Table6[[#This Row],[Customer_ID]],Table1[],6,FALSE)</f>
        <v>Maine</v>
      </c>
      <c r="G246" t="str">
        <f>VLOOKUP(Table6[[#This Row],[Customer_ID]],Table1[],8,FALSE)</f>
        <v>Platinum</v>
      </c>
      <c r="H246" t="s">
        <v>648</v>
      </c>
      <c r="I246" s="16">
        <v>45780</v>
      </c>
      <c r="J246" t="s">
        <v>1559</v>
      </c>
      <c r="K246" t="str">
        <f>VLOOKUP($J246,'Product_Dim (2)'!$A$2:$G$101,{3,4,5,6},FALSE)</f>
        <v>Home</v>
      </c>
      <c r="L246" t="str">
        <f>VLOOKUP($J246,'Product_Dim (2)'!$A$2:$G$101,{4,5,6},FALSE)</f>
        <v>Decor</v>
      </c>
      <c r="M246" s="6">
        <f t="array" ref="M246">VLOOKUP($J246,'Product_Dim (2)'!$A$2:$G$101,{6},FALSE)</f>
        <v>48.01</v>
      </c>
      <c r="N246">
        <f>VLOOKUP($J246,'Product_Dim (2)'!$A$2:$G$101,7,FALSE)</f>
        <v>439</v>
      </c>
      <c r="O246" t="s">
        <v>1735</v>
      </c>
      <c r="P246" t="str">
        <f>VLOOKUP($O246,'Store_Dim (2)'!$A$2:$E$21,2,FALSE)</f>
        <v>Rivera-Warner</v>
      </c>
      <c r="Q246" t="str">
        <f>VLOOKUP(Table6[[#This Row],[Store_ID]],Table4[],3,FALSE)</f>
        <v>East</v>
      </c>
      <c r="R246" t="str">
        <f>VLOOKUP(Table6[[#This Row],[Store_ID]],Table4[],4,FALSE)</f>
        <v>Washingtonfurt</v>
      </c>
      <c r="S246" t="str">
        <f>VLOOKUP(Table6[[#This Row],[Store_ID]],Table4[],5,FALSE)</f>
        <v>Flagship</v>
      </c>
      <c r="T246">
        <v>4</v>
      </c>
      <c r="U246" s="6">
        <v>452.67</v>
      </c>
      <c r="V246" s="10">
        <v>0.28000000000000003</v>
      </c>
      <c r="W246" t="s">
        <v>1809</v>
      </c>
      <c r="X246" s="6">
        <v>1303.6895999999999</v>
      </c>
      <c r="AE246"/>
    </row>
    <row r="247" spans="1:31" x14ac:dyDescent="0.25">
      <c r="A247" t="s">
        <v>2054</v>
      </c>
      <c r="B247" t="str">
        <f>VLOOKUP(Table6[[#This Row],[Customer_ID]],Table1[[Customer_ID]:[Name]],2,FALSE)</f>
        <v>Samantha Lee</v>
      </c>
      <c r="C247" t="str">
        <f>VLOOKUP(Table6[[#This Row],[Customer_ID]],Table1[[Customer_ID]:[City]],5,FALSE)</f>
        <v>Port Anthony</v>
      </c>
      <c r="D247">
        <f>VLOOKUP(Table6[[#This Row],[Customer_ID]],Table1[],3,FALSE)</f>
        <v>36</v>
      </c>
      <c r="E247" t="str">
        <f>VLOOKUP(Table6[[#This Row],[Customer_ID]],Table1[],4,FALSE)</f>
        <v>Female</v>
      </c>
      <c r="F247" t="str">
        <f>VLOOKUP(Table6[[#This Row],[Customer_ID]],Table1[],6,FALSE)</f>
        <v>Connecticut</v>
      </c>
      <c r="G247" t="str">
        <f>VLOOKUP(Table6[[#This Row],[Customer_ID]],Table1[],8,FALSE)</f>
        <v>Bronze</v>
      </c>
      <c r="H247" t="s">
        <v>1412</v>
      </c>
      <c r="I247" s="16">
        <v>45349</v>
      </c>
      <c r="J247" t="s">
        <v>1545</v>
      </c>
      <c r="K247" t="str">
        <f>VLOOKUP($J247,'Product_Dim (2)'!$A$2:$G$101,{3,4,5,6},FALSE)</f>
        <v>Electronics</v>
      </c>
      <c r="L247" t="str">
        <f>VLOOKUP($J247,'Product_Dim (2)'!$A$2:$G$101,{4,5,6},FALSE)</f>
        <v>Audio</v>
      </c>
      <c r="M247" s="6">
        <f t="array" ref="M247">VLOOKUP($J247,'Product_Dim (2)'!$A$2:$G$101,{6},FALSE)</f>
        <v>439.07</v>
      </c>
      <c r="N247">
        <f>VLOOKUP($J247,'Product_Dim (2)'!$A$2:$G$101,7,FALSE)</f>
        <v>142</v>
      </c>
      <c r="O247" t="s">
        <v>1762</v>
      </c>
      <c r="P247" t="str">
        <f>VLOOKUP($O247,'Store_Dim (2)'!$A$2:$E$21,2,FALSE)</f>
        <v>Martinez-Mullins</v>
      </c>
      <c r="Q247" t="str">
        <f>VLOOKUP(Table6[[#This Row],[Store_ID]],Table4[],3,FALSE)</f>
        <v>South</v>
      </c>
      <c r="R247" t="str">
        <f>VLOOKUP(Table6[[#This Row],[Store_ID]],Table4[],4,FALSE)</f>
        <v>Williamsfurt</v>
      </c>
      <c r="S247" t="str">
        <f>VLOOKUP(Table6[[#This Row],[Store_ID]],Table4[],5,FALSE)</f>
        <v>Online</v>
      </c>
      <c r="T247">
        <v>2</v>
      </c>
      <c r="U247" s="6">
        <v>377.3</v>
      </c>
      <c r="V247" s="10">
        <v>0.15</v>
      </c>
      <c r="W247" t="s">
        <v>1809</v>
      </c>
      <c r="X247" s="6">
        <v>641.41</v>
      </c>
      <c r="AE247"/>
    </row>
    <row r="248" spans="1:31" x14ac:dyDescent="0.25">
      <c r="A248" t="s">
        <v>2055</v>
      </c>
      <c r="B248" t="str">
        <f>VLOOKUP(Table6[[#This Row],[Customer_ID]],Table1[[Customer_ID]:[Name]],2,FALSE)</f>
        <v>Evelyn Brown</v>
      </c>
      <c r="C248" t="str">
        <f>VLOOKUP(Table6[[#This Row],[Customer_ID]],Table1[[Customer_ID]:[City]],5,FALSE)</f>
        <v>West Victoriaborough</v>
      </c>
      <c r="D248">
        <f>VLOOKUP(Table6[[#This Row],[Customer_ID]],Table1[],3,FALSE)</f>
        <v>39</v>
      </c>
      <c r="E248" t="str">
        <f>VLOOKUP(Table6[[#This Row],[Customer_ID]],Table1[],4,FALSE)</f>
        <v>Male</v>
      </c>
      <c r="F248" t="str">
        <f>VLOOKUP(Table6[[#This Row],[Customer_ID]],Table1[],6,FALSE)</f>
        <v>New Mexico</v>
      </c>
      <c r="G248" t="str">
        <f>VLOOKUP(Table6[[#This Row],[Customer_ID]],Table1[],8,FALSE)</f>
        <v>Gold</v>
      </c>
      <c r="H248" t="s">
        <v>1069</v>
      </c>
      <c r="I248" s="16">
        <v>45846</v>
      </c>
      <c r="J248" t="s">
        <v>1679</v>
      </c>
      <c r="K248" t="str">
        <f>VLOOKUP($J248,'Product_Dim (2)'!$A$2:$G$101,{3,4,5,6},FALSE)</f>
        <v>Electronics</v>
      </c>
      <c r="L248" t="str">
        <f>VLOOKUP($J248,'Product_Dim (2)'!$A$2:$G$101,{4,5,6},FALSE)</f>
        <v>Audio</v>
      </c>
      <c r="M248" s="6">
        <f t="array" ref="M248">VLOOKUP($J248,'Product_Dim (2)'!$A$2:$G$101,{6},FALSE)</f>
        <v>403.71</v>
      </c>
      <c r="N248">
        <f>VLOOKUP($J248,'Product_Dim (2)'!$A$2:$G$101,7,FALSE)</f>
        <v>159</v>
      </c>
      <c r="O248" t="s">
        <v>1762</v>
      </c>
      <c r="P248" t="str">
        <f>VLOOKUP($O248,'Store_Dim (2)'!$A$2:$E$21,2,FALSE)</f>
        <v>Martinez-Mullins</v>
      </c>
      <c r="Q248" t="str">
        <f>VLOOKUP(Table6[[#This Row],[Store_ID]],Table4[],3,FALSE)</f>
        <v>South</v>
      </c>
      <c r="R248" t="str">
        <f>VLOOKUP(Table6[[#This Row],[Store_ID]],Table4[],4,FALSE)</f>
        <v>Williamsfurt</v>
      </c>
      <c r="S248" t="str">
        <f>VLOOKUP(Table6[[#This Row],[Store_ID]],Table4[],5,FALSE)</f>
        <v>Online</v>
      </c>
      <c r="T248">
        <v>2</v>
      </c>
      <c r="U248" s="6">
        <v>130.47999999999999</v>
      </c>
      <c r="V248" s="10">
        <v>0.23</v>
      </c>
      <c r="W248" t="s">
        <v>1809</v>
      </c>
      <c r="X248" s="6">
        <v>200.9392</v>
      </c>
      <c r="AE248"/>
    </row>
    <row r="249" spans="1:31" x14ac:dyDescent="0.25">
      <c r="A249" t="s">
        <v>2056</v>
      </c>
      <c r="B249" t="str">
        <f>VLOOKUP(Table6[[#This Row],[Customer_ID]],Table1[[Customer_ID]:[Name]],2,FALSE)</f>
        <v>Lindsay Beasley</v>
      </c>
      <c r="C249" t="str">
        <f>VLOOKUP(Table6[[#This Row],[Customer_ID]],Table1[[Customer_ID]:[City]],5,FALSE)</f>
        <v>Wesleyhaven</v>
      </c>
      <c r="D249">
        <f>VLOOKUP(Table6[[#This Row],[Customer_ID]],Table1[],3,FALSE)</f>
        <v>37</v>
      </c>
      <c r="E249" t="str">
        <f>VLOOKUP(Table6[[#This Row],[Customer_ID]],Table1[],4,FALSE)</f>
        <v>Female</v>
      </c>
      <c r="F249" t="str">
        <f>VLOOKUP(Table6[[#This Row],[Customer_ID]],Table1[],6,FALSE)</f>
        <v>Idaho</v>
      </c>
      <c r="G249" t="str">
        <f>VLOOKUP(Table6[[#This Row],[Customer_ID]],Table1[],8,FALSE)</f>
        <v>Silver</v>
      </c>
      <c r="H249" t="s">
        <v>1333</v>
      </c>
      <c r="I249" s="16">
        <v>45729</v>
      </c>
      <c r="J249" t="s">
        <v>1719</v>
      </c>
      <c r="K249" t="str">
        <f>VLOOKUP($J249,'Product_Dim (2)'!$A$2:$G$101,{3,4,5,6},FALSE)</f>
        <v>Beauty</v>
      </c>
      <c r="L249" t="str">
        <f>VLOOKUP($J249,'Product_Dim (2)'!$A$2:$G$101,{4,5,6},FALSE)</f>
        <v>Skincare</v>
      </c>
      <c r="M249" s="6">
        <f t="array" ref="M249">VLOOKUP($J249,'Product_Dim (2)'!$A$2:$G$101,{6},FALSE)</f>
        <v>358.47</v>
      </c>
      <c r="N249">
        <f>VLOOKUP($J249,'Product_Dim (2)'!$A$2:$G$101,7,FALSE)</f>
        <v>213</v>
      </c>
      <c r="O249" t="s">
        <v>1777</v>
      </c>
      <c r="P249" t="str">
        <f>VLOOKUP($O249,'Store_Dim (2)'!$A$2:$E$21,2,FALSE)</f>
        <v>Thomas, Bridges and Harris</v>
      </c>
      <c r="Q249" t="str">
        <f>VLOOKUP(Table6[[#This Row],[Store_ID]],Table4[],3,FALSE)</f>
        <v>North</v>
      </c>
      <c r="R249" t="str">
        <f>VLOOKUP(Table6[[#This Row],[Store_ID]],Table4[],4,FALSE)</f>
        <v>Sabrinatown</v>
      </c>
      <c r="S249" t="str">
        <f>VLOOKUP(Table6[[#This Row],[Store_ID]],Table4[],5,FALSE)</f>
        <v>Online</v>
      </c>
      <c r="T249">
        <v>1</v>
      </c>
      <c r="U249" s="6">
        <v>809.45</v>
      </c>
      <c r="V249" s="10">
        <v>0.09</v>
      </c>
      <c r="W249" t="s">
        <v>1812</v>
      </c>
      <c r="X249" s="6">
        <v>736.59950000000003</v>
      </c>
      <c r="AE249"/>
    </row>
    <row r="250" spans="1:31" x14ac:dyDescent="0.25">
      <c r="A250" t="s">
        <v>2057</v>
      </c>
      <c r="B250" t="str">
        <f>VLOOKUP(Table6[[#This Row],[Customer_ID]],Table1[[Customer_ID]:[Name]],2,FALSE)</f>
        <v>Thomas Robinson</v>
      </c>
      <c r="C250" t="str">
        <f>VLOOKUP(Table6[[#This Row],[Customer_ID]],Table1[[Customer_ID]:[City]],5,FALSE)</f>
        <v>Nicholastown</v>
      </c>
      <c r="D250">
        <f>VLOOKUP(Table6[[#This Row],[Customer_ID]],Table1[],3,FALSE)</f>
        <v>48</v>
      </c>
      <c r="E250" t="str">
        <f>VLOOKUP(Table6[[#This Row],[Customer_ID]],Table1[],4,FALSE)</f>
        <v>Female</v>
      </c>
      <c r="F250" t="str">
        <f>VLOOKUP(Table6[[#This Row],[Customer_ID]],Table1[],6,FALSE)</f>
        <v>Georgia</v>
      </c>
      <c r="G250" t="str">
        <f>VLOOKUP(Table6[[#This Row],[Customer_ID]],Table1[],8,FALSE)</f>
        <v>Bronze</v>
      </c>
      <c r="H250" t="s">
        <v>298</v>
      </c>
      <c r="I250" s="16">
        <v>45768</v>
      </c>
      <c r="J250" t="s">
        <v>1621</v>
      </c>
      <c r="K250" t="str">
        <f>VLOOKUP($J250,'Product_Dim (2)'!$A$2:$G$101,{3,4,5,6},FALSE)</f>
        <v>Sports</v>
      </c>
      <c r="L250" t="str">
        <f>VLOOKUP($J250,'Product_Dim (2)'!$A$2:$G$101,{4,5,6},FALSE)</f>
        <v>Team Sports</v>
      </c>
      <c r="M250" s="6">
        <f t="array" ref="M250">VLOOKUP($J250,'Product_Dim (2)'!$A$2:$G$101,{6},FALSE)</f>
        <v>318.91000000000003</v>
      </c>
      <c r="N250">
        <f>VLOOKUP($J250,'Product_Dim (2)'!$A$2:$G$101,7,FALSE)</f>
        <v>114</v>
      </c>
      <c r="O250" t="s">
        <v>1769</v>
      </c>
      <c r="P250" t="str">
        <f>VLOOKUP($O250,'Store_Dim (2)'!$A$2:$E$21,2,FALSE)</f>
        <v>Moore, Padilla and Butler</v>
      </c>
      <c r="Q250" t="str">
        <f>VLOOKUP(Table6[[#This Row],[Store_ID]],Table4[],3,FALSE)</f>
        <v>South</v>
      </c>
      <c r="R250" t="str">
        <f>VLOOKUP(Table6[[#This Row],[Store_ID]],Table4[],4,FALSE)</f>
        <v>East Johnstad</v>
      </c>
      <c r="S250" t="str">
        <f>VLOOKUP(Table6[[#This Row],[Store_ID]],Table4[],5,FALSE)</f>
        <v>Flagship</v>
      </c>
      <c r="T250">
        <v>3</v>
      </c>
      <c r="U250" s="6">
        <v>499.12</v>
      </c>
      <c r="V250" s="10">
        <v>0.05</v>
      </c>
      <c r="W250" t="s">
        <v>1809</v>
      </c>
      <c r="X250" s="6">
        <v>1422.492</v>
      </c>
      <c r="AE250"/>
    </row>
    <row r="251" spans="1:31" x14ac:dyDescent="0.25">
      <c r="A251" t="s">
        <v>2058</v>
      </c>
      <c r="B251" t="str">
        <f>VLOOKUP(Table6[[#This Row],[Customer_ID]],Table1[[Customer_ID]:[Name]],2,FALSE)</f>
        <v>Jonathan Steele</v>
      </c>
      <c r="C251" t="str">
        <f>VLOOKUP(Table6[[#This Row],[Customer_ID]],Table1[[Customer_ID]:[City]],5,FALSE)</f>
        <v>Molinabury</v>
      </c>
      <c r="D251">
        <f>VLOOKUP(Table6[[#This Row],[Customer_ID]],Table1[],3,FALSE)</f>
        <v>52</v>
      </c>
      <c r="E251" t="str">
        <f>VLOOKUP(Table6[[#This Row],[Customer_ID]],Table1[],4,FALSE)</f>
        <v>Female</v>
      </c>
      <c r="F251" t="str">
        <f>VLOOKUP(Table6[[#This Row],[Customer_ID]],Table1[],6,FALSE)</f>
        <v>Oregon</v>
      </c>
      <c r="G251" t="str">
        <f>VLOOKUP(Table6[[#This Row],[Customer_ID]],Table1[],8,FALSE)</f>
        <v>Silver</v>
      </c>
      <c r="H251" t="s">
        <v>100</v>
      </c>
      <c r="I251" s="16">
        <v>45606</v>
      </c>
      <c r="J251" t="s">
        <v>1667</v>
      </c>
      <c r="K251" t="str">
        <f>VLOOKUP($J251,'Product_Dim (2)'!$A$2:$G$101,{3,4,5,6},FALSE)</f>
        <v>Home</v>
      </c>
      <c r="L251" t="str">
        <f>VLOOKUP($J251,'Product_Dim (2)'!$A$2:$G$101,{4,5,6},FALSE)</f>
        <v>Furniture</v>
      </c>
      <c r="M251" s="6">
        <f t="array" ref="M251">VLOOKUP($J251,'Product_Dim (2)'!$A$2:$G$101,{6},FALSE)</f>
        <v>243.7</v>
      </c>
      <c r="N251">
        <f>VLOOKUP($J251,'Product_Dim (2)'!$A$2:$G$101,7,FALSE)</f>
        <v>130</v>
      </c>
      <c r="O251" t="s">
        <v>1749</v>
      </c>
      <c r="P251" t="str">
        <f>VLOOKUP($O251,'Store_Dim (2)'!$A$2:$E$21,2,FALSE)</f>
        <v>Johnson-Wright</v>
      </c>
      <c r="Q251" t="str">
        <f>VLOOKUP(Table6[[#This Row],[Store_ID]],Table4[],3,FALSE)</f>
        <v>North</v>
      </c>
      <c r="R251" t="str">
        <f>VLOOKUP(Table6[[#This Row],[Store_ID]],Table4[],4,FALSE)</f>
        <v>Hoodberg</v>
      </c>
      <c r="S251" t="str">
        <f>VLOOKUP(Table6[[#This Row],[Store_ID]],Table4[],5,FALSE)</f>
        <v>Outlet</v>
      </c>
      <c r="T251">
        <v>2</v>
      </c>
      <c r="U251" s="6">
        <v>894.58</v>
      </c>
      <c r="V251" s="10">
        <v>0.25</v>
      </c>
      <c r="W251" t="s">
        <v>1807</v>
      </c>
      <c r="X251" s="6">
        <v>1341.87</v>
      </c>
      <c r="AE251"/>
    </row>
    <row r="252" spans="1:31" x14ac:dyDescent="0.25">
      <c r="A252" t="s">
        <v>2059</v>
      </c>
      <c r="B252" t="str">
        <f>VLOOKUP(Table6[[#This Row],[Customer_ID]],Table1[[Customer_ID]:[Name]],2,FALSE)</f>
        <v>Joseph Richards</v>
      </c>
      <c r="C252" t="str">
        <f>VLOOKUP(Table6[[#This Row],[Customer_ID]],Table1[[Customer_ID]:[City]],5,FALSE)</f>
        <v>Wigginsville</v>
      </c>
      <c r="D252">
        <f>VLOOKUP(Table6[[#This Row],[Customer_ID]],Table1[],3,FALSE)</f>
        <v>34</v>
      </c>
      <c r="E252" t="str">
        <f>VLOOKUP(Table6[[#This Row],[Customer_ID]],Table1[],4,FALSE)</f>
        <v>Female</v>
      </c>
      <c r="F252" t="str">
        <f>VLOOKUP(Table6[[#This Row],[Customer_ID]],Table1[],6,FALSE)</f>
        <v>Alabama</v>
      </c>
      <c r="G252" t="str">
        <f>VLOOKUP(Table6[[#This Row],[Customer_ID]],Table1[],8,FALSE)</f>
        <v>Bronze</v>
      </c>
      <c r="H252" t="s">
        <v>444</v>
      </c>
      <c r="I252" s="16">
        <v>45513</v>
      </c>
      <c r="J252" t="s">
        <v>1681</v>
      </c>
      <c r="K252" t="str">
        <f>VLOOKUP($J252,'Product_Dim (2)'!$A$2:$G$101,{3,4,5,6},FALSE)</f>
        <v>Clothing</v>
      </c>
      <c r="L252" t="str">
        <f>VLOOKUP($J252,'Product_Dim (2)'!$A$2:$G$101,{4,5,6},FALSE)</f>
        <v>Footwear</v>
      </c>
      <c r="M252" s="6">
        <f t="array" ref="M252">VLOOKUP($J252,'Product_Dim (2)'!$A$2:$G$101,{6},FALSE)</f>
        <v>158.13999999999999</v>
      </c>
      <c r="N252">
        <f>VLOOKUP($J252,'Product_Dim (2)'!$A$2:$G$101,7,FALSE)</f>
        <v>82</v>
      </c>
      <c r="O252" t="s">
        <v>1769</v>
      </c>
      <c r="P252" t="str">
        <f>VLOOKUP($O252,'Store_Dim (2)'!$A$2:$E$21,2,FALSE)</f>
        <v>Moore, Padilla and Butler</v>
      </c>
      <c r="Q252" t="str">
        <f>VLOOKUP(Table6[[#This Row],[Store_ID]],Table4[],3,FALSE)</f>
        <v>South</v>
      </c>
      <c r="R252" t="str">
        <f>VLOOKUP(Table6[[#This Row],[Store_ID]],Table4[],4,FALSE)</f>
        <v>East Johnstad</v>
      </c>
      <c r="S252" t="str">
        <f>VLOOKUP(Table6[[#This Row],[Store_ID]],Table4[],5,FALSE)</f>
        <v>Flagship</v>
      </c>
      <c r="T252">
        <v>4</v>
      </c>
      <c r="U252" s="6">
        <v>578.39</v>
      </c>
      <c r="V252" s="10">
        <v>0.01</v>
      </c>
      <c r="W252" t="s">
        <v>1807</v>
      </c>
      <c r="X252" s="6">
        <v>2290.4243999999999</v>
      </c>
      <c r="AE252"/>
    </row>
    <row r="253" spans="1:31" x14ac:dyDescent="0.25">
      <c r="A253" t="s">
        <v>2060</v>
      </c>
      <c r="B253" t="str">
        <f>VLOOKUP(Table6[[#This Row],[Customer_ID]],Table1[[Customer_ID]:[Name]],2,FALSE)</f>
        <v>Sara Ingram</v>
      </c>
      <c r="C253" t="str">
        <f>VLOOKUP(Table6[[#This Row],[Customer_ID]],Table1[[Customer_ID]:[City]],5,FALSE)</f>
        <v>East Dillonview</v>
      </c>
      <c r="D253">
        <f>VLOOKUP(Table6[[#This Row],[Customer_ID]],Table1[],3,FALSE)</f>
        <v>46</v>
      </c>
      <c r="E253" t="str">
        <f>VLOOKUP(Table6[[#This Row],[Customer_ID]],Table1[],4,FALSE)</f>
        <v>Female</v>
      </c>
      <c r="F253" t="str">
        <f>VLOOKUP(Table6[[#This Row],[Customer_ID]],Table1[],6,FALSE)</f>
        <v>Virginia</v>
      </c>
      <c r="G253" t="str">
        <f>VLOOKUP(Table6[[#This Row],[Customer_ID]],Table1[],8,FALSE)</f>
        <v>Bronze</v>
      </c>
      <c r="H253" t="s">
        <v>1475</v>
      </c>
      <c r="I253" s="16">
        <v>45356</v>
      </c>
      <c r="J253" t="s">
        <v>1613</v>
      </c>
      <c r="K253" t="str">
        <f>VLOOKUP($J253,'Product_Dim (2)'!$A$2:$G$101,{3,4,5,6},FALSE)</f>
        <v>Sports</v>
      </c>
      <c r="L253" t="str">
        <f>VLOOKUP($J253,'Product_Dim (2)'!$A$2:$G$101,{4,5,6},FALSE)</f>
        <v>Fitness</v>
      </c>
      <c r="M253" s="6">
        <f t="array" ref="M253">VLOOKUP($J253,'Product_Dim (2)'!$A$2:$G$101,{6},FALSE)</f>
        <v>313.26</v>
      </c>
      <c r="N253">
        <f>VLOOKUP($J253,'Product_Dim (2)'!$A$2:$G$101,7,FALSE)</f>
        <v>369</v>
      </c>
      <c r="O253" t="s">
        <v>1790</v>
      </c>
      <c r="P253" t="str">
        <f>VLOOKUP($O253,'Store_Dim (2)'!$A$2:$E$21,2,FALSE)</f>
        <v>Holloway Ltd</v>
      </c>
      <c r="Q253" t="str">
        <f>VLOOKUP(Table6[[#This Row],[Store_ID]],Table4[],3,FALSE)</f>
        <v>North</v>
      </c>
      <c r="R253" t="str">
        <f>VLOOKUP(Table6[[#This Row],[Store_ID]],Table4[],4,FALSE)</f>
        <v>Bensonhaven</v>
      </c>
      <c r="S253" t="str">
        <f>VLOOKUP(Table6[[#This Row],[Store_ID]],Table4[],5,FALSE)</f>
        <v>Flagship</v>
      </c>
      <c r="T253">
        <v>4</v>
      </c>
      <c r="U253" s="6">
        <v>982.45</v>
      </c>
      <c r="V253" s="10">
        <v>0.2</v>
      </c>
      <c r="W253" t="s">
        <v>1809</v>
      </c>
      <c r="X253" s="6">
        <v>3143.84</v>
      </c>
      <c r="AE253"/>
    </row>
    <row r="254" spans="1:31" x14ac:dyDescent="0.25">
      <c r="A254" t="s">
        <v>2061</v>
      </c>
      <c r="B254" t="str">
        <f>VLOOKUP(Table6[[#This Row],[Customer_ID]],Table1[[Customer_ID]:[Name]],2,FALSE)</f>
        <v>William Cortez</v>
      </c>
      <c r="C254" t="str">
        <f>VLOOKUP(Table6[[#This Row],[Customer_ID]],Table1[[Customer_ID]:[City]],5,FALSE)</f>
        <v>Port Hannahport</v>
      </c>
      <c r="D254">
        <f>VLOOKUP(Table6[[#This Row],[Customer_ID]],Table1[],3,FALSE)</f>
        <v>29</v>
      </c>
      <c r="E254" t="str">
        <f>VLOOKUP(Table6[[#This Row],[Customer_ID]],Table1[],4,FALSE)</f>
        <v>Male</v>
      </c>
      <c r="F254" t="str">
        <f>VLOOKUP(Table6[[#This Row],[Customer_ID]],Table1[],6,FALSE)</f>
        <v>Ohio</v>
      </c>
      <c r="G254" t="str">
        <f>VLOOKUP(Table6[[#This Row],[Customer_ID]],Table1[],8,FALSE)</f>
        <v>Bronze</v>
      </c>
      <c r="H254" t="s">
        <v>1373</v>
      </c>
      <c r="I254" s="16">
        <v>45925</v>
      </c>
      <c r="J254" t="s">
        <v>1727</v>
      </c>
      <c r="K254" t="str">
        <f>VLOOKUP($J254,'Product_Dim (2)'!$A$2:$G$101,{3,4,5,6},FALSE)</f>
        <v>Electronics</v>
      </c>
      <c r="L254" t="str">
        <f>VLOOKUP($J254,'Product_Dim (2)'!$A$2:$G$101,{4,5,6},FALSE)</f>
        <v>Audio</v>
      </c>
      <c r="M254" s="6">
        <f t="array" ref="M254">VLOOKUP($J254,'Product_Dim (2)'!$A$2:$G$101,{6},FALSE)</f>
        <v>431.67</v>
      </c>
      <c r="N254">
        <f>VLOOKUP($J254,'Product_Dim (2)'!$A$2:$G$101,7,FALSE)</f>
        <v>73</v>
      </c>
      <c r="O254" t="s">
        <v>1796</v>
      </c>
      <c r="P254" t="str">
        <f>VLOOKUP($O254,'Store_Dim (2)'!$A$2:$E$21,2,FALSE)</f>
        <v>Mann-Austin</v>
      </c>
      <c r="Q254" t="str">
        <f>VLOOKUP(Table6[[#This Row],[Store_ID]],Table4[],3,FALSE)</f>
        <v>East</v>
      </c>
      <c r="R254" t="str">
        <f>VLOOKUP(Table6[[#This Row],[Store_ID]],Table4[],4,FALSE)</f>
        <v>Vasquezborough</v>
      </c>
      <c r="S254" t="str">
        <f>VLOOKUP(Table6[[#This Row],[Store_ID]],Table4[],5,FALSE)</f>
        <v>Online</v>
      </c>
      <c r="T254">
        <v>1</v>
      </c>
      <c r="U254" s="6">
        <v>549.52</v>
      </c>
      <c r="V254" s="10">
        <v>0.1</v>
      </c>
      <c r="W254" t="s">
        <v>1809</v>
      </c>
      <c r="X254" s="6">
        <v>494.56799999999998</v>
      </c>
      <c r="AE254"/>
    </row>
    <row r="255" spans="1:31" x14ac:dyDescent="0.25">
      <c r="A255" t="s">
        <v>2062</v>
      </c>
      <c r="B255" t="str">
        <f>VLOOKUP(Table6[[#This Row],[Customer_ID]],Table1[[Customer_ID]:[Name]],2,FALSE)</f>
        <v>William Hull</v>
      </c>
      <c r="C255" t="str">
        <f>VLOOKUP(Table6[[#This Row],[Customer_ID]],Table1[[Customer_ID]:[City]],5,FALSE)</f>
        <v>Heathfort</v>
      </c>
      <c r="D255">
        <f>VLOOKUP(Table6[[#This Row],[Customer_ID]],Table1[],3,FALSE)</f>
        <v>59</v>
      </c>
      <c r="E255" t="str">
        <f>VLOOKUP(Table6[[#This Row],[Customer_ID]],Table1[],4,FALSE)</f>
        <v>Female</v>
      </c>
      <c r="F255" t="str">
        <f>VLOOKUP(Table6[[#This Row],[Customer_ID]],Table1[],6,FALSE)</f>
        <v>Michigan</v>
      </c>
      <c r="G255" t="str">
        <f>VLOOKUP(Table6[[#This Row],[Customer_ID]],Table1[],8,FALSE)</f>
        <v>Platinum</v>
      </c>
      <c r="H255" t="s">
        <v>764</v>
      </c>
      <c r="I255" s="16">
        <v>45876</v>
      </c>
      <c r="J255" t="s">
        <v>1715</v>
      </c>
      <c r="K255" t="str">
        <f>VLOOKUP($J255,'Product_Dim (2)'!$A$2:$G$101,{3,4,5,6},FALSE)</f>
        <v>Home</v>
      </c>
      <c r="L255" t="str">
        <f>VLOOKUP($J255,'Product_Dim (2)'!$A$2:$G$101,{4,5,6},FALSE)</f>
        <v>Appliances</v>
      </c>
      <c r="M255" s="6">
        <f t="array" ref="M255">VLOOKUP($J255,'Product_Dim (2)'!$A$2:$G$101,{6},FALSE)</f>
        <v>447.43</v>
      </c>
      <c r="N255">
        <f>VLOOKUP($J255,'Product_Dim (2)'!$A$2:$G$101,7,FALSE)</f>
        <v>191</v>
      </c>
      <c r="O255" t="s">
        <v>1793</v>
      </c>
      <c r="P255" t="str">
        <f>VLOOKUP($O255,'Store_Dim (2)'!$A$2:$E$21,2,FALSE)</f>
        <v>Guerrero-Schmitt</v>
      </c>
      <c r="Q255" t="str">
        <f>VLOOKUP(Table6[[#This Row],[Store_ID]],Table4[],3,FALSE)</f>
        <v>East</v>
      </c>
      <c r="R255" t="str">
        <f>VLOOKUP(Table6[[#This Row],[Store_ID]],Table4[],4,FALSE)</f>
        <v>East Stevechester</v>
      </c>
      <c r="S255" t="str">
        <f>VLOOKUP(Table6[[#This Row],[Store_ID]],Table4[],5,FALSE)</f>
        <v>Flagship</v>
      </c>
      <c r="T255">
        <v>2</v>
      </c>
      <c r="U255" s="6">
        <v>239.92</v>
      </c>
      <c r="V255" s="10">
        <v>0.16</v>
      </c>
      <c r="W255" t="s">
        <v>1807</v>
      </c>
      <c r="X255" s="6">
        <v>403.06560000000002</v>
      </c>
      <c r="AE255"/>
    </row>
    <row r="256" spans="1:31" x14ac:dyDescent="0.25">
      <c r="A256" t="s">
        <v>2063</v>
      </c>
      <c r="B256" t="str">
        <f>VLOOKUP(Table6[[#This Row],[Customer_ID]],Table1[[Customer_ID]:[Name]],2,FALSE)</f>
        <v>George Rosario</v>
      </c>
      <c r="C256" t="str">
        <f>VLOOKUP(Table6[[#This Row],[Customer_ID]],Table1[[Customer_ID]:[City]],5,FALSE)</f>
        <v>Leburgh</v>
      </c>
      <c r="D256">
        <f>VLOOKUP(Table6[[#This Row],[Customer_ID]],Table1[],3,FALSE)</f>
        <v>53</v>
      </c>
      <c r="E256" t="str">
        <f>VLOOKUP(Table6[[#This Row],[Customer_ID]],Table1[],4,FALSE)</f>
        <v>Male</v>
      </c>
      <c r="F256" t="str">
        <f>VLOOKUP(Table6[[#This Row],[Customer_ID]],Table1[],6,FALSE)</f>
        <v>Florida</v>
      </c>
      <c r="G256" t="str">
        <f>VLOOKUP(Table6[[#This Row],[Customer_ID]],Table1[],8,FALSE)</f>
        <v>Bronze</v>
      </c>
      <c r="H256" t="s">
        <v>295</v>
      </c>
      <c r="I256" s="16">
        <v>45338</v>
      </c>
      <c r="J256" t="s">
        <v>1715</v>
      </c>
      <c r="K256" t="str">
        <f>VLOOKUP($J256,'Product_Dim (2)'!$A$2:$G$101,{3,4,5,6},FALSE)</f>
        <v>Home</v>
      </c>
      <c r="L256" t="str">
        <f>VLOOKUP($J256,'Product_Dim (2)'!$A$2:$G$101,{4,5,6},FALSE)</f>
        <v>Appliances</v>
      </c>
      <c r="M256" s="6">
        <f t="array" ref="M256">VLOOKUP($J256,'Product_Dim (2)'!$A$2:$G$101,{6},FALSE)</f>
        <v>447.43</v>
      </c>
      <c r="N256">
        <f>VLOOKUP($J256,'Product_Dim (2)'!$A$2:$G$101,7,FALSE)</f>
        <v>191</v>
      </c>
      <c r="O256" t="s">
        <v>1759</v>
      </c>
      <c r="P256" t="str">
        <f>VLOOKUP($O256,'Store_Dim (2)'!$A$2:$E$21,2,FALSE)</f>
        <v>Benson-Elliott</v>
      </c>
      <c r="Q256" t="str">
        <f>VLOOKUP(Table6[[#This Row],[Store_ID]],Table4[],3,FALSE)</f>
        <v>East</v>
      </c>
      <c r="R256" t="str">
        <f>VLOOKUP(Table6[[#This Row],[Store_ID]],Table4[],4,FALSE)</f>
        <v>Port Josephberg</v>
      </c>
      <c r="S256" t="str">
        <f>VLOOKUP(Table6[[#This Row],[Store_ID]],Table4[],5,FALSE)</f>
        <v>Online</v>
      </c>
      <c r="T256">
        <v>2</v>
      </c>
      <c r="U256" s="6">
        <v>878.05</v>
      </c>
      <c r="V256" s="10">
        <v>0.11</v>
      </c>
      <c r="W256" t="s">
        <v>1809</v>
      </c>
      <c r="X256" s="6">
        <v>1562.9290000000001</v>
      </c>
      <c r="AE256"/>
    </row>
    <row r="257" spans="1:31" x14ac:dyDescent="0.25">
      <c r="A257" t="s">
        <v>2064</v>
      </c>
      <c r="B257" t="str">
        <f>VLOOKUP(Table6[[#This Row],[Customer_ID]],Table1[[Customer_ID]:[Name]],2,FALSE)</f>
        <v>Denise Williams</v>
      </c>
      <c r="C257" t="str">
        <f>VLOOKUP(Table6[[#This Row],[Customer_ID]],Table1[[Customer_ID]:[City]],5,FALSE)</f>
        <v>Christianstad</v>
      </c>
      <c r="D257">
        <f>VLOOKUP(Table6[[#This Row],[Customer_ID]],Table1[],3,FALSE)</f>
        <v>34</v>
      </c>
      <c r="E257" t="str">
        <f>VLOOKUP(Table6[[#This Row],[Customer_ID]],Table1[],4,FALSE)</f>
        <v>Male</v>
      </c>
      <c r="F257" t="str">
        <f>VLOOKUP(Table6[[#This Row],[Customer_ID]],Table1[],6,FALSE)</f>
        <v>Hawaii</v>
      </c>
      <c r="G257" t="str">
        <f>VLOOKUP(Table6[[#This Row],[Customer_ID]],Table1[],8,FALSE)</f>
        <v>Bronze</v>
      </c>
      <c r="H257" t="s">
        <v>171</v>
      </c>
      <c r="I257" s="16">
        <v>45746</v>
      </c>
      <c r="J257" t="s">
        <v>1529</v>
      </c>
      <c r="K257" t="str">
        <f>VLOOKUP($J257,'Product_Dim (2)'!$A$2:$G$101,{3,4,5,6},FALSE)</f>
        <v>Clothing</v>
      </c>
      <c r="L257" t="str">
        <f>VLOOKUP($J257,'Product_Dim (2)'!$A$2:$G$101,{4,5,6},FALSE)</f>
        <v>Tops</v>
      </c>
      <c r="M257" s="6">
        <f t="array" ref="M257">VLOOKUP($J257,'Product_Dim (2)'!$A$2:$G$101,{6},FALSE)</f>
        <v>342.56</v>
      </c>
      <c r="N257">
        <f>VLOOKUP($J257,'Product_Dim (2)'!$A$2:$G$101,7,FALSE)</f>
        <v>181</v>
      </c>
      <c r="O257" t="s">
        <v>1769</v>
      </c>
      <c r="P257" t="str">
        <f>VLOOKUP($O257,'Store_Dim (2)'!$A$2:$E$21,2,FALSE)</f>
        <v>Moore, Padilla and Butler</v>
      </c>
      <c r="Q257" t="str">
        <f>VLOOKUP(Table6[[#This Row],[Store_ID]],Table4[],3,FALSE)</f>
        <v>South</v>
      </c>
      <c r="R257" t="str">
        <f>VLOOKUP(Table6[[#This Row],[Store_ID]],Table4[],4,FALSE)</f>
        <v>East Johnstad</v>
      </c>
      <c r="S257" t="str">
        <f>VLOOKUP(Table6[[#This Row],[Store_ID]],Table4[],5,FALSE)</f>
        <v>Flagship</v>
      </c>
      <c r="T257">
        <v>3</v>
      </c>
      <c r="U257" s="6">
        <v>546.96</v>
      </c>
      <c r="V257" s="10">
        <v>0.19</v>
      </c>
      <c r="W257" t="s">
        <v>1807</v>
      </c>
      <c r="X257" s="6">
        <v>1329.1128000000001</v>
      </c>
      <c r="AE257"/>
    </row>
    <row r="258" spans="1:31" x14ac:dyDescent="0.25">
      <c r="A258" t="s">
        <v>2065</v>
      </c>
      <c r="B258" t="str">
        <f>VLOOKUP(Table6[[#This Row],[Customer_ID]],Table1[[Customer_ID]:[Name]],2,FALSE)</f>
        <v>Debra Mccullough</v>
      </c>
      <c r="C258" t="str">
        <f>VLOOKUP(Table6[[#This Row],[Customer_ID]],Table1[[Customer_ID]:[City]],5,FALSE)</f>
        <v>Mcdanielfurt</v>
      </c>
      <c r="D258">
        <f>VLOOKUP(Table6[[#This Row],[Customer_ID]],Table1[],3,FALSE)</f>
        <v>42</v>
      </c>
      <c r="E258" t="str">
        <f>VLOOKUP(Table6[[#This Row],[Customer_ID]],Table1[],4,FALSE)</f>
        <v>Male</v>
      </c>
      <c r="F258" t="str">
        <f>VLOOKUP(Table6[[#This Row],[Customer_ID]],Table1[],6,FALSE)</f>
        <v>Montana</v>
      </c>
      <c r="G258" t="str">
        <f>VLOOKUP(Table6[[#This Row],[Customer_ID]],Table1[],8,FALSE)</f>
        <v>Platinum</v>
      </c>
      <c r="H258" t="s">
        <v>1436</v>
      </c>
      <c r="I258" s="16">
        <v>45706</v>
      </c>
      <c r="J258" t="s">
        <v>1565</v>
      </c>
      <c r="K258" t="str">
        <f>VLOOKUP($J258,'Product_Dim (2)'!$A$2:$G$101,{3,4,5,6},FALSE)</f>
        <v>Sports</v>
      </c>
      <c r="L258" t="str">
        <f>VLOOKUP($J258,'Product_Dim (2)'!$A$2:$G$101,{4,5,6},FALSE)</f>
        <v>Accessories</v>
      </c>
      <c r="M258" s="6">
        <f t="array" ref="M258">VLOOKUP($J258,'Product_Dim (2)'!$A$2:$G$101,{6},FALSE)</f>
        <v>144.53</v>
      </c>
      <c r="N258">
        <f>VLOOKUP($J258,'Product_Dim (2)'!$A$2:$G$101,7,FALSE)</f>
        <v>367</v>
      </c>
      <c r="O258" t="s">
        <v>1772</v>
      </c>
      <c r="P258" t="str">
        <f>VLOOKUP($O258,'Store_Dim (2)'!$A$2:$E$21,2,FALSE)</f>
        <v>Hill, Wagner and Ballard</v>
      </c>
      <c r="Q258" t="str">
        <f>VLOOKUP(Table6[[#This Row],[Store_ID]],Table4[],3,FALSE)</f>
        <v>East</v>
      </c>
      <c r="R258" t="str">
        <f>VLOOKUP(Table6[[#This Row],[Store_ID]],Table4[],4,FALSE)</f>
        <v>East Davidville</v>
      </c>
      <c r="S258" t="str">
        <f>VLOOKUP(Table6[[#This Row],[Store_ID]],Table4[],5,FALSE)</f>
        <v>Online</v>
      </c>
      <c r="T258">
        <v>2</v>
      </c>
      <c r="U258" s="6">
        <v>71.77</v>
      </c>
      <c r="V258" s="10">
        <v>0.22</v>
      </c>
      <c r="W258" t="s">
        <v>1807</v>
      </c>
      <c r="X258" s="6">
        <v>111.96120000000001</v>
      </c>
      <c r="AE258"/>
    </row>
    <row r="259" spans="1:31" x14ac:dyDescent="0.25">
      <c r="A259" t="s">
        <v>2066</v>
      </c>
      <c r="B259" t="str">
        <f>VLOOKUP(Table6[[#This Row],[Customer_ID]],Table1[[Customer_ID]:[Name]],2,FALSE)</f>
        <v>Nathan Hernandez</v>
      </c>
      <c r="C259" t="str">
        <f>VLOOKUP(Table6[[#This Row],[Customer_ID]],Table1[[Customer_ID]:[City]],5,FALSE)</f>
        <v>New Becky</v>
      </c>
      <c r="D259">
        <f>VLOOKUP(Table6[[#This Row],[Customer_ID]],Table1[],3,FALSE)</f>
        <v>32</v>
      </c>
      <c r="E259" t="str">
        <f>VLOOKUP(Table6[[#This Row],[Customer_ID]],Table1[],4,FALSE)</f>
        <v>Female</v>
      </c>
      <c r="F259" t="str">
        <f>VLOOKUP(Table6[[#This Row],[Customer_ID]],Table1[],6,FALSE)</f>
        <v>Montana</v>
      </c>
      <c r="G259" t="str">
        <f>VLOOKUP(Table6[[#This Row],[Customer_ID]],Table1[],8,FALSE)</f>
        <v>Silver</v>
      </c>
      <c r="H259" t="s">
        <v>63</v>
      </c>
      <c r="I259" s="16">
        <v>45717</v>
      </c>
      <c r="J259" t="s">
        <v>1579</v>
      </c>
      <c r="K259" t="str">
        <f>VLOOKUP($J259,'Product_Dim (2)'!$A$2:$G$101,{3,4,5,6},FALSE)</f>
        <v>Sports</v>
      </c>
      <c r="L259" t="str">
        <f>VLOOKUP($J259,'Product_Dim (2)'!$A$2:$G$101,{4,5,6},FALSE)</f>
        <v>Outdoor</v>
      </c>
      <c r="M259" s="6">
        <f t="array" ref="M259">VLOOKUP($J259,'Product_Dim (2)'!$A$2:$G$101,{6},FALSE)</f>
        <v>166.06</v>
      </c>
      <c r="N259">
        <f>VLOOKUP($J259,'Product_Dim (2)'!$A$2:$G$101,7,FALSE)</f>
        <v>340</v>
      </c>
      <c r="O259" t="s">
        <v>1740</v>
      </c>
      <c r="P259" t="str">
        <f>VLOOKUP($O259,'Store_Dim (2)'!$A$2:$E$21,2,FALSE)</f>
        <v>Martinez, Adkins and Johnson</v>
      </c>
      <c r="Q259" t="str">
        <f>VLOOKUP(Table6[[#This Row],[Store_ID]],Table4[],3,FALSE)</f>
        <v>North</v>
      </c>
      <c r="R259" t="str">
        <f>VLOOKUP(Table6[[#This Row],[Store_ID]],Table4[],4,FALSE)</f>
        <v>Danielmouth</v>
      </c>
      <c r="S259" t="str">
        <f>VLOOKUP(Table6[[#This Row],[Store_ID]],Table4[],5,FALSE)</f>
        <v>Flagship</v>
      </c>
      <c r="T259">
        <v>2</v>
      </c>
      <c r="U259" s="6">
        <v>679.86</v>
      </c>
      <c r="V259" s="10">
        <v>0.22</v>
      </c>
      <c r="W259" t="s">
        <v>1812</v>
      </c>
      <c r="X259" s="6">
        <v>1060.5816</v>
      </c>
      <c r="AE259"/>
    </row>
    <row r="260" spans="1:31" x14ac:dyDescent="0.25">
      <c r="A260" t="s">
        <v>2067</v>
      </c>
      <c r="B260" t="str">
        <f>VLOOKUP(Table6[[#This Row],[Customer_ID]],Table1[[Customer_ID]:[Name]],2,FALSE)</f>
        <v>Patrick Coleman</v>
      </c>
      <c r="C260" t="str">
        <f>VLOOKUP(Table6[[#This Row],[Customer_ID]],Table1[[Customer_ID]:[City]],5,FALSE)</f>
        <v>New Jeffrey</v>
      </c>
      <c r="D260">
        <f>VLOOKUP(Table6[[#This Row],[Customer_ID]],Table1[],3,FALSE)</f>
        <v>29</v>
      </c>
      <c r="E260" t="str">
        <f>VLOOKUP(Table6[[#This Row],[Customer_ID]],Table1[],4,FALSE)</f>
        <v>Male</v>
      </c>
      <c r="F260" t="str">
        <f>VLOOKUP(Table6[[#This Row],[Customer_ID]],Table1[],6,FALSE)</f>
        <v>Nebraska</v>
      </c>
      <c r="G260" t="str">
        <f>VLOOKUP(Table6[[#This Row],[Customer_ID]],Table1[],8,FALSE)</f>
        <v>Silver</v>
      </c>
      <c r="H260" t="s">
        <v>459</v>
      </c>
      <c r="I260" s="16">
        <v>45300</v>
      </c>
      <c r="J260" t="s">
        <v>1601</v>
      </c>
      <c r="K260" t="str">
        <f>VLOOKUP($J260,'Product_Dim (2)'!$A$2:$G$101,{3,4,5,6},FALSE)</f>
        <v>Home</v>
      </c>
      <c r="L260" t="str">
        <f>VLOOKUP($J260,'Product_Dim (2)'!$A$2:$G$101,{4,5,6},FALSE)</f>
        <v>Lighting</v>
      </c>
      <c r="M260" s="6">
        <f t="array" ref="M260">VLOOKUP($J260,'Product_Dim (2)'!$A$2:$G$101,{6},FALSE)</f>
        <v>382.22</v>
      </c>
      <c r="N260">
        <f>VLOOKUP($J260,'Product_Dim (2)'!$A$2:$G$101,7,FALSE)</f>
        <v>329</v>
      </c>
      <c r="O260" t="s">
        <v>1790</v>
      </c>
      <c r="P260" t="str">
        <f>VLOOKUP($O260,'Store_Dim (2)'!$A$2:$E$21,2,FALSE)</f>
        <v>Holloway Ltd</v>
      </c>
      <c r="Q260" t="str">
        <f>VLOOKUP(Table6[[#This Row],[Store_ID]],Table4[],3,FALSE)</f>
        <v>North</v>
      </c>
      <c r="R260" t="str">
        <f>VLOOKUP(Table6[[#This Row],[Store_ID]],Table4[],4,FALSE)</f>
        <v>Bensonhaven</v>
      </c>
      <c r="S260" t="str">
        <f>VLOOKUP(Table6[[#This Row],[Store_ID]],Table4[],5,FALSE)</f>
        <v>Flagship</v>
      </c>
      <c r="T260">
        <v>1</v>
      </c>
      <c r="U260" s="6">
        <v>222.94</v>
      </c>
      <c r="V260" s="10">
        <v>0.19</v>
      </c>
      <c r="W260" t="s">
        <v>1807</v>
      </c>
      <c r="X260" s="6">
        <v>180.5814</v>
      </c>
      <c r="AE260"/>
    </row>
    <row r="261" spans="1:31" x14ac:dyDescent="0.25">
      <c r="A261" t="s">
        <v>2068</v>
      </c>
      <c r="B261" t="str">
        <f>VLOOKUP(Table6[[#This Row],[Customer_ID]],Table1[[Customer_ID]:[Name]],2,FALSE)</f>
        <v>Nicholas Webb</v>
      </c>
      <c r="C261" t="str">
        <f>VLOOKUP(Table6[[#This Row],[Customer_ID]],Table1[[Customer_ID]:[City]],5,FALSE)</f>
        <v>Lake Timothy</v>
      </c>
      <c r="D261">
        <f>VLOOKUP(Table6[[#This Row],[Customer_ID]],Table1[],3,FALSE)</f>
        <v>19</v>
      </c>
      <c r="E261" t="str">
        <f>VLOOKUP(Table6[[#This Row],[Customer_ID]],Table1[],4,FALSE)</f>
        <v>Male</v>
      </c>
      <c r="F261" t="str">
        <f>VLOOKUP(Table6[[#This Row],[Customer_ID]],Table1[],6,FALSE)</f>
        <v>Nevada</v>
      </c>
      <c r="G261" t="str">
        <f>VLOOKUP(Table6[[#This Row],[Customer_ID]],Table1[],8,FALSE)</f>
        <v>Gold</v>
      </c>
      <c r="H261" t="s">
        <v>788</v>
      </c>
      <c r="I261" s="16">
        <v>45773</v>
      </c>
      <c r="J261" t="s">
        <v>1601</v>
      </c>
      <c r="K261" t="str">
        <f>VLOOKUP($J261,'Product_Dim (2)'!$A$2:$G$101,{3,4,5,6},FALSE)</f>
        <v>Home</v>
      </c>
      <c r="L261" t="str">
        <f>VLOOKUP($J261,'Product_Dim (2)'!$A$2:$G$101,{4,5,6},FALSE)</f>
        <v>Lighting</v>
      </c>
      <c r="M261" s="6">
        <f t="array" ref="M261">VLOOKUP($J261,'Product_Dim (2)'!$A$2:$G$101,{6},FALSE)</f>
        <v>382.22</v>
      </c>
      <c r="N261">
        <f>VLOOKUP($J261,'Product_Dim (2)'!$A$2:$G$101,7,FALSE)</f>
        <v>329</v>
      </c>
      <c r="O261" t="s">
        <v>1744</v>
      </c>
      <c r="P261" t="str">
        <f>VLOOKUP($O261,'Store_Dim (2)'!$A$2:$E$21,2,FALSE)</f>
        <v>Black-Horn</v>
      </c>
      <c r="Q261" t="str">
        <f>VLOOKUP(Table6[[#This Row],[Store_ID]],Table4[],3,FALSE)</f>
        <v>South</v>
      </c>
      <c r="R261" t="str">
        <f>VLOOKUP(Table6[[#This Row],[Store_ID]],Table4[],4,FALSE)</f>
        <v>North Nancyview</v>
      </c>
      <c r="S261" t="str">
        <f>VLOOKUP(Table6[[#This Row],[Store_ID]],Table4[],5,FALSE)</f>
        <v>Outlet</v>
      </c>
      <c r="T261">
        <v>2</v>
      </c>
      <c r="U261" s="6">
        <v>355.3</v>
      </c>
      <c r="V261" s="10">
        <f>1-(X261/(T261*U261))</f>
        <v>0.17000000000000004</v>
      </c>
      <c r="W261" t="s">
        <v>1809</v>
      </c>
      <c r="X261" s="6">
        <v>589.798</v>
      </c>
      <c r="AE261"/>
    </row>
    <row r="262" spans="1:31" x14ac:dyDescent="0.25">
      <c r="A262" t="s">
        <v>2069</v>
      </c>
      <c r="B262" t="str">
        <f>VLOOKUP(Table6[[#This Row],[Customer_ID]],Table1[[Customer_ID]:[Name]],2,FALSE)</f>
        <v>Steven Stein</v>
      </c>
      <c r="C262" t="str">
        <f>VLOOKUP(Table6[[#This Row],[Customer_ID]],Table1[[Customer_ID]:[City]],5,FALSE)</f>
        <v>West Lauren</v>
      </c>
      <c r="D262">
        <f>VLOOKUP(Table6[[#This Row],[Customer_ID]],Table1[],3,FALSE)</f>
        <v>21</v>
      </c>
      <c r="E262" t="str">
        <f>VLOOKUP(Table6[[#This Row],[Customer_ID]],Table1[],4,FALSE)</f>
        <v>Male</v>
      </c>
      <c r="F262" t="str">
        <f>VLOOKUP(Table6[[#This Row],[Customer_ID]],Table1[],6,FALSE)</f>
        <v>Connecticut</v>
      </c>
      <c r="G262" t="str">
        <f>VLOOKUP(Table6[[#This Row],[Customer_ID]],Table1[],8,FALSE)</f>
        <v>Bronze</v>
      </c>
      <c r="H262" t="s">
        <v>361</v>
      </c>
      <c r="I262" s="16">
        <v>45497</v>
      </c>
      <c r="J262" t="s">
        <v>1709</v>
      </c>
      <c r="K262" t="str">
        <f>VLOOKUP($J262,'Product_Dim (2)'!$A$2:$G$101,{3,4,5,6},FALSE)</f>
        <v>Beauty</v>
      </c>
      <c r="L262" t="str">
        <f>VLOOKUP($J262,'Product_Dim (2)'!$A$2:$G$101,{4,5,6},FALSE)</f>
        <v>Makeup</v>
      </c>
      <c r="M262" s="6">
        <f t="array" ref="M262">VLOOKUP($J262,'Product_Dim (2)'!$A$2:$G$101,{6},FALSE)</f>
        <v>183.04</v>
      </c>
      <c r="N262">
        <f>VLOOKUP($J262,'Product_Dim (2)'!$A$2:$G$101,7,FALSE)</f>
        <v>457</v>
      </c>
      <c r="O262" t="s">
        <v>1796</v>
      </c>
      <c r="P262" t="str">
        <f>VLOOKUP($O262,'Store_Dim (2)'!$A$2:$E$21,2,FALSE)</f>
        <v>Mann-Austin</v>
      </c>
      <c r="Q262" t="str">
        <f>VLOOKUP(Table6[[#This Row],[Store_ID]],Table4[],3,FALSE)</f>
        <v>East</v>
      </c>
      <c r="R262" t="str">
        <f>VLOOKUP(Table6[[#This Row],[Store_ID]],Table4[],4,FALSE)</f>
        <v>Vasquezborough</v>
      </c>
      <c r="S262" t="str">
        <f>VLOOKUP(Table6[[#This Row],[Store_ID]],Table4[],5,FALSE)</f>
        <v>Online</v>
      </c>
      <c r="T262">
        <v>4</v>
      </c>
      <c r="U262" s="6">
        <v>611.29999999999995</v>
      </c>
      <c r="V262" s="10">
        <v>0.11</v>
      </c>
      <c r="W262" t="s">
        <v>1809</v>
      </c>
      <c r="X262" s="6">
        <v>2176.2280000000001</v>
      </c>
      <c r="AE262"/>
    </row>
    <row r="263" spans="1:31" x14ac:dyDescent="0.25">
      <c r="A263" t="s">
        <v>2070</v>
      </c>
      <c r="B263" t="str">
        <f>VLOOKUP(Table6[[#This Row],[Customer_ID]],Table1[[Customer_ID]:[Name]],2,FALSE)</f>
        <v>Teresa Johnson</v>
      </c>
      <c r="C263" t="str">
        <f>VLOOKUP(Table6[[#This Row],[Customer_ID]],Table1[[Customer_ID]:[City]],5,FALSE)</f>
        <v>Johnsonbury</v>
      </c>
      <c r="D263">
        <f>VLOOKUP(Table6[[#This Row],[Customer_ID]],Table1[],3,FALSE)</f>
        <v>64</v>
      </c>
      <c r="E263" t="str">
        <f>VLOOKUP(Table6[[#This Row],[Customer_ID]],Table1[],4,FALSE)</f>
        <v>Female</v>
      </c>
      <c r="F263" t="str">
        <f>VLOOKUP(Table6[[#This Row],[Customer_ID]],Table1[],6,FALSE)</f>
        <v>Georgia</v>
      </c>
      <c r="G263" t="str">
        <f>VLOOKUP(Table6[[#This Row],[Customer_ID]],Table1[],8,FALSE)</f>
        <v>Gold</v>
      </c>
      <c r="H263" t="s">
        <v>1036</v>
      </c>
      <c r="I263" s="16">
        <v>45742</v>
      </c>
      <c r="J263" t="s">
        <v>1526</v>
      </c>
      <c r="K263" t="str">
        <f>VLOOKUP($J263,'Product_Dim (2)'!$A$2:$G$101,{3,4,5,6},FALSE)</f>
        <v>Electronics</v>
      </c>
      <c r="L263" t="str">
        <f>VLOOKUP($J263,'Product_Dim (2)'!$A$2:$G$101,{4,5,6},FALSE)</f>
        <v>Computer</v>
      </c>
      <c r="M263" s="6">
        <f t="array" ref="M263">VLOOKUP($J263,'Product_Dim (2)'!$A$2:$G$101,{6},FALSE)</f>
        <v>112.42</v>
      </c>
      <c r="N263">
        <f>VLOOKUP($J263,'Product_Dim (2)'!$A$2:$G$101,7,FALSE)</f>
        <v>416</v>
      </c>
      <c r="O263" t="s">
        <v>1765</v>
      </c>
      <c r="P263" t="str">
        <f>VLOOKUP($O263,'Store_Dim (2)'!$A$2:$E$21,2,FALSE)</f>
        <v>Bean, Jones and Park</v>
      </c>
      <c r="Q263" t="str">
        <f>VLOOKUP(Table6[[#This Row],[Store_ID]],Table4[],3,FALSE)</f>
        <v>West</v>
      </c>
      <c r="R263" t="str">
        <f>VLOOKUP(Table6[[#This Row],[Store_ID]],Table4[],4,FALSE)</f>
        <v>Thompsonborough</v>
      </c>
      <c r="S263" t="str">
        <f>VLOOKUP(Table6[[#This Row],[Store_ID]],Table4[],5,FALSE)</f>
        <v>Online</v>
      </c>
      <c r="T263">
        <v>4</v>
      </c>
      <c r="U263" s="6">
        <v>849.21</v>
      </c>
      <c r="V263" s="10">
        <v>7.0000000000000007E-2</v>
      </c>
      <c r="W263" t="s">
        <v>1807</v>
      </c>
      <c r="X263" s="6">
        <v>3159.0612000000001</v>
      </c>
      <c r="AE263"/>
    </row>
    <row r="264" spans="1:31" x14ac:dyDescent="0.25">
      <c r="A264" t="s">
        <v>2071</v>
      </c>
      <c r="B264" t="str">
        <f>VLOOKUP(Table6[[#This Row],[Customer_ID]],Table1[[Customer_ID]:[Name]],2,FALSE)</f>
        <v>Joan Johnson</v>
      </c>
      <c r="C264" t="str">
        <f>VLOOKUP(Table6[[#This Row],[Customer_ID]],Table1[[Customer_ID]:[City]],5,FALSE)</f>
        <v>Lake Josephport</v>
      </c>
      <c r="D264">
        <f>VLOOKUP(Table6[[#This Row],[Customer_ID]],Table1[],3,FALSE)</f>
        <v>50</v>
      </c>
      <c r="E264" t="str">
        <f>VLOOKUP(Table6[[#This Row],[Customer_ID]],Table1[],4,FALSE)</f>
        <v>Female</v>
      </c>
      <c r="F264" t="str">
        <f>VLOOKUP(Table6[[#This Row],[Customer_ID]],Table1[],6,FALSE)</f>
        <v>Maine</v>
      </c>
      <c r="G264" t="str">
        <f>VLOOKUP(Table6[[#This Row],[Customer_ID]],Table1[],8,FALSE)</f>
        <v>Platinum</v>
      </c>
      <c r="H264" t="s">
        <v>675</v>
      </c>
      <c r="I264" s="16">
        <v>45713</v>
      </c>
      <c r="J264" t="s">
        <v>1615</v>
      </c>
      <c r="K264" t="str">
        <f>VLOOKUP($J264,'Product_Dim (2)'!$A$2:$G$101,{3,4,5,6},FALSE)</f>
        <v>Electronics</v>
      </c>
      <c r="L264" t="str">
        <f>VLOOKUP($J264,'Product_Dim (2)'!$A$2:$G$101,{4,5,6},FALSE)</f>
        <v>Accessories</v>
      </c>
      <c r="M264" s="6">
        <f t="array" ref="M264">VLOOKUP($J264,'Product_Dim (2)'!$A$2:$G$101,{6},FALSE)</f>
        <v>450.71</v>
      </c>
      <c r="N264">
        <f>VLOOKUP($J264,'Product_Dim (2)'!$A$2:$G$101,7,FALSE)</f>
        <v>389</v>
      </c>
      <c r="O264" t="s">
        <v>1762</v>
      </c>
      <c r="P264" t="str">
        <f>VLOOKUP($O264,'Store_Dim (2)'!$A$2:$E$21,2,FALSE)</f>
        <v>Martinez-Mullins</v>
      </c>
      <c r="Q264" t="str">
        <f>VLOOKUP(Table6[[#This Row],[Store_ID]],Table4[],3,FALSE)</f>
        <v>South</v>
      </c>
      <c r="R264" t="str">
        <f>VLOOKUP(Table6[[#This Row],[Store_ID]],Table4[],4,FALSE)</f>
        <v>Williamsfurt</v>
      </c>
      <c r="S264" t="str">
        <f>VLOOKUP(Table6[[#This Row],[Store_ID]],Table4[],5,FALSE)</f>
        <v>Online</v>
      </c>
      <c r="T264">
        <v>3</v>
      </c>
      <c r="U264" s="6">
        <v>553.12</v>
      </c>
      <c r="V264" s="10">
        <v>0.28000000000000003</v>
      </c>
      <c r="W264" t="s">
        <v>1812</v>
      </c>
      <c r="X264" s="6">
        <v>1194.7392</v>
      </c>
      <c r="AE264"/>
    </row>
    <row r="265" spans="1:31" x14ac:dyDescent="0.25">
      <c r="A265" t="s">
        <v>2072</v>
      </c>
      <c r="B265" t="str">
        <f>VLOOKUP(Table6[[#This Row],[Customer_ID]],Table1[[Customer_ID]:[Name]],2,FALSE)</f>
        <v>Kristi Lopez</v>
      </c>
      <c r="C265" t="str">
        <f>VLOOKUP(Table6[[#This Row],[Customer_ID]],Table1[[Customer_ID]:[City]],5,FALSE)</f>
        <v>Spencermouth</v>
      </c>
      <c r="D265">
        <f>VLOOKUP(Table6[[#This Row],[Customer_ID]],Table1[],3,FALSE)</f>
        <v>46</v>
      </c>
      <c r="E265" t="str">
        <f>VLOOKUP(Table6[[#This Row],[Customer_ID]],Table1[],4,FALSE)</f>
        <v>Female</v>
      </c>
      <c r="F265" t="str">
        <f>VLOOKUP(Table6[[#This Row],[Customer_ID]],Table1[],6,FALSE)</f>
        <v>New Jersey</v>
      </c>
      <c r="G265" t="str">
        <f>VLOOKUP(Table6[[#This Row],[Customer_ID]],Table1[],8,FALSE)</f>
        <v>Gold</v>
      </c>
      <c r="H265" t="s">
        <v>888</v>
      </c>
      <c r="I265" s="16">
        <v>45826</v>
      </c>
      <c r="J265" t="s">
        <v>1713</v>
      </c>
      <c r="K265" t="str">
        <f>VLOOKUP($J265,'Product_Dim (2)'!$A$2:$G$101,{3,4,5,6},FALSE)</f>
        <v>Clothing</v>
      </c>
      <c r="L265" t="str">
        <f>VLOOKUP($J265,'Product_Dim (2)'!$A$2:$G$101,{4,5,6},FALSE)</f>
        <v>Footwear</v>
      </c>
      <c r="M265" s="6">
        <f t="array" ref="M265">VLOOKUP($J265,'Product_Dim (2)'!$A$2:$G$101,{6},FALSE)</f>
        <v>438.25</v>
      </c>
      <c r="N265">
        <f>VLOOKUP($J265,'Product_Dim (2)'!$A$2:$G$101,7,FALSE)</f>
        <v>496</v>
      </c>
      <c r="O265" t="s">
        <v>1769</v>
      </c>
      <c r="P265" t="str">
        <f>VLOOKUP($O265,'Store_Dim (2)'!$A$2:$E$21,2,FALSE)</f>
        <v>Moore, Padilla and Butler</v>
      </c>
      <c r="Q265" t="str">
        <f>VLOOKUP(Table6[[#This Row],[Store_ID]],Table4[],3,FALSE)</f>
        <v>South</v>
      </c>
      <c r="R265" t="str">
        <f>VLOOKUP(Table6[[#This Row],[Store_ID]],Table4[],4,FALSE)</f>
        <v>East Johnstad</v>
      </c>
      <c r="S265" t="str">
        <f>VLOOKUP(Table6[[#This Row],[Store_ID]],Table4[],5,FALSE)</f>
        <v>Flagship</v>
      </c>
      <c r="T265">
        <v>2</v>
      </c>
      <c r="U265" s="6">
        <v>903.08</v>
      </c>
      <c r="V265" s="10">
        <v>0.18</v>
      </c>
      <c r="W265" t="s">
        <v>1812</v>
      </c>
      <c r="X265" s="6">
        <v>1481.0512000000001</v>
      </c>
      <c r="AE265"/>
    </row>
    <row r="266" spans="1:31" x14ac:dyDescent="0.25">
      <c r="A266" t="s">
        <v>2073</v>
      </c>
      <c r="B266" t="str">
        <f>VLOOKUP(Table6[[#This Row],[Customer_ID]],Table1[[Customer_ID]:[Name]],2,FALSE)</f>
        <v>Earl Smith Dds</v>
      </c>
      <c r="C266" t="str">
        <f>VLOOKUP(Table6[[#This Row],[Customer_ID]],Table1[[Customer_ID]:[City]],5,FALSE)</f>
        <v>West Sarah</v>
      </c>
      <c r="D266">
        <f>VLOOKUP(Table6[[#This Row],[Customer_ID]],Table1[],3,FALSE)</f>
        <v>59</v>
      </c>
      <c r="E266" t="str">
        <f>VLOOKUP(Table6[[#This Row],[Customer_ID]],Table1[],4,FALSE)</f>
        <v>Male</v>
      </c>
      <c r="F266" t="str">
        <f>VLOOKUP(Table6[[#This Row],[Customer_ID]],Table1[],6,FALSE)</f>
        <v>South Dakota</v>
      </c>
      <c r="G266" t="str">
        <f>VLOOKUP(Table6[[#This Row],[Customer_ID]],Table1[],8,FALSE)</f>
        <v>Gold</v>
      </c>
      <c r="H266" t="s">
        <v>1456</v>
      </c>
      <c r="I266" s="16">
        <v>45648</v>
      </c>
      <c r="J266" t="s">
        <v>1563</v>
      </c>
      <c r="K266" t="str">
        <f>VLOOKUP($J266,'Product_Dim (2)'!$A$2:$G$101,{3,4,5,6},FALSE)</f>
        <v>Beauty</v>
      </c>
      <c r="L266" t="str">
        <f>VLOOKUP($J266,'Product_Dim (2)'!$A$2:$G$101,{4,5,6},FALSE)</f>
        <v>Grooming</v>
      </c>
      <c r="M266" s="6">
        <f t="array" ref="M266">VLOOKUP($J266,'Product_Dim (2)'!$A$2:$G$101,{6},FALSE)</f>
        <v>337.42</v>
      </c>
      <c r="N266">
        <f>VLOOKUP($J266,'Product_Dim (2)'!$A$2:$G$101,7,FALSE)</f>
        <v>256</v>
      </c>
      <c r="O266" t="s">
        <v>1775</v>
      </c>
      <c r="P266" t="str">
        <f>VLOOKUP($O266,'Store_Dim (2)'!$A$2:$E$21,2,FALSE)</f>
        <v>Aguirre-Keller</v>
      </c>
      <c r="Q266" t="str">
        <f>VLOOKUP(Table6[[#This Row],[Store_ID]],Table4[],3,FALSE)</f>
        <v>South</v>
      </c>
      <c r="R266" t="str">
        <f>VLOOKUP(Table6[[#This Row],[Store_ID]],Table4[],4,FALSE)</f>
        <v>Lake Michael</v>
      </c>
      <c r="S266" t="str">
        <f>VLOOKUP(Table6[[#This Row],[Store_ID]],Table4[],5,FALSE)</f>
        <v>Online</v>
      </c>
      <c r="T266">
        <v>4</v>
      </c>
      <c r="U266" s="6">
        <v>640.23</v>
      </c>
      <c r="V266" s="10">
        <v>0.06</v>
      </c>
      <c r="W266" t="s">
        <v>1812</v>
      </c>
      <c r="X266" s="6">
        <v>2407.2647999999999</v>
      </c>
      <c r="AE266"/>
    </row>
    <row r="267" spans="1:31" x14ac:dyDescent="0.25">
      <c r="A267" t="s">
        <v>2074</v>
      </c>
      <c r="B267" t="str">
        <f>VLOOKUP(Table6[[#This Row],[Customer_ID]],Table1[[Customer_ID]:[Name]],2,FALSE)</f>
        <v>Cristian Wright</v>
      </c>
      <c r="C267" t="str">
        <f>VLOOKUP(Table6[[#This Row],[Customer_ID]],Table1[[Customer_ID]:[City]],5,FALSE)</f>
        <v>Port Denise</v>
      </c>
      <c r="D267">
        <f>VLOOKUP(Table6[[#This Row],[Customer_ID]],Table1[],3,FALSE)</f>
        <v>30</v>
      </c>
      <c r="E267" t="str">
        <f>VLOOKUP(Table6[[#This Row],[Customer_ID]],Table1[],4,FALSE)</f>
        <v>Male</v>
      </c>
      <c r="F267" t="str">
        <f>VLOOKUP(Table6[[#This Row],[Customer_ID]],Table1[],6,FALSE)</f>
        <v>California</v>
      </c>
      <c r="G267" t="str">
        <f>VLOOKUP(Table6[[#This Row],[Customer_ID]],Table1[],8,FALSE)</f>
        <v>Bronze</v>
      </c>
      <c r="H267" t="s">
        <v>473</v>
      </c>
      <c r="I267" s="16">
        <v>45836</v>
      </c>
      <c r="J267" t="s">
        <v>1573</v>
      </c>
      <c r="K267" t="str">
        <f>VLOOKUP($J267,'Product_Dim (2)'!$A$2:$G$101,{3,4,5,6},FALSE)</f>
        <v>Home</v>
      </c>
      <c r="L267" t="str">
        <f>VLOOKUP($J267,'Product_Dim (2)'!$A$2:$G$101,{4,5,6},FALSE)</f>
        <v>Storage</v>
      </c>
      <c r="M267" s="6">
        <f t="array" ref="M267">VLOOKUP($J267,'Product_Dim (2)'!$A$2:$G$101,{6},FALSE)</f>
        <v>123.46</v>
      </c>
      <c r="N267">
        <f>VLOOKUP($J267,'Product_Dim (2)'!$A$2:$G$101,7,FALSE)</f>
        <v>76</v>
      </c>
      <c r="O267" t="s">
        <v>1759</v>
      </c>
      <c r="P267" t="str">
        <f>VLOOKUP($O267,'Store_Dim (2)'!$A$2:$E$21,2,FALSE)</f>
        <v>Benson-Elliott</v>
      </c>
      <c r="Q267" t="str">
        <f>VLOOKUP(Table6[[#This Row],[Store_ID]],Table4[],3,FALSE)</f>
        <v>East</v>
      </c>
      <c r="R267" t="str">
        <f>VLOOKUP(Table6[[#This Row],[Store_ID]],Table4[],4,FALSE)</f>
        <v>Port Josephberg</v>
      </c>
      <c r="S267" t="str">
        <f>VLOOKUP(Table6[[#This Row],[Store_ID]],Table4[],5,FALSE)</f>
        <v>Online</v>
      </c>
      <c r="T267">
        <v>1</v>
      </c>
      <c r="U267" s="6">
        <v>518</v>
      </c>
      <c r="V267" s="10">
        <v>0.25</v>
      </c>
      <c r="W267" t="s">
        <v>1807</v>
      </c>
      <c r="X267" s="6">
        <v>388.5</v>
      </c>
      <c r="AE267"/>
    </row>
    <row r="268" spans="1:31" x14ac:dyDescent="0.25">
      <c r="A268" t="s">
        <v>2075</v>
      </c>
      <c r="B268" t="str">
        <f>VLOOKUP(Table6[[#This Row],[Customer_ID]],Table1[[Customer_ID]:[Name]],2,FALSE)</f>
        <v>Thomas Moore</v>
      </c>
      <c r="C268" t="str">
        <f>VLOOKUP(Table6[[#This Row],[Customer_ID]],Table1[[Customer_ID]:[City]],5,FALSE)</f>
        <v>Williamsberg</v>
      </c>
      <c r="D268">
        <f>VLOOKUP(Table6[[#This Row],[Customer_ID]],Table1[],3,FALSE)</f>
        <v>51</v>
      </c>
      <c r="E268" t="str">
        <f>VLOOKUP(Table6[[#This Row],[Customer_ID]],Table1[],4,FALSE)</f>
        <v>Female</v>
      </c>
      <c r="F268" t="str">
        <f>VLOOKUP(Table6[[#This Row],[Customer_ID]],Table1[],6,FALSE)</f>
        <v>New York</v>
      </c>
      <c r="G268" t="str">
        <f>VLOOKUP(Table6[[#This Row],[Customer_ID]],Table1[],8,FALSE)</f>
        <v>Silver</v>
      </c>
      <c r="H268" t="s">
        <v>1327</v>
      </c>
      <c r="I268" s="16">
        <v>45437</v>
      </c>
      <c r="J268" t="s">
        <v>1659</v>
      </c>
      <c r="K268" t="str">
        <f>VLOOKUP($J268,'Product_Dim (2)'!$A$2:$G$101,{3,4,5,6},FALSE)</f>
        <v>Beauty</v>
      </c>
      <c r="L268" t="str">
        <f>VLOOKUP($J268,'Product_Dim (2)'!$A$2:$G$101,{4,5,6},FALSE)</f>
        <v>Makeup</v>
      </c>
      <c r="M268" s="6">
        <f t="array" ref="M268">VLOOKUP($J268,'Product_Dim (2)'!$A$2:$G$101,{6},FALSE)</f>
        <v>299.11</v>
      </c>
      <c r="N268">
        <f>VLOOKUP($J268,'Product_Dim (2)'!$A$2:$G$101,7,FALSE)</f>
        <v>118</v>
      </c>
      <c r="O268" t="s">
        <v>1752</v>
      </c>
      <c r="P268" t="str">
        <f>VLOOKUP($O268,'Store_Dim (2)'!$A$2:$E$21,2,FALSE)</f>
        <v>Alexander Group</v>
      </c>
      <c r="Q268" t="str">
        <f>VLOOKUP(Table6[[#This Row],[Store_ID]],Table4[],3,FALSE)</f>
        <v>South</v>
      </c>
      <c r="R268" t="str">
        <f>VLOOKUP(Table6[[#This Row],[Store_ID]],Table4[],4,FALSE)</f>
        <v>Port Sharon</v>
      </c>
      <c r="S268" t="str">
        <f>VLOOKUP(Table6[[#This Row],[Store_ID]],Table4[],5,FALSE)</f>
        <v>Online</v>
      </c>
      <c r="T268">
        <v>4</v>
      </c>
      <c r="U268" s="6">
        <v>779.25</v>
      </c>
      <c r="V268" s="10">
        <v>0.25</v>
      </c>
      <c r="W268" t="s">
        <v>1807</v>
      </c>
      <c r="X268" s="6">
        <v>2337.75</v>
      </c>
      <c r="AE268"/>
    </row>
    <row r="269" spans="1:31" x14ac:dyDescent="0.25">
      <c r="A269" t="s">
        <v>2076</v>
      </c>
      <c r="B269" t="str">
        <f>VLOOKUP(Table6[[#This Row],[Customer_ID]],Table1[[Customer_ID]:[Name]],2,FALSE)</f>
        <v>Earl Allen</v>
      </c>
      <c r="C269" t="str">
        <f>VLOOKUP(Table6[[#This Row],[Customer_ID]],Table1[[Customer_ID]:[City]],5,FALSE)</f>
        <v>New Jenniferburgh</v>
      </c>
      <c r="D269">
        <f>VLOOKUP(Table6[[#This Row],[Customer_ID]],Table1[],3,FALSE)</f>
        <v>36</v>
      </c>
      <c r="E269" t="str">
        <f>VLOOKUP(Table6[[#This Row],[Customer_ID]],Table1[],4,FALSE)</f>
        <v>Male</v>
      </c>
      <c r="F269" t="str">
        <f>VLOOKUP(Table6[[#This Row],[Customer_ID]],Table1[],6,FALSE)</f>
        <v>Nebraska</v>
      </c>
      <c r="G269" t="str">
        <f>VLOOKUP(Table6[[#This Row],[Customer_ID]],Table1[],8,FALSE)</f>
        <v>Platinum</v>
      </c>
      <c r="H269" t="s">
        <v>406</v>
      </c>
      <c r="I269" s="16">
        <v>45807</v>
      </c>
      <c r="J269" t="s">
        <v>1697</v>
      </c>
      <c r="K269" t="str">
        <f>VLOOKUP($J269,'Product_Dim (2)'!$A$2:$G$101,{3,4,5,6},FALSE)</f>
        <v>Beauty</v>
      </c>
      <c r="L269" t="str">
        <f>VLOOKUP($J269,'Product_Dim (2)'!$A$2:$G$101,{4,5,6},FALSE)</f>
        <v>Skincare</v>
      </c>
      <c r="M269" s="6">
        <f t="array" ref="M269">VLOOKUP($J269,'Product_Dim (2)'!$A$2:$G$101,{6},FALSE)</f>
        <v>250.41615384615383</v>
      </c>
      <c r="N269">
        <f>VLOOKUP($J269,'Product_Dim (2)'!$A$2:$G$101,7,FALSE)</f>
        <v>159</v>
      </c>
      <c r="O269" t="s">
        <v>1762</v>
      </c>
      <c r="P269" t="str">
        <f>VLOOKUP($O269,'Store_Dim (2)'!$A$2:$E$21,2,FALSE)</f>
        <v>Martinez-Mullins</v>
      </c>
      <c r="Q269" t="str">
        <f>VLOOKUP(Table6[[#This Row],[Store_ID]],Table4[],3,FALSE)</f>
        <v>South</v>
      </c>
      <c r="R269" t="str">
        <f>VLOOKUP(Table6[[#This Row],[Store_ID]],Table4[],4,FALSE)</f>
        <v>Williamsfurt</v>
      </c>
      <c r="S269" t="str">
        <f>VLOOKUP(Table6[[#This Row],[Store_ID]],Table4[],5,FALSE)</f>
        <v>Online</v>
      </c>
      <c r="T269">
        <v>2</v>
      </c>
      <c r="U269" s="6">
        <v>467.75</v>
      </c>
      <c r="V269" s="10">
        <v>0.26</v>
      </c>
      <c r="W269" t="s">
        <v>1807</v>
      </c>
      <c r="X269" s="6">
        <v>692.27</v>
      </c>
      <c r="AE269"/>
    </row>
    <row r="270" spans="1:31" x14ac:dyDescent="0.25">
      <c r="A270" t="s">
        <v>2077</v>
      </c>
      <c r="B270" t="str">
        <f>VLOOKUP(Table6[[#This Row],[Customer_ID]],Table1[[Customer_ID]:[Name]],2,FALSE)</f>
        <v>David Lozano</v>
      </c>
      <c r="C270" t="str">
        <f>VLOOKUP(Table6[[#This Row],[Customer_ID]],Table1[[Customer_ID]:[City]],5,FALSE)</f>
        <v>North Michaelfurt</v>
      </c>
      <c r="D270">
        <f>VLOOKUP(Table6[[#This Row],[Customer_ID]],Table1[],3,FALSE)</f>
        <v>23</v>
      </c>
      <c r="E270" t="str">
        <f>VLOOKUP(Table6[[#This Row],[Customer_ID]],Table1[],4,FALSE)</f>
        <v>Female</v>
      </c>
      <c r="F270" t="str">
        <f>VLOOKUP(Table6[[#This Row],[Customer_ID]],Table1[],6,FALSE)</f>
        <v>Wisconsin</v>
      </c>
      <c r="G270" t="str">
        <f>VLOOKUP(Table6[[#This Row],[Customer_ID]],Table1[],8,FALSE)</f>
        <v>Gold</v>
      </c>
      <c r="H270" t="s">
        <v>1249</v>
      </c>
      <c r="I270" s="16">
        <v>45555</v>
      </c>
      <c r="J270" t="s">
        <v>1711</v>
      </c>
      <c r="K270" t="str">
        <f>VLOOKUP($J270,'Product_Dim (2)'!$A$2:$G$101,{3,4,5,6},FALSE)</f>
        <v>Electronics</v>
      </c>
      <c r="L270" t="str">
        <f>VLOOKUP($J270,'Product_Dim (2)'!$A$2:$G$101,{4,5,6},FALSE)</f>
        <v>Accessories</v>
      </c>
      <c r="M270" s="6">
        <f t="array" ref="M270">VLOOKUP($J270,'Product_Dim (2)'!$A$2:$G$101,{6},FALSE)</f>
        <v>340.14</v>
      </c>
      <c r="N270">
        <f>VLOOKUP($J270,'Product_Dim (2)'!$A$2:$G$101,7,FALSE)</f>
        <v>361</v>
      </c>
      <c r="O270" t="s">
        <v>1793</v>
      </c>
      <c r="P270" t="str">
        <f>VLOOKUP($O270,'Store_Dim (2)'!$A$2:$E$21,2,FALSE)</f>
        <v>Guerrero-Schmitt</v>
      </c>
      <c r="Q270" t="str">
        <f>VLOOKUP(Table6[[#This Row],[Store_ID]],Table4[],3,FALSE)</f>
        <v>East</v>
      </c>
      <c r="R270" t="str">
        <f>VLOOKUP(Table6[[#This Row],[Store_ID]],Table4[],4,FALSE)</f>
        <v>East Stevechester</v>
      </c>
      <c r="S270" t="str">
        <f>VLOOKUP(Table6[[#This Row],[Store_ID]],Table4[],5,FALSE)</f>
        <v>Flagship</v>
      </c>
      <c r="T270">
        <v>3</v>
      </c>
      <c r="U270" s="6">
        <f>X270/(T270*(1-V270))</f>
        <v>111.79</v>
      </c>
      <c r="V270" s="10">
        <v>0.06</v>
      </c>
      <c r="W270" t="s">
        <v>1807</v>
      </c>
      <c r="X270" s="6">
        <v>315.24779999999998</v>
      </c>
      <c r="AE270"/>
    </row>
    <row r="271" spans="1:31" x14ac:dyDescent="0.25">
      <c r="A271" t="s">
        <v>2078</v>
      </c>
      <c r="B271" t="str">
        <f>VLOOKUP(Table6[[#This Row],[Customer_ID]],Table1[[Customer_ID]:[Name]],2,FALSE)</f>
        <v>Jordan Wells</v>
      </c>
      <c r="C271" t="str">
        <f>VLOOKUP(Table6[[#This Row],[Customer_ID]],Table1[[Customer_ID]:[City]],5,FALSE)</f>
        <v xml:space="preserve">Phillipschester   </v>
      </c>
      <c r="D271">
        <f>VLOOKUP(Table6[[#This Row],[Customer_ID]],Table1[],3,FALSE)</f>
        <v>47</v>
      </c>
      <c r="E271" t="str">
        <f>VLOOKUP(Table6[[#This Row],[Customer_ID]],Table1[],4,FALSE)</f>
        <v>Female</v>
      </c>
      <c r="F271" t="str">
        <f>VLOOKUP(Table6[[#This Row],[Customer_ID]],Table1[],6,FALSE)</f>
        <v>New Jersey</v>
      </c>
      <c r="G271" t="str">
        <f>VLOOKUP(Table6[[#This Row],[Customer_ID]],Table1[],8,FALSE)</f>
        <v>Gold</v>
      </c>
      <c r="H271" t="s">
        <v>705</v>
      </c>
      <c r="I271" s="16">
        <v>45803</v>
      </c>
      <c r="J271" t="s">
        <v>1605</v>
      </c>
      <c r="K271" t="str">
        <f>VLOOKUP($J271,'Product_Dim (2)'!$A$2:$G$101,{3,4,5,6},FALSE)</f>
        <v>Clothing</v>
      </c>
      <c r="L271" t="str">
        <f>VLOOKUP($J271,'Product_Dim (2)'!$A$2:$G$101,{4,5,6},FALSE)</f>
        <v>Footwear</v>
      </c>
      <c r="M271" s="6">
        <f t="array" ref="M271">VLOOKUP($J271,'Product_Dim (2)'!$A$2:$G$101,{6},FALSE)</f>
        <v>353.47</v>
      </c>
      <c r="N271">
        <f>VLOOKUP($J271,'Product_Dim (2)'!$A$2:$G$101,7,FALSE)</f>
        <v>214</v>
      </c>
      <c r="O271" t="s">
        <v>1735</v>
      </c>
      <c r="P271" t="str">
        <f>VLOOKUP($O271,'Store_Dim (2)'!$A$2:$E$21,2,FALSE)</f>
        <v>Rivera-Warner</v>
      </c>
      <c r="Q271" t="str">
        <f>VLOOKUP(Table6[[#This Row],[Store_ID]],Table4[],3,FALSE)</f>
        <v>East</v>
      </c>
      <c r="R271" t="str">
        <f>VLOOKUP(Table6[[#This Row],[Store_ID]],Table4[],4,FALSE)</f>
        <v>Washingtonfurt</v>
      </c>
      <c r="S271" t="str">
        <f>VLOOKUP(Table6[[#This Row],[Store_ID]],Table4[],5,FALSE)</f>
        <v>Flagship</v>
      </c>
      <c r="T271">
        <v>4</v>
      </c>
      <c r="U271" s="6">
        <v>747.01</v>
      </c>
      <c r="V271" s="10">
        <v>0.13</v>
      </c>
      <c r="W271" t="s">
        <v>1809</v>
      </c>
      <c r="X271" s="6">
        <v>2599.5947999999999</v>
      </c>
      <c r="AE271"/>
    </row>
    <row r="272" spans="1:31" x14ac:dyDescent="0.25">
      <c r="A272" t="s">
        <v>2079</v>
      </c>
      <c r="B272" t="str">
        <f>VLOOKUP(Table6[[#This Row],[Customer_ID]],Table1[[Customer_ID]:[Name]],2,FALSE)</f>
        <v>Colleen Maynard</v>
      </c>
      <c r="C272" t="str">
        <f>VLOOKUP(Table6[[#This Row],[Customer_ID]],Table1[[Customer_ID]:[City]],5,FALSE)</f>
        <v>Singletonmouth</v>
      </c>
      <c r="D272">
        <f>VLOOKUP(Table6[[#This Row],[Customer_ID]],Table1[],3,FALSE)</f>
        <v>29</v>
      </c>
      <c r="E272" t="str">
        <f>VLOOKUP(Table6[[#This Row],[Customer_ID]],Table1[],4,FALSE)</f>
        <v>Male</v>
      </c>
      <c r="F272" t="str">
        <f>VLOOKUP(Table6[[#This Row],[Customer_ID]],Table1[],6,FALSE)</f>
        <v>Utah</v>
      </c>
      <c r="G272" t="str">
        <f>VLOOKUP(Table6[[#This Row],[Customer_ID]],Table1[],8,FALSE)</f>
        <v>Gold</v>
      </c>
      <c r="H272" t="s">
        <v>355</v>
      </c>
      <c r="I272" s="16">
        <v>45735</v>
      </c>
      <c r="J272" t="s">
        <v>1709</v>
      </c>
      <c r="K272" t="str">
        <f>VLOOKUP($J272,'Product_Dim (2)'!$A$2:$G$101,{3,4,5,6},FALSE)</f>
        <v>Beauty</v>
      </c>
      <c r="L272" t="str">
        <f>VLOOKUP($J272,'Product_Dim (2)'!$A$2:$G$101,{4,5,6},FALSE)</f>
        <v>Makeup</v>
      </c>
      <c r="M272" s="6">
        <f t="array" ref="M272">VLOOKUP($J272,'Product_Dim (2)'!$A$2:$G$101,{6},FALSE)</f>
        <v>183.04</v>
      </c>
      <c r="N272">
        <f>VLOOKUP($J272,'Product_Dim (2)'!$A$2:$G$101,7,FALSE)</f>
        <v>457</v>
      </c>
      <c r="O272" t="s">
        <v>1777</v>
      </c>
      <c r="P272" t="str">
        <f>VLOOKUP($O272,'Store_Dim (2)'!$A$2:$E$21,2,FALSE)</f>
        <v>Thomas, Bridges and Harris</v>
      </c>
      <c r="Q272" t="str">
        <f>VLOOKUP(Table6[[#This Row],[Store_ID]],Table4[],3,FALSE)</f>
        <v>North</v>
      </c>
      <c r="R272" t="str">
        <f>VLOOKUP(Table6[[#This Row],[Store_ID]],Table4[],4,FALSE)</f>
        <v>Sabrinatown</v>
      </c>
      <c r="S272" t="str">
        <f>VLOOKUP(Table6[[#This Row],[Store_ID]],Table4[],5,FALSE)</f>
        <v>Online</v>
      </c>
      <c r="T272">
        <v>4</v>
      </c>
      <c r="U272" s="6">
        <v>461.83</v>
      </c>
      <c r="V272" s="10">
        <v>0.28000000000000003</v>
      </c>
      <c r="W272" t="s">
        <v>1809</v>
      </c>
      <c r="X272" s="6">
        <v>1330.0704000000001</v>
      </c>
      <c r="AE272"/>
    </row>
    <row r="273" spans="1:31" x14ac:dyDescent="0.25">
      <c r="A273" t="s">
        <v>2080</v>
      </c>
      <c r="B273" t="str">
        <f>VLOOKUP(Table6[[#This Row],[Customer_ID]],Table1[[Customer_ID]:[Name]],2,FALSE)</f>
        <v>Morgan Bowen</v>
      </c>
      <c r="C273" t="str">
        <f>VLOOKUP(Table6[[#This Row],[Customer_ID]],Table1[[Customer_ID]:[City]],5,FALSE)</f>
        <v>Parksfort</v>
      </c>
      <c r="D273">
        <f>VLOOKUP(Table6[[#This Row],[Customer_ID]],Table1[],3,FALSE)</f>
        <v>54</v>
      </c>
      <c r="E273" t="str">
        <f>VLOOKUP(Table6[[#This Row],[Customer_ID]],Table1[],4,FALSE)</f>
        <v>Male</v>
      </c>
      <c r="F273" t="str">
        <f>VLOOKUP(Table6[[#This Row],[Customer_ID]],Table1[],6,FALSE)</f>
        <v>Washington</v>
      </c>
      <c r="G273" t="str">
        <f>VLOOKUP(Table6[[#This Row],[Customer_ID]],Table1[],8,FALSE)</f>
        <v>Gold</v>
      </c>
      <c r="H273" t="s">
        <v>453</v>
      </c>
      <c r="I273" s="16">
        <v>45750</v>
      </c>
      <c r="J273" t="s">
        <v>1671</v>
      </c>
      <c r="K273" t="str">
        <f>VLOOKUP($J273,'Product_Dim (2)'!$A$2:$G$101,{3,4,5,6},FALSE)</f>
        <v>Home</v>
      </c>
      <c r="L273" t="str">
        <f>VLOOKUP($J273,'Product_Dim (2)'!$A$2:$G$101,{4,5,6},FALSE)</f>
        <v>Storage</v>
      </c>
      <c r="M273" s="6">
        <f t="array" ref="M273">VLOOKUP($J273,'Product_Dim (2)'!$A$2:$G$101,{6},FALSE)</f>
        <v>138.05000000000001</v>
      </c>
      <c r="N273">
        <f>VLOOKUP($J273,'Product_Dim (2)'!$A$2:$G$101,7,FALSE)</f>
        <v>89</v>
      </c>
      <c r="O273" t="s">
        <v>1765</v>
      </c>
      <c r="P273" t="str">
        <f>VLOOKUP($O273,'Store_Dim (2)'!$A$2:$E$21,2,FALSE)</f>
        <v>Bean, Jones and Park</v>
      </c>
      <c r="Q273" t="str">
        <f>VLOOKUP(Table6[[#This Row],[Store_ID]],Table4[],3,FALSE)</f>
        <v>West</v>
      </c>
      <c r="R273" t="str">
        <f>VLOOKUP(Table6[[#This Row],[Store_ID]],Table4[],4,FALSE)</f>
        <v>Thompsonborough</v>
      </c>
      <c r="S273" t="str">
        <f>VLOOKUP(Table6[[#This Row],[Store_ID]],Table4[],5,FALSE)</f>
        <v>Online</v>
      </c>
      <c r="T273">
        <v>2</v>
      </c>
      <c r="U273" s="6">
        <v>105.15</v>
      </c>
      <c r="V273" s="10">
        <v>0.06</v>
      </c>
      <c r="W273" t="s">
        <v>1807</v>
      </c>
      <c r="X273" s="6">
        <v>197.68199999999999</v>
      </c>
      <c r="AE273"/>
    </row>
    <row r="274" spans="1:31" x14ac:dyDescent="0.25">
      <c r="A274" t="s">
        <v>2081</v>
      </c>
      <c r="B274" t="str">
        <f>VLOOKUP(Table6[[#This Row],[Customer_ID]],Table1[[Customer_ID]:[Name]],2,FALSE)</f>
        <v>Robert Jones Dds</v>
      </c>
      <c r="C274" t="str">
        <f>VLOOKUP(Table6[[#This Row],[Customer_ID]],Table1[[Customer_ID]:[City]],5,FALSE)</f>
        <v>Tristanton</v>
      </c>
      <c r="D274">
        <f>VLOOKUP(Table6[[#This Row],[Customer_ID]],Table1[],3,FALSE)</f>
        <v>25</v>
      </c>
      <c r="E274" t="str">
        <f>VLOOKUP(Table6[[#This Row],[Customer_ID]],Table1[],4,FALSE)</f>
        <v>Male</v>
      </c>
      <c r="F274" t="str">
        <f>VLOOKUP(Table6[[#This Row],[Customer_ID]],Table1[],6,FALSE)</f>
        <v>Oklahoma</v>
      </c>
      <c r="G274" t="str">
        <f>VLOOKUP(Table6[[#This Row],[Customer_ID]],Table1[],8,FALSE)</f>
        <v>Platinum</v>
      </c>
      <c r="H274" t="s">
        <v>134</v>
      </c>
      <c r="I274" s="16">
        <v>45693</v>
      </c>
      <c r="J274" t="s">
        <v>1577</v>
      </c>
      <c r="K274" t="str">
        <f>VLOOKUP($J274,'Product_Dim (2)'!$A$2:$G$101,{3,4,5,6},FALSE)</f>
        <v>Clothing</v>
      </c>
      <c r="L274" t="str">
        <f>VLOOKUP($J274,'Product_Dim (2)'!$A$2:$G$101,{4,5,6},FALSE)</f>
        <v>Tops</v>
      </c>
      <c r="M274" s="6">
        <f t="array" ref="M274">VLOOKUP($J274,'Product_Dim (2)'!$A$2:$G$101,{6},FALSE)</f>
        <v>265.73266666666666</v>
      </c>
      <c r="N274">
        <f>VLOOKUP($J274,'Product_Dim (2)'!$A$2:$G$101,7,FALSE)</f>
        <v>360</v>
      </c>
      <c r="O274" t="s">
        <v>1749</v>
      </c>
      <c r="P274" t="str">
        <f>VLOOKUP($O274,'Store_Dim (2)'!$A$2:$E$21,2,FALSE)</f>
        <v>Johnson-Wright</v>
      </c>
      <c r="Q274" t="str">
        <f>VLOOKUP(Table6[[#This Row],[Store_ID]],Table4[],3,FALSE)</f>
        <v>North</v>
      </c>
      <c r="R274" t="str">
        <f>VLOOKUP(Table6[[#This Row],[Store_ID]],Table4[],4,FALSE)</f>
        <v>Hoodberg</v>
      </c>
      <c r="S274" t="str">
        <f>VLOOKUP(Table6[[#This Row],[Store_ID]],Table4[],5,FALSE)</f>
        <v>Outlet</v>
      </c>
      <c r="T274">
        <v>3</v>
      </c>
      <c r="U274" s="6">
        <v>610.24</v>
      </c>
      <c r="V274" s="10">
        <v>0.17</v>
      </c>
      <c r="W274" t="s">
        <v>1812</v>
      </c>
      <c r="X274" s="6">
        <v>1519.4975999999999</v>
      </c>
      <c r="AE274"/>
    </row>
    <row r="275" spans="1:31" x14ac:dyDescent="0.25">
      <c r="A275" t="s">
        <v>2082</v>
      </c>
      <c r="B275" t="str">
        <f>VLOOKUP(Table6[[#This Row],[Customer_ID]],Table1[[Customer_ID]:[Name]],2,FALSE)</f>
        <v>Jason Mullins</v>
      </c>
      <c r="C275" t="str">
        <f>VLOOKUP(Table6[[#This Row],[Customer_ID]],Table1[[Customer_ID]:[City]],5,FALSE)</f>
        <v>Brianchester</v>
      </c>
      <c r="D275">
        <f>VLOOKUP(Table6[[#This Row],[Customer_ID]],Table1[],3,FALSE)</f>
        <v>47</v>
      </c>
      <c r="E275" t="str">
        <f>VLOOKUP(Table6[[#This Row],[Customer_ID]],Table1[],4,FALSE)</f>
        <v>Female</v>
      </c>
      <c r="F275" t="str">
        <f>VLOOKUP(Table6[[#This Row],[Customer_ID]],Table1[],6,FALSE)</f>
        <v>Delaware</v>
      </c>
      <c r="G275" t="str">
        <f>VLOOKUP(Table6[[#This Row],[Customer_ID]],Table1[],8,FALSE)</f>
        <v>Silver</v>
      </c>
      <c r="H275" t="s">
        <v>974</v>
      </c>
      <c r="I275" s="16">
        <v>45667</v>
      </c>
      <c r="J275" t="s">
        <v>1679</v>
      </c>
      <c r="K275" t="str">
        <f>VLOOKUP($J275,'Product_Dim (2)'!$A$2:$G$101,{3,4,5,6},FALSE)</f>
        <v>Electronics</v>
      </c>
      <c r="L275" t="str">
        <f>VLOOKUP($J275,'Product_Dim (2)'!$A$2:$G$101,{4,5,6},FALSE)</f>
        <v>Audio</v>
      </c>
      <c r="M275" s="6">
        <f t="array" ref="M275">VLOOKUP($J275,'Product_Dim (2)'!$A$2:$G$101,{6},FALSE)</f>
        <v>403.71</v>
      </c>
      <c r="N275">
        <f>VLOOKUP($J275,'Product_Dim (2)'!$A$2:$G$101,7,FALSE)</f>
        <v>159</v>
      </c>
      <c r="O275" t="s">
        <v>1765</v>
      </c>
      <c r="P275" t="str">
        <f>VLOOKUP($O275,'Store_Dim (2)'!$A$2:$E$21,2,FALSE)</f>
        <v>Bean, Jones and Park</v>
      </c>
      <c r="Q275" t="str">
        <f>VLOOKUP(Table6[[#This Row],[Store_ID]],Table4[],3,FALSE)</f>
        <v>West</v>
      </c>
      <c r="R275" t="str">
        <f>VLOOKUP(Table6[[#This Row],[Store_ID]],Table4[],4,FALSE)</f>
        <v>Thompsonborough</v>
      </c>
      <c r="S275" t="str">
        <f>VLOOKUP(Table6[[#This Row],[Store_ID]],Table4[],5,FALSE)</f>
        <v>Online</v>
      </c>
      <c r="T275">
        <v>1</v>
      </c>
      <c r="U275" s="6">
        <v>872.12</v>
      </c>
      <c r="V275" s="10">
        <v>7.0000000000000007E-2</v>
      </c>
      <c r="W275" t="s">
        <v>1809</v>
      </c>
      <c r="X275" s="6">
        <v>811.07159999999999</v>
      </c>
      <c r="AE275"/>
    </row>
    <row r="276" spans="1:31" x14ac:dyDescent="0.25">
      <c r="A276" t="s">
        <v>2083</v>
      </c>
      <c r="B276" t="str">
        <f>VLOOKUP(Table6[[#This Row],[Customer_ID]],Table1[[Customer_ID]:[Name]],2,FALSE)</f>
        <v>Thomas Moore</v>
      </c>
      <c r="C276" t="str">
        <f>VLOOKUP(Table6[[#This Row],[Customer_ID]],Table1[[Customer_ID]:[City]],5,FALSE)</f>
        <v>Williamsberg</v>
      </c>
      <c r="D276">
        <f>VLOOKUP(Table6[[#This Row],[Customer_ID]],Table1[],3,FALSE)</f>
        <v>51</v>
      </c>
      <c r="E276" t="str">
        <f>VLOOKUP(Table6[[#This Row],[Customer_ID]],Table1[],4,FALSE)</f>
        <v>Female</v>
      </c>
      <c r="F276" t="str">
        <f>VLOOKUP(Table6[[#This Row],[Customer_ID]],Table1[],6,FALSE)</f>
        <v>New York</v>
      </c>
      <c r="G276" t="str">
        <f>VLOOKUP(Table6[[#This Row],[Customer_ID]],Table1[],8,FALSE)</f>
        <v>Silver</v>
      </c>
      <c r="H276" t="s">
        <v>1327</v>
      </c>
      <c r="I276" s="16">
        <v>45316</v>
      </c>
      <c r="J276" t="s">
        <v>1551</v>
      </c>
      <c r="K276" t="str">
        <f>VLOOKUP($J276,'Product_Dim (2)'!$A$2:$G$101,{3,4,5,6},FALSE)</f>
        <v>Home</v>
      </c>
      <c r="L276" t="str">
        <f>VLOOKUP($J276,'Product_Dim (2)'!$A$2:$G$101,{4,5,6},FALSE)</f>
        <v>Kitchen</v>
      </c>
      <c r="M276" s="6">
        <f t="array" ref="M276">VLOOKUP($J276,'Product_Dim (2)'!$A$2:$G$101,{6},FALSE)</f>
        <v>298.86</v>
      </c>
      <c r="N276">
        <f>VLOOKUP($J276,'Product_Dim (2)'!$A$2:$G$101,7,FALSE)</f>
        <v>308</v>
      </c>
      <c r="O276" t="s">
        <v>1740</v>
      </c>
      <c r="P276" t="str">
        <f>VLOOKUP($O276,'Store_Dim (2)'!$A$2:$E$21,2,FALSE)</f>
        <v>Martinez, Adkins and Johnson</v>
      </c>
      <c r="Q276" t="str">
        <f>VLOOKUP(Table6[[#This Row],[Store_ID]],Table4[],3,FALSE)</f>
        <v>North</v>
      </c>
      <c r="R276" t="str">
        <f>VLOOKUP(Table6[[#This Row],[Store_ID]],Table4[],4,FALSE)</f>
        <v>Danielmouth</v>
      </c>
      <c r="S276" t="str">
        <f>VLOOKUP(Table6[[#This Row],[Store_ID]],Table4[],5,FALSE)</f>
        <v>Flagship</v>
      </c>
      <c r="T276">
        <v>1</v>
      </c>
      <c r="U276" s="6">
        <v>406.79</v>
      </c>
      <c r="V276" s="10">
        <v>0.03</v>
      </c>
      <c r="W276" t="s">
        <v>1812</v>
      </c>
      <c r="X276" s="6">
        <v>394.58629999999999</v>
      </c>
      <c r="AE276"/>
    </row>
    <row r="277" spans="1:31" x14ac:dyDescent="0.25">
      <c r="A277" t="s">
        <v>2084</v>
      </c>
      <c r="B277" t="str">
        <f>VLOOKUP(Table6[[#This Row],[Customer_ID]],Table1[[Customer_ID]:[Name]],2,FALSE)</f>
        <v>Jacqueline Anthony</v>
      </c>
      <c r="C277" t="str">
        <f>VLOOKUP(Table6[[#This Row],[Customer_ID]],Table1[[Customer_ID]:[City]],5,FALSE)</f>
        <v>Vincentside</v>
      </c>
      <c r="D277">
        <f>VLOOKUP(Table6[[#This Row],[Customer_ID]],Table1[],3,FALSE)</f>
        <v>28</v>
      </c>
      <c r="E277" t="str">
        <f>VLOOKUP(Table6[[#This Row],[Customer_ID]],Table1[],4,FALSE)</f>
        <v>Male</v>
      </c>
      <c r="F277" t="str">
        <f>VLOOKUP(Table6[[#This Row],[Customer_ID]],Table1[],6,FALSE)</f>
        <v>Ohio</v>
      </c>
      <c r="G277" t="str">
        <f>VLOOKUP(Table6[[#This Row],[Customer_ID]],Table1[],8,FALSE)</f>
        <v>Bronze</v>
      </c>
      <c r="H277" t="s">
        <v>1150</v>
      </c>
      <c r="I277" s="16">
        <v>45932</v>
      </c>
      <c r="J277" t="s">
        <v>1639</v>
      </c>
      <c r="K277" t="str">
        <f>VLOOKUP($J277,'Product_Dim (2)'!$A$2:$G$101,{3,4,5,6},FALSE)</f>
        <v>Sports</v>
      </c>
      <c r="L277" t="str">
        <f>VLOOKUP($J277,'Product_Dim (2)'!$A$2:$G$101,{4,5,6},FALSE)</f>
        <v>Accessories</v>
      </c>
      <c r="M277" s="6">
        <f t="array" ref="M277">VLOOKUP($J277,'Product_Dim (2)'!$A$2:$G$101,{6},FALSE)</f>
        <v>434.84</v>
      </c>
      <c r="N277">
        <f>VLOOKUP($J277,'Product_Dim (2)'!$A$2:$G$101,7,FALSE)</f>
        <v>185</v>
      </c>
      <c r="O277" t="s">
        <v>1782</v>
      </c>
      <c r="P277" t="str">
        <f>VLOOKUP($O277,'Store_Dim (2)'!$A$2:$E$21,2,FALSE)</f>
        <v>Mcdonald Inc</v>
      </c>
      <c r="Q277" t="str">
        <f>VLOOKUP(Table6[[#This Row],[Store_ID]],Table4[],3,FALSE)</f>
        <v>South</v>
      </c>
      <c r="R277" t="str">
        <f>VLOOKUP(Table6[[#This Row],[Store_ID]],Table4[],4,FALSE)</f>
        <v>Christopherland</v>
      </c>
      <c r="S277" t="str">
        <f>VLOOKUP(Table6[[#This Row],[Store_ID]],Table4[],5,FALSE)</f>
        <v>Outlet</v>
      </c>
      <c r="T277">
        <v>1</v>
      </c>
      <c r="U277" s="6">
        <v>606.01</v>
      </c>
      <c r="V277" s="10">
        <v>0.04</v>
      </c>
      <c r="W277" t="s">
        <v>1809</v>
      </c>
      <c r="X277" s="6">
        <v>581.76959999999997</v>
      </c>
      <c r="AE277"/>
    </row>
    <row r="278" spans="1:31" x14ac:dyDescent="0.25">
      <c r="A278" t="s">
        <v>2085</v>
      </c>
      <c r="B278" t="str">
        <f>VLOOKUP(Table6[[#This Row],[Customer_ID]],Table1[[Customer_ID]:[Name]],2,FALSE)</f>
        <v>Heather Valenzuela</v>
      </c>
      <c r="C278" t="str">
        <f>VLOOKUP(Table6[[#This Row],[Customer_ID]],Table1[[Customer_ID]:[City]],5,FALSE)</f>
        <v>New Angiefurt</v>
      </c>
      <c r="D278">
        <f>VLOOKUP(Table6[[#This Row],[Customer_ID]],Table1[],3,FALSE)</f>
        <v>31</v>
      </c>
      <c r="E278" t="str">
        <f>VLOOKUP(Table6[[#This Row],[Customer_ID]],Table1[],4,FALSE)</f>
        <v>Male</v>
      </c>
      <c r="F278" t="str">
        <f>VLOOKUP(Table6[[#This Row],[Customer_ID]],Table1[],6,FALSE)</f>
        <v>Alaska</v>
      </c>
      <c r="G278" t="str">
        <f>VLOOKUP(Table6[[#This Row],[Customer_ID]],Table1[],8,FALSE)</f>
        <v>Bronze</v>
      </c>
      <c r="H278" t="s">
        <v>1083</v>
      </c>
      <c r="I278" s="16">
        <v>45483</v>
      </c>
      <c r="J278" t="s">
        <v>1565</v>
      </c>
      <c r="K278" t="str">
        <f>VLOOKUP($J278,'Product_Dim (2)'!$A$2:$G$101,{3,4,5,6},FALSE)</f>
        <v>Sports</v>
      </c>
      <c r="L278" t="str">
        <f>VLOOKUP($J278,'Product_Dim (2)'!$A$2:$G$101,{4,5,6},FALSE)</f>
        <v>Accessories</v>
      </c>
      <c r="M278" s="6">
        <f t="array" ref="M278">VLOOKUP($J278,'Product_Dim (2)'!$A$2:$G$101,{6},FALSE)</f>
        <v>144.53</v>
      </c>
      <c r="N278">
        <f>VLOOKUP($J278,'Product_Dim (2)'!$A$2:$G$101,7,FALSE)</f>
        <v>367</v>
      </c>
      <c r="O278" t="s">
        <v>1756</v>
      </c>
      <c r="P278" t="str">
        <f>VLOOKUP($O278,'Store_Dim (2)'!$A$2:$E$21,2,FALSE)</f>
        <v>Gray Ltd</v>
      </c>
      <c r="Q278" t="str">
        <f>VLOOKUP(Table6[[#This Row],[Store_ID]],Table4[],3,FALSE)</f>
        <v>North</v>
      </c>
      <c r="R278" t="str">
        <f>VLOOKUP(Table6[[#This Row],[Store_ID]],Table4[],4,FALSE)</f>
        <v>New Michaelchester</v>
      </c>
      <c r="S278" t="str">
        <f>VLOOKUP(Table6[[#This Row],[Store_ID]],Table4[],5,FALSE)</f>
        <v>Outlet</v>
      </c>
      <c r="T278">
        <v>4</v>
      </c>
      <c r="U278" s="6">
        <v>322.58</v>
      </c>
      <c r="V278" s="10">
        <v>0.06</v>
      </c>
      <c r="W278" t="s">
        <v>1807</v>
      </c>
      <c r="X278" s="6">
        <v>1212.9007999999999</v>
      </c>
      <c r="AE278"/>
    </row>
    <row r="279" spans="1:31" x14ac:dyDescent="0.25">
      <c r="A279" t="s">
        <v>2086</v>
      </c>
      <c r="B279" t="str">
        <f>VLOOKUP(Table6[[#This Row],[Customer_ID]],Table1[[Customer_ID]:[Name]],2,FALSE)</f>
        <v>Jessica Castro</v>
      </c>
      <c r="C279" t="str">
        <f>VLOOKUP(Table6[[#This Row],[Customer_ID]],Table1[[Customer_ID]:[City]],5,FALSE)</f>
        <v>West Markton</v>
      </c>
      <c r="D279">
        <f>VLOOKUP(Table6[[#This Row],[Customer_ID]],Table1[],3,FALSE)</f>
        <v>32</v>
      </c>
      <c r="E279" t="str">
        <f>VLOOKUP(Table6[[#This Row],[Customer_ID]],Table1[],4,FALSE)</f>
        <v>Male</v>
      </c>
      <c r="F279" t="str">
        <f>VLOOKUP(Table6[[#This Row],[Customer_ID]],Table1[],6,FALSE)</f>
        <v>Massachusetts</v>
      </c>
      <c r="G279" t="str">
        <f>VLOOKUP(Table6[[#This Row],[Customer_ID]],Table1[],8,FALSE)</f>
        <v>Bronze</v>
      </c>
      <c r="H279" t="s">
        <v>1472</v>
      </c>
      <c r="I279" s="16">
        <v>45661</v>
      </c>
      <c r="J279" t="s">
        <v>1685</v>
      </c>
      <c r="K279" t="str">
        <f>VLOOKUP($J279,'Product_Dim (2)'!$A$2:$G$101,{3,4,5,6},FALSE)</f>
        <v>Electronics</v>
      </c>
      <c r="L279" t="str">
        <f>VLOOKUP($J279,'Product_Dim (2)'!$A$2:$G$101,{4,5,6},FALSE)</f>
        <v>Appliances</v>
      </c>
      <c r="M279" s="6">
        <f t="array" ref="M279">VLOOKUP($J279,'Product_Dim (2)'!$A$2:$G$101,{6},FALSE)</f>
        <v>480.9</v>
      </c>
      <c r="N279">
        <f>VLOOKUP($J279,'Product_Dim (2)'!$A$2:$G$101,7,FALSE)</f>
        <v>104</v>
      </c>
      <c r="O279" t="s">
        <v>1793</v>
      </c>
      <c r="P279" t="str">
        <f>VLOOKUP($O279,'Store_Dim (2)'!$A$2:$E$21,2,FALSE)</f>
        <v>Guerrero-Schmitt</v>
      </c>
      <c r="Q279" t="str">
        <f>VLOOKUP(Table6[[#This Row],[Store_ID]],Table4[],3,FALSE)</f>
        <v>East</v>
      </c>
      <c r="R279" t="str">
        <f>VLOOKUP(Table6[[#This Row],[Store_ID]],Table4[],4,FALSE)</f>
        <v>East Stevechester</v>
      </c>
      <c r="S279" t="str">
        <f>VLOOKUP(Table6[[#This Row],[Store_ID]],Table4[],5,FALSE)</f>
        <v>Flagship</v>
      </c>
      <c r="T279">
        <v>4</v>
      </c>
      <c r="U279" s="6">
        <v>463.17</v>
      </c>
      <c r="V279" s="10">
        <v>0.06</v>
      </c>
      <c r="W279" t="s">
        <v>1809</v>
      </c>
      <c r="X279" s="6">
        <v>1741.5192</v>
      </c>
      <c r="AE279"/>
    </row>
    <row r="280" spans="1:31" x14ac:dyDescent="0.25">
      <c r="A280" t="s">
        <v>2087</v>
      </c>
      <c r="B280" t="str">
        <f>VLOOKUP(Table6[[#This Row],[Customer_ID]],Table1[[Customer_ID]:[Name]],2,FALSE)</f>
        <v>Robert House</v>
      </c>
      <c r="C280" t="str">
        <f>VLOOKUP(Table6[[#This Row],[Customer_ID]],Table1[[Customer_ID]:[City]],5,FALSE)</f>
        <v>Lake James</v>
      </c>
      <c r="D280">
        <f>VLOOKUP(Table6[[#This Row],[Customer_ID]],Table1[],3,FALSE)</f>
        <v>34</v>
      </c>
      <c r="E280" t="str">
        <f>VLOOKUP(Table6[[#This Row],[Customer_ID]],Table1[],4,FALSE)</f>
        <v>Male</v>
      </c>
      <c r="F280" t="str">
        <f>VLOOKUP(Table6[[#This Row],[Customer_ID]],Table1[],6,FALSE)</f>
        <v>Maryland</v>
      </c>
      <c r="G280" t="str">
        <f>VLOOKUP(Table6[[#This Row],[Customer_ID]],Table1[],8,FALSE)</f>
        <v>Gold</v>
      </c>
      <c r="H280" t="s">
        <v>986</v>
      </c>
      <c r="I280" s="16">
        <v>45798</v>
      </c>
      <c r="J280" t="s">
        <v>1581</v>
      </c>
      <c r="K280" t="str">
        <f>VLOOKUP($J280,'Product_Dim (2)'!$A$2:$G$101,{3,4,5,6},FALSE)</f>
        <v>Clothing</v>
      </c>
      <c r="L280" t="str">
        <f>VLOOKUP($J280,'Product_Dim (2)'!$A$2:$G$101,{4,5,6},FALSE)</f>
        <v>Accessories</v>
      </c>
      <c r="M280" s="6">
        <f t="array" ref="M280">VLOOKUP($J280,'Product_Dim (2)'!$A$2:$G$101,{6},FALSE)</f>
        <v>174.02</v>
      </c>
      <c r="N280">
        <f>VLOOKUP($J280,'Product_Dim (2)'!$A$2:$G$101,7,FALSE)</f>
        <v>268</v>
      </c>
      <c r="O280" t="s">
        <v>1762</v>
      </c>
      <c r="P280" t="str">
        <f>VLOOKUP($O280,'Store_Dim (2)'!$A$2:$E$21,2,FALSE)</f>
        <v>Martinez-Mullins</v>
      </c>
      <c r="Q280" t="str">
        <f>VLOOKUP(Table6[[#This Row],[Store_ID]],Table4[],3,FALSE)</f>
        <v>South</v>
      </c>
      <c r="R280" t="str">
        <f>VLOOKUP(Table6[[#This Row],[Store_ID]],Table4[],4,FALSE)</f>
        <v>Williamsfurt</v>
      </c>
      <c r="S280" t="str">
        <f>VLOOKUP(Table6[[#This Row],[Store_ID]],Table4[],5,FALSE)</f>
        <v>Online</v>
      </c>
      <c r="T280">
        <v>4</v>
      </c>
      <c r="U280" s="6">
        <v>285.82</v>
      </c>
      <c r="V280" s="10">
        <v>0.18</v>
      </c>
      <c r="W280" t="s">
        <v>1809</v>
      </c>
      <c r="X280" s="6">
        <v>937.4896</v>
      </c>
      <c r="AE280"/>
    </row>
    <row r="281" spans="1:31" x14ac:dyDescent="0.25">
      <c r="A281" t="s">
        <v>2088</v>
      </c>
      <c r="B281" t="str">
        <f>VLOOKUP(Table6[[#This Row],[Customer_ID]],Table1[[Customer_ID]:[Name]],2,FALSE)</f>
        <v>Robert King</v>
      </c>
      <c r="C281" t="str">
        <f>VLOOKUP(Table6[[#This Row],[Customer_ID]],Table1[[Customer_ID]:[City]],5,FALSE)</f>
        <v>Cindyton</v>
      </c>
      <c r="D281">
        <f>VLOOKUP(Table6[[#This Row],[Customer_ID]],Table1[],3,FALSE)</f>
        <v>58</v>
      </c>
      <c r="E281" t="str">
        <f>VLOOKUP(Table6[[#This Row],[Customer_ID]],Table1[],4,FALSE)</f>
        <v>Female</v>
      </c>
      <c r="F281" t="str">
        <f>VLOOKUP(Table6[[#This Row],[Customer_ID]],Table1[],6,FALSE)</f>
        <v>Rhode Island</v>
      </c>
      <c r="G281" t="str">
        <f>VLOOKUP(Table6[[#This Row],[Customer_ID]],Table1[],8,FALSE)</f>
        <v>Gold</v>
      </c>
      <c r="H281" t="s">
        <v>1015</v>
      </c>
      <c r="I281" s="16">
        <v>45868</v>
      </c>
      <c r="J281" t="s">
        <v>1605</v>
      </c>
      <c r="K281" t="str">
        <f>VLOOKUP($J281,'Product_Dim (2)'!$A$2:$G$101,{3,4,5,6},FALSE)</f>
        <v>Clothing</v>
      </c>
      <c r="L281" t="str">
        <f>VLOOKUP($J281,'Product_Dim (2)'!$A$2:$G$101,{4,5,6},FALSE)</f>
        <v>Footwear</v>
      </c>
      <c r="M281" s="6">
        <f t="array" ref="M281">VLOOKUP($J281,'Product_Dim (2)'!$A$2:$G$101,{6},FALSE)</f>
        <v>353.47</v>
      </c>
      <c r="N281">
        <f>VLOOKUP($J281,'Product_Dim (2)'!$A$2:$G$101,7,FALSE)</f>
        <v>214</v>
      </c>
      <c r="O281" t="s">
        <v>1775</v>
      </c>
      <c r="P281" t="str">
        <f>VLOOKUP($O281,'Store_Dim (2)'!$A$2:$E$21,2,FALSE)</f>
        <v>Aguirre-Keller</v>
      </c>
      <c r="Q281" t="str">
        <f>VLOOKUP(Table6[[#This Row],[Store_ID]],Table4[],3,FALSE)</f>
        <v>South</v>
      </c>
      <c r="R281" t="str">
        <f>VLOOKUP(Table6[[#This Row],[Store_ID]],Table4[],4,FALSE)</f>
        <v>Lake Michael</v>
      </c>
      <c r="S281" t="str">
        <f>VLOOKUP(Table6[[#This Row],[Store_ID]],Table4[],5,FALSE)</f>
        <v>Online</v>
      </c>
      <c r="T281">
        <v>3</v>
      </c>
      <c r="U281" s="6">
        <v>995.38</v>
      </c>
      <c r="V281" s="10">
        <v>0.1</v>
      </c>
      <c r="W281" t="s">
        <v>1809</v>
      </c>
      <c r="X281" s="6">
        <v>2687.5259999999998</v>
      </c>
      <c r="AE281"/>
    </row>
    <row r="282" spans="1:31" x14ac:dyDescent="0.25">
      <c r="A282" t="s">
        <v>2089</v>
      </c>
      <c r="B282" t="str">
        <f>VLOOKUP(Table6[[#This Row],[Customer_ID]],Table1[[Customer_ID]:[Name]],2,FALSE)</f>
        <v>Michael Jones</v>
      </c>
      <c r="C282" t="str">
        <f>VLOOKUP(Table6[[#This Row],[Customer_ID]],Table1[[Customer_ID]:[City]],5,FALSE)</f>
        <v>North Edwardton</v>
      </c>
      <c r="D282">
        <f>VLOOKUP(Table6[[#This Row],[Customer_ID]],Table1[],3,FALSE)</f>
        <v>40</v>
      </c>
      <c r="E282" t="str">
        <f>VLOOKUP(Table6[[#This Row],[Customer_ID]],Table1[],4,FALSE)</f>
        <v>Male</v>
      </c>
      <c r="F282" t="str">
        <f>VLOOKUP(Table6[[#This Row],[Customer_ID]],Table1[],6,FALSE)</f>
        <v>Tennessee</v>
      </c>
      <c r="G282" t="str">
        <f>VLOOKUP(Table6[[#This Row],[Customer_ID]],Table1[],8,FALSE)</f>
        <v>Bronze</v>
      </c>
      <c r="H282" t="s">
        <v>409</v>
      </c>
      <c r="I282" s="16">
        <v>45757</v>
      </c>
      <c r="J282" t="s">
        <v>1655</v>
      </c>
      <c r="K282" t="str">
        <f>VLOOKUP($J282,'Product_Dim (2)'!$A$2:$G$101,{3,4,5,6},FALSE)</f>
        <v>Electronics</v>
      </c>
      <c r="L282" t="str">
        <f>VLOOKUP($J282,'Product_Dim (2)'!$A$2:$G$101,{4,5,6},FALSE)</f>
        <v>Computer</v>
      </c>
      <c r="M282" s="6">
        <f t="array" ref="M282">VLOOKUP($J282,'Product_Dim (2)'!$A$2:$G$101,{6},FALSE)</f>
        <v>86.42</v>
      </c>
      <c r="N282">
        <f>VLOOKUP($J282,'Product_Dim (2)'!$A$2:$G$101,7,FALSE)</f>
        <v>222</v>
      </c>
      <c r="O282" t="s">
        <v>1765</v>
      </c>
      <c r="P282" t="str">
        <f>VLOOKUP($O282,'Store_Dim (2)'!$A$2:$E$21,2,FALSE)</f>
        <v>Bean, Jones and Park</v>
      </c>
      <c r="Q282" t="str">
        <f>VLOOKUP(Table6[[#This Row],[Store_ID]],Table4[],3,FALSE)</f>
        <v>West</v>
      </c>
      <c r="R282" t="str">
        <f>VLOOKUP(Table6[[#This Row],[Store_ID]],Table4[],4,FALSE)</f>
        <v>Thompsonborough</v>
      </c>
      <c r="S282" t="str">
        <f>VLOOKUP(Table6[[#This Row],[Store_ID]],Table4[],5,FALSE)</f>
        <v>Online</v>
      </c>
      <c r="T282">
        <v>1</v>
      </c>
      <c r="U282" s="6">
        <v>329.31</v>
      </c>
      <c r="V282" s="10">
        <v>0.09</v>
      </c>
      <c r="W282" t="s">
        <v>1807</v>
      </c>
      <c r="X282" s="6">
        <v>299.6721</v>
      </c>
      <c r="AE282"/>
    </row>
    <row r="283" spans="1:31" x14ac:dyDescent="0.25">
      <c r="A283" t="s">
        <v>2090</v>
      </c>
      <c r="B283" t="str">
        <f>VLOOKUP(Table6[[#This Row],[Customer_ID]],Table1[[Customer_ID]:[Name]],2,FALSE)</f>
        <v>Scott Harris</v>
      </c>
      <c r="C283" t="str">
        <f>VLOOKUP(Table6[[#This Row],[Customer_ID]],Table1[[Customer_ID]:[City]],5,FALSE)</f>
        <v>North Nataliemouth</v>
      </c>
      <c r="D283">
        <f>VLOOKUP(Table6[[#This Row],[Customer_ID]],Table1[],3,FALSE)</f>
        <v>23</v>
      </c>
      <c r="E283" t="str">
        <f>VLOOKUP(Table6[[#This Row],[Customer_ID]],Table1[],4,FALSE)</f>
        <v>Male</v>
      </c>
      <c r="F283" t="str">
        <f>VLOOKUP(Table6[[#This Row],[Customer_ID]],Table1[],6,FALSE)</f>
        <v>Maryland</v>
      </c>
      <c r="G283" t="str">
        <f>VLOOKUP(Table6[[#This Row],[Customer_ID]],Table1[],8,FALSE)</f>
        <v>Platinum</v>
      </c>
      <c r="H283" t="s">
        <v>1490</v>
      </c>
      <c r="I283" s="16">
        <v>45475</v>
      </c>
      <c r="J283" t="s">
        <v>1625</v>
      </c>
      <c r="K283" t="str">
        <f>VLOOKUP($J283,'Product_Dim (2)'!$A$2:$G$101,{3,4,5,6},FALSE)</f>
        <v>Beauty</v>
      </c>
      <c r="L283" t="str">
        <f>VLOOKUP($J283,'Product_Dim (2)'!$A$2:$G$101,{4,5,6},FALSE)</f>
        <v>Makeup</v>
      </c>
      <c r="M283" s="6">
        <f t="array" ref="M283">VLOOKUP($J283,'Product_Dim (2)'!$A$2:$G$101,{6},FALSE)</f>
        <v>250.41615384615383</v>
      </c>
      <c r="N283">
        <f>VLOOKUP($J283,'Product_Dim (2)'!$A$2:$G$101,7,FALSE)</f>
        <v>431</v>
      </c>
      <c r="O283" t="s">
        <v>1787</v>
      </c>
      <c r="P283" t="str">
        <f>VLOOKUP($O283,'Store_Dim (2)'!$A$2:$E$21,2,FALSE)</f>
        <v>Frederick-Wright</v>
      </c>
      <c r="Q283" t="str">
        <f>VLOOKUP(Table6[[#This Row],[Store_ID]],Table4[],3,FALSE)</f>
        <v>West</v>
      </c>
      <c r="R283" t="str">
        <f>VLOOKUP(Table6[[#This Row],[Store_ID]],Table4[],4,FALSE)</f>
        <v>New Jimmymouth</v>
      </c>
      <c r="S283" t="str">
        <f>VLOOKUP(Table6[[#This Row],[Store_ID]],Table4[],5,FALSE)</f>
        <v>Flagship</v>
      </c>
      <c r="T283">
        <v>3</v>
      </c>
      <c r="U283" s="6">
        <v>64.2</v>
      </c>
      <c r="V283" s="10">
        <v>0.08</v>
      </c>
      <c r="W283" t="s">
        <v>1812</v>
      </c>
      <c r="X283" s="6">
        <v>177.19200000000001</v>
      </c>
      <c r="AE283"/>
    </row>
    <row r="284" spans="1:31" x14ac:dyDescent="0.25">
      <c r="A284" t="s">
        <v>2091</v>
      </c>
      <c r="B284" t="str">
        <f>VLOOKUP(Table6[[#This Row],[Customer_ID]],Table1[[Customer_ID]:[Name]],2,FALSE)</f>
        <v>Katherine Cowan</v>
      </c>
      <c r="C284" t="str">
        <f>VLOOKUP(Table6[[#This Row],[Customer_ID]],Table1[[Customer_ID]:[City]],5,FALSE)</f>
        <v>New Ana</v>
      </c>
      <c r="D284">
        <f>VLOOKUP(Table6[[#This Row],[Customer_ID]],Table1[],3,FALSE)</f>
        <v>60</v>
      </c>
      <c r="E284" t="str">
        <f>VLOOKUP(Table6[[#This Row],[Customer_ID]],Table1[],4,FALSE)</f>
        <v>Female</v>
      </c>
      <c r="F284" t="str">
        <f>VLOOKUP(Table6[[#This Row],[Customer_ID]],Table1[],6,FALSE)</f>
        <v>Montana</v>
      </c>
      <c r="G284" t="str">
        <f>VLOOKUP(Table6[[#This Row],[Customer_ID]],Table1[],8,FALSE)</f>
        <v>Silver</v>
      </c>
      <c r="H284" t="s">
        <v>829</v>
      </c>
      <c r="I284" s="16">
        <v>45829</v>
      </c>
      <c r="J284" t="s">
        <v>1553</v>
      </c>
      <c r="K284" t="str">
        <f>VLOOKUP($J284,'Product_Dim (2)'!$A$2:$G$101,{3,4,5,6},FALSE)</f>
        <v>Electronics</v>
      </c>
      <c r="L284" t="str">
        <f>VLOOKUP($J284,'Product_Dim (2)'!$A$2:$G$101,{4,5,6},FALSE)</f>
        <v>Accessories</v>
      </c>
      <c r="M284" s="6">
        <f t="array" ref="M284">VLOOKUP($J284,'Product_Dim (2)'!$A$2:$G$101,{6},FALSE)</f>
        <v>449.4</v>
      </c>
      <c r="N284">
        <f>VLOOKUP($J284,'Product_Dim (2)'!$A$2:$G$101,7,FALSE)</f>
        <v>274.7</v>
      </c>
      <c r="O284" t="s">
        <v>1780</v>
      </c>
      <c r="P284" t="str">
        <f>VLOOKUP($O284,'Store_Dim (2)'!$A$2:$E$21,2,FALSE)</f>
        <v>Gardner, Humphrey and Contreras</v>
      </c>
      <c r="Q284" t="str">
        <f>VLOOKUP(Table6[[#This Row],[Store_ID]],Table4[],3,FALSE)</f>
        <v>East</v>
      </c>
      <c r="R284" t="str">
        <f>VLOOKUP(Table6[[#This Row],[Store_ID]],Table4[],4,FALSE)</f>
        <v>Johnsonville</v>
      </c>
      <c r="S284" t="str">
        <f>VLOOKUP(Table6[[#This Row],[Store_ID]],Table4[],5,FALSE)</f>
        <v>Flagship</v>
      </c>
      <c r="T284">
        <v>3</v>
      </c>
      <c r="U284" s="6">
        <v>697.13</v>
      </c>
      <c r="V284" s="10">
        <v>0.25</v>
      </c>
      <c r="W284" t="s">
        <v>1812</v>
      </c>
      <c r="X284" s="6">
        <v>1568.5425</v>
      </c>
      <c r="AE284"/>
    </row>
    <row r="285" spans="1:31" x14ac:dyDescent="0.25">
      <c r="A285" t="s">
        <v>2092</v>
      </c>
      <c r="B285" t="str">
        <f>VLOOKUP(Table6[[#This Row],[Customer_ID]],Table1[[Customer_ID]:[Name]],2,FALSE)</f>
        <v>Paul Fox</v>
      </c>
      <c r="C285" t="str">
        <f>VLOOKUP(Table6[[#This Row],[Customer_ID]],Table1[[Customer_ID]:[City]],5,FALSE)</f>
        <v>Michaelton</v>
      </c>
      <c r="D285">
        <f>VLOOKUP(Table6[[#This Row],[Customer_ID]],Table1[],3,FALSE)</f>
        <v>33</v>
      </c>
      <c r="E285" t="str">
        <f>VLOOKUP(Table6[[#This Row],[Customer_ID]],Table1[],4,FALSE)</f>
        <v>Female</v>
      </c>
      <c r="F285" t="str">
        <f>VLOOKUP(Table6[[#This Row],[Customer_ID]],Table1[],6,FALSE)</f>
        <v>Hawaii</v>
      </c>
      <c r="G285" t="str">
        <f>VLOOKUP(Table6[[#This Row],[Customer_ID]],Table1[],8,FALSE)</f>
        <v>Silver</v>
      </c>
      <c r="H285" t="s">
        <v>97</v>
      </c>
      <c r="I285" s="16">
        <v>45639</v>
      </c>
      <c r="J285" t="s">
        <v>1548</v>
      </c>
      <c r="K285" t="str">
        <f>VLOOKUP($J285,'Product_Dim (2)'!$A$2:$G$101,{3,4,5,6},FALSE)</f>
        <v>Sports</v>
      </c>
      <c r="L285" t="str">
        <f>VLOOKUP($J285,'Product_Dim (2)'!$A$2:$G$101,{4,5,6},FALSE)</f>
        <v>Fitness</v>
      </c>
      <c r="M285" s="6">
        <f t="array" ref="M285">VLOOKUP($J285,'Product_Dim (2)'!$A$2:$G$101,{6},FALSE)</f>
        <v>495.72</v>
      </c>
      <c r="N285">
        <f>VLOOKUP($J285,'Product_Dim (2)'!$A$2:$G$101,7,FALSE)</f>
        <v>323</v>
      </c>
      <c r="O285" t="s">
        <v>1756</v>
      </c>
      <c r="P285" t="str">
        <f>VLOOKUP($O285,'Store_Dim (2)'!$A$2:$E$21,2,FALSE)</f>
        <v>Gray Ltd</v>
      </c>
      <c r="Q285" t="str">
        <f>VLOOKUP(Table6[[#This Row],[Store_ID]],Table4[],3,FALSE)</f>
        <v>North</v>
      </c>
      <c r="R285" t="str">
        <f>VLOOKUP(Table6[[#This Row],[Store_ID]],Table4[],4,FALSE)</f>
        <v>New Michaelchester</v>
      </c>
      <c r="S285" t="str">
        <f>VLOOKUP(Table6[[#This Row],[Store_ID]],Table4[],5,FALSE)</f>
        <v>Outlet</v>
      </c>
      <c r="T285">
        <v>3</v>
      </c>
      <c r="U285" s="6">
        <v>134.30000000000001</v>
      </c>
      <c r="V285" s="10">
        <v>0.14000000000000001</v>
      </c>
      <c r="W285" t="s">
        <v>1807</v>
      </c>
      <c r="X285" s="6">
        <v>346.49400000000003</v>
      </c>
      <c r="AE285"/>
    </row>
    <row r="286" spans="1:31" x14ac:dyDescent="0.25">
      <c r="A286" t="s">
        <v>2093</v>
      </c>
      <c r="B286" t="str">
        <f>VLOOKUP(Table6[[#This Row],[Customer_ID]],Table1[[Customer_ID]:[Name]],2,FALSE)</f>
        <v>Russell Lamb</v>
      </c>
      <c r="C286" t="str">
        <f>VLOOKUP(Table6[[#This Row],[Customer_ID]],Table1[[Customer_ID]:[City]],5,FALSE)</f>
        <v>North Jonathon</v>
      </c>
      <c r="D286">
        <f>VLOOKUP(Table6[[#This Row],[Customer_ID]],Table1[],3,FALSE)</f>
        <v>63</v>
      </c>
      <c r="E286" t="str">
        <f>VLOOKUP(Table6[[#This Row],[Customer_ID]],Table1[],4,FALSE)</f>
        <v>Female</v>
      </c>
      <c r="F286" t="str">
        <f>VLOOKUP(Table6[[#This Row],[Customer_ID]],Table1[],6,FALSE)</f>
        <v>Arizona</v>
      </c>
      <c r="G286" t="str">
        <f>VLOOKUP(Table6[[#This Row],[Customer_ID]],Table1[],8,FALSE)</f>
        <v>Platinum</v>
      </c>
      <c r="H286" t="s">
        <v>823</v>
      </c>
      <c r="I286" s="16">
        <v>45518</v>
      </c>
      <c r="J286" t="s">
        <v>1699</v>
      </c>
      <c r="K286" t="str">
        <f>VLOOKUP($J286,'Product_Dim (2)'!$A$2:$G$101,{3,4,5,6},FALSE)</f>
        <v>Home</v>
      </c>
      <c r="L286" t="str">
        <f>VLOOKUP($J286,'Product_Dim (2)'!$A$2:$G$101,{4,5,6},FALSE)</f>
        <v>Furniture</v>
      </c>
      <c r="M286" s="6">
        <f t="array" ref="M286">VLOOKUP($J286,'Product_Dim (2)'!$A$2:$G$101,{6},FALSE)</f>
        <v>388.46</v>
      </c>
      <c r="N286">
        <f>VLOOKUP($J286,'Product_Dim (2)'!$A$2:$G$101,7,FALSE)</f>
        <v>208</v>
      </c>
      <c r="O286" t="s">
        <v>1780</v>
      </c>
      <c r="P286" t="str">
        <f>VLOOKUP($O286,'Store_Dim (2)'!$A$2:$E$21,2,FALSE)</f>
        <v>Gardner, Humphrey and Contreras</v>
      </c>
      <c r="Q286" t="str">
        <f>VLOOKUP(Table6[[#This Row],[Store_ID]],Table4[],3,FALSE)</f>
        <v>East</v>
      </c>
      <c r="R286" t="str">
        <f>VLOOKUP(Table6[[#This Row],[Store_ID]],Table4[],4,FALSE)</f>
        <v>Johnsonville</v>
      </c>
      <c r="S286" t="str">
        <f>VLOOKUP(Table6[[#This Row],[Store_ID]],Table4[],5,FALSE)</f>
        <v>Flagship</v>
      </c>
      <c r="T286">
        <v>1</v>
      </c>
      <c r="U286" s="6">
        <v>520.92999999999995</v>
      </c>
      <c r="V286" s="10">
        <v>0.15</v>
      </c>
      <c r="W286" t="s">
        <v>1807</v>
      </c>
      <c r="X286" s="6">
        <v>442.79050000000001</v>
      </c>
      <c r="AE286"/>
    </row>
    <row r="287" spans="1:31" x14ac:dyDescent="0.25">
      <c r="A287" t="s">
        <v>2094</v>
      </c>
      <c r="B287" t="str">
        <f>VLOOKUP(Table6[[#This Row],[Customer_ID]],Table1[[Customer_ID]:[Name]],2,FALSE)</f>
        <v>Elizabeth Stanley</v>
      </c>
      <c r="C287" t="str">
        <f>VLOOKUP(Table6[[#This Row],[Customer_ID]],Table1[[Customer_ID]:[City]],5,FALSE)</f>
        <v>Bethanyton</v>
      </c>
      <c r="D287">
        <f>VLOOKUP(Table6[[#This Row],[Customer_ID]],Table1[],3,FALSE)</f>
        <v>46</v>
      </c>
      <c r="E287" t="str">
        <f>VLOOKUP(Table6[[#This Row],[Customer_ID]],Table1[],4,FALSE)</f>
        <v>Female</v>
      </c>
      <c r="F287" t="str">
        <f>VLOOKUP(Table6[[#This Row],[Customer_ID]],Table1[],6,FALSE)</f>
        <v>Utah</v>
      </c>
      <c r="G287" t="str">
        <f>VLOOKUP(Table6[[#This Row],[Customer_ID]],Table1[],8,FALSE)</f>
        <v>Platinum</v>
      </c>
      <c r="H287" t="s">
        <v>721</v>
      </c>
      <c r="I287" s="16">
        <v>45721</v>
      </c>
      <c r="J287" t="s">
        <v>1569</v>
      </c>
      <c r="K287" t="str">
        <f>VLOOKUP($J287,'Product_Dim (2)'!$A$2:$G$101,{3,4,5,6},FALSE)</f>
        <v>Sports</v>
      </c>
      <c r="L287" t="str">
        <f>VLOOKUP($J287,'Product_Dim (2)'!$A$2:$G$101,{4,5,6},FALSE)</f>
        <v>Equipment</v>
      </c>
      <c r="M287" s="6">
        <f t="array" ref="M287">VLOOKUP($J287,'Product_Dim (2)'!$A$2:$G$101,{6},FALSE)</f>
        <v>21.34</v>
      </c>
      <c r="N287">
        <f>VLOOKUP($J287,'Product_Dim (2)'!$A$2:$G$101,7,FALSE)</f>
        <v>65</v>
      </c>
      <c r="O287" t="s">
        <v>1762</v>
      </c>
      <c r="P287" t="str">
        <f>VLOOKUP($O287,'Store_Dim (2)'!$A$2:$E$21,2,FALSE)</f>
        <v>Martinez-Mullins</v>
      </c>
      <c r="Q287" t="str">
        <f>VLOOKUP(Table6[[#This Row],[Store_ID]],Table4[],3,FALSE)</f>
        <v>South</v>
      </c>
      <c r="R287" t="str">
        <f>VLOOKUP(Table6[[#This Row],[Store_ID]],Table4[],4,FALSE)</f>
        <v>Williamsfurt</v>
      </c>
      <c r="S287" t="str">
        <f>VLOOKUP(Table6[[#This Row],[Store_ID]],Table4[],5,FALSE)</f>
        <v>Online</v>
      </c>
      <c r="T287">
        <v>2</v>
      </c>
      <c r="U287" s="6">
        <v>350.12</v>
      </c>
      <c r="V287" s="10">
        <v>0.21</v>
      </c>
      <c r="W287" t="s">
        <v>1812</v>
      </c>
      <c r="X287" s="6">
        <v>553.18960000000004</v>
      </c>
      <c r="AE287"/>
    </row>
    <row r="288" spans="1:31" x14ac:dyDescent="0.25">
      <c r="A288" t="s">
        <v>2095</v>
      </c>
      <c r="B288" t="str">
        <f>VLOOKUP(Table6[[#This Row],[Customer_ID]],Table1[[Customer_ID]:[Name]],2,FALSE)</f>
        <v>Cynthia Parrish</v>
      </c>
      <c r="C288" t="str">
        <f>VLOOKUP(Table6[[#This Row],[Customer_ID]],Table1[[Customer_ID]:[City]],5,FALSE)</f>
        <v>Espinozaberg</v>
      </c>
      <c r="D288">
        <f>VLOOKUP(Table6[[#This Row],[Customer_ID]],Table1[],3,FALSE)</f>
        <v>18</v>
      </c>
      <c r="E288" t="str">
        <f>VLOOKUP(Table6[[#This Row],[Customer_ID]],Table1[],4,FALSE)</f>
        <v>Male</v>
      </c>
      <c r="F288" t="str">
        <f>VLOOKUP(Table6[[#This Row],[Customer_ID]],Table1[],6,FALSE)</f>
        <v>Minnesota</v>
      </c>
      <c r="G288" t="str">
        <f>VLOOKUP(Table6[[#This Row],[Customer_ID]],Table1[],8,FALSE)</f>
        <v>Silver</v>
      </c>
      <c r="H288" t="s">
        <v>1421</v>
      </c>
      <c r="I288" s="16">
        <v>45308</v>
      </c>
      <c r="J288" t="s">
        <v>1627</v>
      </c>
      <c r="K288" t="str">
        <f>VLOOKUP($J288,'Product_Dim (2)'!$A$2:$G$101,{3,4,5,6},FALSE)</f>
        <v>Electronics</v>
      </c>
      <c r="L288" t="str">
        <f>VLOOKUP($J288,'Product_Dim (2)'!$A$2:$G$101,{4,5,6},FALSE)</f>
        <v>Accessories</v>
      </c>
      <c r="M288" s="6">
        <f t="array" ref="M288">VLOOKUP($J288,'Product_Dim (2)'!$A$2:$G$101,{6},FALSE)</f>
        <v>177.98</v>
      </c>
      <c r="N288">
        <f>VLOOKUP($J288,'Product_Dim (2)'!$A$2:$G$101,7,FALSE)</f>
        <v>103</v>
      </c>
      <c r="O288" t="s">
        <v>1796</v>
      </c>
      <c r="P288" t="str">
        <f>VLOOKUP($O288,'Store_Dim (2)'!$A$2:$E$21,2,FALSE)</f>
        <v>Mann-Austin</v>
      </c>
      <c r="Q288" t="str">
        <f>VLOOKUP(Table6[[#This Row],[Store_ID]],Table4[],3,FALSE)</f>
        <v>East</v>
      </c>
      <c r="R288" t="str">
        <f>VLOOKUP(Table6[[#This Row],[Store_ID]],Table4[],4,FALSE)</f>
        <v>Vasquezborough</v>
      </c>
      <c r="S288" t="str">
        <f>VLOOKUP(Table6[[#This Row],[Store_ID]],Table4[],5,FALSE)</f>
        <v>Online</v>
      </c>
      <c r="T288">
        <v>3</v>
      </c>
      <c r="U288" s="6">
        <v>807.95</v>
      </c>
      <c r="V288" s="10">
        <v>0.1</v>
      </c>
      <c r="W288" t="s">
        <v>1809</v>
      </c>
      <c r="X288" s="6">
        <v>2181.4650000000011</v>
      </c>
      <c r="AE288"/>
    </row>
    <row r="289" spans="1:31" x14ac:dyDescent="0.25">
      <c r="A289" t="s">
        <v>2096</v>
      </c>
      <c r="B289" t="str">
        <f>VLOOKUP(Table6[[#This Row],[Customer_ID]],Table1[[Customer_ID]:[Name]],2,FALSE)</f>
        <v>Jennifer Woods</v>
      </c>
      <c r="C289" t="str">
        <f>VLOOKUP(Table6[[#This Row],[Customer_ID]],Table1[[Customer_ID]:[City]],5,FALSE)</f>
        <v>West Brendamouth</v>
      </c>
      <c r="D289">
        <f>VLOOKUP(Table6[[#This Row],[Customer_ID]],Table1[],3,FALSE)</f>
        <v>37</v>
      </c>
      <c r="E289" t="str">
        <f>VLOOKUP(Table6[[#This Row],[Customer_ID]],Table1[],4,FALSE)</f>
        <v>Male</v>
      </c>
      <c r="F289" t="str">
        <f>VLOOKUP(Table6[[#This Row],[Customer_ID]],Table1[],6,FALSE)</f>
        <v>North Carolina</v>
      </c>
      <c r="G289" t="str">
        <f>VLOOKUP(Table6[[#This Row],[Customer_ID]],Table1[],8,FALSE)</f>
        <v>Platinum</v>
      </c>
      <c r="H289" t="s">
        <v>1042</v>
      </c>
      <c r="I289" s="16">
        <v>45889</v>
      </c>
      <c r="J289" t="s">
        <v>1607</v>
      </c>
      <c r="K289" t="str">
        <f>VLOOKUP($J289,'Product_Dim (2)'!$A$2:$G$101,{3,4,5,6},FALSE)</f>
        <v>Sports</v>
      </c>
      <c r="L289" t="str">
        <f>VLOOKUP($J289,'Product_Dim (2)'!$A$2:$G$101,{4,5,6},FALSE)</f>
        <v>Outdoor</v>
      </c>
      <c r="M289" s="6">
        <f t="array" ref="M289">VLOOKUP($J289,'Product_Dim (2)'!$A$2:$G$101,{6},FALSE)</f>
        <v>135.61000000000001</v>
      </c>
      <c r="N289">
        <f>VLOOKUP($J289,'Product_Dim (2)'!$A$2:$G$101,7,FALSE)</f>
        <v>394</v>
      </c>
      <c r="O289" t="s">
        <v>1759</v>
      </c>
      <c r="P289" t="str">
        <f>VLOOKUP($O289,'Store_Dim (2)'!$A$2:$E$21,2,FALSE)</f>
        <v>Benson-Elliott</v>
      </c>
      <c r="Q289" t="str">
        <f>VLOOKUP(Table6[[#This Row],[Store_ID]],Table4[],3,FALSE)</f>
        <v>East</v>
      </c>
      <c r="R289" t="str">
        <f>VLOOKUP(Table6[[#This Row],[Store_ID]],Table4[],4,FALSE)</f>
        <v>Port Josephberg</v>
      </c>
      <c r="S289" t="str">
        <f>VLOOKUP(Table6[[#This Row],[Store_ID]],Table4[],5,FALSE)</f>
        <v>Online</v>
      </c>
      <c r="T289">
        <v>4</v>
      </c>
      <c r="U289" s="6">
        <v>766.03</v>
      </c>
      <c r="V289" s="10">
        <v>0.28999999999999998</v>
      </c>
      <c r="W289" t="s">
        <v>1809</v>
      </c>
      <c r="X289" s="6">
        <v>2175.5252</v>
      </c>
      <c r="AE289"/>
    </row>
    <row r="290" spans="1:31" x14ac:dyDescent="0.25">
      <c r="A290" t="s">
        <v>2097</v>
      </c>
      <c r="B290" t="str">
        <f>VLOOKUP(Table6[[#This Row],[Customer_ID]],Table1[[Customer_ID]:[Name]],2,FALSE)</f>
        <v>Melissa Hamilton</v>
      </c>
      <c r="C290" t="str">
        <f>VLOOKUP(Table6[[#This Row],[Customer_ID]],Table1[[Customer_ID]:[City]],5,FALSE)</f>
        <v>Hutchinsonville</v>
      </c>
      <c r="D290">
        <f>VLOOKUP(Table6[[#This Row],[Customer_ID]],Table1[],3,FALSE)</f>
        <v>23</v>
      </c>
      <c r="E290" t="str">
        <f>VLOOKUP(Table6[[#This Row],[Customer_ID]],Table1[],4,FALSE)</f>
        <v>Female</v>
      </c>
      <c r="F290" t="str">
        <f>VLOOKUP(Table6[[#This Row],[Customer_ID]],Table1[],6,FALSE)</f>
        <v>Oklahoma</v>
      </c>
      <c r="G290" t="str">
        <f>VLOOKUP(Table6[[#This Row],[Customer_ID]],Table1[],8,FALSE)</f>
        <v>Silver</v>
      </c>
      <c r="H290" t="s">
        <v>595</v>
      </c>
      <c r="I290" s="16">
        <v>45386</v>
      </c>
      <c r="J290" t="s">
        <v>1645</v>
      </c>
      <c r="K290" t="str">
        <f>VLOOKUP($J290,'Product_Dim (2)'!$A$2:$G$101,{3,4,5,6},FALSE)</f>
        <v>Sports</v>
      </c>
      <c r="L290" t="str">
        <f>VLOOKUP($J290,'Product_Dim (2)'!$A$2:$G$101,{4,5,6},FALSE)</f>
        <v>Fitness</v>
      </c>
      <c r="M290" s="6">
        <f t="array" ref="M290">VLOOKUP($J290,'Product_Dim (2)'!$A$2:$G$101,{6},FALSE)</f>
        <v>30.62</v>
      </c>
      <c r="N290">
        <f>VLOOKUP($J290,'Product_Dim (2)'!$A$2:$G$101,7,FALSE)</f>
        <v>138</v>
      </c>
      <c r="O290" t="s">
        <v>1765</v>
      </c>
      <c r="P290" t="str">
        <f>VLOOKUP($O290,'Store_Dim (2)'!$A$2:$E$21,2,FALSE)</f>
        <v>Bean, Jones and Park</v>
      </c>
      <c r="Q290" t="str">
        <f>VLOOKUP(Table6[[#This Row],[Store_ID]],Table4[],3,FALSE)</f>
        <v>West</v>
      </c>
      <c r="R290" t="str">
        <f>VLOOKUP(Table6[[#This Row],[Store_ID]],Table4[],4,FALSE)</f>
        <v>Thompsonborough</v>
      </c>
      <c r="S290" t="str">
        <f>VLOOKUP(Table6[[#This Row],[Store_ID]],Table4[],5,FALSE)</f>
        <v>Online</v>
      </c>
      <c r="T290">
        <v>3</v>
      </c>
      <c r="U290" s="6">
        <v>545.1</v>
      </c>
      <c r="V290" s="10">
        <v>0.08</v>
      </c>
      <c r="W290" t="s">
        <v>1812</v>
      </c>
      <c r="X290" s="6">
        <v>1504.4760000000001</v>
      </c>
      <c r="AE290"/>
    </row>
    <row r="291" spans="1:31" x14ac:dyDescent="0.25">
      <c r="A291" t="s">
        <v>2098</v>
      </c>
      <c r="B291" t="str">
        <f>VLOOKUP(Table6[[#This Row],[Customer_ID]],Table1[[Customer_ID]:[Name]],2,FALSE)</f>
        <v>Crystal Davis</v>
      </c>
      <c r="C291" t="str">
        <f>VLOOKUP(Table6[[#This Row],[Customer_ID]],Table1[[Customer_ID]:[City]],5,FALSE)</f>
        <v>Sallymouth</v>
      </c>
      <c r="D291">
        <f>VLOOKUP(Table6[[#This Row],[Customer_ID]],Table1[],3,FALSE)</f>
        <v>50</v>
      </c>
      <c r="E291" t="str">
        <f>VLOOKUP(Table6[[#This Row],[Customer_ID]],Table1[],4,FALSE)</f>
        <v>Male</v>
      </c>
      <c r="F291" t="str">
        <f>VLOOKUP(Table6[[#This Row],[Customer_ID]],Table1[],6,FALSE)</f>
        <v>Louisiana</v>
      </c>
      <c r="G291" t="str">
        <f>VLOOKUP(Table6[[#This Row],[Customer_ID]],Table1[],8,FALSE)</f>
        <v>Bronze</v>
      </c>
      <c r="H291" t="s">
        <v>832</v>
      </c>
      <c r="I291" s="16">
        <v>45438</v>
      </c>
      <c r="J291" t="s">
        <v>1661</v>
      </c>
      <c r="K291" t="str">
        <f>VLOOKUP($J291,'Product_Dim (2)'!$A$2:$G$101,{3,4,5,6},FALSE)</f>
        <v>Sports</v>
      </c>
      <c r="L291" t="str">
        <f>VLOOKUP($J291,'Product_Dim (2)'!$A$2:$G$101,{4,5,6},FALSE)</f>
        <v>Fitness</v>
      </c>
      <c r="M291" s="6">
        <f t="array" ref="M291">VLOOKUP($J291,'Product_Dim (2)'!$A$2:$G$101,{6},FALSE)</f>
        <v>240.63</v>
      </c>
      <c r="N291">
        <f>VLOOKUP($J291,'Product_Dim (2)'!$A$2:$G$101,7,FALSE)</f>
        <v>423</v>
      </c>
      <c r="O291" t="s">
        <v>1762</v>
      </c>
      <c r="P291" t="str">
        <f>VLOOKUP($O291,'Store_Dim (2)'!$A$2:$E$21,2,FALSE)</f>
        <v>Martinez-Mullins</v>
      </c>
      <c r="Q291" t="str">
        <f>VLOOKUP(Table6[[#This Row],[Store_ID]],Table4[],3,FALSE)</f>
        <v>South</v>
      </c>
      <c r="R291" t="str">
        <f>VLOOKUP(Table6[[#This Row],[Store_ID]],Table4[],4,FALSE)</f>
        <v>Williamsfurt</v>
      </c>
      <c r="S291" t="str">
        <f>VLOOKUP(Table6[[#This Row],[Store_ID]],Table4[],5,FALSE)</f>
        <v>Online</v>
      </c>
      <c r="T291">
        <v>1</v>
      </c>
      <c r="U291" s="6">
        <v>203.61</v>
      </c>
      <c r="V291" s="10">
        <v>0.24</v>
      </c>
      <c r="W291" t="s">
        <v>1812</v>
      </c>
      <c r="X291" s="6">
        <v>154.74359999999999</v>
      </c>
      <c r="AE291"/>
    </row>
    <row r="292" spans="1:31" x14ac:dyDescent="0.25">
      <c r="A292" t="s">
        <v>2099</v>
      </c>
      <c r="B292" t="str">
        <f>VLOOKUP(Table6[[#This Row],[Customer_ID]],Table1[[Customer_ID]:[Name]],2,FALSE)</f>
        <v>Karen King</v>
      </c>
      <c r="C292" t="str">
        <f>VLOOKUP(Table6[[#This Row],[Customer_ID]],Table1[[Customer_ID]:[City]],5,FALSE)</f>
        <v>Kimburgh</v>
      </c>
      <c r="D292">
        <f>VLOOKUP(Table6[[#This Row],[Customer_ID]],Table1[],3,FALSE)</f>
        <v>64</v>
      </c>
      <c r="E292" t="str">
        <f>VLOOKUP(Table6[[#This Row],[Customer_ID]],Table1[],4,FALSE)</f>
        <v>Female</v>
      </c>
      <c r="F292" t="str">
        <f>VLOOKUP(Table6[[#This Row],[Customer_ID]],Table1[],6,FALSE)</f>
        <v>North Carolina</v>
      </c>
      <c r="G292" t="str">
        <f>VLOOKUP(Table6[[#This Row],[Customer_ID]],Table1[],8,FALSE)</f>
        <v>Bronze</v>
      </c>
      <c r="H292" t="s">
        <v>1281</v>
      </c>
      <c r="I292" s="16">
        <v>45856</v>
      </c>
      <c r="J292" t="s">
        <v>1725</v>
      </c>
      <c r="K292" t="str">
        <f>VLOOKUP($J292,'Product_Dim (2)'!$A$2:$G$101,{3,4,5,6},FALSE)</f>
        <v>Sports</v>
      </c>
      <c r="L292" t="str">
        <f>VLOOKUP($J292,'Product_Dim (2)'!$A$2:$G$101,{4,5,6},FALSE)</f>
        <v>Team Sports</v>
      </c>
      <c r="M292" s="6">
        <f t="array" ref="M292">VLOOKUP($J292,'Product_Dim (2)'!$A$2:$G$101,{6},FALSE)</f>
        <v>245.98</v>
      </c>
      <c r="N292">
        <f>VLOOKUP($J292,'Product_Dim (2)'!$A$2:$G$101,7,FALSE)</f>
        <v>471</v>
      </c>
      <c r="O292" t="s">
        <v>1784</v>
      </c>
      <c r="P292" t="str">
        <f>VLOOKUP($O292,'Store_Dim (2)'!$A$2:$E$21,2,FALSE)</f>
        <v>Shelton PLC</v>
      </c>
      <c r="Q292" t="str">
        <f>VLOOKUP(Table6[[#This Row],[Store_ID]],Table4[],3,FALSE)</f>
        <v>North</v>
      </c>
      <c r="R292" t="str">
        <f>VLOOKUP(Table6[[#This Row],[Store_ID]],Table4[],4,FALSE)</f>
        <v>East Jenniferstad</v>
      </c>
      <c r="S292" t="str">
        <f>VLOOKUP(Table6[[#This Row],[Store_ID]],Table4[],5,FALSE)</f>
        <v>Flagship</v>
      </c>
      <c r="T292">
        <v>4</v>
      </c>
      <c r="U292" s="6">
        <v>493.8</v>
      </c>
      <c r="V292" s="10">
        <v>0.24</v>
      </c>
      <c r="W292" t="s">
        <v>1812</v>
      </c>
      <c r="X292" s="6">
        <v>1501.152</v>
      </c>
      <c r="AE292"/>
    </row>
    <row r="293" spans="1:31" x14ac:dyDescent="0.25">
      <c r="A293" t="s">
        <v>2100</v>
      </c>
      <c r="B293" t="str">
        <f>VLOOKUP(Table6[[#This Row],[Customer_ID]],Table1[[Customer_ID]:[Name]],2,FALSE)</f>
        <v>Adam Cruz</v>
      </c>
      <c r="C293" t="str">
        <f>VLOOKUP(Table6[[#This Row],[Customer_ID]],Table1[[Customer_ID]:[City]],5,FALSE)</f>
        <v>Brandonville</v>
      </c>
      <c r="D293">
        <f>VLOOKUP(Table6[[#This Row],[Customer_ID]],Table1[],3,FALSE)</f>
        <v>60</v>
      </c>
      <c r="E293" t="str">
        <f>VLOOKUP(Table6[[#This Row],[Customer_ID]],Table1[],4,FALSE)</f>
        <v>Female</v>
      </c>
      <c r="F293" t="str">
        <f>VLOOKUP(Table6[[#This Row],[Customer_ID]],Table1[],6,FALSE)</f>
        <v>Georgia</v>
      </c>
      <c r="G293" t="str">
        <f>VLOOKUP(Table6[[#This Row],[Customer_ID]],Table1[],8,FALSE)</f>
        <v>Platinum</v>
      </c>
      <c r="H293" t="s">
        <v>78</v>
      </c>
      <c r="I293" s="16">
        <v>45485</v>
      </c>
      <c r="J293" t="s">
        <v>1613</v>
      </c>
      <c r="K293" t="str">
        <f>VLOOKUP($J293,'Product_Dim (2)'!$A$2:$G$101,{3,4,5,6},FALSE)</f>
        <v>Sports</v>
      </c>
      <c r="L293" t="str">
        <f>VLOOKUP($J293,'Product_Dim (2)'!$A$2:$G$101,{4,5,6},FALSE)</f>
        <v>Fitness</v>
      </c>
      <c r="M293" s="6">
        <f t="array" ref="M293">VLOOKUP($J293,'Product_Dim (2)'!$A$2:$G$101,{6},FALSE)</f>
        <v>313.26</v>
      </c>
      <c r="N293">
        <f>VLOOKUP($J293,'Product_Dim (2)'!$A$2:$G$101,7,FALSE)</f>
        <v>369</v>
      </c>
      <c r="O293" t="s">
        <v>1790</v>
      </c>
      <c r="P293" t="str">
        <f>VLOOKUP($O293,'Store_Dim (2)'!$A$2:$E$21,2,FALSE)</f>
        <v>Holloway Ltd</v>
      </c>
      <c r="Q293" t="str">
        <f>VLOOKUP(Table6[[#This Row],[Store_ID]],Table4[],3,FALSE)</f>
        <v>North</v>
      </c>
      <c r="R293" t="str">
        <f>VLOOKUP(Table6[[#This Row],[Store_ID]],Table4[],4,FALSE)</f>
        <v>Bensonhaven</v>
      </c>
      <c r="S293" t="str">
        <f>VLOOKUP(Table6[[#This Row],[Store_ID]],Table4[],5,FALSE)</f>
        <v>Flagship</v>
      </c>
      <c r="T293">
        <v>1</v>
      </c>
      <c r="U293" s="6">
        <v>640.54999999999995</v>
      </c>
      <c r="V293" s="10">
        <v>0.25</v>
      </c>
      <c r="W293" t="s">
        <v>1807</v>
      </c>
      <c r="X293" s="6">
        <v>480.41250000000002</v>
      </c>
      <c r="AE293"/>
    </row>
    <row r="294" spans="1:31" x14ac:dyDescent="0.25">
      <c r="A294" t="s">
        <v>2101</v>
      </c>
      <c r="B294" t="str">
        <f>VLOOKUP(Table6[[#This Row],[Customer_ID]],Table1[[Customer_ID]:[Name]],2,FALSE)</f>
        <v>Michael Jones</v>
      </c>
      <c r="C294" t="str">
        <f>VLOOKUP(Table6[[#This Row],[Customer_ID]],Table1[[Customer_ID]:[City]],5,FALSE)</f>
        <v>North Edwardton</v>
      </c>
      <c r="D294">
        <f>VLOOKUP(Table6[[#This Row],[Customer_ID]],Table1[],3,FALSE)</f>
        <v>40</v>
      </c>
      <c r="E294" t="str">
        <f>VLOOKUP(Table6[[#This Row],[Customer_ID]],Table1[],4,FALSE)</f>
        <v>Male</v>
      </c>
      <c r="F294" t="str">
        <f>VLOOKUP(Table6[[#This Row],[Customer_ID]],Table1[],6,FALSE)</f>
        <v>Tennessee</v>
      </c>
      <c r="G294" t="str">
        <f>VLOOKUP(Table6[[#This Row],[Customer_ID]],Table1[],8,FALSE)</f>
        <v>Bronze</v>
      </c>
      <c r="H294" t="s">
        <v>409</v>
      </c>
      <c r="I294" s="16">
        <v>45545</v>
      </c>
      <c r="J294" t="s">
        <v>1679</v>
      </c>
      <c r="K294" t="str">
        <f>VLOOKUP($J294,'Product_Dim (2)'!$A$2:$G$101,{3,4,5,6},FALSE)</f>
        <v>Electronics</v>
      </c>
      <c r="L294" t="str">
        <f>VLOOKUP($J294,'Product_Dim (2)'!$A$2:$G$101,{4,5,6},FALSE)</f>
        <v>Audio</v>
      </c>
      <c r="M294" s="6">
        <f t="array" ref="M294">VLOOKUP($J294,'Product_Dim (2)'!$A$2:$G$101,{6},FALSE)</f>
        <v>403.71</v>
      </c>
      <c r="N294">
        <f>VLOOKUP($J294,'Product_Dim (2)'!$A$2:$G$101,7,FALSE)</f>
        <v>159</v>
      </c>
      <c r="O294" t="s">
        <v>1752</v>
      </c>
      <c r="P294" t="str">
        <f>VLOOKUP($O294,'Store_Dim (2)'!$A$2:$E$21,2,FALSE)</f>
        <v>Alexander Group</v>
      </c>
      <c r="Q294" t="str">
        <f>VLOOKUP(Table6[[#This Row],[Store_ID]],Table4[],3,FALSE)</f>
        <v>South</v>
      </c>
      <c r="R294" t="str">
        <f>VLOOKUP(Table6[[#This Row],[Store_ID]],Table4[],4,FALSE)</f>
        <v>Port Sharon</v>
      </c>
      <c r="S294" t="str">
        <f>VLOOKUP(Table6[[#This Row],[Store_ID]],Table4[],5,FALSE)</f>
        <v>Online</v>
      </c>
      <c r="T294">
        <v>1</v>
      </c>
      <c r="U294" s="6">
        <v>702.53</v>
      </c>
      <c r="V294" s="10">
        <v>0.3</v>
      </c>
      <c r="W294" t="s">
        <v>1807</v>
      </c>
      <c r="X294" s="6">
        <v>491.77100000000002</v>
      </c>
      <c r="AE294"/>
    </row>
    <row r="295" spans="1:31" x14ac:dyDescent="0.25">
      <c r="A295" t="s">
        <v>2102</v>
      </c>
      <c r="B295" t="str">
        <f>VLOOKUP(Table6[[#This Row],[Customer_ID]],Table1[[Customer_ID]:[Name]],2,FALSE)</f>
        <v>Anthony Morgan</v>
      </c>
      <c r="C295" t="str">
        <f>VLOOKUP(Table6[[#This Row],[Customer_ID]],Table1[[Customer_ID]:[City]],5,FALSE)</f>
        <v>New Anthonyfurt</v>
      </c>
      <c r="D295">
        <f>VLOOKUP(Table6[[#This Row],[Customer_ID]],Table1[],3,FALSE)</f>
        <v>29</v>
      </c>
      <c r="E295" t="str">
        <f>VLOOKUP(Table6[[#This Row],[Customer_ID]],Table1[],4,FALSE)</f>
        <v>Male</v>
      </c>
      <c r="F295" t="str">
        <f>VLOOKUP(Table6[[#This Row],[Customer_ID]],Table1[],6,FALSE)</f>
        <v>Missouri</v>
      </c>
      <c r="G295" t="str">
        <f>VLOOKUP(Table6[[#This Row],[Customer_ID]],Table1[],8,FALSE)</f>
        <v>Silver</v>
      </c>
      <c r="H295" t="s">
        <v>718</v>
      </c>
      <c r="I295" s="16">
        <v>45826</v>
      </c>
      <c r="J295" t="s">
        <v>1609</v>
      </c>
      <c r="K295" t="str">
        <f>VLOOKUP($J295,'Product_Dim (2)'!$A$2:$G$101,{3,4,5,6},FALSE)</f>
        <v>Electronics</v>
      </c>
      <c r="L295" t="str">
        <f>VLOOKUP($J295,'Product_Dim (2)'!$A$2:$G$101,{4,5,6},FALSE)</f>
        <v>Mobile</v>
      </c>
      <c r="M295" s="6">
        <f t="array" ref="M295">VLOOKUP($J295,'Product_Dim (2)'!$A$2:$G$101,{6},FALSE)</f>
        <v>326.06</v>
      </c>
      <c r="N295">
        <f>VLOOKUP($J295,'Product_Dim (2)'!$A$2:$G$101,7,FALSE)</f>
        <v>301</v>
      </c>
      <c r="O295" t="s">
        <v>1765</v>
      </c>
      <c r="P295" t="str">
        <f>VLOOKUP($O295,'Store_Dim (2)'!$A$2:$E$21,2,FALSE)</f>
        <v>Bean, Jones and Park</v>
      </c>
      <c r="Q295" t="str">
        <f>VLOOKUP(Table6[[#This Row],[Store_ID]],Table4[],3,FALSE)</f>
        <v>West</v>
      </c>
      <c r="R295" t="str">
        <f>VLOOKUP(Table6[[#This Row],[Store_ID]],Table4[],4,FALSE)</f>
        <v>Thompsonborough</v>
      </c>
      <c r="S295" t="str">
        <f>VLOOKUP(Table6[[#This Row],[Store_ID]],Table4[],5,FALSE)</f>
        <v>Online</v>
      </c>
      <c r="T295">
        <v>4</v>
      </c>
      <c r="U295" s="6">
        <v>139.94</v>
      </c>
      <c r="V295" s="10">
        <v>0.24</v>
      </c>
      <c r="W295" t="s">
        <v>1807</v>
      </c>
      <c r="X295" s="6">
        <v>425.41759999999999</v>
      </c>
      <c r="AE295"/>
    </row>
    <row r="296" spans="1:31" x14ac:dyDescent="0.25">
      <c r="A296" t="s">
        <v>2103</v>
      </c>
      <c r="B296" t="str">
        <f>VLOOKUP(Table6[[#This Row],[Customer_ID]],Table1[[Customer_ID]:[Name]],2,FALSE)</f>
        <v>Jeffrey Gomez</v>
      </c>
      <c r="C296" t="str">
        <f>VLOOKUP(Table6[[#This Row],[Customer_ID]],Table1[[Customer_ID]:[City]],5,FALSE)</f>
        <v>Lake Nicole</v>
      </c>
      <c r="D296">
        <f>VLOOKUP(Table6[[#This Row],[Customer_ID]],Table1[],3,FALSE)</f>
        <v>22</v>
      </c>
      <c r="E296" t="str">
        <f>VLOOKUP(Table6[[#This Row],[Customer_ID]],Table1[],4,FALSE)</f>
        <v>Female</v>
      </c>
      <c r="F296" t="str">
        <f>VLOOKUP(Table6[[#This Row],[Customer_ID]],Table1[],6,FALSE)</f>
        <v>Colorado</v>
      </c>
      <c r="G296" t="str">
        <f>VLOOKUP(Table6[[#This Row],[Customer_ID]],Table1[],8,FALSE)</f>
        <v>Platinum</v>
      </c>
      <c r="H296" t="s">
        <v>873</v>
      </c>
      <c r="I296" s="16">
        <v>45654</v>
      </c>
      <c r="J296" t="s">
        <v>1569</v>
      </c>
      <c r="K296" t="str">
        <f>VLOOKUP($J296,'Product_Dim (2)'!$A$2:$G$101,{3,4,5,6},FALSE)</f>
        <v>Sports</v>
      </c>
      <c r="L296" t="str">
        <f>VLOOKUP($J296,'Product_Dim (2)'!$A$2:$G$101,{4,5,6},FALSE)</f>
        <v>Equipment</v>
      </c>
      <c r="M296" s="6">
        <f t="array" ref="M296">VLOOKUP($J296,'Product_Dim (2)'!$A$2:$G$101,{6},FALSE)</f>
        <v>21.34</v>
      </c>
      <c r="N296">
        <f>VLOOKUP($J296,'Product_Dim (2)'!$A$2:$G$101,7,FALSE)</f>
        <v>65</v>
      </c>
      <c r="O296" t="s">
        <v>1765</v>
      </c>
      <c r="P296" t="str">
        <f>VLOOKUP($O296,'Store_Dim (2)'!$A$2:$E$21,2,FALSE)</f>
        <v>Bean, Jones and Park</v>
      </c>
      <c r="Q296" t="str">
        <f>VLOOKUP(Table6[[#This Row],[Store_ID]],Table4[],3,FALSE)</f>
        <v>West</v>
      </c>
      <c r="R296" t="str">
        <f>VLOOKUP(Table6[[#This Row],[Store_ID]],Table4[],4,FALSE)</f>
        <v>Thompsonborough</v>
      </c>
      <c r="S296" t="str">
        <f>VLOOKUP(Table6[[#This Row],[Store_ID]],Table4[],5,FALSE)</f>
        <v>Online</v>
      </c>
      <c r="T296">
        <v>2</v>
      </c>
      <c r="U296" s="6">
        <v>230.85</v>
      </c>
      <c r="V296" s="10">
        <v>0.18</v>
      </c>
      <c r="W296" t="s">
        <v>1807</v>
      </c>
      <c r="X296" s="6">
        <v>378.59399999999999</v>
      </c>
      <c r="AE296"/>
    </row>
    <row r="297" spans="1:31" x14ac:dyDescent="0.25">
      <c r="A297" t="s">
        <v>2104</v>
      </c>
      <c r="B297" t="str">
        <f>VLOOKUP(Table6[[#This Row],[Customer_ID]],Table1[[Customer_ID]:[Name]],2,FALSE)</f>
        <v>Rodney Huffman</v>
      </c>
      <c r="C297" t="str">
        <f>VLOOKUP(Table6[[#This Row],[Customer_ID]],Table1[[Customer_ID]:[City]],5,FALSE)</f>
        <v>Garzafort</v>
      </c>
      <c r="D297">
        <f>VLOOKUP(Table6[[#This Row],[Customer_ID]],Table1[],3,FALSE)</f>
        <v>20</v>
      </c>
      <c r="E297" t="str">
        <f>VLOOKUP(Table6[[#This Row],[Customer_ID]],Table1[],4,FALSE)</f>
        <v>Female</v>
      </c>
      <c r="F297" t="str">
        <f>VLOOKUP(Table6[[#This Row],[Customer_ID]],Table1[],6,FALSE)</f>
        <v>Delaware</v>
      </c>
      <c r="G297" t="str">
        <f>VLOOKUP(Table6[[#This Row],[Customer_ID]],Table1[],8,FALSE)</f>
        <v>Silver</v>
      </c>
      <c r="H297" t="s">
        <v>681</v>
      </c>
      <c r="I297" s="16">
        <v>45556</v>
      </c>
      <c r="J297" t="s">
        <v>1701</v>
      </c>
      <c r="K297" t="str">
        <f>VLOOKUP($J297,'Product_Dim (2)'!$A$2:$G$101,{3,4,5,6},FALSE)</f>
        <v>Clothing</v>
      </c>
      <c r="L297" t="str">
        <f>VLOOKUP($J297,'Product_Dim (2)'!$A$2:$G$101,{4,5,6},FALSE)</f>
        <v>Accessories</v>
      </c>
      <c r="M297" s="6">
        <f t="array" ref="M297">VLOOKUP($J297,'Product_Dim (2)'!$A$2:$G$101,{6},FALSE)</f>
        <v>119.57</v>
      </c>
      <c r="N297">
        <f>VLOOKUP($J297,'Product_Dim (2)'!$A$2:$G$101,7,FALSE)</f>
        <v>210</v>
      </c>
      <c r="O297" t="s">
        <v>1790</v>
      </c>
      <c r="P297" t="str">
        <f>VLOOKUP($O297,'Store_Dim (2)'!$A$2:$E$21,2,FALSE)</f>
        <v>Holloway Ltd</v>
      </c>
      <c r="Q297" t="str">
        <f>VLOOKUP(Table6[[#This Row],[Store_ID]],Table4[],3,FALSE)</f>
        <v>North</v>
      </c>
      <c r="R297" t="str">
        <f>VLOOKUP(Table6[[#This Row],[Store_ID]],Table4[],4,FALSE)</f>
        <v>Bensonhaven</v>
      </c>
      <c r="S297" t="str">
        <f>VLOOKUP(Table6[[#This Row],[Store_ID]],Table4[],5,FALSE)</f>
        <v>Flagship</v>
      </c>
      <c r="T297">
        <v>4</v>
      </c>
      <c r="U297" s="6">
        <v>626.35</v>
      </c>
      <c r="V297" s="10">
        <v>0.25</v>
      </c>
      <c r="W297" t="s">
        <v>1812</v>
      </c>
      <c r="X297" s="6">
        <v>1879.05</v>
      </c>
      <c r="AE297"/>
    </row>
    <row r="298" spans="1:31" x14ac:dyDescent="0.25">
      <c r="A298" t="s">
        <v>2105</v>
      </c>
      <c r="B298" t="str">
        <f>VLOOKUP(Table6[[#This Row],[Customer_ID]],Table1[[Customer_ID]:[Name]],2,FALSE)</f>
        <v>George Rosario</v>
      </c>
      <c r="C298" t="str">
        <f>VLOOKUP(Table6[[#This Row],[Customer_ID]],Table1[[Customer_ID]:[City]],5,FALSE)</f>
        <v>Leburgh</v>
      </c>
      <c r="D298">
        <f>VLOOKUP(Table6[[#This Row],[Customer_ID]],Table1[],3,FALSE)</f>
        <v>53</v>
      </c>
      <c r="E298" t="str">
        <f>VLOOKUP(Table6[[#This Row],[Customer_ID]],Table1[],4,FALSE)</f>
        <v>Male</v>
      </c>
      <c r="F298" t="str">
        <f>VLOOKUP(Table6[[#This Row],[Customer_ID]],Table1[],6,FALSE)</f>
        <v>Florida</v>
      </c>
      <c r="G298" t="str">
        <f>VLOOKUP(Table6[[#This Row],[Customer_ID]],Table1[],8,FALSE)</f>
        <v>Bronze</v>
      </c>
      <c r="H298" t="s">
        <v>295</v>
      </c>
      <c r="I298" s="16">
        <v>45434</v>
      </c>
      <c r="J298" t="s">
        <v>1613</v>
      </c>
      <c r="K298" t="str">
        <f>VLOOKUP($J298,'Product_Dim (2)'!$A$2:$G$101,{3,4,5,6},FALSE)</f>
        <v>Sports</v>
      </c>
      <c r="L298" t="str">
        <f>VLOOKUP($J298,'Product_Dim (2)'!$A$2:$G$101,{4,5,6},FALSE)</f>
        <v>Fitness</v>
      </c>
      <c r="M298" s="6">
        <f t="array" ref="M298">VLOOKUP($J298,'Product_Dim (2)'!$A$2:$G$101,{6},FALSE)</f>
        <v>313.26</v>
      </c>
      <c r="N298">
        <f>VLOOKUP($J298,'Product_Dim (2)'!$A$2:$G$101,7,FALSE)</f>
        <v>369</v>
      </c>
      <c r="O298" t="s">
        <v>1782</v>
      </c>
      <c r="P298" t="str">
        <f>VLOOKUP($O298,'Store_Dim (2)'!$A$2:$E$21,2,FALSE)</f>
        <v>Mcdonald Inc</v>
      </c>
      <c r="Q298" t="str">
        <f>VLOOKUP(Table6[[#This Row],[Store_ID]],Table4[],3,FALSE)</f>
        <v>South</v>
      </c>
      <c r="R298" t="str">
        <f>VLOOKUP(Table6[[#This Row],[Store_ID]],Table4[],4,FALSE)</f>
        <v>Christopherland</v>
      </c>
      <c r="S298" t="str">
        <f>VLOOKUP(Table6[[#This Row],[Store_ID]],Table4[],5,FALSE)</f>
        <v>Outlet</v>
      </c>
      <c r="T298">
        <v>4</v>
      </c>
      <c r="U298" s="6">
        <v>108.55</v>
      </c>
      <c r="V298" s="10">
        <v>0.18</v>
      </c>
      <c r="W298" t="s">
        <v>1809</v>
      </c>
      <c r="X298" s="6">
        <v>356.04399999999998</v>
      </c>
      <c r="AE298"/>
    </row>
    <row r="299" spans="1:31" x14ac:dyDescent="0.25">
      <c r="A299" t="s">
        <v>2106</v>
      </c>
      <c r="B299" t="str">
        <f>VLOOKUP(Table6[[#This Row],[Customer_ID]],Table1[[Customer_ID]:[Name]],2,FALSE)</f>
        <v>Todd Poole</v>
      </c>
      <c r="C299" t="str">
        <f>VLOOKUP(Table6[[#This Row],[Customer_ID]],Table1[[Customer_ID]:[City]],5,FALSE)</f>
        <v>Johnsonshire</v>
      </c>
      <c r="D299">
        <f>VLOOKUP(Table6[[#This Row],[Customer_ID]],Table1[],3,FALSE)</f>
        <v>29</v>
      </c>
      <c r="E299" t="str">
        <f>VLOOKUP(Table6[[#This Row],[Customer_ID]],Table1[],4,FALSE)</f>
        <v>Female</v>
      </c>
      <c r="F299" t="str">
        <f>VLOOKUP(Table6[[#This Row],[Customer_ID]],Table1[],6,FALSE)</f>
        <v>Ohio</v>
      </c>
      <c r="G299" t="str">
        <f>VLOOKUP(Table6[[#This Row],[Customer_ID]],Table1[],8,FALSE)</f>
        <v>Bronze</v>
      </c>
      <c r="H299" t="s">
        <v>622</v>
      </c>
      <c r="I299" s="16">
        <v>45871</v>
      </c>
      <c r="J299" t="s">
        <v>1565</v>
      </c>
      <c r="K299" t="str">
        <f>VLOOKUP($J299,'Product_Dim (2)'!$A$2:$G$101,{3,4,5,6},FALSE)</f>
        <v>Sports</v>
      </c>
      <c r="L299" t="str">
        <f>VLOOKUP($J299,'Product_Dim (2)'!$A$2:$G$101,{4,5,6},FALSE)</f>
        <v>Accessories</v>
      </c>
      <c r="M299" s="6">
        <f t="array" ref="M299">VLOOKUP($J299,'Product_Dim (2)'!$A$2:$G$101,{6},FALSE)</f>
        <v>144.53</v>
      </c>
      <c r="N299">
        <f>VLOOKUP($J299,'Product_Dim (2)'!$A$2:$G$101,7,FALSE)</f>
        <v>367</v>
      </c>
      <c r="O299" t="s">
        <v>1740</v>
      </c>
      <c r="P299" t="str">
        <f>VLOOKUP($O299,'Store_Dim (2)'!$A$2:$E$21,2,FALSE)</f>
        <v>Martinez, Adkins and Johnson</v>
      </c>
      <c r="Q299" t="str">
        <f>VLOOKUP(Table6[[#This Row],[Store_ID]],Table4[],3,FALSE)</f>
        <v>North</v>
      </c>
      <c r="R299" t="str">
        <f>VLOOKUP(Table6[[#This Row],[Store_ID]],Table4[],4,FALSE)</f>
        <v>Danielmouth</v>
      </c>
      <c r="S299" t="str">
        <f>VLOOKUP(Table6[[#This Row],[Store_ID]],Table4[],5,FALSE)</f>
        <v>Flagship</v>
      </c>
      <c r="T299">
        <v>4</v>
      </c>
      <c r="U299" s="6">
        <v>353.67</v>
      </c>
      <c r="V299" s="10">
        <v>0.03</v>
      </c>
      <c r="W299" t="s">
        <v>1812</v>
      </c>
      <c r="X299" s="6">
        <v>1372.2396000000001</v>
      </c>
      <c r="AE299"/>
    </row>
    <row r="300" spans="1:31" x14ac:dyDescent="0.25">
      <c r="A300" t="s">
        <v>2107</v>
      </c>
      <c r="B300" t="str">
        <f>VLOOKUP(Table6[[#This Row],[Customer_ID]],Table1[[Customer_ID]:[Name]],2,FALSE)</f>
        <v>Michael Thomas</v>
      </c>
      <c r="C300" t="str">
        <f>VLOOKUP(Table6[[#This Row],[Customer_ID]],Table1[[Customer_ID]:[City]],5,FALSE)</f>
        <v>Woodmouth</v>
      </c>
      <c r="D300">
        <f>VLOOKUP(Table6[[#This Row],[Customer_ID]],Table1[],3,FALSE)</f>
        <v>21</v>
      </c>
      <c r="E300" t="str">
        <f>VLOOKUP(Table6[[#This Row],[Customer_ID]],Table1[],4,FALSE)</f>
        <v>Female</v>
      </c>
      <c r="F300" t="str">
        <f>VLOOKUP(Table6[[#This Row],[Customer_ID]],Table1[],6,FALSE)</f>
        <v>Nevada</v>
      </c>
      <c r="G300" t="str">
        <f>VLOOKUP(Table6[[#This Row],[Customer_ID]],Table1[],8,FALSE)</f>
        <v>Silver</v>
      </c>
      <c r="H300" t="s">
        <v>238</v>
      </c>
      <c r="I300" s="16">
        <v>45583</v>
      </c>
      <c r="J300" t="s">
        <v>1711</v>
      </c>
      <c r="K300" t="str">
        <f>VLOOKUP($J300,'Product_Dim (2)'!$A$2:$G$101,{3,4,5,6},FALSE)</f>
        <v>Electronics</v>
      </c>
      <c r="L300" t="str">
        <f>VLOOKUP($J300,'Product_Dim (2)'!$A$2:$G$101,{4,5,6},FALSE)</f>
        <v>Accessories</v>
      </c>
      <c r="M300" s="6">
        <f t="array" ref="M300">VLOOKUP($J300,'Product_Dim (2)'!$A$2:$G$101,{6},FALSE)</f>
        <v>340.14</v>
      </c>
      <c r="N300">
        <f>VLOOKUP($J300,'Product_Dim (2)'!$A$2:$G$101,7,FALSE)</f>
        <v>361</v>
      </c>
      <c r="O300" t="s">
        <v>1740</v>
      </c>
      <c r="P300" t="str">
        <f>VLOOKUP($O300,'Store_Dim (2)'!$A$2:$E$21,2,FALSE)</f>
        <v>Martinez, Adkins and Johnson</v>
      </c>
      <c r="Q300" t="str">
        <f>VLOOKUP(Table6[[#This Row],[Store_ID]],Table4[],3,FALSE)</f>
        <v>North</v>
      </c>
      <c r="R300" t="str">
        <f>VLOOKUP(Table6[[#This Row],[Store_ID]],Table4[],4,FALSE)</f>
        <v>Danielmouth</v>
      </c>
      <c r="S300" t="str">
        <f>VLOOKUP(Table6[[#This Row],[Store_ID]],Table4[],5,FALSE)</f>
        <v>Flagship</v>
      </c>
      <c r="T300">
        <v>4</v>
      </c>
      <c r="U300" s="6">
        <v>61.98</v>
      </c>
      <c r="V300" s="10">
        <v>0.16</v>
      </c>
      <c r="W300" t="s">
        <v>1807</v>
      </c>
      <c r="X300" s="6">
        <v>208.25280000000001</v>
      </c>
      <c r="AE300"/>
    </row>
    <row r="301" spans="1:31" x14ac:dyDescent="0.25">
      <c r="A301" t="s">
        <v>2108</v>
      </c>
      <c r="B301" t="str">
        <f>VLOOKUP(Table6[[#This Row],[Customer_ID]],Table1[[Customer_ID]:[Name]],2,FALSE)</f>
        <v>Kathryn Garcia</v>
      </c>
      <c r="C301" t="str">
        <f>VLOOKUP(Table6[[#This Row],[Customer_ID]],Table1[[Customer_ID]:[City]],5,FALSE)</f>
        <v>Morrismouth</v>
      </c>
      <c r="D301">
        <f>VLOOKUP(Table6[[#This Row],[Customer_ID]],Table1[],3,FALSE)</f>
        <v>44</v>
      </c>
      <c r="E301" t="str">
        <f>VLOOKUP(Table6[[#This Row],[Customer_ID]],Table1[],4,FALSE)</f>
        <v>Male</v>
      </c>
      <c r="F301" t="str">
        <f>VLOOKUP(Table6[[#This Row],[Customer_ID]],Table1[],6,FALSE)</f>
        <v>California</v>
      </c>
      <c r="G301" t="str">
        <f>VLOOKUP(Table6[[#This Row],[Customer_ID]],Table1[],8,FALSE)</f>
        <v>Platinum</v>
      </c>
      <c r="H301" t="s">
        <v>696</v>
      </c>
      <c r="I301" s="16">
        <v>45348</v>
      </c>
      <c r="J301" t="s">
        <v>1575</v>
      </c>
      <c r="K301" t="str">
        <f>VLOOKUP($J301,'Product_Dim (2)'!$A$2:$G$101,{3,4,5,6},FALSE)</f>
        <v>Sports</v>
      </c>
      <c r="L301" t="str">
        <f>VLOOKUP($J301,'Product_Dim (2)'!$A$2:$G$101,{4,5,6},FALSE)</f>
        <v>Equipment</v>
      </c>
      <c r="M301" s="6">
        <f t="array" ref="M301">VLOOKUP($J301,'Product_Dim (2)'!$A$2:$G$101,{6},FALSE)</f>
        <v>484.62</v>
      </c>
      <c r="N301">
        <f>VLOOKUP($J301,'Product_Dim (2)'!$A$2:$G$101,7,FALSE)</f>
        <v>432</v>
      </c>
      <c r="O301" t="s">
        <v>1796</v>
      </c>
      <c r="P301" t="str">
        <f>VLOOKUP($O301,'Store_Dim (2)'!$A$2:$E$21,2,FALSE)</f>
        <v>Mann-Austin</v>
      </c>
      <c r="Q301" t="str">
        <f>VLOOKUP(Table6[[#This Row],[Store_ID]],Table4[],3,FALSE)</f>
        <v>East</v>
      </c>
      <c r="R301" t="str">
        <f>VLOOKUP(Table6[[#This Row],[Store_ID]],Table4[],4,FALSE)</f>
        <v>Vasquezborough</v>
      </c>
      <c r="S301" t="str">
        <f>VLOOKUP(Table6[[#This Row],[Store_ID]],Table4[],5,FALSE)</f>
        <v>Online</v>
      </c>
      <c r="T301">
        <v>2</v>
      </c>
      <c r="U301" s="6">
        <v>873.1</v>
      </c>
      <c r="V301" s="10">
        <v>0.12</v>
      </c>
      <c r="W301" t="s">
        <v>1809</v>
      </c>
      <c r="X301" s="6">
        <v>1536.6559999999999</v>
      </c>
      <c r="AE301"/>
    </row>
    <row r="302" spans="1:31" x14ac:dyDescent="0.25">
      <c r="A302" t="s">
        <v>2109</v>
      </c>
      <c r="B302" t="str">
        <f>VLOOKUP(Table6[[#This Row],[Customer_ID]],Table1[[Customer_ID]:[Name]],2,FALSE)</f>
        <v>Wanda Snyder</v>
      </c>
      <c r="C302" t="str">
        <f>VLOOKUP(Table6[[#This Row],[Customer_ID]],Table1[[Customer_ID]:[City]],5,FALSE)</f>
        <v>Frostmouth</v>
      </c>
      <c r="D302">
        <f>VLOOKUP(Table6[[#This Row],[Customer_ID]],Table1[],3,FALSE)</f>
        <v>54</v>
      </c>
      <c r="E302" t="str">
        <f>VLOOKUP(Table6[[#This Row],[Customer_ID]],Table1[],4,FALSE)</f>
        <v>Male</v>
      </c>
      <c r="F302" t="str">
        <f>VLOOKUP(Table6[[#This Row],[Customer_ID]],Table1[],6,FALSE)</f>
        <v>Vermont</v>
      </c>
      <c r="G302" t="str">
        <f>VLOOKUP(Table6[[#This Row],[Customer_ID]],Table1[],8,FALSE)</f>
        <v>Bronze</v>
      </c>
      <c r="H302" t="s">
        <v>642</v>
      </c>
      <c r="I302" s="16">
        <v>45268</v>
      </c>
      <c r="J302" t="s">
        <v>1555</v>
      </c>
      <c r="K302" t="str">
        <f>VLOOKUP($J302,'Product_Dim (2)'!$A$2:$G$101,{3,4,5,6},FALSE)</f>
        <v>Beauty</v>
      </c>
      <c r="L302" t="str">
        <f>VLOOKUP($J302,'Product_Dim (2)'!$A$2:$G$101,{4,5,6},FALSE)</f>
        <v>Haircare</v>
      </c>
      <c r="M302" s="6">
        <f t="array" ref="M302">VLOOKUP($J302,'Product_Dim (2)'!$A$2:$G$101,{6},FALSE)</f>
        <v>115.82</v>
      </c>
      <c r="N302">
        <f>VLOOKUP($J302,'Product_Dim (2)'!$A$2:$G$101,7,FALSE)</f>
        <v>460</v>
      </c>
      <c r="O302" t="s">
        <v>1784</v>
      </c>
      <c r="P302" t="str">
        <f>VLOOKUP($O302,'Store_Dim (2)'!$A$2:$E$21,2,FALSE)</f>
        <v>Shelton PLC</v>
      </c>
      <c r="Q302" t="str">
        <f>VLOOKUP(Table6[[#This Row],[Store_ID]],Table4[],3,FALSE)</f>
        <v>North</v>
      </c>
      <c r="R302" t="str">
        <f>VLOOKUP(Table6[[#This Row],[Store_ID]],Table4[],4,FALSE)</f>
        <v>East Jenniferstad</v>
      </c>
      <c r="S302" t="str">
        <f>VLOOKUP(Table6[[#This Row],[Store_ID]],Table4[],5,FALSE)</f>
        <v>Flagship</v>
      </c>
      <c r="T302">
        <v>4</v>
      </c>
      <c r="U302" s="6">
        <v>889.47</v>
      </c>
      <c r="V302" s="10">
        <v>0.24</v>
      </c>
      <c r="W302" t="s">
        <v>1807</v>
      </c>
      <c r="X302" s="6">
        <v>2703.9888000000001</v>
      </c>
      <c r="AE302"/>
    </row>
    <row r="303" spans="1:31" x14ac:dyDescent="0.25">
      <c r="A303" t="s">
        <v>2110</v>
      </c>
      <c r="B303" t="str">
        <f>VLOOKUP(Table6[[#This Row],[Customer_ID]],Table1[[Customer_ID]:[Name]],2,FALSE)</f>
        <v>Joshua Ryan</v>
      </c>
      <c r="C303" t="str">
        <f>VLOOKUP(Table6[[#This Row],[Customer_ID]],Table1[[Customer_ID]:[City]],5,FALSE)</f>
        <v>New David</v>
      </c>
      <c r="D303">
        <f>VLOOKUP(Table6[[#This Row],[Customer_ID]],Table1[],3,FALSE)</f>
        <v>27</v>
      </c>
      <c r="E303" t="str">
        <f>VLOOKUP(Table6[[#This Row],[Customer_ID]],Table1[],4,FALSE)</f>
        <v>Female</v>
      </c>
      <c r="F303" t="str">
        <f>VLOOKUP(Table6[[#This Row],[Customer_ID]],Table1[],6,FALSE)</f>
        <v>New Jersey</v>
      </c>
      <c r="G303" t="str">
        <f>VLOOKUP(Table6[[#This Row],[Customer_ID]],Table1[],8,FALSE)</f>
        <v>Platinum</v>
      </c>
      <c r="H303" t="s">
        <v>118</v>
      </c>
      <c r="I303" s="16">
        <v>45596</v>
      </c>
      <c r="J303" t="s">
        <v>1679</v>
      </c>
      <c r="K303" t="str">
        <f>VLOOKUP($J303,'Product_Dim (2)'!$A$2:$G$101,{3,4,5,6},FALSE)</f>
        <v>Electronics</v>
      </c>
      <c r="L303" t="str">
        <f>VLOOKUP($J303,'Product_Dim (2)'!$A$2:$G$101,{4,5,6},FALSE)</f>
        <v>Audio</v>
      </c>
      <c r="M303" s="6">
        <f t="array" ref="M303">VLOOKUP($J303,'Product_Dim (2)'!$A$2:$G$101,{6},FALSE)</f>
        <v>403.71</v>
      </c>
      <c r="N303">
        <f>VLOOKUP($J303,'Product_Dim (2)'!$A$2:$G$101,7,FALSE)</f>
        <v>159</v>
      </c>
      <c r="O303" t="s">
        <v>1775</v>
      </c>
      <c r="P303" t="str">
        <f>VLOOKUP($O303,'Store_Dim (2)'!$A$2:$E$21,2,FALSE)</f>
        <v>Aguirre-Keller</v>
      </c>
      <c r="Q303" t="str">
        <f>VLOOKUP(Table6[[#This Row],[Store_ID]],Table4[],3,FALSE)</f>
        <v>South</v>
      </c>
      <c r="R303" t="str">
        <f>VLOOKUP(Table6[[#This Row],[Store_ID]],Table4[],4,FALSE)</f>
        <v>Lake Michael</v>
      </c>
      <c r="S303" t="str">
        <f>VLOOKUP(Table6[[#This Row],[Store_ID]],Table4[],5,FALSE)</f>
        <v>Online</v>
      </c>
      <c r="T303">
        <v>3</v>
      </c>
      <c r="U303" s="6">
        <v>803.76</v>
      </c>
      <c r="V303" s="10">
        <v>0.19</v>
      </c>
      <c r="W303" t="s">
        <v>1812</v>
      </c>
      <c r="X303" s="6">
        <v>1953.1368</v>
      </c>
      <c r="AE303"/>
    </row>
    <row r="304" spans="1:31" x14ac:dyDescent="0.25">
      <c r="A304" t="s">
        <v>2111</v>
      </c>
      <c r="B304" t="str">
        <f>VLOOKUP(Table6[[#This Row],[Customer_ID]],Table1[[Customer_ID]:[Name]],2,FALSE)</f>
        <v>Gregory Curtis</v>
      </c>
      <c r="C304" t="str">
        <f>VLOOKUP(Table6[[#This Row],[Customer_ID]],Table1[[Customer_ID]:[City]],5,FALSE)</f>
        <v>Bergermouth</v>
      </c>
      <c r="D304">
        <f>VLOOKUP(Table6[[#This Row],[Customer_ID]],Table1[],3,FALSE)</f>
        <v>45</v>
      </c>
      <c r="E304" t="str">
        <f>VLOOKUP(Table6[[#This Row],[Customer_ID]],Table1[],4,FALSE)</f>
        <v>Male</v>
      </c>
      <c r="F304" t="str">
        <f>VLOOKUP(Table6[[#This Row],[Customer_ID]],Table1[],6,FALSE)</f>
        <v>Vermont</v>
      </c>
      <c r="G304" t="str">
        <f>VLOOKUP(Table6[[#This Row],[Customer_ID]],Table1[],8,FALSE)</f>
        <v>Bronze</v>
      </c>
      <c r="H304" t="s">
        <v>1427</v>
      </c>
      <c r="I304" s="16">
        <v>45624</v>
      </c>
      <c r="J304" t="s">
        <v>1681</v>
      </c>
      <c r="K304" t="str">
        <f>VLOOKUP($J304,'Product_Dim (2)'!$A$2:$G$101,{3,4,5,6},FALSE)</f>
        <v>Clothing</v>
      </c>
      <c r="L304" t="str">
        <f>VLOOKUP($J304,'Product_Dim (2)'!$A$2:$G$101,{4,5,6},FALSE)</f>
        <v>Footwear</v>
      </c>
      <c r="M304" s="6">
        <f t="array" ref="M304">VLOOKUP($J304,'Product_Dim (2)'!$A$2:$G$101,{6},FALSE)</f>
        <v>158.13999999999999</v>
      </c>
      <c r="N304">
        <f>VLOOKUP($J304,'Product_Dim (2)'!$A$2:$G$101,7,FALSE)</f>
        <v>82</v>
      </c>
      <c r="O304" t="s">
        <v>1756</v>
      </c>
      <c r="P304" t="str">
        <f>VLOOKUP($O304,'Store_Dim (2)'!$A$2:$E$21,2,FALSE)</f>
        <v>Gray Ltd</v>
      </c>
      <c r="Q304" t="str">
        <f>VLOOKUP(Table6[[#This Row],[Store_ID]],Table4[],3,FALSE)</f>
        <v>North</v>
      </c>
      <c r="R304" t="str">
        <f>VLOOKUP(Table6[[#This Row],[Store_ID]],Table4[],4,FALSE)</f>
        <v>New Michaelchester</v>
      </c>
      <c r="S304" t="str">
        <f>VLOOKUP(Table6[[#This Row],[Store_ID]],Table4[],5,FALSE)</f>
        <v>Outlet</v>
      </c>
      <c r="T304">
        <v>2</v>
      </c>
      <c r="U304" s="6">
        <v>865.14</v>
      </c>
      <c r="V304" s="10">
        <v>0.2</v>
      </c>
      <c r="W304" t="s">
        <v>1809</v>
      </c>
      <c r="X304" s="6">
        <v>1384.2239999999999</v>
      </c>
      <c r="AE304"/>
    </row>
    <row r="305" spans="1:31" x14ac:dyDescent="0.25">
      <c r="A305" t="s">
        <v>2112</v>
      </c>
      <c r="B305" t="str">
        <f>VLOOKUP(Table6[[#This Row],[Customer_ID]],Table1[[Customer_ID]:[Name]],2,FALSE)</f>
        <v>David Cobb</v>
      </c>
      <c r="C305" t="str">
        <f>VLOOKUP(Table6[[#This Row],[Customer_ID]],Table1[[Customer_ID]:[City]],5,FALSE)</f>
        <v>Lake Thomas</v>
      </c>
      <c r="D305">
        <f>VLOOKUP(Table6[[#This Row],[Customer_ID]],Table1[],3,FALSE)</f>
        <v>36</v>
      </c>
      <c r="E305" t="str">
        <f>VLOOKUP(Table6[[#This Row],[Customer_ID]],Table1[],4,FALSE)</f>
        <v>Male</v>
      </c>
      <c r="F305" t="str">
        <f>VLOOKUP(Table6[[#This Row],[Customer_ID]],Table1[],6,FALSE)</f>
        <v>South Dakota</v>
      </c>
      <c r="G305" t="str">
        <f>VLOOKUP(Table6[[#This Row],[Customer_ID]],Table1[],8,FALSE)</f>
        <v>Silver</v>
      </c>
      <c r="H305" t="s">
        <v>342</v>
      </c>
      <c r="I305" s="16">
        <v>45813</v>
      </c>
      <c r="J305" t="s">
        <v>1593</v>
      </c>
      <c r="K305" t="str">
        <f>VLOOKUP($J305,'Product_Dim (2)'!$A$2:$G$101,{3,4,5,6},FALSE)</f>
        <v>Sports</v>
      </c>
      <c r="L305" t="str">
        <f>VLOOKUP($J305,'Product_Dim (2)'!$A$2:$G$101,{4,5,6},FALSE)</f>
        <v>Team Sports</v>
      </c>
      <c r="M305" s="6">
        <f t="array" ref="M305">VLOOKUP($J305,'Product_Dim (2)'!$A$2:$G$101,{6},FALSE)</f>
        <v>204.39</v>
      </c>
      <c r="N305">
        <f>VLOOKUP($J305,'Product_Dim (2)'!$A$2:$G$101,7,FALSE)</f>
        <v>281</v>
      </c>
      <c r="O305" t="s">
        <v>1769</v>
      </c>
      <c r="P305" t="str">
        <f>VLOOKUP($O305,'Store_Dim (2)'!$A$2:$E$21,2,FALSE)</f>
        <v>Moore, Padilla and Butler</v>
      </c>
      <c r="Q305" t="str">
        <f>VLOOKUP(Table6[[#This Row],[Store_ID]],Table4[],3,FALSE)</f>
        <v>South</v>
      </c>
      <c r="R305" t="str">
        <f>VLOOKUP(Table6[[#This Row],[Store_ID]],Table4[],4,FALSE)</f>
        <v>East Johnstad</v>
      </c>
      <c r="S305" t="str">
        <f>VLOOKUP(Table6[[#This Row],[Store_ID]],Table4[],5,FALSE)</f>
        <v>Flagship</v>
      </c>
      <c r="T305">
        <v>2</v>
      </c>
      <c r="U305" s="6">
        <v>916.49</v>
      </c>
      <c r="V305" s="10">
        <v>0.3</v>
      </c>
      <c r="W305" t="s">
        <v>1812</v>
      </c>
      <c r="X305" s="6">
        <v>1283.086</v>
      </c>
      <c r="AE305"/>
    </row>
    <row r="306" spans="1:31" x14ac:dyDescent="0.25">
      <c r="A306" t="s">
        <v>2113</v>
      </c>
      <c r="B306" t="str">
        <f>VLOOKUP(Table6[[#This Row],[Customer_ID]],Table1[[Customer_ID]:[Name]],2,FALSE)</f>
        <v>William Martin</v>
      </c>
      <c r="C306" t="str">
        <f>VLOOKUP(Table6[[#This Row],[Customer_ID]],Table1[[Customer_ID]:[City]],5,FALSE)</f>
        <v>Ryanburgh</v>
      </c>
      <c r="D306">
        <f>VLOOKUP(Table6[[#This Row],[Customer_ID]],Table1[],3,FALSE)</f>
        <v>19</v>
      </c>
      <c r="E306" t="str">
        <f>VLOOKUP(Table6[[#This Row],[Customer_ID]],Table1[],4,FALSE)</f>
        <v>Male</v>
      </c>
      <c r="F306" t="str">
        <f>VLOOKUP(Table6[[#This Row],[Customer_ID]],Table1[],6,FALSE)</f>
        <v>Connecticut</v>
      </c>
      <c r="G306" t="str">
        <f>VLOOKUP(Table6[[#This Row],[Customer_ID]],Table1[],8,FALSE)</f>
        <v>Platinum</v>
      </c>
      <c r="H306" t="s">
        <v>163</v>
      </c>
      <c r="I306" s="16">
        <v>45615</v>
      </c>
      <c r="J306" t="s">
        <v>1633</v>
      </c>
      <c r="K306" t="str">
        <f>VLOOKUP($J306,'Product_Dim (2)'!$A$2:$G$101,{3,4,5,6},FALSE)</f>
        <v>Electronics</v>
      </c>
      <c r="L306" t="str">
        <f>VLOOKUP($J306,'Product_Dim (2)'!$A$2:$G$101,{4,5,6},FALSE)</f>
        <v>Accessories</v>
      </c>
      <c r="M306" s="6">
        <f t="array" ref="M306">VLOOKUP($J306,'Product_Dim (2)'!$A$2:$G$101,{6},FALSE)</f>
        <v>88.49</v>
      </c>
      <c r="N306">
        <f>VLOOKUP($J306,'Product_Dim (2)'!$A$2:$G$101,7,FALSE)</f>
        <v>246</v>
      </c>
      <c r="O306" t="s">
        <v>1777</v>
      </c>
      <c r="P306" t="str">
        <f>VLOOKUP($O306,'Store_Dim (2)'!$A$2:$E$21,2,FALSE)</f>
        <v>Thomas, Bridges and Harris</v>
      </c>
      <c r="Q306" t="str">
        <f>VLOOKUP(Table6[[#This Row],[Store_ID]],Table4[],3,FALSE)</f>
        <v>North</v>
      </c>
      <c r="R306" t="str">
        <f>VLOOKUP(Table6[[#This Row],[Store_ID]],Table4[],4,FALSE)</f>
        <v>Sabrinatown</v>
      </c>
      <c r="S306" t="str">
        <f>VLOOKUP(Table6[[#This Row],[Store_ID]],Table4[],5,FALSE)</f>
        <v>Online</v>
      </c>
      <c r="T306">
        <v>3</v>
      </c>
      <c r="U306" s="6">
        <v>781.39</v>
      </c>
      <c r="V306" s="10">
        <v>0.12</v>
      </c>
      <c r="W306" t="s">
        <v>1807</v>
      </c>
      <c r="X306" s="6">
        <v>2062.8696</v>
      </c>
      <c r="AE306"/>
    </row>
    <row r="307" spans="1:31" x14ac:dyDescent="0.25">
      <c r="A307" t="s">
        <v>2114</v>
      </c>
      <c r="B307" t="str">
        <f>VLOOKUP(Table6[[#This Row],[Customer_ID]],Table1[[Customer_ID]:[Name]],2,FALSE)</f>
        <v>Rodney Huffman</v>
      </c>
      <c r="C307" t="str">
        <f>VLOOKUP(Table6[[#This Row],[Customer_ID]],Table1[[Customer_ID]:[City]],5,FALSE)</f>
        <v>Garzafort</v>
      </c>
      <c r="D307">
        <f>VLOOKUP(Table6[[#This Row],[Customer_ID]],Table1[],3,FALSE)</f>
        <v>20</v>
      </c>
      <c r="E307" t="str">
        <f>VLOOKUP(Table6[[#This Row],[Customer_ID]],Table1[],4,FALSE)</f>
        <v>Female</v>
      </c>
      <c r="F307" t="str">
        <f>VLOOKUP(Table6[[#This Row],[Customer_ID]],Table1[],6,FALSE)</f>
        <v>Delaware</v>
      </c>
      <c r="G307" t="str">
        <f>VLOOKUP(Table6[[#This Row],[Customer_ID]],Table1[],8,FALSE)</f>
        <v>Silver</v>
      </c>
      <c r="H307" t="s">
        <v>681</v>
      </c>
      <c r="I307" s="16">
        <v>45431</v>
      </c>
      <c r="J307" t="s">
        <v>1607</v>
      </c>
      <c r="K307" t="str">
        <f>VLOOKUP($J307,'Product_Dim (2)'!$A$2:$G$101,{3,4,5,6},FALSE)</f>
        <v>Sports</v>
      </c>
      <c r="L307" t="str">
        <f>VLOOKUP($J307,'Product_Dim (2)'!$A$2:$G$101,{4,5,6},FALSE)</f>
        <v>Outdoor</v>
      </c>
      <c r="M307" s="6">
        <f t="array" ref="M307">VLOOKUP($J307,'Product_Dim (2)'!$A$2:$G$101,{6},FALSE)</f>
        <v>135.61000000000001</v>
      </c>
      <c r="N307">
        <f>VLOOKUP($J307,'Product_Dim (2)'!$A$2:$G$101,7,FALSE)</f>
        <v>394</v>
      </c>
      <c r="O307" t="s">
        <v>1777</v>
      </c>
      <c r="P307" t="str">
        <f>VLOOKUP($O307,'Store_Dim (2)'!$A$2:$E$21,2,FALSE)</f>
        <v>Thomas, Bridges and Harris</v>
      </c>
      <c r="Q307" t="str">
        <f>VLOOKUP(Table6[[#This Row],[Store_ID]],Table4[],3,FALSE)</f>
        <v>North</v>
      </c>
      <c r="R307" t="str">
        <f>VLOOKUP(Table6[[#This Row],[Store_ID]],Table4[],4,FALSE)</f>
        <v>Sabrinatown</v>
      </c>
      <c r="S307" t="str">
        <f>VLOOKUP(Table6[[#This Row],[Store_ID]],Table4[],5,FALSE)</f>
        <v>Online</v>
      </c>
      <c r="T307">
        <v>4</v>
      </c>
      <c r="U307" s="6">
        <v>619.74</v>
      </c>
      <c r="V307" s="10">
        <v>0.13</v>
      </c>
      <c r="W307" t="s">
        <v>1812</v>
      </c>
      <c r="X307" s="6">
        <v>2156.6952000000001</v>
      </c>
      <c r="AE307"/>
    </row>
    <row r="308" spans="1:31" x14ac:dyDescent="0.25">
      <c r="A308" t="s">
        <v>2115</v>
      </c>
      <c r="B308" t="str">
        <f>VLOOKUP(Table6[[#This Row],[Customer_ID]],Table1[[Customer_ID]:[Name]],2,FALSE)</f>
        <v>Bryan Tran</v>
      </c>
      <c r="C308" t="str">
        <f>VLOOKUP(Table6[[#This Row],[Customer_ID]],Table1[[Customer_ID]:[City]],5,FALSE)</f>
        <v>Kelseybury</v>
      </c>
      <c r="D308">
        <f>VLOOKUP(Table6[[#This Row],[Customer_ID]],Table1[],3,FALSE)</f>
        <v>21</v>
      </c>
      <c r="E308" t="str">
        <f>VLOOKUP(Table6[[#This Row],[Customer_ID]],Table1[],4,FALSE)</f>
        <v>Male</v>
      </c>
      <c r="F308" t="str">
        <f>VLOOKUP(Table6[[#This Row],[Customer_ID]],Table1[],6,FALSE)</f>
        <v>Georgia</v>
      </c>
      <c r="G308" t="str">
        <f>VLOOKUP(Table6[[#This Row],[Customer_ID]],Table1[],8,FALSE)</f>
        <v>Gold</v>
      </c>
      <c r="H308" t="s">
        <v>1464</v>
      </c>
      <c r="I308" s="16">
        <v>45679</v>
      </c>
      <c r="J308" t="s">
        <v>1655</v>
      </c>
      <c r="K308" t="str">
        <f>VLOOKUP($J308,'Product_Dim (2)'!$A$2:$G$101,{3,4,5,6},FALSE)</f>
        <v>Electronics</v>
      </c>
      <c r="L308" t="str">
        <f>VLOOKUP($J308,'Product_Dim (2)'!$A$2:$G$101,{4,5,6},FALSE)</f>
        <v>Computer</v>
      </c>
      <c r="M308" s="6">
        <f t="array" ref="M308">VLOOKUP($J308,'Product_Dim (2)'!$A$2:$G$101,{6},FALSE)</f>
        <v>86.42</v>
      </c>
      <c r="N308">
        <f>VLOOKUP($J308,'Product_Dim (2)'!$A$2:$G$101,7,FALSE)</f>
        <v>222</v>
      </c>
      <c r="O308" t="s">
        <v>1782</v>
      </c>
      <c r="P308" t="str">
        <f>VLOOKUP($O308,'Store_Dim (2)'!$A$2:$E$21,2,FALSE)</f>
        <v>Mcdonald Inc</v>
      </c>
      <c r="Q308" t="str">
        <f>VLOOKUP(Table6[[#This Row],[Store_ID]],Table4[],3,FALSE)</f>
        <v>South</v>
      </c>
      <c r="R308" t="str">
        <f>VLOOKUP(Table6[[#This Row],[Store_ID]],Table4[],4,FALSE)</f>
        <v>Christopherland</v>
      </c>
      <c r="S308" t="str">
        <f>VLOOKUP(Table6[[#This Row],[Store_ID]],Table4[],5,FALSE)</f>
        <v>Outlet</v>
      </c>
      <c r="T308">
        <v>2</v>
      </c>
      <c r="U308" s="6">
        <v>837.76</v>
      </c>
      <c r="V308" s="10">
        <v>0.03</v>
      </c>
      <c r="W308" t="s">
        <v>1812</v>
      </c>
      <c r="X308" s="6">
        <v>1625.2544</v>
      </c>
      <c r="AE308"/>
    </row>
    <row r="309" spans="1:31" x14ac:dyDescent="0.25">
      <c r="A309" t="s">
        <v>2116</v>
      </c>
      <c r="B309" t="str">
        <f>VLOOKUP(Table6[[#This Row],[Customer_ID]],Table1[[Customer_ID]:[Name]],2,FALSE)</f>
        <v>Ashley Roberts</v>
      </c>
      <c r="C309" t="str">
        <f>VLOOKUP(Table6[[#This Row],[Customer_ID]],Table1[[Customer_ID]:[City]],5,FALSE)</f>
        <v>Josephmouth</v>
      </c>
      <c r="D309">
        <f>VLOOKUP(Table6[[#This Row],[Customer_ID]],Table1[],3,FALSE)</f>
        <v>46</v>
      </c>
      <c r="E309" t="str">
        <f>VLOOKUP(Table6[[#This Row],[Customer_ID]],Table1[],4,FALSE)</f>
        <v>Male</v>
      </c>
      <c r="F309" t="str">
        <f>VLOOKUP(Table6[[#This Row],[Customer_ID]],Table1[],6,FALSE)</f>
        <v>New Mexico</v>
      </c>
      <c r="G309" t="str">
        <f>VLOOKUP(Table6[[#This Row],[Customer_ID]],Table1[],8,FALSE)</f>
        <v>Gold</v>
      </c>
      <c r="H309" t="s">
        <v>1379</v>
      </c>
      <c r="I309" s="16">
        <v>45842</v>
      </c>
      <c r="J309" t="s">
        <v>1711</v>
      </c>
      <c r="K309" t="str">
        <f>VLOOKUP($J309,'Product_Dim (2)'!$A$2:$G$101,{3,4,5,6},FALSE)</f>
        <v>Electronics</v>
      </c>
      <c r="L309" t="str">
        <f>VLOOKUP($J309,'Product_Dim (2)'!$A$2:$G$101,{4,5,6},FALSE)</f>
        <v>Accessories</v>
      </c>
      <c r="M309" s="6">
        <f t="array" ref="M309">VLOOKUP($J309,'Product_Dim (2)'!$A$2:$G$101,{6},FALSE)</f>
        <v>340.14</v>
      </c>
      <c r="N309">
        <f>VLOOKUP($J309,'Product_Dim (2)'!$A$2:$G$101,7,FALSE)</f>
        <v>361</v>
      </c>
      <c r="O309" t="s">
        <v>1740</v>
      </c>
      <c r="P309" t="str">
        <f>VLOOKUP($O309,'Store_Dim (2)'!$A$2:$E$21,2,FALSE)</f>
        <v>Martinez, Adkins and Johnson</v>
      </c>
      <c r="Q309" t="str">
        <f>VLOOKUP(Table6[[#This Row],[Store_ID]],Table4[],3,FALSE)</f>
        <v>North</v>
      </c>
      <c r="R309" t="str">
        <f>VLOOKUP(Table6[[#This Row],[Store_ID]],Table4[],4,FALSE)</f>
        <v>Danielmouth</v>
      </c>
      <c r="S309" t="str">
        <f>VLOOKUP(Table6[[#This Row],[Store_ID]],Table4[],5,FALSE)</f>
        <v>Flagship</v>
      </c>
      <c r="T309">
        <v>3</v>
      </c>
      <c r="U309" s="6">
        <v>135.94</v>
      </c>
      <c r="V309" s="10">
        <v>0.2</v>
      </c>
      <c r="W309" t="s">
        <v>1807</v>
      </c>
      <c r="X309" s="6">
        <v>326.25599999999997</v>
      </c>
      <c r="AE309"/>
    </row>
    <row r="310" spans="1:31" x14ac:dyDescent="0.25">
      <c r="A310" t="s">
        <v>2117</v>
      </c>
      <c r="B310" t="str">
        <f>VLOOKUP(Table6[[#This Row],[Customer_ID]],Table1[[Customer_ID]:[Name]],2,FALSE)</f>
        <v>Dylan Gutierrez</v>
      </c>
      <c r="C310" t="str">
        <f>VLOOKUP(Table6[[#This Row],[Customer_ID]],Table1[[Customer_ID]:[City]],5,FALSE)</f>
        <v>New Jamesview</v>
      </c>
      <c r="D310">
        <f>VLOOKUP(Table6[[#This Row],[Customer_ID]],Table1[],3,FALSE)</f>
        <v>40</v>
      </c>
      <c r="E310" t="str">
        <f>VLOOKUP(Table6[[#This Row],[Customer_ID]],Table1[],4,FALSE)</f>
        <v>Male</v>
      </c>
      <c r="F310" t="str">
        <f>VLOOKUP(Table6[[#This Row],[Customer_ID]],Table1[],6,FALSE)</f>
        <v>West Virginia</v>
      </c>
      <c r="G310" t="str">
        <f>VLOOKUP(Table6[[#This Row],[Customer_ID]],Table1[],8,FALSE)</f>
        <v>Bronze</v>
      </c>
      <c r="H310" t="s">
        <v>1458</v>
      </c>
      <c r="I310" s="16">
        <v>45796</v>
      </c>
      <c r="J310" t="s">
        <v>1679</v>
      </c>
      <c r="K310" t="str">
        <f>VLOOKUP($J310,'Product_Dim (2)'!$A$2:$G$101,{3,4,5,6},FALSE)</f>
        <v>Electronics</v>
      </c>
      <c r="L310" t="str">
        <f>VLOOKUP($J310,'Product_Dim (2)'!$A$2:$G$101,{4,5,6},FALSE)</f>
        <v>Audio</v>
      </c>
      <c r="M310" s="6">
        <f t="array" ref="M310">VLOOKUP($J310,'Product_Dim (2)'!$A$2:$G$101,{6},FALSE)</f>
        <v>403.71</v>
      </c>
      <c r="N310">
        <f>VLOOKUP($J310,'Product_Dim (2)'!$A$2:$G$101,7,FALSE)</f>
        <v>159</v>
      </c>
      <c r="O310" t="s">
        <v>1740</v>
      </c>
      <c r="P310" t="str">
        <f>VLOOKUP($O310,'Store_Dim (2)'!$A$2:$E$21,2,FALSE)</f>
        <v>Martinez, Adkins and Johnson</v>
      </c>
      <c r="Q310" t="str">
        <f>VLOOKUP(Table6[[#This Row],[Store_ID]],Table4[],3,FALSE)</f>
        <v>North</v>
      </c>
      <c r="R310" t="str">
        <f>VLOOKUP(Table6[[#This Row],[Store_ID]],Table4[],4,FALSE)</f>
        <v>Danielmouth</v>
      </c>
      <c r="S310" t="str">
        <f>VLOOKUP(Table6[[#This Row],[Store_ID]],Table4[],5,FALSE)</f>
        <v>Flagship</v>
      </c>
      <c r="T310">
        <v>4</v>
      </c>
      <c r="U310" s="6">
        <v>396.53</v>
      </c>
      <c r="V310" s="10">
        <v>7.0000000000000007E-2</v>
      </c>
      <c r="W310" t="s">
        <v>1809</v>
      </c>
      <c r="X310" s="6">
        <v>1475.0916</v>
      </c>
      <c r="AE310"/>
    </row>
    <row r="311" spans="1:31" x14ac:dyDescent="0.25">
      <c r="A311" t="s">
        <v>2118</v>
      </c>
      <c r="B311" t="str">
        <f>VLOOKUP(Table6[[#This Row],[Customer_ID]],Table1[[Customer_ID]:[Name]],2,FALSE)</f>
        <v>George Davis</v>
      </c>
      <c r="C311" t="str">
        <f>VLOOKUP(Table6[[#This Row],[Customer_ID]],Table1[[Customer_ID]:[City]],5,FALSE)</f>
        <v xml:space="preserve">    lake lisa</v>
      </c>
      <c r="D311">
        <f>VLOOKUP(Table6[[#This Row],[Customer_ID]],Table1[],3,FALSE)</f>
        <v>50</v>
      </c>
      <c r="E311" t="str">
        <f>VLOOKUP(Table6[[#This Row],[Customer_ID]],Table1[],4,FALSE)</f>
        <v>Female</v>
      </c>
      <c r="F311" t="str">
        <f>VLOOKUP(Table6[[#This Row],[Customer_ID]],Table1[],6,FALSE)</f>
        <v>Massachusetts</v>
      </c>
      <c r="G311" t="str">
        <f>VLOOKUP(Table6[[#This Row],[Customer_ID]],Table1[],8,FALSE)</f>
        <v>Bronze</v>
      </c>
      <c r="H311" t="s">
        <v>707</v>
      </c>
      <c r="I311" s="16">
        <v>45264</v>
      </c>
      <c r="J311" t="s">
        <v>1589</v>
      </c>
      <c r="K311" t="str">
        <f>VLOOKUP($J311,'Product_Dim (2)'!$A$2:$G$101,{3,4,5,6},FALSE)</f>
        <v>Home</v>
      </c>
      <c r="L311" t="str">
        <f>VLOOKUP($J311,'Product_Dim (2)'!$A$2:$G$101,{4,5,6},FALSE)</f>
        <v>Decor</v>
      </c>
      <c r="M311" s="6">
        <f t="array" ref="M311">VLOOKUP($J311,'Product_Dim (2)'!$A$2:$G$101,{6},FALSE)</f>
        <v>218.48</v>
      </c>
      <c r="N311">
        <f>VLOOKUP($J311,'Product_Dim (2)'!$A$2:$G$101,7,FALSE)</f>
        <v>276</v>
      </c>
      <c r="O311" t="s">
        <v>1782</v>
      </c>
      <c r="P311" t="str">
        <f>VLOOKUP($O311,'Store_Dim (2)'!$A$2:$E$21,2,FALSE)</f>
        <v>Mcdonald Inc</v>
      </c>
      <c r="Q311" t="str">
        <f>VLOOKUP(Table6[[#This Row],[Store_ID]],Table4[],3,FALSE)</f>
        <v>South</v>
      </c>
      <c r="R311" t="str">
        <f>VLOOKUP(Table6[[#This Row],[Store_ID]],Table4[],4,FALSE)</f>
        <v>Christopherland</v>
      </c>
      <c r="S311" t="str">
        <f>VLOOKUP(Table6[[#This Row],[Store_ID]],Table4[],5,FALSE)</f>
        <v>Outlet</v>
      </c>
      <c r="T311">
        <v>2</v>
      </c>
      <c r="U311" s="6">
        <v>722.45</v>
      </c>
      <c r="V311" s="10">
        <v>0.22</v>
      </c>
      <c r="W311" t="s">
        <v>1809</v>
      </c>
      <c r="X311" s="6">
        <v>1127.0219999999999</v>
      </c>
      <c r="AE311"/>
    </row>
    <row r="312" spans="1:31" x14ac:dyDescent="0.25">
      <c r="A312" t="s">
        <v>2119</v>
      </c>
      <c r="B312" t="str">
        <f>VLOOKUP(Table6[[#This Row],[Customer_ID]],Table1[[Customer_ID]:[Name]],2,FALSE)</f>
        <v>Gina Knight</v>
      </c>
      <c r="C312" t="str">
        <f>VLOOKUP(Table6[[#This Row],[Customer_ID]],Table1[[Customer_ID]:[City]],5,FALSE)</f>
        <v>Lake Roberthaven</v>
      </c>
      <c r="D312">
        <f>VLOOKUP(Table6[[#This Row],[Customer_ID]],Table1[],3,FALSE)</f>
        <v>54</v>
      </c>
      <c r="E312" t="str">
        <f>VLOOKUP(Table6[[#This Row],[Customer_ID]],Table1[],4,FALSE)</f>
        <v>Female</v>
      </c>
      <c r="F312" t="str">
        <f>VLOOKUP(Table6[[#This Row],[Customer_ID]],Table1[],6,FALSE)</f>
        <v>Nevada</v>
      </c>
      <c r="G312" t="str">
        <f>VLOOKUP(Table6[[#This Row],[Customer_ID]],Table1[],8,FALSE)</f>
        <v>Silver</v>
      </c>
      <c r="H312" t="s">
        <v>178</v>
      </c>
      <c r="I312" s="16">
        <v>45504</v>
      </c>
      <c r="J312" t="s">
        <v>1659</v>
      </c>
      <c r="K312" t="str">
        <f>VLOOKUP($J312,'Product_Dim (2)'!$A$2:$G$101,{3,4,5,6},FALSE)</f>
        <v>Beauty</v>
      </c>
      <c r="L312" t="str">
        <f>VLOOKUP($J312,'Product_Dim (2)'!$A$2:$G$101,{4,5,6},FALSE)</f>
        <v>Makeup</v>
      </c>
      <c r="M312" s="6">
        <f t="array" ref="M312">VLOOKUP($J312,'Product_Dim (2)'!$A$2:$G$101,{6},FALSE)</f>
        <v>299.11</v>
      </c>
      <c r="N312">
        <f>VLOOKUP($J312,'Product_Dim (2)'!$A$2:$G$101,7,FALSE)</f>
        <v>118</v>
      </c>
      <c r="O312" t="s">
        <v>1744</v>
      </c>
      <c r="P312" t="str">
        <f>VLOOKUP($O312,'Store_Dim (2)'!$A$2:$E$21,2,FALSE)</f>
        <v>Black-Horn</v>
      </c>
      <c r="Q312" t="str">
        <f>VLOOKUP(Table6[[#This Row],[Store_ID]],Table4[],3,FALSE)</f>
        <v>South</v>
      </c>
      <c r="R312" t="str">
        <f>VLOOKUP(Table6[[#This Row],[Store_ID]],Table4[],4,FALSE)</f>
        <v>North Nancyview</v>
      </c>
      <c r="S312" t="str">
        <f>VLOOKUP(Table6[[#This Row],[Store_ID]],Table4[],5,FALSE)</f>
        <v>Outlet</v>
      </c>
      <c r="T312">
        <v>2</v>
      </c>
      <c r="U312" s="6">
        <v>138.41</v>
      </c>
      <c r="V312" s="10">
        <v>0.02</v>
      </c>
      <c r="W312" t="s">
        <v>1807</v>
      </c>
      <c r="X312" s="6">
        <v>271.28359999999998</v>
      </c>
      <c r="AE312"/>
    </row>
    <row r="313" spans="1:31" x14ac:dyDescent="0.25">
      <c r="A313" t="s">
        <v>2120</v>
      </c>
      <c r="B313" t="str">
        <f>VLOOKUP(Table6[[#This Row],[Customer_ID]],Table1[[Customer_ID]:[Name]],2,FALSE)</f>
        <v>James Wolfe</v>
      </c>
      <c r="C313" t="str">
        <f>VLOOKUP(Table6[[#This Row],[Customer_ID]],Table1[[Customer_ID]:[City]],5,FALSE)</f>
        <v>Benjaminton</v>
      </c>
      <c r="D313">
        <f>VLOOKUP(Table6[[#This Row],[Customer_ID]],Table1[],3,FALSE)</f>
        <v>62</v>
      </c>
      <c r="E313" t="str">
        <f>VLOOKUP(Table6[[#This Row],[Customer_ID]],Table1[],4,FALSE)</f>
        <v>Female</v>
      </c>
      <c r="F313" t="str">
        <f>VLOOKUP(Table6[[#This Row],[Customer_ID]],Table1[],6,FALSE)</f>
        <v>Arizona</v>
      </c>
      <c r="G313" t="str">
        <f>VLOOKUP(Table6[[#This Row],[Customer_ID]],Table1[],8,FALSE)</f>
        <v>Gold</v>
      </c>
      <c r="H313" t="s">
        <v>430</v>
      </c>
      <c r="I313" s="16">
        <v>45679</v>
      </c>
      <c r="J313" t="s">
        <v>1691</v>
      </c>
      <c r="K313" t="str">
        <f>VLOOKUP($J313,'Product_Dim (2)'!$A$2:$G$101,{3,4,5,6},FALSE)</f>
        <v>Home</v>
      </c>
      <c r="L313" t="str">
        <f>VLOOKUP($J313,'Product_Dim (2)'!$A$2:$G$101,{4,5,6},FALSE)</f>
        <v>Kitchen</v>
      </c>
      <c r="M313" s="6">
        <f t="array" ref="M313">VLOOKUP($J313,'Product_Dim (2)'!$A$2:$G$101,{6},FALSE)</f>
        <v>143.43</v>
      </c>
      <c r="N313">
        <f>VLOOKUP($J313,'Product_Dim (2)'!$A$2:$G$101,7,FALSE)</f>
        <v>58</v>
      </c>
      <c r="O313" t="s">
        <v>1744</v>
      </c>
      <c r="P313" t="str">
        <f>VLOOKUP($O313,'Store_Dim (2)'!$A$2:$E$21,2,FALSE)</f>
        <v>Black-Horn</v>
      </c>
      <c r="Q313" t="str">
        <f>VLOOKUP(Table6[[#This Row],[Store_ID]],Table4[],3,FALSE)</f>
        <v>South</v>
      </c>
      <c r="R313" t="str">
        <f>VLOOKUP(Table6[[#This Row],[Store_ID]],Table4[],4,FALSE)</f>
        <v>North Nancyview</v>
      </c>
      <c r="S313" t="str">
        <f>VLOOKUP(Table6[[#This Row],[Store_ID]],Table4[],5,FALSE)</f>
        <v>Outlet</v>
      </c>
      <c r="T313">
        <v>4</v>
      </c>
      <c r="U313" s="6">
        <v>741.51</v>
      </c>
      <c r="V313" s="10">
        <v>0.09</v>
      </c>
      <c r="W313" t="s">
        <v>1812</v>
      </c>
      <c r="X313" s="6">
        <v>2699.0963999999999</v>
      </c>
      <c r="AE313"/>
    </row>
    <row r="314" spans="1:31" x14ac:dyDescent="0.25">
      <c r="A314" t="s">
        <v>2121</v>
      </c>
      <c r="B314" t="str">
        <f>VLOOKUP(Table6[[#This Row],[Customer_ID]],Table1[[Customer_ID]:[Name]],2,FALSE)</f>
        <v>Jonathan Steele</v>
      </c>
      <c r="C314" t="str">
        <f>VLOOKUP(Table6[[#This Row],[Customer_ID]],Table1[[Customer_ID]:[City]],5,FALSE)</f>
        <v>Molinabury</v>
      </c>
      <c r="D314">
        <f>VLOOKUP(Table6[[#This Row],[Customer_ID]],Table1[],3,FALSE)</f>
        <v>52</v>
      </c>
      <c r="E314" t="str">
        <f>VLOOKUP(Table6[[#This Row],[Customer_ID]],Table1[],4,FALSE)</f>
        <v>Female</v>
      </c>
      <c r="F314" t="str">
        <f>VLOOKUP(Table6[[#This Row],[Customer_ID]],Table1[],6,FALSE)</f>
        <v>Oregon</v>
      </c>
      <c r="G314" t="str">
        <f>VLOOKUP(Table6[[#This Row],[Customer_ID]],Table1[],8,FALSE)</f>
        <v>Silver</v>
      </c>
      <c r="H314" t="s">
        <v>100</v>
      </c>
      <c r="I314" s="16">
        <v>45611</v>
      </c>
      <c r="J314" t="s">
        <v>1691</v>
      </c>
      <c r="K314" t="str">
        <f>VLOOKUP($J314,'Product_Dim (2)'!$A$2:$G$101,{3,4,5,6},FALSE)</f>
        <v>Home</v>
      </c>
      <c r="L314" t="str">
        <f>VLOOKUP($J314,'Product_Dim (2)'!$A$2:$G$101,{4,5,6},FALSE)</f>
        <v>Kitchen</v>
      </c>
      <c r="M314" s="6">
        <f t="array" ref="M314">VLOOKUP($J314,'Product_Dim (2)'!$A$2:$G$101,{6},FALSE)</f>
        <v>143.43</v>
      </c>
      <c r="N314">
        <f>VLOOKUP($J314,'Product_Dim (2)'!$A$2:$G$101,7,FALSE)</f>
        <v>58</v>
      </c>
      <c r="O314" t="s">
        <v>1790</v>
      </c>
      <c r="P314" t="str">
        <f>VLOOKUP($O314,'Store_Dim (2)'!$A$2:$E$21,2,FALSE)</f>
        <v>Holloway Ltd</v>
      </c>
      <c r="Q314" t="str">
        <f>VLOOKUP(Table6[[#This Row],[Store_ID]],Table4[],3,FALSE)</f>
        <v>North</v>
      </c>
      <c r="R314" t="str">
        <f>VLOOKUP(Table6[[#This Row],[Store_ID]],Table4[],4,FALSE)</f>
        <v>Bensonhaven</v>
      </c>
      <c r="S314" t="str">
        <f>VLOOKUP(Table6[[#This Row],[Store_ID]],Table4[],5,FALSE)</f>
        <v>Flagship</v>
      </c>
      <c r="T314">
        <v>2</v>
      </c>
      <c r="U314" s="6">
        <v>588.9</v>
      </c>
      <c r="V314" s="10">
        <v>0.19</v>
      </c>
      <c r="W314" t="s">
        <v>1809</v>
      </c>
      <c r="X314" s="6">
        <v>954.01800000000003</v>
      </c>
      <c r="AE314"/>
    </row>
    <row r="315" spans="1:31" x14ac:dyDescent="0.25">
      <c r="A315" t="s">
        <v>2122</v>
      </c>
      <c r="B315" t="str">
        <f>VLOOKUP(Table6[[#This Row],[Customer_ID]],Table1[[Customer_ID]:[Name]],2,FALSE)</f>
        <v>Miss Alexandria Li Dvm</v>
      </c>
      <c r="C315" t="str">
        <f>VLOOKUP(Table6[[#This Row],[Customer_ID]],Table1[[Customer_ID]:[City]],5,FALSE)</f>
        <v>Port Jenniferton</v>
      </c>
      <c r="D315">
        <f>VLOOKUP(Table6[[#This Row],[Customer_ID]],Table1[],3,FALSE)</f>
        <v>41</v>
      </c>
      <c r="E315" t="str">
        <f>VLOOKUP(Table6[[#This Row],[Customer_ID]],Table1[],4,FALSE)</f>
        <v>Male</v>
      </c>
      <c r="F315" t="str">
        <f>VLOOKUP(Table6[[#This Row],[Customer_ID]],Table1[],6,FALSE)</f>
        <v>Kansas</v>
      </c>
      <c r="G315" t="str">
        <f>VLOOKUP(Table6[[#This Row],[Customer_ID]],Table1[],8,FALSE)</f>
        <v>Silver</v>
      </c>
      <c r="H315" t="s">
        <v>951</v>
      </c>
      <c r="I315" s="16">
        <v>45389</v>
      </c>
      <c r="J315" t="s">
        <v>1631</v>
      </c>
      <c r="K315" t="str">
        <f>VLOOKUP($J315,'Product_Dim (2)'!$A$2:$G$101,{3,4,5,6},FALSE)</f>
        <v>Sports</v>
      </c>
      <c r="L315" t="str">
        <f>VLOOKUP($J315,'Product_Dim (2)'!$A$2:$G$101,{4,5,6},FALSE)</f>
        <v>Fitness</v>
      </c>
      <c r="M315" s="6">
        <f t="array" ref="M315">VLOOKUP($J315,'Product_Dim (2)'!$A$2:$G$101,{6},FALSE)</f>
        <v>190.29</v>
      </c>
      <c r="N315">
        <f>VLOOKUP($J315,'Product_Dim (2)'!$A$2:$G$101,7,FALSE)</f>
        <v>260</v>
      </c>
      <c r="O315" t="s">
        <v>1744</v>
      </c>
      <c r="P315" t="str">
        <f>VLOOKUP($O315,'Store_Dim (2)'!$A$2:$E$21,2,FALSE)</f>
        <v>Black-Horn</v>
      </c>
      <c r="Q315" t="str">
        <f>VLOOKUP(Table6[[#This Row],[Store_ID]],Table4[],3,FALSE)</f>
        <v>South</v>
      </c>
      <c r="R315" t="str">
        <f>VLOOKUP(Table6[[#This Row],[Store_ID]],Table4[],4,FALSE)</f>
        <v>North Nancyview</v>
      </c>
      <c r="S315" t="str">
        <f>VLOOKUP(Table6[[#This Row],[Store_ID]],Table4[],5,FALSE)</f>
        <v>Outlet</v>
      </c>
      <c r="T315">
        <v>1</v>
      </c>
      <c r="U315" s="6">
        <v>88.92</v>
      </c>
      <c r="V315" s="10">
        <v>0.19</v>
      </c>
      <c r="W315" t="s">
        <v>1809</v>
      </c>
      <c r="X315" s="6">
        <v>72.025200000000012</v>
      </c>
      <c r="AE315"/>
    </row>
    <row r="316" spans="1:31" x14ac:dyDescent="0.25">
      <c r="A316" t="s">
        <v>2123</v>
      </c>
      <c r="B316" t="str">
        <f>VLOOKUP(Table6[[#This Row],[Customer_ID]],Table1[[Customer_ID]:[Name]],2,FALSE)</f>
        <v>Earl Allen</v>
      </c>
      <c r="C316" t="str">
        <f>VLOOKUP(Table6[[#This Row],[Customer_ID]],Table1[[Customer_ID]:[City]],5,FALSE)</f>
        <v>New Jenniferburgh</v>
      </c>
      <c r="D316">
        <f>VLOOKUP(Table6[[#This Row],[Customer_ID]],Table1[],3,FALSE)</f>
        <v>36</v>
      </c>
      <c r="E316" t="str">
        <f>VLOOKUP(Table6[[#This Row],[Customer_ID]],Table1[],4,FALSE)</f>
        <v>Male</v>
      </c>
      <c r="F316" t="str">
        <f>VLOOKUP(Table6[[#This Row],[Customer_ID]],Table1[],6,FALSE)</f>
        <v>Nebraska</v>
      </c>
      <c r="G316" t="str">
        <f>VLOOKUP(Table6[[#This Row],[Customer_ID]],Table1[],8,FALSE)</f>
        <v>Platinum</v>
      </c>
      <c r="H316" t="s">
        <v>406</v>
      </c>
      <c r="I316" s="16">
        <v>45339</v>
      </c>
      <c r="J316" t="s">
        <v>1653</v>
      </c>
      <c r="K316" t="str">
        <f>VLOOKUP($J316,'Product_Dim (2)'!$A$2:$G$101,{3,4,5,6},FALSE)</f>
        <v>Sports</v>
      </c>
      <c r="L316" t="str">
        <f>VLOOKUP($J316,'Product_Dim (2)'!$A$2:$G$101,{4,5,6},FALSE)</f>
        <v>Equipment</v>
      </c>
      <c r="M316" s="6">
        <f t="array" ref="M316">VLOOKUP($J316,'Product_Dim (2)'!$A$2:$G$101,{6},FALSE)</f>
        <v>103.45</v>
      </c>
      <c r="N316">
        <f>VLOOKUP($J316,'Product_Dim (2)'!$A$2:$G$101,7,FALSE)</f>
        <v>465</v>
      </c>
      <c r="O316" t="s">
        <v>1787</v>
      </c>
      <c r="P316" t="str">
        <f>VLOOKUP($O316,'Store_Dim (2)'!$A$2:$E$21,2,FALSE)</f>
        <v>Frederick-Wright</v>
      </c>
      <c r="Q316" t="str">
        <f>VLOOKUP(Table6[[#This Row],[Store_ID]],Table4[],3,FALSE)</f>
        <v>West</v>
      </c>
      <c r="R316" t="str">
        <f>VLOOKUP(Table6[[#This Row],[Store_ID]],Table4[],4,FALSE)</f>
        <v>New Jimmymouth</v>
      </c>
      <c r="S316" t="str">
        <f>VLOOKUP(Table6[[#This Row],[Store_ID]],Table4[],5,FALSE)</f>
        <v>Flagship</v>
      </c>
      <c r="T316">
        <v>1</v>
      </c>
      <c r="U316" s="6">
        <v>299.13</v>
      </c>
      <c r="V316" s="10">
        <v>0.1</v>
      </c>
      <c r="W316" t="s">
        <v>1812</v>
      </c>
      <c r="X316" s="6">
        <v>269.21699999999998</v>
      </c>
      <c r="AE316"/>
    </row>
    <row r="317" spans="1:31" x14ac:dyDescent="0.25">
      <c r="A317" t="s">
        <v>2124</v>
      </c>
      <c r="B317" t="str">
        <f>VLOOKUP(Table6[[#This Row],[Customer_ID]],Table1[[Customer_ID]:[Name]],2,FALSE)</f>
        <v>Anthony Phillips</v>
      </c>
      <c r="C317" t="str">
        <f>VLOOKUP(Table6[[#This Row],[Customer_ID]],Table1[[Customer_ID]:[City]],5,FALSE)</f>
        <v>North Davidport</v>
      </c>
      <c r="D317">
        <f>VLOOKUP(Table6[[#This Row],[Customer_ID]],Table1[],3,FALSE)</f>
        <v>18</v>
      </c>
      <c r="E317" t="str">
        <f>VLOOKUP(Table6[[#This Row],[Customer_ID]],Table1[],4,FALSE)</f>
        <v>Female</v>
      </c>
      <c r="F317" t="str">
        <f>VLOOKUP(Table6[[#This Row],[Customer_ID]],Table1[],6,FALSE)</f>
        <v>Rhode Island</v>
      </c>
      <c r="G317" t="str">
        <f>VLOOKUP(Table6[[#This Row],[Customer_ID]],Table1[],8,FALSE)</f>
        <v>Platinum</v>
      </c>
      <c r="H317" t="s">
        <v>400</v>
      </c>
      <c r="I317" s="16">
        <v>45433</v>
      </c>
      <c r="J317" t="s">
        <v>1685</v>
      </c>
      <c r="K317" t="str">
        <f>VLOOKUP($J317,'Product_Dim (2)'!$A$2:$G$101,{3,4,5,6},FALSE)</f>
        <v>Electronics</v>
      </c>
      <c r="L317" t="str">
        <f>VLOOKUP($J317,'Product_Dim (2)'!$A$2:$G$101,{4,5,6},FALSE)</f>
        <v>Appliances</v>
      </c>
      <c r="M317" s="6">
        <f t="array" ref="M317">VLOOKUP($J317,'Product_Dim (2)'!$A$2:$G$101,{6},FALSE)</f>
        <v>480.9</v>
      </c>
      <c r="N317">
        <f>VLOOKUP($J317,'Product_Dim (2)'!$A$2:$G$101,7,FALSE)</f>
        <v>104</v>
      </c>
      <c r="O317" t="s">
        <v>1749</v>
      </c>
      <c r="P317" t="str">
        <f>VLOOKUP($O317,'Store_Dim (2)'!$A$2:$E$21,2,FALSE)</f>
        <v>Johnson-Wright</v>
      </c>
      <c r="Q317" t="str">
        <f>VLOOKUP(Table6[[#This Row],[Store_ID]],Table4[],3,FALSE)</f>
        <v>North</v>
      </c>
      <c r="R317" t="str">
        <f>VLOOKUP(Table6[[#This Row],[Store_ID]],Table4[],4,FALSE)</f>
        <v>Hoodberg</v>
      </c>
      <c r="S317" t="str">
        <f>VLOOKUP(Table6[[#This Row],[Store_ID]],Table4[],5,FALSE)</f>
        <v>Outlet</v>
      </c>
      <c r="T317">
        <v>2</v>
      </c>
      <c r="U317" s="6">
        <v>548.29999999999995</v>
      </c>
      <c r="V317" s="10">
        <v>0.23</v>
      </c>
      <c r="W317" t="s">
        <v>1807</v>
      </c>
      <c r="X317" s="6">
        <v>844.38199999999995</v>
      </c>
      <c r="AE317"/>
    </row>
    <row r="318" spans="1:31" x14ac:dyDescent="0.25">
      <c r="A318" t="s">
        <v>2125</v>
      </c>
      <c r="B318" t="str">
        <f>VLOOKUP(Table6[[#This Row],[Customer_ID]],Table1[[Customer_ID]:[Name]],2,FALSE)</f>
        <v>Katherine Cowan</v>
      </c>
      <c r="C318" t="str">
        <f>VLOOKUP(Table6[[#This Row],[Customer_ID]],Table1[[Customer_ID]:[City]],5,FALSE)</f>
        <v>New Ana</v>
      </c>
      <c r="D318">
        <f>VLOOKUP(Table6[[#This Row],[Customer_ID]],Table1[],3,FALSE)</f>
        <v>60</v>
      </c>
      <c r="E318" t="str">
        <f>VLOOKUP(Table6[[#This Row],[Customer_ID]],Table1[],4,FALSE)</f>
        <v>Female</v>
      </c>
      <c r="F318" t="str">
        <f>VLOOKUP(Table6[[#This Row],[Customer_ID]],Table1[],6,FALSE)</f>
        <v>Montana</v>
      </c>
      <c r="G318" t="str">
        <f>VLOOKUP(Table6[[#This Row],[Customer_ID]],Table1[],8,FALSE)</f>
        <v>Silver</v>
      </c>
      <c r="H318" t="s">
        <v>829</v>
      </c>
      <c r="I318" s="16">
        <v>45435</v>
      </c>
      <c r="J318" t="s">
        <v>1639</v>
      </c>
      <c r="K318" t="str">
        <f>VLOOKUP($J318,'Product_Dim (2)'!$A$2:$G$101,{3,4,5,6},FALSE)</f>
        <v>Sports</v>
      </c>
      <c r="L318" t="str">
        <f>VLOOKUP($J318,'Product_Dim (2)'!$A$2:$G$101,{4,5,6},FALSE)</f>
        <v>Accessories</v>
      </c>
      <c r="M318" s="6">
        <f t="array" ref="M318">VLOOKUP($J318,'Product_Dim (2)'!$A$2:$G$101,{6},FALSE)</f>
        <v>434.84</v>
      </c>
      <c r="N318">
        <f>VLOOKUP($J318,'Product_Dim (2)'!$A$2:$G$101,7,FALSE)</f>
        <v>185</v>
      </c>
      <c r="O318" t="s">
        <v>1772</v>
      </c>
      <c r="P318" t="str">
        <f>VLOOKUP($O318,'Store_Dim (2)'!$A$2:$E$21,2,FALSE)</f>
        <v>Hill, Wagner and Ballard</v>
      </c>
      <c r="Q318" t="str">
        <f>VLOOKUP(Table6[[#This Row],[Store_ID]],Table4[],3,FALSE)</f>
        <v>East</v>
      </c>
      <c r="R318" t="str">
        <f>VLOOKUP(Table6[[#This Row],[Store_ID]],Table4[],4,FALSE)</f>
        <v>East Davidville</v>
      </c>
      <c r="S318" t="str">
        <f>VLOOKUP(Table6[[#This Row],[Store_ID]],Table4[],5,FALSE)</f>
        <v>Online</v>
      </c>
      <c r="T318">
        <v>3</v>
      </c>
      <c r="U318" s="6">
        <v>977.55</v>
      </c>
      <c r="V318" s="10">
        <v>0.02</v>
      </c>
      <c r="W318" t="s">
        <v>1809</v>
      </c>
      <c r="X318" s="6">
        <v>2873.9969999999989</v>
      </c>
      <c r="AE318"/>
    </row>
    <row r="319" spans="1:31" x14ac:dyDescent="0.25">
      <c r="A319" t="s">
        <v>2126</v>
      </c>
      <c r="B319" t="str">
        <f>VLOOKUP(Table6[[#This Row],[Customer_ID]],Table1[[Customer_ID]:[Name]],2,FALSE)</f>
        <v>John Jordan</v>
      </c>
      <c r="C319" t="str">
        <f>VLOOKUP(Table6[[#This Row],[Customer_ID]],Table1[[Customer_ID]:[City]],5,FALSE)</f>
        <v>Port Crystalberg</v>
      </c>
      <c r="D319">
        <f>VLOOKUP(Table6[[#This Row],[Customer_ID]],Table1[],3,FALSE)</f>
        <v>58</v>
      </c>
      <c r="E319" t="str">
        <f>VLOOKUP(Table6[[#This Row],[Customer_ID]],Table1[],4,FALSE)</f>
        <v>Female</v>
      </c>
      <c r="F319" t="str">
        <f>VLOOKUP(Table6[[#This Row],[Customer_ID]],Table1[],6,FALSE)</f>
        <v>Tennessee</v>
      </c>
      <c r="G319" t="str">
        <f>VLOOKUP(Table6[[#This Row],[Customer_ID]],Table1[],8,FALSE)</f>
        <v>Platinum</v>
      </c>
      <c r="H319" t="s">
        <v>1075</v>
      </c>
      <c r="I319" s="16">
        <v>45823</v>
      </c>
      <c r="J319" t="s">
        <v>1619</v>
      </c>
      <c r="K319" t="str">
        <f>VLOOKUP($J319,'Product_Dim (2)'!$A$2:$G$101,{3,4,5,6},FALSE)</f>
        <v>Sports</v>
      </c>
      <c r="L319" t="str">
        <f>VLOOKUP($J319,'Product_Dim (2)'!$A$2:$G$101,{4,5,6},FALSE)</f>
        <v>Fitness</v>
      </c>
      <c r="M319" s="6">
        <f t="array" ref="M319">VLOOKUP($J319,'Product_Dim (2)'!$A$2:$G$101,{6},FALSE)</f>
        <v>167.12</v>
      </c>
      <c r="N319">
        <f>VLOOKUP($J319,'Product_Dim (2)'!$A$2:$G$101,7,FALSE)</f>
        <v>316</v>
      </c>
      <c r="O319" t="s">
        <v>1793</v>
      </c>
      <c r="P319" t="str">
        <f>VLOOKUP($O319,'Store_Dim (2)'!$A$2:$E$21,2,FALSE)</f>
        <v>Guerrero-Schmitt</v>
      </c>
      <c r="Q319" t="str">
        <f>VLOOKUP(Table6[[#This Row],[Store_ID]],Table4[],3,FALSE)</f>
        <v>East</v>
      </c>
      <c r="R319" t="str">
        <f>VLOOKUP(Table6[[#This Row],[Store_ID]],Table4[],4,FALSE)</f>
        <v>East Stevechester</v>
      </c>
      <c r="S319" t="str">
        <f>VLOOKUP(Table6[[#This Row],[Store_ID]],Table4[],5,FALSE)</f>
        <v>Flagship</v>
      </c>
      <c r="T319">
        <v>1</v>
      </c>
      <c r="U319" s="6">
        <v>459.42</v>
      </c>
      <c r="V319" s="10">
        <v>0.28000000000000003</v>
      </c>
      <c r="W319" t="s">
        <v>1812</v>
      </c>
      <c r="X319" s="6">
        <v>330.7824</v>
      </c>
      <c r="AE319"/>
    </row>
    <row r="320" spans="1:31" x14ac:dyDescent="0.25">
      <c r="A320" t="s">
        <v>2127</v>
      </c>
      <c r="B320" t="str">
        <f>VLOOKUP(Table6[[#This Row],[Customer_ID]],Table1[[Customer_ID]:[Name]],2,FALSE)</f>
        <v>Timothy Wright</v>
      </c>
      <c r="C320" t="str">
        <f>VLOOKUP(Table6[[#This Row],[Customer_ID]],Table1[[Customer_ID]:[City]],5,FALSE)</f>
        <v>Ashleystad</v>
      </c>
      <c r="D320">
        <f>VLOOKUP(Table6[[#This Row],[Customer_ID]],Table1[],3,FALSE)</f>
        <v>58</v>
      </c>
      <c r="E320" t="str">
        <f>VLOOKUP(Table6[[#This Row],[Customer_ID]],Table1[],4,FALSE)</f>
        <v>Male</v>
      </c>
      <c r="F320" t="str">
        <f>VLOOKUP(Table6[[#This Row],[Customer_ID]],Table1[],6,FALSE)</f>
        <v>Arkansas</v>
      </c>
      <c r="G320" t="str">
        <f>VLOOKUP(Table6[[#This Row],[Customer_ID]],Table1[],8,FALSE)</f>
        <v>Silver</v>
      </c>
      <c r="H320" t="s">
        <v>313</v>
      </c>
      <c r="I320" s="16">
        <v>45663</v>
      </c>
      <c r="J320" t="s">
        <v>1532</v>
      </c>
      <c r="K320" t="str">
        <f>VLOOKUP($J320,'Product_Dim (2)'!$A$2:$G$101,{3,4,5,6},FALSE)</f>
        <v>Clothing</v>
      </c>
      <c r="L320" t="str">
        <f>VLOOKUP($J320,'Product_Dim (2)'!$A$2:$G$101,{4,5,6},FALSE)</f>
        <v>Outerwear</v>
      </c>
      <c r="M320" s="6">
        <f t="array" ref="M320">VLOOKUP($J320,'Product_Dim (2)'!$A$2:$G$101,{6},FALSE)</f>
        <v>265.73266666666666</v>
      </c>
      <c r="N320">
        <f>VLOOKUP($J320,'Product_Dim (2)'!$A$2:$G$101,7,FALSE)</f>
        <v>352</v>
      </c>
      <c r="O320" t="s">
        <v>1752</v>
      </c>
      <c r="P320" t="str">
        <f>VLOOKUP($O320,'Store_Dim (2)'!$A$2:$E$21,2,FALSE)</f>
        <v>Alexander Group</v>
      </c>
      <c r="Q320" t="str">
        <f>VLOOKUP(Table6[[#This Row],[Store_ID]],Table4[],3,FALSE)</f>
        <v>South</v>
      </c>
      <c r="R320" t="str">
        <f>VLOOKUP(Table6[[#This Row],[Store_ID]],Table4[],4,FALSE)</f>
        <v>Port Sharon</v>
      </c>
      <c r="S320" t="str">
        <f>VLOOKUP(Table6[[#This Row],[Store_ID]],Table4[],5,FALSE)</f>
        <v>Online</v>
      </c>
      <c r="T320">
        <v>2</v>
      </c>
      <c r="U320" s="6">
        <v>123.19</v>
      </c>
      <c r="V320" s="10">
        <v>0.19</v>
      </c>
      <c r="W320" t="s">
        <v>1807</v>
      </c>
      <c r="X320" s="6">
        <v>199.56780000000001</v>
      </c>
      <c r="AE320"/>
    </row>
    <row r="321" spans="1:31" x14ac:dyDescent="0.25">
      <c r="A321" t="s">
        <v>2128</v>
      </c>
      <c r="B321" t="str">
        <f>VLOOKUP(Table6[[#This Row],[Customer_ID]],Table1[[Customer_ID]:[Name]],2,FALSE)</f>
        <v>Ashley Anderson</v>
      </c>
      <c r="C321" t="str">
        <f>VLOOKUP(Table6[[#This Row],[Customer_ID]],Table1[[Customer_ID]:[City]],5,FALSE)</f>
        <v>West Johnmouth</v>
      </c>
      <c r="D321">
        <f>VLOOKUP(Table6[[#This Row],[Customer_ID]],Table1[],3,FALSE)</f>
        <v>60</v>
      </c>
      <c r="E321" t="str">
        <f>VLOOKUP(Table6[[#This Row],[Customer_ID]],Table1[],4,FALSE)</f>
        <v>Female</v>
      </c>
      <c r="F321" t="str">
        <f>VLOOKUP(Table6[[#This Row],[Customer_ID]],Table1[],6,FALSE)</f>
        <v>Mississippi</v>
      </c>
      <c r="G321" t="str">
        <f>VLOOKUP(Table6[[#This Row],[Customer_ID]],Table1[],8,FALSE)</f>
        <v>Gold</v>
      </c>
      <c r="H321" t="s">
        <v>1109</v>
      </c>
      <c r="I321" s="16">
        <v>45879</v>
      </c>
      <c r="J321" t="s">
        <v>1641</v>
      </c>
      <c r="K321" t="str">
        <f>VLOOKUP($J321,'Product_Dim (2)'!$A$2:$G$101,{3,4,5,6},FALSE)</f>
        <v>Home</v>
      </c>
      <c r="L321" t="str">
        <f>VLOOKUP($J321,'Product_Dim (2)'!$A$2:$G$101,{4,5,6},FALSE)</f>
        <v>Decor</v>
      </c>
      <c r="M321" s="6">
        <f t="array" ref="M321">VLOOKUP($J321,'Product_Dim (2)'!$A$2:$G$101,{6},FALSE)</f>
        <v>81.75</v>
      </c>
      <c r="N321">
        <f ca="1">VLOOKUP($J321,'Product_Dim (2)'!$A$2:$G$101,7,FALSE)</f>
        <v>0</v>
      </c>
      <c r="O321" t="s">
        <v>1796</v>
      </c>
      <c r="P321" t="str">
        <f>VLOOKUP($O321,'Store_Dim (2)'!$A$2:$E$21,2,FALSE)</f>
        <v>Mann-Austin</v>
      </c>
      <c r="Q321" t="str">
        <f>VLOOKUP(Table6[[#This Row],[Store_ID]],Table4[],3,FALSE)</f>
        <v>East</v>
      </c>
      <c r="R321" t="str">
        <f>VLOOKUP(Table6[[#This Row],[Store_ID]],Table4[],4,FALSE)</f>
        <v>Vasquezborough</v>
      </c>
      <c r="S321" t="str">
        <f>VLOOKUP(Table6[[#This Row],[Store_ID]],Table4[],5,FALSE)</f>
        <v>Online</v>
      </c>
      <c r="T321">
        <v>1</v>
      </c>
      <c r="U321" s="6">
        <v>222.95</v>
      </c>
      <c r="V321" s="10">
        <v>0.02</v>
      </c>
      <c r="W321" t="s">
        <v>1809</v>
      </c>
      <c r="X321" s="6">
        <v>218.49100000000001</v>
      </c>
      <c r="AE321"/>
    </row>
    <row r="322" spans="1:31" x14ac:dyDescent="0.25">
      <c r="A322" t="s">
        <v>2129</v>
      </c>
      <c r="B322" t="str">
        <f>VLOOKUP(Table6[[#This Row],[Customer_ID]],Table1[[Customer_ID]:[Name]],2,FALSE)</f>
        <v>Dr. Lindsay Hanna</v>
      </c>
      <c r="C322" t="str">
        <f>VLOOKUP(Table6[[#This Row],[Customer_ID]],Table1[[Customer_ID]:[City]],5,FALSE)</f>
        <v>New Paulstad</v>
      </c>
      <c r="D322">
        <f>VLOOKUP(Table6[[#This Row],[Customer_ID]],Table1[],3,FALSE)</f>
        <v>34</v>
      </c>
      <c r="E322" t="str">
        <f>VLOOKUP(Table6[[#This Row],[Customer_ID]],Table1[],4,FALSE)</f>
        <v>Female</v>
      </c>
      <c r="F322" t="str">
        <f>VLOOKUP(Table6[[#This Row],[Customer_ID]],Table1[],6,FALSE)</f>
        <v>Hawaii</v>
      </c>
      <c r="G322" t="str">
        <f>VLOOKUP(Table6[[#This Row],[Customer_ID]],Table1[],8,FALSE)</f>
        <v>Bronze</v>
      </c>
      <c r="H322" t="s">
        <v>1033</v>
      </c>
      <c r="I322" s="16">
        <v>45840</v>
      </c>
      <c r="J322" t="s">
        <v>1595</v>
      </c>
      <c r="K322" t="str">
        <f>VLOOKUP($J322,'Product_Dim (2)'!$A$2:$G$101,{3,4,5,6},FALSE)</f>
        <v>Beauty</v>
      </c>
      <c r="L322" t="str">
        <f>VLOOKUP($J322,'Product_Dim (2)'!$A$2:$G$101,{4,5,6},FALSE)</f>
        <v>Skincare</v>
      </c>
      <c r="M322" s="6">
        <f t="array" ref="M322">VLOOKUP($J322,'Product_Dim (2)'!$A$2:$G$101,{6},FALSE)</f>
        <v>283.83</v>
      </c>
      <c r="N322">
        <f>VLOOKUP($J322,'Product_Dim (2)'!$A$2:$G$101,7,FALSE)</f>
        <v>244</v>
      </c>
      <c r="O322" t="s">
        <v>1752</v>
      </c>
      <c r="P322" t="str">
        <f>VLOOKUP($O322,'Store_Dim (2)'!$A$2:$E$21,2,FALSE)</f>
        <v>Alexander Group</v>
      </c>
      <c r="Q322" t="str">
        <f>VLOOKUP(Table6[[#This Row],[Store_ID]],Table4[],3,FALSE)</f>
        <v>South</v>
      </c>
      <c r="R322" t="str">
        <f>VLOOKUP(Table6[[#This Row],[Store_ID]],Table4[],4,FALSE)</f>
        <v>Port Sharon</v>
      </c>
      <c r="S322" t="str">
        <f>VLOOKUP(Table6[[#This Row],[Store_ID]],Table4[],5,FALSE)</f>
        <v>Online</v>
      </c>
      <c r="T322">
        <v>3</v>
      </c>
      <c r="U322" s="6">
        <v>601.92999999999995</v>
      </c>
      <c r="V322" s="10">
        <v>0.14000000000000001</v>
      </c>
      <c r="W322" t="s">
        <v>1807</v>
      </c>
      <c r="X322" s="6">
        <v>1552.9793999999999</v>
      </c>
      <c r="AE322"/>
    </row>
    <row r="323" spans="1:31" x14ac:dyDescent="0.25">
      <c r="A323" t="s">
        <v>2130</v>
      </c>
      <c r="B323" t="str">
        <f>VLOOKUP(Table6[[#This Row],[Customer_ID]],Table1[[Customer_ID]:[Name]],2,FALSE)</f>
        <v>Jennifer Carr</v>
      </c>
      <c r="C323" t="str">
        <f>VLOOKUP(Table6[[#This Row],[Customer_ID]],Table1[[Customer_ID]:[City]],5,FALSE)</f>
        <v>Lake Brett</v>
      </c>
      <c r="D323">
        <f>VLOOKUP(Table6[[#This Row],[Customer_ID]],Table1[],3,FALSE)</f>
        <v>47</v>
      </c>
      <c r="E323" t="str">
        <f>VLOOKUP(Table6[[#This Row],[Customer_ID]],Table1[],4,FALSE)</f>
        <v>Female</v>
      </c>
      <c r="F323" t="str">
        <f>VLOOKUP(Table6[[#This Row],[Customer_ID]],Table1[],6,FALSE)</f>
        <v>Missouri</v>
      </c>
      <c r="G323" t="str">
        <f>VLOOKUP(Table6[[#This Row],[Customer_ID]],Table1[],8,FALSE)</f>
        <v>Silver</v>
      </c>
      <c r="H323" t="s">
        <v>930</v>
      </c>
      <c r="I323" s="16">
        <v>45380</v>
      </c>
      <c r="J323" t="s">
        <v>1669</v>
      </c>
      <c r="K323" t="str">
        <f>VLOOKUP($J323,'Product_Dim (2)'!$A$2:$G$101,{3,4,5,6},FALSE)</f>
        <v>Clothing</v>
      </c>
      <c r="L323" t="str">
        <f>VLOOKUP($J323,'Product_Dim (2)'!$A$2:$G$101,{4,5,6},FALSE)</f>
        <v>Bottoms</v>
      </c>
      <c r="M323" s="6">
        <f t="array" ref="M323">VLOOKUP($J323,'Product_Dim (2)'!$A$2:$G$101,{6},FALSE)</f>
        <v>218.22</v>
      </c>
      <c r="N323">
        <f>VLOOKUP($J323,'Product_Dim (2)'!$A$2:$G$101,7,FALSE)</f>
        <v>224</v>
      </c>
      <c r="O323" t="s">
        <v>1744</v>
      </c>
      <c r="P323" t="str">
        <f>VLOOKUP($O323,'Store_Dim (2)'!$A$2:$E$21,2,FALSE)</f>
        <v>Black-Horn</v>
      </c>
      <c r="Q323" t="str">
        <f>VLOOKUP(Table6[[#This Row],[Store_ID]],Table4[],3,FALSE)</f>
        <v>South</v>
      </c>
      <c r="R323" t="str">
        <f>VLOOKUP(Table6[[#This Row],[Store_ID]],Table4[],4,FALSE)</f>
        <v>North Nancyview</v>
      </c>
      <c r="S323" t="str">
        <f>VLOOKUP(Table6[[#This Row],[Store_ID]],Table4[],5,FALSE)</f>
        <v>Outlet</v>
      </c>
      <c r="T323">
        <v>1</v>
      </c>
      <c r="U323" s="6">
        <v>564.1</v>
      </c>
      <c r="V323" s="10">
        <v>0.03</v>
      </c>
      <c r="W323" t="s">
        <v>1807</v>
      </c>
      <c r="X323" s="6">
        <v>547.17700000000002</v>
      </c>
      <c r="AE323"/>
    </row>
    <row r="324" spans="1:31" x14ac:dyDescent="0.25">
      <c r="A324" t="s">
        <v>2131</v>
      </c>
      <c r="B324" t="str">
        <f>VLOOKUP(Table6[[#This Row],[Customer_ID]],Table1[[Customer_ID]:[Name]],2,FALSE)</f>
        <v>Amy Fowler</v>
      </c>
      <c r="C324" t="str">
        <f>VLOOKUP(Table6[[#This Row],[Customer_ID]],Table1[[Customer_ID]:[City]],5,FALSE)</f>
        <v>West Bobbyshire</v>
      </c>
      <c r="D324">
        <f>VLOOKUP(Table6[[#This Row],[Customer_ID]],Table1[],3,FALSE)</f>
        <v>62</v>
      </c>
      <c r="E324" t="str">
        <f>VLOOKUP(Table6[[#This Row],[Customer_ID]],Table1[],4,FALSE)</f>
        <v>Female</v>
      </c>
      <c r="F324" t="str">
        <f>VLOOKUP(Table6[[#This Row],[Customer_ID]],Table1[],6,FALSE)</f>
        <v>New York</v>
      </c>
      <c r="G324" t="str">
        <f>VLOOKUP(Table6[[#This Row],[Customer_ID]],Table1[],8,FALSE)</f>
        <v>Platinum</v>
      </c>
      <c r="H324" t="s">
        <v>336</v>
      </c>
      <c r="I324" s="16">
        <v>45672</v>
      </c>
      <c r="J324" t="s">
        <v>1691</v>
      </c>
      <c r="K324" t="str">
        <f>VLOOKUP($J324,'Product_Dim (2)'!$A$2:$G$101,{3,4,5,6},FALSE)</f>
        <v>Home</v>
      </c>
      <c r="L324" t="str">
        <f>VLOOKUP($J324,'Product_Dim (2)'!$A$2:$G$101,{4,5,6},FALSE)</f>
        <v>Kitchen</v>
      </c>
      <c r="M324" s="6">
        <f t="array" ref="M324">VLOOKUP($J324,'Product_Dim (2)'!$A$2:$G$101,{6},FALSE)</f>
        <v>143.43</v>
      </c>
      <c r="N324">
        <f>VLOOKUP($J324,'Product_Dim (2)'!$A$2:$G$101,7,FALSE)</f>
        <v>58</v>
      </c>
      <c r="O324" t="s">
        <v>1756</v>
      </c>
      <c r="P324" t="str">
        <f>VLOOKUP($O324,'Store_Dim (2)'!$A$2:$E$21,2,FALSE)</f>
        <v>Gray Ltd</v>
      </c>
      <c r="Q324" t="str">
        <f>VLOOKUP(Table6[[#This Row],[Store_ID]],Table4[],3,FALSE)</f>
        <v>North</v>
      </c>
      <c r="R324" t="str">
        <f>VLOOKUP(Table6[[#This Row],[Store_ID]],Table4[],4,FALSE)</f>
        <v>New Michaelchester</v>
      </c>
      <c r="S324" t="str">
        <f>VLOOKUP(Table6[[#This Row],[Store_ID]],Table4[],5,FALSE)</f>
        <v>Outlet</v>
      </c>
      <c r="T324">
        <v>1</v>
      </c>
      <c r="U324" s="6">
        <v>516.62</v>
      </c>
      <c r="V324" s="10">
        <v>0.18</v>
      </c>
      <c r="W324" t="s">
        <v>1807</v>
      </c>
      <c r="X324" s="6">
        <v>423.62840000000011</v>
      </c>
      <c r="AE324"/>
    </row>
    <row r="325" spans="1:31" x14ac:dyDescent="0.25">
      <c r="A325" t="s">
        <v>2132</v>
      </c>
      <c r="B325" t="str">
        <f>VLOOKUP(Table6[[#This Row],[Customer_ID]],Table1[[Customer_ID]:[Name]],2,FALSE)</f>
        <v>Monica Flynn</v>
      </c>
      <c r="C325" t="str">
        <f>VLOOKUP(Table6[[#This Row],[Customer_ID]],Table1[[Customer_ID]:[City]],5,FALSE)</f>
        <v>Amberburgh</v>
      </c>
      <c r="D325">
        <f>VLOOKUP(Table6[[#This Row],[Customer_ID]],Table1[],3,FALSE)</f>
        <v>59</v>
      </c>
      <c r="E325" t="str">
        <f>VLOOKUP(Table6[[#This Row],[Customer_ID]],Table1[],4,FALSE)</f>
        <v>Female</v>
      </c>
      <c r="F325" t="str">
        <f>VLOOKUP(Table6[[#This Row],[Customer_ID]],Table1[],6,FALSE)</f>
        <v>Tennessee</v>
      </c>
      <c r="G325" t="str">
        <f>VLOOKUP(Table6[[#This Row],[Customer_ID]],Table1[],8,FALSE)</f>
        <v>Platinum</v>
      </c>
      <c r="H325" t="s">
        <v>1341</v>
      </c>
      <c r="I325" s="16">
        <v>45497</v>
      </c>
      <c r="J325" t="s">
        <v>1657</v>
      </c>
      <c r="K325" t="str">
        <f>VLOOKUP($J325,'Product_Dim (2)'!$A$2:$G$101,{3,4,5,6},FALSE)</f>
        <v>Beauty</v>
      </c>
      <c r="L325" t="str">
        <f>VLOOKUP($J325,'Product_Dim (2)'!$A$2:$G$101,{4,5,6},FALSE)</f>
        <v>Skincare</v>
      </c>
      <c r="M325" s="6">
        <f t="array" ref="M325">VLOOKUP($J325,'Product_Dim (2)'!$A$2:$G$101,{6},FALSE)</f>
        <v>266.86</v>
      </c>
      <c r="N325">
        <f>VLOOKUP($J325,'Product_Dim (2)'!$A$2:$G$101,7,FALSE)</f>
        <v>458</v>
      </c>
      <c r="O325" t="s">
        <v>1777</v>
      </c>
      <c r="P325" t="str">
        <f>VLOOKUP($O325,'Store_Dim (2)'!$A$2:$E$21,2,FALSE)</f>
        <v>Thomas, Bridges and Harris</v>
      </c>
      <c r="Q325" t="str">
        <f>VLOOKUP(Table6[[#This Row],[Store_ID]],Table4[],3,FALSE)</f>
        <v>North</v>
      </c>
      <c r="R325" t="str">
        <f>VLOOKUP(Table6[[#This Row],[Store_ID]],Table4[],4,FALSE)</f>
        <v>Sabrinatown</v>
      </c>
      <c r="S325" t="str">
        <f>VLOOKUP(Table6[[#This Row],[Store_ID]],Table4[],5,FALSE)</f>
        <v>Online</v>
      </c>
      <c r="T325">
        <v>1</v>
      </c>
      <c r="U325" s="6">
        <v>934.75</v>
      </c>
      <c r="V325" s="10">
        <v>0.11</v>
      </c>
      <c r="W325" t="s">
        <v>1809</v>
      </c>
      <c r="X325" s="6">
        <v>831.92750000000001</v>
      </c>
      <c r="AE325"/>
    </row>
    <row r="326" spans="1:31" x14ac:dyDescent="0.25">
      <c r="A326" t="s">
        <v>2133</v>
      </c>
      <c r="B326" t="str">
        <f>VLOOKUP(Table6[[#This Row],[Customer_ID]],Table1[[Customer_ID]:[Name]],2,FALSE)</f>
        <v>Nathaniel Hill</v>
      </c>
      <c r="C326" t="str">
        <f>VLOOKUP(Table6[[#This Row],[Customer_ID]],Table1[[Customer_ID]:[City]],5,FALSE)</f>
        <v>Lake Mark</v>
      </c>
      <c r="D326">
        <f>VLOOKUP(Table6[[#This Row],[Customer_ID]],Table1[],3,FALSE)</f>
        <v>43</v>
      </c>
      <c r="E326" t="str">
        <f>VLOOKUP(Table6[[#This Row],[Customer_ID]],Table1[],4,FALSE)</f>
        <v>Female</v>
      </c>
      <c r="F326" t="str">
        <f>VLOOKUP(Table6[[#This Row],[Customer_ID]],Table1[],6,FALSE)</f>
        <v>Kansas</v>
      </c>
      <c r="G326" t="str">
        <f>VLOOKUP(Table6[[#This Row],[Customer_ID]],Table1[],8,FALSE)</f>
        <v>Gold</v>
      </c>
      <c r="H326" t="s">
        <v>746</v>
      </c>
      <c r="I326" s="16">
        <v>45407</v>
      </c>
      <c r="J326" t="s">
        <v>1727</v>
      </c>
      <c r="K326" t="str">
        <f>VLOOKUP($J326,'Product_Dim (2)'!$A$2:$G$101,{3,4,5,6},FALSE)</f>
        <v>Electronics</v>
      </c>
      <c r="L326" t="str">
        <f>VLOOKUP($J326,'Product_Dim (2)'!$A$2:$G$101,{4,5,6},FALSE)</f>
        <v>Audio</v>
      </c>
      <c r="M326" s="6">
        <f t="array" ref="M326">VLOOKUP($J326,'Product_Dim (2)'!$A$2:$G$101,{6},FALSE)</f>
        <v>431.67</v>
      </c>
      <c r="N326">
        <f>VLOOKUP($J326,'Product_Dim (2)'!$A$2:$G$101,7,FALSE)</f>
        <v>73</v>
      </c>
      <c r="O326" t="s">
        <v>1762</v>
      </c>
      <c r="P326" t="str">
        <f>VLOOKUP($O326,'Store_Dim (2)'!$A$2:$E$21,2,FALSE)</f>
        <v>Martinez-Mullins</v>
      </c>
      <c r="Q326" t="str">
        <f>VLOOKUP(Table6[[#This Row],[Store_ID]],Table4[],3,FALSE)</f>
        <v>South</v>
      </c>
      <c r="R326" t="str">
        <f>VLOOKUP(Table6[[#This Row],[Store_ID]],Table4[],4,FALSE)</f>
        <v>Williamsfurt</v>
      </c>
      <c r="S326" t="str">
        <f>VLOOKUP(Table6[[#This Row],[Store_ID]],Table4[],5,FALSE)</f>
        <v>Online</v>
      </c>
      <c r="T326">
        <v>4</v>
      </c>
      <c r="U326" s="6">
        <v>548.44000000000005</v>
      </c>
      <c r="V326" s="10">
        <v>0.05</v>
      </c>
      <c r="W326" t="s">
        <v>1809</v>
      </c>
      <c r="X326" s="6">
        <v>2084.0720000000001</v>
      </c>
      <c r="AE326"/>
    </row>
    <row r="327" spans="1:31" x14ac:dyDescent="0.25">
      <c r="A327" t="s">
        <v>2134</v>
      </c>
      <c r="B327" t="str">
        <f>VLOOKUP(Table6[[#This Row],[Customer_ID]],Table1[[Customer_ID]:[Name]],2,FALSE)</f>
        <v>Nathan Hernandez</v>
      </c>
      <c r="C327" t="str">
        <f>VLOOKUP(Table6[[#This Row],[Customer_ID]],Table1[[Customer_ID]:[City]],5,FALSE)</f>
        <v>New Becky</v>
      </c>
      <c r="D327">
        <f>VLOOKUP(Table6[[#This Row],[Customer_ID]],Table1[],3,FALSE)</f>
        <v>32</v>
      </c>
      <c r="E327" t="str">
        <f>VLOOKUP(Table6[[#This Row],[Customer_ID]],Table1[],4,FALSE)</f>
        <v>Female</v>
      </c>
      <c r="F327" t="str">
        <f>VLOOKUP(Table6[[#This Row],[Customer_ID]],Table1[],6,FALSE)</f>
        <v>Montana</v>
      </c>
      <c r="G327" t="str">
        <f>VLOOKUP(Table6[[#This Row],[Customer_ID]],Table1[],8,FALSE)</f>
        <v>Silver</v>
      </c>
      <c r="H327" t="s">
        <v>63</v>
      </c>
      <c r="I327" s="16">
        <v>45764</v>
      </c>
      <c r="J327" t="s">
        <v>1605</v>
      </c>
      <c r="K327" t="str">
        <f>VLOOKUP($J327,'Product_Dim (2)'!$A$2:$G$101,{3,4,5,6},FALSE)</f>
        <v>Clothing</v>
      </c>
      <c r="L327" t="str">
        <f>VLOOKUP($J327,'Product_Dim (2)'!$A$2:$G$101,{4,5,6},FALSE)</f>
        <v>Footwear</v>
      </c>
      <c r="M327" s="6">
        <f t="array" ref="M327">VLOOKUP($J327,'Product_Dim (2)'!$A$2:$G$101,{6},FALSE)</f>
        <v>353.47</v>
      </c>
      <c r="N327">
        <f>VLOOKUP($J327,'Product_Dim (2)'!$A$2:$G$101,7,FALSE)</f>
        <v>214</v>
      </c>
      <c r="O327" t="s">
        <v>1749</v>
      </c>
      <c r="P327" t="str">
        <f>VLOOKUP($O327,'Store_Dim (2)'!$A$2:$E$21,2,FALSE)</f>
        <v>Johnson-Wright</v>
      </c>
      <c r="Q327" t="str">
        <f>VLOOKUP(Table6[[#This Row],[Store_ID]],Table4[],3,FALSE)</f>
        <v>North</v>
      </c>
      <c r="R327" t="str">
        <f>VLOOKUP(Table6[[#This Row],[Store_ID]],Table4[],4,FALSE)</f>
        <v>Hoodberg</v>
      </c>
      <c r="S327" t="str">
        <f>VLOOKUP(Table6[[#This Row],[Store_ID]],Table4[],5,FALSE)</f>
        <v>Outlet</v>
      </c>
      <c r="T327">
        <v>3</v>
      </c>
      <c r="U327" s="6">
        <v>361.11</v>
      </c>
      <c r="V327" s="10">
        <v>0.06</v>
      </c>
      <c r="W327" t="s">
        <v>1807</v>
      </c>
      <c r="X327" s="6">
        <v>1018.3302</v>
      </c>
      <c r="AE327"/>
    </row>
    <row r="328" spans="1:31" x14ac:dyDescent="0.25">
      <c r="A328" t="s">
        <v>2135</v>
      </c>
      <c r="B328" t="str">
        <f>VLOOKUP(Table6[[#This Row],[Customer_ID]],Table1[[Customer_ID]:[Name]],2,FALSE)</f>
        <v>Dr. Suzanne Bullock</v>
      </c>
      <c r="C328" t="str">
        <f>VLOOKUP(Table6[[#This Row],[Customer_ID]],Table1[[Customer_ID]:[City]],5,FALSE)</f>
        <v>Lake Blaketon</v>
      </c>
      <c r="D328">
        <f>VLOOKUP(Table6[[#This Row],[Customer_ID]],Table1[],3,FALSE)</f>
        <v>60</v>
      </c>
      <c r="E328" t="str">
        <f>VLOOKUP(Table6[[#This Row],[Customer_ID]],Table1[],4,FALSE)</f>
        <v>Female</v>
      </c>
      <c r="F328" t="str">
        <f>VLOOKUP(Table6[[#This Row],[Customer_ID]],Table1[],6,FALSE)</f>
        <v>Alabama</v>
      </c>
      <c r="G328" t="str">
        <f>VLOOKUP(Table6[[#This Row],[Customer_ID]],Table1[],8,FALSE)</f>
        <v>Platinum</v>
      </c>
      <c r="H328" t="s">
        <v>610</v>
      </c>
      <c r="I328" s="16">
        <v>45924</v>
      </c>
      <c r="J328" t="s">
        <v>1557</v>
      </c>
      <c r="K328" t="str">
        <f>VLOOKUP($J328,'Product_Dim (2)'!$A$2:$G$101,{3,4,5,6},FALSE)</f>
        <v>Electronics</v>
      </c>
      <c r="L328" t="str">
        <f>VLOOKUP($J328,'Product_Dim (2)'!$A$2:$G$101,{4,5,6},FALSE)</f>
        <v>Accessories</v>
      </c>
      <c r="M328" s="6">
        <f t="array" ref="M328">VLOOKUP($J328,'Product_Dim (2)'!$A$2:$G$101,{6},FALSE)</f>
        <v>242.23</v>
      </c>
      <c r="N328">
        <f>VLOOKUP($J328,'Product_Dim (2)'!$A$2:$G$101,7,FALSE)</f>
        <v>453</v>
      </c>
      <c r="O328" t="s">
        <v>1740</v>
      </c>
      <c r="P328" t="str">
        <f>VLOOKUP($O328,'Store_Dim (2)'!$A$2:$E$21,2,FALSE)</f>
        <v>Martinez, Adkins and Johnson</v>
      </c>
      <c r="Q328" t="str">
        <f>VLOOKUP(Table6[[#This Row],[Store_ID]],Table4[],3,FALSE)</f>
        <v>North</v>
      </c>
      <c r="R328" t="str">
        <f>VLOOKUP(Table6[[#This Row],[Store_ID]],Table4[],4,FALSE)</f>
        <v>Danielmouth</v>
      </c>
      <c r="S328" t="str">
        <f>VLOOKUP(Table6[[#This Row],[Store_ID]],Table4[],5,FALSE)</f>
        <v>Flagship</v>
      </c>
      <c r="T328">
        <v>2</v>
      </c>
      <c r="U328" s="6">
        <v>610.37</v>
      </c>
      <c r="V328" s="10">
        <v>0.1</v>
      </c>
      <c r="W328" t="s">
        <v>1809</v>
      </c>
      <c r="X328" s="6">
        <v>1098.6659999999999</v>
      </c>
      <c r="AE328"/>
    </row>
    <row r="329" spans="1:31" x14ac:dyDescent="0.25">
      <c r="A329" t="s">
        <v>2136</v>
      </c>
      <c r="B329" t="str">
        <f>VLOOKUP(Table6[[#This Row],[Customer_ID]],Table1[[Customer_ID]:[Name]],2,FALSE)</f>
        <v>Mr. Christopher Sims</v>
      </c>
      <c r="C329" t="str">
        <f>VLOOKUP(Table6[[#This Row],[Customer_ID]],Table1[[Customer_ID]:[City]],5,FALSE)</f>
        <v>Donaldsontown</v>
      </c>
      <c r="D329">
        <f>VLOOKUP(Table6[[#This Row],[Customer_ID]],Table1[],3,FALSE)</f>
        <v>50</v>
      </c>
      <c r="E329" t="str">
        <f>VLOOKUP(Table6[[#This Row],[Customer_ID]],Table1[],4,FALSE)</f>
        <v>Female</v>
      </c>
      <c r="F329" t="str">
        <f>VLOOKUP(Table6[[#This Row],[Customer_ID]],Table1[],6,FALSE)</f>
        <v>Connecticut</v>
      </c>
      <c r="G329" t="str">
        <f>VLOOKUP(Table6[[#This Row],[Customer_ID]],Table1[],8,FALSE)</f>
        <v>Silver</v>
      </c>
      <c r="H329" t="s">
        <v>1039</v>
      </c>
      <c r="I329" s="16">
        <v>45240</v>
      </c>
      <c r="J329" t="s">
        <v>1633</v>
      </c>
      <c r="K329" t="str">
        <f>VLOOKUP($J329,'Product_Dim (2)'!$A$2:$G$101,{3,4,5,6},FALSE)</f>
        <v>Electronics</v>
      </c>
      <c r="L329" t="str">
        <f>VLOOKUP($J329,'Product_Dim (2)'!$A$2:$G$101,{4,5,6},FALSE)</f>
        <v>Accessories</v>
      </c>
      <c r="M329" s="6">
        <f t="array" ref="M329">VLOOKUP($J329,'Product_Dim (2)'!$A$2:$G$101,{6},FALSE)</f>
        <v>88.49</v>
      </c>
      <c r="N329">
        <f>VLOOKUP($J329,'Product_Dim (2)'!$A$2:$G$101,7,FALSE)</f>
        <v>246</v>
      </c>
      <c r="O329" t="s">
        <v>1787</v>
      </c>
      <c r="P329" t="str">
        <f>VLOOKUP($O329,'Store_Dim (2)'!$A$2:$E$21,2,FALSE)</f>
        <v>Frederick-Wright</v>
      </c>
      <c r="Q329" t="str">
        <f>VLOOKUP(Table6[[#This Row],[Store_ID]],Table4[],3,FALSE)</f>
        <v>West</v>
      </c>
      <c r="R329" t="str">
        <f>VLOOKUP(Table6[[#This Row],[Store_ID]],Table4[],4,FALSE)</f>
        <v>New Jimmymouth</v>
      </c>
      <c r="S329" t="str">
        <f>VLOOKUP(Table6[[#This Row],[Store_ID]],Table4[],5,FALSE)</f>
        <v>Flagship</v>
      </c>
      <c r="T329">
        <v>1</v>
      </c>
      <c r="U329" s="6">
        <v>272.2</v>
      </c>
      <c r="V329" s="10">
        <v>0.3</v>
      </c>
      <c r="W329" t="s">
        <v>1807</v>
      </c>
      <c r="X329" s="6">
        <v>190.54</v>
      </c>
      <c r="AE329"/>
    </row>
    <row r="330" spans="1:31" x14ac:dyDescent="0.25">
      <c r="A330" t="s">
        <v>2137</v>
      </c>
      <c r="B330" t="str">
        <f>VLOOKUP(Table6[[#This Row],[Customer_ID]],Table1[[Customer_ID]:[Name]],2,FALSE)</f>
        <v>Monica Flynn</v>
      </c>
      <c r="C330" t="str">
        <f>VLOOKUP(Table6[[#This Row],[Customer_ID]],Table1[[Customer_ID]:[City]],5,FALSE)</f>
        <v>Amberburgh</v>
      </c>
      <c r="D330">
        <f>VLOOKUP(Table6[[#This Row],[Customer_ID]],Table1[],3,FALSE)</f>
        <v>59</v>
      </c>
      <c r="E330" t="str">
        <f>VLOOKUP(Table6[[#This Row],[Customer_ID]],Table1[],4,FALSE)</f>
        <v>Female</v>
      </c>
      <c r="F330" t="str">
        <f>VLOOKUP(Table6[[#This Row],[Customer_ID]],Table1[],6,FALSE)</f>
        <v>Tennessee</v>
      </c>
      <c r="G330" t="str">
        <f>VLOOKUP(Table6[[#This Row],[Customer_ID]],Table1[],8,FALSE)</f>
        <v>Platinum</v>
      </c>
      <c r="H330" t="s">
        <v>1341</v>
      </c>
      <c r="I330" s="16">
        <v>45349</v>
      </c>
      <c r="J330" t="s">
        <v>1685</v>
      </c>
      <c r="K330" t="str">
        <f>VLOOKUP($J330,'Product_Dim (2)'!$A$2:$G$101,{3,4,5,6},FALSE)</f>
        <v>Electronics</v>
      </c>
      <c r="L330" t="str">
        <f>VLOOKUP($J330,'Product_Dim (2)'!$A$2:$G$101,{4,5,6},FALSE)</f>
        <v>Appliances</v>
      </c>
      <c r="M330" s="6">
        <f t="array" ref="M330">VLOOKUP($J330,'Product_Dim (2)'!$A$2:$G$101,{6},FALSE)</f>
        <v>480.9</v>
      </c>
      <c r="N330">
        <f>VLOOKUP($J330,'Product_Dim (2)'!$A$2:$G$101,7,FALSE)</f>
        <v>104</v>
      </c>
      <c r="O330" t="s">
        <v>1759</v>
      </c>
      <c r="P330" t="str">
        <f>VLOOKUP($O330,'Store_Dim (2)'!$A$2:$E$21,2,FALSE)</f>
        <v>Benson-Elliott</v>
      </c>
      <c r="Q330" t="str">
        <f>VLOOKUP(Table6[[#This Row],[Store_ID]],Table4[],3,FALSE)</f>
        <v>East</v>
      </c>
      <c r="R330" t="str">
        <f>VLOOKUP(Table6[[#This Row],[Store_ID]],Table4[],4,FALSE)</f>
        <v>Port Josephberg</v>
      </c>
      <c r="S330" t="str">
        <f>VLOOKUP(Table6[[#This Row],[Store_ID]],Table4[],5,FALSE)</f>
        <v>Online</v>
      </c>
      <c r="T330">
        <v>3</v>
      </c>
      <c r="U330" s="6">
        <v>573.1</v>
      </c>
      <c r="V330" s="10">
        <v>0.16</v>
      </c>
      <c r="W330" t="s">
        <v>1812</v>
      </c>
      <c r="X330" s="6">
        <v>1444.212</v>
      </c>
      <c r="AE330"/>
    </row>
    <row r="331" spans="1:31" x14ac:dyDescent="0.25">
      <c r="A331" t="s">
        <v>2138</v>
      </c>
      <c r="B331" t="str">
        <f>VLOOKUP(Table6[[#This Row],[Customer_ID]],Table1[[Customer_ID]:[Name]],2,FALSE)</f>
        <v>Samuel Arias</v>
      </c>
      <c r="C331" t="str">
        <f>VLOOKUP(Table6[[#This Row],[Customer_ID]],Table1[[Customer_ID]:[City]],5,FALSE)</f>
        <v>North Nicole</v>
      </c>
      <c r="D331">
        <f>VLOOKUP(Table6[[#This Row],[Customer_ID]],Table1[],3,FALSE)</f>
        <v>54</v>
      </c>
      <c r="E331" t="str">
        <f>VLOOKUP(Table6[[#This Row],[Customer_ID]],Table1[],4,FALSE)</f>
        <v>Male</v>
      </c>
      <c r="F331" t="str">
        <f>VLOOKUP(Table6[[#This Row],[Customer_ID]],Table1[],6,FALSE)</f>
        <v>Wyoming</v>
      </c>
      <c r="G331" t="str">
        <f>VLOOKUP(Table6[[#This Row],[Customer_ID]],Table1[],8,FALSE)</f>
        <v>Bronze</v>
      </c>
      <c r="H331" t="s">
        <v>1004</v>
      </c>
      <c r="I331" s="16">
        <v>45756</v>
      </c>
      <c r="J331" t="s">
        <v>1540</v>
      </c>
      <c r="K331" t="str">
        <f>VLOOKUP($J331,'Product_Dim (2)'!$A$2:$G$101,{3,4,5,6},FALSE)</f>
        <v>Beauty</v>
      </c>
      <c r="L331" t="str">
        <f>VLOOKUP($J331,'Product_Dim (2)'!$A$2:$G$101,{4,5,6},FALSE)</f>
        <v>Skincare</v>
      </c>
      <c r="M331" s="6">
        <f t="array" ref="M331">VLOOKUP($J331,'Product_Dim (2)'!$A$2:$G$101,{6},FALSE)</f>
        <v>312.8</v>
      </c>
      <c r="N331">
        <f>VLOOKUP($J331,'Product_Dim (2)'!$A$2:$G$101,7,FALSE)</f>
        <v>350</v>
      </c>
      <c r="O331" t="s">
        <v>1735</v>
      </c>
      <c r="P331" t="str">
        <f>VLOOKUP($O331,'Store_Dim (2)'!$A$2:$E$21,2,FALSE)</f>
        <v>Rivera-Warner</v>
      </c>
      <c r="Q331" t="str">
        <f>VLOOKUP(Table6[[#This Row],[Store_ID]],Table4[],3,FALSE)</f>
        <v>East</v>
      </c>
      <c r="R331" t="str">
        <f>VLOOKUP(Table6[[#This Row],[Store_ID]],Table4[],4,FALSE)</f>
        <v>Washingtonfurt</v>
      </c>
      <c r="S331" t="str">
        <f>VLOOKUP(Table6[[#This Row],[Store_ID]],Table4[],5,FALSE)</f>
        <v>Flagship</v>
      </c>
      <c r="T331">
        <v>4</v>
      </c>
      <c r="U331" s="6">
        <v>24.72</v>
      </c>
      <c r="V331" s="10">
        <v>0.28000000000000003</v>
      </c>
      <c r="W331" t="s">
        <v>1807</v>
      </c>
      <c r="X331" s="6">
        <v>71.193599999999989</v>
      </c>
      <c r="AE331"/>
    </row>
    <row r="332" spans="1:31" x14ac:dyDescent="0.25">
      <c r="A332" t="s">
        <v>2139</v>
      </c>
      <c r="B332" t="str">
        <f>VLOOKUP(Table6[[#This Row],[Customer_ID]],Table1[[Customer_ID]:[Name]],2,FALSE)</f>
        <v>Tyler Garner</v>
      </c>
      <c r="C332" t="str">
        <f>VLOOKUP(Table6[[#This Row],[Customer_ID]],Table1[[Customer_ID]:[City]],5,FALSE)</f>
        <v>Port Coreyfort</v>
      </c>
      <c r="D332">
        <f>VLOOKUP(Table6[[#This Row],[Customer_ID]],Table1[],3,FALSE)</f>
        <v>64</v>
      </c>
      <c r="E332" t="str">
        <f>VLOOKUP(Table6[[#This Row],[Customer_ID]],Table1[],4,FALSE)</f>
        <v>Male</v>
      </c>
      <c r="F332" t="str">
        <f>VLOOKUP(Table6[[#This Row],[Customer_ID]],Table1[],6,FALSE)</f>
        <v>Alabama</v>
      </c>
      <c r="G332" t="str">
        <f>VLOOKUP(Table6[[#This Row],[Customer_ID]],Table1[],8,FALSE)</f>
        <v>Silver</v>
      </c>
      <c r="H332" t="s">
        <v>797</v>
      </c>
      <c r="I332" s="16">
        <v>45478</v>
      </c>
      <c r="J332" t="s">
        <v>1548</v>
      </c>
      <c r="K332" t="str">
        <f>VLOOKUP($J332,'Product_Dim (2)'!$A$2:$G$101,{3,4,5,6},FALSE)</f>
        <v>Sports</v>
      </c>
      <c r="L332" t="str">
        <f>VLOOKUP($J332,'Product_Dim (2)'!$A$2:$G$101,{4,5,6},FALSE)</f>
        <v>Fitness</v>
      </c>
      <c r="M332" s="6">
        <f t="array" ref="M332">VLOOKUP($J332,'Product_Dim (2)'!$A$2:$G$101,{6},FALSE)</f>
        <v>495.72</v>
      </c>
      <c r="N332">
        <f>VLOOKUP($J332,'Product_Dim (2)'!$A$2:$G$101,7,FALSE)</f>
        <v>323</v>
      </c>
      <c r="O332" t="s">
        <v>1769</v>
      </c>
      <c r="P332" t="str">
        <f>VLOOKUP($O332,'Store_Dim (2)'!$A$2:$E$21,2,FALSE)</f>
        <v>Moore, Padilla and Butler</v>
      </c>
      <c r="Q332" t="str">
        <f>VLOOKUP(Table6[[#This Row],[Store_ID]],Table4[],3,FALSE)</f>
        <v>South</v>
      </c>
      <c r="R332" t="str">
        <f>VLOOKUP(Table6[[#This Row],[Store_ID]],Table4[],4,FALSE)</f>
        <v>East Johnstad</v>
      </c>
      <c r="S332" t="str">
        <f>VLOOKUP(Table6[[#This Row],[Store_ID]],Table4[],5,FALSE)</f>
        <v>Flagship</v>
      </c>
      <c r="T332">
        <v>3</v>
      </c>
      <c r="U332" s="6">
        <v>268.89</v>
      </c>
      <c r="V332" s="10">
        <v>7.0000000000000007E-2</v>
      </c>
      <c r="W332" t="s">
        <v>1812</v>
      </c>
      <c r="X332" s="6">
        <v>750.20309999999995</v>
      </c>
      <c r="AE332"/>
    </row>
    <row r="333" spans="1:31" x14ac:dyDescent="0.25">
      <c r="A333" t="s">
        <v>2140</v>
      </c>
      <c r="B333" t="str">
        <f>VLOOKUP(Table6[[#This Row],[Customer_ID]],Table1[[Customer_ID]:[Name]],2,FALSE)</f>
        <v>Christopher David</v>
      </c>
      <c r="C333" t="str">
        <f>VLOOKUP(Table6[[#This Row],[Customer_ID]],Table1[[Customer_ID]:[City]],5,FALSE)</f>
        <v>Karenmouth</v>
      </c>
      <c r="D333">
        <f>VLOOKUP(Table6[[#This Row],[Customer_ID]],Table1[],3,FALSE)</f>
        <v>42</v>
      </c>
      <c r="E333" t="str">
        <f>VLOOKUP(Table6[[#This Row],[Customer_ID]],Table1[],4,FALSE)</f>
        <v>Male</v>
      </c>
      <c r="F333" t="str">
        <f>VLOOKUP(Table6[[#This Row],[Customer_ID]],Table1[],6,FALSE)</f>
        <v>Massachusetts</v>
      </c>
      <c r="G333" t="str">
        <f>VLOOKUP(Table6[[#This Row],[Customer_ID]],Table1[],8,FALSE)</f>
        <v>Silver</v>
      </c>
      <c r="H333" t="s">
        <v>814</v>
      </c>
      <c r="I333" s="16">
        <v>45890</v>
      </c>
      <c r="J333" t="s">
        <v>1667</v>
      </c>
      <c r="K333" t="str">
        <f>VLOOKUP($J333,'Product_Dim (2)'!$A$2:$G$101,{3,4,5,6},FALSE)</f>
        <v>Home</v>
      </c>
      <c r="L333" t="str">
        <f>VLOOKUP($J333,'Product_Dim (2)'!$A$2:$G$101,{4,5,6},FALSE)</f>
        <v>Furniture</v>
      </c>
      <c r="M333" s="6">
        <f t="array" ref="M333">VLOOKUP($J333,'Product_Dim (2)'!$A$2:$G$101,{6},FALSE)</f>
        <v>243.7</v>
      </c>
      <c r="N333">
        <f>VLOOKUP($J333,'Product_Dim (2)'!$A$2:$G$101,7,FALSE)</f>
        <v>130</v>
      </c>
      <c r="O333" t="s">
        <v>1769</v>
      </c>
      <c r="P333" t="str">
        <f>VLOOKUP($O333,'Store_Dim (2)'!$A$2:$E$21,2,FALSE)</f>
        <v>Moore, Padilla and Butler</v>
      </c>
      <c r="Q333" t="str">
        <f>VLOOKUP(Table6[[#This Row],[Store_ID]],Table4[],3,FALSE)</f>
        <v>South</v>
      </c>
      <c r="R333" t="str">
        <f>VLOOKUP(Table6[[#This Row],[Store_ID]],Table4[],4,FALSE)</f>
        <v>East Johnstad</v>
      </c>
      <c r="S333" t="str">
        <f>VLOOKUP(Table6[[#This Row],[Store_ID]],Table4[],5,FALSE)</f>
        <v>Flagship</v>
      </c>
      <c r="T333">
        <v>1</v>
      </c>
      <c r="U333" s="6">
        <v>78.5</v>
      </c>
      <c r="V333" s="10">
        <v>0.17</v>
      </c>
      <c r="W333" t="s">
        <v>1812</v>
      </c>
      <c r="X333" s="6">
        <v>65.155000000000001</v>
      </c>
      <c r="AE333"/>
    </row>
    <row r="334" spans="1:31" x14ac:dyDescent="0.25">
      <c r="A334" t="s">
        <v>2141</v>
      </c>
      <c r="B334" t="str">
        <f>VLOOKUP(Table6[[#This Row],[Customer_ID]],Table1[[Customer_ID]:[Name]],2,FALSE)</f>
        <v>Hayley Pope</v>
      </c>
      <c r="C334" t="str">
        <f>VLOOKUP(Table6[[#This Row],[Customer_ID]],Table1[[Customer_ID]:[City]],5,FALSE)</f>
        <v>West Stephenville</v>
      </c>
      <c r="D334">
        <f>VLOOKUP(Table6[[#This Row],[Customer_ID]],Table1[],3,FALSE)</f>
        <v>62</v>
      </c>
      <c r="E334" t="str">
        <f>VLOOKUP(Table6[[#This Row],[Customer_ID]],Table1[],4,FALSE)</f>
        <v>Female</v>
      </c>
      <c r="F334" t="str">
        <f>VLOOKUP(Table6[[#This Row],[Customer_ID]],Table1[],6,FALSE)</f>
        <v>Florida</v>
      </c>
      <c r="G334" t="str">
        <f>VLOOKUP(Table6[[#This Row],[Customer_ID]],Table1[],8,FALSE)</f>
        <v>Bronze</v>
      </c>
      <c r="H334" t="s">
        <v>450</v>
      </c>
      <c r="I334" s="16">
        <v>45815</v>
      </c>
      <c r="J334" t="s">
        <v>1603</v>
      </c>
      <c r="K334" t="str">
        <f>VLOOKUP($J334,'Product_Dim (2)'!$A$2:$G$101,{3,4,5,6},FALSE)</f>
        <v>Clothing</v>
      </c>
      <c r="L334" t="str">
        <f>VLOOKUP($J334,'Product_Dim (2)'!$A$2:$G$101,{4,5,6},FALSE)</f>
        <v>Tops</v>
      </c>
      <c r="M334" s="6">
        <f t="array" ref="M334">VLOOKUP($J334,'Product_Dim (2)'!$A$2:$G$101,{6},FALSE)</f>
        <v>223.43</v>
      </c>
      <c r="N334">
        <f>VLOOKUP($J334,'Product_Dim (2)'!$A$2:$G$101,7,FALSE)</f>
        <v>154</v>
      </c>
      <c r="O334" t="s">
        <v>1752</v>
      </c>
      <c r="P334" t="str">
        <f>VLOOKUP($O334,'Store_Dim (2)'!$A$2:$E$21,2,FALSE)</f>
        <v>Alexander Group</v>
      </c>
      <c r="Q334" t="str">
        <f>VLOOKUP(Table6[[#This Row],[Store_ID]],Table4[],3,FALSE)</f>
        <v>South</v>
      </c>
      <c r="R334" t="str">
        <f>VLOOKUP(Table6[[#This Row],[Store_ID]],Table4[],4,FALSE)</f>
        <v>Port Sharon</v>
      </c>
      <c r="S334" t="str">
        <f>VLOOKUP(Table6[[#This Row],[Store_ID]],Table4[],5,FALSE)</f>
        <v>Online</v>
      </c>
      <c r="T334">
        <v>3</v>
      </c>
      <c r="U334" s="6">
        <v>399.42</v>
      </c>
      <c r="V334" s="10">
        <v>0.02</v>
      </c>
      <c r="W334" t="s">
        <v>1807</v>
      </c>
      <c r="X334" s="6">
        <v>1174.2947999999999</v>
      </c>
      <c r="AE334"/>
    </row>
    <row r="335" spans="1:31" x14ac:dyDescent="0.25">
      <c r="A335" t="s">
        <v>2142</v>
      </c>
      <c r="B335" t="str">
        <f>VLOOKUP(Table6[[#This Row],[Customer_ID]],Table1[[Customer_ID]:[Name]],2,FALSE)</f>
        <v>Richard Delgado</v>
      </c>
      <c r="C335" t="str">
        <f>VLOOKUP(Table6[[#This Row],[Customer_ID]],Table1[[Customer_ID]:[City]],5,FALSE)</f>
        <v>West Theodorechester</v>
      </c>
      <c r="D335">
        <f>VLOOKUP(Table6[[#This Row],[Customer_ID]],Table1[],3,FALSE)</f>
        <v>36</v>
      </c>
      <c r="E335" t="str">
        <f>VLOOKUP(Table6[[#This Row],[Customer_ID]],Table1[],4,FALSE)</f>
        <v>Male</v>
      </c>
      <c r="F335" t="str">
        <f>VLOOKUP(Table6[[#This Row],[Customer_ID]],Table1[],6,FALSE)</f>
        <v>Pennsylvania</v>
      </c>
      <c r="G335" t="str">
        <f>VLOOKUP(Table6[[#This Row],[Customer_ID]],Table1[],8,FALSE)</f>
        <v>Silver</v>
      </c>
      <c r="H335" t="s">
        <v>304</v>
      </c>
      <c r="I335" s="16">
        <v>45891</v>
      </c>
      <c r="J335" t="s">
        <v>1593</v>
      </c>
      <c r="K335" t="str">
        <f>VLOOKUP($J335,'Product_Dim (2)'!$A$2:$G$101,{3,4,5,6},FALSE)</f>
        <v>Sports</v>
      </c>
      <c r="L335" t="str">
        <f>VLOOKUP($J335,'Product_Dim (2)'!$A$2:$G$101,{4,5,6},FALSE)</f>
        <v>Team Sports</v>
      </c>
      <c r="M335" s="6">
        <f t="array" ref="M335">VLOOKUP($J335,'Product_Dim (2)'!$A$2:$G$101,{6},FALSE)</f>
        <v>204.39</v>
      </c>
      <c r="N335">
        <f>VLOOKUP($J335,'Product_Dim (2)'!$A$2:$G$101,7,FALSE)</f>
        <v>281</v>
      </c>
      <c r="O335" t="s">
        <v>1796</v>
      </c>
      <c r="P335" t="str">
        <f>VLOOKUP($O335,'Store_Dim (2)'!$A$2:$E$21,2,FALSE)</f>
        <v>Mann-Austin</v>
      </c>
      <c r="Q335" t="str">
        <f>VLOOKUP(Table6[[#This Row],[Store_ID]],Table4[],3,FALSE)</f>
        <v>East</v>
      </c>
      <c r="R335" t="str">
        <f>VLOOKUP(Table6[[#This Row],[Store_ID]],Table4[],4,FALSE)</f>
        <v>Vasquezborough</v>
      </c>
      <c r="S335" t="str">
        <f>VLOOKUP(Table6[[#This Row],[Store_ID]],Table4[],5,FALSE)</f>
        <v>Online</v>
      </c>
      <c r="T335">
        <v>3</v>
      </c>
      <c r="U335" s="6">
        <v>455.82</v>
      </c>
      <c r="V335" s="10">
        <v>0.01</v>
      </c>
      <c r="W335" t="s">
        <v>1809</v>
      </c>
      <c r="X335" s="6">
        <v>1353.7854</v>
      </c>
      <c r="AE335"/>
    </row>
    <row r="336" spans="1:31" x14ac:dyDescent="0.25">
      <c r="A336" t="s">
        <v>2143</v>
      </c>
      <c r="B336" t="str">
        <f>VLOOKUP(Table6[[#This Row],[Customer_ID]],Table1[[Customer_ID]:[Name]],2,FALSE)</f>
        <v>Heather Valenzuela</v>
      </c>
      <c r="C336" t="str">
        <f>VLOOKUP(Table6[[#This Row],[Customer_ID]],Table1[[Customer_ID]:[City]],5,FALSE)</f>
        <v>New Angiefurt</v>
      </c>
      <c r="D336">
        <f>VLOOKUP(Table6[[#This Row],[Customer_ID]],Table1[],3,FALSE)</f>
        <v>31</v>
      </c>
      <c r="E336" t="str">
        <f>VLOOKUP(Table6[[#This Row],[Customer_ID]],Table1[],4,FALSE)</f>
        <v>Male</v>
      </c>
      <c r="F336" t="str">
        <f>VLOOKUP(Table6[[#This Row],[Customer_ID]],Table1[],6,FALSE)</f>
        <v>Alaska</v>
      </c>
      <c r="G336" t="str">
        <f>VLOOKUP(Table6[[#This Row],[Customer_ID]],Table1[],8,FALSE)</f>
        <v>Bronze</v>
      </c>
      <c r="H336" t="s">
        <v>1083</v>
      </c>
      <c r="I336" s="16">
        <v>45609</v>
      </c>
      <c r="J336" t="s">
        <v>1631</v>
      </c>
      <c r="K336" t="str">
        <f>VLOOKUP($J336,'Product_Dim (2)'!$A$2:$G$101,{3,4,5,6},FALSE)</f>
        <v>Sports</v>
      </c>
      <c r="L336" t="str">
        <f>VLOOKUP($J336,'Product_Dim (2)'!$A$2:$G$101,{4,5,6},FALSE)</f>
        <v>Fitness</v>
      </c>
      <c r="M336" s="6">
        <f t="array" ref="M336">VLOOKUP($J336,'Product_Dim (2)'!$A$2:$G$101,{6},FALSE)</f>
        <v>190.29</v>
      </c>
      <c r="N336">
        <f>VLOOKUP($J336,'Product_Dim (2)'!$A$2:$G$101,7,FALSE)</f>
        <v>260</v>
      </c>
      <c r="O336" t="s">
        <v>1756</v>
      </c>
      <c r="P336" t="str">
        <f>VLOOKUP($O336,'Store_Dim (2)'!$A$2:$E$21,2,FALSE)</f>
        <v>Gray Ltd</v>
      </c>
      <c r="Q336" t="str">
        <f>VLOOKUP(Table6[[#This Row],[Store_ID]],Table4[],3,FALSE)</f>
        <v>North</v>
      </c>
      <c r="R336" t="str">
        <f>VLOOKUP(Table6[[#This Row],[Store_ID]],Table4[],4,FALSE)</f>
        <v>New Michaelchester</v>
      </c>
      <c r="S336" t="str">
        <f>VLOOKUP(Table6[[#This Row],[Store_ID]],Table4[],5,FALSE)</f>
        <v>Outlet</v>
      </c>
      <c r="T336">
        <v>2</v>
      </c>
      <c r="U336" s="6">
        <v>613.23</v>
      </c>
      <c r="V336" s="10">
        <v>0.15</v>
      </c>
      <c r="W336" t="s">
        <v>1809</v>
      </c>
      <c r="X336" s="6">
        <v>1042.491</v>
      </c>
      <c r="AE336"/>
    </row>
    <row r="337" spans="1:31" x14ac:dyDescent="0.25">
      <c r="A337" t="s">
        <v>2144</v>
      </c>
      <c r="B337" t="str">
        <f>VLOOKUP(Table6[[#This Row],[Customer_ID]],Table1[[Customer_ID]:[Name]],2,FALSE)</f>
        <v>Kelly Garrett</v>
      </c>
      <c r="C337" t="str">
        <f>VLOOKUP(Table6[[#This Row],[Customer_ID]],Table1[[Customer_ID]:[City]],5,FALSE)</f>
        <v>Port Taylorberg</v>
      </c>
      <c r="D337">
        <f>VLOOKUP(Table6[[#This Row],[Customer_ID]],Table1[],3,FALSE)</f>
        <v>62</v>
      </c>
      <c r="E337" t="str">
        <f>VLOOKUP(Table6[[#This Row],[Customer_ID]],Table1[],4,FALSE)</f>
        <v>Female</v>
      </c>
      <c r="F337" t="str">
        <f>VLOOKUP(Table6[[#This Row],[Customer_ID]],Table1[],6,FALSE)</f>
        <v>Pennsylvania</v>
      </c>
      <c r="G337" t="str">
        <f>VLOOKUP(Table6[[#This Row],[Customer_ID]],Table1[],8,FALSE)</f>
        <v>Silver</v>
      </c>
      <c r="H337" t="s">
        <v>1398</v>
      </c>
      <c r="I337" s="16">
        <v>45309</v>
      </c>
      <c r="J337" t="s">
        <v>1532</v>
      </c>
      <c r="K337" t="str">
        <f>VLOOKUP($J337,'Product_Dim (2)'!$A$2:$G$101,{3,4,5,6},FALSE)</f>
        <v>Clothing</v>
      </c>
      <c r="L337" t="str">
        <f>VLOOKUP($J337,'Product_Dim (2)'!$A$2:$G$101,{4,5,6},FALSE)</f>
        <v>Outerwear</v>
      </c>
      <c r="M337" s="6">
        <f t="array" ref="M337">VLOOKUP($J337,'Product_Dim (2)'!$A$2:$G$101,{6},FALSE)</f>
        <v>265.73266666666666</v>
      </c>
      <c r="N337">
        <f>VLOOKUP($J337,'Product_Dim (2)'!$A$2:$G$101,7,FALSE)</f>
        <v>352</v>
      </c>
      <c r="O337" t="s">
        <v>1782</v>
      </c>
      <c r="P337" t="str">
        <f>VLOOKUP($O337,'Store_Dim (2)'!$A$2:$E$21,2,FALSE)</f>
        <v>Mcdonald Inc</v>
      </c>
      <c r="Q337" t="str">
        <f>VLOOKUP(Table6[[#This Row],[Store_ID]],Table4[],3,FALSE)</f>
        <v>South</v>
      </c>
      <c r="R337" t="str">
        <f>VLOOKUP(Table6[[#This Row],[Store_ID]],Table4[],4,FALSE)</f>
        <v>Christopherland</v>
      </c>
      <c r="S337" t="str">
        <f>VLOOKUP(Table6[[#This Row],[Store_ID]],Table4[],5,FALSE)</f>
        <v>Outlet</v>
      </c>
      <c r="T337">
        <v>4</v>
      </c>
      <c r="U337" s="6">
        <v>971.9</v>
      </c>
      <c r="V337" s="10">
        <v>0.28000000000000003</v>
      </c>
      <c r="W337" t="s">
        <v>1809</v>
      </c>
      <c r="X337" s="6">
        <v>2799.0720000000001</v>
      </c>
      <c r="AE337"/>
    </row>
    <row r="338" spans="1:31" x14ac:dyDescent="0.25">
      <c r="A338" t="s">
        <v>2145</v>
      </c>
      <c r="B338" t="str">
        <f>VLOOKUP(Table6[[#This Row],[Customer_ID]],Table1[[Customer_ID]:[Name]],2,FALSE)</f>
        <v>Christopher Olson</v>
      </c>
      <c r="C338" t="str">
        <f>VLOOKUP(Table6[[#This Row],[Customer_ID]],Table1[[Customer_ID]:[City]],5,FALSE)</f>
        <v>West Richard</v>
      </c>
      <c r="D338">
        <f>VLOOKUP(Table6[[#This Row],[Customer_ID]],Table1[],3,FALSE)</f>
        <v>27</v>
      </c>
      <c r="E338" t="str">
        <f>VLOOKUP(Table6[[#This Row],[Customer_ID]],Table1[],4,FALSE)</f>
        <v>Female</v>
      </c>
      <c r="F338" t="str">
        <f>VLOOKUP(Table6[[#This Row],[Customer_ID]],Table1[],6,FALSE)</f>
        <v>Maryland</v>
      </c>
      <c r="G338" t="str">
        <f>VLOOKUP(Table6[[#This Row],[Customer_ID]],Table1[],8,FALSE)</f>
        <v>Platinum</v>
      </c>
      <c r="H338" t="s">
        <v>136</v>
      </c>
      <c r="I338" s="16">
        <v>45519</v>
      </c>
      <c r="J338" t="s">
        <v>1587</v>
      </c>
      <c r="K338" t="str">
        <f>VLOOKUP($J338,'Product_Dim (2)'!$A$2:$G$101,{3,4,5,6},FALSE)</f>
        <v>Sports</v>
      </c>
      <c r="L338" t="str">
        <f>VLOOKUP($J338,'Product_Dim (2)'!$A$2:$G$101,{4,5,6},FALSE)</f>
        <v>Accessories</v>
      </c>
      <c r="M338" s="6">
        <f t="array" ref="M338">VLOOKUP($J338,'Product_Dim (2)'!$A$2:$G$101,{6},FALSE)</f>
        <v>38.76</v>
      </c>
      <c r="N338">
        <f>VLOOKUP($J338,'Product_Dim (2)'!$A$2:$G$101,7,FALSE)</f>
        <v>137</v>
      </c>
      <c r="O338" t="s">
        <v>1762</v>
      </c>
      <c r="P338" t="str">
        <f>VLOOKUP($O338,'Store_Dim (2)'!$A$2:$E$21,2,FALSE)</f>
        <v>Martinez-Mullins</v>
      </c>
      <c r="Q338" t="str">
        <f>VLOOKUP(Table6[[#This Row],[Store_ID]],Table4[],3,FALSE)</f>
        <v>South</v>
      </c>
      <c r="R338" t="str">
        <f>VLOOKUP(Table6[[#This Row],[Store_ID]],Table4[],4,FALSE)</f>
        <v>Williamsfurt</v>
      </c>
      <c r="S338" t="str">
        <f>VLOOKUP(Table6[[#This Row],[Store_ID]],Table4[],5,FALSE)</f>
        <v>Online</v>
      </c>
      <c r="T338">
        <v>3</v>
      </c>
      <c r="U338" s="6">
        <v>884.92</v>
      </c>
      <c r="V338" s="10">
        <v>0.06</v>
      </c>
      <c r="W338" t="s">
        <v>1809</v>
      </c>
      <c r="X338" s="6">
        <v>2495.4744000000001</v>
      </c>
      <c r="AE338"/>
    </row>
    <row r="339" spans="1:31" x14ac:dyDescent="0.25">
      <c r="A339" t="s">
        <v>2146</v>
      </c>
      <c r="B339" t="str">
        <f>VLOOKUP(Table6[[#This Row],[Customer_ID]],Table1[[Customer_ID]:[Name]],2,FALSE)</f>
        <v>Melissa Duffy Md</v>
      </c>
      <c r="C339" t="str">
        <f>VLOOKUP(Table6[[#This Row],[Customer_ID]],Table1[[Customer_ID]:[City]],5,FALSE)</f>
        <v>East Jenna</v>
      </c>
      <c r="D339">
        <f>VLOOKUP(Table6[[#This Row],[Customer_ID]],Table1[],3,FALSE)</f>
        <v>58</v>
      </c>
      <c r="E339" t="str">
        <f>VLOOKUP(Table6[[#This Row],[Customer_ID]],Table1[],4,FALSE)</f>
        <v>Female</v>
      </c>
      <c r="F339" t="str">
        <f>VLOOKUP(Table6[[#This Row],[Customer_ID]],Table1[],6,FALSE)</f>
        <v>South Carolina</v>
      </c>
      <c r="G339" t="str">
        <f>VLOOKUP(Table6[[#This Row],[Customer_ID]],Table1[],8,FALSE)</f>
        <v>Bronze</v>
      </c>
      <c r="H339" t="s">
        <v>310</v>
      </c>
      <c r="I339" s="16">
        <v>45921</v>
      </c>
      <c r="J339" t="s">
        <v>1545</v>
      </c>
      <c r="K339" t="str">
        <f>VLOOKUP($J339,'Product_Dim (2)'!$A$2:$G$101,{3,4,5,6},FALSE)</f>
        <v>Electronics</v>
      </c>
      <c r="L339" t="str">
        <f>VLOOKUP($J339,'Product_Dim (2)'!$A$2:$G$101,{4,5,6},FALSE)</f>
        <v>Audio</v>
      </c>
      <c r="M339" s="6">
        <f t="array" ref="M339">VLOOKUP($J339,'Product_Dim (2)'!$A$2:$G$101,{6},FALSE)</f>
        <v>439.07</v>
      </c>
      <c r="N339">
        <f>VLOOKUP($J339,'Product_Dim (2)'!$A$2:$G$101,7,FALSE)</f>
        <v>142</v>
      </c>
      <c r="O339" t="s">
        <v>1769</v>
      </c>
      <c r="P339" t="str">
        <f>VLOOKUP($O339,'Store_Dim (2)'!$A$2:$E$21,2,FALSE)</f>
        <v>Moore, Padilla and Butler</v>
      </c>
      <c r="Q339" t="str">
        <f>VLOOKUP(Table6[[#This Row],[Store_ID]],Table4[],3,FALSE)</f>
        <v>South</v>
      </c>
      <c r="R339" t="str">
        <f>VLOOKUP(Table6[[#This Row],[Store_ID]],Table4[],4,FALSE)</f>
        <v>East Johnstad</v>
      </c>
      <c r="S339" t="str">
        <f>VLOOKUP(Table6[[#This Row],[Store_ID]],Table4[],5,FALSE)</f>
        <v>Flagship</v>
      </c>
      <c r="T339">
        <v>1</v>
      </c>
      <c r="U339" s="6">
        <v>125</v>
      </c>
      <c r="V339" s="10">
        <v>0.23</v>
      </c>
      <c r="W339" t="s">
        <v>1807</v>
      </c>
      <c r="X339" s="6">
        <v>96.25</v>
      </c>
      <c r="AE339"/>
    </row>
    <row r="340" spans="1:31" x14ac:dyDescent="0.25">
      <c r="A340" t="s">
        <v>2147</v>
      </c>
      <c r="B340" t="str">
        <f>VLOOKUP(Table6[[#This Row],[Customer_ID]],Table1[[Customer_ID]:[Name]],2,FALSE)</f>
        <v>Susan Mcdonald</v>
      </c>
      <c r="C340" t="str">
        <f>VLOOKUP(Table6[[#This Row],[Customer_ID]],Table1[[Customer_ID]:[City]],5,FALSE)</f>
        <v>East Ellen</v>
      </c>
      <c r="D340">
        <f>VLOOKUP(Table6[[#This Row],[Customer_ID]],Table1[],3,FALSE)</f>
        <v>45</v>
      </c>
      <c r="E340" t="str">
        <f>VLOOKUP(Table6[[#This Row],[Customer_ID]],Table1[],4,FALSE)</f>
        <v>Male</v>
      </c>
      <c r="F340" t="str">
        <f>VLOOKUP(Table6[[#This Row],[Customer_ID]],Table1[],6,FALSE)</f>
        <v>Arkansas</v>
      </c>
      <c r="G340" t="str">
        <f>VLOOKUP(Table6[[#This Row],[Customer_ID]],Table1[],8,FALSE)</f>
        <v>Silver</v>
      </c>
      <c r="H340" t="s">
        <v>436</v>
      </c>
      <c r="I340" s="16">
        <v>45465</v>
      </c>
      <c r="J340" t="s">
        <v>1551</v>
      </c>
      <c r="K340" t="str">
        <f>VLOOKUP($J340,'Product_Dim (2)'!$A$2:$G$101,{3,4,5,6},FALSE)</f>
        <v>Home</v>
      </c>
      <c r="L340" t="str">
        <f>VLOOKUP($J340,'Product_Dim (2)'!$A$2:$G$101,{4,5,6},FALSE)</f>
        <v>Kitchen</v>
      </c>
      <c r="M340" s="6">
        <f t="array" ref="M340">VLOOKUP($J340,'Product_Dim (2)'!$A$2:$G$101,{6},FALSE)</f>
        <v>298.86</v>
      </c>
      <c r="N340">
        <f>VLOOKUP($J340,'Product_Dim (2)'!$A$2:$G$101,7,FALSE)</f>
        <v>308</v>
      </c>
      <c r="O340" t="s">
        <v>1784</v>
      </c>
      <c r="P340" t="str">
        <f>VLOOKUP($O340,'Store_Dim (2)'!$A$2:$E$21,2,FALSE)</f>
        <v>Shelton PLC</v>
      </c>
      <c r="Q340" t="str">
        <f>VLOOKUP(Table6[[#This Row],[Store_ID]],Table4[],3,FALSE)</f>
        <v>North</v>
      </c>
      <c r="R340" t="str">
        <f>VLOOKUP(Table6[[#This Row],[Store_ID]],Table4[],4,FALSE)</f>
        <v>East Jenniferstad</v>
      </c>
      <c r="S340" t="str">
        <f>VLOOKUP(Table6[[#This Row],[Store_ID]],Table4[],5,FALSE)</f>
        <v>Flagship</v>
      </c>
      <c r="T340">
        <v>2</v>
      </c>
      <c r="U340" s="6">
        <v>188.25</v>
      </c>
      <c r="V340" s="10">
        <v>0.08</v>
      </c>
      <c r="W340" t="s">
        <v>1809</v>
      </c>
      <c r="X340" s="6">
        <v>346.38</v>
      </c>
      <c r="AE340"/>
    </row>
    <row r="341" spans="1:31" x14ac:dyDescent="0.25">
      <c r="A341" t="s">
        <v>2148</v>
      </c>
      <c r="B341" t="str">
        <f>VLOOKUP(Table6[[#This Row],[Customer_ID]],Table1[[Customer_ID]:[Name]],2,FALSE)</f>
        <v>Alejandro Doyle</v>
      </c>
      <c r="C341" t="str">
        <f>VLOOKUP(Table6[[#This Row],[Customer_ID]],Table1[[Customer_ID]:[City]],5,FALSE)</f>
        <v>East Crystalton</v>
      </c>
      <c r="D341">
        <f>VLOOKUP(Table6[[#This Row],[Customer_ID]],Table1[],3,FALSE)</f>
        <v>35</v>
      </c>
      <c r="E341" t="str">
        <f>VLOOKUP(Table6[[#This Row],[Customer_ID]],Table1[],4,FALSE)</f>
        <v>Male</v>
      </c>
      <c r="F341" t="str">
        <f>VLOOKUP(Table6[[#This Row],[Customer_ID]],Table1[],6,FALSE)</f>
        <v>New Mexico</v>
      </c>
      <c r="G341" t="str">
        <f>VLOOKUP(Table6[[#This Row],[Customer_ID]],Table1[],8,FALSE)</f>
        <v>Platinum</v>
      </c>
      <c r="H341" t="s">
        <v>713</v>
      </c>
      <c r="I341" s="16">
        <v>45303</v>
      </c>
      <c r="J341" t="s">
        <v>1623</v>
      </c>
      <c r="K341" t="str">
        <f>VLOOKUP($J341,'Product_Dim (2)'!$A$2:$G$101,{3,4,5,6},FALSE)</f>
        <v>Clothing</v>
      </c>
      <c r="L341" t="str">
        <f>VLOOKUP($J341,'Product_Dim (2)'!$A$2:$G$101,{4,5,6},FALSE)</f>
        <v>Outerwear</v>
      </c>
      <c r="M341" s="6">
        <f t="array" ref="M341">VLOOKUP($J341,'Product_Dim (2)'!$A$2:$G$101,{6},FALSE)</f>
        <v>167.34</v>
      </c>
      <c r="N341">
        <f>VLOOKUP($J341,'Product_Dim (2)'!$A$2:$G$101,7,FALSE)</f>
        <v>296</v>
      </c>
      <c r="O341" t="s">
        <v>1759</v>
      </c>
      <c r="P341" t="str">
        <f>VLOOKUP($O341,'Store_Dim (2)'!$A$2:$E$21,2,FALSE)</f>
        <v>Benson-Elliott</v>
      </c>
      <c r="Q341" t="str">
        <f>VLOOKUP(Table6[[#This Row],[Store_ID]],Table4[],3,FALSE)</f>
        <v>East</v>
      </c>
      <c r="R341" t="str">
        <f>VLOOKUP(Table6[[#This Row],[Store_ID]],Table4[],4,FALSE)</f>
        <v>Port Josephberg</v>
      </c>
      <c r="S341" t="str">
        <f>VLOOKUP(Table6[[#This Row],[Store_ID]],Table4[],5,FALSE)</f>
        <v>Online</v>
      </c>
      <c r="T341">
        <v>4</v>
      </c>
      <c r="U341" s="6">
        <v>344.12</v>
      </c>
      <c r="V341" s="10">
        <v>0.25</v>
      </c>
      <c r="W341" t="s">
        <v>1809</v>
      </c>
      <c r="X341" s="6">
        <v>1032.3599999999999</v>
      </c>
      <c r="AE341"/>
    </row>
    <row r="342" spans="1:31" x14ac:dyDescent="0.25">
      <c r="A342" t="s">
        <v>2149</v>
      </c>
      <c r="B342" t="str">
        <f>VLOOKUP(Table6[[#This Row],[Customer_ID]],Table1[[Customer_ID]:[Name]],2,FALSE)</f>
        <v>Gina Knight</v>
      </c>
      <c r="C342" t="str">
        <f>VLOOKUP(Table6[[#This Row],[Customer_ID]],Table1[[Customer_ID]:[City]],5,FALSE)</f>
        <v>Lake Roberthaven</v>
      </c>
      <c r="D342">
        <f>VLOOKUP(Table6[[#This Row],[Customer_ID]],Table1[],3,FALSE)</f>
        <v>54</v>
      </c>
      <c r="E342" t="str">
        <f>VLOOKUP(Table6[[#This Row],[Customer_ID]],Table1[],4,FALSE)</f>
        <v>Female</v>
      </c>
      <c r="F342" t="str">
        <f>VLOOKUP(Table6[[#This Row],[Customer_ID]],Table1[],6,FALSE)</f>
        <v>Nevada</v>
      </c>
      <c r="G342" t="str">
        <f>VLOOKUP(Table6[[#This Row],[Customer_ID]],Table1[],8,FALSE)</f>
        <v>Silver</v>
      </c>
      <c r="H342" t="s">
        <v>178</v>
      </c>
      <c r="I342" s="16">
        <v>45218</v>
      </c>
      <c r="J342" t="s">
        <v>1565</v>
      </c>
      <c r="K342" t="str">
        <f>VLOOKUP($J342,'Product_Dim (2)'!$A$2:$G$101,{3,4,5,6},FALSE)</f>
        <v>Sports</v>
      </c>
      <c r="L342" t="str">
        <f>VLOOKUP($J342,'Product_Dim (2)'!$A$2:$G$101,{4,5,6},FALSE)</f>
        <v>Accessories</v>
      </c>
      <c r="M342" s="6">
        <f t="array" ref="M342">VLOOKUP($J342,'Product_Dim (2)'!$A$2:$G$101,{6},FALSE)</f>
        <v>144.53</v>
      </c>
      <c r="N342">
        <f>VLOOKUP($J342,'Product_Dim (2)'!$A$2:$G$101,7,FALSE)</f>
        <v>367</v>
      </c>
      <c r="O342" t="s">
        <v>1796</v>
      </c>
      <c r="P342" t="str">
        <f>VLOOKUP($O342,'Store_Dim (2)'!$A$2:$E$21,2,FALSE)</f>
        <v>Mann-Austin</v>
      </c>
      <c r="Q342" t="str">
        <f>VLOOKUP(Table6[[#This Row],[Store_ID]],Table4[],3,FALSE)</f>
        <v>East</v>
      </c>
      <c r="R342" t="str">
        <f>VLOOKUP(Table6[[#This Row],[Store_ID]],Table4[],4,FALSE)</f>
        <v>Vasquezborough</v>
      </c>
      <c r="S342" t="str">
        <f>VLOOKUP(Table6[[#This Row],[Store_ID]],Table4[],5,FALSE)</f>
        <v>Online</v>
      </c>
      <c r="T342">
        <v>3</v>
      </c>
      <c r="U342" s="6">
        <v>997.95</v>
      </c>
      <c r="V342" s="10">
        <v>0.09</v>
      </c>
      <c r="W342" t="s">
        <v>1812</v>
      </c>
      <c r="X342" s="6">
        <v>2724.4034999999999</v>
      </c>
      <c r="AE342"/>
    </row>
    <row r="343" spans="1:31" x14ac:dyDescent="0.25">
      <c r="A343" t="s">
        <v>2150</v>
      </c>
      <c r="B343" t="str">
        <f>VLOOKUP(Table6[[#This Row],[Customer_ID]],Table1[[Customer_ID]:[Name]],2,FALSE)</f>
        <v>Stephanie Conway</v>
      </c>
      <c r="C343" t="str">
        <f>VLOOKUP(Table6[[#This Row],[Customer_ID]],Table1[[Customer_ID]:[City]],5,FALSE)</f>
        <v>Port Frankmouth</v>
      </c>
      <c r="D343">
        <f>VLOOKUP(Table6[[#This Row],[Customer_ID]],Table1[],3,FALSE)</f>
        <v>24</v>
      </c>
      <c r="E343" t="str">
        <f>VLOOKUP(Table6[[#This Row],[Customer_ID]],Table1[],4,FALSE)</f>
        <v>Male</v>
      </c>
      <c r="F343" t="str">
        <f>VLOOKUP(Table6[[#This Row],[Customer_ID]],Table1[],6,FALSE)</f>
        <v>Mississippi</v>
      </c>
      <c r="G343" t="str">
        <f>VLOOKUP(Table6[[#This Row],[Customer_ID]],Table1[],8,FALSE)</f>
        <v>Gold</v>
      </c>
      <c r="H343" t="s">
        <v>500</v>
      </c>
      <c r="I343" s="16">
        <v>45727</v>
      </c>
      <c r="J343" t="s">
        <v>1553</v>
      </c>
      <c r="K343" t="str">
        <f>VLOOKUP($J343,'Product_Dim (2)'!$A$2:$G$101,{3,4,5,6},FALSE)</f>
        <v>Electronics</v>
      </c>
      <c r="L343" t="str">
        <f>VLOOKUP($J343,'Product_Dim (2)'!$A$2:$G$101,{4,5,6},FALSE)</f>
        <v>Accessories</v>
      </c>
      <c r="M343" s="6">
        <f t="array" ref="M343">VLOOKUP($J343,'Product_Dim (2)'!$A$2:$G$101,{6},FALSE)</f>
        <v>449.4</v>
      </c>
      <c r="N343">
        <f>VLOOKUP($J343,'Product_Dim (2)'!$A$2:$G$101,7,FALSE)</f>
        <v>274.7</v>
      </c>
      <c r="O343" t="s">
        <v>1784</v>
      </c>
      <c r="P343" t="str">
        <f>VLOOKUP($O343,'Store_Dim (2)'!$A$2:$E$21,2,FALSE)</f>
        <v>Shelton PLC</v>
      </c>
      <c r="Q343" t="str">
        <f>VLOOKUP(Table6[[#This Row],[Store_ID]],Table4[],3,FALSE)</f>
        <v>North</v>
      </c>
      <c r="R343" t="str">
        <f>VLOOKUP(Table6[[#This Row],[Store_ID]],Table4[],4,FALSE)</f>
        <v>East Jenniferstad</v>
      </c>
      <c r="S343" t="str">
        <f>VLOOKUP(Table6[[#This Row],[Store_ID]],Table4[],5,FALSE)</f>
        <v>Flagship</v>
      </c>
      <c r="T343">
        <v>3</v>
      </c>
      <c r="U343" s="6">
        <v>121.64</v>
      </c>
      <c r="V343" s="10">
        <v>7.0000000000000007E-2</v>
      </c>
      <c r="W343" t="s">
        <v>1809</v>
      </c>
      <c r="X343" s="6">
        <v>339.37560000000002</v>
      </c>
      <c r="AE343"/>
    </row>
    <row r="344" spans="1:31" x14ac:dyDescent="0.25">
      <c r="A344" t="s">
        <v>2151</v>
      </c>
      <c r="B344" t="str">
        <f>VLOOKUP(Table6[[#This Row],[Customer_ID]],Table1[[Customer_ID]:[Name]],2,FALSE)</f>
        <v>Lisa Young</v>
      </c>
      <c r="C344" t="str">
        <f>VLOOKUP(Table6[[#This Row],[Customer_ID]],Table1[[Customer_ID]:[City]],5,FALSE)</f>
        <v>Maybury</v>
      </c>
      <c r="D344">
        <f>VLOOKUP(Table6[[#This Row],[Customer_ID]],Table1[],3,FALSE)</f>
        <v>38</v>
      </c>
      <c r="E344" t="str">
        <f>VLOOKUP(Table6[[#This Row],[Customer_ID]],Table1[],4,FALSE)</f>
        <v>Male</v>
      </c>
      <c r="F344" t="str">
        <f>VLOOKUP(Table6[[#This Row],[Customer_ID]],Table1[],6,FALSE)</f>
        <v>Georgia</v>
      </c>
      <c r="G344" t="str">
        <f>VLOOKUP(Table6[[#This Row],[Customer_ID]],Table1[],8,FALSE)</f>
        <v>Platinum</v>
      </c>
      <c r="H344" t="s">
        <v>710</v>
      </c>
      <c r="I344" s="16">
        <v>45557</v>
      </c>
      <c r="J344" t="s">
        <v>1667</v>
      </c>
      <c r="K344" t="str">
        <f>VLOOKUP($J344,'Product_Dim (2)'!$A$2:$G$101,{3,4,5,6},FALSE)</f>
        <v>Home</v>
      </c>
      <c r="L344" t="str">
        <f>VLOOKUP($J344,'Product_Dim (2)'!$A$2:$G$101,{4,5,6},FALSE)</f>
        <v>Furniture</v>
      </c>
      <c r="M344" s="6">
        <f t="array" ref="M344">VLOOKUP($J344,'Product_Dim (2)'!$A$2:$G$101,{6},FALSE)</f>
        <v>243.7</v>
      </c>
      <c r="N344">
        <f>VLOOKUP($J344,'Product_Dim (2)'!$A$2:$G$101,7,FALSE)</f>
        <v>130</v>
      </c>
      <c r="O344" t="s">
        <v>1772</v>
      </c>
      <c r="P344" t="str">
        <f>VLOOKUP($O344,'Store_Dim (2)'!$A$2:$E$21,2,FALSE)</f>
        <v>Hill, Wagner and Ballard</v>
      </c>
      <c r="Q344" t="str">
        <f>VLOOKUP(Table6[[#This Row],[Store_ID]],Table4[],3,FALSE)</f>
        <v>East</v>
      </c>
      <c r="R344" t="str">
        <f>VLOOKUP(Table6[[#This Row],[Store_ID]],Table4[],4,FALSE)</f>
        <v>East Davidville</v>
      </c>
      <c r="S344" t="str">
        <f>VLOOKUP(Table6[[#This Row],[Store_ID]],Table4[],5,FALSE)</f>
        <v>Online</v>
      </c>
      <c r="T344">
        <v>2</v>
      </c>
      <c r="U344" s="6">
        <v>692.72</v>
      </c>
      <c r="V344" s="10">
        <v>0.13</v>
      </c>
      <c r="W344" t="s">
        <v>1809</v>
      </c>
      <c r="X344" s="6">
        <v>1205.3327999999999</v>
      </c>
      <c r="AE344"/>
    </row>
    <row r="345" spans="1:31" x14ac:dyDescent="0.25">
      <c r="A345" t="s">
        <v>2152</v>
      </c>
      <c r="B345" t="str">
        <f>VLOOKUP(Table6[[#This Row],[Customer_ID]],Table1[[Customer_ID]:[Name]],2,FALSE)</f>
        <v>Leslie Johnson</v>
      </c>
      <c r="C345" t="str">
        <f>VLOOKUP(Table6[[#This Row],[Customer_ID]],Table1[[Customer_ID]:[City]],5,FALSE)</f>
        <v>Mollyshire</v>
      </c>
      <c r="D345">
        <f>VLOOKUP(Table6[[#This Row],[Customer_ID]],Table1[],3,FALSE)</f>
        <v>31</v>
      </c>
      <c r="E345" t="str">
        <f>VLOOKUP(Table6[[#This Row],[Customer_ID]],Table1[],4,FALSE)</f>
        <v>Male</v>
      </c>
      <c r="F345" t="str">
        <f>VLOOKUP(Table6[[#This Row],[Customer_ID]],Table1[],6,FALSE)</f>
        <v>Utah</v>
      </c>
      <c r="G345" t="str">
        <f>VLOOKUP(Table6[[#This Row],[Customer_ID]],Table1[],8,FALSE)</f>
        <v>Platinum</v>
      </c>
      <c r="H345" t="s">
        <v>114</v>
      </c>
      <c r="I345" s="16">
        <v>45623</v>
      </c>
      <c r="J345" t="s">
        <v>1579</v>
      </c>
      <c r="K345" t="str">
        <f>VLOOKUP($J345,'Product_Dim (2)'!$A$2:$G$101,{3,4,5,6},FALSE)</f>
        <v>Sports</v>
      </c>
      <c r="L345" t="str">
        <f>VLOOKUP($J345,'Product_Dim (2)'!$A$2:$G$101,{4,5,6},FALSE)</f>
        <v>Outdoor</v>
      </c>
      <c r="M345" s="6">
        <f t="array" ref="M345">VLOOKUP($J345,'Product_Dim (2)'!$A$2:$G$101,{6},FALSE)</f>
        <v>166.06</v>
      </c>
      <c r="N345">
        <f>VLOOKUP($J345,'Product_Dim (2)'!$A$2:$G$101,7,FALSE)</f>
        <v>340</v>
      </c>
      <c r="O345" t="s">
        <v>1796</v>
      </c>
      <c r="P345" t="str">
        <f>VLOOKUP($O345,'Store_Dim (2)'!$A$2:$E$21,2,FALSE)</f>
        <v>Mann-Austin</v>
      </c>
      <c r="Q345" t="str">
        <f>VLOOKUP(Table6[[#This Row],[Store_ID]],Table4[],3,FALSE)</f>
        <v>East</v>
      </c>
      <c r="R345" t="str">
        <f>VLOOKUP(Table6[[#This Row],[Store_ID]],Table4[],4,FALSE)</f>
        <v>Vasquezborough</v>
      </c>
      <c r="S345" t="str">
        <f>VLOOKUP(Table6[[#This Row],[Store_ID]],Table4[],5,FALSE)</f>
        <v>Online</v>
      </c>
      <c r="T345">
        <v>3</v>
      </c>
      <c r="U345" s="6">
        <v>794.59</v>
      </c>
      <c r="V345" s="10">
        <v>0.03</v>
      </c>
      <c r="W345" t="s">
        <v>1809</v>
      </c>
      <c r="X345" s="6">
        <v>2312.2568999999999</v>
      </c>
      <c r="AE345"/>
    </row>
    <row r="346" spans="1:31" x14ac:dyDescent="0.25">
      <c r="A346" t="s">
        <v>2153</v>
      </c>
      <c r="B346" t="str">
        <f>VLOOKUP(Table6[[#This Row],[Customer_ID]],Table1[[Customer_ID]:[Name]],2,FALSE)</f>
        <v>Ashley Cohen</v>
      </c>
      <c r="C346" t="str">
        <f>VLOOKUP(Table6[[#This Row],[Customer_ID]],Table1[[Customer_ID]:[City]],5,FALSE)</f>
        <v>Lake Kristamouth</v>
      </c>
      <c r="D346">
        <f>VLOOKUP(Table6[[#This Row],[Customer_ID]],Table1[],3,FALSE)</f>
        <v>53</v>
      </c>
      <c r="E346" t="str">
        <f>VLOOKUP(Table6[[#This Row],[Customer_ID]],Table1[],4,FALSE)</f>
        <v>Female</v>
      </c>
      <c r="F346" t="str">
        <f>VLOOKUP(Table6[[#This Row],[Customer_ID]],Table1[],6,FALSE)</f>
        <v>Nebraska</v>
      </c>
      <c r="G346" t="str">
        <f>VLOOKUP(Table6[[#This Row],[Customer_ID]],Table1[],8,FALSE)</f>
        <v>Silver</v>
      </c>
      <c r="H346" t="s">
        <v>67</v>
      </c>
      <c r="I346" s="16">
        <v>45224</v>
      </c>
      <c r="J346" t="s">
        <v>1583</v>
      </c>
      <c r="K346" t="str">
        <f>VLOOKUP($J346,'Product_Dim (2)'!$A$2:$G$101,{3,4,5,6},FALSE)</f>
        <v>Electronics</v>
      </c>
      <c r="L346" t="str">
        <f>VLOOKUP($J346,'Product_Dim (2)'!$A$2:$G$101,{4,5,6},FALSE)</f>
        <v>Audio</v>
      </c>
      <c r="M346" s="6">
        <f t="array" ref="M346">VLOOKUP($J346,'Product_Dim (2)'!$A$2:$G$101,{6},FALSE)</f>
        <v>322.41000000000003</v>
      </c>
      <c r="N346">
        <f>VLOOKUP($J346,'Product_Dim (2)'!$A$2:$G$101,7,FALSE)</f>
        <v>213</v>
      </c>
      <c r="O346" t="s">
        <v>1769</v>
      </c>
      <c r="P346" t="str">
        <f>VLOOKUP($O346,'Store_Dim (2)'!$A$2:$E$21,2,FALSE)</f>
        <v>Moore, Padilla and Butler</v>
      </c>
      <c r="Q346" t="str">
        <f>VLOOKUP(Table6[[#This Row],[Store_ID]],Table4[],3,FALSE)</f>
        <v>South</v>
      </c>
      <c r="R346" t="str">
        <f>VLOOKUP(Table6[[#This Row],[Store_ID]],Table4[],4,FALSE)</f>
        <v>East Johnstad</v>
      </c>
      <c r="S346" t="str">
        <f>VLOOKUP(Table6[[#This Row],[Store_ID]],Table4[],5,FALSE)</f>
        <v>Flagship</v>
      </c>
      <c r="T346">
        <v>1</v>
      </c>
      <c r="U346" s="6">
        <v>907.95</v>
      </c>
      <c r="V346" s="10">
        <v>0.1</v>
      </c>
      <c r="W346" t="s">
        <v>1809</v>
      </c>
      <c r="X346" s="6">
        <v>817.15500000000009</v>
      </c>
      <c r="AE346"/>
    </row>
    <row r="347" spans="1:31" x14ac:dyDescent="0.25">
      <c r="A347" t="s">
        <v>2154</v>
      </c>
      <c r="B347" t="str">
        <f>VLOOKUP(Table6[[#This Row],[Customer_ID]],Table1[[Customer_ID]:[Name]],2,FALSE)</f>
        <v>Cynthia Roberts</v>
      </c>
      <c r="C347" t="str">
        <f>VLOOKUP(Table6[[#This Row],[Customer_ID]],Table1[[Customer_ID]:[City]],5,FALSE)</f>
        <v>Millerfort</v>
      </c>
      <c r="D347">
        <f>VLOOKUP(Table6[[#This Row],[Customer_ID]],Table1[],3,FALSE)</f>
        <v>22</v>
      </c>
      <c r="E347" t="str">
        <f>VLOOKUP(Table6[[#This Row],[Customer_ID]],Table1[],4,FALSE)</f>
        <v>Female</v>
      </c>
      <c r="F347" t="str">
        <f>VLOOKUP(Table6[[#This Row],[Customer_ID]],Table1[],6,FALSE)</f>
        <v>Vermont</v>
      </c>
      <c r="G347" t="str">
        <f>VLOOKUP(Table6[[#This Row],[Customer_ID]],Table1[],8,FALSE)</f>
        <v>Gold</v>
      </c>
      <c r="H347" t="s">
        <v>903</v>
      </c>
      <c r="I347" s="16">
        <v>45940</v>
      </c>
      <c r="J347" t="s">
        <v>1631</v>
      </c>
      <c r="K347" t="str">
        <f>VLOOKUP($J347,'Product_Dim (2)'!$A$2:$G$101,{3,4,5,6},FALSE)</f>
        <v>Sports</v>
      </c>
      <c r="L347" t="str">
        <f>VLOOKUP($J347,'Product_Dim (2)'!$A$2:$G$101,{4,5,6},FALSE)</f>
        <v>Fitness</v>
      </c>
      <c r="M347" s="6">
        <f t="array" ref="M347">VLOOKUP($J347,'Product_Dim (2)'!$A$2:$G$101,{6},FALSE)</f>
        <v>190.29</v>
      </c>
      <c r="N347">
        <f>VLOOKUP($J347,'Product_Dim (2)'!$A$2:$G$101,7,FALSE)</f>
        <v>260</v>
      </c>
      <c r="O347" t="s">
        <v>1735</v>
      </c>
      <c r="P347" t="str">
        <f>VLOOKUP($O347,'Store_Dim (2)'!$A$2:$E$21,2,FALSE)</f>
        <v>Rivera-Warner</v>
      </c>
      <c r="Q347" t="str">
        <f>VLOOKUP(Table6[[#This Row],[Store_ID]],Table4[],3,FALSE)</f>
        <v>East</v>
      </c>
      <c r="R347" t="str">
        <f>VLOOKUP(Table6[[#This Row],[Store_ID]],Table4[],4,FALSE)</f>
        <v>Washingtonfurt</v>
      </c>
      <c r="S347" t="str">
        <f>VLOOKUP(Table6[[#This Row],[Store_ID]],Table4[],5,FALSE)</f>
        <v>Flagship</v>
      </c>
      <c r="T347">
        <v>2</v>
      </c>
      <c r="U347" s="6">
        <v>660.81</v>
      </c>
      <c r="V347" s="10">
        <v>0.18</v>
      </c>
      <c r="W347" t="s">
        <v>1807</v>
      </c>
      <c r="X347" s="6">
        <v>1083.7284</v>
      </c>
      <c r="AE347"/>
    </row>
    <row r="348" spans="1:31" x14ac:dyDescent="0.25">
      <c r="A348" t="s">
        <v>2155</v>
      </c>
      <c r="B348" t="str">
        <f>VLOOKUP(Table6[[#This Row],[Customer_ID]],Table1[[Customer_ID]:[Name]],2,FALSE)</f>
        <v>Kristin Stein</v>
      </c>
      <c r="C348" t="str">
        <f>VLOOKUP(Table6[[#This Row],[Customer_ID]],Table1[[Customer_ID]:[City]],5,FALSE)</f>
        <v>Jennifermouth</v>
      </c>
      <c r="D348">
        <f>VLOOKUP(Table6[[#This Row],[Customer_ID]],Table1[],3,FALSE)</f>
        <v>23</v>
      </c>
      <c r="E348" t="str">
        <f>VLOOKUP(Table6[[#This Row],[Customer_ID]],Table1[],4,FALSE)</f>
        <v>Male</v>
      </c>
      <c r="F348" t="str">
        <f>VLOOKUP(Table6[[#This Row],[Customer_ID]],Table1[],6,FALSE)</f>
        <v>Missouri</v>
      </c>
      <c r="G348" t="str">
        <f>VLOOKUP(Table6[[#This Row],[Customer_ID]],Table1[],8,FALSE)</f>
        <v>Silver</v>
      </c>
      <c r="H348" t="s">
        <v>224</v>
      </c>
      <c r="I348" s="16">
        <v>45915</v>
      </c>
      <c r="J348" t="s">
        <v>1633</v>
      </c>
      <c r="K348" t="str">
        <f>VLOOKUP($J348,'Product_Dim (2)'!$A$2:$G$101,{3,4,5,6},FALSE)</f>
        <v>Electronics</v>
      </c>
      <c r="L348" t="str">
        <f>VLOOKUP($J348,'Product_Dim (2)'!$A$2:$G$101,{4,5,6},FALSE)</f>
        <v>Accessories</v>
      </c>
      <c r="M348" s="6">
        <f t="array" ref="M348">VLOOKUP($J348,'Product_Dim (2)'!$A$2:$G$101,{6},FALSE)</f>
        <v>88.49</v>
      </c>
      <c r="N348">
        <f>VLOOKUP($J348,'Product_Dim (2)'!$A$2:$G$101,7,FALSE)</f>
        <v>246</v>
      </c>
      <c r="O348" t="s">
        <v>1765</v>
      </c>
      <c r="P348" t="str">
        <f>VLOOKUP($O348,'Store_Dim (2)'!$A$2:$E$21,2,FALSE)</f>
        <v>Bean, Jones and Park</v>
      </c>
      <c r="Q348" t="str">
        <f>VLOOKUP(Table6[[#This Row],[Store_ID]],Table4[],3,FALSE)</f>
        <v>West</v>
      </c>
      <c r="R348" t="str">
        <f>VLOOKUP(Table6[[#This Row],[Store_ID]],Table4[],4,FALSE)</f>
        <v>Thompsonborough</v>
      </c>
      <c r="S348" t="str">
        <f>VLOOKUP(Table6[[#This Row],[Store_ID]],Table4[],5,FALSE)</f>
        <v>Online</v>
      </c>
      <c r="T348">
        <v>3</v>
      </c>
      <c r="U348" s="6">
        <v>564.94000000000005</v>
      </c>
      <c r="V348" s="10">
        <v>0.22</v>
      </c>
      <c r="W348" t="s">
        <v>1812</v>
      </c>
      <c r="X348" s="6">
        <v>1321.9595999999999</v>
      </c>
      <c r="AE348"/>
    </row>
    <row r="349" spans="1:31" x14ac:dyDescent="0.25">
      <c r="A349" t="s">
        <v>2156</v>
      </c>
      <c r="B349" t="str">
        <f>VLOOKUP(Table6[[#This Row],[Customer_ID]],Table1[[Customer_ID]:[Name]],2,FALSE)</f>
        <v>Katherine Dorsey</v>
      </c>
      <c r="C349" t="str">
        <f>VLOOKUP(Table6[[#This Row],[Customer_ID]],Table1[[Customer_ID]:[City]],5,FALSE)</f>
        <v>Christopherland</v>
      </c>
      <c r="D349">
        <f>VLOOKUP(Table6[[#This Row],[Customer_ID]],Table1[],3,FALSE)</f>
        <v>24</v>
      </c>
      <c r="E349" t="str">
        <f>VLOOKUP(Table6[[#This Row],[Customer_ID]],Table1[],4,FALSE)</f>
        <v>Male</v>
      </c>
      <c r="F349" t="str">
        <f>VLOOKUP(Table6[[#This Row],[Customer_ID]],Table1[],6,FALSE)</f>
        <v>Oklahoma</v>
      </c>
      <c r="G349" t="str">
        <f>VLOOKUP(Table6[[#This Row],[Customer_ID]],Table1[],8,FALSE)</f>
        <v>Platinum</v>
      </c>
      <c r="H349" t="s">
        <v>202</v>
      </c>
      <c r="I349" s="16">
        <v>45541</v>
      </c>
      <c r="J349" t="s">
        <v>1561</v>
      </c>
      <c r="K349" t="str">
        <f>VLOOKUP($J349,'Product_Dim (2)'!$A$2:$G$101,{3,4,5,6},FALSE)</f>
        <v>Electronics</v>
      </c>
      <c r="L349" t="str">
        <f>VLOOKUP($J349,'Product_Dim (2)'!$A$2:$G$101,{4,5,6},FALSE)</f>
        <v>Appliances</v>
      </c>
      <c r="M349" s="6">
        <f t="array" ref="M349">VLOOKUP($J349,'Product_Dim (2)'!$A$2:$G$101,{6},FALSE)</f>
        <v>465.34</v>
      </c>
      <c r="N349">
        <f>VLOOKUP($J349,'Product_Dim (2)'!$A$2:$G$101,7,FALSE)</f>
        <v>301</v>
      </c>
      <c r="O349" t="s">
        <v>1784</v>
      </c>
      <c r="P349" t="str">
        <f>VLOOKUP($O349,'Store_Dim (2)'!$A$2:$E$21,2,FALSE)</f>
        <v>Shelton PLC</v>
      </c>
      <c r="Q349" t="str">
        <f>VLOOKUP(Table6[[#This Row],[Store_ID]],Table4[],3,FALSE)</f>
        <v>North</v>
      </c>
      <c r="R349" t="str">
        <f>VLOOKUP(Table6[[#This Row],[Store_ID]],Table4[],4,FALSE)</f>
        <v>East Jenniferstad</v>
      </c>
      <c r="S349" t="str">
        <f>VLOOKUP(Table6[[#This Row],[Store_ID]],Table4[],5,FALSE)</f>
        <v>Flagship</v>
      </c>
      <c r="T349">
        <v>2</v>
      </c>
      <c r="U349" s="6">
        <v>280.37</v>
      </c>
      <c r="V349" s="10">
        <v>0.22</v>
      </c>
      <c r="W349" t="s">
        <v>1812</v>
      </c>
      <c r="X349" s="6">
        <v>437.37720000000002</v>
      </c>
      <c r="AE349"/>
    </row>
    <row r="350" spans="1:31" x14ac:dyDescent="0.25">
      <c r="A350" t="s">
        <v>2157</v>
      </c>
      <c r="B350" t="str">
        <f>VLOOKUP(Table6[[#This Row],[Customer_ID]],Table1[[Customer_ID]:[Name]],2,FALSE)</f>
        <v>Jacqueline Anthony</v>
      </c>
      <c r="C350" t="str">
        <f>VLOOKUP(Table6[[#This Row],[Customer_ID]],Table1[[Customer_ID]:[City]],5,FALSE)</f>
        <v>Vincentside</v>
      </c>
      <c r="D350">
        <f>VLOOKUP(Table6[[#This Row],[Customer_ID]],Table1[],3,FALSE)</f>
        <v>28</v>
      </c>
      <c r="E350" t="str">
        <f>VLOOKUP(Table6[[#This Row],[Customer_ID]],Table1[],4,FALSE)</f>
        <v>Male</v>
      </c>
      <c r="F350" t="str">
        <f>VLOOKUP(Table6[[#This Row],[Customer_ID]],Table1[],6,FALSE)</f>
        <v>Ohio</v>
      </c>
      <c r="G350" t="str">
        <f>VLOOKUP(Table6[[#This Row],[Customer_ID]],Table1[],8,FALSE)</f>
        <v>Bronze</v>
      </c>
      <c r="H350" t="s">
        <v>1150</v>
      </c>
      <c r="I350" s="16">
        <v>45489</v>
      </c>
      <c r="J350" t="s">
        <v>1631</v>
      </c>
      <c r="K350" t="str">
        <f>VLOOKUP($J350,'Product_Dim (2)'!$A$2:$G$101,{3,4,5,6},FALSE)</f>
        <v>Sports</v>
      </c>
      <c r="L350" t="str">
        <f>VLOOKUP($J350,'Product_Dim (2)'!$A$2:$G$101,{4,5,6},FALSE)</f>
        <v>Fitness</v>
      </c>
      <c r="M350" s="6">
        <f t="array" ref="M350">VLOOKUP($J350,'Product_Dim (2)'!$A$2:$G$101,{6},FALSE)</f>
        <v>190.29</v>
      </c>
      <c r="N350">
        <f>VLOOKUP($J350,'Product_Dim (2)'!$A$2:$G$101,7,FALSE)</f>
        <v>260</v>
      </c>
      <c r="O350" t="s">
        <v>1749</v>
      </c>
      <c r="P350" t="str">
        <f>VLOOKUP($O350,'Store_Dim (2)'!$A$2:$E$21,2,FALSE)</f>
        <v>Johnson-Wright</v>
      </c>
      <c r="Q350" t="str">
        <f>VLOOKUP(Table6[[#This Row],[Store_ID]],Table4[],3,FALSE)</f>
        <v>North</v>
      </c>
      <c r="R350" t="str">
        <f>VLOOKUP(Table6[[#This Row],[Store_ID]],Table4[],4,FALSE)</f>
        <v>Hoodberg</v>
      </c>
      <c r="S350" t="str">
        <f>VLOOKUP(Table6[[#This Row],[Store_ID]],Table4[],5,FALSE)</f>
        <v>Outlet</v>
      </c>
      <c r="T350">
        <v>2</v>
      </c>
      <c r="U350" s="6">
        <v>85.23</v>
      </c>
      <c r="V350" s="10">
        <v>0.13</v>
      </c>
      <c r="W350" t="s">
        <v>1807</v>
      </c>
      <c r="X350" s="6">
        <v>148.30019999999999</v>
      </c>
      <c r="AE350"/>
    </row>
    <row r="351" spans="1:31" x14ac:dyDescent="0.25">
      <c r="A351" t="s">
        <v>2158</v>
      </c>
      <c r="B351" t="str">
        <f>VLOOKUP(Table6[[#This Row],[Customer_ID]],Table1[[Customer_ID]:[Name]],2,FALSE)</f>
        <v>Jason Mullins</v>
      </c>
      <c r="C351" t="str">
        <f>VLOOKUP(Table6[[#This Row],[Customer_ID]],Table1[[Customer_ID]:[City]],5,FALSE)</f>
        <v>Brianchester</v>
      </c>
      <c r="D351">
        <f>VLOOKUP(Table6[[#This Row],[Customer_ID]],Table1[],3,FALSE)</f>
        <v>47</v>
      </c>
      <c r="E351" t="str">
        <f>VLOOKUP(Table6[[#This Row],[Customer_ID]],Table1[],4,FALSE)</f>
        <v>Female</v>
      </c>
      <c r="F351" t="str">
        <f>VLOOKUP(Table6[[#This Row],[Customer_ID]],Table1[],6,FALSE)</f>
        <v>Delaware</v>
      </c>
      <c r="G351" t="str">
        <f>VLOOKUP(Table6[[#This Row],[Customer_ID]],Table1[],8,FALSE)</f>
        <v>Silver</v>
      </c>
      <c r="H351" t="s">
        <v>974</v>
      </c>
      <c r="I351" s="16">
        <v>45748</v>
      </c>
      <c r="J351" t="s">
        <v>1585</v>
      </c>
      <c r="K351" t="str">
        <f>VLOOKUP($J351,'Product_Dim (2)'!$A$2:$G$101,{3,4,5,6},FALSE)</f>
        <v>Home</v>
      </c>
      <c r="L351" t="str">
        <f>VLOOKUP($J351,'Product_Dim (2)'!$A$2:$G$101,{4,5,6},FALSE)</f>
        <v>Decor</v>
      </c>
      <c r="M351" s="6">
        <f t="array" ref="M351">VLOOKUP($J351,'Product_Dim (2)'!$A$2:$G$101,{6},FALSE)</f>
        <v>234.80599999999998</v>
      </c>
      <c r="N351">
        <f>VLOOKUP($J351,'Product_Dim (2)'!$A$2:$G$101,7,FALSE)</f>
        <v>378</v>
      </c>
      <c r="O351" t="s">
        <v>1780</v>
      </c>
      <c r="P351" t="str">
        <f>VLOOKUP($O351,'Store_Dim (2)'!$A$2:$E$21,2,FALSE)</f>
        <v>Gardner, Humphrey and Contreras</v>
      </c>
      <c r="Q351" t="str">
        <f>VLOOKUP(Table6[[#This Row],[Store_ID]],Table4[],3,FALSE)</f>
        <v>East</v>
      </c>
      <c r="R351" t="str">
        <f>VLOOKUP(Table6[[#This Row],[Store_ID]],Table4[],4,FALSE)</f>
        <v>Johnsonville</v>
      </c>
      <c r="S351" t="str">
        <f>VLOOKUP(Table6[[#This Row],[Store_ID]],Table4[],5,FALSE)</f>
        <v>Flagship</v>
      </c>
      <c r="T351">
        <v>2</v>
      </c>
      <c r="U351" s="6">
        <v>563.29999999999995</v>
      </c>
      <c r="V351" s="10">
        <v>0.26</v>
      </c>
      <c r="W351" t="s">
        <v>1807</v>
      </c>
      <c r="X351" s="6">
        <v>833.68399999999997</v>
      </c>
      <c r="AE351"/>
    </row>
    <row r="352" spans="1:31" x14ac:dyDescent="0.25">
      <c r="A352" t="s">
        <v>2159</v>
      </c>
      <c r="B352" t="str">
        <f>VLOOKUP(Table6[[#This Row],[Customer_ID]],Table1[[Customer_ID]:[Name]],2,FALSE)</f>
        <v>Robert Jones Dds</v>
      </c>
      <c r="C352" t="str">
        <f>VLOOKUP(Table6[[#This Row],[Customer_ID]],Table1[[Customer_ID]:[City]],5,FALSE)</f>
        <v>Tristanton</v>
      </c>
      <c r="D352">
        <f>VLOOKUP(Table6[[#This Row],[Customer_ID]],Table1[],3,FALSE)</f>
        <v>25</v>
      </c>
      <c r="E352" t="str">
        <f>VLOOKUP(Table6[[#This Row],[Customer_ID]],Table1[],4,FALSE)</f>
        <v>Male</v>
      </c>
      <c r="F352" t="str">
        <f>VLOOKUP(Table6[[#This Row],[Customer_ID]],Table1[],6,FALSE)</f>
        <v>Oklahoma</v>
      </c>
      <c r="G352" t="str">
        <f>VLOOKUP(Table6[[#This Row],[Customer_ID]],Table1[],8,FALSE)</f>
        <v>Platinum</v>
      </c>
      <c r="H352" t="s">
        <v>134</v>
      </c>
      <c r="I352" s="16">
        <v>45309</v>
      </c>
      <c r="J352" t="s">
        <v>1691</v>
      </c>
      <c r="K352" t="str">
        <f>VLOOKUP($J352,'Product_Dim (2)'!$A$2:$G$101,{3,4,5,6},FALSE)</f>
        <v>Home</v>
      </c>
      <c r="L352" t="str">
        <f>VLOOKUP($J352,'Product_Dim (2)'!$A$2:$G$101,{4,5,6},FALSE)</f>
        <v>Kitchen</v>
      </c>
      <c r="M352" s="6">
        <f t="array" ref="M352">VLOOKUP($J352,'Product_Dim (2)'!$A$2:$G$101,{6},FALSE)</f>
        <v>143.43</v>
      </c>
      <c r="N352">
        <f>VLOOKUP($J352,'Product_Dim (2)'!$A$2:$G$101,7,FALSE)</f>
        <v>58</v>
      </c>
      <c r="O352" t="s">
        <v>1793</v>
      </c>
      <c r="P352" t="str">
        <f>VLOOKUP($O352,'Store_Dim (2)'!$A$2:$E$21,2,FALSE)</f>
        <v>Guerrero-Schmitt</v>
      </c>
      <c r="Q352" t="str">
        <f>VLOOKUP(Table6[[#This Row],[Store_ID]],Table4[],3,FALSE)</f>
        <v>East</v>
      </c>
      <c r="R352" t="str">
        <f>VLOOKUP(Table6[[#This Row],[Store_ID]],Table4[],4,FALSE)</f>
        <v>East Stevechester</v>
      </c>
      <c r="S352" t="str">
        <f>VLOOKUP(Table6[[#This Row],[Store_ID]],Table4[],5,FALSE)</f>
        <v>Flagship</v>
      </c>
      <c r="T352">
        <v>2</v>
      </c>
      <c r="U352" s="6">
        <v>827.81</v>
      </c>
      <c r="V352" s="10">
        <v>0.04</v>
      </c>
      <c r="W352" t="s">
        <v>1809</v>
      </c>
      <c r="X352" s="6">
        <v>1589.3951999999999</v>
      </c>
      <c r="AE352"/>
    </row>
    <row r="353" spans="1:31" x14ac:dyDescent="0.25">
      <c r="A353" t="s">
        <v>2160</v>
      </c>
      <c r="B353" t="str">
        <f>VLOOKUP(Table6[[#This Row],[Customer_ID]],Table1[[Customer_ID]:[Name]],2,FALSE)</f>
        <v>Eric Todd</v>
      </c>
      <c r="C353" t="str">
        <f>VLOOKUP(Table6[[#This Row],[Customer_ID]],Table1[[Customer_ID]:[City]],5,FALSE)</f>
        <v>Danielstad</v>
      </c>
      <c r="D353">
        <f>VLOOKUP(Table6[[#This Row],[Customer_ID]],Table1[],3,FALSE)</f>
        <v>61</v>
      </c>
      <c r="E353" t="str">
        <f>VLOOKUP(Table6[[#This Row],[Customer_ID]],Table1[],4,FALSE)</f>
        <v>Male</v>
      </c>
      <c r="F353" t="str">
        <f>VLOOKUP(Table6[[#This Row],[Customer_ID]],Table1[],6,FALSE)</f>
        <v>Montana</v>
      </c>
      <c r="G353" t="str">
        <f>VLOOKUP(Table6[[#This Row],[Customer_ID]],Table1[],8,FALSE)</f>
        <v>Gold</v>
      </c>
      <c r="H353" t="s">
        <v>690</v>
      </c>
      <c r="I353" s="16">
        <v>45621</v>
      </c>
      <c r="J353" t="s">
        <v>1555</v>
      </c>
      <c r="K353" t="str">
        <f>VLOOKUP($J353,'Product_Dim (2)'!$A$2:$G$101,{3,4,5,6},FALSE)</f>
        <v>Beauty</v>
      </c>
      <c r="L353" t="str">
        <f>VLOOKUP($J353,'Product_Dim (2)'!$A$2:$G$101,{4,5,6},FALSE)</f>
        <v>Haircare</v>
      </c>
      <c r="M353" s="6">
        <f t="array" ref="M353">VLOOKUP($J353,'Product_Dim (2)'!$A$2:$G$101,{6},FALSE)</f>
        <v>115.82</v>
      </c>
      <c r="N353">
        <f>VLOOKUP($J353,'Product_Dim (2)'!$A$2:$G$101,7,FALSE)</f>
        <v>460</v>
      </c>
      <c r="O353" t="s">
        <v>1793</v>
      </c>
      <c r="P353" t="str">
        <f>VLOOKUP($O353,'Store_Dim (2)'!$A$2:$E$21,2,FALSE)</f>
        <v>Guerrero-Schmitt</v>
      </c>
      <c r="Q353" t="str">
        <f>VLOOKUP(Table6[[#This Row],[Store_ID]],Table4[],3,FALSE)</f>
        <v>East</v>
      </c>
      <c r="R353" t="str">
        <f>VLOOKUP(Table6[[#This Row],[Store_ID]],Table4[],4,FALSE)</f>
        <v>East Stevechester</v>
      </c>
      <c r="S353" t="str">
        <f>VLOOKUP(Table6[[#This Row],[Store_ID]],Table4[],5,FALSE)</f>
        <v>Flagship</v>
      </c>
      <c r="T353">
        <v>3</v>
      </c>
      <c r="U353" s="6">
        <v>877.71</v>
      </c>
      <c r="V353" s="10">
        <v>0.12</v>
      </c>
      <c r="W353" t="s">
        <v>1809</v>
      </c>
      <c r="X353" s="6">
        <v>2317.1543999999999</v>
      </c>
      <c r="AE353"/>
    </row>
    <row r="354" spans="1:31" x14ac:dyDescent="0.25">
      <c r="A354" t="s">
        <v>2161</v>
      </c>
      <c r="B354" t="str">
        <f>VLOOKUP(Table6[[#This Row],[Customer_ID]],Table1[[Customer_ID]:[Name]],2,FALSE)</f>
        <v>Christopher David</v>
      </c>
      <c r="C354" t="str">
        <f>VLOOKUP(Table6[[#This Row],[Customer_ID]],Table1[[Customer_ID]:[City]],5,FALSE)</f>
        <v>Karenmouth</v>
      </c>
      <c r="D354">
        <f>VLOOKUP(Table6[[#This Row],[Customer_ID]],Table1[],3,FALSE)</f>
        <v>42</v>
      </c>
      <c r="E354" t="str">
        <f>VLOOKUP(Table6[[#This Row],[Customer_ID]],Table1[],4,FALSE)</f>
        <v>Male</v>
      </c>
      <c r="F354" t="str">
        <f>VLOOKUP(Table6[[#This Row],[Customer_ID]],Table1[],6,FALSE)</f>
        <v>Massachusetts</v>
      </c>
      <c r="G354" t="str">
        <f>VLOOKUP(Table6[[#This Row],[Customer_ID]],Table1[],8,FALSE)</f>
        <v>Silver</v>
      </c>
      <c r="H354" t="s">
        <v>814</v>
      </c>
      <c r="I354" s="16">
        <v>45603</v>
      </c>
      <c r="J354" t="s">
        <v>1645</v>
      </c>
      <c r="K354" t="str">
        <f>VLOOKUP($J354,'Product_Dim (2)'!$A$2:$G$101,{3,4,5,6},FALSE)</f>
        <v>Sports</v>
      </c>
      <c r="L354" t="str">
        <f>VLOOKUP($J354,'Product_Dim (2)'!$A$2:$G$101,{4,5,6},FALSE)</f>
        <v>Fitness</v>
      </c>
      <c r="M354" s="6">
        <f t="array" ref="M354">VLOOKUP($J354,'Product_Dim (2)'!$A$2:$G$101,{6},FALSE)</f>
        <v>30.62</v>
      </c>
      <c r="N354">
        <f>VLOOKUP($J354,'Product_Dim (2)'!$A$2:$G$101,7,FALSE)</f>
        <v>138</v>
      </c>
      <c r="O354" t="s">
        <v>1769</v>
      </c>
      <c r="P354" t="str">
        <f>VLOOKUP($O354,'Store_Dim (2)'!$A$2:$E$21,2,FALSE)</f>
        <v>Moore, Padilla and Butler</v>
      </c>
      <c r="Q354" t="str">
        <f>VLOOKUP(Table6[[#This Row],[Store_ID]],Table4[],3,FALSE)</f>
        <v>South</v>
      </c>
      <c r="R354" t="str">
        <f>VLOOKUP(Table6[[#This Row],[Store_ID]],Table4[],4,FALSE)</f>
        <v>East Johnstad</v>
      </c>
      <c r="S354" t="str">
        <f>VLOOKUP(Table6[[#This Row],[Store_ID]],Table4[],5,FALSE)</f>
        <v>Flagship</v>
      </c>
      <c r="T354">
        <v>4</v>
      </c>
      <c r="U354" s="6">
        <v>488.56</v>
      </c>
      <c r="V354" s="10">
        <v>0.26</v>
      </c>
      <c r="W354" t="s">
        <v>1812</v>
      </c>
      <c r="X354" s="6">
        <v>1446.1376</v>
      </c>
      <c r="AE354"/>
    </row>
    <row r="355" spans="1:31" x14ac:dyDescent="0.25">
      <c r="A355" t="s">
        <v>2162</v>
      </c>
      <c r="B355" t="str">
        <f>VLOOKUP(Table6[[#This Row],[Customer_ID]],Table1[[Customer_ID]:[Name]],2,FALSE)</f>
        <v>Christopher Lester</v>
      </c>
      <c r="C355" t="str">
        <f>VLOOKUP(Table6[[#This Row],[Customer_ID]],Table1[[Customer_ID]:[City]],5,FALSE)</f>
        <v>South Jenniferville</v>
      </c>
      <c r="D355">
        <f>VLOOKUP(Table6[[#This Row],[Customer_ID]],Table1[],3,FALSE)</f>
        <v>64</v>
      </c>
      <c r="E355" t="str">
        <f>VLOOKUP(Table6[[#This Row],[Customer_ID]],Table1[],4,FALSE)</f>
        <v>Male</v>
      </c>
      <c r="F355" t="str">
        <f>VLOOKUP(Table6[[#This Row],[Customer_ID]],Table1[],6,FALSE)</f>
        <v>Georgia</v>
      </c>
      <c r="G355" t="str">
        <f>VLOOKUP(Table6[[#This Row],[Customer_ID]],Table1[],8,FALSE)</f>
        <v>Silver</v>
      </c>
      <c r="H355" t="s">
        <v>364</v>
      </c>
      <c r="I355" s="16">
        <v>45501</v>
      </c>
      <c r="J355" t="s">
        <v>1581</v>
      </c>
      <c r="K355" t="str">
        <f>VLOOKUP($J355,'Product_Dim (2)'!$A$2:$G$101,{3,4,5,6},FALSE)</f>
        <v>Clothing</v>
      </c>
      <c r="L355" t="str">
        <f>VLOOKUP($J355,'Product_Dim (2)'!$A$2:$G$101,{4,5,6},FALSE)</f>
        <v>Accessories</v>
      </c>
      <c r="M355" s="6">
        <f t="array" ref="M355">VLOOKUP($J355,'Product_Dim (2)'!$A$2:$G$101,{6},FALSE)</f>
        <v>174.02</v>
      </c>
      <c r="N355">
        <f>VLOOKUP($J355,'Product_Dim (2)'!$A$2:$G$101,7,FALSE)</f>
        <v>268</v>
      </c>
      <c r="O355" t="s">
        <v>1777</v>
      </c>
      <c r="P355" t="str">
        <f>VLOOKUP($O355,'Store_Dim (2)'!$A$2:$E$21,2,FALSE)</f>
        <v>Thomas, Bridges and Harris</v>
      </c>
      <c r="Q355" t="str">
        <f>VLOOKUP(Table6[[#This Row],[Store_ID]],Table4[],3,FALSE)</f>
        <v>North</v>
      </c>
      <c r="R355" t="str">
        <f>VLOOKUP(Table6[[#This Row],[Store_ID]],Table4[],4,FALSE)</f>
        <v>Sabrinatown</v>
      </c>
      <c r="S355" t="str">
        <f>VLOOKUP(Table6[[#This Row],[Store_ID]],Table4[],5,FALSE)</f>
        <v>Online</v>
      </c>
      <c r="T355">
        <v>4</v>
      </c>
      <c r="U355" s="6">
        <v>175.91</v>
      </c>
      <c r="V355" s="10">
        <v>0.13</v>
      </c>
      <c r="W355" t="s">
        <v>1809</v>
      </c>
      <c r="X355" s="6">
        <v>612.16679999999997</v>
      </c>
      <c r="AE355"/>
    </row>
    <row r="356" spans="1:31" x14ac:dyDescent="0.25">
      <c r="A356" t="s">
        <v>2163</v>
      </c>
      <c r="B356" t="str">
        <f>VLOOKUP(Table6[[#This Row],[Customer_ID]],Table1[[Customer_ID]:[Name]],2,FALSE)</f>
        <v>Nicholas Webb</v>
      </c>
      <c r="C356" t="str">
        <f>VLOOKUP(Table6[[#This Row],[Customer_ID]],Table1[[Customer_ID]:[City]],5,FALSE)</f>
        <v>Lake Timothy</v>
      </c>
      <c r="D356">
        <f>VLOOKUP(Table6[[#This Row],[Customer_ID]],Table1[],3,FALSE)</f>
        <v>19</v>
      </c>
      <c r="E356" t="str">
        <f>VLOOKUP(Table6[[#This Row],[Customer_ID]],Table1[],4,FALSE)</f>
        <v>Male</v>
      </c>
      <c r="F356" t="str">
        <f>VLOOKUP(Table6[[#This Row],[Customer_ID]],Table1[],6,FALSE)</f>
        <v>Nevada</v>
      </c>
      <c r="G356" t="str">
        <f>VLOOKUP(Table6[[#This Row],[Customer_ID]],Table1[],8,FALSE)</f>
        <v>Gold</v>
      </c>
      <c r="H356" t="s">
        <v>788</v>
      </c>
      <c r="I356" s="16">
        <v>45398</v>
      </c>
      <c r="J356" t="s">
        <v>1705</v>
      </c>
      <c r="K356" t="str">
        <f>VLOOKUP($J356,'Product_Dim (2)'!$A$2:$G$101,{3,4,5,6},FALSE)</f>
        <v>Home</v>
      </c>
      <c r="L356" t="str">
        <f>VLOOKUP($J356,'Product_Dim (2)'!$A$2:$G$101,{4,5,6},FALSE)</f>
        <v>Lighting</v>
      </c>
      <c r="M356" s="6">
        <f t="array" ref="M356">VLOOKUP($J356,'Product_Dim (2)'!$A$2:$G$101,{6},FALSE)</f>
        <v>371.38</v>
      </c>
      <c r="N356">
        <f>VLOOKUP($J356,'Product_Dim (2)'!$A$2:$G$101,7,FALSE)</f>
        <v>220</v>
      </c>
      <c r="O356" t="s">
        <v>1765</v>
      </c>
      <c r="P356" t="str">
        <f>VLOOKUP($O356,'Store_Dim (2)'!$A$2:$E$21,2,FALSE)</f>
        <v>Bean, Jones and Park</v>
      </c>
      <c r="Q356" t="str">
        <f>VLOOKUP(Table6[[#This Row],[Store_ID]],Table4[],3,FALSE)</f>
        <v>West</v>
      </c>
      <c r="R356" t="str">
        <f>VLOOKUP(Table6[[#This Row],[Store_ID]],Table4[],4,FALSE)</f>
        <v>Thompsonborough</v>
      </c>
      <c r="S356" t="str">
        <f>VLOOKUP(Table6[[#This Row],[Store_ID]],Table4[],5,FALSE)</f>
        <v>Online</v>
      </c>
      <c r="T356">
        <v>4</v>
      </c>
      <c r="U356" s="6">
        <v>289.66000000000003</v>
      </c>
      <c r="V356" s="10">
        <v>0.25</v>
      </c>
      <c r="W356" t="s">
        <v>1812</v>
      </c>
      <c r="X356" s="6">
        <v>868.98</v>
      </c>
      <c r="AE356"/>
    </row>
    <row r="357" spans="1:31" x14ac:dyDescent="0.25">
      <c r="A357" t="s">
        <v>2164</v>
      </c>
      <c r="B357" t="str">
        <f>VLOOKUP(Table6[[#This Row],[Customer_ID]],Table1[[Customer_ID]:[Name]],2,FALSE)</f>
        <v>Mr. William Horton</v>
      </c>
      <c r="C357" t="str">
        <f>VLOOKUP(Table6[[#This Row],[Customer_ID]],Table1[[Customer_ID]:[City]],5,FALSE)</f>
        <v>Dawsonchester</v>
      </c>
      <c r="D357">
        <f>VLOOKUP(Table6[[#This Row],[Customer_ID]],Table1[],3,FALSE)</f>
        <v>31</v>
      </c>
      <c r="E357" t="str">
        <f>VLOOKUP(Table6[[#This Row],[Customer_ID]],Table1[],4,FALSE)</f>
        <v>Male</v>
      </c>
      <c r="F357" t="str">
        <f>VLOOKUP(Table6[[#This Row],[Customer_ID]],Table1[],6,FALSE)</f>
        <v>Virginia</v>
      </c>
      <c r="G357" t="str">
        <f>VLOOKUP(Table6[[#This Row],[Customer_ID]],Table1[],8,FALSE)</f>
        <v>Platinum</v>
      </c>
      <c r="H357" t="s">
        <v>767</v>
      </c>
      <c r="I357" s="16">
        <v>45304</v>
      </c>
      <c r="J357" t="s">
        <v>1561</v>
      </c>
      <c r="K357" t="str">
        <f>VLOOKUP($J357,'Product_Dim (2)'!$A$2:$G$101,{3,4,5,6},FALSE)</f>
        <v>Electronics</v>
      </c>
      <c r="L357" t="str">
        <f>VLOOKUP($J357,'Product_Dim (2)'!$A$2:$G$101,{4,5,6},FALSE)</f>
        <v>Appliances</v>
      </c>
      <c r="M357" s="6">
        <f t="array" ref="M357">VLOOKUP($J357,'Product_Dim (2)'!$A$2:$G$101,{6},FALSE)</f>
        <v>465.34</v>
      </c>
      <c r="N357">
        <f>VLOOKUP($J357,'Product_Dim (2)'!$A$2:$G$101,7,FALSE)</f>
        <v>301</v>
      </c>
      <c r="O357" t="s">
        <v>1784</v>
      </c>
      <c r="P357" t="str">
        <f>VLOOKUP($O357,'Store_Dim (2)'!$A$2:$E$21,2,FALSE)</f>
        <v>Shelton PLC</v>
      </c>
      <c r="Q357" t="str">
        <f>VLOOKUP(Table6[[#This Row],[Store_ID]],Table4[],3,FALSE)</f>
        <v>North</v>
      </c>
      <c r="R357" t="str">
        <f>VLOOKUP(Table6[[#This Row],[Store_ID]],Table4[],4,FALSE)</f>
        <v>East Jenniferstad</v>
      </c>
      <c r="S357" t="str">
        <f>VLOOKUP(Table6[[#This Row],[Store_ID]],Table4[],5,FALSE)</f>
        <v>Flagship</v>
      </c>
      <c r="T357">
        <v>2</v>
      </c>
      <c r="U357" s="6">
        <v>899.27</v>
      </c>
      <c r="V357" s="10">
        <v>0.17</v>
      </c>
      <c r="W357" t="s">
        <v>1807</v>
      </c>
      <c r="X357" s="6">
        <v>1492.7882</v>
      </c>
      <c r="AE357"/>
    </row>
    <row r="358" spans="1:31" x14ac:dyDescent="0.25">
      <c r="A358" t="s">
        <v>2165</v>
      </c>
      <c r="B358" t="str">
        <f>VLOOKUP(Table6[[#This Row],[Customer_ID]],Table1[[Customer_ID]:[Name]],2,FALSE)</f>
        <v>Michael Thomas</v>
      </c>
      <c r="C358" t="str">
        <f>VLOOKUP(Table6[[#This Row],[Customer_ID]],Table1[[Customer_ID]:[City]],5,FALSE)</f>
        <v>Woodmouth</v>
      </c>
      <c r="D358">
        <f>VLOOKUP(Table6[[#This Row],[Customer_ID]],Table1[],3,FALSE)</f>
        <v>21</v>
      </c>
      <c r="E358" t="str">
        <f>VLOOKUP(Table6[[#This Row],[Customer_ID]],Table1[],4,FALSE)</f>
        <v>Female</v>
      </c>
      <c r="F358" t="str">
        <f>VLOOKUP(Table6[[#This Row],[Customer_ID]],Table1[],6,FALSE)</f>
        <v>Nevada</v>
      </c>
      <c r="G358" t="str">
        <f>VLOOKUP(Table6[[#This Row],[Customer_ID]],Table1[],8,FALSE)</f>
        <v>Silver</v>
      </c>
      <c r="H358" t="s">
        <v>238</v>
      </c>
      <c r="I358" s="16">
        <v>45299</v>
      </c>
      <c r="J358" t="s">
        <v>1567</v>
      </c>
      <c r="K358" t="str">
        <f>VLOOKUP($J358,'Product_Dim (2)'!$A$2:$G$101,{3,4,5,6},FALSE)</f>
        <v>Clothing</v>
      </c>
      <c r="L358" t="str">
        <f>VLOOKUP($J358,'Product_Dim (2)'!$A$2:$G$101,{4,5,6},FALSE)</f>
        <v>Bottoms</v>
      </c>
      <c r="M358" s="6">
        <f t="array" ref="M358">VLOOKUP($J358,'Product_Dim (2)'!$A$2:$G$101,{6},FALSE)</f>
        <v>265.73266666666666</v>
      </c>
      <c r="N358">
        <f>VLOOKUP($J358,'Product_Dim (2)'!$A$2:$G$101,7,FALSE)</f>
        <v>343</v>
      </c>
      <c r="O358" t="s">
        <v>1740</v>
      </c>
      <c r="P358" t="str">
        <f>VLOOKUP($O358,'Store_Dim (2)'!$A$2:$E$21,2,FALSE)</f>
        <v>Martinez, Adkins and Johnson</v>
      </c>
      <c r="Q358" t="str">
        <f>VLOOKUP(Table6[[#This Row],[Store_ID]],Table4[],3,FALSE)</f>
        <v>North</v>
      </c>
      <c r="R358" t="str">
        <f>VLOOKUP(Table6[[#This Row],[Store_ID]],Table4[],4,FALSE)</f>
        <v>Danielmouth</v>
      </c>
      <c r="S358" t="str">
        <f>VLOOKUP(Table6[[#This Row],[Store_ID]],Table4[],5,FALSE)</f>
        <v>Flagship</v>
      </c>
      <c r="T358">
        <v>1</v>
      </c>
      <c r="U358" s="6">
        <v>691.38</v>
      </c>
      <c r="V358" s="10">
        <v>0.11</v>
      </c>
      <c r="W358" t="s">
        <v>1812</v>
      </c>
      <c r="X358" s="6">
        <v>615.32820000000004</v>
      </c>
      <c r="AE358"/>
    </row>
    <row r="359" spans="1:31" x14ac:dyDescent="0.25">
      <c r="A359" t="s">
        <v>2166</v>
      </c>
      <c r="B359" t="str">
        <f>VLOOKUP(Table6[[#This Row],[Customer_ID]],Table1[[Customer_ID]:[Name]],2,FALSE)</f>
        <v>Jason Wheeler</v>
      </c>
      <c r="C359" t="str">
        <f>VLOOKUP(Table6[[#This Row],[Customer_ID]],Table1[[Customer_ID]:[City]],5,FALSE)</f>
        <v>Carolview</v>
      </c>
      <c r="D359">
        <f>VLOOKUP(Table6[[#This Row],[Customer_ID]],Table1[],3,FALSE)</f>
        <v>47</v>
      </c>
      <c r="E359" t="str">
        <f>VLOOKUP(Table6[[#This Row],[Customer_ID]],Table1[],4,FALSE)</f>
        <v>Female</v>
      </c>
      <c r="F359" t="str">
        <f>VLOOKUP(Table6[[#This Row],[Customer_ID]],Table1[],6,FALSE)</f>
        <v>Illinois</v>
      </c>
      <c r="G359" t="str">
        <f>VLOOKUP(Table6[[#This Row],[Customer_ID]],Table1[],8,FALSE)</f>
        <v>Platinum</v>
      </c>
      <c r="H359" t="s">
        <v>545</v>
      </c>
      <c r="I359" s="16">
        <v>45564</v>
      </c>
      <c r="J359" t="s">
        <v>1585</v>
      </c>
      <c r="K359" t="str">
        <f>VLOOKUP($J359,'Product_Dim (2)'!$A$2:$G$101,{3,4,5,6},FALSE)</f>
        <v>Home</v>
      </c>
      <c r="L359" t="str">
        <f>VLOOKUP($J359,'Product_Dim (2)'!$A$2:$G$101,{4,5,6},FALSE)</f>
        <v>Decor</v>
      </c>
      <c r="M359" s="6">
        <f t="array" ref="M359">VLOOKUP($J359,'Product_Dim (2)'!$A$2:$G$101,{6},FALSE)</f>
        <v>234.80599999999998</v>
      </c>
      <c r="N359">
        <f>VLOOKUP($J359,'Product_Dim (2)'!$A$2:$G$101,7,FALSE)</f>
        <v>378</v>
      </c>
      <c r="O359" t="s">
        <v>1735</v>
      </c>
      <c r="P359" t="str">
        <f>VLOOKUP($O359,'Store_Dim (2)'!$A$2:$E$21,2,FALSE)</f>
        <v>Rivera-Warner</v>
      </c>
      <c r="Q359" t="str">
        <f>VLOOKUP(Table6[[#This Row],[Store_ID]],Table4[],3,FALSE)</f>
        <v>East</v>
      </c>
      <c r="R359" t="str">
        <f>VLOOKUP(Table6[[#This Row],[Store_ID]],Table4[],4,FALSE)</f>
        <v>Washingtonfurt</v>
      </c>
      <c r="S359" t="str">
        <f>VLOOKUP(Table6[[#This Row],[Store_ID]],Table4[],5,FALSE)</f>
        <v>Flagship</v>
      </c>
      <c r="T359">
        <v>3</v>
      </c>
      <c r="U359" s="6">
        <v>158.72</v>
      </c>
      <c r="V359" s="10">
        <v>0.13</v>
      </c>
      <c r="W359" t="s">
        <v>1807</v>
      </c>
      <c r="X359" s="6">
        <v>414.25920000000002</v>
      </c>
      <c r="AE359"/>
    </row>
    <row r="360" spans="1:31" x14ac:dyDescent="0.25">
      <c r="A360" t="s">
        <v>2167</v>
      </c>
      <c r="B360" t="str">
        <f>VLOOKUP(Table6[[#This Row],[Customer_ID]],Table1[[Customer_ID]:[Name]],2,FALSE)</f>
        <v>Antonio Jones</v>
      </c>
      <c r="C360" t="str">
        <f>VLOOKUP(Table6[[#This Row],[Customer_ID]],Table1[[Customer_ID]:[City]],5,FALSE)</f>
        <v>Matthewborough</v>
      </c>
      <c r="D360">
        <f>VLOOKUP(Table6[[#This Row],[Customer_ID]],Table1[],3,FALSE)</f>
        <v>48</v>
      </c>
      <c r="E360" t="str">
        <f>VLOOKUP(Table6[[#This Row],[Customer_ID]],Table1[],4,FALSE)</f>
        <v>Male</v>
      </c>
      <c r="F360" t="str">
        <f>VLOOKUP(Table6[[#This Row],[Customer_ID]],Table1[],6,FALSE)</f>
        <v>Georgia</v>
      </c>
      <c r="G360" t="str">
        <f>VLOOKUP(Table6[[#This Row],[Customer_ID]],Table1[],8,FALSE)</f>
        <v>Silver</v>
      </c>
      <c r="H360" t="s">
        <v>678</v>
      </c>
      <c r="I360" s="16">
        <v>45413</v>
      </c>
      <c r="J360" t="s">
        <v>1651</v>
      </c>
      <c r="K360" t="str">
        <f>VLOOKUP($J360,'Product_Dim (2)'!$A$2:$G$101,{3,4,5,6},FALSE)</f>
        <v>Beauty</v>
      </c>
      <c r="L360" t="str">
        <f>VLOOKUP($J360,'Product_Dim (2)'!$A$2:$G$101,{4,5,6},FALSE)</f>
        <v>Fragrance</v>
      </c>
      <c r="M360" s="6">
        <f t="array" ref="M360">VLOOKUP($J360,'Product_Dim (2)'!$A$2:$G$101,{6},FALSE)</f>
        <v>482.75</v>
      </c>
      <c r="N360">
        <f>VLOOKUP($J360,'Product_Dim (2)'!$A$2:$G$101,7,FALSE)</f>
        <v>444</v>
      </c>
      <c r="O360" t="s">
        <v>1787</v>
      </c>
      <c r="P360" t="str">
        <f>VLOOKUP($O360,'Store_Dim (2)'!$A$2:$E$21,2,FALSE)</f>
        <v>Frederick-Wright</v>
      </c>
      <c r="Q360" t="str">
        <f>VLOOKUP(Table6[[#This Row],[Store_ID]],Table4[],3,FALSE)</f>
        <v>West</v>
      </c>
      <c r="R360" t="str">
        <f>VLOOKUP(Table6[[#This Row],[Store_ID]],Table4[],4,FALSE)</f>
        <v>New Jimmymouth</v>
      </c>
      <c r="S360" t="str">
        <f>VLOOKUP(Table6[[#This Row],[Store_ID]],Table4[],5,FALSE)</f>
        <v>Flagship</v>
      </c>
      <c r="T360">
        <v>4</v>
      </c>
      <c r="U360" s="6">
        <v>537.15</v>
      </c>
      <c r="V360" s="10">
        <v>0.06</v>
      </c>
      <c r="W360" t="s">
        <v>1812</v>
      </c>
      <c r="X360" s="6">
        <v>2019.684</v>
      </c>
      <c r="AE360"/>
    </row>
    <row r="361" spans="1:31" x14ac:dyDescent="0.25">
      <c r="A361" t="s">
        <v>2168</v>
      </c>
      <c r="B361" t="str">
        <f>VLOOKUP(Table6[[#This Row],[Customer_ID]],Table1[[Customer_ID]:[Name]],2,FALSE)</f>
        <v>Karen King</v>
      </c>
      <c r="C361" t="str">
        <f>VLOOKUP(Table6[[#This Row],[Customer_ID]],Table1[[Customer_ID]:[City]],5,FALSE)</f>
        <v>Kimburgh</v>
      </c>
      <c r="D361">
        <f>VLOOKUP(Table6[[#This Row],[Customer_ID]],Table1[],3,FALSE)</f>
        <v>64</v>
      </c>
      <c r="E361" t="str">
        <f>VLOOKUP(Table6[[#This Row],[Customer_ID]],Table1[],4,FALSE)</f>
        <v>Female</v>
      </c>
      <c r="F361" t="str">
        <f>VLOOKUP(Table6[[#This Row],[Customer_ID]],Table1[],6,FALSE)</f>
        <v>North Carolina</v>
      </c>
      <c r="G361" t="str">
        <f>VLOOKUP(Table6[[#This Row],[Customer_ID]],Table1[],8,FALSE)</f>
        <v>Bronze</v>
      </c>
      <c r="H361" t="s">
        <v>1281</v>
      </c>
      <c r="I361" s="16">
        <v>45480</v>
      </c>
      <c r="J361" t="s">
        <v>1613</v>
      </c>
      <c r="K361" t="str">
        <f>VLOOKUP($J361,'Product_Dim (2)'!$A$2:$G$101,{3,4,5,6},FALSE)</f>
        <v>Sports</v>
      </c>
      <c r="L361" t="str">
        <f>VLOOKUP($J361,'Product_Dim (2)'!$A$2:$G$101,{4,5,6},FALSE)</f>
        <v>Fitness</v>
      </c>
      <c r="M361" s="6">
        <f t="array" ref="M361">VLOOKUP($J361,'Product_Dim (2)'!$A$2:$G$101,{6},FALSE)</f>
        <v>313.26</v>
      </c>
      <c r="N361">
        <f>VLOOKUP($J361,'Product_Dim (2)'!$A$2:$G$101,7,FALSE)</f>
        <v>369</v>
      </c>
      <c r="O361" t="s">
        <v>1769</v>
      </c>
      <c r="P361" t="str">
        <f>VLOOKUP($O361,'Store_Dim (2)'!$A$2:$E$21,2,FALSE)</f>
        <v>Moore, Padilla and Butler</v>
      </c>
      <c r="Q361" t="str">
        <f>VLOOKUP(Table6[[#This Row],[Store_ID]],Table4[],3,FALSE)</f>
        <v>South</v>
      </c>
      <c r="R361" t="str">
        <f>VLOOKUP(Table6[[#This Row],[Store_ID]],Table4[],4,FALSE)</f>
        <v>East Johnstad</v>
      </c>
      <c r="S361" t="str">
        <f>VLOOKUP(Table6[[#This Row],[Store_ID]],Table4[],5,FALSE)</f>
        <v>Flagship</v>
      </c>
      <c r="T361">
        <v>3</v>
      </c>
      <c r="U361" s="6">
        <v>771.7</v>
      </c>
      <c r="V361" s="10">
        <v>0.05</v>
      </c>
      <c r="W361" t="s">
        <v>1812</v>
      </c>
      <c r="X361" s="6">
        <v>2199.3449999999998</v>
      </c>
      <c r="AE361"/>
    </row>
    <row r="362" spans="1:31" x14ac:dyDescent="0.25">
      <c r="A362" t="s">
        <v>2169</v>
      </c>
      <c r="B362" t="str">
        <f>VLOOKUP(Table6[[#This Row],[Customer_ID]],Table1[[Customer_ID]:[Name]],2,FALSE)</f>
        <v>Travis Holland</v>
      </c>
      <c r="C362" t="str">
        <f>VLOOKUP(Table6[[#This Row],[Customer_ID]],Table1[[Customer_ID]:[City]],5,FALSE)</f>
        <v>Webstermouth</v>
      </c>
      <c r="D362">
        <f>VLOOKUP(Table6[[#This Row],[Customer_ID]],Table1[],3,FALSE)</f>
        <v>38</v>
      </c>
      <c r="E362" t="str">
        <f>VLOOKUP(Table6[[#This Row],[Customer_ID]],Table1[],4,FALSE)</f>
        <v>Male</v>
      </c>
      <c r="F362" t="str">
        <f>VLOOKUP(Table6[[#This Row],[Customer_ID]],Table1[],6,FALSE)</f>
        <v>New Hampshire</v>
      </c>
      <c r="G362" t="str">
        <f>VLOOKUP(Table6[[#This Row],[Customer_ID]],Table1[],8,FALSE)</f>
        <v>Bronze</v>
      </c>
      <c r="H362" t="s">
        <v>376</v>
      </c>
      <c r="I362" s="16">
        <v>45610</v>
      </c>
      <c r="J362" t="s">
        <v>1707</v>
      </c>
      <c r="K362" t="str">
        <f>VLOOKUP($J362,'Product_Dim (2)'!$A$2:$G$101,{3,4,5,6},FALSE)</f>
        <v>Sports</v>
      </c>
      <c r="L362" t="str">
        <f>VLOOKUP($J362,'Product_Dim (2)'!$A$2:$G$101,{4,5,6},FALSE)</f>
        <v>Accessories</v>
      </c>
      <c r="M362" s="6">
        <f t="array" ref="M362">VLOOKUP($J362,'Product_Dim (2)'!$A$2:$G$101,{6},FALSE)</f>
        <v>131.24</v>
      </c>
      <c r="N362">
        <f>VLOOKUP($J362,'Product_Dim (2)'!$A$2:$G$101,7,FALSE)</f>
        <v>232</v>
      </c>
      <c r="O362" t="s">
        <v>1740</v>
      </c>
      <c r="P362" t="str">
        <f>VLOOKUP($O362,'Store_Dim (2)'!$A$2:$E$21,2,FALSE)</f>
        <v>Martinez, Adkins and Johnson</v>
      </c>
      <c r="Q362" t="str">
        <f>VLOOKUP(Table6[[#This Row],[Store_ID]],Table4[],3,FALSE)</f>
        <v>North</v>
      </c>
      <c r="R362" t="str">
        <f>VLOOKUP(Table6[[#This Row],[Store_ID]],Table4[],4,FALSE)</f>
        <v>Danielmouth</v>
      </c>
      <c r="S362" t="str">
        <f>VLOOKUP(Table6[[#This Row],[Store_ID]],Table4[],5,FALSE)</f>
        <v>Flagship</v>
      </c>
      <c r="T362">
        <v>4</v>
      </c>
      <c r="U362" s="6">
        <v>677.25</v>
      </c>
      <c r="V362" s="10">
        <v>0.14000000000000001</v>
      </c>
      <c r="W362" t="s">
        <v>1809</v>
      </c>
      <c r="X362" s="6">
        <v>2329.7399999999998</v>
      </c>
      <c r="AE362"/>
    </row>
    <row r="363" spans="1:31" x14ac:dyDescent="0.25">
      <c r="A363" t="s">
        <v>2170</v>
      </c>
      <c r="B363" t="str">
        <f>VLOOKUP(Table6[[#This Row],[Customer_ID]],Table1[[Customer_ID]:[Name]],2,FALSE)</f>
        <v>Sarah Schneider</v>
      </c>
      <c r="C363" t="str">
        <f>VLOOKUP(Table6[[#This Row],[Customer_ID]],Table1[[Customer_ID]:[City]],5,FALSE)</f>
        <v>Port Joshuachester</v>
      </c>
      <c r="D363">
        <f>VLOOKUP(Table6[[#This Row],[Customer_ID]],Table1[],3,FALSE)</f>
        <v>34</v>
      </c>
      <c r="E363" t="str">
        <f>VLOOKUP(Table6[[#This Row],[Customer_ID]],Table1[],4,FALSE)</f>
        <v>Female</v>
      </c>
      <c r="F363" t="str">
        <f>VLOOKUP(Table6[[#This Row],[Customer_ID]],Table1[],6,FALSE)</f>
        <v>Pennsylvania</v>
      </c>
      <c r="G363" t="str">
        <f>VLOOKUP(Table6[[#This Row],[Customer_ID]],Table1[],8,FALSE)</f>
        <v>Bronze</v>
      </c>
      <c r="H363" t="s">
        <v>358</v>
      </c>
      <c r="I363" s="16">
        <v>45763</v>
      </c>
      <c r="J363" t="s">
        <v>1727</v>
      </c>
      <c r="K363" t="str">
        <f>VLOOKUP($J363,'Product_Dim (2)'!$A$2:$G$101,{3,4,5,6},FALSE)</f>
        <v>Electronics</v>
      </c>
      <c r="L363" t="str">
        <f>VLOOKUP($J363,'Product_Dim (2)'!$A$2:$G$101,{4,5,6},FALSE)</f>
        <v>Audio</v>
      </c>
      <c r="M363" s="6">
        <f t="array" ref="M363">VLOOKUP($J363,'Product_Dim (2)'!$A$2:$G$101,{6},FALSE)</f>
        <v>431.67</v>
      </c>
      <c r="N363">
        <f>VLOOKUP($J363,'Product_Dim (2)'!$A$2:$G$101,7,FALSE)</f>
        <v>73</v>
      </c>
      <c r="O363" t="s">
        <v>1775</v>
      </c>
      <c r="P363" t="str">
        <f>VLOOKUP($O363,'Store_Dim (2)'!$A$2:$E$21,2,FALSE)</f>
        <v>Aguirre-Keller</v>
      </c>
      <c r="Q363" t="str">
        <f>VLOOKUP(Table6[[#This Row],[Store_ID]],Table4[],3,FALSE)</f>
        <v>South</v>
      </c>
      <c r="R363" t="str">
        <f>VLOOKUP(Table6[[#This Row],[Store_ID]],Table4[],4,FALSE)</f>
        <v>Lake Michael</v>
      </c>
      <c r="S363" t="str">
        <f>VLOOKUP(Table6[[#This Row],[Store_ID]],Table4[],5,FALSE)</f>
        <v>Online</v>
      </c>
      <c r="T363">
        <v>1</v>
      </c>
      <c r="U363" s="6">
        <v>645.48</v>
      </c>
      <c r="V363" s="10">
        <v>0.26</v>
      </c>
      <c r="W363" t="s">
        <v>1812</v>
      </c>
      <c r="X363" s="6">
        <v>477.65519999999998</v>
      </c>
      <c r="AE363"/>
    </row>
    <row r="364" spans="1:31" x14ac:dyDescent="0.25">
      <c r="A364" t="s">
        <v>2171</v>
      </c>
      <c r="B364" t="str">
        <f>VLOOKUP(Table6[[#This Row],[Customer_ID]],Table1[[Customer_ID]:[Name]],2,FALSE)</f>
        <v>Denise Tate</v>
      </c>
      <c r="C364" t="str">
        <f>VLOOKUP(Table6[[#This Row],[Customer_ID]],Table1[[Customer_ID]:[City]],5,FALSE)</f>
        <v>Andersonside</v>
      </c>
      <c r="D364">
        <f>VLOOKUP(Table6[[#This Row],[Customer_ID]],Table1[],3,FALSE)</f>
        <v>34</v>
      </c>
      <c r="E364" t="str">
        <f>VLOOKUP(Table6[[#This Row],[Customer_ID]],Table1[],4,FALSE)</f>
        <v>Male</v>
      </c>
      <c r="F364" t="str">
        <f>VLOOKUP(Table6[[#This Row],[Customer_ID]],Table1[],6,FALSE)</f>
        <v>Arkansas</v>
      </c>
      <c r="G364" t="str">
        <f>VLOOKUP(Table6[[#This Row],[Customer_ID]],Table1[],8,FALSE)</f>
        <v>Platinum</v>
      </c>
      <c r="H364" t="s">
        <v>1115</v>
      </c>
      <c r="I364" s="16">
        <v>45856</v>
      </c>
      <c r="J364" t="s">
        <v>1677</v>
      </c>
      <c r="K364" t="str">
        <f>VLOOKUP($J364,'Product_Dim (2)'!$A$2:$G$101,{3,4,5,6},FALSE)</f>
        <v>Sports</v>
      </c>
      <c r="L364" t="str">
        <f>VLOOKUP($J364,'Product_Dim (2)'!$A$2:$G$101,{4,5,6},FALSE)</f>
        <v>Team Sports</v>
      </c>
      <c r="M364" s="6">
        <f t="array" ref="M364">VLOOKUP($J364,'Product_Dim (2)'!$A$2:$G$101,{6},FALSE)</f>
        <v>107.06</v>
      </c>
      <c r="N364">
        <f>VLOOKUP($J364,'Product_Dim (2)'!$A$2:$G$101,7,FALSE)</f>
        <v>359</v>
      </c>
      <c r="O364" t="s">
        <v>1744</v>
      </c>
      <c r="P364" t="str">
        <f>VLOOKUP($O364,'Store_Dim (2)'!$A$2:$E$21,2,FALSE)</f>
        <v>Black-Horn</v>
      </c>
      <c r="Q364" t="str">
        <f>VLOOKUP(Table6[[#This Row],[Store_ID]],Table4[],3,FALSE)</f>
        <v>South</v>
      </c>
      <c r="R364" t="str">
        <f>VLOOKUP(Table6[[#This Row],[Store_ID]],Table4[],4,FALSE)</f>
        <v>North Nancyview</v>
      </c>
      <c r="S364" t="str">
        <f>VLOOKUP(Table6[[#This Row],[Store_ID]],Table4[],5,FALSE)</f>
        <v>Outlet</v>
      </c>
      <c r="T364">
        <v>2</v>
      </c>
      <c r="U364" s="6">
        <v>934</v>
      </c>
      <c r="V364" s="10">
        <v>0.3</v>
      </c>
      <c r="W364" t="s">
        <v>1812</v>
      </c>
      <c r="X364" s="6">
        <v>1307.5999999999999</v>
      </c>
      <c r="AE364"/>
    </row>
    <row r="365" spans="1:31" x14ac:dyDescent="0.25">
      <c r="A365" t="s">
        <v>2172</v>
      </c>
      <c r="B365" t="str">
        <f>VLOOKUP(Table6[[#This Row],[Customer_ID]],Table1[[Customer_ID]:[Name]],2,FALSE)</f>
        <v>Mr. Christopher Sims</v>
      </c>
      <c r="C365" t="str">
        <f>VLOOKUP(Table6[[#This Row],[Customer_ID]],Table1[[Customer_ID]:[City]],5,FALSE)</f>
        <v>Donaldsontown</v>
      </c>
      <c r="D365">
        <f>VLOOKUP(Table6[[#This Row],[Customer_ID]],Table1[],3,FALSE)</f>
        <v>50</v>
      </c>
      <c r="E365" t="str">
        <f>VLOOKUP(Table6[[#This Row],[Customer_ID]],Table1[],4,FALSE)</f>
        <v>Female</v>
      </c>
      <c r="F365" t="str">
        <f>VLOOKUP(Table6[[#This Row],[Customer_ID]],Table1[],6,FALSE)</f>
        <v>Connecticut</v>
      </c>
      <c r="G365" t="str">
        <f>VLOOKUP(Table6[[#This Row],[Customer_ID]],Table1[],8,FALSE)</f>
        <v>Silver</v>
      </c>
      <c r="H365" t="s">
        <v>1039</v>
      </c>
      <c r="I365" s="16">
        <v>45712</v>
      </c>
      <c r="J365" t="s">
        <v>1623</v>
      </c>
      <c r="K365" t="str">
        <f>VLOOKUP($J365,'Product_Dim (2)'!$A$2:$G$101,{3,4,5,6},FALSE)</f>
        <v>Clothing</v>
      </c>
      <c r="L365" t="str">
        <f>VLOOKUP($J365,'Product_Dim (2)'!$A$2:$G$101,{4,5,6},FALSE)</f>
        <v>Outerwear</v>
      </c>
      <c r="M365" s="6">
        <f t="array" ref="M365">VLOOKUP($J365,'Product_Dim (2)'!$A$2:$G$101,{6},FALSE)</f>
        <v>167.34</v>
      </c>
      <c r="N365">
        <f>VLOOKUP($J365,'Product_Dim (2)'!$A$2:$G$101,7,FALSE)</f>
        <v>296</v>
      </c>
      <c r="O365" t="s">
        <v>1744</v>
      </c>
      <c r="P365" t="str">
        <f>VLOOKUP($O365,'Store_Dim (2)'!$A$2:$E$21,2,FALSE)</f>
        <v>Black-Horn</v>
      </c>
      <c r="Q365" t="str">
        <f>VLOOKUP(Table6[[#This Row],[Store_ID]],Table4[],3,FALSE)</f>
        <v>South</v>
      </c>
      <c r="R365" t="str">
        <f>VLOOKUP(Table6[[#This Row],[Store_ID]],Table4[],4,FALSE)</f>
        <v>North Nancyview</v>
      </c>
      <c r="S365" t="str">
        <f>VLOOKUP(Table6[[#This Row],[Store_ID]],Table4[],5,FALSE)</f>
        <v>Outlet</v>
      </c>
      <c r="T365">
        <v>1</v>
      </c>
      <c r="U365" s="6">
        <v>669.53</v>
      </c>
      <c r="V365" s="10">
        <v>0.2</v>
      </c>
      <c r="W365" t="s">
        <v>1807</v>
      </c>
      <c r="X365" s="6">
        <v>535.62400000000002</v>
      </c>
      <c r="AE365"/>
    </row>
    <row r="366" spans="1:31" x14ac:dyDescent="0.25">
      <c r="A366" t="s">
        <v>2173</v>
      </c>
      <c r="B366" t="str">
        <f>VLOOKUP(Table6[[#This Row],[Customer_ID]],Table1[[Customer_ID]:[Name]],2,FALSE)</f>
        <v>Kathryn Garcia</v>
      </c>
      <c r="C366" t="str">
        <f>VLOOKUP(Table6[[#This Row],[Customer_ID]],Table1[[Customer_ID]:[City]],5,FALSE)</f>
        <v>Morrismouth</v>
      </c>
      <c r="D366">
        <f>VLOOKUP(Table6[[#This Row],[Customer_ID]],Table1[],3,FALSE)</f>
        <v>44</v>
      </c>
      <c r="E366" t="str">
        <f>VLOOKUP(Table6[[#This Row],[Customer_ID]],Table1[],4,FALSE)</f>
        <v>Male</v>
      </c>
      <c r="F366" t="str">
        <f>VLOOKUP(Table6[[#This Row],[Customer_ID]],Table1[],6,FALSE)</f>
        <v>California</v>
      </c>
      <c r="G366" t="str">
        <f>VLOOKUP(Table6[[#This Row],[Customer_ID]],Table1[],8,FALSE)</f>
        <v>Platinum</v>
      </c>
      <c r="H366" t="s">
        <v>696</v>
      </c>
      <c r="I366" s="16">
        <v>45723</v>
      </c>
      <c r="J366" t="s">
        <v>1601</v>
      </c>
      <c r="K366" t="str">
        <f>VLOOKUP($J366,'Product_Dim (2)'!$A$2:$G$101,{3,4,5,6},FALSE)</f>
        <v>Home</v>
      </c>
      <c r="L366" t="str">
        <f>VLOOKUP($J366,'Product_Dim (2)'!$A$2:$G$101,{4,5,6},FALSE)</f>
        <v>Lighting</v>
      </c>
      <c r="M366" s="6">
        <f t="array" ref="M366">VLOOKUP($J366,'Product_Dim (2)'!$A$2:$G$101,{6},FALSE)</f>
        <v>382.22</v>
      </c>
      <c r="N366">
        <f>VLOOKUP($J366,'Product_Dim (2)'!$A$2:$G$101,7,FALSE)</f>
        <v>329</v>
      </c>
      <c r="O366" t="s">
        <v>1793</v>
      </c>
      <c r="P366" t="str">
        <f>VLOOKUP($O366,'Store_Dim (2)'!$A$2:$E$21,2,FALSE)</f>
        <v>Guerrero-Schmitt</v>
      </c>
      <c r="Q366" t="str">
        <f>VLOOKUP(Table6[[#This Row],[Store_ID]],Table4[],3,FALSE)</f>
        <v>East</v>
      </c>
      <c r="R366" t="str">
        <f>VLOOKUP(Table6[[#This Row],[Store_ID]],Table4[],4,FALSE)</f>
        <v>East Stevechester</v>
      </c>
      <c r="S366" t="str">
        <f>VLOOKUP(Table6[[#This Row],[Store_ID]],Table4[],5,FALSE)</f>
        <v>Flagship</v>
      </c>
      <c r="T366">
        <v>1</v>
      </c>
      <c r="U366" s="6">
        <v>213.69</v>
      </c>
      <c r="V366" s="10">
        <v>0.28000000000000003</v>
      </c>
      <c r="W366" t="s">
        <v>1812</v>
      </c>
      <c r="X366" s="6">
        <v>153.85679999999999</v>
      </c>
      <c r="AE366"/>
    </row>
    <row r="367" spans="1:31" x14ac:dyDescent="0.25">
      <c r="A367" t="s">
        <v>2174</v>
      </c>
      <c r="B367" t="str">
        <f>VLOOKUP(Table6[[#This Row],[Customer_ID]],Table1[[Customer_ID]:[Name]],2,FALSE)</f>
        <v>Katherine Young</v>
      </c>
      <c r="C367" t="str">
        <f>VLOOKUP(Table6[[#This Row],[Customer_ID]],Table1[[Customer_ID]:[City]],5,FALSE)</f>
        <v>North Valeriemouth</v>
      </c>
      <c r="D367">
        <f>VLOOKUP(Table6[[#This Row],[Customer_ID]],Table1[],3,FALSE)</f>
        <v>29</v>
      </c>
      <c r="E367" t="str">
        <f>VLOOKUP(Table6[[#This Row],[Customer_ID]],Table1[],4,FALSE)</f>
        <v>Male</v>
      </c>
      <c r="F367" t="str">
        <f>VLOOKUP(Table6[[#This Row],[Customer_ID]],Table1[],6,FALSE)</f>
        <v>Vermont</v>
      </c>
      <c r="G367" t="str">
        <f>VLOOKUP(Table6[[#This Row],[Customer_ID]],Table1[],8,FALSE)</f>
        <v>Gold</v>
      </c>
      <c r="H367" t="s">
        <v>278</v>
      </c>
      <c r="I367" s="16">
        <v>45706</v>
      </c>
      <c r="J367" t="s">
        <v>1573</v>
      </c>
      <c r="K367" t="str">
        <f>VLOOKUP($J367,'Product_Dim (2)'!$A$2:$G$101,{3,4,5,6},FALSE)</f>
        <v>Home</v>
      </c>
      <c r="L367" t="str">
        <f>VLOOKUP($J367,'Product_Dim (2)'!$A$2:$G$101,{4,5,6},FALSE)</f>
        <v>Storage</v>
      </c>
      <c r="M367" s="6">
        <f t="array" ref="M367">VLOOKUP($J367,'Product_Dim (2)'!$A$2:$G$101,{6},FALSE)</f>
        <v>123.46</v>
      </c>
      <c r="N367">
        <f>VLOOKUP($J367,'Product_Dim (2)'!$A$2:$G$101,7,FALSE)</f>
        <v>76</v>
      </c>
      <c r="O367" t="s">
        <v>1796</v>
      </c>
      <c r="P367" t="str">
        <f>VLOOKUP($O367,'Store_Dim (2)'!$A$2:$E$21,2,FALSE)</f>
        <v>Mann-Austin</v>
      </c>
      <c r="Q367" t="str">
        <f>VLOOKUP(Table6[[#This Row],[Store_ID]],Table4[],3,FALSE)</f>
        <v>East</v>
      </c>
      <c r="R367" t="str">
        <f>VLOOKUP(Table6[[#This Row],[Store_ID]],Table4[],4,FALSE)</f>
        <v>Vasquezborough</v>
      </c>
      <c r="S367" t="str">
        <f>VLOOKUP(Table6[[#This Row],[Store_ID]],Table4[],5,FALSE)</f>
        <v>Online</v>
      </c>
      <c r="T367">
        <v>2</v>
      </c>
      <c r="U367" s="6">
        <v>99.1</v>
      </c>
      <c r="V367" s="10">
        <v>0.2</v>
      </c>
      <c r="W367" t="s">
        <v>1809</v>
      </c>
      <c r="X367" s="6">
        <v>158.56</v>
      </c>
      <c r="AE367"/>
    </row>
    <row r="368" spans="1:31" x14ac:dyDescent="0.25">
      <c r="A368" t="s">
        <v>2175</v>
      </c>
      <c r="B368" t="str">
        <f>VLOOKUP(Table6[[#This Row],[Customer_ID]],Table1[[Customer_ID]:[Name]],2,FALSE)</f>
        <v>James Holloway Jr.</v>
      </c>
      <c r="C368" t="str">
        <f>VLOOKUP(Table6[[#This Row],[Customer_ID]],Table1[[Customer_ID]:[City]],5,FALSE)</f>
        <v>Millston</v>
      </c>
      <c r="D368">
        <f>VLOOKUP(Table6[[#This Row],[Customer_ID]],Table1[],3,FALSE)</f>
        <v>45</v>
      </c>
      <c r="E368" t="str">
        <f>VLOOKUP(Table6[[#This Row],[Customer_ID]],Table1[],4,FALSE)</f>
        <v>Male</v>
      </c>
      <c r="F368" t="str">
        <f>VLOOKUP(Table6[[#This Row],[Customer_ID]],Table1[],6,FALSE)</f>
        <v>Indiana</v>
      </c>
      <c r="G368" t="str">
        <f>VLOOKUP(Table6[[#This Row],[Customer_ID]],Table1[],8,FALSE)</f>
        <v>Silver</v>
      </c>
      <c r="H368" t="s">
        <v>1144</v>
      </c>
      <c r="I368" s="16">
        <v>45469</v>
      </c>
      <c r="J368" t="s">
        <v>1605</v>
      </c>
      <c r="K368" t="str">
        <f>VLOOKUP($J368,'Product_Dim (2)'!$A$2:$G$101,{3,4,5,6},FALSE)</f>
        <v>Clothing</v>
      </c>
      <c r="L368" t="str">
        <f>VLOOKUP($J368,'Product_Dim (2)'!$A$2:$G$101,{4,5,6},FALSE)</f>
        <v>Footwear</v>
      </c>
      <c r="M368" s="6">
        <f t="array" ref="M368">VLOOKUP($J368,'Product_Dim (2)'!$A$2:$G$101,{6},FALSE)</f>
        <v>353.47</v>
      </c>
      <c r="N368">
        <f>VLOOKUP($J368,'Product_Dim (2)'!$A$2:$G$101,7,FALSE)</f>
        <v>214</v>
      </c>
      <c r="O368" t="s">
        <v>1787</v>
      </c>
      <c r="P368" t="str">
        <f>VLOOKUP($O368,'Store_Dim (2)'!$A$2:$E$21,2,FALSE)</f>
        <v>Frederick-Wright</v>
      </c>
      <c r="Q368" t="str">
        <f>VLOOKUP(Table6[[#This Row],[Store_ID]],Table4[],3,FALSE)</f>
        <v>West</v>
      </c>
      <c r="R368" t="str">
        <f>VLOOKUP(Table6[[#This Row],[Store_ID]],Table4[],4,FALSE)</f>
        <v>New Jimmymouth</v>
      </c>
      <c r="S368" t="str">
        <f>VLOOKUP(Table6[[#This Row],[Store_ID]],Table4[],5,FALSE)</f>
        <v>Flagship</v>
      </c>
      <c r="T368">
        <v>1</v>
      </c>
      <c r="U368" s="6">
        <v>628.98</v>
      </c>
      <c r="V368" s="10">
        <v>0.03</v>
      </c>
      <c r="W368" t="s">
        <v>1812</v>
      </c>
      <c r="X368" s="6">
        <v>610.11059999999998</v>
      </c>
      <c r="AE368"/>
    </row>
    <row r="369" spans="1:31" x14ac:dyDescent="0.25">
      <c r="A369" t="s">
        <v>2176</v>
      </c>
      <c r="B369" t="str">
        <f>VLOOKUP(Table6[[#This Row],[Customer_ID]],Table1[[Customer_ID]:[Name]],2,FALSE)</f>
        <v>Richard Delgado</v>
      </c>
      <c r="C369" t="str">
        <f>VLOOKUP(Table6[[#This Row],[Customer_ID]],Table1[[Customer_ID]:[City]],5,FALSE)</f>
        <v>West Theodorechester</v>
      </c>
      <c r="D369">
        <f>VLOOKUP(Table6[[#This Row],[Customer_ID]],Table1[],3,FALSE)</f>
        <v>36</v>
      </c>
      <c r="E369" t="str">
        <f>VLOOKUP(Table6[[#This Row],[Customer_ID]],Table1[],4,FALSE)</f>
        <v>Male</v>
      </c>
      <c r="F369" t="str">
        <f>VLOOKUP(Table6[[#This Row],[Customer_ID]],Table1[],6,FALSE)</f>
        <v>Pennsylvania</v>
      </c>
      <c r="G369" t="str">
        <f>VLOOKUP(Table6[[#This Row],[Customer_ID]],Table1[],8,FALSE)</f>
        <v>Silver</v>
      </c>
      <c r="H369" t="s">
        <v>304</v>
      </c>
      <c r="I369" s="16">
        <v>45711</v>
      </c>
      <c r="J369" t="s">
        <v>1699</v>
      </c>
      <c r="K369" t="str">
        <f>VLOOKUP($J369,'Product_Dim (2)'!$A$2:$G$101,{3,4,5,6},FALSE)</f>
        <v>Home</v>
      </c>
      <c r="L369" t="str">
        <f>VLOOKUP($J369,'Product_Dim (2)'!$A$2:$G$101,{4,5,6},FALSE)</f>
        <v>Furniture</v>
      </c>
      <c r="M369" s="6">
        <f t="array" ref="M369">VLOOKUP($J369,'Product_Dim (2)'!$A$2:$G$101,{6},FALSE)</f>
        <v>388.46</v>
      </c>
      <c r="N369">
        <f>VLOOKUP($J369,'Product_Dim (2)'!$A$2:$G$101,7,FALSE)</f>
        <v>208</v>
      </c>
      <c r="O369" t="s">
        <v>1752</v>
      </c>
      <c r="P369" t="str">
        <f>VLOOKUP($O369,'Store_Dim (2)'!$A$2:$E$21,2,FALSE)</f>
        <v>Alexander Group</v>
      </c>
      <c r="Q369" t="str">
        <f>VLOOKUP(Table6[[#This Row],[Store_ID]],Table4[],3,FALSE)</f>
        <v>South</v>
      </c>
      <c r="R369" t="str">
        <f>VLOOKUP(Table6[[#This Row],[Store_ID]],Table4[],4,FALSE)</f>
        <v>Port Sharon</v>
      </c>
      <c r="S369" t="str">
        <f>VLOOKUP(Table6[[#This Row],[Store_ID]],Table4[],5,FALSE)</f>
        <v>Online</v>
      </c>
      <c r="T369">
        <v>3</v>
      </c>
      <c r="U369" s="6">
        <v>944.64</v>
      </c>
      <c r="V369" s="10">
        <v>0.26</v>
      </c>
      <c r="W369" t="s">
        <v>1807</v>
      </c>
      <c r="X369" s="6">
        <v>2097.1008000000002</v>
      </c>
      <c r="AE369"/>
    </row>
    <row r="370" spans="1:31" x14ac:dyDescent="0.25">
      <c r="A370" t="s">
        <v>2177</v>
      </c>
      <c r="B370" t="str">
        <f>VLOOKUP(Table6[[#This Row],[Customer_ID]],Table1[[Customer_ID]:[Name]],2,FALSE)</f>
        <v>Debra Mccullough</v>
      </c>
      <c r="C370" t="str">
        <f>VLOOKUP(Table6[[#This Row],[Customer_ID]],Table1[[Customer_ID]:[City]],5,FALSE)</f>
        <v>Mcdanielfurt</v>
      </c>
      <c r="D370">
        <f>VLOOKUP(Table6[[#This Row],[Customer_ID]],Table1[],3,FALSE)</f>
        <v>42</v>
      </c>
      <c r="E370" t="str">
        <f>VLOOKUP(Table6[[#This Row],[Customer_ID]],Table1[],4,FALSE)</f>
        <v>Male</v>
      </c>
      <c r="F370" t="str">
        <f>VLOOKUP(Table6[[#This Row],[Customer_ID]],Table1[],6,FALSE)</f>
        <v>Montana</v>
      </c>
      <c r="G370" t="str">
        <f>VLOOKUP(Table6[[#This Row],[Customer_ID]],Table1[],8,FALSE)</f>
        <v>Platinum</v>
      </c>
      <c r="H370" t="s">
        <v>1436</v>
      </c>
      <c r="I370" s="16">
        <v>45823</v>
      </c>
      <c r="J370" t="s">
        <v>1717</v>
      </c>
      <c r="K370" t="str">
        <f>VLOOKUP($J370,'Product_Dim (2)'!$A$2:$G$101,{3,4,5,6},FALSE)</f>
        <v>Electronics</v>
      </c>
      <c r="L370" t="str">
        <f>VLOOKUP($J370,'Product_Dim (2)'!$A$2:$G$101,{4,5,6},FALSE)</f>
        <v>Computer</v>
      </c>
      <c r="M370" s="6">
        <f t="array" ref="M370">VLOOKUP($J370,'Product_Dim (2)'!$A$2:$G$101,{6},FALSE)</f>
        <v>377.52</v>
      </c>
      <c r="N370">
        <f>VLOOKUP($J370,'Product_Dim (2)'!$A$2:$G$101,7,FALSE)</f>
        <v>485</v>
      </c>
      <c r="O370" t="s">
        <v>1777</v>
      </c>
      <c r="P370" t="str">
        <f>VLOOKUP($O370,'Store_Dim (2)'!$A$2:$E$21,2,FALSE)</f>
        <v>Thomas, Bridges and Harris</v>
      </c>
      <c r="Q370" t="str">
        <f>VLOOKUP(Table6[[#This Row],[Store_ID]],Table4[],3,FALSE)</f>
        <v>North</v>
      </c>
      <c r="R370" t="str">
        <f>VLOOKUP(Table6[[#This Row],[Store_ID]],Table4[],4,FALSE)</f>
        <v>Sabrinatown</v>
      </c>
      <c r="S370" t="str">
        <f>VLOOKUP(Table6[[#This Row],[Store_ID]],Table4[],5,FALSE)</f>
        <v>Online</v>
      </c>
      <c r="T370">
        <v>2</v>
      </c>
      <c r="U370" s="6">
        <v>121.7</v>
      </c>
      <c r="V370" s="10">
        <v>0.06</v>
      </c>
      <c r="W370" t="s">
        <v>1812</v>
      </c>
      <c r="X370" s="6">
        <v>228.79599999999999</v>
      </c>
      <c r="AE370"/>
    </row>
    <row r="371" spans="1:31" x14ac:dyDescent="0.25">
      <c r="A371" t="s">
        <v>2178</v>
      </c>
      <c r="B371" t="str">
        <f>VLOOKUP(Table6[[#This Row],[Customer_ID]],Table1[[Customer_ID]:[Name]],2,FALSE)</f>
        <v>Eric Holmes</v>
      </c>
      <c r="C371" t="str">
        <f>VLOOKUP(Table6[[#This Row],[Customer_ID]],Table1[[Customer_ID]:[City]],5,FALSE)</f>
        <v>Smithville</v>
      </c>
      <c r="D371">
        <f>VLOOKUP(Table6[[#This Row],[Customer_ID]],Table1[],3,FALSE)</f>
        <v>64</v>
      </c>
      <c r="E371" t="str">
        <f>VLOOKUP(Table6[[#This Row],[Customer_ID]],Table1[],4,FALSE)</f>
        <v>Female</v>
      </c>
      <c r="F371" t="str">
        <f>VLOOKUP(Table6[[#This Row],[Customer_ID]],Table1[],6,FALSE)</f>
        <v>Wyoming</v>
      </c>
      <c r="G371" t="str">
        <f>VLOOKUP(Table6[[#This Row],[Customer_ID]],Table1[],8,FALSE)</f>
        <v>Bronze</v>
      </c>
      <c r="H371" t="s">
        <v>1370</v>
      </c>
      <c r="I371" s="16">
        <v>45217</v>
      </c>
      <c r="J371" t="s">
        <v>1661</v>
      </c>
      <c r="K371" t="str">
        <f>VLOOKUP($J371,'Product_Dim (2)'!$A$2:$G$101,{3,4,5,6},FALSE)</f>
        <v>Sports</v>
      </c>
      <c r="L371" t="str">
        <f>VLOOKUP($J371,'Product_Dim (2)'!$A$2:$G$101,{4,5,6},FALSE)</f>
        <v>Fitness</v>
      </c>
      <c r="M371" s="6">
        <f t="array" ref="M371">VLOOKUP($J371,'Product_Dim (2)'!$A$2:$G$101,{6},FALSE)</f>
        <v>240.63</v>
      </c>
      <c r="N371">
        <f>VLOOKUP($J371,'Product_Dim (2)'!$A$2:$G$101,7,FALSE)</f>
        <v>423</v>
      </c>
      <c r="O371" t="s">
        <v>1749</v>
      </c>
      <c r="P371" t="str">
        <f>VLOOKUP($O371,'Store_Dim (2)'!$A$2:$E$21,2,FALSE)</f>
        <v>Johnson-Wright</v>
      </c>
      <c r="Q371" t="str">
        <f>VLOOKUP(Table6[[#This Row],[Store_ID]],Table4[],3,FALSE)</f>
        <v>North</v>
      </c>
      <c r="R371" t="str">
        <f>VLOOKUP(Table6[[#This Row],[Store_ID]],Table4[],4,FALSE)</f>
        <v>Hoodberg</v>
      </c>
      <c r="S371" t="str">
        <f>VLOOKUP(Table6[[#This Row],[Store_ID]],Table4[],5,FALSE)</f>
        <v>Outlet</v>
      </c>
      <c r="T371">
        <v>4</v>
      </c>
      <c r="U371" s="6">
        <v>269.49</v>
      </c>
      <c r="V371" s="10">
        <v>7.0000000000000007E-2</v>
      </c>
      <c r="W371" t="s">
        <v>1809</v>
      </c>
      <c r="X371" s="6">
        <v>1002.5028</v>
      </c>
      <c r="AE371"/>
    </row>
    <row r="372" spans="1:31" x14ac:dyDescent="0.25">
      <c r="A372" t="s">
        <v>2179</v>
      </c>
      <c r="B372" t="str">
        <f>VLOOKUP(Table6[[#This Row],[Customer_ID]],Table1[[Customer_ID]:[Name]],2,FALSE)</f>
        <v>Sheila Wilson</v>
      </c>
      <c r="C372" t="str">
        <f>VLOOKUP(Table6[[#This Row],[Customer_ID]],Table1[[Customer_ID]:[City]],5,FALSE)</f>
        <v>South Dustin</v>
      </c>
      <c r="D372">
        <f>VLOOKUP(Table6[[#This Row],[Customer_ID]],Table1[],3,FALSE)</f>
        <v>35</v>
      </c>
      <c r="E372" t="str">
        <f>VLOOKUP(Table6[[#This Row],[Customer_ID]],Table1[],4,FALSE)</f>
        <v>Male</v>
      </c>
      <c r="F372" t="str">
        <f>VLOOKUP(Table6[[#This Row],[Customer_ID]],Table1[],6,FALSE)</f>
        <v>Tennessee</v>
      </c>
      <c r="G372" t="str">
        <f>VLOOKUP(Table6[[#This Row],[Customer_ID]],Table1[],8,FALSE)</f>
        <v>Silver</v>
      </c>
      <c r="H372" t="s">
        <v>348</v>
      </c>
      <c r="I372" s="16">
        <v>45733</v>
      </c>
      <c r="J372" t="s">
        <v>1575</v>
      </c>
      <c r="K372" t="str">
        <f>VLOOKUP($J372,'Product_Dim (2)'!$A$2:$G$101,{3,4,5,6},FALSE)</f>
        <v>Sports</v>
      </c>
      <c r="L372" t="str">
        <f>VLOOKUP($J372,'Product_Dim (2)'!$A$2:$G$101,{4,5,6},FALSE)</f>
        <v>Equipment</v>
      </c>
      <c r="M372" s="6">
        <f t="array" ref="M372">VLOOKUP($J372,'Product_Dim (2)'!$A$2:$G$101,{6},FALSE)</f>
        <v>484.62</v>
      </c>
      <c r="N372">
        <f>VLOOKUP($J372,'Product_Dim (2)'!$A$2:$G$101,7,FALSE)</f>
        <v>432</v>
      </c>
      <c r="O372" t="s">
        <v>1793</v>
      </c>
      <c r="P372" t="str">
        <f>VLOOKUP($O372,'Store_Dim (2)'!$A$2:$E$21,2,FALSE)</f>
        <v>Guerrero-Schmitt</v>
      </c>
      <c r="Q372" t="str">
        <f>VLOOKUP(Table6[[#This Row],[Store_ID]],Table4[],3,FALSE)</f>
        <v>East</v>
      </c>
      <c r="R372" t="str">
        <f>VLOOKUP(Table6[[#This Row],[Store_ID]],Table4[],4,FALSE)</f>
        <v>East Stevechester</v>
      </c>
      <c r="S372" t="str">
        <f>VLOOKUP(Table6[[#This Row],[Store_ID]],Table4[],5,FALSE)</f>
        <v>Flagship</v>
      </c>
      <c r="T372">
        <v>1</v>
      </c>
      <c r="U372" s="6">
        <v>678.2</v>
      </c>
      <c r="V372" s="10">
        <v>0.14000000000000001</v>
      </c>
      <c r="W372" t="s">
        <v>1807</v>
      </c>
      <c r="X372" s="6">
        <v>583.25200000000007</v>
      </c>
      <c r="AE372"/>
    </row>
    <row r="373" spans="1:31" x14ac:dyDescent="0.25">
      <c r="A373" t="s">
        <v>2180</v>
      </c>
      <c r="B373" t="str">
        <f>VLOOKUP(Table6[[#This Row],[Customer_ID]],Table1[[Customer_ID]:[Name]],2,FALSE)</f>
        <v>Timothy Juarez</v>
      </c>
      <c r="C373" t="str">
        <f>VLOOKUP(Table6[[#This Row],[Customer_ID]],Table1[[Customer_ID]:[City]],5,FALSE)</f>
        <v>Grahamstad</v>
      </c>
      <c r="D373">
        <f>VLOOKUP(Table6[[#This Row],[Customer_ID]],Table1[],3,FALSE)</f>
        <v>22</v>
      </c>
      <c r="E373" t="str">
        <f>VLOOKUP(Table6[[#This Row],[Customer_ID]],Table1[],4,FALSE)</f>
        <v>Female</v>
      </c>
      <c r="F373" t="str">
        <f>VLOOKUP(Table6[[#This Row],[Customer_ID]],Table1[],6,FALSE)</f>
        <v>South Carolina</v>
      </c>
      <c r="G373" t="str">
        <f>VLOOKUP(Table6[[#This Row],[Customer_ID]],Table1[],8,FALSE)</f>
        <v>Bronze</v>
      </c>
      <c r="H373" t="s">
        <v>737</v>
      </c>
      <c r="I373" s="16">
        <v>45520</v>
      </c>
      <c r="J373" t="s">
        <v>1711</v>
      </c>
      <c r="K373" t="str">
        <f>VLOOKUP($J373,'Product_Dim (2)'!$A$2:$G$101,{3,4,5,6},FALSE)</f>
        <v>Electronics</v>
      </c>
      <c r="L373" t="str">
        <f>VLOOKUP($J373,'Product_Dim (2)'!$A$2:$G$101,{4,5,6},FALSE)</f>
        <v>Accessories</v>
      </c>
      <c r="M373" s="6">
        <f t="array" ref="M373">VLOOKUP($J373,'Product_Dim (2)'!$A$2:$G$101,{6},FALSE)</f>
        <v>340.14</v>
      </c>
      <c r="N373">
        <f>VLOOKUP($J373,'Product_Dim (2)'!$A$2:$G$101,7,FALSE)</f>
        <v>361</v>
      </c>
      <c r="O373" t="s">
        <v>1780</v>
      </c>
      <c r="P373" t="str">
        <f>VLOOKUP($O373,'Store_Dim (2)'!$A$2:$E$21,2,FALSE)</f>
        <v>Gardner, Humphrey and Contreras</v>
      </c>
      <c r="Q373" t="str">
        <f>VLOOKUP(Table6[[#This Row],[Store_ID]],Table4[],3,FALSE)</f>
        <v>East</v>
      </c>
      <c r="R373" t="str">
        <f>VLOOKUP(Table6[[#This Row],[Store_ID]],Table4[],4,FALSE)</f>
        <v>Johnsonville</v>
      </c>
      <c r="S373" t="str">
        <f>VLOOKUP(Table6[[#This Row],[Store_ID]],Table4[],5,FALSE)</f>
        <v>Flagship</v>
      </c>
      <c r="T373">
        <v>1</v>
      </c>
      <c r="U373" s="6">
        <v>752.45</v>
      </c>
      <c r="V373" s="10">
        <v>0.21</v>
      </c>
      <c r="W373" t="s">
        <v>1812</v>
      </c>
      <c r="X373" s="6">
        <v>594.43550000000005</v>
      </c>
      <c r="AE373"/>
    </row>
    <row r="374" spans="1:31" x14ac:dyDescent="0.25">
      <c r="A374" t="s">
        <v>2181</v>
      </c>
      <c r="B374" t="str">
        <f>VLOOKUP(Table6[[#This Row],[Customer_ID]],Table1[[Customer_ID]:[Name]],2,FALSE)</f>
        <v>Christopher Carter</v>
      </c>
      <c r="C374" t="str">
        <f>VLOOKUP(Table6[[#This Row],[Customer_ID]],Table1[[Customer_ID]:[City]],5,FALSE)</f>
        <v>Brendastad</v>
      </c>
      <c r="D374">
        <f>VLOOKUP(Table6[[#This Row],[Customer_ID]],Table1[],3,FALSE)</f>
        <v>27</v>
      </c>
      <c r="E374" t="str">
        <f>VLOOKUP(Table6[[#This Row],[Customer_ID]],Table1[],4,FALSE)</f>
        <v>Female</v>
      </c>
      <c r="F374" t="str">
        <f>VLOOKUP(Table6[[#This Row],[Customer_ID]],Table1[],6,FALSE)</f>
        <v>South Dakota</v>
      </c>
      <c r="G374" t="str">
        <f>VLOOKUP(Table6[[#This Row],[Customer_ID]],Table1[],8,FALSE)</f>
        <v>Platinum</v>
      </c>
      <c r="H374" t="s">
        <v>146</v>
      </c>
      <c r="I374" s="16">
        <v>45373</v>
      </c>
      <c r="J374" t="s">
        <v>1719</v>
      </c>
      <c r="K374" t="str">
        <f>VLOOKUP($J374,'Product_Dim (2)'!$A$2:$G$101,{3,4,5,6},FALSE)</f>
        <v>Beauty</v>
      </c>
      <c r="L374" t="str">
        <f>VLOOKUP($J374,'Product_Dim (2)'!$A$2:$G$101,{4,5,6},FALSE)</f>
        <v>Skincare</v>
      </c>
      <c r="M374" s="6">
        <f t="array" ref="M374">VLOOKUP($J374,'Product_Dim (2)'!$A$2:$G$101,{6},FALSE)</f>
        <v>358.47</v>
      </c>
      <c r="N374">
        <f>VLOOKUP($J374,'Product_Dim (2)'!$A$2:$G$101,7,FALSE)</f>
        <v>213</v>
      </c>
      <c r="O374" t="s">
        <v>1780</v>
      </c>
      <c r="P374" t="str">
        <f>VLOOKUP($O374,'Store_Dim (2)'!$A$2:$E$21,2,FALSE)</f>
        <v>Gardner, Humphrey and Contreras</v>
      </c>
      <c r="Q374" t="str">
        <f>VLOOKUP(Table6[[#This Row],[Store_ID]],Table4[],3,FALSE)</f>
        <v>East</v>
      </c>
      <c r="R374" t="str">
        <f>VLOOKUP(Table6[[#This Row],[Store_ID]],Table4[],4,FALSE)</f>
        <v>Johnsonville</v>
      </c>
      <c r="S374" t="str">
        <f>VLOOKUP(Table6[[#This Row],[Store_ID]],Table4[],5,FALSE)</f>
        <v>Flagship</v>
      </c>
      <c r="T374">
        <v>2</v>
      </c>
      <c r="U374" s="6">
        <v>209.66</v>
      </c>
      <c r="V374" s="10">
        <v>0.21</v>
      </c>
      <c r="W374" t="s">
        <v>1807</v>
      </c>
      <c r="X374" s="6">
        <v>331.26280000000003</v>
      </c>
      <c r="AE374"/>
    </row>
    <row r="375" spans="1:31" x14ac:dyDescent="0.25">
      <c r="A375" t="s">
        <v>2182</v>
      </c>
      <c r="B375" t="str">
        <f>VLOOKUP(Table6[[#This Row],[Customer_ID]],Table1[[Customer_ID]:[Name]],2,FALSE)</f>
        <v>Cynthia Morris</v>
      </c>
      <c r="C375" t="str">
        <f>VLOOKUP(Table6[[#This Row],[Customer_ID]],Table1[[Customer_ID]:[City]],5,FALSE)</f>
        <v>Hessmouth</v>
      </c>
      <c r="D375">
        <f>VLOOKUP(Table6[[#This Row],[Customer_ID]],Table1[],3,FALSE)</f>
        <v>18</v>
      </c>
      <c r="E375" t="str">
        <f>VLOOKUP(Table6[[#This Row],[Customer_ID]],Table1[],4,FALSE)</f>
        <v>Female</v>
      </c>
      <c r="F375" t="str">
        <f>VLOOKUP(Table6[[#This Row],[Customer_ID]],Table1[],6,FALSE)</f>
        <v>Arizona</v>
      </c>
      <c r="G375" t="str">
        <f>VLOOKUP(Table6[[#This Row],[Customer_ID]],Table1[],8,FALSE)</f>
        <v>Silver</v>
      </c>
      <c r="H375" t="s">
        <v>533</v>
      </c>
      <c r="I375" s="16">
        <v>45688</v>
      </c>
      <c r="J375" t="s">
        <v>1725</v>
      </c>
      <c r="K375" t="str">
        <f>VLOOKUP($J375,'Product_Dim (2)'!$A$2:$G$101,{3,4,5,6},FALSE)</f>
        <v>Sports</v>
      </c>
      <c r="L375" t="str">
        <f>VLOOKUP($J375,'Product_Dim (2)'!$A$2:$G$101,{4,5,6},FALSE)</f>
        <v>Team Sports</v>
      </c>
      <c r="M375" s="6">
        <f t="array" ref="M375">VLOOKUP($J375,'Product_Dim (2)'!$A$2:$G$101,{6},FALSE)</f>
        <v>245.98</v>
      </c>
      <c r="N375">
        <f>VLOOKUP($J375,'Product_Dim (2)'!$A$2:$G$101,7,FALSE)</f>
        <v>471</v>
      </c>
      <c r="O375" t="s">
        <v>1796</v>
      </c>
      <c r="P375" t="str">
        <f>VLOOKUP($O375,'Store_Dim (2)'!$A$2:$E$21,2,FALSE)</f>
        <v>Mann-Austin</v>
      </c>
      <c r="Q375" t="str">
        <f>VLOOKUP(Table6[[#This Row],[Store_ID]],Table4[],3,FALSE)</f>
        <v>East</v>
      </c>
      <c r="R375" t="str">
        <f>VLOOKUP(Table6[[#This Row],[Store_ID]],Table4[],4,FALSE)</f>
        <v>Vasquezborough</v>
      </c>
      <c r="S375" t="str">
        <f>VLOOKUP(Table6[[#This Row],[Store_ID]],Table4[],5,FALSE)</f>
        <v>Online</v>
      </c>
      <c r="T375">
        <v>2</v>
      </c>
      <c r="U375" s="6">
        <v>739.95</v>
      </c>
      <c r="V375" s="10">
        <v>0.1</v>
      </c>
      <c r="W375" t="s">
        <v>1812</v>
      </c>
      <c r="X375" s="6">
        <v>1331.91</v>
      </c>
      <c r="AE375"/>
    </row>
    <row r="376" spans="1:31" x14ac:dyDescent="0.25">
      <c r="A376" t="s">
        <v>2183</v>
      </c>
      <c r="B376" t="str">
        <f>VLOOKUP(Table6[[#This Row],[Customer_ID]],Table1[[Customer_ID]:[Name]],2,FALSE)</f>
        <v>James Foster</v>
      </c>
      <c r="C376" t="str">
        <f>VLOOKUP(Table6[[#This Row],[Customer_ID]],Table1[[Customer_ID]:[City]],5,FALSE)</f>
        <v>East Audrey</v>
      </c>
      <c r="D376">
        <f>VLOOKUP(Table6[[#This Row],[Customer_ID]],Table1[],3,FALSE)</f>
        <v>19</v>
      </c>
      <c r="E376" t="str">
        <f>VLOOKUP(Table6[[#This Row],[Customer_ID]],Table1[],4,FALSE)</f>
        <v>Male</v>
      </c>
      <c r="F376" t="str">
        <f>VLOOKUP(Table6[[#This Row],[Customer_ID]],Table1[],6,FALSE)</f>
        <v>Utah</v>
      </c>
      <c r="G376" t="str">
        <f>VLOOKUP(Table6[[#This Row],[Customer_ID]],Table1[],8,FALSE)</f>
        <v>Gold</v>
      </c>
      <c r="H376" t="s">
        <v>1430</v>
      </c>
      <c r="I376" s="16">
        <v>45276</v>
      </c>
      <c r="J376" t="s">
        <v>1621</v>
      </c>
      <c r="K376" t="str">
        <f>VLOOKUP($J376,'Product_Dim (2)'!$A$2:$G$101,{3,4,5,6},FALSE)</f>
        <v>Sports</v>
      </c>
      <c r="L376" t="str">
        <f>VLOOKUP($J376,'Product_Dim (2)'!$A$2:$G$101,{4,5,6},FALSE)</f>
        <v>Team Sports</v>
      </c>
      <c r="M376" s="6">
        <f t="array" ref="M376">VLOOKUP($J376,'Product_Dim (2)'!$A$2:$G$101,{6},FALSE)</f>
        <v>318.91000000000003</v>
      </c>
      <c r="N376">
        <f>VLOOKUP($J376,'Product_Dim (2)'!$A$2:$G$101,7,FALSE)</f>
        <v>114</v>
      </c>
      <c r="O376" t="s">
        <v>1784</v>
      </c>
      <c r="P376" t="str">
        <f>VLOOKUP($O376,'Store_Dim (2)'!$A$2:$E$21,2,FALSE)</f>
        <v>Shelton PLC</v>
      </c>
      <c r="Q376" t="str">
        <f>VLOOKUP(Table6[[#This Row],[Store_ID]],Table4[],3,FALSE)</f>
        <v>North</v>
      </c>
      <c r="R376" t="str">
        <f>VLOOKUP(Table6[[#This Row],[Store_ID]],Table4[],4,FALSE)</f>
        <v>East Jenniferstad</v>
      </c>
      <c r="S376" t="str">
        <f>VLOOKUP(Table6[[#This Row],[Store_ID]],Table4[],5,FALSE)</f>
        <v>Flagship</v>
      </c>
      <c r="T376">
        <v>1</v>
      </c>
      <c r="U376" s="6">
        <v>496.19</v>
      </c>
      <c r="V376" s="10">
        <v>0.08</v>
      </c>
      <c r="W376" t="s">
        <v>1812</v>
      </c>
      <c r="X376" s="6">
        <v>456.4948</v>
      </c>
      <c r="AE376"/>
    </row>
    <row r="377" spans="1:31" x14ac:dyDescent="0.25">
      <c r="A377" t="s">
        <v>2184</v>
      </c>
      <c r="B377" t="str">
        <f>VLOOKUP(Table6[[#This Row],[Customer_ID]],Table1[[Customer_ID]:[Name]],2,FALSE)</f>
        <v>Denise Williams</v>
      </c>
      <c r="C377" t="str">
        <f>VLOOKUP(Table6[[#This Row],[Customer_ID]],Table1[[Customer_ID]:[City]],5,FALSE)</f>
        <v>Christianstad</v>
      </c>
      <c r="D377">
        <f>VLOOKUP(Table6[[#This Row],[Customer_ID]],Table1[],3,FALSE)</f>
        <v>34</v>
      </c>
      <c r="E377" t="str">
        <f>VLOOKUP(Table6[[#This Row],[Customer_ID]],Table1[],4,FALSE)</f>
        <v>Male</v>
      </c>
      <c r="F377" t="str">
        <f>VLOOKUP(Table6[[#This Row],[Customer_ID]],Table1[],6,FALSE)</f>
        <v>Hawaii</v>
      </c>
      <c r="G377" t="str">
        <f>VLOOKUP(Table6[[#This Row],[Customer_ID]],Table1[],8,FALSE)</f>
        <v>Bronze</v>
      </c>
      <c r="H377" t="s">
        <v>171</v>
      </c>
      <c r="I377" s="16">
        <v>45756</v>
      </c>
      <c r="J377" t="s">
        <v>1548</v>
      </c>
      <c r="K377" t="str">
        <f>VLOOKUP($J377,'Product_Dim (2)'!$A$2:$G$101,{3,4,5,6},FALSE)</f>
        <v>Sports</v>
      </c>
      <c r="L377" t="str">
        <f>VLOOKUP($J377,'Product_Dim (2)'!$A$2:$G$101,{4,5,6},FALSE)</f>
        <v>Fitness</v>
      </c>
      <c r="M377" s="6">
        <f t="array" ref="M377">VLOOKUP($J377,'Product_Dim (2)'!$A$2:$G$101,{6},FALSE)</f>
        <v>495.72</v>
      </c>
      <c r="N377">
        <f>VLOOKUP($J377,'Product_Dim (2)'!$A$2:$G$101,7,FALSE)</f>
        <v>323</v>
      </c>
      <c r="O377" t="s">
        <v>1777</v>
      </c>
      <c r="P377" t="str">
        <f>VLOOKUP($O377,'Store_Dim (2)'!$A$2:$E$21,2,FALSE)</f>
        <v>Thomas, Bridges and Harris</v>
      </c>
      <c r="Q377" t="str">
        <f>VLOOKUP(Table6[[#This Row],[Store_ID]],Table4[],3,FALSE)</f>
        <v>North</v>
      </c>
      <c r="R377" t="str">
        <f>VLOOKUP(Table6[[#This Row],[Store_ID]],Table4[],4,FALSE)</f>
        <v>Sabrinatown</v>
      </c>
      <c r="S377" t="str">
        <f>VLOOKUP(Table6[[#This Row],[Store_ID]],Table4[],5,FALSE)</f>
        <v>Online</v>
      </c>
      <c r="T377">
        <v>1</v>
      </c>
      <c r="U377" s="6">
        <v>306.36</v>
      </c>
      <c r="V377" s="10">
        <v>0.01</v>
      </c>
      <c r="W377" t="s">
        <v>1809</v>
      </c>
      <c r="X377" s="6">
        <v>303.29640000000001</v>
      </c>
      <c r="AE377"/>
    </row>
    <row r="378" spans="1:31" x14ac:dyDescent="0.25">
      <c r="A378" t="s">
        <v>2185</v>
      </c>
      <c r="B378" t="str">
        <f>VLOOKUP(Table6[[#This Row],[Customer_ID]],Table1[[Customer_ID]:[Name]],2,FALSE)</f>
        <v>Jacob Hopkins</v>
      </c>
      <c r="C378" t="str">
        <f>VLOOKUP(Table6[[#This Row],[Customer_ID]],Table1[[Customer_ID]:[City]],5,FALSE)</f>
        <v>lake tylerfort</v>
      </c>
      <c r="D378">
        <f>VLOOKUP(Table6[[#This Row],[Customer_ID]],Table1[],3,FALSE)</f>
        <v>44</v>
      </c>
      <c r="E378" t="str">
        <f>VLOOKUP(Table6[[#This Row],[Customer_ID]],Table1[],4,FALSE)</f>
        <v>Female</v>
      </c>
      <c r="F378" t="str">
        <f>VLOOKUP(Table6[[#This Row],[Customer_ID]],Table1[],6,FALSE)</f>
        <v>Pennsylvania</v>
      </c>
      <c r="G378" t="str">
        <f>VLOOKUP(Table6[[#This Row],[Customer_ID]],Table1[],8,FALSE)</f>
        <v>Platinum</v>
      </c>
      <c r="H378" t="s">
        <v>412</v>
      </c>
      <c r="I378" s="16">
        <v>45309</v>
      </c>
      <c r="J378" t="s">
        <v>1677</v>
      </c>
      <c r="K378" t="str">
        <f>VLOOKUP($J378,'Product_Dim (2)'!$A$2:$G$101,{3,4,5,6},FALSE)</f>
        <v>Sports</v>
      </c>
      <c r="L378" t="str">
        <f>VLOOKUP($J378,'Product_Dim (2)'!$A$2:$G$101,{4,5,6},FALSE)</f>
        <v>Team Sports</v>
      </c>
      <c r="M378" s="6">
        <f t="array" ref="M378">VLOOKUP($J378,'Product_Dim (2)'!$A$2:$G$101,{6},FALSE)</f>
        <v>107.06</v>
      </c>
      <c r="N378">
        <f>VLOOKUP($J378,'Product_Dim (2)'!$A$2:$G$101,7,FALSE)</f>
        <v>359</v>
      </c>
      <c r="O378" t="s">
        <v>1752</v>
      </c>
      <c r="P378" t="str">
        <f>VLOOKUP($O378,'Store_Dim (2)'!$A$2:$E$21,2,FALSE)</f>
        <v>Alexander Group</v>
      </c>
      <c r="Q378" t="str">
        <f>VLOOKUP(Table6[[#This Row],[Store_ID]],Table4[],3,FALSE)</f>
        <v>South</v>
      </c>
      <c r="R378" t="str">
        <f>VLOOKUP(Table6[[#This Row],[Store_ID]],Table4[],4,FALSE)</f>
        <v>Port Sharon</v>
      </c>
      <c r="S378" t="str">
        <f>VLOOKUP(Table6[[#This Row],[Store_ID]],Table4[],5,FALSE)</f>
        <v>Online</v>
      </c>
      <c r="T378">
        <v>4</v>
      </c>
      <c r="U378" s="6">
        <v>693.16</v>
      </c>
      <c r="V378" s="10">
        <v>0.05</v>
      </c>
      <c r="W378" t="s">
        <v>1809</v>
      </c>
      <c r="X378" s="6">
        <v>2634.0079999999998</v>
      </c>
      <c r="AE378"/>
    </row>
    <row r="379" spans="1:31" x14ac:dyDescent="0.25">
      <c r="A379" t="s">
        <v>2186</v>
      </c>
      <c r="B379" t="str">
        <f>VLOOKUP(Table6[[#This Row],[Customer_ID]],Table1[[Customer_ID]:[Name]],2,FALSE)</f>
        <v>Tyler Weber</v>
      </c>
      <c r="C379" t="str">
        <f>VLOOKUP(Table6[[#This Row],[Customer_ID]],Table1[[Customer_ID]:[City]],5,FALSE)</f>
        <v>East Yvette</v>
      </c>
      <c r="D379">
        <f>VLOOKUP(Table6[[#This Row],[Customer_ID]],Table1[],3,FALSE)</f>
        <v>54</v>
      </c>
      <c r="E379" t="str">
        <f>VLOOKUP(Table6[[#This Row],[Customer_ID]],Table1[],4,FALSE)</f>
        <v>Male</v>
      </c>
      <c r="F379" t="str">
        <f>VLOOKUP(Table6[[#This Row],[Customer_ID]],Table1[],6,FALSE)</f>
        <v>Illinois</v>
      </c>
      <c r="G379" t="str">
        <f>VLOOKUP(Table6[[#This Row],[Customer_ID]],Table1[],8,FALSE)</f>
        <v>Gold</v>
      </c>
      <c r="H379" t="s">
        <v>1389</v>
      </c>
      <c r="I379" s="16">
        <v>45744</v>
      </c>
      <c r="J379" t="s">
        <v>1697</v>
      </c>
      <c r="K379" t="str">
        <f>VLOOKUP($J379,'Product_Dim (2)'!$A$2:$G$101,{3,4,5,6},FALSE)</f>
        <v>Beauty</v>
      </c>
      <c r="L379" t="str">
        <f>VLOOKUP($J379,'Product_Dim (2)'!$A$2:$G$101,{4,5,6},FALSE)</f>
        <v>Skincare</v>
      </c>
      <c r="M379" s="6">
        <f t="array" ref="M379">VLOOKUP($J379,'Product_Dim (2)'!$A$2:$G$101,{6},FALSE)</f>
        <v>250.41615384615383</v>
      </c>
      <c r="N379">
        <f>VLOOKUP($J379,'Product_Dim (2)'!$A$2:$G$101,7,FALSE)</f>
        <v>159</v>
      </c>
      <c r="O379" t="s">
        <v>1772</v>
      </c>
      <c r="P379" t="str">
        <f>VLOOKUP($O379,'Store_Dim (2)'!$A$2:$E$21,2,FALSE)</f>
        <v>Hill, Wagner and Ballard</v>
      </c>
      <c r="Q379" t="str">
        <f>VLOOKUP(Table6[[#This Row],[Store_ID]],Table4[],3,FALSE)</f>
        <v>East</v>
      </c>
      <c r="R379" t="str">
        <f>VLOOKUP(Table6[[#This Row],[Store_ID]],Table4[],4,FALSE)</f>
        <v>East Davidville</v>
      </c>
      <c r="S379" t="str">
        <f>VLOOKUP(Table6[[#This Row],[Store_ID]],Table4[],5,FALSE)</f>
        <v>Online</v>
      </c>
      <c r="T379">
        <v>1</v>
      </c>
      <c r="U379" s="6">
        <v>995.52</v>
      </c>
      <c r="V379" s="10">
        <v>0.22</v>
      </c>
      <c r="W379" t="s">
        <v>1809</v>
      </c>
      <c r="X379" s="6">
        <v>776.50559999999996</v>
      </c>
      <c r="AE379"/>
    </row>
    <row r="380" spans="1:31" x14ac:dyDescent="0.25">
      <c r="A380" t="s">
        <v>2187</v>
      </c>
      <c r="B380" t="str">
        <f>VLOOKUP(Table6[[#This Row],[Customer_ID]],Table1[[Customer_ID]:[Name]],2,FALSE)</f>
        <v>Keith Miller</v>
      </c>
      <c r="C380" t="str">
        <f>VLOOKUP(Table6[[#This Row],[Customer_ID]],Table1[[Customer_ID]:[City]],5,FALSE)</f>
        <v>West Jameston</v>
      </c>
      <c r="D380">
        <f>VLOOKUP(Table6[[#This Row],[Customer_ID]],Table1[],3,FALSE)</f>
        <v>64</v>
      </c>
      <c r="E380" t="str">
        <f>VLOOKUP(Table6[[#This Row],[Customer_ID]],Table1[],4,FALSE)</f>
        <v>Female</v>
      </c>
      <c r="F380" t="str">
        <f>VLOOKUP(Table6[[#This Row],[Customer_ID]],Table1[],6,FALSE)</f>
        <v>Maine</v>
      </c>
      <c r="G380" t="str">
        <f>VLOOKUP(Table6[[#This Row],[Customer_ID]],Table1[],8,FALSE)</f>
        <v>Platinum</v>
      </c>
      <c r="H380" t="s">
        <v>426</v>
      </c>
      <c r="I380" s="16">
        <v>45535</v>
      </c>
      <c r="J380" t="s">
        <v>1543</v>
      </c>
      <c r="K380" t="str">
        <f>VLOOKUP($J380,'Product_Dim (2)'!$A$2:$G$101,{3,4,5,6},FALSE)</f>
        <v>Home</v>
      </c>
      <c r="L380" t="str">
        <f>VLOOKUP($J380,'Product_Dim (2)'!$A$2:$G$101,{4,5,6},FALSE)</f>
        <v>Lighting</v>
      </c>
      <c r="M380" s="6">
        <f t="array" ref="M380">VLOOKUP($J380,'Product_Dim (2)'!$A$2:$G$101,{6},FALSE)</f>
        <v>218.86</v>
      </c>
      <c r="N380">
        <f>VLOOKUP($J380,'Product_Dim (2)'!$A$2:$G$101,7,FALSE)</f>
        <v>170</v>
      </c>
      <c r="O380" t="s">
        <v>1793</v>
      </c>
      <c r="P380" t="str">
        <f>VLOOKUP($O380,'Store_Dim (2)'!$A$2:$E$21,2,FALSE)</f>
        <v>Guerrero-Schmitt</v>
      </c>
      <c r="Q380" t="str">
        <f>VLOOKUP(Table6[[#This Row],[Store_ID]],Table4[],3,FALSE)</f>
        <v>East</v>
      </c>
      <c r="R380" t="str">
        <f>VLOOKUP(Table6[[#This Row],[Store_ID]],Table4[],4,FALSE)</f>
        <v>East Stevechester</v>
      </c>
      <c r="S380" t="str">
        <f>VLOOKUP(Table6[[#This Row],[Store_ID]],Table4[],5,FALSE)</f>
        <v>Flagship</v>
      </c>
      <c r="T380">
        <v>4</v>
      </c>
      <c r="U380" s="6">
        <v>241.32</v>
      </c>
      <c r="V380" s="10">
        <v>0.28999999999999998</v>
      </c>
      <c r="W380" t="s">
        <v>1812</v>
      </c>
      <c r="X380" s="6">
        <v>685.34879999999998</v>
      </c>
      <c r="AE380"/>
    </row>
    <row r="381" spans="1:31" x14ac:dyDescent="0.25">
      <c r="A381" t="s">
        <v>2188</v>
      </c>
      <c r="B381" t="str">
        <f>VLOOKUP(Table6[[#This Row],[Customer_ID]],Table1[[Customer_ID]:[Name]],2,FALSE)</f>
        <v>Maria Hill</v>
      </c>
      <c r="C381" t="str">
        <f>VLOOKUP(Table6[[#This Row],[Customer_ID]],Table1[[Customer_ID]:[City]],5,FALSE)</f>
        <v>Zamoraborough</v>
      </c>
      <c r="D381">
        <f>VLOOKUP(Table6[[#This Row],[Customer_ID]],Table1[],3,FALSE)</f>
        <v>58</v>
      </c>
      <c r="E381" t="str">
        <f>VLOOKUP(Table6[[#This Row],[Customer_ID]],Table1[],4,FALSE)</f>
        <v>Female</v>
      </c>
      <c r="F381" t="str">
        <f>VLOOKUP(Table6[[#This Row],[Customer_ID]],Table1[],6,FALSE)</f>
        <v>Nevada</v>
      </c>
      <c r="G381" t="str">
        <f>VLOOKUP(Table6[[#This Row],[Customer_ID]],Table1[],8,FALSE)</f>
        <v>Platinum</v>
      </c>
      <c r="H381" t="s">
        <v>761</v>
      </c>
      <c r="I381" s="16">
        <v>45240</v>
      </c>
      <c r="J381" t="s">
        <v>1687</v>
      </c>
      <c r="K381" t="str">
        <f>VLOOKUP($J381,'Product_Dim (2)'!$A$2:$G$101,{3,4,5,6},FALSE)</f>
        <v>Home</v>
      </c>
      <c r="L381" t="str">
        <f>VLOOKUP($J381,'Product_Dim (2)'!$A$2:$G$101,{4,5,6},FALSE)</f>
        <v>Decor</v>
      </c>
      <c r="M381" s="6">
        <f t="array" ref="M381">VLOOKUP($J381,'Product_Dim (2)'!$A$2:$G$101,{6},FALSE)</f>
        <v>325.26</v>
      </c>
      <c r="N381">
        <f>VLOOKUP($J381,'Product_Dim (2)'!$A$2:$G$101,7,FALSE)</f>
        <v>400</v>
      </c>
      <c r="O381" t="s">
        <v>1740</v>
      </c>
      <c r="P381" t="str">
        <f>VLOOKUP($O381,'Store_Dim (2)'!$A$2:$E$21,2,FALSE)</f>
        <v>Martinez, Adkins and Johnson</v>
      </c>
      <c r="Q381" t="str">
        <f>VLOOKUP(Table6[[#This Row],[Store_ID]],Table4[],3,FALSE)</f>
        <v>North</v>
      </c>
      <c r="R381" t="str">
        <f>VLOOKUP(Table6[[#This Row],[Store_ID]],Table4[],4,FALSE)</f>
        <v>Danielmouth</v>
      </c>
      <c r="S381" t="str">
        <f>VLOOKUP(Table6[[#This Row],[Store_ID]],Table4[],5,FALSE)</f>
        <v>Flagship</v>
      </c>
      <c r="T381">
        <v>3</v>
      </c>
      <c r="U381" s="6">
        <v>636.03</v>
      </c>
      <c r="V381" s="10">
        <v>0.06</v>
      </c>
      <c r="W381" t="s">
        <v>1812</v>
      </c>
      <c r="X381" s="6">
        <v>1793.6045999999999</v>
      </c>
      <c r="AE381"/>
    </row>
    <row r="382" spans="1:31" x14ac:dyDescent="0.25">
      <c r="A382" t="s">
        <v>2189</v>
      </c>
      <c r="B382" t="str">
        <f>VLOOKUP(Table6[[#This Row],[Customer_ID]],Table1[[Customer_ID]:[Name]],2,FALSE)</f>
        <v>Samantha Walker</v>
      </c>
      <c r="C382" t="str">
        <f>VLOOKUP(Table6[[#This Row],[Customer_ID]],Table1[[Customer_ID]:[City]],5,FALSE)</f>
        <v>Timothyburgh</v>
      </c>
      <c r="D382">
        <f>VLOOKUP(Table6[[#This Row],[Customer_ID]],Table1[],3,FALSE)</f>
        <v>30</v>
      </c>
      <c r="E382" t="str">
        <f>VLOOKUP(Table6[[#This Row],[Customer_ID]],Table1[],4,FALSE)</f>
        <v>Female</v>
      </c>
      <c r="F382" t="str">
        <f>VLOOKUP(Table6[[#This Row],[Customer_ID]],Table1[],6,FALSE)</f>
        <v>Louisiana</v>
      </c>
      <c r="G382" t="str">
        <f>VLOOKUP(Table6[[#This Row],[Customer_ID]],Table1[],8,FALSE)</f>
        <v>Platinum</v>
      </c>
      <c r="H382" t="s">
        <v>339</v>
      </c>
      <c r="I382" s="16">
        <v>45275</v>
      </c>
      <c r="J382" t="s">
        <v>1536</v>
      </c>
      <c r="K382" t="str">
        <f>VLOOKUP($J382,'Product_Dim (2)'!$A$2:$G$101,{3,4,5,6},FALSE)</f>
        <v>Clothing</v>
      </c>
      <c r="L382" t="str">
        <f>VLOOKUP($J382,'Product_Dim (2)'!$A$2:$G$101,{4,5,6},FALSE)</f>
        <v>Bottoms</v>
      </c>
      <c r="M382" s="6">
        <f t="array" ref="M382">VLOOKUP($J382,'Product_Dim (2)'!$A$2:$G$101,{6},FALSE)</f>
        <v>306.45999999999998</v>
      </c>
      <c r="N382">
        <f>VLOOKUP($J382,'Product_Dim (2)'!$A$2:$G$101,7,FALSE)</f>
        <v>487</v>
      </c>
      <c r="O382" t="s">
        <v>1796</v>
      </c>
      <c r="P382" t="str">
        <f>VLOOKUP($O382,'Store_Dim (2)'!$A$2:$E$21,2,FALSE)</f>
        <v>Mann-Austin</v>
      </c>
      <c r="Q382" t="str">
        <f>VLOOKUP(Table6[[#This Row],[Store_ID]],Table4[],3,FALSE)</f>
        <v>East</v>
      </c>
      <c r="R382" t="str">
        <f>VLOOKUP(Table6[[#This Row],[Store_ID]],Table4[],4,FALSE)</f>
        <v>Vasquezborough</v>
      </c>
      <c r="S382" t="str">
        <f>VLOOKUP(Table6[[#This Row],[Store_ID]],Table4[],5,FALSE)</f>
        <v>Online</v>
      </c>
      <c r="T382">
        <v>4</v>
      </c>
      <c r="U382" s="6">
        <v>603.30999999999995</v>
      </c>
      <c r="V382" s="10">
        <v>0.15</v>
      </c>
      <c r="W382" t="s">
        <v>1807</v>
      </c>
      <c r="X382" s="6">
        <v>2051.2539999999999</v>
      </c>
      <c r="AE382"/>
    </row>
    <row r="383" spans="1:31" x14ac:dyDescent="0.25">
      <c r="A383" t="s">
        <v>2190</v>
      </c>
      <c r="B383" t="str">
        <f>VLOOKUP(Table6[[#This Row],[Customer_ID]],Table1[[Customer_ID]:[Name]],2,FALSE)</f>
        <v>Rhonda Morales</v>
      </c>
      <c r="C383" t="str">
        <f>VLOOKUP(Table6[[#This Row],[Customer_ID]],Table1[[Customer_ID]:[City]],5,FALSE)</f>
        <v>Lake Barryfurt</v>
      </c>
      <c r="D383">
        <f>VLOOKUP(Table6[[#This Row],[Customer_ID]],Table1[],3,FALSE)</f>
        <v>61</v>
      </c>
      <c r="E383" t="str">
        <f>VLOOKUP(Table6[[#This Row],[Customer_ID]],Table1[],4,FALSE)</f>
        <v>Female</v>
      </c>
      <c r="F383" t="str">
        <f>VLOOKUP(Table6[[#This Row],[Customer_ID]],Table1[],6,FALSE)</f>
        <v>California</v>
      </c>
      <c r="G383" t="str">
        <f>VLOOKUP(Table6[[#This Row],[Customer_ID]],Table1[],8,FALSE)</f>
        <v>Gold</v>
      </c>
      <c r="H383" t="s">
        <v>272</v>
      </c>
      <c r="I383" s="16">
        <v>45427</v>
      </c>
      <c r="J383" t="s">
        <v>1709</v>
      </c>
      <c r="K383" t="str">
        <f>VLOOKUP($J383,'Product_Dim (2)'!$A$2:$G$101,{3,4,5,6},FALSE)</f>
        <v>Beauty</v>
      </c>
      <c r="L383" t="str">
        <f>VLOOKUP($J383,'Product_Dim (2)'!$A$2:$G$101,{4,5,6},FALSE)</f>
        <v>Makeup</v>
      </c>
      <c r="M383" s="6">
        <f t="array" ref="M383">VLOOKUP($J383,'Product_Dim (2)'!$A$2:$G$101,{6},FALSE)</f>
        <v>183.04</v>
      </c>
      <c r="N383">
        <f>VLOOKUP($J383,'Product_Dim (2)'!$A$2:$G$101,7,FALSE)</f>
        <v>457</v>
      </c>
      <c r="O383" t="s">
        <v>1772</v>
      </c>
      <c r="P383" t="str">
        <f>VLOOKUP($O383,'Store_Dim (2)'!$A$2:$E$21,2,FALSE)</f>
        <v>Hill, Wagner and Ballard</v>
      </c>
      <c r="Q383" t="str">
        <f>VLOOKUP(Table6[[#This Row],[Store_ID]],Table4[],3,FALSE)</f>
        <v>East</v>
      </c>
      <c r="R383" t="str">
        <f>VLOOKUP(Table6[[#This Row],[Store_ID]],Table4[],4,FALSE)</f>
        <v>East Davidville</v>
      </c>
      <c r="S383" t="str">
        <f>VLOOKUP(Table6[[#This Row],[Store_ID]],Table4[],5,FALSE)</f>
        <v>Online</v>
      </c>
      <c r="T383">
        <v>3</v>
      </c>
      <c r="U383" s="6">
        <v>437.96</v>
      </c>
      <c r="V383" s="10">
        <v>0.27</v>
      </c>
      <c r="W383" t="s">
        <v>1812</v>
      </c>
      <c r="X383" s="6">
        <v>959.13239999999985</v>
      </c>
      <c r="AE383"/>
    </row>
    <row r="384" spans="1:31" x14ac:dyDescent="0.25">
      <c r="A384" t="s">
        <v>2191</v>
      </c>
      <c r="B384" t="str">
        <f>VLOOKUP(Table6[[#This Row],[Customer_ID]],Table1[[Customer_ID]:[Name]],2,FALSE)</f>
        <v>John Perez</v>
      </c>
      <c r="C384" t="str">
        <f>VLOOKUP(Table6[[#This Row],[Customer_ID]],Table1[[Customer_ID]:[City]],5,FALSE)</f>
        <v>Kathrynview</v>
      </c>
      <c r="D384">
        <f>VLOOKUP(Table6[[#This Row],[Customer_ID]],Table1[],3,FALSE)</f>
        <v>54</v>
      </c>
      <c r="E384" t="str">
        <f>VLOOKUP(Table6[[#This Row],[Customer_ID]],Table1[],4,FALSE)</f>
        <v>Male</v>
      </c>
      <c r="F384" t="str">
        <f>VLOOKUP(Table6[[#This Row],[Customer_ID]],Table1[],6,FALSE)</f>
        <v>Louisiana</v>
      </c>
      <c r="G384" t="str">
        <f>VLOOKUP(Table6[[#This Row],[Customer_ID]],Table1[],8,FALSE)</f>
        <v>Platinum</v>
      </c>
      <c r="H384" t="s">
        <v>672</v>
      </c>
      <c r="I384" s="16">
        <v>45322</v>
      </c>
      <c r="J384" t="s">
        <v>1599</v>
      </c>
      <c r="K384" t="str">
        <f>VLOOKUP($J384,'Product_Dim (2)'!$A$2:$G$101,{3,4,5,6},FALSE)</f>
        <v>Electronics</v>
      </c>
      <c r="L384" t="str">
        <f>VLOOKUP($J384,'Product_Dim (2)'!$A$2:$G$101,{4,5,6},FALSE)</f>
        <v>Computer</v>
      </c>
      <c r="M384" s="6">
        <f t="array" ref="M384">VLOOKUP($J384,'Product_Dim (2)'!$A$2:$G$101,{6},FALSE)</f>
        <v>419.28</v>
      </c>
      <c r="N384">
        <f>VLOOKUP($J384,'Product_Dim (2)'!$A$2:$G$101,7,FALSE)</f>
        <v>86</v>
      </c>
      <c r="O384" t="s">
        <v>1752</v>
      </c>
      <c r="P384" t="str">
        <f>VLOOKUP($O384,'Store_Dim (2)'!$A$2:$E$21,2,FALSE)</f>
        <v>Alexander Group</v>
      </c>
      <c r="Q384" t="str">
        <f>VLOOKUP(Table6[[#This Row],[Store_ID]],Table4[],3,FALSE)</f>
        <v>South</v>
      </c>
      <c r="R384" t="str">
        <f>VLOOKUP(Table6[[#This Row],[Store_ID]],Table4[],4,FALSE)</f>
        <v>Port Sharon</v>
      </c>
      <c r="S384" t="str">
        <f>VLOOKUP(Table6[[#This Row],[Store_ID]],Table4[],5,FALSE)</f>
        <v>Online</v>
      </c>
      <c r="T384">
        <v>2</v>
      </c>
      <c r="U384" s="6">
        <v>56.91</v>
      </c>
      <c r="V384" s="10">
        <v>0.08</v>
      </c>
      <c r="W384" t="s">
        <v>1812</v>
      </c>
      <c r="X384" s="6">
        <v>104.7144</v>
      </c>
      <c r="AE384"/>
    </row>
    <row r="385" spans="1:31" x14ac:dyDescent="0.25">
      <c r="A385" t="s">
        <v>2192</v>
      </c>
      <c r="B385" t="str">
        <f>VLOOKUP(Table6[[#This Row],[Customer_ID]],Table1[[Customer_ID]:[Name]],2,FALSE)</f>
        <v>Mr. Christopher Sims</v>
      </c>
      <c r="C385" t="str">
        <f>VLOOKUP(Table6[[#This Row],[Customer_ID]],Table1[[Customer_ID]:[City]],5,FALSE)</f>
        <v>Donaldsontown</v>
      </c>
      <c r="D385">
        <f>VLOOKUP(Table6[[#This Row],[Customer_ID]],Table1[],3,FALSE)</f>
        <v>50</v>
      </c>
      <c r="E385" t="str">
        <f>VLOOKUP(Table6[[#This Row],[Customer_ID]],Table1[],4,FALSE)</f>
        <v>Female</v>
      </c>
      <c r="F385" t="str">
        <f>VLOOKUP(Table6[[#This Row],[Customer_ID]],Table1[],6,FALSE)</f>
        <v>Connecticut</v>
      </c>
      <c r="G385" t="str">
        <f>VLOOKUP(Table6[[#This Row],[Customer_ID]],Table1[],8,FALSE)</f>
        <v>Silver</v>
      </c>
      <c r="H385" t="s">
        <v>1039</v>
      </c>
      <c r="I385" s="16">
        <v>45266</v>
      </c>
      <c r="J385" t="s">
        <v>1683</v>
      </c>
      <c r="K385" t="str">
        <f>VLOOKUP($J385,'Product_Dim (2)'!$A$2:$G$101,{3,4,5,6},FALSE)</f>
        <v>Electronics</v>
      </c>
      <c r="L385" t="str">
        <f>VLOOKUP($J385,'Product_Dim (2)'!$A$2:$G$101,{4,5,6},FALSE)</f>
        <v>Computer</v>
      </c>
      <c r="M385" s="6">
        <f t="array" ref="M385">VLOOKUP($J385,'Product_Dim (2)'!$A$2:$G$101,{6},FALSE)</f>
        <v>392.89</v>
      </c>
      <c r="N385">
        <f>VLOOKUP($J385,'Product_Dim (2)'!$A$2:$G$101,7,FALSE)</f>
        <v>320</v>
      </c>
      <c r="O385" t="s">
        <v>1759</v>
      </c>
      <c r="P385" t="str">
        <f>VLOOKUP($O385,'Store_Dim (2)'!$A$2:$E$21,2,FALSE)</f>
        <v>Benson-Elliott</v>
      </c>
      <c r="Q385" t="str">
        <f>VLOOKUP(Table6[[#This Row],[Store_ID]],Table4[],3,FALSE)</f>
        <v>East</v>
      </c>
      <c r="R385" t="str">
        <f>VLOOKUP(Table6[[#This Row],[Store_ID]],Table4[],4,FALSE)</f>
        <v>Port Josephberg</v>
      </c>
      <c r="S385" t="str">
        <f>VLOOKUP(Table6[[#This Row],[Store_ID]],Table4[],5,FALSE)</f>
        <v>Online</v>
      </c>
      <c r="T385">
        <v>1</v>
      </c>
      <c r="U385" s="6">
        <v>141.79</v>
      </c>
      <c r="V385" s="10">
        <v>0.1</v>
      </c>
      <c r="W385" t="s">
        <v>1807</v>
      </c>
      <c r="X385" s="6">
        <v>127.611</v>
      </c>
      <c r="AE385"/>
    </row>
    <row r="386" spans="1:31" x14ac:dyDescent="0.25">
      <c r="A386" t="s">
        <v>2193</v>
      </c>
      <c r="B386" t="str">
        <f>VLOOKUP(Table6[[#This Row],[Customer_ID]],Table1[[Customer_ID]:[Name]],2,FALSE)</f>
        <v>Sarah Smith</v>
      </c>
      <c r="C386" t="str">
        <f>VLOOKUP(Table6[[#This Row],[Customer_ID]],Table1[[Customer_ID]:[City]],5,FALSE)</f>
        <v>East Rodney</v>
      </c>
      <c r="D386">
        <f>VLOOKUP(Table6[[#This Row],[Customer_ID]],Table1[],3,FALSE)</f>
        <v>48</v>
      </c>
      <c r="E386" t="str">
        <f>VLOOKUP(Table6[[#This Row],[Customer_ID]],Table1[],4,FALSE)</f>
        <v>Male</v>
      </c>
      <c r="F386" t="str">
        <f>VLOOKUP(Table6[[#This Row],[Customer_ID]],Table1[],6,FALSE)</f>
        <v>Nevada</v>
      </c>
      <c r="G386" t="str">
        <f>VLOOKUP(Table6[[#This Row],[Customer_ID]],Table1[],8,FALSE)</f>
        <v>Gold</v>
      </c>
      <c r="H386" t="s">
        <v>1470</v>
      </c>
      <c r="I386" s="16">
        <v>45302</v>
      </c>
      <c r="J386" t="s">
        <v>1548</v>
      </c>
      <c r="K386" t="str">
        <f>VLOOKUP($J386,'Product_Dim (2)'!$A$2:$G$101,{3,4,5,6},FALSE)</f>
        <v>Sports</v>
      </c>
      <c r="L386" t="str">
        <f>VLOOKUP($J386,'Product_Dim (2)'!$A$2:$G$101,{4,5,6},FALSE)</f>
        <v>Fitness</v>
      </c>
      <c r="M386" s="6">
        <f t="array" ref="M386">VLOOKUP($J386,'Product_Dim (2)'!$A$2:$G$101,{6},FALSE)</f>
        <v>495.72</v>
      </c>
      <c r="N386">
        <f>VLOOKUP($J386,'Product_Dim (2)'!$A$2:$G$101,7,FALSE)</f>
        <v>323</v>
      </c>
      <c r="O386" t="s">
        <v>1784</v>
      </c>
      <c r="P386" t="str">
        <f>VLOOKUP($O386,'Store_Dim (2)'!$A$2:$E$21,2,FALSE)</f>
        <v>Shelton PLC</v>
      </c>
      <c r="Q386" t="str">
        <f>VLOOKUP(Table6[[#This Row],[Store_ID]],Table4[],3,FALSE)</f>
        <v>North</v>
      </c>
      <c r="R386" t="str">
        <f>VLOOKUP(Table6[[#This Row],[Store_ID]],Table4[],4,FALSE)</f>
        <v>East Jenniferstad</v>
      </c>
      <c r="S386" t="str">
        <f>VLOOKUP(Table6[[#This Row],[Store_ID]],Table4[],5,FALSE)</f>
        <v>Flagship</v>
      </c>
      <c r="T386">
        <v>4</v>
      </c>
      <c r="U386" s="6">
        <v>355.14</v>
      </c>
      <c r="V386" s="10">
        <v>0.16</v>
      </c>
      <c r="W386" t="s">
        <v>1812</v>
      </c>
      <c r="X386" s="6">
        <v>1193.2704000000001</v>
      </c>
      <c r="AE386"/>
    </row>
    <row r="387" spans="1:31" x14ac:dyDescent="0.25">
      <c r="A387" t="s">
        <v>2194</v>
      </c>
      <c r="B387" t="str">
        <f>VLOOKUP(Table6[[#This Row],[Customer_ID]],Table1[[Customer_ID]:[Name]],2,FALSE)</f>
        <v>Rodney Huffman</v>
      </c>
      <c r="C387" t="str">
        <f>VLOOKUP(Table6[[#This Row],[Customer_ID]],Table1[[Customer_ID]:[City]],5,FALSE)</f>
        <v>Garzafort</v>
      </c>
      <c r="D387">
        <f>VLOOKUP(Table6[[#This Row],[Customer_ID]],Table1[],3,FALSE)</f>
        <v>20</v>
      </c>
      <c r="E387" t="str">
        <f>VLOOKUP(Table6[[#This Row],[Customer_ID]],Table1[],4,FALSE)</f>
        <v>Female</v>
      </c>
      <c r="F387" t="str">
        <f>VLOOKUP(Table6[[#This Row],[Customer_ID]],Table1[],6,FALSE)</f>
        <v>Delaware</v>
      </c>
      <c r="G387" t="str">
        <f>VLOOKUP(Table6[[#This Row],[Customer_ID]],Table1[],8,FALSE)</f>
        <v>Silver</v>
      </c>
      <c r="H387" t="s">
        <v>681</v>
      </c>
      <c r="I387" s="16">
        <v>45907</v>
      </c>
      <c r="J387" t="s">
        <v>1607</v>
      </c>
      <c r="K387" t="str">
        <f>VLOOKUP($J387,'Product_Dim (2)'!$A$2:$G$101,{3,4,5,6},FALSE)</f>
        <v>Sports</v>
      </c>
      <c r="L387" t="str">
        <f>VLOOKUP($J387,'Product_Dim (2)'!$A$2:$G$101,{4,5,6},FALSE)</f>
        <v>Outdoor</v>
      </c>
      <c r="M387" s="6">
        <f t="array" ref="M387">VLOOKUP($J387,'Product_Dim (2)'!$A$2:$G$101,{6},FALSE)</f>
        <v>135.61000000000001</v>
      </c>
      <c r="N387">
        <f>VLOOKUP($J387,'Product_Dim (2)'!$A$2:$G$101,7,FALSE)</f>
        <v>394</v>
      </c>
      <c r="O387" t="s">
        <v>1759</v>
      </c>
      <c r="P387" t="str">
        <f>VLOOKUP($O387,'Store_Dim (2)'!$A$2:$E$21,2,FALSE)</f>
        <v>Benson-Elliott</v>
      </c>
      <c r="Q387" t="str">
        <f>VLOOKUP(Table6[[#This Row],[Store_ID]],Table4[],3,FALSE)</f>
        <v>East</v>
      </c>
      <c r="R387" t="str">
        <f>VLOOKUP(Table6[[#This Row],[Store_ID]],Table4[],4,FALSE)</f>
        <v>Port Josephberg</v>
      </c>
      <c r="S387" t="str">
        <f>VLOOKUP(Table6[[#This Row],[Store_ID]],Table4[],5,FALSE)</f>
        <v>Online</v>
      </c>
      <c r="T387">
        <v>4</v>
      </c>
      <c r="U387" s="6">
        <v>960.38</v>
      </c>
      <c r="V387" s="10">
        <v>0.15</v>
      </c>
      <c r="W387" t="s">
        <v>1812</v>
      </c>
      <c r="X387" s="6">
        <v>3265.2919999999999</v>
      </c>
      <c r="AE387"/>
    </row>
    <row r="388" spans="1:31" x14ac:dyDescent="0.25">
      <c r="A388" t="s">
        <v>2195</v>
      </c>
      <c r="B388" t="str">
        <f>VLOOKUP(Table6[[#This Row],[Customer_ID]],Table1[[Customer_ID]:[Name]],2,FALSE)</f>
        <v>Dr. Tamara White Md</v>
      </c>
      <c r="C388" t="str">
        <f>VLOOKUP(Table6[[#This Row],[Customer_ID]],Table1[[Customer_ID]:[City]],5,FALSE)</f>
        <v>New Benjamin</v>
      </c>
      <c r="D388">
        <f>VLOOKUP(Table6[[#This Row],[Customer_ID]],Table1[],3,FALSE)</f>
        <v>60</v>
      </c>
      <c r="E388" t="str">
        <f>VLOOKUP(Table6[[#This Row],[Customer_ID]],Table1[],4,FALSE)</f>
        <v>Male</v>
      </c>
      <c r="F388" t="str">
        <f>VLOOKUP(Table6[[#This Row],[Customer_ID]],Table1[],6,FALSE)</f>
        <v>North Carolina</v>
      </c>
      <c r="G388" t="str">
        <f>VLOOKUP(Table6[[#This Row],[Customer_ID]],Table1[],8,FALSE)</f>
        <v>Bronze</v>
      </c>
      <c r="H388" t="s">
        <v>1290</v>
      </c>
      <c r="I388" s="16">
        <v>45433</v>
      </c>
      <c r="J388" t="s">
        <v>1669</v>
      </c>
      <c r="K388" t="str">
        <f>VLOOKUP($J388,'Product_Dim (2)'!$A$2:$G$101,{3,4,5,6},FALSE)</f>
        <v>Clothing</v>
      </c>
      <c r="L388" t="str">
        <f>VLOOKUP($J388,'Product_Dim (2)'!$A$2:$G$101,{4,5,6},FALSE)</f>
        <v>Bottoms</v>
      </c>
      <c r="M388" s="6">
        <f t="array" ref="M388">VLOOKUP($J388,'Product_Dim (2)'!$A$2:$G$101,{6},FALSE)</f>
        <v>218.22</v>
      </c>
      <c r="N388">
        <f>VLOOKUP($J388,'Product_Dim (2)'!$A$2:$G$101,7,FALSE)</f>
        <v>224</v>
      </c>
      <c r="O388" t="s">
        <v>1787</v>
      </c>
      <c r="P388" t="str">
        <f>VLOOKUP($O388,'Store_Dim (2)'!$A$2:$E$21,2,FALSE)</f>
        <v>Frederick-Wright</v>
      </c>
      <c r="Q388" t="str">
        <f>VLOOKUP(Table6[[#This Row],[Store_ID]],Table4[],3,FALSE)</f>
        <v>West</v>
      </c>
      <c r="R388" t="str">
        <f>VLOOKUP(Table6[[#This Row],[Store_ID]],Table4[],4,FALSE)</f>
        <v>New Jimmymouth</v>
      </c>
      <c r="S388" t="str">
        <f>VLOOKUP(Table6[[#This Row],[Store_ID]],Table4[],5,FALSE)</f>
        <v>Flagship</v>
      </c>
      <c r="T388">
        <v>3</v>
      </c>
      <c r="U388" s="6">
        <v>847.21</v>
      </c>
      <c r="V388" s="10">
        <v>0.06</v>
      </c>
      <c r="W388" t="s">
        <v>1809</v>
      </c>
      <c r="X388" s="6">
        <v>2389.1322</v>
      </c>
      <c r="AE388"/>
    </row>
    <row r="389" spans="1:31" x14ac:dyDescent="0.25">
      <c r="A389" t="s">
        <v>2196</v>
      </c>
      <c r="B389" t="str">
        <f>VLOOKUP(Table6[[#This Row],[Customer_ID]],Table1[[Customer_ID]:[Name]],2,FALSE)</f>
        <v>Cody Diaz</v>
      </c>
      <c r="C389" t="str">
        <f>VLOOKUP(Table6[[#This Row],[Customer_ID]],Table1[[Customer_ID]:[City]],5,FALSE)</f>
        <v>South Aaronside</v>
      </c>
      <c r="D389">
        <f>VLOOKUP(Table6[[#This Row],[Customer_ID]],Table1[],3,FALSE)</f>
        <v>27</v>
      </c>
      <c r="E389" t="str">
        <f>VLOOKUP(Table6[[#This Row],[Customer_ID]],Table1[],4,FALSE)</f>
        <v>Female</v>
      </c>
      <c r="F389" t="str">
        <f>VLOOKUP(Table6[[#This Row],[Customer_ID]],Table1[],6,FALSE)</f>
        <v>New Hampshire</v>
      </c>
      <c r="G389" t="str">
        <f>VLOOKUP(Table6[[#This Row],[Customer_ID]],Table1[],8,FALSE)</f>
        <v>Silver</v>
      </c>
      <c r="H389" t="s">
        <v>241</v>
      </c>
      <c r="I389" s="16">
        <v>45892</v>
      </c>
      <c r="J389" t="s">
        <v>1691</v>
      </c>
      <c r="K389" t="str">
        <f>VLOOKUP($J389,'Product_Dim (2)'!$A$2:$G$101,{3,4,5,6},FALSE)</f>
        <v>Home</v>
      </c>
      <c r="L389" t="str">
        <f>VLOOKUP($J389,'Product_Dim (2)'!$A$2:$G$101,{4,5,6},FALSE)</f>
        <v>Kitchen</v>
      </c>
      <c r="M389" s="6">
        <f t="array" ref="M389">VLOOKUP($J389,'Product_Dim (2)'!$A$2:$G$101,{6},FALSE)</f>
        <v>143.43</v>
      </c>
      <c r="N389">
        <f>VLOOKUP($J389,'Product_Dim (2)'!$A$2:$G$101,7,FALSE)</f>
        <v>58</v>
      </c>
      <c r="O389" t="s">
        <v>1772</v>
      </c>
      <c r="P389" t="str">
        <f>VLOOKUP($O389,'Store_Dim (2)'!$A$2:$E$21,2,FALSE)</f>
        <v>Hill, Wagner and Ballard</v>
      </c>
      <c r="Q389" t="str">
        <f>VLOOKUP(Table6[[#This Row],[Store_ID]],Table4[],3,FALSE)</f>
        <v>East</v>
      </c>
      <c r="R389" t="str">
        <f>VLOOKUP(Table6[[#This Row],[Store_ID]],Table4[],4,FALSE)</f>
        <v>East Davidville</v>
      </c>
      <c r="S389" t="str">
        <f>VLOOKUP(Table6[[#This Row],[Store_ID]],Table4[],5,FALSE)</f>
        <v>Online</v>
      </c>
      <c r="T389">
        <v>4</v>
      </c>
      <c r="U389" s="6">
        <v>773.81</v>
      </c>
      <c r="V389" s="10">
        <v>0.08</v>
      </c>
      <c r="W389" t="s">
        <v>1812</v>
      </c>
      <c r="X389" s="6">
        <v>2847.6208000000001</v>
      </c>
      <c r="AE389"/>
    </row>
    <row r="390" spans="1:31" x14ac:dyDescent="0.25">
      <c r="A390" t="s">
        <v>2197</v>
      </c>
      <c r="B390" t="str">
        <f>VLOOKUP(Table6[[#This Row],[Customer_ID]],Table1[[Customer_ID]:[Name]],2,FALSE)</f>
        <v>Sheena Bonilla</v>
      </c>
      <c r="C390" t="str">
        <f>VLOOKUP(Table6[[#This Row],[Customer_ID]],Table1[[Customer_ID]:[City]],5,FALSE)</f>
        <v>Donaldton</v>
      </c>
      <c r="D390">
        <f>VLOOKUP(Table6[[#This Row],[Customer_ID]],Table1[],3,FALSE)</f>
        <v>55</v>
      </c>
      <c r="E390" t="str">
        <f>VLOOKUP(Table6[[#This Row],[Customer_ID]],Table1[],4,FALSE)</f>
        <v>Male</v>
      </c>
      <c r="F390" t="str">
        <f>VLOOKUP(Table6[[#This Row],[Customer_ID]],Table1[],6,FALSE)</f>
        <v>North Carolina</v>
      </c>
      <c r="G390" t="str">
        <f>VLOOKUP(Table6[[#This Row],[Customer_ID]],Table1[],8,FALSE)</f>
        <v>Platinum</v>
      </c>
      <c r="H390" t="s">
        <v>8</v>
      </c>
      <c r="I390" s="16">
        <v>45780</v>
      </c>
      <c r="J390" t="s">
        <v>1657</v>
      </c>
      <c r="K390" t="str">
        <f>VLOOKUP($J390,'Product_Dim (2)'!$A$2:$G$101,{3,4,5,6},FALSE)</f>
        <v>Beauty</v>
      </c>
      <c r="L390" t="str">
        <f>VLOOKUP($J390,'Product_Dim (2)'!$A$2:$G$101,{4,5,6},FALSE)</f>
        <v>Skincare</v>
      </c>
      <c r="M390" s="6">
        <f t="array" ref="M390">VLOOKUP($J390,'Product_Dim (2)'!$A$2:$G$101,{6},FALSE)</f>
        <v>266.86</v>
      </c>
      <c r="N390">
        <f>VLOOKUP($J390,'Product_Dim (2)'!$A$2:$G$101,7,FALSE)</f>
        <v>458</v>
      </c>
      <c r="O390" t="s">
        <v>1787</v>
      </c>
      <c r="P390" t="str">
        <f>VLOOKUP($O390,'Store_Dim (2)'!$A$2:$E$21,2,FALSE)</f>
        <v>Frederick-Wright</v>
      </c>
      <c r="Q390" t="str">
        <f>VLOOKUP(Table6[[#This Row],[Store_ID]],Table4[],3,FALSE)</f>
        <v>West</v>
      </c>
      <c r="R390" t="str">
        <f>VLOOKUP(Table6[[#This Row],[Store_ID]],Table4[],4,FALSE)</f>
        <v>New Jimmymouth</v>
      </c>
      <c r="S390" t="str">
        <f>VLOOKUP(Table6[[#This Row],[Store_ID]],Table4[],5,FALSE)</f>
        <v>Flagship</v>
      </c>
      <c r="T390">
        <v>1</v>
      </c>
      <c r="U390" s="6">
        <v>664.71</v>
      </c>
      <c r="V390" s="10">
        <v>0.1</v>
      </c>
      <c r="W390" t="s">
        <v>1809</v>
      </c>
      <c r="X390" s="6">
        <v>598.23900000000003</v>
      </c>
      <c r="AE390"/>
    </row>
    <row r="391" spans="1:31" x14ac:dyDescent="0.25">
      <c r="A391" t="s">
        <v>2198</v>
      </c>
      <c r="B391" t="str">
        <f>VLOOKUP(Table6[[#This Row],[Customer_ID]],Table1[[Customer_ID]:[Name]],2,FALSE)</f>
        <v>Justin Mason Dds</v>
      </c>
      <c r="C391" t="str">
        <f>VLOOKUP(Table6[[#This Row],[Customer_ID]],Table1[[Customer_ID]:[City]],5,FALSE)</f>
        <v>Peggystad</v>
      </c>
      <c r="D391">
        <f>VLOOKUP(Table6[[#This Row],[Customer_ID]],Table1[],3,FALSE)</f>
        <v>39</v>
      </c>
      <c r="E391" t="str">
        <f>VLOOKUP(Table6[[#This Row],[Customer_ID]],Table1[],4,FALSE)</f>
        <v>Female</v>
      </c>
      <c r="F391" t="str">
        <f>VLOOKUP(Table6[[#This Row],[Customer_ID]],Table1[],6,FALSE)</f>
        <v>Connecticut</v>
      </c>
      <c r="G391" t="str">
        <f>VLOOKUP(Table6[[#This Row],[Customer_ID]],Table1[],8,FALSE)</f>
        <v>Gold</v>
      </c>
      <c r="H391" t="s">
        <v>1078</v>
      </c>
      <c r="I391" s="16">
        <v>45233</v>
      </c>
      <c r="J391" t="s">
        <v>1605</v>
      </c>
      <c r="K391" t="str">
        <f>VLOOKUP($J391,'Product_Dim (2)'!$A$2:$G$101,{3,4,5,6},FALSE)</f>
        <v>Clothing</v>
      </c>
      <c r="L391" t="str">
        <f>VLOOKUP($J391,'Product_Dim (2)'!$A$2:$G$101,{4,5,6},FALSE)</f>
        <v>Footwear</v>
      </c>
      <c r="M391" s="6">
        <f t="array" ref="M391">VLOOKUP($J391,'Product_Dim (2)'!$A$2:$G$101,{6},FALSE)</f>
        <v>353.47</v>
      </c>
      <c r="N391">
        <f>VLOOKUP($J391,'Product_Dim (2)'!$A$2:$G$101,7,FALSE)</f>
        <v>214</v>
      </c>
      <c r="O391" t="s">
        <v>1762</v>
      </c>
      <c r="P391" t="str">
        <f>VLOOKUP($O391,'Store_Dim (2)'!$A$2:$E$21,2,FALSE)</f>
        <v>Martinez-Mullins</v>
      </c>
      <c r="Q391" t="str">
        <f>VLOOKUP(Table6[[#This Row],[Store_ID]],Table4[],3,FALSE)</f>
        <v>South</v>
      </c>
      <c r="R391" t="str">
        <f>VLOOKUP(Table6[[#This Row],[Store_ID]],Table4[],4,FALSE)</f>
        <v>Williamsfurt</v>
      </c>
      <c r="S391" t="str">
        <f>VLOOKUP(Table6[[#This Row],[Store_ID]],Table4[],5,FALSE)</f>
        <v>Online</v>
      </c>
      <c r="T391">
        <v>4</v>
      </c>
      <c r="U391" s="6">
        <v>482.06</v>
      </c>
      <c r="V391" s="10">
        <v>7.0000000000000007E-2</v>
      </c>
      <c r="W391" t="s">
        <v>1809</v>
      </c>
      <c r="X391" s="6">
        <v>1793.2632000000001</v>
      </c>
      <c r="AE391"/>
    </row>
    <row r="392" spans="1:31" x14ac:dyDescent="0.25">
      <c r="A392" t="s">
        <v>2199</v>
      </c>
      <c r="B392" t="str">
        <f>VLOOKUP(Table6[[#This Row],[Customer_ID]],Table1[[Customer_ID]:[Name]],2,FALSE)</f>
        <v>Jamie Yoder</v>
      </c>
      <c r="C392" t="str">
        <f>VLOOKUP(Table6[[#This Row],[Customer_ID]],Table1[[Customer_ID]:[City]],5,FALSE)</f>
        <v>New Gabrielleville</v>
      </c>
      <c r="D392">
        <f>VLOOKUP(Table6[[#This Row],[Customer_ID]],Table1[],3,FALSE)</f>
        <v>43</v>
      </c>
      <c r="E392" t="str">
        <f>VLOOKUP(Table6[[#This Row],[Customer_ID]],Table1[],4,FALSE)</f>
        <v>Male</v>
      </c>
      <c r="F392" t="str">
        <f>VLOOKUP(Table6[[#This Row],[Customer_ID]],Table1[],6,FALSE)</f>
        <v>Wisconsin</v>
      </c>
      <c r="G392" t="str">
        <f>VLOOKUP(Table6[[#This Row],[Customer_ID]],Table1[],8,FALSE)</f>
        <v>Platinum</v>
      </c>
      <c r="H392" t="s">
        <v>316</v>
      </c>
      <c r="I392" s="16">
        <v>45742</v>
      </c>
      <c r="J392" t="s">
        <v>1645</v>
      </c>
      <c r="K392" t="str">
        <f>VLOOKUP($J392,'Product_Dim (2)'!$A$2:$G$101,{3,4,5,6},FALSE)</f>
        <v>Sports</v>
      </c>
      <c r="L392" t="str">
        <f>VLOOKUP($J392,'Product_Dim (2)'!$A$2:$G$101,{4,5,6},FALSE)</f>
        <v>Fitness</v>
      </c>
      <c r="M392" s="6">
        <f t="array" ref="M392">VLOOKUP($J392,'Product_Dim (2)'!$A$2:$G$101,{6},FALSE)</f>
        <v>30.62</v>
      </c>
      <c r="N392">
        <f>VLOOKUP($J392,'Product_Dim (2)'!$A$2:$G$101,7,FALSE)</f>
        <v>138</v>
      </c>
      <c r="O392" t="s">
        <v>1749</v>
      </c>
      <c r="P392" t="str">
        <f>VLOOKUP($O392,'Store_Dim (2)'!$A$2:$E$21,2,FALSE)</f>
        <v>Johnson-Wright</v>
      </c>
      <c r="Q392" t="str">
        <f>VLOOKUP(Table6[[#This Row],[Store_ID]],Table4[],3,FALSE)</f>
        <v>North</v>
      </c>
      <c r="R392" t="str">
        <f>VLOOKUP(Table6[[#This Row],[Store_ID]],Table4[],4,FALSE)</f>
        <v>Hoodberg</v>
      </c>
      <c r="S392" t="str">
        <f>VLOOKUP(Table6[[#This Row],[Store_ID]],Table4[],5,FALSE)</f>
        <v>Outlet</v>
      </c>
      <c r="T392">
        <v>4</v>
      </c>
      <c r="U392" s="6">
        <v>995.55</v>
      </c>
      <c r="V392" s="10">
        <v>0.19</v>
      </c>
      <c r="W392" t="s">
        <v>1809</v>
      </c>
      <c r="X392" s="6">
        <v>3225.5819999999999</v>
      </c>
      <c r="AE392"/>
    </row>
    <row r="393" spans="1:31" x14ac:dyDescent="0.25">
      <c r="A393" t="s">
        <v>2200</v>
      </c>
      <c r="B393" t="str">
        <f>VLOOKUP(Table6[[#This Row],[Customer_ID]],Table1[[Customer_ID]:[Name]],2,FALSE)</f>
        <v>Cristian Wright</v>
      </c>
      <c r="C393" t="str">
        <f>VLOOKUP(Table6[[#This Row],[Customer_ID]],Table1[[Customer_ID]:[City]],5,FALSE)</f>
        <v>Port Denise</v>
      </c>
      <c r="D393">
        <f>VLOOKUP(Table6[[#This Row],[Customer_ID]],Table1[],3,FALSE)</f>
        <v>30</v>
      </c>
      <c r="E393" t="str">
        <f>VLOOKUP(Table6[[#This Row],[Customer_ID]],Table1[],4,FALSE)</f>
        <v>Male</v>
      </c>
      <c r="F393" t="str">
        <f>VLOOKUP(Table6[[#This Row],[Customer_ID]],Table1[],6,FALSE)</f>
        <v>California</v>
      </c>
      <c r="G393" t="str">
        <f>VLOOKUP(Table6[[#This Row],[Customer_ID]],Table1[],8,FALSE)</f>
        <v>Bronze</v>
      </c>
      <c r="H393" t="s">
        <v>473</v>
      </c>
      <c r="I393" s="16">
        <v>45478</v>
      </c>
      <c r="J393" t="s">
        <v>1717</v>
      </c>
      <c r="K393" t="str">
        <f>VLOOKUP($J393,'Product_Dim (2)'!$A$2:$G$101,{3,4,5,6},FALSE)</f>
        <v>Electronics</v>
      </c>
      <c r="L393" t="str">
        <f>VLOOKUP($J393,'Product_Dim (2)'!$A$2:$G$101,{4,5,6},FALSE)</f>
        <v>Computer</v>
      </c>
      <c r="M393" s="6">
        <f t="array" ref="M393">VLOOKUP($J393,'Product_Dim (2)'!$A$2:$G$101,{6},FALSE)</f>
        <v>377.52</v>
      </c>
      <c r="N393">
        <f>VLOOKUP($J393,'Product_Dim (2)'!$A$2:$G$101,7,FALSE)</f>
        <v>485</v>
      </c>
      <c r="O393" t="s">
        <v>1780</v>
      </c>
      <c r="P393" t="str">
        <f>VLOOKUP($O393,'Store_Dim (2)'!$A$2:$E$21,2,FALSE)</f>
        <v>Gardner, Humphrey and Contreras</v>
      </c>
      <c r="Q393" t="str">
        <f>VLOOKUP(Table6[[#This Row],[Store_ID]],Table4[],3,FALSE)</f>
        <v>East</v>
      </c>
      <c r="R393" t="str">
        <f>VLOOKUP(Table6[[#This Row],[Store_ID]],Table4[],4,FALSE)</f>
        <v>Johnsonville</v>
      </c>
      <c r="S393" t="str">
        <f>VLOOKUP(Table6[[#This Row],[Store_ID]],Table4[],5,FALSE)</f>
        <v>Flagship</v>
      </c>
      <c r="T393">
        <v>2</v>
      </c>
      <c r="U393" s="6">
        <v>153.84</v>
      </c>
      <c r="V393" s="10">
        <v>0.27</v>
      </c>
      <c r="W393" t="s">
        <v>1809</v>
      </c>
      <c r="X393" s="6">
        <v>224.60640000000001</v>
      </c>
      <c r="AE393"/>
    </row>
    <row r="394" spans="1:31" x14ac:dyDescent="0.25">
      <c r="A394" t="s">
        <v>2201</v>
      </c>
      <c r="B394" t="str">
        <f>VLOOKUP(Table6[[#This Row],[Customer_ID]],Table1[[Customer_ID]:[Name]],2,FALSE)</f>
        <v>Joseph Faulkner</v>
      </c>
      <c r="C394" t="str">
        <f>VLOOKUP(Table6[[#This Row],[Customer_ID]],Table1[[Customer_ID]:[City]],5,FALSE)</f>
        <v>New Leahfurt</v>
      </c>
      <c r="D394">
        <f>VLOOKUP(Table6[[#This Row],[Customer_ID]],Table1[],3,FALSE)</f>
        <v>31</v>
      </c>
      <c r="E394" t="str">
        <f>VLOOKUP(Table6[[#This Row],[Customer_ID]],Table1[],4,FALSE)</f>
        <v>Male</v>
      </c>
      <c r="F394" t="str">
        <f>VLOOKUP(Table6[[#This Row],[Customer_ID]],Table1[],6,FALSE)</f>
        <v>North Dakota</v>
      </c>
      <c r="G394" t="str">
        <f>VLOOKUP(Table6[[#This Row],[Customer_ID]],Table1[],8,FALSE)</f>
        <v>Bronze</v>
      </c>
      <c r="H394" t="s">
        <v>509</v>
      </c>
      <c r="I394" s="16">
        <v>45789</v>
      </c>
      <c r="J394" t="s">
        <v>1687</v>
      </c>
      <c r="K394" t="str">
        <f>VLOOKUP($J394,'Product_Dim (2)'!$A$2:$G$101,{3,4,5,6},FALSE)</f>
        <v>Home</v>
      </c>
      <c r="L394" t="str">
        <f>VLOOKUP($J394,'Product_Dim (2)'!$A$2:$G$101,{4,5,6},FALSE)</f>
        <v>Decor</v>
      </c>
      <c r="M394" s="6">
        <f t="array" ref="M394">VLOOKUP($J394,'Product_Dim (2)'!$A$2:$G$101,{6},FALSE)</f>
        <v>325.26</v>
      </c>
      <c r="N394">
        <f>VLOOKUP($J394,'Product_Dim (2)'!$A$2:$G$101,7,FALSE)</f>
        <v>400</v>
      </c>
      <c r="O394" t="s">
        <v>1759</v>
      </c>
      <c r="P394" t="str">
        <f>VLOOKUP($O394,'Store_Dim (2)'!$A$2:$E$21,2,FALSE)</f>
        <v>Benson-Elliott</v>
      </c>
      <c r="Q394" t="str">
        <f>VLOOKUP(Table6[[#This Row],[Store_ID]],Table4[],3,FALSE)</f>
        <v>East</v>
      </c>
      <c r="R394" t="str">
        <f>VLOOKUP(Table6[[#This Row],[Store_ID]],Table4[],4,FALSE)</f>
        <v>Port Josephberg</v>
      </c>
      <c r="S394" t="str">
        <f>VLOOKUP(Table6[[#This Row],[Store_ID]],Table4[],5,FALSE)</f>
        <v>Online</v>
      </c>
      <c r="T394">
        <v>3</v>
      </c>
      <c r="U394" s="6">
        <v>362.11</v>
      </c>
      <c r="V394" s="10">
        <v>0.23</v>
      </c>
      <c r="W394" t="s">
        <v>1812</v>
      </c>
      <c r="X394" s="6">
        <v>836.47409999999991</v>
      </c>
      <c r="AE394"/>
    </row>
    <row r="395" spans="1:31" x14ac:dyDescent="0.25">
      <c r="A395" t="s">
        <v>2202</v>
      </c>
      <c r="B395" t="str">
        <f>VLOOKUP(Table6[[#This Row],[Customer_ID]],Table1[[Customer_ID]:[Name]],2,FALSE)</f>
        <v>Philip Mendoza</v>
      </c>
      <c r="C395" t="str">
        <f>VLOOKUP(Table6[[#This Row],[Customer_ID]],Table1[[Customer_ID]:[City]],5,FALSE)</f>
        <v>Tylermouth</v>
      </c>
      <c r="D395">
        <f>VLOOKUP(Table6[[#This Row],[Customer_ID]],Table1[],3,FALSE)</f>
        <v>42</v>
      </c>
      <c r="E395" t="str">
        <f>VLOOKUP(Table6[[#This Row],[Customer_ID]],Table1[],4,FALSE)</f>
        <v>Male</v>
      </c>
      <c r="F395" t="str">
        <f>VLOOKUP(Table6[[#This Row],[Customer_ID]],Table1[],6,FALSE)</f>
        <v>Massachusetts</v>
      </c>
      <c r="G395" t="str">
        <f>VLOOKUP(Table6[[#This Row],[Customer_ID]],Table1[],8,FALSE)</f>
        <v>Silver</v>
      </c>
      <c r="H395" t="s">
        <v>1439</v>
      </c>
      <c r="I395" s="16">
        <v>45561</v>
      </c>
      <c r="J395" t="s">
        <v>1617</v>
      </c>
      <c r="K395" t="str">
        <f>VLOOKUP($J395,'Product_Dim (2)'!$A$2:$G$101,{3,4,5,6},FALSE)</f>
        <v>Electronics</v>
      </c>
      <c r="L395" t="str">
        <f>VLOOKUP($J395,'Product_Dim (2)'!$A$2:$G$101,{4,5,6},FALSE)</f>
        <v>Computer</v>
      </c>
      <c r="M395" s="6">
        <f t="array" ref="M395">VLOOKUP($J395,'Product_Dim (2)'!$A$2:$G$101,{6},FALSE)</f>
        <v>253.33</v>
      </c>
      <c r="N395">
        <f>VLOOKUP($J395,'Product_Dim (2)'!$A$2:$G$101,7,FALSE)</f>
        <v>266</v>
      </c>
      <c r="O395" t="s">
        <v>1765</v>
      </c>
      <c r="P395" t="str">
        <f>VLOOKUP($O395,'Store_Dim (2)'!$A$2:$E$21,2,FALSE)</f>
        <v>Bean, Jones and Park</v>
      </c>
      <c r="Q395" t="str">
        <f>VLOOKUP(Table6[[#This Row],[Store_ID]],Table4[],3,FALSE)</f>
        <v>West</v>
      </c>
      <c r="R395" t="str">
        <f>VLOOKUP(Table6[[#This Row],[Store_ID]],Table4[],4,FALSE)</f>
        <v>Thompsonborough</v>
      </c>
      <c r="S395" t="str">
        <f>VLOOKUP(Table6[[#This Row],[Store_ID]],Table4[],5,FALSE)</f>
        <v>Online</v>
      </c>
      <c r="T395">
        <v>3</v>
      </c>
      <c r="U395" s="6">
        <v>112.26</v>
      </c>
      <c r="V395" s="10">
        <v>0.11</v>
      </c>
      <c r="W395" t="s">
        <v>1807</v>
      </c>
      <c r="X395" s="6">
        <v>299.73419999999999</v>
      </c>
      <c r="AE395"/>
    </row>
    <row r="396" spans="1:31" x14ac:dyDescent="0.25">
      <c r="A396" t="s">
        <v>2203</v>
      </c>
      <c r="B396" t="str">
        <f>VLOOKUP(Table6[[#This Row],[Customer_ID]],Table1[[Customer_ID]:[Name]],2,FALSE)</f>
        <v>Sarah Brady</v>
      </c>
      <c r="C396" t="str">
        <f>VLOOKUP(Table6[[#This Row],[Customer_ID]],Table1[[Customer_ID]:[City]],5,FALSE)</f>
        <v>Johnsonland</v>
      </c>
      <c r="D396">
        <f>VLOOKUP(Table6[[#This Row],[Customer_ID]],Table1[],3,FALSE)</f>
        <v>47</v>
      </c>
      <c r="E396" t="str">
        <f>VLOOKUP(Table6[[#This Row],[Customer_ID]],Table1[],4,FALSE)</f>
        <v>Male</v>
      </c>
      <c r="F396" t="str">
        <f>VLOOKUP(Table6[[#This Row],[Customer_ID]],Table1[],6,FALSE)</f>
        <v>Iowa</v>
      </c>
      <c r="G396" t="str">
        <f>VLOOKUP(Table6[[#This Row],[Customer_ID]],Table1[],8,FALSE)</f>
        <v>Platinum</v>
      </c>
      <c r="H396" t="s">
        <v>657</v>
      </c>
      <c r="I396" s="16">
        <v>45378</v>
      </c>
      <c r="J396" t="s">
        <v>1719</v>
      </c>
      <c r="K396" t="str">
        <f>VLOOKUP($J396,'Product_Dim (2)'!$A$2:$G$101,{3,4,5,6},FALSE)</f>
        <v>Beauty</v>
      </c>
      <c r="L396" t="str">
        <f>VLOOKUP($J396,'Product_Dim (2)'!$A$2:$G$101,{4,5,6},FALSE)</f>
        <v>Skincare</v>
      </c>
      <c r="M396" s="6">
        <f t="array" ref="M396">VLOOKUP($J396,'Product_Dim (2)'!$A$2:$G$101,{6},FALSE)</f>
        <v>358.47</v>
      </c>
      <c r="N396">
        <f>VLOOKUP($J396,'Product_Dim (2)'!$A$2:$G$101,7,FALSE)</f>
        <v>213</v>
      </c>
      <c r="O396" t="s">
        <v>1796</v>
      </c>
      <c r="P396" t="str">
        <f>VLOOKUP($O396,'Store_Dim (2)'!$A$2:$E$21,2,FALSE)</f>
        <v>Mann-Austin</v>
      </c>
      <c r="Q396" t="str">
        <f>VLOOKUP(Table6[[#This Row],[Store_ID]],Table4[],3,FALSE)</f>
        <v>East</v>
      </c>
      <c r="R396" t="str">
        <f>VLOOKUP(Table6[[#This Row],[Store_ID]],Table4[],4,FALSE)</f>
        <v>Vasquezborough</v>
      </c>
      <c r="S396" t="str">
        <f>VLOOKUP(Table6[[#This Row],[Store_ID]],Table4[],5,FALSE)</f>
        <v>Online</v>
      </c>
      <c r="T396">
        <v>2</v>
      </c>
      <c r="U396" s="6">
        <v>962.81</v>
      </c>
      <c r="V396" s="10">
        <v>0.06</v>
      </c>
      <c r="W396" t="s">
        <v>1812</v>
      </c>
      <c r="X396" s="6">
        <v>1810.0827999999999</v>
      </c>
      <c r="AE396"/>
    </row>
    <row r="397" spans="1:31" x14ac:dyDescent="0.25">
      <c r="A397" t="s">
        <v>2204</v>
      </c>
      <c r="B397" t="str">
        <f>VLOOKUP(Table6[[#This Row],[Customer_ID]],Table1[[Customer_ID]:[Name]],2,FALSE)</f>
        <v>Stuart Johnson</v>
      </c>
      <c r="C397" t="str">
        <f>VLOOKUP(Table6[[#This Row],[Customer_ID]],Table1[[Customer_ID]:[City]],5,FALSE)</f>
        <v>West Markport</v>
      </c>
      <c r="D397">
        <f>VLOOKUP(Table6[[#This Row],[Customer_ID]],Table1[],3,FALSE)</f>
        <v>42</v>
      </c>
      <c r="E397" t="str">
        <f>VLOOKUP(Table6[[#This Row],[Customer_ID]],Table1[],4,FALSE)</f>
        <v>Female</v>
      </c>
      <c r="F397" t="str">
        <f>VLOOKUP(Table6[[#This Row],[Customer_ID]],Table1[],6,FALSE)</f>
        <v>North Dakota</v>
      </c>
      <c r="G397" t="str">
        <f>VLOOKUP(Table6[[#This Row],[Customer_ID]],Table1[],8,FALSE)</f>
        <v>Platinum</v>
      </c>
      <c r="H397" t="s">
        <v>687</v>
      </c>
      <c r="I397" s="16">
        <v>45308</v>
      </c>
      <c r="J397" t="s">
        <v>1573</v>
      </c>
      <c r="K397" t="str">
        <f>VLOOKUP($J397,'Product_Dim (2)'!$A$2:$G$101,{3,4,5,6},FALSE)</f>
        <v>Home</v>
      </c>
      <c r="L397" t="str">
        <f>VLOOKUP($J397,'Product_Dim (2)'!$A$2:$G$101,{4,5,6},FALSE)</f>
        <v>Storage</v>
      </c>
      <c r="M397" s="6">
        <f t="array" ref="M397">VLOOKUP($J397,'Product_Dim (2)'!$A$2:$G$101,{6},FALSE)</f>
        <v>123.46</v>
      </c>
      <c r="N397">
        <f>VLOOKUP($J397,'Product_Dim (2)'!$A$2:$G$101,7,FALSE)</f>
        <v>76</v>
      </c>
      <c r="O397" t="s">
        <v>1735</v>
      </c>
      <c r="P397" t="str">
        <f>VLOOKUP($O397,'Store_Dim (2)'!$A$2:$E$21,2,FALSE)</f>
        <v>Rivera-Warner</v>
      </c>
      <c r="Q397" t="str">
        <f>VLOOKUP(Table6[[#This Row],[Store_ID]],Table4[],3,FALSE)</f>
        <v>East</v>
      </c>
      <c r="R397" t="str">
        <f>VLOOKUP(Table6[[#This Row],[Store_ID]],Table4[],4,FALSE)</f>
        <v>Washingtonfurt</v>
      </c>
      <c r="S397" t="str">
        <f>VLOOKUP(Table6[[#This Row],[Store_ID]],Table4[],5,FALSE)</f>
        <v>Flagship</v>
      </c>
      <c r="T397">
        <v>4</v>
      </c>
      <c r="U397" s="6">
        <v>276.23</v>
      </c>
      <c r="V397" s="10">
        <v>0.12</v>
      </c>
      <c r="W397" t="s">
        <v>1807</v>
      </c>
      <c r="X397" s="6">
        <v>972.32960000000003</v>
      </c>
      <c r="AE397"/>
    </row>
    <row r="398" spans="1:31" x14ac:dyDescent="0.25">
      <c r="A398" t="s">
        <v>2205</v>
      </c>
      <c r="B398" t="str">
        <f>VLOOKUP(Table6[[#This Row],[Customer_ID]],Table1[[Customer_ID]:[Name]],2,FALSE)</f>
        <v>Laura Alvarez</v>
      </c>
      <c r="C398" t="str">
        <f>VLOOKUP(Table6[[#This Row],[Customer_ID]],Table1[[Customer_ID]:[City]],5,FALSE)</f>
        <v>Lawsonhaven</v>
      </c>
      <c r="D398">
        <f>VLOOKUP(Table6[[#This Row],[Customer_ID]],Table1[],3,FALSE)</f>
        <v>49</v>
      </c>
      <c r="E398" t="str">
        <f>VLOOKUP(Table6[[#This Row],[Customer_ID]],Table1[],4,FALSE)</f>
        <v>Female</v>
      </c>
      <c r="F398" t="str">
        <f>VLOOKUP(Table6[[#This Row],[Customer_ID]],Table1[],6,FALSE)</f>
        <v>Washington</v>
      </c>
      <c r="G398" t="str">
        <f>VLOOKUP(Table6[[#This Row],[Customer_ID]],Table1[],8,FALSE)</f>
        <v>Platinum</v>
      </c>
      <c r="H398" t="s">
        <v>71</v>
      </c>
      <c r="I398" s="16">
        <v>45407</v>
      </c>
      <c r="J398" t="s">
        <v>1567</v>
      </c>
      <c r="K398" t="str">
        <f>VLOOKUP($J398,'Product_Dim (2)'!$A$2:$G$101,{3,4,5,6},FALSE)</f>
        <v>Clothing</v>
      </c>
      <c r="L398" t="str">
        <f>VLOOKUP($J398,'Product_Dim (2)'!$A$2:$G$101,{4,5,6},FALSE)</f>
        <v>Bottoms</v>
      </c>
      <c r="M398" s="6">
        <f t="array" ref="M398">VLOOKUP($J398,'Product_Dim (2)'!$A$2:$G$101,{6},FALSE)</f>
        <v>265.73266666666666</v>
      </c>
      <c r="N398">
        <f>VLOOKUP($J398,'Product_Dim (2)'!$A$2:$G$101,7,FALSE)</f>
        <v>343</v>
      </c>
      <c r="O398" t="s">
        <v>1782</v>
      </c>
      <c r="P398" t="str">
        <f>VLOOKUP($O398,'Store_Dim (2)'!$A$2:$E$21,2,FALSE)</f>
        <v>Mcdonald Inc</v>
      </c>
      <c r="Q398" t="str">
        <f>VLOOKUP(Table6[[#This Row],[Store_ID]],Table4[],3,FALSE)</f>
        <v>South</v>
      </c>
      <c r="R398" t="str">
        <f>VLOOKUP(Table6[[#This Row],[Store_ID]],Table4[],4,FALSE)</f>
        <v>Christopherland</v>
      </c>
      <c r="S398" t="str">
        <f>VLOOKUP(Table6[[#This Row],[Store_ID]],Table4[],5,FALSE)</f>
        <v>Outlet</v>
      </c>
      <c r="T398">
        <v>3</v>
      </c>
      <c r="U398" s="6">
        <v>991.37</v>
      </c>
      <c r="V398" s="10">
        <v>0.1</v>
      </c>
      <c r="W398" t="s">
        <v>1809</v>
      </c>
      <c r="X398" s="6">
        <v>2676.6990000000001</v>
      </c>
      <c r="AE398"/>
    </row>
    <row r="399" spans="1:31" x14ac:dyDescent="0.25">
      <c r="A399" t="s">
        <v>2206</v>
      </c>
      <c r="B399" t="str">
        <f>VLOOKUP(Table6[[#This Row],[Customer_ID]],Table1[[Customer_ID]:[Name]],2,FALSE)</f>
        <v>Daniel Contreras</v>
      </c>
      <c r="C399" t="str">
        <f>VLOOKUP(Table6[[#This Row],[Customer_ID]],Table1[[Customer_ID]:[City]],5,FALSE)</f>
        <v>Robertview</v>
      </c>
      <c r="D399">
        <f>VLOOKUP(Table6[[#This Row],[Customer_ID]],Table1[],3,FALSE)</f>
        <v>36</v>
      </c>
      <c r="E399" t="str">
        <f>VLOOKUP(Table6[[#This Row],[Customer_ID]],Table1[],4,FALSE)</f>
        <v>Female</v>
      </c>
      <c r="F399" t="str">
        <f>VLOOKUP(Table6[[#This Row],[Customer_ID]],Table1[],6,FALSE)</f>
        <v>Florida</v>
      </c>
      <c r="G399" t="str">
        <f>VLOOKUP(Table6[[#This Row],[Customer_ID]],Table1[],8,FALSE)</f>
        <v>Platinum</v>
      </c>
      <c r="H399" t="s">
        <v>554</v>
      </c>
      <c r="I399" s="16">
        <v>45929</v>
      </c>
      <c r="J399" t="s">
        <v>1573</v>
      </c>
      <c r="K399" t="str">
        <f>VLOOKUP($J399,'Product_Dim (2)'!$A$2:$G$101,{3,4,5,6},FALSE)</f>
        <v>Home</v>
      </c>
      <c r="L399" t="str">
        <f>VLOOKUP($J399,'Product_Dim (2)'!$A$2:$G$101,{4,5,6},FALSE)</f>
        <v>Storage</v>
      </c>
      <c r="M399" s="6">
        <f t="array" ref="M399">VLOOKUP($J399,'Product_Dim (2)'!$A$2:$G$101,{6},FALSE)</f>
        <v>123.46</v>
      </c>
      <c r="N399">
        <f>VLOOKUP($J399,'Product_Dim (2)'!$A$2:$G$101,7,FALSE)</f>
        <v>76</v>
      </c>
      <c r="O399" t="s">
        <v>1780</v>
      </c>
      <c r="P399" t="str">
        <f>VLOOKUP($O399,'Store_Dim (2)'!$A$2:$E$21,2,FALSE)</f>
        <v>Gardner, Humphrey and Contreras</v>
      </c>
      <c r="Q399" t="str">
        <f>VLOOKUP(Table6[[#This Row],[Store_ID]],Table4[],3,FALSE)</f>
        <v>East</v>
      </c>
      <c r="R399" t="str">
        <f>VLOOKUP(Table6[[#This Row],[Store_ID]],Table4[],4,FALSE)</f>
        <v>Johnsonville</v>
      </c>
      <c r="S399" t="str">
        <f>VLOOKUP(Table6[[#This Row],[Store_ID]],Table4[],5,FALSE)</f>
        <v>Flagship</v>
      </c>
      <c r="T399">
        <v>3</v>
      </c>
      <c r="U399" s="6">
        <v>977.47</v>
      </c>
      <c r="V399" s="10">
        <v>0.05</v>
      </c>
      <c r="W399" t="s">
        <v>1807</v>
      </c>
      <c r="X399" s="6">
        <v>2785.7894999999999</v>
      </c>
      <c r="AE399"/>
    </row>
    <row r="400" spans="1:31" x14ac:dyDescent="0.25">
      <c r="A400" t="s">
        <v>2207</v>
      </c>
      <c r="B400" t="str">
        <f>VLOOKUP(Table6[[#This Row],[Customer_ID]],Table1[[Customer_ID]:[Name]],2,FALSE)</f>
        <v>Ronald Jones</v>
      </c>
      <c r="C400" t="str">
        <f>VLOOKUP(Table6[[#This Row],[Customer_ID]],Table1[[Customer_ID]:[City]],5,FALSE)</f>
        <v>Brownshire</v>
      </c>
      <c r="D400">
        <f>VLOOKUP(Table6[[#This Row],[Customer_ID]],Table1[],3,FALSE)</f>
        <v>26</v>
      </c>
      <c r="E400" t="str">
        <f>VLOOKUP(Table6[[#This Row],[Customer_ID]],Table1[],4,FALSE)</f>
        <v>Female</v>
      </c>
      <c r="F400" t="str">
        <f>VLOOKUP(Table6[[#This Row],[Customer_ID]],Table1[],6,FALSE)</f>
        <v>Tennessee</v>
      </c>
      <c r="G400" t="str">
        <f>VLOOKUP(Table6[[#This Row],[Customer_ID]],Table1[],8,FALSE)</f>
        <v>Silver</v>
      </c>
      <c r="H400" t="s">
        <v>666</v>
      </c>
      <c r="I400" s="16">
        <v>45844</v>
      </c>
      <c r="J400" t="s">
        <v>1719</v>
      </c>
      <c r="K400" t="str">
        <f>VLOOKUP($J400,'Product_Dim (2)'!$A$2:$G$101,{3,4,5,6},FALSE)</f>
        <v>Beauty</v>
      </c>
      <c r="L400" t="str">
        <f>VLOOKUP($J400,'Product_Dim (2)'!$A$2:$G$101,{4,5,6},FALSE)</f>
        <v>Skincare</v>
      </c>
      <c r="M400" s="6">
        <f t="array" ref="M400">VLOOKUP($J400,'Product_Dim (2)'!$A$2:$G$101,{6},FALSE)</f>
        <v>358.47</v>
      </c>
      <c r="N400">
        <f>VLOOKUP($J400,'Product_Dim (2)'!$A$2:$G$101,7,FALSE)</f>
        <v>213</v>
      </c>
      <c r="O400" t="s">
        <v>1777</v>
      </c>
      <c r="P400" t="str">
        <f>VLOOKUP($O400,'Store_Dim (2)'!$A$2:$E$21,2,FALSE)</f>
        <v>Thomas, Bridges and Harris</v>
      </c>
      <c r="Q400" t="str">
        <f>VLOOKUP(Table6[[#This Row],[Store_ID]],Table4[],3,FALSE)</f>
        <v>North</v>
      </c>
      <c r="R400" t="str">
        <f>VLOOKUP(Table6[[#This Row],[Store_ID]],Table4[],4,FALSE)</f>
        <v>Sabrinatown</v>
      </c>
      <c r="S400" t="str">
        <f>VLOOKUP(Table6[[#This Row],[Store_ID]],Table4[],5,FALSE)</f>
        <v>Online</v>
      </c>
      <c r="T400">
        <v>2</v>
      </c>
      <c r="U400" s="6">
        <v>308.7</v>
      </c>
      <c r="V400" s="10">
        <v>0.2</v>
      </c>
      <c r="W400" t="s">
        <v>1809</v>
      </c>
      <c r="X400" s="6">
        <v>493.92</v>
      </c>
      <c r="AE400"/>
    </row>
    <row r="401" spans="1:31" x14ac:dyDescent="0.25">
      <c r="A401" t="s">
        <v>2208</v>
      </c>
      <c r="B401" t="str">
        <f>VLOOKUP(Table6[[#This Row],[Customer_ID]],Table1[[Customer_ID]:[Name]],2,FALSE)</f>
        <v>Christopher Carter</v>
      </c>
      <c r="C401" t="str">
        <f>VLOOKUP(Table6[[#This Row],[Customer_ID]],Table1[[Customer_ID]:[City]],5,FALSE)</f>
        <v>Brendastad</v>
      </c>
      <c r="D401">
        <f>VLOOKUP(Table6[[#This Row],[Customer_ID]],Table1[],3,FALSE)</f>
        <v>27</v>
      </c>
      <c r="E401" t="str">
        <f>VLOOKUP(Table6[[#This Row],[Customer_ID]],Table1[],4,FALSE)</f>
        <v>Female</v>
      </c>
      <c r="F401" t="str">
        <f>VLOOKUP(Table6[[#This Row],[Customer_ID]],Table1[],6,FALSE)</f>
        <v>South Dakota</v>
      </c>
      <c r="G401" t="str">
        <f>VLOOKUP(Table6[[#This Row],[Customer_ID]],Table1[],8,FALSE)</f>
        <v>Platinum</v>
      </c>
      <c r="H401" t="s">
        <v>146</v>
      </c>
      <c r="I401" s="16">
        <v>45579</v>
      </c>
      <c r="J401" t="s">
        <v>1540</v>
      </c>
      <c r="K401" t="str">
        <f>VLOOKUP($J401,'Product_Dim (2)'!$A$2:$G$101,{3,4,5,6},FALSE)</f>
        <v>Beauty</v>
      </c>
      <c r="L401" t="str">
        <f>VLOOKUP($J401,'Product_Dim (2)'!$A$2:$G$101,{4,5,6},FALSE)</f>
        <v>Skincare</v>
      </c>
      <c r="M401" s="6">
        <f t="array" ref="M401">VLOOKUP($J401,'Product_Dim (2)'!$A$2:$G$101,{6},FALSE)</f>
        <v>312.8</v>
      </c>
      <c r="N401">
        <f>VLOOKUP($J401,'Product_Dim (2)'!$A$2:$G$101,7,FALSE)</f>
        <v>350</v>
      </c>
      <c r="O401" t="s">
        <v>1787</v>
      </c>
      <c r="P401" t="str">
        <f>VLOOKUP($O401,'Store_Dim (2)'!$A$2:$E$21,2,FALSE)</f>
        <v>Frederick-Wright</v>
      </c>
      <c r="Q401" t="str">
        <f>VLOOKUP(Table6[[#This Row],[Store_ID]],Table4[],3,FALSE)</f>
        <v>West</v>
      </c>
      <c r="R401" t="str">
        <f>VLOOKUP(Table6[[#This Row],[Store_ID]],Table4[],4,FALSE)</f>
        <v>New Jimmymouth</v>
      </c>
      <c r="S401" t="str">
        <f>VLOOKUP(Table6[[#This Row],[Store_ID]],Table4[],5,FALSE)</f>
        <v>Flagship</v>
      </c>
      <c r="T401">
        <v>2</v>
      </c>
      <c r="U401" s="6">
        <v>733.87</v>
      </c>
      <c r="V401" s="10">
        <v>0.1</v>
      </c>
      <c r="W401" t="s">
        <v>1809</v>
      </c>
      <c r="X401" s="6">
        <v>1320.9659999999999</v>
      </c>
      <c r="AE401"/>
    </row>
    <row r="402" spans="1:31" x14ac:dyDescent="0.25">
      <c r="A402" t="s">
        <v>2209</v>
      </c>
      <c r="B402" t="str">
        <f>VLOOKUP(Table6[[#This Row],[Customer_ID]],Table1[[Customer_ID]:[Name]],2,FALSE)</f>
        <v>Amy Fowler</v>
      </c>
      <c r="C402" t="str">
        <f>VLOOKUP(Table6[[#This Row],[Customer_ID]],Table1[[Customer_ID]:[City]],5,FALSE)</f>
        <v>West Bobbyshire</v>
      </c>
      <c r="D402">
        <f>VLOOKUP(Table6[[#This Row],[Customer_ID]],Table1[],3,FALSE)</f>
        <v>62</v>
      </c>
      <c r="E402" t="str">
        <f>VLOOKUP(Table6[[#This Row],[Customer_ID]],Table1[],4,FALSE)</f>
        <v>Female</v>
      </c>
      <c r="F402" t="str">
        <f>VLOOKUP(Table6[[#This Row],[Customer_ID]],Table1[],6,FALSE)</f>
        <v>New York</v>
      </c>
      <c r="G402" t="str">
        <f>VLOOKUP(Table6[[#This Row],[Customer_ID]],Table1[],8,FALSE)</f>
        <v>Platinum</v>
      </c>
      <c r="H402" t="s">
        <v>336</v>
      </c>
      <c r="I402" s="16">
        <v>45227</v>
      </c>
      <c r="J402" t="s">
        <v>1569</v>
      </c>
      <c r="K402" t="str">
        <f>VLOOKUP($J402,'Product_Dim (2)'!$A$2:$G$101,{3,4,5,6},FALSE)</f>
        <v>Sports</v>
      </c>
      <c r="L402" t="str">
        <f>VLOOKUP($J402,'Product_Dim (2)'!$A$2:$G$101,{4,5,6},FALSE)</f>
        <v>Equipment</v>
      </c>
      <c r="M402" s="6">
        <f t="array" ref="M402">VLOOKUP($J402,'Product_Dim (2)'!$A$2:$G$101,{6},FALSE)</f>
        <v>21.34</v>
      </c>
      <c r="N402">
        <f>VLOOKUP($J402,'Product_Dim (2)'!$A$2:$G$101,7,FALSE)</f>
        <v>65</v>
      </c>
      <c r="O402" t="s">
        <v>1787</v>
      </c>
      <c r="P402" t="str">
        <f>VLOOKUP($O402,'Store_Dim (2)'!$A$2:$E$21,2,FALSE)</f>
        <v>Frederick-Wright</v>
      </c>
      <c r="Q402" t="str">
        <f>VLOOKUP(Table6[[#This Row],[Store_ID]],Table4[],3,FALSE)</f>
        <v>West</v>
      </c>
      <c r="R402" t="str">
        <f>VLOOKUP(Table6[[#This Row],[Store_ID]],Table4[],4,FALSE)</f>
        <v>New Jimmymouth</v>
      </c>
      <c r="S402" t="str">
        <f>VLOOKUP(Table6[[#This Row],[Store_ID]],Table4[],5,FALSE)</f>
        <v>Flagship</v>
      </c>
      <c r="T402">
        <v>2</v>
      </c>
      <c r="U402" s="6">
        <v>22.47</v>
      </c>
      <c r="V402" s="10">
        <v>0.22</v>
      </c>
      <c r="W402" t="s">
        <v>1809</v>
      </c>
      <c r="X402" s="6">
        <v>35.053199999999997</v>
      </c>
      <c r="AE402"/>
    </row>
    <row r="403" spans="1:31" x14ac:dyDescent="0.25">
      <c r="A403" t="s">
        <v>2210</v>
      </c>
      <c r="B403" t="str">
        <f>VLOOKUP(Table6[[#This Row],[Customer_ID]],Table1[[Customer_ID]:[Name]],2,FALSE)</f>
        <v>Sherry Cabrera</v>
      </c>
      <c r="C403" t="str">
        <f>VLOOKUP(Table6[[#This Row],[Customer_ID]],Table1[[Customer_ID]:[City]],5,FALSE)</f>
        <v>Shannonview</v>
      </c>
      <c r="D403">
        <f>VLOOKUP(Table6[[#This Row],[Customer_ID]],Table1[],3,FALSE)</f>
        <v>55</v>
      </c>
      <c r="E403" t="str">
        <f>VLOOKUP(Table6[[#This Row],[Customer_ID]],Table1[],4,FALSE)</f>
        <v>Male</v>
      </c>
      <c r="F403" t="str">
        <f>VLOOKUP(Table6[[#This Row],[Customer_ID]],Table1[],6,FALSE)</f>
        <v>Pennsylvania</v>
      </c>
      <c r="G403" t="str">
        <f>VLOOKUP(Table6[[#This Row],[Customer_ID]],Table1[],8,FALSE)</f>
        <v>Silver</v>
      </c>
      <c r="H403" t="s">
        <v>1080</v>
      </c>
      <c r="I403" s="16">
        <v>45380</v>
      </c>
      <c r="J403" t="s">
        <v>1645</v>
      </c>
      <c r="K403" t="str">
        <f>VLOOKUP($J403,'Product_Dim (2)'!$A$2:$G$101,{3,4,5,6},FALSE)</f>
        <v>Sports</v>
      </c>
      <c r="L403" t="str">
        <f>VLOOKUP($J403,'Product_Dim (2)'!$A$2:$G$101,{4,5,6},FALSE)</f>
        <v>Fitness</v>
      </c>
      <c r="M403" s="6">
        <f t="array" ref="M403">VLOOKUP($J403,'Product_Dim (2)'!$A$2:$G$101,{6},FALSE)</f>
        <v>30.62</v>
      </c>
      <c r="N403">
        <f>VLOOKUP($J403,'Product_Dim (2)'!$A$2:$G$101,7,FALSE)</f>
        <v>138</v>
      </c>
      <c r="O403" t="s">
        <v>1780</v>
      </c>
      <c r="P403" t="str">
        <f>VLOOKUP($O403,'Store_Dim (2)'!$A$2:$E$21,2,FALSE)</f>
        <v>Gardner, Humphrey and Contreras</v>
      </c>
      <c r="Q403" t="str">
        <f>VLOOKUP(Table6[[#This Row],[Store_ID]],Table4[],3,FALSE)</f>
        <v>East</v>
      </c>
      <c r="R403" t="str">
        <f>VLOOKUP(Table6[[#This Row],[Store_ID]],Table4[],4,FALSE)</f>
        <v>Johnsonville</v>
      </c>
      <c r="S403" t="str">
        <f>VLOOKUP(Table6[[#This Row],[Store_ID]],Table4[],5,FALSE)</f>
        <v>Flagship</v>
      </c>
      <c r="T403">
        <v>4</v>
      </c>
      <c r="U403" s="6">
        <v>651.36</v>
      </c>
      <c r="V403" s="10">
        <v>0.13</v>
      </c>
      <c r="W403" t="s">
        <v>1807</v>
      </c>
      <c r="X403" s="6">
        <v>2266.7328000000002</v>
      </c>
      <c r="AE403"/>
    </row>
    <row r="404" spans="1:31" x14ac:dyDescent="0.25">
      <c r="A404" t="s">
        <v>2211</v>
      </c>
      <c r="B404" t="str">
        <f>VLOOKUP(Table6[[#This Row],[Customer_ID]],Table1[[Customer_ID]:[Name]],2,FALSE)</f>
        <v>Jared Moran</v>
      </c>
      <c r="C404" t="str">
        <f>VLOOKUP(Table6[[#This Row],[Customer_ID]],Table1[[Customer_ID]:[City]],5,FALSE)</f>
        <v>South David</v>
      </c>
      <c r="D404">
        <f>VLOOKUP(Table6[[#This Row],[Customer_ID]],Table1[],3,FALSE)</f>
        <v>28</v>
      </c>
      <c r="E404" t="str">
        <f>VLOOKUP(Table6[[#This Row],[Customer_ID]],Table1[],4,FALSE)</f>
        <v>Female</v>
      </c>
      <c r="F404" t="str">
        <f>VLOOKUP(Table6[[#This Row],[Customer_ID]],Table1[],6,FALSE)</f>
        <v>West Virginia</v>
      </c>
      <c r="G404" t="str">
        <f>VLOOKUP(Table6[[#This Row],[Customer_ID]],Table1[],8,FALSE)</f>
        <v>Bronze</v>
      </c>
      <c r="H404" t="s">
        <v>928</v>
      </c>
      <c r="I404" s="16">
        <v>45817</v>
      </c>
      <c r="J404" t="s">
        <v>1559</v>
      </c>
      <c r="K404" t="str">
        <f>VLOOKUP($J404,'Product_Dim (2)'!$A$2:$G$101,{3,4,5,6},FALSE)</f>
        <v>Home</v>
      </c>
      <c r="L404" t="str">
        <f>VLOOKUP($J404,'Product_Dim (2)'!$A$2:$G$101,{4,5,6},FALSE)</f>
        <v>Decor</v>
      </c>
      <c r="M404" s="6">
        <f t="array" ref="M404">VLOOKUP($J404,'Product_Dim (2)'!$A$2:$G$101,{6},FALSE)</f>
        <v>48.01</v>
      </c>
      <c r="N404">
        <f>VLOOKUP($J404,'Product_Dim (2)'!$A$2:$G$101,7,FALSE)</f>
        <v>439</v>
      </c>
      <c r="O404" t="s">
        <v>1772</v>
      </c>
      <c r="P404" t="str">
        <f>VLOOKUP($O404,'Store_Dim (2)'!$A$2:$E$21,2,FALSE)</f>
        <v>Hill, Wagner and Ballard</v>
      </c>
      <c r="Q404" t="str">
        <f>VLOOKUP(Table6[[#This Row],[Store_ID]],Table4[],3,FALSE)</f>
        <v>East</v>
      </c>
      <c r="R404" t="str">
        <f>VLOOKUP(Table6[[#This Row],[Store_ID]],Table4[],4,FALSE)</f>
        <v>East Davidville</v>
      </c>
      <c r="S404" t="str">
        <f>VLOOKUP(Table6[[#This Row],[Store_ID]],Table4[],5,FALSE)</f>
        <v>Online</v>
      </c>
      <c r="T404">
        <v>1</v>
      </c>
      <c r="U404" s="6">
        <v>753.39</v>
      </c>
      <c r="V404" s="10">
        <v>0.04</v>
      </c>
      <c r="W404" t="s">
        <v>1812</v>
      </c>
      <c r="X404" s="6">
        <v>723.25439999999992</v>
      </c>
      <c r="AE404"/>
    </row>
    <row r="405" spans="1:31" x14ac:dyDescent="0.25">
      <c r="A405" t="s">
        <v>2212</v>
      </c>
      <c r="B405" t="str">
        <f>VLOOKUP(Table6[[#This Row],[Customer_ID]],Table1[[Customer_ID]:[Name]],2,FALSE)</f>
        <v>Mary Boyd</v>
      </c>
      <c r="C405" t="str">
        <f>VLOOKUP(Table6[[#This Row],[Customer_ID]],Table1[[Customer_ID]:[City]],5,FALSE)</f>
        <v>New Logan</v>
      </c>
      <c r="D405">
        <f>VLOOKUP(Table6[[#This Row],[Customer_ID]],Table1[],3,FALSE)</f>
        <v>25</v>
      </c>
      <c r="E405" t="str">
        <f>VLOOKUP(Table6[[#This Row],[Customer_ID]],Table1[],4,FALSE)</f>
        <v>Female</v>
      </c>
      <c r="F405" t="str">
        <f>VLOOKUP(Table6[[#This Row],[Customer_ID]],Table1[],6,FALSE)</f>
        <v>Michigan</v>
      </c>
      <c r="G405" t="str">
        <f>VLOOKUP(Table6[[#This Row],[Customer_ID]],Table1[],8,FALSE)</f>
        <v>Bronze</v>
      </c>
      <c r="H405" t="s">
        <v>651</v>
      </c>
      <c r="I405" s="16">
        <v>45576</v>
      </c>
      <c r="J405" t="s">
        <v>1673</v>
      </c>
      <c r="K405" t="str">
        <f>VLOOKUP($J405,'Product_Dim (2)'!$A$2:$G$101,{3,4,5,6},FALSE)</f>
        <v>Beauty</v>
      </c>
      <c r="L405" t="str">
        <f>VLOOKUP($J405,'Product_Dim (2)'!$A$2:$G$101,{4,5,6},FALSE)</f>
        <v>Haircare</v>
      </c>
      <c r="M405" s="6">
        <f t="array" ref="M405">VLOOKUP($J405,'Product_Dim (2)'!$A$2:$G$101,{6},FALSE)</f>
        <v>214.32</v>
      </c>
      <c r="N405">
        <f>VLOOKUP($J405,'Product_Dim (2)'!$A$2:$G$101,7,FALSE)</f>
        <v>383</v>
      </c>
      <c r="O405" t="s">
        <v>1777</v>
      </c>
      <c r="P405" t="str">
        <f>VLOOKUP($O405,'Store_Dim (2)'!$A$2:$E$21,2,FALSE)</f>
        <v>Thomas, Bridges and Harris</v>
      </c>
      <c r="Q405" t="str">
        <f>VLOOKUP(Table6[[#This Row],[Store_ID]],Table4[],3,FALSE)</f>
        <v>North</v>
      </c>
      <c r="R405" t="str">
        <f>VLOOKUP(Table6[[#This Row],[Store_ID]],Table4[],4,FALSE)</f>
        <v>Sabrinatown</v>
      </c>
      <c r="S405" t="str">
        <f>VLOOKUP(Table6[[#This Row],[Store_ID]],Table4[],5,FALSE)</f>
        <v>Online</v>
      </c>
      <c r="T405">
        <v>4</v>
      </c>
      <c r="U405" s="6">
        <v>849.17</v>
      </c>
      <c r="V405" s="10">
        <v>0.12</v>
      </c>
      <c r="W405" t="s">
        <v>1812</v>
      </c>
      <c r="X405" s="6">
        <v>2989.0783999999999</v>
      </c>
      <c r="AE405"/>
    </row>
    <row r="406" spans="1:31" x14ac:dyDescent="0.25">
      <c r="A406" t="s">
        <v>2213</v>
      </c>
      <c r="B406" t="str">
        <f>VLOOKUP(Table6[[#This Row],[Customer_ID]],Table1[[Customer_ID]:[Name]],2,FALSE)</f>
        <v>Tanya Lopez</v>
      </c>
      <c r="C406" t="str">
        <f>VLOOKUP(Table6[[#This Row],[Customer_ID]],Table1[[Customer_ID]:[City]],5,FALSE)</f>
        <v>West Jeffreyburgh</v>
      </c>
      <c r="D406">
        <f>VLOOKUP(Table6[[#This Row],[Customer_ID]],Table1[],3,FALSE)</f>
        <v>34</v>
      </c>
      <c r="E406" t="str">
        <f>VLOOKUP(Table6[[#This Row],[Customer_ID]],Table1[],4,FALSE)</f>
        <v>Female</v>
      </c>
      <c r="F406" t="str">
        <f>VLOOKUP(Table6[[#This Row],[Customer_ID]],Table1[],6,FALSE)</f>
        <v>Iowa</v>
      </c>
      <c r="G406" t="str">
        <f>VLOOKUP(Table6[[#This Row],[Customer_ID]],Table1[],8,FALSE)</f>
        <v>Gold</v>
      </c>
      <c r="H406" t="s">
        <v>1171</v>
      </c>
      <c r="I406" s="16">
        <v>45495</v>
      </c>
      <c r="J406" t="s">
        <v>1571</v>
      </c>
      <c r="K406" t="str">
        <f>VLOOKUP($J406,'Product_Dim (2)'!$A$2:$G$101,{3,4,5,6},FALSE)</f>
        <v>Sports</v>
      </c>
      <c r="L406" t="str">
        <f>VLOOKUP($J406,'Product_Dim (2)'!$A$2:$G$101,{4,5,6},FALSE)</f>
        <v>Accessories</v>
      </c>
      <c r="M406" s="6">
        <f t="array" ref="M406">VLOOKUP($J406,'Product_Dim (2)'!$A$2:$G$101,{6},FALSE)</f>
        <v>131.51</v>
      </c>
      <c r="N406">
        <f ca="1">VLOOKUP($J406,'Product_Dim (2)'!$A$2:$G$101,7,FALSE)</f>
        <v>0</v>
      </c>
      <c r="O406" t="s">
        <v>1735</v>
      </c>
      <c r="P406" t="str">
        <f>VLOOKUP($O406,'Store_Dim (2)'!$A$2:$E$21,2,FALSE)</f>
        <v>Rivera-Warner</v>
      </c>
      <c r="Q406" t="str">
        <f>VLOOKUP(Table6[[#This Row],[Store_ID]],Table4[],3,FALSE)</f>
        <v>East</v>
      </c>
      <c r="R406" t="str">
        <f>VLOOKUP(Table6[[#This Row],[Store_ID]],Table4[],4,FALSE)</f>
        <v>Washingtonfurt</v>
      </c>
      <c r="S406" t="str">
        <f>VLOOKUP(Table6[[#This Row],[Store_ID]],Table4[],5,FALSE)</f>
        <v>Flagship</v>
      </c>
      <c r="T406">
        <v>4</v>
      </c>
      <c r="U406" s="6">
        <v>585.45000000000005</v>
      </c>
      <c r="V406" s="10">
        <v>0.25</v>
      </c>
      <c r="W406" t="s">
        <v>1812</v>
      </c>
      <c r="X406" s="6">
        <v>1756.35</v>
      </c>
      <c r="AE406"/>
    </row>
    <row r="407" spans="1:31" x14ac:dyDescent="0.25">
      <c r="A407" t="s">
        <v>2214</v>
      </c>
      <c r="B407" t="str">
        <f>VLOOKUP(Table6[[#This Row],[Customer_ID]],Table1[[Customer_ID]:[Name]],2,FALSE)</f>
        <v>Elizabeth Foster</v>
      </c>
      <c r="C407" t="str">
        <f>VLOOKUP(Table6[[#This Row],[Customer_ID]],Table1[[Customer_ID]:[City]],5,FALSE)</f>
        <v>Anthonymouth</v>
      </c>
      <c r="D407">
        <f>VLOOKUP(Table6[[#This Row],[Customer_ID]],Table1[],3,FALSE)</f>
        <v>33</v>
      </c>
      <c r="E407" t="str">
        <f>VLOOKUP(Table6[[#This Row],[Customer_ID]],Table1[],4,FALSE)</f>
        <v>Female</v>
      </c>
      <c r="F407" t="str">
        <f>VLOOKUP(Table6[[#This Row],[Customer_ID]],Table1[],6,FALSE)</f>
        <v>Oklahoma</v>
      </c>
      <c r="G407" t="str">
        <f>VLOOKUP(Table6[[#This Row],[Customer_ID]],Table1[],8,FALSE)</f>
        <v>Gold</v>
      </c>
      <c r="H407" t="s">
        <v>1450</v>
      </c>
      <c r="I407" s="16">
        <v>45628</v>
      </c>
      <c r="J407" t="s">
        <v>1681</v>
      </c>
      <c r="K407" t="str">
        <f>VLOOKUP($J407,'Product_Dim (2)'!$A$2:$G$101,{3,4,5,6},FALSE)</f>
        <v>Clothing</v>
      </c>
      <c r="L407" t="str">
        <f>VLOOKUP($J407,'Product_Dim (2)'!$A$2:$G$101,{4,5,6},FALSE)</f>
        <v>Footwear</v>
      </c>
      <c r="M407" s="6">
        <f t="array" ref="M407">VLOOKUP($J407,'Product_Dim (2)'!$A$2:$G$101,{6},FALSE)</f>
        <v>158.13999999999999</v>
      </c>
      <c r="N407">
        <f>VLOOKUP($J407,'Product_Dim (2)'!$A$2:$G$101,7,FALSE)</f>
        <v>82</v>
      </c>
      <c r="O407" t="s">
        <v>1787</v>
      </c>
      <c r="P407" t="str">
        <f>VLOOKUP($O407,'Store_Dim (2)'!$A$2:$E$21,2,FALSE)</f>
        <v>Frederick-Wright</v>
      </c>
      <c r="Q407" t="str">
        <f>VLOOKUP(Table6[[#This Row],[Store_ID]],Table4[],3,FALSE)</f>
        <v>West</v>
      </c>
      <c r="R407" t="str">
        <f>VLOOKUP(Table6[[#This Row],[Store_ID]],Table4[],4,FALSE)</f>
        <v>New Jimmymouth</v>
      </c>
      <c r="S407" t="str">
        <f>VLOOKUP(Table6[[#This Row],[Store_ID]],Table4[],5,FALSE)</f>
        <v>Flagship</v>
      </c>
      <c r="T407">
        <v>1</v>
      </c>
      <c r="U407" s="6">
        <v>745.15</v>
      </c>
      <c r="V407" s="10">
        <v>0.25</v>
      </c>
      <c r="W407" t="s">
        <v>1812</v>
      </c>
      <c r="X407" s="6">
        <v>558.86249999999995</v>
      </c>
      <c r="AE407"/>
    </row>
    <row r="408" spans="1:31" x14ac:dyDescent="0.25">
      <c r="A408" t="s">
        <v>2215</v>
      </c>
      <c r="B408" t="str">
        <f>VLOOKUP(Table6[[#This Row],[Customer_ID]],Table1[[Customer_ID]:[Name]],2,FALSE)</f>
        <v>Matthew Hunter Jr.</v>
      </c>
      <c r="C408" t="str">
        <f>VLOOKUP(Table6[[#This Row],[Customer_ID]],Table1[[Customer_ID]:[City]],5,FALSE)</f>
        <v>Gregoryview</v>
      </c>
      <c r="D408">
        <f>VLOOKUP(Table6[[#This Row],[Customer_ID]],Table1[],3,FALSE)</f>
        <v>61</v>
      </c>
      <c r="E408" t="str">
        <f>VLOOKUP(Table6[[#This Row],[Customer_ID]],Table1[],4,FALSE)</f>
        <v>Female</v>
      </c>
      <c r="F408" t="str">
        <f>VLOOKUP(Table6[[#This Row],[Customer_ID]],Table1[],6,FALSE)</f>
        <v>Illinois</v>
      </c>
      <c r="G408" t="str">
        <f>VLOOKUP(Table6[[#This Row],[Customer_ID]],Table1[],8,FALSE)</f>
        <v>Gold</v>
      </c>
      <c r="H408" t="s">
        <v>188</v>
      </c>
      <c r="I408" s="16">
        <v>45244</v>
      </c>
      <c r="J408" t="s">
        <v>1729</v>
      </c>
      <c r="K408" t="str">
        <f>VLOOKUP($J408,'Product_Dim (2)'!$A$2:$G$101,{3,4,5,6},FALSE)</f>
        <v>Home</v>
      </c>
      <c r="L408" t="str">
        <f>VLOOKUP($J408,'Product_Dim (2)'!$A$2:$G$101,{4,5,6},FALSE)</f>
        <v>Kitchen</v>
      </c>
      <c r="M408" s="6">
        <f t="array" ref="M408">VLOOKUP($J408,'Product_Dim (2)'!$A$2:$G$101,{6},FALSE)</f>
        <v>201.41</v>
      </c>
      <c r="N408">
        <f>VLOOKUP($J408,'Product_Dim (2)'!$A$2:$G$101,7,FALSE)</f>
        <v>146</v>
      </c>
      <c r="O408" t="s">
        <v>1744</v>
      </c>
      <c r="P408" t="str">
        <f>VLOOKUP($O408,'Store_Dim (2)'!$A$2:$E$21,2,FALSE)</f>
        <v>Black-Horn</v>
      </c>
      <c r="Q408" t="str">
        <f>VLOOKUP(Table6[[#This Row],[Store_ID]],Table4[],3,FALSE)</f>
        <v>South</v>
      </c>
      <c r="R408" t="str">
        <f>VLOOKUP(Table6[[#This Row],[Store_ID]],Table4[],4,FALSE)</f>
        <v>North Nancyview</v>
      </c>
      <c r="S408" t="str">
        <f>VLOOKUP(Table6[[#This Row],[Store_ID]],Table4[],5,FALSE)</f>
        <v>Outlet</v>
      </c>
      <c r="T408">
        <v>1</v>
      </c>
      <c r="U408" s="6">
        <v>848.69</v>
      </c>
      <c r="V408" s="10">
        <v>0.04</v>
      </c>
      <c r="W408" t="s">
        <v>1812</v>
      </c>
      <c r="X408" s="6">
        <v>814.74239999999998</v>
      </c>
      <c r="AE408"/>
    </row>
    <row r="409" spans="1:31" x14ac:dyDescent="0.25">
      <c r="A409" t="s">
        <v>2216</v>
      </c>
      <c r="B409" t="str">
        <f>VLOOKUP(Table6[[#This Row],[Customer_ID]],Table1[[Customer_ID]:[Name]],2,FALSE)</f>
        <v>Megan Ryan</v>
      </c>
      <c r="C409" t="str">
        <f>VLOOKUP(Table6[[#This Row],[Customer_ID]],Table1[[Customer_ID]:[City]],5,FALSE)</f>
        <v>Andrewsfurt</v>
      </c>
      <c r="D409">
        <f>VLOOKUP(Table6[[#This Row],[Customer_ID]],Table1[],3,FALSE)</f>
        <v>59</v>
      </c>
      <c r="E409" t="str">
        <f>VLOOKUP(Table6[[#This Row],[Customer_ID]],Table1[],4,FALSE)</f>
        <v>Female</v>
      </c>
      <c r="F409" t="str">
        <f>VLOOKUP(Table6[[#This Row],[Customer_ID]],Table1[],6,FALSE)</f>
        <v>Idaho</v>
      </c>
      <c r="G409" t="str">
        <f>VLOOKUP(Table6[[#This Row],[Customer_ID]],Table1[],8,FALSE)</f>
        <v>Bronze</v>
      </c>
      <c r="H409" t="s">
        <v>1269</v>
      </c>
      <c r="I409" s="16">
        <v>45336</v>
      </c>
      <c r="J409" t="s">
        <v>1671</v>
      </c>
      <c r="K409" t="str">
        <f>VLOOKUP($J409,'Product_Dim (2)'!$A$2:$G$101,{3,4,5,6},FALSE)</f>
        <v>Home</v>
      </c>
      <c r="L409" t="str">
        <f>VLOOKUP($J409,'Product_Dim (2)'!$A$2:$G$101,{4,5,6},FALSE)</f>
        <v>Storage</v>
      </c>
      <c r="M409" s="6">
        <f t="array" ref="M409">VLOOKUP($J409,'Product_Dim (2)'!$A$2:$G$101,{6},FALSE)</f>
        <v>138.05000000000001</v>
      </c>
      <c r="N409">
        <f>VLOOKUP($J409,'Product_Dim (2)'!$A$2:$G$101,7,FALSE)</f>
        <v>89</v>
      </c>
      <c r="O409" t="s">
        <v>1782</v>
      </c>
      <c r="P409" t="str">
        <f>VLOOKUP($O409,'Store_Dim (2)'!$A$2:$E$21,2,FALSE)</f>
        <v>Mcdonald Inc</v>
      </c>
      <c r="Q409" t="str">
        <f>VLOOKUP(Table6[[#This Row],[Store_ID]],Table4[],3,FALSE)</f>
        <v>South</v>
      </c>
      <c r="R409" t="str">
        <f>VLOOKUP(Table6[[#This Row],[Store_ID]],Table4[],4,FALSE)</f>
        <v>Christopherland</v>
      </c>
      <c r="S409" t="str">
        <f>VLOOKUP(Table6[[#This Row],[Store_ID]],Table4[],5,FALSE)</f>
        <v>Outlet</v>
      </c>
      <c r="T409">
        <v>2</v>
      </c>
      <c r="U409" s="6">
        <v>247.67</v>
      </c>
      <c r="V409" s="10">
        <v>0.1</v>
      </c>
      <c r="W409" t="s">
        <v>1809</v>
      </c>
      <c r="X409" s="6">
        <v>445.80599999999998</v>
      </c>
      <c r="AE409"/>
    </row>
    <row r="410" spans="1:31" x14ac:dyDescent="0.25">
      <c r="A410" t="s">
        <v>2217</v>
      </c>
      <c r="B410" t="str">
        <f>VLOOKUP(Table6[[#This Row],[Customer_ID]],Table1[[Customer_ID]:[Name]],2,FALSE)</f>
        <v>Tonya Reynolds</v>
      </c>
      <c r="C410" t="str">
        <f>VLOOKUP(Table6[[#This Row],[Customer_ID]],Table1[[Customer_ID]:[City]],5,FALSE)</f>
        <v>Darleneton</v>
      </c>
      <c r="D410">
        <f>VLOOKUP(Table6[[#This Row],[Customer_ID]],Table1[],3,FALSE)</f>
        <v>55</v>
      </c>
      <c r="E410" t="str">
        <f>VLOOKUP(Table6[[#This Row],[Customer_ID]],Table1[],4,FALSE)</f>
        <v>Female</v>
      </c>
      <c r="F410" t="str">
        <f>VLOOKUP(Table6[[#This Row],[Customer_ID]],Table1[],6,FALSE)</f>
        <v>Michigan</v>
      </c>
      <c r="G410" t="str">
        <f>VLOOKUP(Table6[[#This Row],[Customer_ID]],Table1[],8,FALSE)</f>
        <v>Gold</v>
      </c>
      <c r="H410" t="s">
        <v>152</v>
      </c>
      <c r="I410" s="16">
        <v>45465</v>
      </c>
      <c r="J410" t="s">
        <v>1679</v>
      </c>
      <c r="K410" t="str">
        <f>VLOOKUP($J410,'Product_Dim (2)'!$A$2:$G$101,{3,4,5,6},FALSE)</f>
        <v>Electronics</v>
      </c>
      <c r="L410" t="str">
        <f>VLOOKUP($J410,'Product_Dim (2)'!$A$2:$G$101,{4,5,6},FALSE)</f>
        <v>Audio</v>
      </c>
      <c r="M410" s="6">
        <f t="array" ref="M410">VLOOKUP($J410,'Product_Dim (2)'!$A$2:$G$101,{6},FALSE)</f>
        <v>403.71</v>
      </c>
      <c r="N410">
        <f>VLOOKUP($J410,'Product_Dim (2)'!$A$2:$G$101,7,FALSE)</f>
        <v>159</v>
      </c>
      <c r="O410" t="s">
        <v>1749</v>
      </c>
      <c r="P410" t="str">
        <f>VLOOKUP($O410,'Store_Dim (2)'!$A$2:$E$21,2,FALSE)</f>
        <v>Johnson-Wright</v>
      </c>
      <c r="Q410" t="str">
        <f>VLOOKUP(Table6[[#This Row],[Store_ID]],Table4[],3,FALSE)</f>
        <v>North</v>
      </c>
      <c r="R410" t="str">
        <f>VLOOKUP(Table6[[#This Row],[Store_ID]],Table4[],4,FALSE)</f>
        <v>Hoodberg</v>
      </c>
      <c r="S410" t="str">
        <f>VLOOKUP(Table6[[#This Row],[Store_ID]],Table4[],5,FALSE)</f>
        <v>Outlet</v>
      </c>
      <c r="T410">
        <v>3</v>
      </c>
      <c r="U410" s="6">
        <v>220.51</v>
      </c>
      <c r="V410" s="10">
        <v>0.02</v>
      </c>
      <c r="W410" t="s">
        <v>1809</v>
      </c>
      <c r="X410" s="6">
        <v>648.29939999999999</v>
      </c>
      <c r="AE410"/>
    </row>
    <row r="411" spans="1:31" x14ac:dyDescent="0.25">
      <c r="A411" t="s">
        <v>2218</v>
      </c>
      <c r="B411" t="str">
        <f>VLOOKUP(Table6[[#This Row],[Customer_ID]],Table1[[Customer_ID]:[Name]],2,FALSE)</f>
        <v>Reginald Willis</v>
      </c>
      <c r="C411" t="str">
        <f>VLOOKUP(Table6[[#This Row],[Customer_ID]],Table1[[Customer_ID]:[City]],5,FALSE)</f>
        <v>Kellybury</v>
      </c>
      <c r="D411">
        <f>VLOOKUP(Table6[[#This Row],[Customer_ID]],Table1[],3,FALSE)</f>
        <v>62</v>
      </c>
      <c r="E411" t="str">
        <f>VLOOKUP(Table6[[#This Row],[Customer_ID]],Table1[],4,FALSE)</f>
        <v>Female</v>
      </c>
      <c r="F411" t="str">
        <f>VLOOKUP(Table6[[#This Row],[Customer_ID]],Table1[],6,FALSE)</f>
        <v>New York</v>
      </c>
      <c r="G411" t="str">
        <f>VLOOKUP(Table6[[#This Row],[Customer_ID]],Table1[],8,FALSE)</f>
        <v>Bronze</v>
      </c>
      <c r="H411" t="s">
        <v>1018</v>
      </c>
      <c r="I411" s="16">
        <v>45837</v>
      </c>
      <c r="J411" t="s">
        <v>1561</v>
      </c>
      <c r="K411" t="str">
        <f>VLOOKUP($J411,'Product_Dim (2)'!$A$2:$G$101,{3,4,5,6},FALSE)</f>
        <v>Electronics</v>
      </c>
      <c r="L411" t="str">
        <f>VLOOKUP($J411,'Product_Dim (2)'!$A$2:$G$101,{4,5,6},FALSE)</f>
        <v>Appliances</v>
      </c>
      <c r="M411" s="6">
        <f t="array" ref="M411">VLOOKUP($J411,'Product_Dim (2)'!$A$2:$G$101,{6},FALSE)</f>
        <v>465.34</v>
      </c>
      <c r="N411">
        <f>VLOOKUP($J411,'Product_Dim (2)'!$A$2:$G$101,7,FALSE)</f>
        <v>301</v>
      </c>
      <c r="O411" t="s">
        <v>1787</v>
      </c>
      <c r="P411" t="str">
        <f>VLOOKUP($O411,'Store_Dim (2)'!$A$2:$E$21,2,FALSE)</f>
        <v>Frederick-Wright</v>
      </c>
      <c r="Q411" t="str">
        <f>VLOOKUP(Table6[[#This Row],[Store_ID]],Table4[],3,FALSE)</f>
        <v>West</v>
      </c>
      <c r="R411" t="str">
        <f>VLOOKUP(Table6[[#This Row],[Store_ID]],Table4[],4,FALSE)</f>
        <v>New Jimmymouth</v>
      </c>
      <c r="S411" t="str">
        <f>VLOOKUP(Table6[[#This Row],[Store_ID]],Table4[],5,FALSE)</f>
        <v>Flagship</v>
      </c>
      <c r="T411">
        <v>4</v>
      </c>
      <c r="U411" s="6">
        <v>370.63</v>
      </c>
      <c r="V411" s="10">
        <v>0.08</v>
      </c>
      <c r="W411" t="s">
        <v>1807</v>
      </c>
      <c r="X411" s="6">
        <v>1363.9184</v>
      </c>
      <c r="AE411"/>
    </row>
    <row r="412" spans="1:31" x14ac:dyDescent="0.25">
      <c r="A412" t="s">
        <v>2219</v>
      </c>
      <c r="B412" t="str">
        <f>VLOOKUP(Table6[[#This Row],[Customer_ID]],Table1[[Customer_ID]:[Name]],2,FALSE)</f>
        <v>Heidi Tyler</v>
      </c>
      <c r="C412" t="str">
        <f>VLOOKUP(Table6[[#This Row],[Customer_ID]],Table1[[Customer_ID]:[City]],5,FALSE)</f>
        <v>Dawnstad</v>
      </c>
      <c r="D412">
        <f>VLOOKUP(Table6[[#This Row],[Customer_ID]],Table1[],3,FALSE)</f>
        <v>40</v>
      </c>
      <c r="E412" t="str">
        <f>VLOOKUP(Table6[[#This Row],[Customer_ID]],Table1[],4,FALSE)</f>
        <v>Female</v>
      </c>
      <c r="F412" t="str">
        <f>VLOOKUP(Table6[[#This Row],[Customer_ID]],Table1[],6,FALSE)</f>
        <v>Oregon</v>
      </c>
      <c r="G412" t="str">
        <f>VLOOKUP(Table6[[#This Row],[Customer_ID]],Table1[],8,FALSE)</f>
        <v>Bronze</v>
      </c>
      <c r="H412" t="s">
        <v>1207</v>
      </c>
      <c r="I412" s="16">
        <v>45706</v>
      </c>
      <c r="J412" t="s">
        <v>1589</v>
      </c>
      <c r="K412" t="str">
        <f>VLOOKUP($J412,'Product_Dim (2)'!$A$2:$G$101,{3,4,5,6},FALSE)</f>
        <v>Home</v>
      </c>
      <c r="L412" t="str">
        <f>VLOOKUP($J412,'Product_Dim (2)'!$A$2:$G$101,{4,5,6},FALSE)</f>
        <v>Decor</v>
      </c>
      <c r="M412" s="6">
        <f t="array" ref="M412">VLOOKUP($J412,'Product_Dim (2)'!$A$2:$G$101,{6},FALSE)</f>
        <v>218.48</v>
      </c>
      <c r="N412">
        <f>VLOOKUP($J412,'Product_Dim (2)'!$A$2:$G$101,7,FALSE)</f>
        <v>276</v>
      </c>
      <c r="O412" t="s">
        <v>1796</v>
      </c>
      <c r="P412" t="str">
        <f>VLOOKUP($O412,'Store_Dim (2)'!$A$2:$E$21,2,FALSE)</f>
        <v>Mann-Austin</v>
      </c>
      <c r="Q412" t="str">
        <f>VLOOKUP(Table6[[#This Row],[Store_ID]],Table4[],3,FALSE)</f>
        <v>East</v>
      </c>
      <c r="R412" t="str">
        <f>VLOOKUP(Table6[[#This Row],[Store_ID]],Table4[],4,FALSE)</f>
        <v>Vasquezborough</v>
      </c>
      <c r="S412" t="str">
        <f>VLOOKUP(Table6[[#This Row],[Store_ID]],Table4[],5,FALSE)</f>
        <v>Online</v>
      </c>
      <c r="T412">
        <v>4</v>
      </c>
      <c r="U412" s="6">
        <v>349.84</v>
      </c>
      <c r="V412" s="10">
        <v>0.11</v>
      </c>
      <c r="W412" t="s">
        <v>1807</v>
      </c>
      <c r="X412" s="6">
        <v>1245.4304</v>
      </c>
      <c r="AE412"/>
    </row>
    <row r="413" spans="1:31" x14ac:dyDescent="0.25">
      <c r="A413" t="s">
        <v>2220</v>
      </c>
      <c r="B413" t="str">
        <f>VLOOKUP(Table6[[#This Row],[Customer_ID]],Table1[[Customer_ID]:[Name]],2,FALSE)</f>
        <v>Joseph Snow</v>
      </c>
      <c r="C413" t="str">
        <f>VLOOKUP(Table6[[#This Row],[Customer_ID]],Table1[[Customer_ID]:[City]],5,FALSE)</f>
        <v>South Michaelfort</v>
      </c>
      <c r="D413">
        <f>VLOOKUP(Table6[[#This Row],[Customer_ID]],Table1[],3,FALSE)</f>
        <v>45</v>
      </c>
      <c r="E413" t="str">
        <f>VLOOKUP(Table6[[#This Row],[Customer_ID]],Table1[],4,FALSE)</f>
        <v>Male</v>
      </c>
      <c r="F413" t="str">
        <f>VLOOKUP(Table6[[#This Row],[Customer_ID]],Table1[],6,FALSE)</f>
        <v>Vermont</v>
      </c>
      <c r="G413" t="str">
        <f>VLOOKUP(Table6[[#This Row],[Customer_ID]],Table1[],8,FALSE)</f>
        <v>Gold</v>
      </c>
      <c r="H413" t="s">
        <v>167</v>
      </c>
      <c r="I413" s="16">
        <v>45823</v>
      </c>
      <c r="J413" t="s">
        <v>1609</v>
      </c>
      <c r="K413" t="str">
        <f>VLOOKUP($J413,'Product_Dim (2)'!$A$2:$G$101,{3,4,5,6},FALSE)</f>
        <v>Electronics</v>
      </c>
      <c r="L413" t="str">
        <f>VLOOKUP($J413,'Product_Dim (2)'!$A$2:$G$101,{4,5,6},FALSE)</f>
        <v>Mobile</v>
      </c>
      <c r="M413" s="6">
        <f t="array" ref="M413">VLOOKUP($J413,'Product_Dim (2)'!$A$2:$G$101,{6},FALSE)</f>
        <v>326.06</v>
      </c>
      <c r="N413">
        <f>VLOOKUP($J413,'Product_Dim (2)'!$A$2:$G$101,7,FALSE)</f>
        <v>301</v>
      </c>
      <c r="O413" t="s">
        <v>1777</v>
      </c>
      <c r="P413" t="str">
        <f>VLOOKUP($O413,'Store_Dim (2)'!$A$2:$E$21,2,FALSE)</f>
        <v>Thomas, Bridges and Harris</v>
      </c>
      <c r="Q413" t="str">
        <f>VLOOKUP(Table6[[#This Row],[Store_ID]],Table4[],3,FALSE)</f>
        <v>North</v>
      </c>
      <c r="R413" t="str">
        <f>VLOOKUP(Table6[[#This Row],[Store_ID]],Table4[],4,FALSE)</f>
        <v>Sabrinatown</v>
      </c>
      <c r="S413" t="str">
        <f>VLOOKUP(Table6[[#This Row],[Store_ID]],Table4[],5,FALSE)</f>
        <v>Online</v>
      </c>
      <c r="T413">
        <v>1</v>
      </c>
      <c r="U413" s="6">
        <v>770.87</v>
      </c>
      <c r="V413" s="10">
        <v>0.1</v>
      </c>
      <c r="W413" t="s">
        <v>1812</v>
      </c>
      <c r="X413" s="6">
        <v>693.78300000000002</v>
      </c>
      <c r="AE413"/>
    </row>
    <row r="414" spans="1:31" x14ac:dyDescent="0.25">
      <c r="A414" t="s">
        <v>2221</v>
      </c>
      <c r="B414" t="str">
        <f>VLOOKUP(Table6[[#This Row],[Customer_ID]],Table1[[Customer_ID]:[Name]],2,FALSE)</f>
        <v>Dylan Gutierrez</v>
      </c>
      <c r="C414" t="str">
        <f>VLOOKUP(Table6[[#This Row],[Customer_ID]],Table1[[Customer_ID]:[City]],5,FALSE)</f>
        <v>New Jamesview</v>
      </c>
      <c r="D414">
        <f>VLOOKUP(Table6[[#This Row],[Customer_ID]],Table1[],3,FALSE)</f>
        <v>40</v>
      </c>
      <c r="E414" t="str">
        <f>VLOOKUP(Table6[[#This Row],[Customer_ID]],Table1[],4,FALSE)</f>
        <v>Male</v>
      </c>
      <c r="F414" t="str">
        <f>VLOOKUP(Table6[[#This Row],[Customer_ID]],Table1[],6,FALSE)</f>
        <v>West Virginia</v>
      </c>
      <c r="G414" t="str">
        <f>VLOOKUP(Table6[[#This Row],[Customer_ID]],Table1[],8,FALSE)</f>
        <v>Bronze</v>
      </c>
      <c r="H414" t="s">
        <v>1458</v>
      </c>
      <c r="I414" s="16">
        <v>45518</v>
      </c>
      <c r="J414" t="s">
        <v>1729</v>
      </c>
      <c r="K414" t="str">
        <f>VLOOKUP($J414,'Product_Dim (2)'!$A$2:$G$101,{3,4,5,6},FALSE)</f>
        <v>Home</v>
      </c>
      <c r="L414" t="str">
        <f>VLOOKUP($J414,'Product_Dim (2)'!$A$2:$G$101,{4,5,6},FALSE)</f>
        <v>Kitchen</v>
      </c>
      <c r="M414" s="6">
        <f t="array" ref="M414">VLOOKUP($J414,'Product_Dim (2)'!$A$2:$G$101,{6},FALSE)</f>
        <v>201.41</v>
      </c>
      <c r="N414">
        <f>VLOOKUP($J414,'Product_Dim (2)'!$A$2:$G$101,7,FALSE)</f>
        <v>146</v>
      </c>
      <c r="O414" t="s">
        <v>1790</v>
      </c>
      <c r="P414" t="str">
        <f>VLOOKUP($O414,'Store_Dim (2)'!$A$2:$E$21,2,FALSE)</f>
        <v>Holloway Ltd</v>
      </c>
      <c r="Q414" t="str">
        <f>VLOOKUP(Table6[[#This Row],[Store_ID]],Table4[],3,FALSE)</f>
        <v>North</v>
      </c>
      <c r="R414" t="str">
        <f>VLOOKUP(Table6[[#This Row],[Store_ID]],Table4[],4,FALSE)</f>
        <v>Bensonhaven</v>
      </c>
      <c r="S414" t="str">
        <f>VLOOKUP(Table6[[#This Row],[Store_ID]],Table4[],5,FALSE)</f>
        <v>Flagship</v>
      </c>
      <c r="T414">
        <v>3</v>
      </c>
      <c r="U414" s="6">
        <v>507.33</v>
      </c>
      <c r="V414" s="10">
        <v>0.06</v>
      </c>
      <c r="W414" t="s">
        <v>1809</v>
      </c>
      <c r="X414" s="6">
        <v>1430.6705999999999</v>
      </c>
      <c r="AE414"/>
    </row>
    <row r="415" spans="1:31" x14ac:dyDescent="0.25">
      <c r="A415" t="s">
        <v>2222</v>
      </c>
      <c r="B415" t="str">
        <f>VLOOKUP(Table6[[#This Row],[Customer_ID]],Table1[[Customer_ID]:[Name]],2,FALSE)</f>
        <v>Brent Rivas</v>
      </c>
      <c r="C415" t="str">
        <f>VLOOKUP(Table6[[#This Row],[Customer_ID]],Table1[[Customer_ID]:[City]],5,FALSE)</f>
        <v>North Kellyberg</v>
      </c>
      <c r="D415">
        <f>VLOOKUP(Table6[[#This Row],[Customer_ID]],Table1[],3,FALSE)</f>
        <v>54</v>
      </c>
      <c r="E415" t="str">
        <f>VLOOKUP(Table6[[#This Row],[Customer_ID]],Table1[],4,FALSE)</f>
        <v>Female</v>
      </c>
      <c r="F415" t="str">
        <f>VLOOKUP(Table6[[#This Row],[Customer_ID]],Table1[],6,FALSE)</f>
        <v>New Jersey</v>
      </c>
      <c r="G415" t="str">
        <f>VLOOKUP(Table6[[#This Row],[Customer_ID]],Table1[],8,FALSE)</f>
        <v>Platinum</v>
      </c>
      <c r="H415" t="s">
        <v>604</v>
      </c>
      <c r="I415" s="16">
        <v>45863</v>
      </c>
      <c r="J415" t="s">
        <v>1663</v>
      </c>
      <c r="K415" t="str">
        <f>VLOOKUP($J415,'Product_Dim (2)'!$A$2:$G$101,{3,4,5,6},FALSE)</f>
        <v>Beauty</v>
      </c>
      <c r="L415" t="str">
        <f>VLOOKUP($J415,'Product_Dim (2)'!$A$2:$G$101,{4,5,6},FALSE)</f>
        <v>Haircare</v>
      </c>
      <c r="M415" s="6">
        <f t="array" ref="M415">VLOOKUP($J415,'Product_Dim (2)'!$A$2:$G$101,{6},FALSE)</f>
        <v>340.39</v>
      </c>
      <c r="N415">
        <f>VLOOKUP($J415,'Product_Dim (2)'!$A$2:$G$101,7,FALSE)</f>
        <v>177</v>
      </c>
      <c r="O415" t="s">
        <v>1769</v>
      </c>
      <c r="P415" t="str">
        <f>VLOOKUP($O415,'Store_Dim (2)'!$A$2:$E$21,2,FALSE)</f>
        <v>Moore, Padilla and Butler</v>
      </c>
      <c r="Q415" t="str">
        <f>VLOOKUP(Table6[[#This Row],[Store_ID]],Table4[],3,FALSE)</f>
        <v>South</v>
      </c>
      <c r="R415" t="str">
        <f>VLOOKUP(Table6[[#This Row],[Store_ID]],Table4[],4,FALSE)</f>
        <v>East Johnstad</v>
      </c>
      <c r="S415" t="str">
        <f>VLOOKUP(Table6[[#This Row],[Store_ID]],Table4[],5,FALSE)</f>
        <v>Flagship</v>
      </c>
      <c r="T415">
        <v>1</v>
      </c>
      <c r="U415" s="6">
        <v>87.78</v>
      </c>
      <c r="V415" s="10">
        <v>0.06</v>
      </c>
      <c r="W415" t="s">
        <v>1807</v>
      </c>
      <c r="X415" s="6">
        <v>82.513199999999998</v>
      </c>
      <c r="AE415"/>
    </row>
    <row r="416" spans="1:31" x14ac:dyDescent="0.25">
      <c r="A416" t="s">
        <v>2223</v>
      </c>
      <c r="B416" t="str">
        <f>VLOOKUP(Table6[[#This Row],[Customer_ID]],Table1[[Customer_ID]:[Name]],2,FALSE)</f>
        <v>Amber Jackson</v>
      </c>
      <c r="C416" t="str">
        <f>VLOOKUP(Table6[[#This Row],[Customer_ID]],Table1[[Customer_ID]:[City]],5,FALSE)</f>
        <v>Deborahborough</v>
      </c>
      <c r="D416">
        <f>VLOOKUP(Table6[[#This Row],[Customer_ID]],Table1[],3,FALSE)</f>
        <v>29</v>
      </c>
      <c r="E416" t="str">
        <f>VLOOKUP(Table6[[#This Row],[Customer_ID]],Table1[],4,FALSE)</f>
        <v>Female</v>
      </c>
      <c r="F416" t="str">
        <f>VLOOKUP(Table6[[#This Row],[Customer_ID]],Table1[],6,FALSE)</f>
        <v>South Dakota</v>
      </c>
      <c r="G416" t="str">
        <f>VLOOKUP(Table6[[#This Row],[Customer_ID]],Table1[],8,FALSE)</f>
        <v>Platinum</v>
      </c>
      <c r="H416" t="s">
        <v>36</v>
      </c>
      <c r="I416" s="16">
        <v>45666</v>
      </c>
      <c r="J416" t="s">
        <v>1717</v>
      </c>
      <c r="K416" t="str">
        <f>VLOOKUP($J416,'Product_Dim (2)'!$A$2:$G$101,{3,4,5,6},FALSE)</f>
        <v>Electronics</v>
      </c>
      <c r="L416" t="str">
        <f>VLOOKUP($J416,'Product_Dim (2)'!$A$2:$G$101,{4,5,6},FALSE)</f>
        <v>Computer</v>
      </c>
      <c r="M416" s="6">
        <f t="array" ref="M416">VLOOKUP($J416,'Product_Dim (2)'!$A$2:$G$101,{6},FALSE)</f>
        <v>377.52</v>
      </c>
      <c r="N416">
        <f>VLOOKUP($J416,'Product_Dim (2)'!$A$2:$G$101,7,FALSE)</f>
        <v>485</v>
      </c>
      <c r="O416" t="s">
        <v>1752</v>
      </c>
      <c r="P416" t="str">
        <f>VLOOKUP($O416,'Store_Dim (2)'!$A$2:$E$21,2,FALSE)</f>
        <v>Alexander Group</v>
      </c>
      <c r="Q416" t="str">
        <f>VLOOKUP(Table6[[#This Row],[Store_ID]],Table4[],3,FALSE)</f>
        <v>South</v>
      </c>
      <c r="R416" t="str">
        <f>VLOOKUP(Table6[[#This Row],[Store_ID]],Table4[],4,FALSE)</f>
        <v>Port Sharon</v>
      </c>
      <c r="S416" t="str">
        <f>VLOOKUP(Table6[[#This Row],[Store_ID]],Table4[],5,FALSE)</f>
        <v>Online</v>
      </c>
      <c r="T416">
        <v>2</v>
      </c>
      <c r="U416" s="6">
        <v>772.24</v>
      </c>
      <c r="V416" s="10">
        <v>0.22</v>
      </c>
      <c r="W416" t="s">
        <v>1807</v>
      </c>
      <c r="X416" s="6">
        <v>1204.6944000000001</v>
      </c>
      <c r="AE416"/>
    </row>
    <row r="417" spans="1:31" x14ac:dyDescent="0.25">
      <c r="A417" t="s">
        <v>2224</v>
      </c>
      <c r="B417" t="str">
        <f>VLOOKUP(Table6[[#This Row],[Customer_ID]],Table1[[Customer_ID]:[Name]],2,FALSE)</f>
        <v>Gina Knight</v>
      </c>
      <c r="C417" t="str">
        <f>VLOOKUP(Table6[[#This Row],[Customer_ID]],Table1[[Customer_ID]:[City]],5,FALSE)</f>
        <v>Lake Roberthaven</v>
      </c>
      <c r="D417">
        <f>VLOOKUP(Table6[[#This Row],[Customer_ID]],Table1[],3,FALSE)</f>
        <v>54</v>
      </c>
      <c r="E417" t="str">
        <f>VLOOKUP(Table6[[#This Row],[Customer_ID]],Table1[],4,FALSE)</f>
        <v>Female</v>
      </c>
      <c r="F417" t="str">
        <f>VLOOKUP(Table6[[#This Row],[Customer_ID]],Table1[],6,FALSE)</f>
        <v>Nevada</v>
      </c>
      <c r="G417" t="str">
        <f>VLOOKUP(Table6[[#This Row],[Customer_ID]],Table1[],8,FALSE)</f>
        <v>Silver</v>
      </c>
      <c r="H417" t="s">
        <v>178</v>
      </c>
      <c r="I417" s="16">
        <v>45813</v>
      </c>
      <c r="J417" t="s">
        <v>1671</v>
      </c>
      <c r="K417" t="str">
        <f>VLOOKUP($J417,'Product_Dim (2)'!$A$2:$G$101,{3,4,5,6},FALSE)</f>
        <v>Home</v>
      </c>
      <c r="L417" t="str">
        <f>VLOOKUP($J417,'Product_Dim (2)'!$A$2:$G$101,{4,5,6},FALSE)</f>
        <v>Storage</v>
      </c>
      <c r="M417" s="6">
        <f t="array" ref="M417">VLOOKUP($J417,'Product_Dim (2)'!$A$2:$G$101,{6},FALSE)</f>
        <v>138.05000000000001</v>
      </c>
      <c r="N417">
        <f>VLOOKUP($J417,'Product_Dim (2)'!$A$2:$G$101,7,FALSE)</f>
        <v>89</v>
      </c>
      <c r="O417" t="s">
        <v>1782</v>
      </c>
      <c r="P417" t="str">
        <f>VLOOKUP($O417,'Store_Dim (2)'!$A$2:$E$21,2,FALSE)</f>
        <v>Mcdonald Inc</v>
      </c>
      <c r="Q417" t="str">
        <f>VLOOKUP(Table6[[#This Row],[Store_ID]],Table4[],3,FALSE)</f>
        <v>South</v>
      </c>
      <c r="R417" t="str">
        <f>VLOOKUP(Table6[[#This Row],[Store_ID]],Table4[],4,FALSE)</f>
        <v>Christopherland</v>
      </c>
      <c r="S417" t="str">
        <f>VLOOKUP(Table6[[#This Row],[Store_ID]],Table4[],5,FALSE)</f>
        <v>Outlet</v>
      </c>
      <c r="T417">
        <v>1</v>
      </c>
      <c r="U417" s="6">
        <v>108.27</v>
      </c>
      <c r="V417" s="10">
        <v>0.1</v>
      </c>
      <c r="W417" t="s">
        <v>1812</v>
      </c>
      <c r="X417" s="6">
        <v>97.442999999999998</v>
      </c>
      <c r="AE417"/>
    </row>
    <row r="418" spans="1:31" x14ac:dyDescent="0.25">
      <c r="A418" t="s">
        <v>2225</v>
      </c>
      <c r="B418" t="str">
        <f>VLOOKUP(Table6[[#This Row],[Customer_ID]],Table1[[Customer_ID]:[Name]],2,FALSE)</f>
        <v>Justin Mason Dds</v>
      </c>
      <c r="C418" t="str">
        <f>VLOOKUP(Table6[[#This Row],[Customer_ID]],Table1[[Customer_ID]:[City]],5,FALSE)</f>
        <v>Peggystad</v>
      </c>
      <c r="D418">
        <f>VLOOKUP(Table6[[#This Row],[Customer_ID]],Table1[],3,FALSE)</f>
        <v>39</v>
      </c>
      <c r="E418" t="str">
        <f>VLOOKUP(Table6[[#This Row],[Customer_ID]],Table1[],4,FALSE)</f>
        <v>Female</v>
      </c>
      <c r="F418" t="str">
        <f>VLOOKUP(Table6[[#This Row],[Customer_ID]],Table1[],6,FALSE)</f>
        <v>Connecticut</v>
      </c>
      <c r="G418" t="str">
        <f>VLOOKUP(Table6[[#This Row],[Customer_ID]],Table1[],8,FALSE)</f>
        <v>Gold</v>
      </c>
      <c r="H418" t="s">
        <v>1078</v>
      </c>
      <c r="I418" s="16">
        <v>45633</v>
      </c>
      <c r="J418" t="s">
        <v>1607</v>
      </c>
      <c r="K418" t="str">
        <f>VLOOKUP($J418,'Product_Dim (2)'!$A$2:$G$101,{3,4,5,6},FALSE)</f>
        <v>Sports</v>
      </c>
      <c r="L418" t="str">
        <f>VLOOKUP($J418,'Product_Dim (2)'!$A$2:$G$101,{4,5,6},FALSE)</f>
        <v>Outdoor</v>
      </c>
      <c r="M418" s="6">
        <f t="array" ref="M418">VLOOKUP($J418,'Product_Dim (2)'!$A$2:$G$101,{6},FALSE)</f>
        <v>135.61000000000001</v>
      </c>
      <c r="N418">
        <f>VLOOKUP($J418,'Product_Dim (2)'!$A$2:$G$101,7,FALSE)</f>
        <v>394</v>
      </c>
      <c r="O418" t="s">
        <v>1790</v>
      </c>
      <c r="P418" t="str">
        <f>VLOOKUP($O418,'Store_Dim (2)'!$A$2:$E$21,2,FALSE)</f>
        <v>Holloway Ltd</v>
      </c>
      <c r="Q418" t="str">
        <f>VLOOKUP(Table6[[#This Row],[Store_ID]],Table4[],3,FALSE)</f>
        <v>North</v>
      </c>
      <c r="R418" t="str">
        <f>VLOOKUP(Table6[[#This Row],[Store_ID]],Table4[],4,FALSE)</f>
        <v>Bensonhaven</v>
      </c>
      <c r="S418" t="str">
        <f>VLOOKUP(Table6[[#This Row],[Store_ID]],Table4[],5,FALSE)</f>
        <v>Flagship</v>
      </c>
      <c r="T418">
        <v>2</v>
      </c>
      <c r="U418" s="6">
        <v>839.24</v>
      </c>
      <c r="V418" s="10">
        <v>0.21</v>
      </c>
      <c r="W418" t="s">
        <v>1809</v>
      </c>
      <c r="X418" s="6">
        <v>1325.9992</v>
      </c>
      <c r="AE418"/>
    </row>
    <row r="419" spans="1:31" x14ac:dyDescent="0.25">
      <c r="A419" t="s">
        <v>2226</v>
      </c>
      <c r="B419" t="str">
        <f>VLOOKUP(Table6[[#This Row],[Customer_ID]],Table1[[Customer_ID]:[Name]],2,FALSE)</f>
        <v>Kristine Higgins</v>
      </c>
      <c r="C419" t="str">
        <f>VLOOKUP(Table6[[#This Row],[Customer_ID]],Table1[[Customer_ID]:[City]],5,FALSE)</f>
        <v>Jennifertown</v>
      </c>
      <c r="D419">
        <f>VLOOKUP(Table6[[#This Row],[Customer_ID]],Table1[],3,FALSE)</f>
        <v>27</v>
      </c>
      <c r="E419" t="str">
        <f>VLOOKUP(Table6[[#This Row],[Customer_ID]],Table1[],4,FALSE)</f>
        <v>Female</v>
      </c>
      <c r="F419" t="str">
        <f>VLOOKUP(Table6[[#This Row],[Customer_ID]],Table1[],6,FALSE)</f>
        <v>South Carolina</v>
      </c>
      <c r="G419" t="str">
        <f>VLOOKUP(Table6[[#This Row],[Customer_ID]],Table1[],8,FALSE)</f>
        <v>Silver</v>
      </c>
      <c r="H419" t="s">
        <v>1183</v>
      </c>
      <c r="I419" s="16">
        <v>45331</v>
      </c>
      <c r="J419" t="s">
        <v>1647</v>
      </c>
      <c r="K419" t="str">
        <f>VLOOKUP($J419,'Product_Dim (2)'!$A$2:$G$101,{3,4,5,6},FALSE)</f>
        <v>Clothing</v>
      </c>
      <c r="L419" t="str">
        <f>VLOOKUP($J419,'Product_Dim (2)'!$A$2:$G$101,{4,5,6},FALSE)</f>
        <v>Accessories</v>
      </c>
      <c r="M419" s="6">
        <f t="array" ref="M419">VLOOKUP($J419,'Product_Dim (2)'!$A$2:$G$101,{6},FALSE)</f>
        <v>113.83</v>
      </c>
      <c r="N419">
        <f>VLOOKUP($J419,'Product_Dim (2)'!$A$2:$G$101,7,FALSE)</f>
        <v>485</v>
      </c>
      <c r="O419" t="s">
        <v>1772</v>
      </c>
      <c r="P419" t="str">
        <f>VLOOKUP($O419,'Store_Dim (2)'!$A$2:$E$21,2,FALSE)</f>
        <v>Hill, Wagner and Ballard</v>
      </c>
      <c r="Q419" t="str">
        <f>VLOOKUP(Table6[[#This Row],[Store_ID]],Table4[],3,FALSE)</f>
        <v>East</v>
      </c>
      <c r="R419" t="str">
        <f>VLOOKUP(Table6[[#This Row],[Store_ID]],Table4[],4,FALSE)</f>
        <v>East Davidville</v>
      </c>
      <c r="S419" t="str">
        <f>VLOOKUP(Table6[[#This Row],[Store_ID]],Table4[],5,FALSE)</f>
        <v>Online</v>
      </c>
      <c r="T419">
        <v>2</v>
      </c>
      <c r="U419" s="6">
        <v>466.27</v>
      </c>
      <c r="V419" s="10">
        <v>0.11</v>
      </c>
      <c r="W419" t="s">
        <v>1809</v>
      </c>
      <c r="X419" s="6">
        <v>829.9606</v>
      </c>
      <c r="AE419"/>
    </row>
    <row r="420" spans="1:31" x14ac:dyDescent="0.25">
      <c r="A420" t="s">
        <v>2227</v>
      </c>
      <c r="B420" t="str">
        <f>VLOOKUP(Table6[[#This Row],[Customer_ID]],Table1[[Customer_ID]:[Name]],2,FALSE)</f>
        <v>Jennifer Johnson</v>
      </c>
      <c r="C420" t="str">
        <f>VLOOKUP(Table6[[#This Row],[Customer_ID]],Table1[[Customer_ID]:[City]],5,FALSE)</f>
        <v>Cheyenneborough</v>
      </c>
      <c r="D420">
        <f>VLOOKUP(Table6[[#This Row],[Customer_ID]],Table1[],3,FALSE)</f>
        <v>54</v>
      </c>
      <c r="E420" t="str">
        <f>VLOOKUP(Table6[[#This Row],[Customer_ID]],Table1[],4,FALSE)</f>
        <v>Male</v>
      </c>
      <c r="F420" t="str">
        <f>VLOOKUP(Table6[[#This Row],[Customer_ID]],Table1[],6,FALSE)</f>
        <v>New Hampshire</v>
      </c>
      <c r="G420" t="str">
        <f>VLOOKUP(Table6[[#This Row],[Customer_ID]],Table1[],8,FALSE)</f>
        <v>Bronze</v>
      </c>
      <c r="H420" t="s">
        <v>1226</v>
      </c>
      <c r="I420" s="16">
        <v>45942</v>
      </c>
      <c r="J420" t="s">
        <v>1655</v>
      </c>
      <c r="K420" t="str">
        <f>VLOOKUP($J420,'Product_Dim (2)'!$A$2:$G$101,{3,4,5,6},FALSE)</f>
        <v>Electronics</v>
      </c>
      <c r="L420" t="str">
        <f>VLOOKUP($J420,'Product_Dim (2)'!$A$2:$G$101,{4,5,6},FALSE)</f>
        <v>Computer</v>
      </c>
      <c r="M420" s="6">
        <f t="array" ref="M420">VLOOKUP($J420,'Product_Dim (2)'!$A$2:$G$101,{6},FALSE)</f>
        <v>86.42</v>
      </c>
      <c r="N420">
        <f>VLOOKUP($J420,'Product_Dim (2)'!$A$2:$G$101,7,FALSE)</f>
        <v>222</v>
      </c>
      <c r="O420" t="s">
        <v>1782</v>
      </c>
      <c r="P420" t="str">
        <f>VLOOKUP($O420,'Store_Dim (2)'!$A$2:$E$21,2,FALSE)</f>
        <v>Mcdonald Inc</v>
      </c>
      <c r="Q420" t="str">
        <f>VLOOKUP(Table6[[#This Row],[Store_ID]],Table4[],3,FALSE)</f>
        <v>South</v>
      </c>
      <c r="R420" t="str">
        <f>VLOOKUP(Table6[[#This Row],[Store_ID]],Table4[],4,FALSE)</f>
        <v>Christopherland</v>
      </c>
      <c r="S420" t="str">
        <f>VLOOKUP(Table6[[#This Row],[Store_ID]],Table4[],5,FALSE)</f>
        <v>Outlet</v>
      </c>
      <c r="T420">
        <v>3</v>
      </c>
      <c r="U420" s="6">
        <v>969.83</v>
      </c>
      <c r="V420" s="10">
        <v>0.02</v>
      </c>
      <c r="W420" t="s">
        <v>1807</v>
      </c>
      <c r="X420" s="6">
        <v>2851.3002000000001</v>
      </c>
      <c r="AE420"/>
    </row>
    <row r="421" spans="1:31" x14ac:dyDescent="0.25">
      <c r="A421" t="s">
        <v>2228</v>
      </c>
      <c r="B421" t="str">
        <f>VLOOKUP(Table6[[#This Row],[Customer_ID]],Table1[[Customer_ID]:[Name]],2,FALSE)</f>
        <v>Karen King</v>
      </c>
      <c r="C421" t="str">
        <f>VLOOKUP(Table6[[#This Row],[Customer_ID]],Table1[[Customer_ID]:[City]],5,FALSE)</f>
        <v>Kimburgh</v>
      </c>
      <c r="D421">
        <f>VLOOKUP(Table6[[#This Row],[Customer_ID]],Table1[],3,FALSE)</f>
        <v>64</v>
      </c>
      <c r="E421" t="str">
        <f>VLOOKUP(Table6[[#This Row],[Customer_ID]],Table1[],4,FALSE)</f>
        <v>Female</v>
      </c>
      <c r="F421" t="str">
        <f>VLOOKUP(Table6[[#This Row],[Customer_ID]],Table1[],6,FALSE)</f>
        <v>North Carolina</v>
      </c>
      <c r="G421" t="str">
        <f>VLOOKUP(Table6[[#This Row],[Customer_ID]],Table1[],8,FALSE)</f>
        <v>Bronze</v>
      </c>
      <c r="H421" t="s">
        <v>1281</v>
      </c>
      <c r="I421" s="16">
        <v>45824</v>
      </c>
      <c r="J421" t="s">
        <v>1713</v>
      </c>
      <c r="K421" t="str">
        <f>VLOOKUP($J421,'Product_Dim (2)'!$A$2:$G$101,{3,4,5,6},FALSE)</f>
        <v>Clothing</v>
      </c>
      <c r="L421" t="str">
        <f>VLOOKUP($J421,'Product_Dim (2)'!$A$2:$G$101,{4,5,6},FALSE)</f>
        <v>Footwear</v>
      </c>
      <c r="M421" s="6">
        <f t="array" ref="M421">VLOOKUP($J421,'Product_Dim (2)'!$A$2:$G$101,{6},FALSE)</f>
        <v>438.25</v>
      </c>
      <c r="N421">
        <f>VLOOKUP($J421,'Product_Dim (2)'!$A$2:$G$101,7,FALSE)</f>
        <v>496</v>
      </c>
      <c r="O421" t="s">
        <v>1796</v>
      </c>
      <c r="P421" t="str">
        <f>VLOOKUP($O421,'Store_Dim (2)'!$A$2:$E$21,2,FALSE)</f>
        <v>Mann-Austin</v>
      </c>
      <c r="Q421" t="str">
        <f>VLOOKUP(Table6[[#This Row],[Store_ID]],Table4[],3,FALSE)</f>
        <v>East</v>
      </c>
      <c r="R421" t="str">
        <f>VLOOKUP(Table6[[#This Row],[Store_ID]],Table4[],4,FALSE)</f>
        <v>Vasquezborough</v>
      </c>
      <c r="S421" t="str">
        <f>VLOOKUP(Table6[[#This Row],[Store_ID]],Table4[],5,FALSE)</f>
        <v>Online</v>
      </c>
      <c r="T421">
        <v>2</v>
      </c>
      <c r="U421" s="6">
        <v>782.11</v>
      </c>
      <c r="V421" s="10">
        <v>0.17</v>
      </c>
      <c r="W421" t="s">
        <v>1809</v>
      </c>
      <c r="X421" s="6">
        <v>1298.3026</v>
      </c>
      <c r="AE421"/>
    </row>
    <row r="422" spans="1:31" x14ac:dyDescent="0.25">
      <c r="A422" t="s">
        <v>2229</v>
      </c>
      <c r="B422" t="str">
        <f>VLOOKUP(Table6[[#This Row],[Customer_ID]],Table1[[Customer_ID]:[Name]],2,FALSE)</f>
        <v>Ashley Roberts</v>
      </c>
      <c r="C422" t="str">
        <f>VLOOKUP(Table6[[#This Row],[Customer_ID]],Table1[[Customer_ID]:[City]],5,FALSE)</f>
        <v>Josephmouth</v>
      </c>
      <c r="D422">
        <f>VLOOKUP(Table6[[#This Row],[Customer_ID]],Table1[],3,FALSE)</f>
        <v>46</v>
      </c>
      <c r="E422" t="str">
        <f>VLOOKUP(Table6[[#This Row],[Customer_ID]],Table1[],4,FALSE)</f>
        <v>Male</v>
      </c>
      <c r="F422" t="str">
        <f>VLOOKUP(Table6[[#This Row],[Customer_ID]],Table1[],6,FALSE)</f>
        <v>New Mexico</v>
      </c>
      <c r="G422" t="str">
        <f>VLOOKUP(Table6[[#This Row],[Customer_ID]],Table1[],8,FALSE)</f>
        <v>Gold</v>
      </c>
      <c r="H422" t="s">
        <v>1379</v>
      </c>
      <c r="I422" s="16">
        <v>45921</v>
      </c>
      <c r="J422" t="s">
        <v>1611</v>
      </c>
      <c r="K422" t="str">
        <f>VLOOKUP($J422,'Product_Dim (2)'!$A$2:$G$101,{3,4,5,6},FALSE)</f>
        <v>Electronics</v>
      </c>
      <c r="L422" t="str">
        <f>VLOOKUP($J422,'Product_Dim (2)'!$A$2:$G$101,{4,5,6},FALSE)</f>
        <v>Audio</v>
      </c>
      <c r="M422" s="6">
        <f t="array" ref="M422">VLOOKUP($J422,'Product_Dim (2)'!$A$2:$G$101,{6},FALSE)</f>
        <v>38.520000000000003</v>
      </c>
      <c r="N422">
        <f>VLOOKUP($J422,'Product_Dim (2)'!$A$2:$G$101,7,FALSE)</f>
        <v>378</v>
      </c>
      <c r="O422" t="s">
        <v>1775</v>
      </c>
      <c r="P422" t="str">
        <f>VLOOKUP($O422,'Store_Dim (2)'!$A$2:$E$21,2,FALSE)</f>
        <v>Aguirre-Keller</v>
      </c>
      <c r="Q422" t="str">
        <f>VLOOKUP(Table6[[#This Row],[Store_ID]],Table4[],3,FALSE)</f>
        <v>South</v>
      </c>
      <c r="R422" t="str">
        <f>VLOOKUP(Table6[[#This Row],[Store_ID]],Table4[],4,FALSE)</f>
        <v>Lake Michael</v>
      </c>
      <c r="S422" t="str">
        <f>VLOOKUP(Table6[[#This Row],[Store_ID]],Table4[],5,FALSE)</f>
        <v>Online</v>
      </c>
      <c r="T422">
        <v>2</v>
      </c>
      <c r="U422" s="6">
        <v>74.63</v>
      </c>
      <c r="V422" s="10">
        <v>0.01</v>
      </c>
      <c r="W422" t="s">
        <v>1809</v>
      </c>
      <c r="X422" s="6">
        <v>147.76740000000001</v>
      </c>
      <c r="AE422"/>
    </row>
    <row r="423" spans="1:31" x14ac:dyDescent="0.25">
      <c r="A423" t="s">
        <v>2230</v>
      </c>
      <c r="B423" t="str">
        <f>VLOOKUP(Table6[[#This Row],[Customer_ID]],Table1[[Customer_ID]:[Name]],2,FALSE)</f>
        <v>James Gibbs</v>
      </c>
      <c r="C423" t="str">
        <f>VLOOKUP(Table6[[#This Row],[Customer_ID]],Table1[[Customer_ID]:[City]],5,FALSE)</f>
        <v>Mooneyshire</v>
      </c>
      <c r="D423">
        <f>VLOOKUP(Table6[[#This Row],[Customer_ID]],Table1[],3,FALSE)</f>
        <v>21</v>
      </c>
      <c r="E423" t="str">
        <f>VLOOKUP(Table6[[#This Row],[Customer_ID]],Table1[],4,FALSE)</f>
        <v>Male</v>
      </c>
      <c r="F423" t="str">
        <f>VLOOKUP(Table6[[#This Row],[Customer_ID]],Table1[],6,FALSE)</f>
        <v>Alaska</v>
      </c>
      <c r="G423" t="str">
        <f>VLOOKUP(Table6[[#This Row],[Customer_ID]],Table1[],8,FALSE)</f>
        <v>Platinum</v>
      </c>
      <c r="H423" t="s">
        <v>159</v>
      </c>
      <c r="I423" s="16">
        <v>45909</v>
      </c>
      <c r="J423" t="s">
        <v>1701</v>
      </c>
      <c r="K423" t="str">
        <f>VLOOKUP($J423,'Product_Dim (2)'!$A$2:$G$101,{3,4,5,6},FALSE)</f>
        <v>Clothing</v>
      </c>
      <c r="L423" t="str">
        <f>VLOOKUP($J423,'Product_Dim (2)'!$A$2:$G$101,{4,5,6},FALSE)</f>
        <v>Accessories</v>
      </c>
      <c r="M423" s="6">
        <f t="array" ref="M423">VLOOKUP($J423,'Product_Dim (2)'!$A$2:$G$101,{6},FALSE)</f>
        <v>119.57</v>
      </c>
      <c r="N423">
        <f>VLOOKUP($J423,'Product_Dim (2)'!$A$2:$G$101,7,FALSE)</f>
        <v>210</v>
      </c>
      <c r="O423" t="s">
        <v>1759</v>
      </c>
      <c r="P423" t="str">
        <f>VLOOKUP($O423,'Store_Dim (2)'!$A$2:$E$21,2,FALSE)</f>
        <v>Benson-Elliott</v>
      </c>
      <c r="Q423" t="str">
        <f>VLOOKUP(Table6[[#This Row],[Store_ID]],Table4[],3,FALSE)</f>
        <v>East</v>
      </c>
      <c r="R423" t="str">
        <f>VLOOKUP(Table6[[#This Row],[Store_ID]],Table4[],4,FALSE)</f>
        <v>Port Josephberg</v>
      </c>
      <c r="S423" t="str">
        <f>VLOOKUP(Table6[[#This Row],[Store_ID]],Table4[],5,FALSE)</f>
        <v>Online</v>
      </c>
      <c r="T423">
        <v>3</v>
      </c>
      <c r="U423" s="6">
        <v>522.78</v>
      </c>
      <c r="V423" s="10">
        <v>0.25</v>
      </c>
      <c r="W423" t="s">
        <v>1809</v>
      </c>
      <c r="X423" s="6">
        <v>1176.2550000000001</v>
      </c>
      <c r="AE423"/>
    </row>
    <row r="424" spans="1:31" x14ac:dyDescent="0.25">
      <c r="A424" t="s">
        <v>2231</v>
      </c>
      <c r="B424" t="str">
        <f>VLOOKUP(Table6[[#This Row],[Customer_ID]],Table1[[Customer_ID]:[Name]],2,FALSE)</f>
        <v>Jasmine Snyder</v>
      </c>
      <c r="C424" t="str">
        <f>VLOOKUP(Table6[[#This Row],[Customer_ID]],Table1[[Customer_ID]:[City]],5,FALSE)</f>
        <v>Hudsonfort</v>
      </c>
      <c r="D424">
        <f>VLOOKUP(Table6[[#This Row],[Customer_ID]],Table1[],3,FALSE)</f>
        <v>46</v>
      </c>
      <c r="E424" t="str">
        <f>VLOOKUP(Table6[[#This Row],[Customer_ID]],Table1[],4,FALSE)</f>
        <v>Female</v>
      </c>
      <c r="F424" t="str">
        <f>VLOOKUP(Table6[[#This Row],[Customer_ID]],Table1[],6,FALSE)</f>
        <v>Connecticut</v>
      </c>
      <c r="G424" t="str">
        <f>VLOOKUP(Table6[[#This Row],[Customer_ID]],Table1[],8,FALSE)</f>
        <v>Silver</v>
      </c>
      <c r="H424" t="s">
        <v>1051</v>
      </c>
      <c r="I424" s="16">
        <v>45853</v>
      </c>
      <c r="J424" t="s">
        <v>1557</v>
      </c>
      <c r="K424" t="str">
        <f>VLOOKUP($J424,'Product_Dim (2)'!$A$2:$G$101,{3,4,5,6},FALSE)</f>
        <v>Electronics</v>
      </c>
      <c r="L424" t="str">
        <f>VLOOKUP($J424,'Product_Dim (2)'!$A$2:$G$101,{4,5,6},FALSE)</f>
        <v>Accessories</v>
      </c>
      <c r="M424" s="6">
        <f t="array" ref="M424">VLOOKUP($J424,'Product_Dim (2)'!$A$2:$G$101,{6},FALSE)</f>
        <v>242.23</v>
      </c>
      <c r="N424">
        <f>VLOOKUP($J424,'Product_Dim (2)'!$A$2:$G$101,7,FALSE)</f>
        <v>453</v>
      </c>
      <c r="O424" t="s">
        <v>1784</v>
      </c>
      <c r="P424" t="str">
        <f>VLOOKUP($O424,'Store_Dim (2)'!$A$2:$E$21,2,FALSE)</f>
        <v>Shelton PLC</v>
      </c>
      <c r="Q424" t="str">
        <f>VLOOKUP(Table6[[#This Row],[Store_ID]],Table4[],3,FALSE)</f>
        <v>North</v>
      </c>
      <c r="R424" t="str">
        <f>VLOOKUP(Table6[[#This Row],[Store_ID]],Table4[],4,FALSE)</f>
        <v>East Jenniferstad</v>
      </c>
      <c r="S424" t="str">
        <f>VLOOKUP(Table6[[#This Row],[Store_ID]],Table4[],5,FALSE)</f>
        <v>Flagship</v>
      </c>
      <c r="T424">
        <v>1</v>
      </c>
      <c r="U424" s="6">
        <v>206.45</v>
      </c>
      <c r="V424" s="10">
        <v>0.15</v>
      </c>
      <c r="W424" t="s">
        <v>1809</v>
      </c>
      <c r="X424" s="6">
        <v>175.48249999999999</v>
      </c>
      <c r="AE424"/>
    </row>
    <row r="425" spans="1:31" x14ac:dyDescent="0.25">
      <c r="A425" t="s">
        <v>2232</v>
      </c>
      <c r="B425" t="str">
        <f>VLOOKUP(Table6[[#This Row],[Customer_ID]],Table1[[Customer_ID]:[Name]],2,FALSE)</f>
        <v>Cameron Simpson</v>
      </c>
      <c r="C425" t="str">
        <f>VLOOKUP(Table6[[#This Row],[Customer_ID]],Table1[[Customer_ID]:[City]],5,FALSE)</f>
        <v>Michaelfort</v>
      </c>
      <c r="D425">
        <f>VLOOKUP(Table6[[#This Row],[Customer_ID]],Table1[],3,FALSE)</f>
        <v>46</v>
      </c>
      <c r="E425" t="str">
        <f>VLOOKUP(Table6[[#This Row],[Customer_ID]],Table1[],4,FALSE)</f>
        <v>Male</v>
      </c>
      <c r="F425" t="str">
        <f>VLOOKUP(Table6[[#This Row],[Customer_ID]],Table1[],6,FALSE)</f>
        <v>Indiana</v>
      </c>
      <c r="G425" t="str">
        <f>VLOOKUP(Table6[[#This Row],[Customer_ID]],Table1[],8,FALSE)</f>
        <v>Platinum</v>
      </c>
      <c r="H425" t="s">
        <v>485</v>
      </c>
      <c r="I425" s="16">
        <v>45580</v>
      </c>
      <c r="J425" t="s">
        <v>1669</v>
      </c>
      <c r="K425" t="str">
        <f>VLOOKUP($J425,'Product_Dim (2)'!$A$2:$G$101,{3,4,5,6},FALSE)</f>
        <v>Clothing</v>
      </c>
      <c r="L425" t="str">
        <f>VLOOKUP($J425,'Product_Dim (2)'!$A$2:$G$101,{4,5,6},FALSE)</f>
        <v>Bottoms</v>
      </c>
      <c r="M425" s="6">
        <f t="array" ref="M425">VLOOKUP($J425,'Product_Dim (2)'!$A$2:$G$101,{6},FALSE)</f>
        <v>218.22</v>
      </c>
      <c r="N425">
        <f>VLOOKUP($J425,'Product_Dim (2)'!$A$2:$G$101,7,FALSE)</f>
        <v>224</v>
      </c>
      <c r="O425" t="s">
        <v>1756</v>
      </c>
      <c r="P425" t="str">
        <f>VLOOKUP($O425,'Store_Dim (2)'!$A$2:$E$21,2,FALSE)</f>
        <v>Gray Ltd</v>
      </c>
      <c r="Q425" t="str">
        <f>VLOOKUP(Table6[[#This Row],[Store_ID]],Table4[],3,FALSE)</f>
        <v>North</v>
      </c>
      <c r="R425" t="str">
        <f>VLOOKUP(Table6[[#This Row],[Store_ID]],Table4[],4,FALSE)</f>
        <v>New Michaelchester</v>
      </c>
      <c r="S425" t="str">
        <f>VLOOKUP(Table6[[#This Row],[Store_ID]],Table4[],5,FALSE)</f>
        <v>Outlet</v>
      </c>
      <c r="T425">
        <v>1</v>
      </c>
      <c r="U425" s="6">
        <v>815.53</v>
      </c>
      <c r="V425" s="10">
        <v>0.3</v>
      </c>
      <c r="W425" t="s">
        <v>1809</v>
      </c>
      <c r="X425" s="6">
        <v>570.87099999999998</v>
      </c>
      <c r="AE425"/>
    </row>
    <row r="426" spans="1:31" x14ac:dyDescent="0.25">
      <c r="A426" t="s">
        <v>2233</v>
      </c>
      <c r="B426" t="str">
        <f>VLOOKUP(Table6[[#This Row],[Customer_ID]],Table1[[Customer_ID]:[Name]],2,FALSE)</f>
        <v>Christopher Carter</v>
      </c>
      <c r="C426" t="str">
        <f>VLOOKUP(Table6[[#This Row],[Customer_ID]],Table1[[Customer_ID]:[City]],5,FALSE)</f>
        <v>Brendastad</v>
      </c>
      <c r="D426">
        <f>VLOOKUP(Table6[[#This Row],[Customer_ID]],Table1[],3,FALSE)</f>
        <v>27</v>
      </c>
      <c r="E426" t="str">
        <f>VLOOKUP(Table6[[#This Row],[Customer_ID]],Table1[],4,FALSE)</f>
        <v>Female</v>
      </c>
      <c r="F426" t="str">
        <f>VLOOKUP(Table6[[#This Row],[Customer_ID]],Table1[],6,FALSE)</f>
        <v>South Dakota</v>
      </c>
      <c r="G426" t="str">
        <f>VLOOKUP(Table6[[#This Row],[Customer_ID]],Table1[],8,FALSE)</f>
        <v>Platinum</v>
      </c>
      <c r="H426" t="s">
        <v>146</v>
      </c>
      <c r="I426" s="16">
        <v>45220</v>
      </c>
      <c r="J426" t="s">
        <v>1689</v>
      </c>
      <c r="K426" t="str">
        <f>VLOOKUP($J426,'Product_Dim (2)'!$A$2:$G$101,{3,4,5,6},FALSE)</f>
        <v>Home</v>
      </c>
      <c r="L426" t="str">
        <f>VLOOKUP($J426,'Product_Dim (2)'!$A$2:$G$101,{4,5,6},FALSE)</f>
        <v>Lighting</v>
      </c>
      <c r="M426" s="6">
        <f t="array" ref="M426">VLOOKUP($J426,'Product_Dim (2)'!$A$2:$G$101,{6},FALSE)</f>
        <v>228.53</v>
      </c>
      <c r="N426">
        <f>VLOOKUP($J426,'Product_Dim (2)'!$A$2:$G$101,7,FALSE)</f>
        <v>469</v>
      </c>
      <c r="O426" t="s">
        <v>1780</v>
      </c>
      <c r="P426" t="str">
        <f>VLOOKUP($O426,'Store_Dim (2)'!$A$2:$E$21,2,FALSE)</f>
        <v>Gardner, Humphrey and Contreras</v>
      </c>
      <c r="Q426" t="str">
        <f>VLOOKUP(Table6[[#This Row],[Store_ID]],Table4[],3,FALSE)</f>
        <v>East</v>
      </c>
      <c r="R426" t="str">
        <f>VLOOKUP(Table6[[#This Row],[Store_ID]],Table4[],4,FALSE)</f>
        <v>Johnsonville</v>
      </c>
      <c r="S426" t="str">
        <f>VLOOKUP(Table6[[#This Row],[Store_ID]],Table4[],5,FALSE)</f>
        <v>Flagship</v>
      </c>
      <c r="T426">
        <v>1</v>
      </c>
      <c r="U426" s="6">
        <v>823.61</v>
      </c>
      <c r="V426" s="10">
        <v>0.28000000000000003</v>
      </c>
      <c r="W426" t="s">
        <v>1812</v>
      </c>
      <c r="X426" s="6">
        <v>592.99919999999997</v>
      </c>
      <c r="AE426"/>
    </row>
    <row r="427" spans="1:31" x14ac:dyDescent="0.25">
      <c r="A427" t="s">
        <v>2234</v>
      </c>
      <c r="B427" t="str">
        <f>VLOOKUP(Table6[[#This Row],[Customer_ID]],Table1[[Customer_ID]:[Name]],2,FALSE)</f>
        <v>Earl Smith Dds</v>
      </c>
      <c r="C427" t="str">
        <f>VLOOKUP(Table6[[#This Row],[Customer_ID]],Table1[[Customer_ID]:[City]],5,FALSE)</f>
        <v>West Sarah</v>
      </c>
      <c r="D427">
        <f>VLOOKUP(Table6[[#This Row],[Customer_ID]],Table1[],3,FALSE)</f>
        <v>59</v>
      </c>
      <c r="E427" t="str">
        <f>VLOOKUP(Table6[[#This Row],[Customer_ID]],Table1[],4,FALSE)</f>
        <v>Male</v>
      </c>
      <c r="F427" t="str">
        <f>VLOOKUP(Table6[[#This Row],[Customer_ID]],Table1[],6,FALSE)</f>
        <v>South Dakota</v>
      </c>
      <c r="G427" t="str">
        <f>VLOOKUP(Table6[[#This Row],[Customer_ID]],Table1[],8,FALSE)</f>
        <v>Gold</v>
      </c>
      <c r="H427" t="s">
        <v>1456</v>
      </c>
      <c r="I427" s="16">
        <v>45807</v>
      </c>
      <c r="J427" t="s">
        <v>1705</v>
      </c>
      <c r="K427" t="str">
        <f>VLOOKUP($J427,'Product_Dim (2)'!$A$2:$G$101,{3,4,5,6},FALSE)</f>
        <v>Home</v>
      </c>
      <c r="L427" t="str">
        <f>VLOOKUP($J427,'Product_Dim (2)'!$A$2:$G$101,{4,5,6},FALSE)</f>
        <v>Lighting</v>
      </c>
      <c r="M427" s="6">
        <f t="array" ref="M427">VLOOKUP($J427,'Product_Dim (2)'!$A$2:$G$101,{6},FALSE)</f>
        <v>371.38</v>
      </c>
      <c r="N427">
        <f>VLOOKUP($J427,'Product_Dim (2)'!$A$2:$G$101,7,FALSE)</f>
        <v>220</v>
      </c>
      <c r="O427" t="s">
        <v>1769</v>
      </c>
      <c r="P427" t="str">
        <f>VLOOKUP($O427,'Store_Dim (2)'!$A$2:$E$21,2,FALSE)</f>
        <v>Moore, Padilla and Butler</v>
      </c>
      <c r="Q427" t="str">
        <f>VLOOKUP(Table6[[#This Row],[Store_ID]],Table4[],3,FALSE)</f>
        <v>South</v>
      </c>
      <c r="R427" t="str">
        <f>VLOOKUP(Table6[[#This Row],[Store_ID]],Table4[],4,FALSE)</f>
        <v>East Johnstad</v>
      </c>
      <c r="S427" t="str">
        <f>VLOOKUP(Table6[[#This Row],[Store_ID]],Table4[],5,FALSE)</f>
        <v>Flagship</v>
      </c>
      <c r="T427">
        <v>2</v>
      </c>
      <c r="U427" s="6">
        <v>209.96</v>
      </c>
      <c r="V427" s="10">
        <v>0</v>
      </c>
      <c r="W427" t="s">
        <v>1807</v>
      </c>
      <c r="X427" s="6">
        <v>419.92</v>
      </c>
      <c r="AE427"/>
    </row>
    <row r="428" spans="1:31" x14ac:dyDescent="0.25">
      <c r="A428" t="s">
        <v>2235</v>
      </c>
      <c r="B428" t="str">
        <f>VLOOKUP(Table6[[#This Row],[Customer_ID]],Table1[[Customer_ID]:[Name]],2,FALSE)</f>
        <v>Michelle Rogers</v>
      </c>
      <c r="C428" t="str">
        <f>VLOOKUP(Table6[[#This Row],[Customer_ID]],Table1[[Customer_ID]:[City]],5,FALSE)</f>
        <v>East Jessicaborough</v>
      </c>
      <c r="D428">
        <f>VLOOKUP(Table6[[#This Row],[Customer_ID]],Table1[],3,FALSE)</f>
        <v>56</v>
      </c>
      <c r="E428" t="str">
        <f>VLOOKUP(Table6[[#This Row],[Customer_ID]],Table1[],4,FALSE)</f>
        <v>Male</v>
      </c>
      <c r="F428" t="str">
        <f>VLOOKUP(Table6[[#This Row],[Customer_ID]],Table1[],6,FALSE)</f>
        <v>Hawaii</v>
      </c>
      <c r="G428" t="str">
        <f>VLOOKUP(Table6[[#This Row],[Customer_ID]],Table1[],8,FALSE)</f>
        <v>Platinum</v>
      </c>
      <c r="H428" t="s">
        <v>573</v>
      </c>
      <c r="I428" s="16">
        <v>45462</v>
      </c>
      <c r="J428" t="s">
        <v>1526</v>
      </c>
      <c r="K428" t="str">
        <f>VLOOKUP($J428,'Product_Dim (2)'!$A$2:$G$101,{3,4,5,6},FALSE)</f>
        <v>Electronics</v>
      </c>
      <c r="L428" t="str">
        <f>VLOOKUP($J428,'Product_Dim (2)'!$A$2:$G$101,{4,5,6},FALSE)</f>
        <v>Computer</v>
      </c>
      <c r="M428" s="6">
        <f t="array" ref="M428">VLOOKUP($J428,'Product_Dim (2)'!$A$2:$G$101,{6},FALSE)</f>
        <v>112.42</v>
      </c>
      <c r="N428">
        <f>VLOOKUP($J428,'Product_Dim (2)'!$A$2:$G$101,7,FALSE)</f>
        <v>416</v>
      </c>
      <c r="O428" t="s">
        <v>1787</v>
      </c>
      <c r="P428" t="str">
        <f>VLOOKUP($O428,'Store_Dim (2)'!$A$2:$E$21,2,FALSE)</f>
        <v>Frederick-Wright</v>
      </c>
      <c r="Q428" t="str">
        <f>VLOOKUP(Table6[[#This Row],[Store_ID]],Table4[],3,FALSE)</f>
        <v>West</v>
      </c>
      <c r="R428" t="str">
        <f>VLOOKUP(Table6[[#This Row],[Store_ID]],Table4[],4,FALSE)</f>
        <v>New Jimmymouth</v>
      </c>
      <c r="S428" t="str">
        <f>VLOOKUP(Table6[[#This Row],[Store_ID]],Table4[],5,FALSE)</f>
        <v>Flagship</v>
      </c>
      <c r="T428">
        <v>4</v>
      </c>
      <c r="U428" s="6">
        <v>897.93</v>
      </c>
      <c r="V428" s="10">
        <v>0.05</v>
      </c>
      <c r="W428" t="s">
        <v>1812</v>
      </c>
      <c r="X428" s="6">
        <v>3412.134</v>
      </c>
      <c r="AE428"/>
    </row>
    <row r="429" spans="1:31" x14ac:dyDescent="0.25">
      <c r="A429" t="s">
        <v>2236</v>
      </c>
      <c r="B429" t="str">
        <f>VLOOKUP(Table6[[#This Row],[Customer_ID]],Table1[[Customer_ID]:[Name]],2,FALSE)</f>
        <v>Erin Ward</v>
      </c>
      <c r="C429" t="str">
        <f>VLOOKUP(Table6[[#This Row],[Customer_ID]],Table1[[Customer_ID]:[City]],5,FALSE)</f>
        <v>New Brianchester</v>
      </c>
      <c r="D429">
        <f>VLOOKUP(Table6[[#This Row],[Customer_ID]],Table1[],3,FALSE)</f>
        <v>60</v>
      </c>
      <c r="E429" t="str">
        <f>VLOOKUP(Table6[[#This Row],[Customer_ID]],Table1[],4,FALSE)</f>
        <v>Male</v>
      </c>
      <c r="F429" t="str">
        <f>VLOOKUP(Table6[[#This Row],[Customer_ID]],Table1[],6,FALSE)</f>
        <v>New York</v>
      </c>
      <c r="G429" t="str">
        <f>VLOOKUP(Table6[[#This Row],[Customer_ID]],Table1[],8,FALSE)</f>
        <v>Bronze</v>
      </c>
      <c r="H429" t="s">
        <v>592</v>
      </c>
      <c r="I429" s="16">
        <v>45646</v>
      </c>
      <c r="J429" t="s">
        <v>1657</v>
      </c>
      <c r="K429" t="str">
        <f>VLOOKUP($J429,'Product_Dim (2)'!$A$2:$G$101,{3,4,5,6},FALSE)</f>
        <v>Beauty</v>
      </c>
      <c r="L429" t="str">
        <f>VLOOKUP($J429,'Product_Dim (2)'!$A$2:$G$101,{4,5,6},FALSE)</f>
        <v>Skincare</v>
      </c>
      <c r="M429" s="6">
        <f t="array" ref="M429">VLOOKUP($J429,'Product_Dim (2)'!$A$2:$G$101,{6},FALSE)</f>
        <v>266.86</v>
      </c>
      <c r="N429">
        <f>VLOOKUP($J429,'Product_Dim (2)'!$A$2:$G$101,7,FALSE)</f>
        <v>458</v>
      </c>
      <c r="O429" t="s">
        <v>1735</v>
      </c>
      <c r="P429" t="str">
        <f>VLOOKUP($O429,'Store_Dim (2)'!$A$2:$E$21,2,FALSE)</f>
        <v>Rivera-Warner</v>
      </c>
      <c r="Q429" t="str">
        <f>VLOOKUP(Table6[[#This Row],[Store_ID]],Table4[],3,FALSE)</f>
        <v>East</v>
      </c>
      <c r="R429" t="str">
        <f>VLOOKUP(Table6[[#This Row],[Store_ID]],Table4[],4,FALSE)</f>
        <v>Washingtonfurt</v>
      </c>
      <c r="S429" t="str">
        <f>VLOOKUP(Table6[[#This Row],[Store_ID]],Table4[],5,FALSE)</f>
        <v>Flagship</v>
      </c>
      <c r="T429">
        <v>4</v>
      </c>
      <c r="U429" s="6">
        <v>925.95</v>
      </c>
      <c r="V429" s="10">
        <v>0.16</v>
      </c>
      <c r="W429" t="s">
        <v>1812</v>
      </c>
      <c r="X429" s="6">
        <v>3111.192</v>
      </c>
      <c r="AE429"/>
    </row>
    <row r="430" spans="1:31" x14ac:dyDescent="0.25">
      <c r="A430" t="s">
        <v>2237</v>
      </c>
      <c r="B430" t="str">
        <f>VLOOKUP(Table6[[#This Row],[Customer_ID]],Table1[[Customer_ID]:[Name]],2,FALSE)</f>
        <v>Christy Hoffman</v>
      </c>
      <c r="C430" t="str">
        <f>VLOOKUP(Table6[[#This Row],[Customer_ID]],Table1[[Customer_ID]:[City]],5,FALSE)</f>
        <v>Garyberg</v>
      </c>
      <c r="D430">
        <f>VLOOKUP(Table6[[#This Row],[Customer_ID]],Table1[],3,FALSE)</f>
        <v>26</v>
      </c>
      <c r="E430" t="str">
        <f>VLOOKUP(Table6[[#This Row],[Customer_ID]],Table1[],4,FALSE)</f>
        <v>Female</v>
      </c>
      <c r="F430" t="str">
        <f>VLOOKUP(Table6[[#This Row],[Customer_ID]],Table1[],6,FALSE)</f>
        <v>Indiana</v>
      </c>
      <c r="G430" t="str">
        <f>VLOOKUP(Table6[[#This Row],[Customer_ID]],Table1[],8,FALSE)</f>
        <v>Platinum</v>
      </c>
      <c r="H430" t="s">
        <v>301</v>
      </c>
      <c r="I430" s="16">
        <v>45520</v>
      </c>
      <c r="J430" t="s">
        <v>1633</v>
      </c>
      <c r="K430" t="str">
        <f>VLOOKUP($J430,'Product_Dim (2)'!$A$2:$G$101,{3,4,5,6},FALSE)</f>
        <v>Electronics</v>
      </c>
      <c r="L430" t="str">
        <f>VLOOKUP($J430,'Product_Dim (2)'!$A$2:$G$101,{4,5,6},FALSE)</f>
        <v>Accessories</v>
      </c>
      <c r="M430" s="6">
        <f t="array" ref="M430">VLOOKUP($J430,'Product_Dim (2)'!$A$2:$G$101,{6},FALSE)</f>
        <v>88.49</v>
      </c>
      <c r="N430">
        <f>VLOOKUP($J430,'Product_Dim (2)'!$A$2:$G$101,7,FALSE)</f>
        <v>246</v>
      </c>
      <c r="O430" t="s">
        <v>1759</v>
      </c>
      <c r="P430" t="str">
        <f>VLOOKUP($O430,'Store_Dim (2)'!$A$2:$E$21,2,FALSE)</f>
        <v>Benson-Elliott</v>
      </c>
      <c r="Q430" t="str">
        <f>VLOOKUP(Table6[[#This Row],[Store_ID]],Table4[],3,FALSE)</f>
        <v>East</v>
      </c>
      <c r="R430" t="str">
        <f>VLOOKUP(Table6[[#This Row],[Store_ID]],Table4[],4,FALSE)</f>
        <v>Port Josephberg</v>
      </c>
      <c r="S430" t="str">
        <f>VLOOKUP(Table6[[#This Row],[Store_ID]],Table4[],5,FALSE)</f>
        <v>Online</v>
      </c>
      <c r="T430">
        <v>2</v>
      </c>
      <c r="U430" s="6">
        <v>573.09</v>
      </c>
      <c r="V430" s="10">
        <v>0.03</v>
      </c>
      <c r="W430" t="s">
        <v>1812</v>
      </c>
      <c r="X430" s="6">
        <v>1111.7945999999999</v>
      </c>
      <c r="AE430"/>
    </row>
    <row r="431" spans="1:31" x14ac:dyDescent="0.25">
      <c r="A431" t="s">
        <v>2238</v>
      </c>
      <c r="B431" t="str">
        <f>VLOOKUP(Table6[[#This Row],[Customer_ID]],Table1[[Customer_ID]:[Name]],2,FALSE)</f>
        <v>Mario Jacobs</v>
      </c>
      <c r="C431" t="str">
        <f>VLOOKUP(Table6[[#This Row],[Customer_ID]],Table1[[Customer_ID]:[City]],5,FALSE)</f>
        <v>Port James</v>
      </c>
      <c r="D431">
        <f>VLOOKUP(Table6[[#This Row],[Customer_ID]],Table1[],3,FALSE)</f>
        <v>18</v>
      </c>
      <c r="E431" t="str">
        <f>VLOOKUP(Table6[[#This Row],[Customer_ID]],Table1[],4,FALSE)</f>
        <v>Male</v>
      </c>
      <c r="F431" t="str">
        <f>VLOOKUP(Table6[[#This Row],[Customer_ID]],Table1[],6,FALSE)</f>
        <v>New York</v>
      </c>
      <c r="G431" t="str">
        <f>VLOOKUP(Table6[[#This Row],[Customer_ID]],Table1[],8,FALSE)</f>
        <v>Platinum</v>
      </c>
      <c r="H431" t="s">
        <v>598</v>
      </c>
      <c r="I431" s="16">
        <v>45731</v>
      </c>
      <c r="J431" t="s">
        <v>1543</v>
      </c>
      <c r="K431" t="str">
        <f>VLOOKUP($J431,'Product_Dim (2)'!$A$2:$G$101,{3,4,5,6},FALSE)</f>
        <v>Home</v>
      </c>
      <c r="L431" t="str">
        <f>VLOOKUP($J431,'Product_Dim (2)'!$A$2:$G$101,{4,5,6},FALSE)</f>
        <v>Lighting</v>
      </c>
      <c r="M431" s="6">
        <f t="array" ref="M431">VLOOKUP($J431,'Product_Dim (2)'!$A$2:$G$101,{6},FALSE)</f>
        <v>218.86</v>
      </c>
      <c r="N431">
        <f>VLOOKUP($J431,'Product_Dim (2)'!$A$2:$G$101,7,FALSE)</f>
        <v>170</v>
      </c>
      <c r="O431" t="s">
        <v>1752</v>
      </c>
      <c r="P431" t="str">
        <f>VLOOKUP($O431,'Store_Dim (2)'!$A$2:$E$21,2,FALSE)</f>
        <v>Alexander Group</v>
      </c>
      <c r="Q431" t="str">
        <f>VLOOKUP(Table6[[#This Row],[Store_ID]],Table4[],3,FALSE)</f>
        <v>South</v>
      </c>
      <c r="R431" t="str">
        <f>VLOOKUP(Table6[[#This Row],[Store_ID]],Table4[],4,FALSE)</f>
        <v>Port Sharon</v>
      </c>
      <c r="S431" t="str">
        <f>VLOOKUP(Table6[[#This Row],[Store_ID]],Table4[],5,FALSE)</f>
        <v>Online</v>
      </c>
      <c r="T431">
        <v>4</v>
      </c>
      <c r="U431" s="6">
        <v>149.83000000000001</v>
      </c>
      <c r="V431" s="10">
        <v>0.02</v>
      </c>
      <c r="W431" t="s">
        <v>1807</v>
      </c>
      <c r="X431" s="6">
        <v>587.33360000000005</v>
      </c>
      <c r="AE431"/>
    </row>
    <row r="432" spans="1:31" x14ac:dyDescent="0.25">
      <c r="A432" t="s">
        <v>2239</v>
      </c>
      <c r="B432" t="str">
        <f>VLOOKUP(Table6[[#This Row],[Customer_ID]],Table1[[Customer_ID]:[Name]],2,FALSE)</f>
        <v>Eugene Nelson</v>
      </c>
      <c r="C432" t="str">
        <f>VLOOKUP(Table6[[#This Row],[Customer_ID]],Table1[[Customer_ID]:[City]],5,FALSE)</f>
        <v>Phillipsmouth</v>
      </c>
      <c r="D432">
        <f>VLOOKUP(Table6[[#This Row],[Customer_ID]],Table1[],3,FALSE)</f>
        <v>26</v>
      </c>
      <c r="E432" t="str">
        <f>VLOOKUP(Table6[[#This Row],[Customer_ID]],Table1[],4,FALSE)</f>
        <v>Female</v>
      </c>
      <c r="F432" t="str">
        <f>VLOOKUP(Table6[[#This Row],[Customer_ID]],Table1[],6,FALSE)</f>
        <v>North Dakota</v>
      </c>
      <c r="G432" t="str">
        <f>VLOOKUP(Table6[[#This Row],[Customer_ID]],Table1[],8,FALSE)</f>
        <v>Platinum</v>
      </c>
      <c r="H432" t="s">
        <v>14</v>
      </c>
      <c r="I432" s="16">
        <v>45445</v>
      </c>
      <c r="J432" t="s">
        <v>1633</v>
      </c>
      <c r="K432" t="str">
        <f>VLOOKUP($J432,'Product_Dim (2)'!$A$2:$G$101,{3,4,5,6},FALSE)</f>
        <v>Electronics</v>
      </c>
      <c r="L432" t="str">
        <f>VLOOKUP($J432,'Product_Dim (2)'!$A$2:$G$101,{4,5,6},FALSE)</f>
        <v>Accessories</v>
      </c>
      <c r="M432" s="6">
        <f t="array" ref="M432">VLOOKUP($J432,'Product_Dim (2)'!$A$2:$G$101,{6},FALSE)</f>
        <v>88.49</v>
      </c>
      <c r="N432">
        <f>VLOOKUP($J432,'Product_Dim (2)'!$A$2:$G$101,7,FALSE)</f>
        <v>246</v>
      </c>
      <c r="O432" t="s">
        <v>1782</v>
      </c>
      <c r="P432" t="str">
        <f>VLOOKUP($O432,'Store_Dim (2)'!$A$2:$E$21,2,FALSE)</f>
        <v>Mcdonald Inc</v>
      </c>
      <c r="Q432" t="str">
        <f>VLOOKUP(Table6[[#This Row],[Store_ID]],Table4[],3,FALSE)</f>
        <v>South</v>
      </c>
      <c r="R432" t="str">
        <f>VLOOKUP(Table6[[#This Row],[Store_ID]],Table4[],4,FALSE)</f>
        <v>Christopherland</v>
      </c>
      <c r="S432" t="str">
        <f>VLOOKUP(Table6[[#This Row],[Store_ID]],Table4[],5,FALSE)</f>
        <v>Outlet</v>
      </c>
      <c r="T432">
        <v>3</v>
      </c>
      <c r="U432" s="6">
        <v>287.70999999999998</v>
      </c>
      <c r="V432" s="10">
        <v>0.03</v>
      </c>
      <c r="W432" t="s">
        <v>1812</v>
      </c>
      <c r="X432" s="6">
        <v>837.23609999999985</v>
      </c>
      <c r="AE432"/>
    </row>
    <row r="433" spans="1:31" x14ac:dyDescent="0.25">
      <c r="A433" t="s">
        <v>2240</v>
      </c>
      <c r="B433" t="str">
        <f>VLOOKUP(Table6[[#This Row],[Customer_ID]],Table1[[Customer_ID]:[Name]],2,FALSE)</f>
        <v>David Patterson</v>
      </c>
      <c r="C433" t="str">
        <f>VLOOKUP(Table6[[#This Row],[Customer_ID]],Table1[[Customer_ID]:[City]],5,FALSE)</f>
        <v>New Amyport</v>
      </c>
      <c r="D433">
        <f>VLOOKUP(Table6[[#This Row],[Customer_ID]],Table1[],3,FALSE)</f>
        <v>43</v>
      </c>
      <c r="E433" t="str">
        <f>VLOOKUP(Table6[[#This Row],[Customer_ID]],Table1[],4,FALSE)</f>
        <v>Female</v>
      </c>
      <c r="F433" t="str">
        <f>VLOOKUP(Table6[[#This Row],[Customer_ID]],Table1[],6,FALSE)</f>
        <v>Nevada</v>
      </c>
      <c r="G433" t="str">
        <f>VLOOKUP(Table6[[#This Row],[Customer_ID]],Table1[],8,FALSE)</f>
        <v>Gold</v>
      </c>
      <c r="H433" t="s">
        <v>333</v>
      </c>
      <c r="I433" s="16">
        <v>45860</v>
      </c>
      <c r="J433" t="s">
        <v>1665</v>
      </c>
      <c r="K433" t="str">
        <f>VLOOKUP($J433,'Product_Dim (2)'!$A$2:$G$101,{3,4,5,6},FALSE)</f>
        <v>Electronics</v>
      </c>
      <c r="L433" t="str">
        <f>VLOOKUP($J433,'Product_Dim (2)'!$A$2:$G$101,{4,5,6},FALSE)</f>
        <v>Accessories</v>
      </c>
      <c r="M433" s="6">
        <f t="array" ref="M433">VLOOKUP($J433,'Product_Dim (2)'!$A$2:$G$101,{6},FALSE)</f>
        <v>349.17</v>
      </c>
      <c r="N433">
        <f>VLOOKUP($J433,'Product_Dim (2)'!$A$2:$G$101,7,FALSE)</f>
        <v>476</v>
      </c>
      <c r="O433" t="s">
        <v>1759</v>
      </c>
      <c r="P433" t="str">
        <f>VLOOKUP($O433,'Store_Dim (2)'!$A$2:$E$21,2,FALSE)</f>
        <v>Benson-Elliott</v>
      </c>
      <c r="Q433" t="str">
        <f>VLOOKUP(Table6[[#This Row],[Store_ID]],Table4[],3,FALSE)</f>
        <v>East</v>
      </c>
      <c r="R433" t="str">
        <f>VLOOKUP(Table6[[#This Row],[Store_ID]],Table4[],4,FALSE)</f>
        <v>Port Josephberg</v>
      </c>
      <c r="S433" t="str">
        <f>VLOOKUP(Table6[[#This Row],[Store_ID]],Table4[],5,FALSE)</f>
        <v>Online</v>
      </c>
      <c r="T433">
        <v>2</v>
      </c>
      <c r="U433" s="6">
        <v>849.8</v>
      </c>
      <c r="V433" s="10">
        <v>0.06</v>
      </c>
      <c r="W433" t="s">
        <v>1812</v>
      </c>
      <c r="X433" s="6">
        <v>1597.624</v>
      </c>
      <c r="AE433"/>
    </row>
    <row r="434" spans="1:31" x14ac:dyDescent="0.25">
      <c r="A434" t="s">
        <v>2241</v>
      </c>
      <c r="B434" t="str">
        <f>VLOOKUP(Table6[[#This Row],[Customer_ID]],Table1[[Customer_ID]:[Name]],2,FALSE)</f>
        <v>John Scott</v>
      </c>
      <c r="C434" t="str">
        <f>VLOOKUP(Table6[[#This Row],[Customer_ID]],Table1[[Customer_ID]:[City]],5,FALSE)</f>
        <v>South Christopher</v>
      </c>
      <c r="D434">
        <f>VLOOKUP(Table6[[#This Row],[Customer_ID]],Table1[],3,FALSE)</f>
        <v>24</v>
      </c>
      <c r="E434" t="str">
        <f>VLOOKUP(Table6[[#This Row],[Customer_ID]],Table1[],4,FALSE)</f>
        <v>Female</v>
      </c>
      <c r="F434" t="str">
        <f>VLOOKUP(Table6[[#This Row],[Customer_ID]],Table1[],6,FALSE)</f>
        <v>Pennsylvania</v>
      </c>
      <c r="G434" t="str">
        <f>VLOOKUP(Table6[[#This Row],[Customer_ID]],Table1[],8,FALSE)</f>
        <v>Bronze</v>
      </c>
      <c r="H434" t="s">
        <v>75</v>
      </c>
      <c r="I434" s="16">
        <v>45725</v>
      </c>
      <c r="J434" t="s">
        <v>1613</v>
      </c>
      <c r="K434" t="str">
        <f>VLOOKUP($J434,'Product_Dim (2)'!$A$2:$G$101,{3,4,5,6},FALSE)</f>
        <v>Sports</v>
      </c>
      <c r="L434" t="str">
        <f>VLOOKUP($J434,'Product_Dim (2)'!$A$2:$G$101,{4,5,6},FALSE)</f>
        <v>Fitness</v>
      </c>
      <c r="M434" s="6">
        <f t="array" ref="M434">VLOOKUP($J434,'Product_Dim (2)'!$A$2:$G$101,{6},FALSE)</f>
        <v>313.26</v>
      </c>
      <c r="N434">
        <f>VLOOKUP($J434,'Product_Dim (2)'!$A$2:$G$101,7,FALSE)</f>
        <v>369</v>
      </c>
      <c r="O434" t="s">
        <v>1749</v>
      </c>
      <c r="P434" t="str">
        <f>VLOOKUP($O434,'Store_Dim (2)'!$A$2:$E$21,2,FALSE)</f>
        <v>Johnson-Wright</v>
      </c>
      <c r="Q434" t="str">
        <f>VLOOKUP(Table6[[#This Row],[Store_ID]],Table4[],3,FALSE)</f>
        <v>North</v>
      </c>
      <c r="R434" t="str">
        <f>VLOOKUP(Table6[[#This Row],[Store_ID]],Table4[],4,FALSE)</f>
        <v>Hoodberg</v>
      </c>
      <c r="S434" t="str">
        <f>VLOOKUP(Table6[[#This Row],[Store_ID]],Table4[],5,FALSE)</f>
        <v>Outlet</v>
      </c>
      <c r="T434">
        <v>3</v>
      </c>
      <c r="U434" s="6">
        <v>482.58</v>
      </c>
      <c r="V434" s="10">
        <v>0.28000000000000003</v>
      </c>
      <c r="W434" t="s">
        <v>1809</v>
      </c>
      <c r="X434" s="6">
        <v>1042.3728000000001</v>
      </c>
      <c r="AE434"/>
    </row>
    <row r="435" spans="1:31" x14ac:dyDescent="0.25">
      <c r="A435" t="s">
        <v>2242</v>
      </c>
      <c r="B435" t="str">
        <f>VLOOKUP(Table6[[#This Row],[Customer_ID]],Table1[[Customer_ID]:[Name]],2,FALSE)</f>
        <v>Ryan Hernandez</v>
      </c>
      <c r="C435" t="str">
        <f>VLOOKUP(Table6[[#This Row],[Customer_ID]],Table1[[Customer_ID]:[City]],5,FALSE)</f>
        <v>East Donna</v>
      </c>
      <c r="D435">
        <f>VLOOKUP(Table6[[#This Row],[Customer_ID]],Table1[],3,FALSE)</f>
        <v>30</v>
      </c>
      <c r="E435" t="str">
        <f>VLOOKUP(Table6[[#This Row],[Customer_ID]],Table1[],4,FALSE)</f>
        <v>Male</v>
      </c>
      <c r="F435" t="str">
        <f>VLOOKUP(Table6[[#This Row],[Customer_ID]],Table1[],6,FALSE)</f>
        <v>Nevada</v>
      </c>
      <c r="G435" t="str">
        <f>VLOOKUP(Table6[[#This Row],[Customer_ID]],Table1[],8,FALSE)</f>
        <v>Bronze</v>
      </c>
      <c r="H435" t="s">
        <v>394</v>
      </c>
      <c r="I435" s="16">
        <v>45699</v>
      </c>
      <c r="J435" t="s">
        <v>1649</v>
      </c>
      <c r="K435" t="str">
        <f>VLOOKUP($J435,'Product_Dim (2)'!$A$2:$G$101,{3,4,5,6},FALSE)</f>
        <v>Beauty</v>
      </c>
      <c r="L435" t="str">
        <f>VLOOKUP($J435,'Product_Dim (2)'!$A$2:$G$101,{4,5,6},FALSE)</f>
        <v>Haircare</v>
      </c>
      <c r="M435" s="6">
        <f t="array" ref="M435">VLOOKUP($J435,'Product_Dim (2)'!$A$2:$G$101,{6},FALSE)</f>
        <v>17.309999999999999</v>
      </c>
      <c r="N435">
        <f>VLOOKUP($J435,'Product_Dim (2)'!$A$2:$G$101,7,FALSE)</f>
        <v>399</v>
      </c>
      <c r="O435" t="s">
        <v>1744</v>
      </c>
      <c r="P435" t="str">
        <f>VLOOKUP($O435,'Store_Dim (2)'!$A$2:$E$21,2,FALSE)</f>
        <v>Black-Horn</v>
      </c>
      <c r="Q435" t="str">
        <f>VLOOKUP(Table6[[#This Row],[Store_ID]],Table4[],3,FALSE)</f>
        <v>South</v>
      </c>
      <c r="R435" t="str">
        <f>VLOOKUP(Table6[[#This Row],[Store_ID]],Table4[],4,FALSE)</f>
        <v>North Nancyview</v>
      </c>
      <c r="S435" t="str">
        <f>VLOOKUP(Table6[[#This Row],[Store_ID]],Table4[],5,FALSE)</f>
        <v>Outlet</v>
      </c>
      <c r="T435">
        <v>2</v>
      </c>
      <c r="U435" s="6">
        <v>64.7</v>
      </c>
      <c r="V435" s="10">
        <v>0</v>
      </c>
      <c r="W435" t="s">
        <v>1807</v>
      </c>
      <c r="X435" s="6">
        <v>129.4</v>
      </c>
      <c r="AE435"/>
    </row>
    <row r="436" spans="1:31" x14ac:dyDescent="0.25">
      <c r="A436" t="s">
        <v>2243</v>
      </c>
      <c r="B436" t="str">
        <f>VLOOKUP(Table6[[#This Row],[Customer_ID]],Table1[[Customer_ID]:[Name]],2,FALSE)</f>
        <v>Theresa Campbell</v>
      </c>
      <c r="C436" t="str">
        <f>VLOOKUP(Table6[[#This Row],[Customer_ID]],Table1[[Customer_ID]:[City]],5,FALSE)</f>
        <v>New Brian</v>
      </c>
      <c r="D436">
        <f>VLOOKUP(Table6[[#This Row],[Customer_ID]],Table1[],3,FALSE)</f>
        <v>42</v>
      </c>
      <c r="E436" t="str">
        <f>VLOOKUP(Table6[[#This Row],[Customer_ID]],Table1[],4,FALSE)</f>
        <v>Female</v>
      </c>
      <c r="F436" t="str">
        <f>VLOOKUP(Table6[[#This Row],[Customer_ID]],Table1[],6,FALSE)</f>
        <v>Wisconsin</v>
      </c>
      <c r="G436" t="str">
        <f>VLOOKUP(Table6[[#This Row],[Customer_ID]],Table1[],8,FALSE)</f>
        <v>Bronze</v>
      </c>
      <c r="H436" t="s">
        <v>494</v>
      </c>
      <c r="I436" s="16">
        <v>45266</v>
      </c>
      <c r="J436" t="s">
        <v>1538</v>
      </c>
      <c r="K436" t="str">
        <f>VLOOKUP($J436,'Product_Dim (2)'!$A$2:$G$101,{3,4,5,6},FALSE)</f>
        <v>Clothing</v>
      </c>
      <c r="L436" t="str">
        <f>VLOOKUP($J436,'Product_Dim (2)'!$A$2:$G$101,{4,5,6},FALSE)</f>
        <v>Accessories</v>
      </c>
      <c r="M436" s="6">
        <f t="array" ref="M436">VLOOKUP($J436,'Product_Dim (2)'!$A$2:$G$101,{6},FALSE)</f>
        <v>261</v>
      </c>
      <c r="N436">
        <f>VLOOKUP($J436,'Product_Dim (2)'!$A$2:$G$101,7,FALSE)</f>
        <v>59</v>
      </c>
      <c r="O436" t="s">
        <v>1756</v>
      </c>
      <c r="P436" t="str">
        <f>VLOOKUP($O436,'Store_Dim (2)'!$A$2:$E$21,2,FALSE)</f>
        <v>Gray Ltd</v>
      </c>
      <c r="Q436" t="str">
        <f>VLOOKUP(Table6[[#This Row],[Store_ID]],Table4[],3,FALSE)</f>
        <v>North</v>
      </c>
      <c r="R436" t="str">
        <f>VLOOKUP(Table6[[#This Row],[Store_ID]],Table4[],4,FALSE)</f>
        <v>New Michaelchester</v>
      </c>
      <c r="S436" t="str">
        <f>VLOOKUP(Table6[[#This Row],[Store_ID]],Table4[],5,FALSE)</f>
        <v>Outlet</v>
      </c>
      <c r="T436">
        <v>3</v>
      </c>
      <c r="U436" s="6">
        <v>589.83000000000004</v>
      </c>
      <c r="V436" s="10">
        <v>0.26</v>
      </c>
      <c r="W436" t="s">
        <v>1807</v>
      </c>
      <c r="X436" s="6">
        <v>1309.4226000000001</v>
      </c>
      <c r="AE436"/>
    </row>
    <row r="437" spans="1:31" x14ac:dyDescent="0.25">
      <c r="A437" t="s">
        <v>2244</v>
      </c>
      <c r="B437" t="str">
        <f>VLOOKUP(Table6[[#This Row],[Customer_ID]],Table1[[Customer_ID]:[Name]],2,FALSE)</f>
        <v>Misty Ferguson</v>
      </c>
      <c r="C437" t="str">
        <f>VLOOKUP(Table6[[#This Row],[Customer_ID]],Table1[[Customer_ID]:[City]],5,FALSE)</f>
        <v>North Joseside</v>
      </c>
      <c r="D437">
        <f>VLOOKUP(Table6[[#This Row],[Customer_ID]],Table1[],3,FALSE)</f>
        <v>58</v>
      </c>
      <c r="E437" t="str">
        <f>VLOOKUP(Table6[[#This Row],[Customer_ID]],Table1[],4,FALSE)</f>
        <v>Male</v>
      </c>
      <c r="F437" t="str">
        <f>VLOOKUP(Table6[[#This Row],[Customer_ID]],Table1[],6,FALSE)</f>
        <v>Connecticut</v>
      </c>
      <c r="G437" t="str">
        <f>VLOOKUP(Table6[[#This Row],[Customer_ID]],Table1[],8,FALSE)</f>
        <v>Gold</v>
      </c>
      <c r="H437" t="s">
        <v>906</v>
      </c>
      <c r="I437" s="16">
        <v>45889</v>
      </c>
      <c r="J437" t="s">
        <v>1534</v>
      </c>
      <c r="K437" t="str">
        <f>VLOOKUP($J437,'Product_Dim (2)'!$A$2:$G$101,{3,4,5,6},FALSE)</f>
        <v>Clothing</v>
      </c>
      <c r="L437" t="str">
        <f>VLOOKUP($J437,'Product_Dim (2)'!$A$2:$G$101,{4,5,6},FALSE)</f>
        <v>Outerwear</v>
      </c>
      <c r="M437" s="6">
        <f t="array" ref="M437">VLOOKUP($J437,'Product_Dim (2)'!$A$2:$G$101,{6},FALSE)</f>
        <v>364.67</v>
      </c>
      <c r="N437">
        <f>VLOOKUP($J437,'Product_Dim (2)'!$A$2:$G$101,7,FALSE)</f>
        <v>452</v>
      </c>
      <c r="O437" t="s">
        <v>1769</v>
      </c>
      <c r="P437" t="str">
        <f>VLOOKUP($O437,'Store_Dim (2)'!$A$2:$E$21,2,FALSE)</f>
        <v>Moore, Padilla and Butler</v>
      </c>
      <c r="Q437" t="str">
        <f>VLOOKUP(Table6[[#This Row],[Store_ID]],Table4[],3,FALSE)</f>
        <v>South</v>
      </c>
      <c r="R437" t="str">
        <f>VLOOKUP(Table6[[#This Row],[Store_ID]],Table4[],4,FALSE)</f>
        <v>East Johnstad</v>
      </c>
      <c r="S437" t="str">
        <f>VLOOKUP(Table6[[#This Row],[Store_ID]],Table4[],5,FALSE)</f>
        <v>Flagship</v>
      </c>
      <c r="T437">
        <v>4</v>
      </c>
      <c r="U437" s="6">
        <v>758.49</v>
      </c>
      <c r="V437" s="10">
        <v>0.16</v>
      </c>
      <c r="W437" t="s">
        <v>1812</v>
      </c>
      <c r="X437" s="6">
        <v>2548.5264000000002</v>
      </c>
      <c r="AE437"/>
    </row>
    <row r="438" spans="1:31" x14ac:dyDescent="0.25">
      <c r="A438" t="s">
        <v>2245</v>
      </c>
      <c r="B438" t="str">
        <f>VLOOKUP(Table6[[#This Row],[Customer_ID]],Table1[[Customer_ID]:[Name]],2,FALSE)</f>
        <v>Sharon Brown</v>
      </c>
      <c r="C438" t="str">
        <f>VLOOKUP(Table6[[#This Row],[Customer_ID]],Table1[[Customer_ID]:[City]],5,FALSE)</f>
        <v>East Andrea</v>
      </c>
      <c r="D438">
        <f>VLOOKUP(Table6[[#This Row],[Customer_ID]],Table1[],3,FALSE)</f>
        <v>37</v>
      </c>
      <c r="E438" t="str">
        <f>VLOOKUP(Table6[[#This Row],[Customer_ID]],Table1[],4,FALSE)</f>
        <v>Female</v>
      </c>
      <c r="F438" t="str">
        <f>VLOOKUP(Table6[[#This Row],[Customer_ID]],Table1[],6,FALSE)</f>
        <v>Michigan</v>
      </c>
      <c r="G438" t="str">
        <f>VLOOKUP(Table6[[#This Row],[Customer_ID]],Table1[],8,FALSE)</f>
        <v>Gold</v>
      </c>
      <c r="H438" t="s">
        <v>199</v>
      </c>
      <c r="I438" s="16">
        <v>45555</v>
      </c>
      <c r="J438" t="s">
        <v>1605</v>
      </c>
      <c r="K438" t="str">
        <f>VLOOKUP($J438,'Product_Dim (2)'!$A$2:$G$101,{3,4,5,6},FALSE)</f>
        <v>Clothing</v>
      </c>
      <c r="L438" t="str">
        <f>VLOOKUP($J438,'Product_Dim (2)'!$A$2:$G$101,{4,5,6},FALSE)</f>
        <v>Footwear</v>
      </c>
      <c r="M438" s="6">
        <f t="array" ref="M438">VLOOKUP($J438,'Product_Dim (2)'!$A$2:$G$101,{6},FALSE)</f>
        <v>353.47</v>
      </c>
      <c r="N438">
        <f>VLOOKUP($J438,'Product_Dim (2)'!$A$2:$G$101,7,FALSE)</f>
        <v>214</v>
      </c>
      <c r="O438" t="s">
        <v>1777</v>
      </c>
      <c r="P438" t="str">
        <f>VLOOKUP($O438,'Store_Dim (2)'!$A$2:$E$21,2,FALSE)</f>
        <v>Thomas, Bridges and Harris</v>
      </c>
      <c r="Q438" t="str">
        <f>VLOOKUP(Table6[[#This Row],[Store_ID]],Table4[],3,FALSE)</f>
        <v>North</v>
      </c>
      <c r="R438" t="str">
        <f>VLOOKUP(Table6[[#This Row],[Store_ID]],Table4[],4,FALSE)</f>
        <v>Sabrinatown</v>
      </c>
      <c r="S438" t="str">
        <f>VLOOKUP(Table6[[#This Row],[Store_ID]],Table4[],5,FALSE)</f>
        <v>Online</v>
      </c>
      <c r="T438">
        <v>4</v>
      </c>
      <c r="U438" s="6">
        <v>747.56</v>
      </c>
      <c r="V438" s="10">
        <v>0.09</v>
      </c>
      <c r="W438" t="s">
        <v>1812</v>
      </c>
      <c r="X438" s="6">
        <v>2721.1183999999998</v>
      </c>
      <c r="AE438"/>
    </row>
    <row r="439" spans="1:31" x14ac:dyDescent="0.25">
      <c r="A439" t="s">
        <v>2246</v>
      </c>
      <c r="B439" t="str">
        <f>VLOOKUP(Table6[[#This Row],[Customer_ID]],Table1[[Customer_ID]:[Name]],2,FALSE)</f>
        <v>Dr. Ashley Yates Md</v>
      </c>
      <c r="C439" t="str">
        <f>VLOOKUP(Table6[[#This Row],[Customer_ID]],Table1[[Customer_ID]:[City]],5,FALSE)</f>
        <v>New Maria</v>
      </c>
      <c r="D439">
        <f>VLOOKUP(Table6[[#This Row],[Customer_ID]],Table1[],3,FALSE)</f>
        <v>32</v>
      </c>
      <c r="E439" t="str">
        <f>VLOOKUP(Table6[[#This Row],[Customer_ID]],Table1[],4,FALSE)</f>
        <v>Male</v>
      </c>
      <c r="F439" t="str">
        <f>VLOOKUP(Table6[[#This Row],[Customer_ID]],Table1[],6,FALSE)</f>
        <v>Wisconsin</v>
      </c>
      <c r="G439" t="str">
        <f>VLOOKUP(Table6[[#This Row],[Customer_ID]],Table1[],8,FALSE)</f>
        <v>Bronze</v>
      </c>
      <c r="H439" t="s">
        <v>803</v>
      </c>
      <c r="I439" s="16">
        <v>45813</v>
      </c>
      <c r="J439" t="s">
        <v>1611</v>
      </c>
      <c r="K439" t="str">
        <f>VLOOKUP($J439,'Product_Dim (2)'!$A$2:$G$101,{3,4,5,6},FALSE)</f>
        <v>Electronics</v>
      </c>
      <c r="L439" t="str">
        <f>VLOOKUP($J439,'Product_Dim (2)'!$A$2:$G$101,{4,5,6},FALSE)</f>
        <v>Audio</v>
      </c>
      <c r="M439" s="6">
        <f t="array" ref="M439">VLOOKUP($J439,'Product_Dim (2)'!$A$2:$G$101,{6},FALSE)</f>
        <v>38.520000000000003</v>
      </c>
      <c r="N439">
        <f>VLOOKUP($J439,'Product_Dim (2)'!$A$2:$G$101,7,FALSE)</f>
        <v>378</v>
      </c>
      <c r="O439" t="s">
        <v>1790</v>
      </c>
      <c r="P439" t="str">
        <f>VLOOKUP($O439,'Store_Dim (2)'!$A$2:$E$21,2,FALSE)</f>
        <v>Holloway Ltd</v>
      </c>
      <c r="Q439" t="str">
        <f>VLOOKUP(Table6[[#This Row],[Store_ID]],Table4[],3,FALSE)</f>
        <v>North</v>
      </c>
      <c r="R439" t="str">
        <f>VLOOKUP(Table6[[#This Row],[Store_ID]],Table4[],4,FALSE)</f>
        <v>Bensonhaven</v>
      </c>
      <c r="S439" t="str">
        <f>VLOOKUP(Table6[[#This Row],[Store_ID]],Table4[],5,FALSE)</f>
        <v>Flagship</v>
      </c>
      <c r="T439">
        <v>3</v>
      </c>
      <c r="U439" s="6">
        <v>551.22</v>
      </c>
      <c r="V439" s="10">
        <v>0.12</v>
      </c>
      <c r="W439" t="s">
        <v>1809</v>
      </c>
      <c r="X439" s="6">
        <v>1455.2208000000001</v>
      </c>
      <c r="AE439"/>
    </row>
    <row r="440" spans="1:31" x14ac:dyDescent="0.25">
      <c r="A440" t="s">
        <v>2247</v>
      </c>
      <c r="B440" t="str">
        <f>VLOOKUP(Table6[[#This Row],[Customer_ID]],Table1[[Customer_ID]:[Name]],2,FALSE)</f>
        <v>Brian Choi</v>
      </c>
      <c r="C440" t="str">
        <f>VLOOKUP(Table6[[#This Row],[Customer_ID]],Table1[[Customer_ID]:[City]],5,FALSE)</f>
        <v>Floydton</v>
      </c>
      <c r="D440">
        <f>VLOOKUP(Table6[[#This Row],[Customer_ID]],Table1[],3,FALSE)</f>
        <v>46</v>
      </c>
      <c r="E440" t="str">
        <f>VLOOKUP(Table6[[#This Row],[Customer_ID]],Table1[],4,FALSE)</f>
        <v>Female</v>
      </c>
      <c r="F440" t="str">
        <f>VLOOKUP(Table6[[#This Row],[Customer_ID]],Table1[],6,FALSE)</f>
        <v>New Jersey</v>
      </c>
      <c r="G440" t="str">
        <f>VLOOKUP(Table6[[#This Row],[Customer_ID]],Table1[],8,FALSE)</f>
        <v>Gold</v>
      </c>
      <c r="H440" t="s">
        <v>527</v>
      </c>
      <c r="I440" s="16">
        <v>45811</v>
      </c>
      <c r="J440" t="s">
        <v>1669</v>
      </c>
      <c r="K440" t="str">
        <f>VLOOKUP($J440,'Product_Dim (2)'!$A$2:$G$101,{3,4,5,6},FALSE)</f>
        <v>Clothing</v>
      </c>
      <c r="L440" t="str">
        <f>VLOOKUP($J440,'Product_Dim (2)'!$A$2:$G$101,{4,5,6},FALSE)</f>
        <v>Bottoms</v>
      </c>
      <c r="M440" s="6">
        <f t="array" ref="M440">VLOOKUP($J440,'Product_Dim (2)'!$A$2:$G$101,{6},FALSE)</f>
        <v>218.22</v>
      </c>
      <c r="N440">
        <f>VLOOKUP($J440,'Product_Dim (2)'!$A$2:$G$101,7,FALSE)</f>
        <v>224</v>
      </c>
      <c r="O440" t="s">
        <v>1782</v>
      </c>
      <c r="P440" t="str">
        <f>VLOOKUP($O440,'Store_Dim (2)'!$A$2:$E$21,2,FALSE)</f>
        <v>Mcdonald Inc</v>
      </c>
      <c r="Q440" t="str">
        <f>VLOOKUP(Table6[[#This Row],[Store_ID]],Table4[],3,FALSE)</f>
        <v>South</v>
      </c>
      <c r="R440" t="str">
        <f>VLOOKUP(Table6[[#This Row],[Store_ID]],Table4[],4,FALSE)</f>
        <v>Christopherland</v>
      </c>
      <c r="S440" t="str">
        <f>VLOOKUP(Table6[[#This Row],[Store_ID]],Table4[],5,FALSE)</f>
        <v>Outlet</v>
      </c>
      <c r="T440">
        <v>2</v>
      </c>
      <c r="U440" s="6">
        <v>527.05999999999995</v>
      </c>
      <c r="V440" s="10">
        <v>0.17</v>
      </c>
      <c r="W440" t="s">
        <v>1809</v>
      </c>
      <c r="X440" s="6">
        <v>874.91959999999983</v>
      </c>
      <c r="AE440"/>
    </row>
    <row r="441" spans="1:31" x14ac:dyDescent="0.25">
      <c r="A441" t="s">
        <v>2248</v>
      </c>
      <c r="B441" t="str">
        <f>VLOOKUP(Table6[[#This Row],[Customer_ID]],Table1[[Customer_ID]:[Name]],2,FALSE)</f>
        <v>Brittney Morgan</v>
      </c>
      <c r="C441" t="str">
        <f>VLOOKUP(Table6[[#This Row],[Customer_ID]],Table1[[Customer_ID]:[City]],5,FALSE)</f>
        <v>Lake Kaylahaven</v>
      </c>
      <c r="D441">
        <f>VLOOKUP(Table6[[#This Row],[Customer_ID]],Table1[],3,FALSE)</f>
        <v>24</v>
      </c>
      <c r="E441" t="str">
        <f>VLOOKUP(Table6[[#This Row],[Customer_ID]],Table1[],4,FALSE)</f>
        <v>Male</v>
      </c>
      <c r="F441" t="str">
        <f>VLOOKUP(Table6[[#This Row],[Customer_ID]],Table1[],6,FALSE)</f>
        <v>Alaska</v>
      </c>
      <c r="G441" t="str">
        <f>VLOOKUP(Table6[[#This Row],[Customer_ID]],Table1[],8,FALSE)</f>
        <v>Gold</v>
      </c>
      <c r="H441" t="s">
        <v>345</v>
      </c>
      <c r="I441" s="16">
        <v>45670</v>
      </c>
      <c r="J441" t="s">
        <v>1655</v>
      </c>
      <c r="K441" t="str">
        <f>VLOOKUP($J441,'Product_Dim (2)'!$A$2:$G$101,{3,4,5,6},FALSE)</f>
        <v>Electronics</v>
      </c>
      <c r="L441" t="str">
        <f>VLOOKUP($J441,'Product_Dim (2)'!$A$2:$G$101,{4,5,6},FALSE)</f>
        <v>Computer</v>
      </c>
      <c r="M441" s="6">
        <f t="array" ref="M441">VLOOKUP($J441,'Product_Dim (2)'!$A$2:$G$101,{6},FALSE)</f>
        <v>86.42</v>
      </c>
      <c r="N441">
        <f>VLOOKUP($J441,'Product_Dim (2)'!$A$2:$G$101,7,FALSE)</f>
        <v>222</v>
      </c>
      <c r="O441" t="s">
        <v>1756</v>
      </c>
      <c r="P441" t="str">
        <f>VLOOKUP($O441,'Store_Dim (2)'!$A$2:$E$21,2,FALSE)</f>
        <v>Gray Ltd</v>
      </c>
      <c r="Q441" t="str">
        <f>VLOOKUP(Table6[[#This Row],[Store_ID]],Table4[],3,FALSE)</f>
        <v>North</v>
      </c>
      <c r="R441" t="str">
        <f>VLOOKUP(Table6[[#This Row],[Store_ID]],Table4[],4,FALSE)</f>
        <v>New Michaelchester</v>
      </c>
      <c r="S441" t="str">
        <f>VLOOKUP(Table6[[#This Row],[Store_ID]],Table4[],5,FALSE)</f>
        <v>Outlet</v>
      </c>
      <c r="T441">
        <v>4</v>
      </c>
      <c r="U441" s="6">
        <v>875.41</v>
      </c>
      <c r="V441" s="10">
        <v>0.27</v>
      </c>
      <c r="W441" t="s">
        <v>1807</v>
      </c>
      <c r="X441" s="6">
        <v>2556.1972000000001</v>
      </c>
      <c r="AE441"/>
    </row>
    <row r="442" spans="1:31" x14ac:dyDescent="0.25">
      <c r="A442" t="s">
        <v>2249</v>
      </c>
      <c r="B442" t="str">
        <f>VLOOKUP(Table6[[#This Row],[Customer_ID]],Table1[[Customer_ID]:[Name]],2,FALSE)</f>
        <v>Daniel Boyd</v>
      </c>
      <c r="C442" t="str">
        <f>VLOOKUP(Table6[[#This Row],[Customer_ID]],Table1[[Customer_ID]:[City]],5,FALSE)</f>
        <v>West Pamelafurt</v>
      </c>
      <c r="D442">
        <f>VLOOKUP(Table6[[#This Row],[Customer_ID]],Table1[],3,FALSE)</f>
        <v>29</v>
      </c>
      <c r="E442" t="str">
        <f>VLOOKUP(Table6[[#This Row],[Customer_ID]],Table1[],4,FALSE)</f>
        <v>Female</v>
      </c>
      <c r="F442" t="str">
        <f>VLOOKUP(Table6[[#This Row],[Customer_ID]],Table1[],6,FALSE)</f>
        <v>West Virginia</v>
      </c>
      <c r="G442" t="str">
        <f>VLOOKUP(Table6[[#This Row],[Customer_ID]],Table1[],8,FALSE)</f>
        <v>Bronze</v>
      </c>
      <c r="H442" t="s">
        <v>40</v>
      </c>
      <c r="I442" s="16">
        <v>45736</v>
      </c>
      <c r="J442" t="s">
        <v>1701</v>
      </c>
      <c r="K442" t="str">
        <f>VLOOKUP($J442,'Product_Dim (2)'!$A$2:$G$101,{3,4,5,6},FALSE)</f>
        <v>Clothing</v>
      </c>
      <c r="L442" t="str">
        <f>VLOOKUP($J442,'Product_Dim (2)'!$A$2:$G$101,{4,5,6},FALSE)</f>
        <v>Accessories</v>
      </c>
      <c r="M442" s="6">
        <f t="array" ref="M442">VLOOKUP($J442,'Product_Dim (2)'!$A$2:$G$101,{6},FALSE)</f>
        <v>119.57</v>
      </c>
      <c r="N442">
        <f>VLOOKUP($J442,'Product_Dim (2)'!$A$2:$G$101,7,FALSE)</f>
        <v>210</v>
      </c>
      <c r="O442" t="s">
        <v>1735</v>
      </c>
      <c r="P442" t="str">
        <f>VLOOKUP($O442,'Store_Dim (2)'!$A$2:$E$21,2,FALSE)</f>
        <v>Rivera-Warner</v>
      </c>
      <c r="Q442" t="str">
        <f>VLOOKUP(Table6[[#This Row],[Store_ID]],Table4[],3,FALSE)</f>
        <v>East</v>
      </c>
      <c r="R442" t="str">
        <f>VLOOKUP(Table6[[#This Row],[Store_ID]],Table4[],4,FALSE)</f>
        <v>Washingtonfurt</v>
      </c>
      <c r="S442" t="str">
        <f>VLOOKUP(Table6[[#This Row],[Store_ID]],Table4[],5,FALSE)</f>
        <v>Flagship</v>
      </c>
      <c r="T442">
        <v>2</v>
      </c>
      <c r="U442" s="6">
        <v>226.43</v>
      </c>
      <c r="V442" s="10">
        <v>0.03</v>
      </c>
      <c r="W442" t="s">
        <v>1807</v>
      </c>
      <c r="X442" s="6">
        <v>439.27420000000001</v>
      </c>
      <c r="AE442"/>
    </row>
    <row r="443" spans="1:31" x14ac:dyDescent="0.25">
      <c r="A443" t="s">
        <v>2250</v>
      </c>
      <c r="B443" t="str">
        <f>VLOOKUP(Table6[[#This Row],[Customer_ID]],Table1[[Customer_ID]:[Name]],2,FALSE)</f>
        <v>Rachel Myers</v>
      </c>
      <c r="C443" t="str">
        <f>VLOOKUP(Table6[[#This Row],[Customer_ID]],Table1[[Customer_ID]:[City]],5,FALSE)</f>
        <v>Robertberg</v>
      </c>
      <c r="D443">
        <f>VLOOKUP(Table6[[#This Row],[Customer_ID]],Table1[],3,FALSE)</f>
        <v>52</v>
      </c>
      <c r="E443" t="str">
        <f>VLOOKUP(Table6[[#This Row],[Customer_ID]],Table1[],4,FALSE)</f>
        <v>Male</v>
      </c>
      <c r="F443" t="str">
        <f>VLOOKUP(Table6[[#This Row],[Customer_ID]],Table1[],6,FALSE)</f>
        <v>North Dakota</v>
      </c>
      <c r="G443" t="str">
        <f>VLOOKUP(Table6[[#This Row],[Customer_ID]],Table1[],8,FALSE)</f>
        <v>Silver</v>
      </c>
      <c r="H443" t="s">
        <v>140</v>
      </c>
      <c r="I443" s="16">
        <v>45480</v>
      </c>
      <c r="J443" t="s">
        <v>1689</v>
      </c>
      <c r="K443" t="str">
        <f>VLOOKUP($J443,'Product_Dim (2)'!$A$2:$G$101,{3,4,5,6},FALSE)</f>
        <v>Home</v>
      </c>
      <c r="L443" t="str">
        <f>VLOOKUP($J443,'Product_Dim (2)'!$A$2:$G$101,{4,5,6},FALSE)</f>
        <v>Lighting</v>
      </c>
      <c r="M443" s="6">
        <f t="array" ref="M443">VLOOKUP($J443,'Product_Dim (2)'!$A$2:$G$101,{6},FALSE)</f>
        <v>228.53</v>
      </c>
      <c r="N443">
        <f>VLOOKUP($J443,'Product_Dim (2)'!$A$2:$G$101,7,FALSE)</f>
        <v>469</v>
      </c>
      <c r="O443" t="s">
        <v>1756</v>
      </c>
      <c r="P443" t="str">
        <f>VLOOKUP($O443,'Store_Dim (2)'!$A$2:$E$21,2,FALSE)</f>
        <v>Gray Ltd</v>
      </c>
      <c r="Q443" t="str">
        <f>VLOOKUP(Table6[[#This Row],[Store_ID]],Table4[],3,FALSE)</f>
        <v>North</v>
      </c>
      <c r="R443" t="str">
        <f>VLOOKUP(Table6[[#This Row],[Store_ID]],Table4[],4,FALSE)</f>
        <v>New Michaelchester</v>
      </c>
      <c r="S443" t="str">
        <f>VLOOKUP(Table6[[#This Row],[Store_ID]],Table4[],5,FALSE)</f>
        <v>Outlet</v>
      </c>
      <c r="T443">
        <v>2</v>
      </c>
      <c r="U443" s="6">
        <v>285.39</v>
      </c>
      <c r="V443" s="10">
        <v>0.1</v>
      </c>
      <c r="W443" t="s">
        <v>1807</v>
      </c>
      <c r="X443" s="6">
        <v>513.702</v>
      </c>
      <c r="AE443"/>
    </row>
    <row r="444" spans="1:31" x14ac:dyDescent="0.25">
      <c r="A444" t="s">
        <v>2251</v>
      </c>
      <c r="B444" t="str">
        <f>VLOOKUP(Table6[[#This Row],[Customer_ID]],Table1[[Customer_ID]:[Name]],2,FALSE)</f>
        <v>Mr. Christopher Sims</v>
      </c>
      <c r="C444" t="str">
        <f>VLOOKUP(Table6[[#This Row],[Customer_ID]],Table1[[Customer_ID]:[City]],5,FALSE)</f>
        <v>Donaldsontown</v>
      </c>
      <c r="D444">
        <f>VLOOKUP(Table6[[#This Row],[Customer_ID]],Table1[],3,FALSE)</f>
        <v>50</v>
      </c>
      <c r="E444" t="str">
        <f>VLOOKUP(Table6[[#This Row],[Customer_ID]],Table1[],4,FALSE)</f>
        <v>Female</v>
      </c>
      <c r="F444" t="str">
        <f>VLOOKUP(Table6[[#This Row],[Customer_ID]],Table1[],6,FALSE)</f>
        <v>Connecticut</v>
      </c>
      <c r="G444" t="str">
        <f>VLOOKUP(Table6[[#This Row],[Customer_ID]],Table1[],8,FALSE)</f>
        <v>Silver</v>
      </c>
      <c r="H444" t="s">
        <v>1039</v>
      </c>
      <c r="I444" s="16">
        <v>45929</v>
      </c>
      <c r="J444" t="s">
        <v>1553</v>
      </c>
      <c r="K444" t="str">
        <f>VLOOKUP($J444,'Product_Dim (2)'!$A$2:$G$101,{3,4,5,6},FALSE)</f>
        <v>Electronics</v>
      </c>
      <c r="L444" t="str">
        <f>VLOOKUP($J444,'Product_Dim (2)'!$A$2:$G$101,{4,5,6},FALSE)</f>
        <v>Accessories</v>
      </c>
      <c r="M444" s="6">
        <f t="array" ref="M444">VLOOKUP($J444,'Product_Dim (2)'!$A$2:$G$101,{6},FALSE)</f>
        <v>449.4</v>
      </c>
      <c r="N444">
        <f>VLOOKUP($J444,'Product_Dim (2)'!$A$2:$G$101,7,FALSE)</f>
        <v>274.7</v>
      </c>
      <c r="O444" t="s">
        <v>1784</v>
      </c>
      <c r="P444" t="str">
        <f>VLOOKUP($O444,'Store_Dim (2)'!$A$2:$E$21,2,FALSE)</f>
        <v>Shelton PLC</v>
      </c>
      <c r="Q444" t="str">
        <f>VLOOKUP(Table6[[#This Row],[Store_ID]],Table4[],3,FALSE)</f>
        <v>North</v>
      </c>
      <c r="R444" t="str">
        <f>VLOOKUP(Table6[[#This Row],[Store_ID]],Table4[],4,FALSE)</f>
        <v>East Jenniferstad</v>
      </c>
      <c r="S444" t="str">
        <f>VLOOKUP(Table6[[#This Row],[Store_ID]],Table4[],5,FALSE)</f>
        <v>Flagship</v>
      </c>
      <c r="T444">
        <v>2</v>
      </c>
      <c r="U444" s="6">
        <v>298.01</v>
      </c>
      <c r="V444" s="10">
        <v>0.05</v>
      </c>
      <c r="W444" t="s">
        <v>1807</v>
      </c>
      <c r="X444" s="6">
        <v>566.21899999999994</v>
      </c>
      <c r="AE444"/>
    </row>
    <row r="445" spans="1:31" x14ac:dyDescent="0.25">
      <c r="A445" t="s">
        <v>2252</v>
      </c>
      <c r="B445" t="str">
        <f>VLOOKUP(Table6[[#This Row],[Customer_ID]],Table1[[Customer_ID]:[Name]],2,FALSE)</f>
        <v>Brian Choi</v>
      </c>
      <c r="C445" t="str">
        <f>VLOOKUP(Table6[[#This Row],[Customer_ID]],Table1[[Customer_ID]:[City]],5,FALSE)</f>
        <v>Floydton</v>
      </c>
      <c r="D445">
        <f>VLOOKUP(Table6[[#This Row],[Customer_ID]],Table1[],3,FALSE)</f>
        <v>46</v>
      </c>
      <c r="E445" t="str">
        <f>VLOOKUP(Table6[[#This Row],[Customer_ID]],Table1[],4,FALSE)</f>
        <v>Female</v>
      </c>
      <c r="F445" t="str">
        <f>VLOOKUP(Table6[[#This Row],[Customer_ID]],Table1[],6,FALSE)</f>
        <v>New Jersey</v>
      </c>
      <c r="G445" t="str">
        <f>VLOOKUP(Table6[[#This Row],[Customer_ID]],Table1[],8,FALSE)</f>
        <v>Gold</v>
      </c>
      <c r="H445" t="s">
        <v>527</v>
      </c>
      <c r="I445" s="16">
        <v>45626</v>
      </c>
      <c r="J445" t="s">
        <v>1611</v>
      </c>
      <c r="K445" t="str">
        <f>VLOOKUP($J445,'Product_Dim (2)'!$A$2:$G$101,{3,4,5,6},FALSE)</f>
        <v>Electronics</v>
      </c>
      <c r="L445" t="str">
        <f>VLOOKUP($J445,'Product_Dim (2)'!$A$2:$G$101,{4,5,6},FALSE)</f>
        <v>Audio</v>
      </c>
      <c r="M445" s="6">
        <f t="array" ref="M445">VLOOKUP($J445,'Product_Dim (2)'!$A$2:$G$101,{6},FALSE)</f>
        <v>38.520000000000003</v>
      </c>
      <c r="N445">
        <f>VLOOKUP($J445,'Product_Dim (2)'!$A$2:$G$101,7,FALSE)</f>
        <v>378</v>
      </c>
      <c r="O445" t="s">
        <v>1752</v>
      </c>
      <c r="P445" t="str">
        <f>VLOOKUP($O445,'Store_Dim (2)'!$A$2:$E$21,2,FALSE)</f>
        <v>Alexander Group</v>
      </c>
      <c r="Q445" t="str">
        <f>VLOOKUP(Table6[[#This Row],[Store_ID]],Table4[],3,FALSE)</f>
        <v>South</v>
      </c>
      <c r="R445" t="str">
        <f>VLOOKUP(Table6[[#This Row],[Store_ID]],Table4[],4,FALSE)</f>
        <v>Port Sharon</v>
      </c>
      <c r="S445" t="str">
        <f>VLOOKUP(Table6[[#This Row],[Store_ID]],Table4[],5,FALSE)</f>
        <v>Online</v>
      </c>
      <c r="T445">
        <v>4</v>
      </c>
      <c r="U445" s="6">
        <v>753.49</v>
      </c>
      <c r="V445" s="10">
        <v>0.26</v>
      </c>
      <c r="W445" t="s">
        <v>1812</v>
      </c>
      <c r="X445" s="6">
        <v>2230.3303999999998</v>
      </c>
      <c r="AE445"/>
    </row>
    <row r="446" spans="1:31" x14ac:dyDescent="0.25">
      <c r="A446" t="s">
        <v>2253</v>
      </c>
      <c r="B446" t="str">
        <f>VLOOKUP(Table6[[#This Row],[Customer_ID]],Table1[[Customer_ID]:[Name]],2,FALSE)</f>
        <v>Zachary Andrade</v>
      </c>
      <c r="C446" t="str">
        <f>VLOOKUP(Table6[[#This Row],[Customer_ID]],Table1[[Customer_ID]:[City]],5,FALSE)</f>
        <v>South Davidport</v>
      </c>
      <c r="D446">
        <f>VLOOKUP(Table6[[#This Row],[Customer_ID]],Table1[],3,FALSE)</f>
        <v>23</v>
      </c>
      <c r="E446" t="str">
        <f>VLOOKUP(Table6[[#This Row],[Customer_ID]],Table1[],4,FALSE)</f>
        <v>Female</v>
      </c>
      <c r="F446" t="str">
        <f>VLOOKUP(Table6[[#This Row],[Customer_ID]],Table1[],6,FALSE)</f>
        <v>California</v>
      </c>
      <c r="G446" t="str">
        <f>VLOOKUP(Table6[[#This Row],[Customer_ID]],Table1[],8,FALSE)</f>
        <v>Platinum</v>
      </c>
      <c r="H446" t="s">
        <v>1484</v>
      </c>
      <c r="I446" s="16">
        <v>45460</v>
      </c>
      <c r="J446" t="s">
        <v>1687</v>
      </c>
      <c r="K446" t="str">
        <f>VLOOKUP($J446,'Product_Dim (2)'!$A$2:$G$101,{3,4,5,6},FALSE)</f>
        <v>Home</v>
      </c>
      <c r="L446" t="str">
        <f>VLOOKUP($J446,'Product_Dim (2)'!$A$2:$G$101,{4,5,6},FALSE)</f>
        <v>Decor</v>
      </c>
      <c r="M446" s="6">
        <f t="array" ref="M446">VLOOKUP($J446,'Product_Dim (2)'!$A$2:$G$101,{6},FALSE)</f>
        <v>325.26</v>
      </c>
      <c r="N446">
        <f>VLOOKUP($J446,'Product_Dim (2)'!$A$2:$G$101,7,FALSE)</f>
        <v>400</v>
      </c>
      <c r="O446" t="s">
        <v>1777</v>
      </c>
      <c r="P446" t="str">
        <f>VLOOKUP($O446,'Store_Dim (2)'!$A$2:$E$21,2,FALSE)</f>
        <v>Thomas, Bridges and Harris</v>
      </c>
      <c r="Q446" t="str">
        <f>VLOOKUP(Table6[[#This Row],[Store_ID]],Table4[],3,FALSE)</f>
        <v>North</v>
      </c>
      <c r="R446" t="str">
        <f>VLOOKUP(Table6[[#This Row],[Store_ID]],Table4[],4,FALSE)</f>
        <v>Sabrinatown</v>
      </c>
      <c r="S446" t="str">
        <f>VLOOKUP(Table6[[#This Row],[Store_ID]],Table4[],5,FALSE)</f>
        <v>Online</v>
      </c>
      <c r="T446">
        <v>2</v>
      </c>
      <c r="U446" s="6">
        <v>130.38999999999999</v>
      </c>
      <c r="V446" s="10">
        <v>0.17</v>
      </c>
      <c r="W446" t="s">
        <v>1809</v>
      </c>
      <c r="X446" s="6">
        <v>216.44739999999999</v>
      </c>
      <c r="AE446"/>
    </row>
    <row r="447" spans="1:31" x14ac:dyDescent="0.25">
      <c r="A447" t="s">
        <v>2254</v>
      </c>
      <c r="B447" t="str">
        <f>VLOOKUP(Table6[[#This Row],[Customer_ID]],Table1[[Customer_ID]:[Name]],2,FALSE)</f>
        <v>Daniel Nelson</v>
      </c>
      <c r="C447" t="str">
        <f>VLOOKUP(Table6[[#This Row],[Customer_ID]],Table1[[Customer_ID]:[City]],5,FALSE)</f>
        <v>North Jonathan</v>
      </c>
      <c r="D447">
        <f>VLOOKUP(Table6[[#This Row],[Customer_ID]],Table1[],3,FALSE)</f>
        <v>33</v>
      </c>
      <c r="E447" t="str">
        <f>VLOOKUP(Table6[[#This Row],[Customer_ID]],Table1[],4,FALSE)</f>
        <v>Male</v>
      </c>
      <c r="F447" t="str">
        <f>VLOOKUP(Table6[[#This Row],[Customer_ID]],Table1[],6,FALSE)</f>
        <v>Oklahoma</v>
      </c>
      <c r="G447" t="str">
        <f>VLOOKUP(Table6[[#This Row],[Customer_ID]],Table1[],8,FALSE)</f>
        <v>Bronze</v>
      </c>
      <c r="H447" t="s">
        <v>1072</v>
      </c>
      <c r="I447" s="16">
        <v>45709</v>
      </c>
      <c r="J447" t="s">
        <v>1575</v>
      </c>
      <c r="K447" t="str">
        <f>VLOOKUP($J447,'Product_Dim (2)'!$A$2:$G$101,{3,4,5,6},FALSE)</f>
        <v>Sports</v>
      </c>
      <c r="L447" t="str">
        <f>VLOOKUP($J447,'Product_Dim (2)'!$A$2:$G$101,{4,5,6},FALSE)</f>
        <v>Equipment</v>
      </c>
      <c r="M447" s="6">
        <f t="array" ref="M447">VLOOKUP($J447,'Product_Dim (2)'!$A$2:$G$101,{6},FALSE)</f>
        <v>484.62</v>
      </c>
      <c r="N447">
        <f>VLOOKUP($J447,'Product_Dim (2)'!$A$2:$G$101,7,FALSE)</f>
        <v>432</v>
      </c>
      <c r="O447" t="s">
        <v>1769</v>
      </c>
      <c r="P447" t="str">
        <f>VLOOKUP($O447,'Store_Dim (2)'!$A$2:$E$21,2,FALSE)</f>
        <v>Moore, Padilla and Butler</v>
      </c>
      <c r="Q447" t="str">
        <f>VLOOKUP(Table6[[#This Row],[Store_ID]],Table4[],3,FALSE)</f>
        <v>South</v>
      </c>
      <c r="R447" t="str">
        <f>VLOOKUP(Table6[[#This Row],[Store_ID]],Table4[],4,FALSE)</f>
        <v>East Johnstad</v>
      </c>
      <c r="S447" t="str">
        <f>VLOOKUP(Table6[[#This Row],[Store_ID]],Table4[],5,FALSE)</f>
        <v>Flagship</v>
      </c>
      <c r="T447">
        <v>4</v>
      </c>
      <c r="U447" s="6">
        <v>164.02</v>
      </c>
      <c r="V447" s="10">
        <v>0.01</v>
      </c>
      <c r="W447" t="s">
        <v>1809</v>
      </c>
      <c r="X447" s="6">
        <v>649.51920000000007</v>
      </c>
      <c r="AE447"/>
    </row>
    <row r="448" spans="1:31" x14ac:dyDescent="0.25">
      <c r="A448" t="s">
        <v>2255</v>
      </c>
      <c r="B448" t="str">
        <f>VLOOKUP(Table6[[#This Row],[Customer_ID]],Table1[[Customer_ID]:[Name]],2,FALSE)</f>
        <v>Daniel Rivas</v>
      </c>
      <c r="C448" t="str">
        <f>VLOOKUP(Table6[[#This Row],[Customer_ID]],Table1[[Customer_ID]:[City]],5,FALSE)</f>
        <v>Dominiquefort</v>
      </c>
      <c r="D448">
        <f>VLOOKUP(Table6[[#This Row],[Customer_ID]],Table1[],3,FALSE)</f>
        <v>39</v>
      </c>
      <c r="E448" t="str">
        <f>VLOOKUP(Table6[[#This Row],[Customer_ID]],Table1[],4,FALSE)</f>
        <v>Female</v>
      </c>
      <c r="F448" t="str">
        <f>VLOOKUP(Table6[[#This Row],[Customer_ID]],Table1[],6,FALSE)</f>
        <v>Georgia</v>
      </c>
      <c r="G448" t="str">
        <f>VLOOKUP(Table6[[#This Row],[Customer_ID]],Table1[],8,FALSE)</f>
        <v>Silver</v>
      </c>
      <c r="H448" t="s">
        <v>542</v>
      </c>
      <c r="I448" s="16">
        <v>45551</v>
      </c>
      <c r="J448" t="s">
        <v>1589</v>
      </c>
      <c r="K448" t="str">
        <f>VLOOKUP($J448,'Product_Dim (2)'!$A$2:$G$101,{3,4,5,6},FALSE)</f>
        <v>Home</v>
      </c>
      <c r="L448" t="str">
        <f>VLOOKUP($J448,'Product_Dim (2)'!$A$2:$G$101,{4,5,6},FALSE)</f>
        <v>Decor</v>
      </c>
      <c r="M448" s="6">
        <f t="array" ref="M448">VLOOKUP($J448,'Product_Dim (2)'!$A$2:$G$101,{6},FALSE)</f>
        <v>218.48</v>
      </c>
      <c r="N448">
        <f>VLOOKUP($J448,'Product_Dim (2)'!$A$2:$G$101,7,FALSE)</f>
        <v>276</v>
      </c>
      <c r="O448" t="s">
        <v>1752</v>
      </c>
      <c r="P448" t="str">
        <f>VLOOKUP($O448,'Store_Dim (2)'!$A$2:$E$21,2,FALSE)</f>
        <v>Alexander Group</v>
      </c>
      <c r="Q448" t="str">
        <f>VLOOKUP(Table6[[#This Row],[Store_ID]],Table4[],3,FALSE)</f>
        <v>South</v>
      </c>
      <c r="R448" t="str">
        <f>VLOOKUP(Table6[[#This Row],[Store_ID]],Table4[],4,FALSE)</f>
        <v>Port Sharon</v>
      </c>
      <c r="S448" t="str">
        <f>VLOOKUP(Table6[[#This Row],[Store_ID]],Table4[],5,FALSE)</f>
        <v>Online</v>
      </c>
      <c r="T448">
        <v>2</v>
      </c>
      <c r="U448" s="6">
        <v>527.51</v>
      </c>
      <c r="V448" s="10">
        <v>0.18</v>
      </c>
      <c r="W448" t="s">
        <v>1809</v>
      </c>
      <c r="X448" s="6">
        <v>865.1164</v>
      </c>
      <c r="AE448"/>
    </row>
    <row r="449" spans="1:31" x14ac:dyDescent="0.25">
      <c r="A449" t="s">
        <v>2256</v>
      </c>
      <c r="B449" t="str">
        <f>VLOOKUP(Table6[[#This Row],[Customer_ID]],Table1[[Customer_ID]:[Name]],2,FALSE)</f>
        <v>Dr. Ashley Yates Md</v>
      </c>
      <c r="C449" t="str">
        <f>VLOOKUP(Table6[[#This Row],[Customer_ID]],Table1[[Customer_ID]:[City]],5,FALSE)</f>
        <v>New Maria</v>
      </c>
      <c r="D449">
        <f>VLOOKUP(Table6[[#This Row],[Customer_ID]],Table1[],3,FALSE)</f>
        <v>32</v>
      </c>
      <c r="E449" t="str">
        <f>VLOOKUP(Table6[[#This Row],[Customer_ID]],Table1[],4,FALSE)</f>
        <v>Male</v>
      </c>
      <c r="F449" t="str">
        <f>VLOOKUP(Table6[[#This Row],[Customer_ID]],Table1[],6,FALSE)</f>
        <v>Wisconsin</v>
      </c>
      <c r="G449" t="str">
        <f>VLOOKUP(Table6[[#This Row],[Customer_ID]],Table1[],8,FALSE)</f>
        <v>Bronze</v>
      </c>
      <c r="H449" t="s">
        <v>803</v>
      </c>
      <c r="I449" s="16">
        <v>45939</v>
      </c>
      <c r="J449" t="s">
        <v>1645</v>
      </c>
      <c r="K449" t="str">
        <f>VLOOKUP($J449,'Product_Dim (2)'!$A$2:$G$101,{3,4,5,6},FALSE)</f>
        <v>Sports</v>
      </c>
      <c r="L449" t="str">
        <f>VLOOKUP($J449,'Product_Dim (2)'!$A$2:$G$101,{4,5,6},FALSE)</f>
        <v>Fitness</v>
      </c>
      <c r="M449" s="6">
        <f t="array" ref="M449">VLOOKUP($J449,'Product_Dim (2)'!$A$2:$G$101,{6},FALSE)</f>
        <v>30.62</v>
      </c>
      <c r="N449">
        <f>VLOOKUP($J449,'Product_Dim (2)'!$A$2:$G$101,7,FALSE)</f>
        <v>138</v>
      </c>
      <c r="O449" t="s">
        <v>1780</v>
      </c>
      <c r="P449" t="str">
        <f>VLOOKUP($O449,'Store_Dim (2)'!$A$2:$E$21,2,FALSE)</f>
        <v>Gardner, Humphrey and Contreras</v>
      </c>
      <c r="Q449" t="str">
        <f>VLOOKUP(Table6[[#This Row],[Store_ID]],Table4[],3,FALSE)</f>
        <v>East</v>
      </c>
      <c r="R449" t="str">
        <f>VLOOKUP(Table6[[#This Row],[Store_ID]],Table4[],4,FALSE)</f>
        <v>Johnsonville</v>
      </c>
      <c r="S449" t="str">
        <f>VLOOKUP(Table6[[#This Row],[Store_ID]],Table4[],5,FALSE)</f>
        <v>Flagship</v>
      </c>
      <c r="T449">
        <v>3</v>
      </c>
      <c r="U449" s="6">
        <v>628.17999999999995</v>
      </c>
      <c r="V449" s="10">
        <v>0.26</v>
      </c>
      <c r="W449" t="s">
        <v>1807</v>
      </c>
      <c r="X449" s="6">
        <v>1394.5596</v>
      </c>
      <c r="AE449"/>
    </row>
    <row r="450" spans="1:31" x14ac:dyDescent="0.25">
      <c r="A450" t="s">
        <v>2257</v>
      </c>
      <c r="B450" t="str">
        <f>VLOOKUP(Table6[[#This Row],[Customer_ID]],Table1[[Customer_ID]:[Name]],2,FALSE)</f>
        <v>Tyrone Olson</v>
      </c>
      <c r="C450" t="str">
        <f>VLOOKUP(Table6[[#This Row],[Customer_ID]],Table1[[Customer_ID]:[City]],5,FALSE)</f>
        <v>Emilytown</v>
      </c>
      <c r="D450">
        <f>VLOOKUP(Table6[[#This Row],[Customer_ID]],Table1[],3,FALSE)</f>
        <v>45</v>
      </c>
      <c r="E450" t="str">
        <f>VLOOKUP(Table6[[#This Row],[Customer_ID]],Table1[],4,FALSE)</f>
        <v>Female</v>
      </c>
      <c r="F450" t="str">
        <f>VLOOKUP(Table6[[#This Row],[Customer_ID]],Table1[],6,FALSE)</f>
        <v>California</v>
      </c>
      <c r="G450" t="str">
        <f>VLOOKUP(Table6[[#This Row],[Customer_ID]],Table1[],8,FALSE)</f>
        <v>Silver</v>
      </c>
      <c r="H450" t="s">
        <v>850</v>
      </c>
      <c r="I450" s="16">
        <v>45553</v>
      </c>
      <c r="J450" t="s">
        <v>1643</v>
      </c>
      <c r="K450" t="str">
        <f>VLOOKUP($J450,'Product_Dim (2)'!$A$2:$G$101,{3,4,5,6},FALSE)</f>
        <v>Home</v>
      </c>
      <c r="L450" t="str">
        <f>VLOOKUP($J450,'Product_Dim (2)'!$A$2:$G$101,{4,5,6},FALSE)</f>
        <v>Decor</v>
      </c>
      <c r="M450" s="6">
        <f t="array" ref="M450">VLOOKUP($J450,'Product_Dim (2)'!$A$2:$G$101,{6},FALSE)</f>
        <v>461.47</v>
      </c>
      <c r="N450">
        <f>VLOOKUP($J450,'Product_Dim (2)'!$A$2:$G$101,7,FALSE)</f>
        <v>190</v>
      </c>
      <c r="O450" t="s">
        <v>1749</v>
      </c>
      <c r="P450" t="str">
        <f>VLOOKUP($O450,'Store_Dim (2)'!$A$2:$E$21,2,FALSE)</f>
        <v>Johnson-Wright</v>
      </c>
      <c r="Q450" t="str">
        <f>VLOOKUP(Table6[[#This Row],[Store_ID]],Table4[],3,FALSE)</f>
        <v>North</v>
      </c>
      <c r="R450" t="str">
        <f>VLOOKUP(Table6[[#This Row],[Store_ID]],Table4[],4,FALSE)</f>
        <v>Hoodberg</v>
      </c>
      <c r="S450" t="str">
        <f>VLOOKUP(Table6[[#This Row],[Store_ID]],Table4[],5,FALSE)</f>
        <v>Outlet</v>
      </c>
      <c r="T450">
        <v>1</v>
      </c>
      <c r="U450" s="6">
        <v>862.31</v>
      </c>
      <c r="V450" s="10">
        <v>0.06</v>
      </c>
      <c r="W450" t="s">
        <v>1807</v>
      </c>
      <c r="X450" s="6">
        <v>810.57139999999993</v>
      </c>
      <c r="AE450"/>
    </row>
    <row r="451" spans="1:31" x14ac:dyDescent="0.25">
      <c r="A451" t="s">
        <v>2258</v>
      </c>
      <c r="B451" t="str">
        <f>VLOOKUP(Table6[[#This Row],[Customer_ID]],Table1[[Customer_ID]:[Name]],2,FALSE)</f>
        <v>Andrea Perez</v>
      </c>
      <c r="C451" t="str">
        <f>VLOOKUP(Table6[[#This Row],[Customer_ID]],Table1[[Customer_ID]:[City]],5,FALSE)</f>
        <v>South Shaun</v>
      </c>
      <c r="D451">
        <f>VLOOKUP(Table6[[#This Row],[Customer_ID]],Table1[],3,FALSE)</f>
        <v>61</v>
      </c>
      <c r="E451" t="str">
        <f>VLOOKUP(Table6[[#This Row],[Customer_ID]],Table1[],4,FALSE)</f>
        <v>Female</v>
      </c>
      <c r="F451" t="str">
        <f>VLOOKUP(Table6[[#This Row],[Customer_ID]],Table1[],6,FALSE)</f>
        <v>New Mexico</v>
      </c>
      <c r="G451" t="str">
        <f>VLOOKUP(Table6[[#This Row],[Customer_ID]],Table1[],8,FALSE)</f>
        <v>Gold</v>
      </c>
      <c r="H451" t="s">
        <v>258</v>
      </c>
      <c r="I451" s="16">
        <v>45806</v>
      </c>
      <c r="J451" t="s">
        <v>1697</v>
      </c>
      <c r="K451" t="str">
        <f>VLOOKUP($J451,'Product_Dim (2)'!$A$2:$G$101,{3,4,5,6},FALSE)</f>
        <v>Beauty</v>
      </c>
      <c r="L451" t="str">
        <f>VLOOKUP($J451,'Product_Dim (2)'!$A$2:$G$101,{4,5,6},FALSE)</f>
        <v>Skincare</v>
      </c>
      <c r="M451" s="6">
        <f t="array" ref="M451">VLOOKUP($J451,'Product_Dim (2)'!$A$2:$G$101,{6},FALSE)</f>
        <v>250.41615384615383</v>
      </c>
      <c r="N451">
        <f>VLOOKUP($J451,'Product_Dim (2)'!$A$2:$G$101,7,FALSE)</f>
        <v>159</v>
      </c>
      <c r="O451" t="s">
        <v>1782</v>
      </c>
      <c r="P451" t="str">
        <f>VLOOKUP($O451,'Store_Dim (2)'!$A$2:$E$21,2,FALSE)</f>
        <v>Mcdonald Inc</v>
      </c>
      <c r="Q451" t="str">
        <f>VLOOKUP(Table6[[#This Row],[Store_ID]],Table4[],3,FALSE)</f>
        <v>South</v>
      </c>
      <c r="R451" t="str">
        <f>VLOOKUP(Table6[[#This Row],[Store_ID]],Table4[],4,FALSE)</f>
        <v>Christopherland</v>
      </c>
      <c r="S451" t="str">
        <f>VLOOKUP(Table6[[#This Row],[Store_ID]],Table4[],5,FALSE)</f>
        <v>Outlet</v>
      </c>
      <c r="T451">
        <v>2</v>
      </c>
      <c r="U451" s="6">
        <v>541.39</v>
      </c>
      <c r="V451" s="10">
        <v>0.03</v>
      </c>
      <c r="W451" t="s">
        <v>1812</v>
      </c>
      <c r="X451" s="6">
        <v>1050.2965999999999</v>
      </c>
      <c r="AE451"/>
    </row>
    <row r="452" spans="1:31" x14ac:dyDescent="0.25">
      <c r="A452" t="s">
        <v>2259</v>
      </c>
      <c r="B452" t="str">
        <f>VLOOKUP(Table6[[#This Row],[Customer_ID]],Table1[[Customer_ID]:[Name]],2,FALSE)</f>
        <v>Andrea Harris</v>
      </c>
      <c r="C452" t="str">
        <f>VLOOKUP(Table6[[#This Row],[Customer_ID]],Table1[[Customer_ID]:[City]],5,FALSE)</f>
        <v>West Kelseyberg</v>
      </c>
      <c r="D452">
        <f>VLOOKUP(Table6[[#This Row],[Customer_ID]],Table1[],3,FALSE)</f>
        <v>41</v>
      </c>
      <c r="E452" t="str">
        <f>VLOOKUP(Table6[[#This Row],[Customer_ID]],Table1[],4,FALSE)</f>
        <v>Female</v>
      </c>
      <c r="F452" t="str">
        <f>VLOOKUP(Table6[[#This Row],[Customer_ID]],Table1[],6,FALSE)</f>
        <v>Kansas</v>
      </c>
      <c r="G452" t="str">
        <f>VLOOKUP(Table6[[#This Row],[Customer_ID]],Table1[],8,FALSE)</f>
        <v>Platinum</v>
      </c>
      <c r="H452" t="s">
        <v>1453</v>
      </c>
      <c r="I452" s="16">
        <v>45811</v>
      </c>
      <c r="J452" t="s">
        <v>1683</v>
      </c>
      <c r="K452" t="str">
        <f>VLOOKUP($J452,'Product_Dim (2)'!$A$2:$G$101,{3,4,5,6},FALSE)</f>
        <v>Electronics</v>
      </c>
      <c r="L452" t="str">
        <f>VLOOKUP($J452,'Product_Dim (2)'!$A$2:$G$101,{4,5,6},FALSE)</f>
        <v>Computer</v>
      </c>
      <c r="M452" s="6">
        <f t="array" ref="M452">VLOOKUP($J452,'Product_Dim (2)'!$A$2:$G$101,{6},FALSE)</f>
        <v>392.89</v>
      </c>
      <c r="N452">
        <f>VLOOKUP($J452,'Product_Dim (2)'!$A$2:$G$101,7,FALSE)</f>
        <v>320</v>
      </c>
      <c r="O452" t="s">
        <v>1787</v>
      </c>
      <c r="P452" t="str">
        <f>VLOOKUP($O452,'Store_Dim (2)'!$A$2:$E$21,2,FALSE)</f>
        <v>Frederick-Wright</v>
      </c>
      <c r="Q452" t="str">
        <f>VLOOKUP(Table6[[#This Row],[Store_ID]],Table4[],3,FALSE)</f>
        <v>West</v>
      </c>
      <c r="R452" t="str">
        <f>VLOOKUP(Table6[[#This Row],[Store_ID]],Table4[],4,FALSE)</f>
        <v>New Jimmymouth</v>
      </c>
      <c r="S452" t="str">
        <f>VLOOKUP(Table6[[#This Row],[Store_ID]],Table4[],5,FALSE)</f>
        <v>Flagship</v>
      </c>
      <c r="T452">
        <v>3</v>
      </c>
      <c r="U452" s="6">
        <v>761.8</v>
      </c>
      <c r="V452" s="10">
        <v>0.06</v>
      </c>
      <c r="W452" t="s">
        <v>1812</v>
      </c>
      <c r="X452" s="6">
        <v>2148.2759999999989</v>
      </c>
      <c r="AE452"/>
    </row>
    <row r="453" spans="1:31" x14ac:dyDescent="0.25">
      <c r="A453" t="s">
        <v>2260</v>
      </c>
      <c r="B453" t="str">
        <f>VLOOKUP(Table6[[#This Row],[Customer_ID]],Table1[[Customer_ID]:[Name]],2,FALSE)</f>
        <v>Brittany Edwards Dds</v>
      </c>
      <c r="C453" t="str">
        <f>VLOOKUP(Table6[[#This Row],[Customer_ID]],Table1[[Customer_ID]:[City]],5,FALSE)</f>
        <v>Aliciahaven</v>
      </c>
      <c r="D453">
        <f>VLOOKUP(Table6[[#This Row],[Customer_ID]],Table1[],3,FALSE)</f>
        <v>42</v>
      </c>
      <c r="E453" t="str">
        <f>VLOOKUP(Table6[[#This Row],[Customer_ID]],Table1[],4,FALSE)</f>
        <v>Female</v>
      </c>
      <c r="F453" t="str">
        <f>VLOOKUP(Table6[[#This Row],[Customer_ID]],Table1[],6,FALSE)</f>
        <v>Kansas</v>
      </c>
      <c r="G453" t="str">
        <f>VLOOKUP(Table6[[#This Row],[Customer_ID]],Table1[],8,FALSE)</f>
        <v>Platinum</v>
      </c>
      <c r="H453" t="s">
        <v>1295</v>
      </c>
      <c r="I453" s="16">
        <v>45508</v>
      </c>
      <c r="J453" t="s">
        <v>1629</v>
      </c>
      <c r="K453" t="str">
        <f>VLOOKUP($J453,'Product_Dim (2)'!$A$2:$G$101,{3,4,5,6},FALSE)</f>
        <v>Beauty</v>
      </c>
      <c r="L453" t="str">
        <f>VLOOKUP($J453,'Product_Dim (2)'!$A$2:$G$101,{4,5,6},FALSE)</f>
        <v>Fragrance</v>
      </c>
      <c r="M453" s="6">
        <f t="array" ref="M453">VLOOKUP($J453,'Product_Dim (2)'!$A$2:$G$101,{6},FALSE)</f>
        <v>43.29</v>
      </c>
      <c r="N453">
        <f>VLOOKUP($J453,'Product_Dim (2)'!$A$2:$G$101,7,FALSE)</f>
        <v>267</v>
      </c>
      <c r="O453" t="s">
        <v>1744</v>
      </c>
      <c r="P453" t="str">
        <f>VLOOKUP($O453,'Store_Dim (2)'!$A$2:$E$21,2,FALSE)</f>
        <v>Black-Horn</v>
      </c>
      <c r="Q453" t="str">
        <f>VLOOKUP(Table6[[#This Row],[Store_ID]],Table4[],3,FALSE)</f>
        <v>South</v>
      </c>
      <c r="R453" t="str">
        <f>VLOOKUP(Table6[[#This Row],[Store_ID]],Table4[],4,FALSE)</f>
        <v>North Nancyview</v>
      </c>
      <c r="S453" t="str">
        <f>VLOOKUP(Table6[[#This Row],[Store_ID]],Table4[],5,FALSE)</f>
        <v>Outlet</v>
      </c>
      <c r="T453">
        <v>4</v>
      </c>
      <c r="U453" s="6">
        <v>829.36</v>
      </c>
      <c r="V453" s="10">
        <v>0.11</v>
      </c>
      <c r="W453" t="s">
        <v>1809</v>
      </c>
      <c r="X453" s="6">
        <v>2952.5216</v>
      </c>
      <c r="AE453"/>
    </row>
    <row r="454" spans="1:31" x14ac:dyDescent="0.25">
      <c r="A454" t="s">
        <v>2261</v>
      </c>
      <c r="B454" t="str">
        <f>VLOOKUP(Table6[[#This Row],[Customer_ID]],Table1[[Customer_ID]:[Name]],2,FALSE)</f>
        <v>David Ross</v>
      </c>
      <c r="C454" t="str">
        <f>VLOOKUP(Table6[[#This Row],[Customer_ID]],Table1[[Customer_ID]:[City]],5,FALSE)</f>
        <v>South Angela</v>
      </c>
      <c r="D454">
        <f>VLOOKUP(Table6[[#This Row],[Customer_ID]],Table1[],3,FALSE)</f>
        <v>22</v>
      </c>
      <c r="E454" t="str">
        <f>VLOOKUP(Table6[[#This Row],[Customer_ID]],Table1[],4,FALSE)</f>
        <v>Female</v>
      </c>
      <c r="F454" t="str">
        <f>VLOOKUP(Table6[[#This Row],[Customer_ID]],Table1[],6,FALSE)</f>
        <v>Arkansas</v>
      </c>
      <c r="G454" t="str">
        <f>VLOOKUP(Table6[[#This Row],[Customer_ID]],Table1[],8,FALSE)</f>
        <v>Silver</v>
      </c>
      <c r="H454" t="s">
        <v>1243</v>
      </c>
      <c r="I454" s="16">
        <v>45460</v>
      </c>
      <c r="J454" t="s">
        <v>1577</v>
      </c>
      <c r="K454" t="str">
        <f>VLOOKUP($J454,'Product_Dim (2)'!$A$2:$G$101,{3,4,5,6},FALSE)</f>
        <v>Clothing</v>
      </c>
      <c r="L454" t="str">
        <f>VLOOKUP($J454,'Product_Dim (2)'!$A$2:$G$101,{4,5,6},FALSE)</f>
        <v>Tops</v>
      </c>
      <c r="M454" s="6">
        <f t="array" ref="M454">VLOOKUP($J454,'Product_Dim (2)'!$A$2:$G$101,{6},FALSE)</f>
        <v>265.73266666666666</v>
      </c>
      <c r="N454">
        <f>VLOOKUP($J454,'Product_Dim (2)'!$A$2:$G$101,7,FALSE)</f>
        <v>360</v>
      </c>
      <c r="O454" t="s">
        <v>1787</v>
      </c>
      <c r="P454" t="str">
        <f>VLOOKUP($O454,'Store_Dim (2)'!$A$2:$E$21,2,FALSE)</f>
        <v>Frederick-Wright</v>
      </c>
      <c r="Q454" t="str">
        <f>VLOOKUP(Table6[[#This Row],[Store_ID]],Table4[],3,FALSE)</f>
        <v>West</v>
      </c>
      <c r="R454" t="str">
        <f>VLOOKUP(Table6[[#This Row],[Store_ID]],Table4[],4,FALSE)</f>
        <v>New Jimmymouth</v>
      </c>
      <c r="S454" t="str">
        <f>VLOOKUP(Table6[[#This Row],[Store_ID]],Table4[],5,FALSE)</f>
        <v>Flagship</v>
      </c>
      <c r="T454">
        <v>2</v>
      </c>
      <c r="U454" s="6">
        <v>425.06</v>
      </c>
      <c r="V454" s="10">
        <v>0.09</v>
      </c>
      <c r="W454" t="s">
        <v>1809</v>
      </c>
      <c r="X454" s="6">
        <v>773.60919999999999</v>
      </c>
      <c r="AE454"/>
    </row>
    <row r="455" spans="1:31" x14ac:dyDescent="0.25">
      <c r="A455" t="s">
        <v>2262</v>
      </c>
      <c r="B455" t="str">
        <f>VLOOKUP(Table6[[#This Row],[Customer_ID]],Table1[[Customer_ID]:[Name]],2,FALSE)</f>
        <v>John Mcknight</v>
      </c>
      <c r="C455" t="str">
        <f>VLOOKUP(Table6[[#This Row],[Customer_ID]],Table1[[Customer_ID]:[City]],5,FALSE)</f>
        <v>South Nathan</v>
      </c>
      <c r="D455">
        <f>VLOOKUP(Table6[[#This Row],[Customer_ID]],Table1[],3,FALSE)</f>
        <v>39</v>
      </c>
      <c r="E455" t="str">
        <f>VLOOKUP(Table6[[#This Row],[Customer_ID]],Table1[],4,FALSE)</f>
        <v>Male</v>
      </c>
      <c r="F455" t="str">
        <f>VLOOKUP(Table6[[#This Row],[Customer_ID]],Table1[],6,FALSE)</f>
        <v>Vermont</v>
      </c>
      <c r="G455" t="str">
        <f>VLOOKUP(Table6[[#This Row],[Customer_ID]],Table1[],8,FALSE)</f>
        <v>Platinum</v>
      </c>
      <c r="H455" t="s">
        <v>433</v>
      </c>
      <c r="I455" s="16">
        <v>45311</v>
      </c>
      <c r="J455" t="s">
        <v>1641</v>
      </c>
      <c r="K455" t="str">
        <f>VLOOKUP($J455,'Product_Dim (2)'!$A$2:$G$101,{3,4,5,6},FALSE)</f>
        <v>Home</v>
      </c>
      <c r="L455" t="str">
        <f>VLOOKUP($J455,'Product_Dim (2)'!$A$2:$G$101,{4,5,6},FALSE)</f>
        <v>Decor</v>
      </c>
      <c r="M455" s="6">
        <f t="array" ref="M455">VLOOKUP($J455,'Product_Dim (2)'!$A$2:$G$101,{6},FALSE)</f>
        <v>81.75</v>
      </c>
      <c r="N455">
        <f ca="1">VLOOKUP($J455,'Product_Dim (2)'!$A$2:$G$101,7,FALSE)</f>
        <v>0</v>
      </c>
      <c r="O455" t="s">
        <v>1735</v>
      </c>
      <c r="P455" t="str">
        <f>VLOOKUP($O455,'Store_Dim (2)'!$A$2:$E$21,2,FALSE)</f>
        <v>Rivera-Warner</v>
      </c>
      <c r="Q455" t="str">
        <f>VLOOKUP(Table6[[#This Row],[Store_ID]],Table4[],3,FALSE)</f>
        <v>East</v>
      </c>
      <c r="R455" t="str">
        <f>VLOOKUP(Table6[[#This Row],[Store_ID]],Table4[],4,FALSE)</f>
        <v>Washingtonfurt</v>
      </c>
      <c r="S455" t="str">
        <f>VLOOKUP(Table6[[#This Row],[Store_ID]],Table4[],5,FALSE)</f>
        <v>Flagship</v>
      </c>
      <c r="T455">
        <v>2</v>
      </c>
      <c r="U455" s="6">
        <v>911.14</v>
      </c>
      <c r="V455" s="10">
        <v>0.1</v>
      </c>
      <c r="W455" t="s">
        <v>1807</v>
      </c>
      <c r="X455" s="6">
        <v>1640.0519999999999</v>
      </c>
      <c r="AE455"/>
    </row>
    <row r="456" spans="1:31" x14ac:dyDescent="0.25">
      <c r="A456" t="s">
        <v>2263</v>
      </c>
      <c r="B456" t="str">
        <f>VLOOKUP(Table6[[#This Row],[Customer_ID]],Table1[[Customer_ID]:[Name]],2,FALSE)</f>
        <v>Christy Hoffman</v>
      </c>
      <c r="C456" t="str">
        <f>VLOOKUP(Table6[[#This Row],[Customer_ID]],Table1[[Customer_ID]:[City]],5,FALSE)</f>
        <v>Garyberg</v>
      </c>
      <c r="D456">
        <f>VLOOKUP(Table6[[#This Row],[Customer_ID]],Table1[],3,FALSE)</f>
        <v>26</v>
      </c>
      <c r="E456" t="str">
        <f>VLOOKUP(Table6[[#This Row],[Customer_ID]],Table1[],4,FALSE)</f>
        <v>Female</v>
      </c>
      <c r="F456" t="str">
        <f>VLOOKUP(Table6[[#This Row],[Customer_ID]],Table1[],6,FALSE)</f>
        <v>Indiana</v>
      </c>
      <c r="G456" t="str">
        <f>VLOOKUP(Table6[[#This Row],[Customer_ID]],Table1[],8,FALSE)</f>
        <v>Platinum</v>
      </c>
      <c r="H456" t="s">
        <v>301</v>
      </c>
      <c r="I456" s="16">
        <v>45906</v>
      </c>
      <c r="J456" t="s">
        <v>1667</v>
      </c>
      <c r="K456" t="str">
        <f>VLOOKUP($J456,'Product_Dim (2)'!$A$2:$G$101,{3,4,5,6},FALSE)</f>
        <v>Home</v>
      </c>
      <c r="L456" t="str">
        <f>VLOOKUP($J456,'Product_Dim (2)'!$A$2:$G$101,{4,5,6},FALSE)</f>
        <v>Furniture</v>
      </c>
      <c r="M456" s="6">
        <f t="array" ref="M456">VLOOKUP($J456,'Product_Dim (2)'!$A$2:$G$101,{6},FALSE)</f>
        <v>243.7</v>
      </c>
      <c r="N456">
        <f>VLOOKUP($J456,'Product_Dim (2)'!$A$2:$G$101,7,FALSE)</f>
        <v>130</v>
      </c>
      <c r="O456" t="s">
        <v>1765</v>
      </c>
      <c r="P456" t="str">
        <f>VLOOKUP($O456,'Store_Dim (2)'!$A$2:$E$21,2,FALSE)</f>
        <v>Bean, Jones and Park</v>
      </c>
      <c r="Q456" t="str">
        <f>VLOOKUP(Table6[[#This Row],[Store_ID]],Table4[],3,FALSE)</f>
        <v>West</v>
      </c>
      <c r="R456" t="str">
        <f>VLOOKUP(Table6[[#This Row],[Store_ID]],Table4[],4,FALSE)</f>
        <v>Thompsonborough</v>
      </c>
      <c r="S456" t="str">
        <f>VLOOKUP(Table6[[#This Row],[Store_ID]],Table4[],5,FALSE)</f>
        <v>Online</v>
      </c>
      <c r="T456">
        <v>3</v>
      </c>
      <c r="U456" s="6">
        <v>811.96</v>
      </c>
      <c r="V456" s="10">
        <v>0.28999999999999998</v>
      </c>
      <c r="W456" t="s">
        <v>1807</v>
      </c>
      <c r="X456" s="6">
        <v>1729.4748</v>
      </c>
      <c r="AE456"/>
    </row>
    <row r="457" spans="1:31" x14ac:dyDescent="0.25">
      <c r="A457" t="s">
        <v>2264</v>
      </c>
      <c r="B457" t="str">
        <f>VLOOKUP(Table6[[#This Row],[Customer_ID]],Table1[[Customer_ID]:[Name]],2,FALSE)</f>
        <v>Samantha Robinson</v>
      </c>
      <c r="C457" t="str">
        <f>VLOOKUP(Table6[[#This Row],[Customer_ID]],Table1[[Customer_ID]:[City]],5,FALSE)</f>
        <v>North Roy</v>
      </c>
      <c r="D457">
        <f>VLOOKUP(Table6[[#This Row],[Customer_ID]],Table1[],3,FALSE)</f>
        <v>23</v>
      </c>
      <c r="E457" t="str">
        <f>VLOOKUP(Table6[[#This Row],[Customer_ID]],Table1[],4,FALSE)</f>
        <v>Male</v>
      </c>
      <c r="F457" t="str">
        <f>VLOOKUP(Table6[[#This Row],[Customer_ID]],Table1[],6,FALSE)</f>
        <v>Mississippi</v>
      </c>
      <c r="G457" t="str">
        <f>VLOOKUP(Table6[[#This Row],[Customer_ID]],Table1[],8,FALSE)</f>
        <v>Bronze</v>
      </c>
      <c r="H457" t="s">
        <v>861</v>
      </c>
      <c r="I457" s="16">
        <v>45380</v>
      </c>
      <c r="J457" t="s">
        <v>1593</v>
      </c>
      <c r="K457" t="str">
        <f>VLOOKUP($J457,'Product_Dim (2)'!$A$2:$G$101,{3,4,5,6},FALSE)</f>
        <v>Sports</v>
      </c>
      <c r="L457" t="str">
        <f>VLOOKUP($J457,'Product_Dim (2)'!$A$2:$G$101,{4,5,6},FALSE)</f>
        <v>Team Sports</v>
      </c>
      <c r="M457" s="6">
        <f t="array" ref="M457">VLOOKUP($J457,'Product_Dim (2)'!$A$2:$G$101,{6},FALSE)</f>
        <v>204.39</v>
      </c>
      <c r="N457">
        <f>VLOOKUP($J457,'Product_Dim (2)'!$A$2:$G$101,7,FALSE)</f>
        <v>281</v>
      </c>
      <c r="O457" t="s">
        <v>1772</v>
      </c>
      <c r="P457" t="str">
        <f>VLOOKUP($O457,'Store_Dim (2)'!$A$2:$E$21,2,FALSE)</f>
        <v>Hill, Wagner and Ballard</v>
      </c>
      <c r="Q457" t="str">
        <f>VLOOKUP(Table6[[#This Row],[Store_ID]],Table4[],3,FALSE)</f>
        <v>East</v>
      </c>
      <c r="R457" t="str">
        <f>VLOOKUP(Table6[[#This Row],[Store_ID]],Table4[],4,FALSE)</f>
        <v>East Davidville</v>
      </c>
      <c r="S457" t="str">
        <f>VLOOKUP(Table6[[#This Row],[Store_ID]],Table4[],5,FALSE)</f>
        <v>Online</v>
      </c>
      <c r="T457">
        <v>2</v>
      </c>
      <c r="U457" s="6">
        <v>780.05</v>
      </c>
      <c r="V457" s="10">
        <v>0.12</v>
      </c>
      <c r="W457" t="s">
        <v>1812</v>
      </c>
      <c r="X457" s="6">
        <v>1372.8879999999999</v>
      </c>
      <c r="AE457"/>
    </row>
    <row r="458" spans="1:31" x14ac:dyDescent="0.25">
      <c r="A458" t="s">
        <v>2265</v>
      </c>
      <c r="B458" t="str">
        <f>VLOOKUP(Table6[[#This Row],[Customer_ID]],Table1[[Customer_ID]:[Name]],2,FALSE)</f>
        <v>Steve Medina</v>
      </c>
      <c r="C458" t="str">
        <f>VLOOKUP(Table6[[#This Row],[Customer_ID]],Table1[[Customer_ID]:[City]],5,FALSE)</f>
        <v>East Josephside</v>
      </c>
      <c r="D458">
        <f>VLOOKUP(Table6[[#This Row],[Customer_ID]],Table1[],3,FALSE)</f>
        <v>50</v>
      </c>
      <c r="E458" t="str">
        <f>VLOOKUP(Table6[[#This Row],[Customer_ID]],Table1[],4,FALSE)</f>
        <v>Female</v>
      </c>
      <c r="F458" t="str">
        <f>VLOOKUP(Table6[[#This Row],[Customer_ID]],Table1[],6,FALSE)</f>
        <v>Oregon</v>
      </c>
      <c r="G458" t="str">
        <f>VLOOKUP(Table6[[#This Row],[Customer_ID]],Table1[],8,FALSE)</f>
        <v>Gold</v>
      </c>
      <c r="H458" t="s">
        <v>693</v>
      </c>
      <c r="I458" s="16">
        <v>45527</v>
      </c>
      <c r="J458" t="s">
        <v>1595</v>
      </c>
      <c r="K458" t="str">
        <f>VLOOKUP($J458,'Product_Dim (2)'!$A$2:$G$101,{3,4,5,6},FALSE)</f>
        <v>Beauty</v>
      </c>
      <c r="L458" t="str">
        <f>VLOOKUP($J458,'Product_Dim (2)'!$A$2:$G$101,{4,5,6},FALSE)</f>
        <v>Skincare</v>
      </c>
      <c r="M458" s="6">
        <f t="array" ref="M458">VLOOKUP($J458,'Product_Dim (2)'!$A$2:$G$101,{6},FALSE)</f>
        <v>283.83</v>
      </c>
      <c r="N458">
        <f>VLOOKUP($J458,'Product_Dim (2)'!$A$2:$G$101,7,FALSE)</f>
        <v>244</v>
      </c>
      <c r="O458" t="s">
        <v>1769</v>
      </c>
      <c r="P458" t="str">
        <f>VLOOKUP($O458,'Store_Dim (2)'!$A$2:$E$21,2,FALSE)</f>
        <v>Moore, Padilla and Butler</v>
      </c>
      <c r="Q458" t="str">
        <f>VLOOKUP(Table6[[#This Row],[Store_ID]],Table4[],3,FALSE)</f>
        <v>South</v>
      </c>
      <c r="R458" t="str">
        <f>VLOOKUP(Table6[[#This Row],[Store_ID]],Table4[],4,FALSE)</f>
        <v>East Johnstad</v>
      </c>
      <c r="S458" t="str">
        <f>VLOOKUP(Table6[[#This Row],[Store_ID]],Table4[],5,FALSE)</f>
        <v>Flagship</v>
      </c>
      <c r="T458">
        <v>4</v>
      </c>
      <c r="U458" s="6">
        <v>315.95</v>
      </c>
      <c r="V458" s="10">
        <v>0.19</v>
      </c>
      <c r="W458" t="s">
        <v>1812</v>
      </c>
      <c r="X458" s="6">
        <v>1023.678</v>
      </c>
      <c r="AE458"/>
    </row>
    <row r="459" spans="1:31" x14ac:dyDescent="0.25">
      <c r="A459" t="s">
        <v>2266</v>
      </c>
      <c r="B459" t="str">
        <f>VLOOKUP(Table6[[#This Row],[Customer_ID]],Table1[[Customer_ID]:[Name]],2,FALSE)</f>
        <v>Tanner Thompson</v>
      </c>
      <c r="C459" t="str">
        <f>VLOOKUP(Table6[[#This Row],[Customer_ID]],Table1[[Customer_ID]:[City]],5,FALSE)</f>
        <v>Port Lisashire</v>
      </c>
      <c r="D459">
        <f>VLOOKUP(Table6[[#This Row],[Customer_ID]],Table1[],3,FALSE)</f>
        <v>32</v>
      </c>
      <c r="E459" t="str">
        <f>VLOOKUP(Table6[[#This Row],[Customer_ID]],Table1[],4,FALSE)</f>
        <v>Female</v>
      </c>
      <c r="F459" t="str">
        <f>VLOOKUP(Table6[[#This Row],[Customer_ID]],Table1[],6,FALSE)</f>
        <v>Maryland</v>
      </c>
      <c r="G459" t="str">
        <f>VLOOKUP(Table6[[#This Row],[Customer_ID]],Table1[],8,FALSE)</f>
        <v>Bronze</v>
      </c>
      <c r="H459" t="s">
        <v>731</v>
      </c>
      <c r="I459" s="16">
        <v>45796</v>
      </c>
      <c r="J459" t="s">
        <v>1635</v>
      </c>
      <c r="K459" t="str">
        <f>VLOOKUP($J459,'Product_Dim (2)'!$A$2:$G$101,{3,4,5,6},FALSE)</f>
        <v>Sports</v>
      </c>
      <c r="L459" t="str">
        <f>VLOOKUP($J459,'Product_Dim (2)'!$A$2:$G$101,{4,5,6},FALSE)</f>
        <v>Team Sports</v>
      </c>
      <c r="M459" s="6">
        <f t="array" ref="M459">VLOOKUP($J459,'Product_Dim (2)'!$A$2:$G$101,{6},FALSE)</f>
        <v>212.26</v>
      </c>
      <c r="N459">
        <f>VLOOKUP($J459,'Product_Dim (2)'!$A$2:$G$101,7,FALSE)</f>
        <v>82</v>
      </c>
      <c r="O459" t="s">
        <v>1769</v>
      </c>
      <c r="P459" t="str">
        <f>VLOOKUP($O459,'Store_Dim (2)'!$A$2:$E$21,2,FALSE)</f>
        <v>Moore, Padilla and Butler</v>
      </c>
      <c r="Q459" t="str">
        <f>VLOOKUP(Table6[[#This Row],[Store_ID]],Table4[],3,FALSE)</f>
        <v>South</v>
      </c>
      <c r="R459" t="str">
        <f>VLOOKUP(Table6[[#This Row],[Store_ID]],Table4[],4,FALSE)</f>
        <v>East Johnstad</v>
      </c>
      <c r="S459" t="str">
        <f>VLOOKUP(Table6[[#This Row],[Store_ID]],Table4[],5,FALSE)</f>
        <v>Flagship</v>
      </c>
      <c r="T459">
        <v>2</v>
      </c>
      <c r="U459" s="6">
        <v>810.17</v>
      </c>
      <c r="V459" s="10">
        <v>0.27</v>
      </c>
      <c r="W459" t="s">
        <v>1807</v>
      </c>
      <c r="X459" s="6">
        <v>1182.8481999999999</v>
      </c>
      <c r="AE459"/>
    </row>
    <row r="460" spans="1:31" x14ac:dyDescent="0.25">
      <c r="A460" t="s">
        <v>2267</v>
      </c>
      <c r="B460" t="str">
        <f>VLOOKUP(Table6[[#This Row],[Customer_ID]],Table1[[Customer_ID]:[Name]],2,FALSE)</f>
        <v>Michelle Carpenter</v>
      </c>
      <c r="C460" t="str">
        <f>VLOOKUP(Table6[[#This Row],[Customer_ID]],Table1[[Customer_ID]:[City]],5,FALSE)</f>
        <v>Lake Danielleton</v>
      </c>
      <c r="D460">
        <f>VLOOKUP(Table6[[#This Row],[Customer_ID]],Table1[],3,FALSE)</f>
        <v>44</v>
      </c>
      <c r="E460" t="str">
        <f>VLOOKUP(Table6[[#This Row],[Customer_ID]],Table1[],4,FALSE)</f>
        <v>Female</v>
      </c>
      <c r="F460" t="str">
        <f>VLOOKUP(Table6[[#This Row],[Customer_ID]],Table1[],6,FALSE)</f>
        <v>New Jersey</v>
      </c>
      <c r="G460" t="str">
        <f>VLOOKUP(Table6[[#This Row],[Customer_ID]],Table1[],8,FALSE)</f>
        <v>Gold</v>
      </c>
      <c r="H460" t="s">
        <v>663</v>
      </c>
      <c r="I460" s="16">
        <v>45389</v>
      </c>
      <c r="J460" t="s">
        <v>1699</v>
      </c>
      <c r="K460" t="str">
        <f>VLOOKUP($J460,'Product_Dim (2)'!$A$2:$G$101,{3,4,5,6},FALSE)</f>
        <v>Home</v>
      </c>
      <c r="L460" t="str">
        <f>VLOOKUP($J460,'Product_Dim (2)'!$A$2:$G$101,{4,5,6},FALSE)</f>
        <v>Furniture</v>
      </c>
      <c r="M460" s="6">
        <f t="array" ref="M460">VLOOKUP($J460,'Product_Dim (2)'!$A$2:$G$101,{6},FALSE)</f>
        <v>388.46</v>
      </c>
      <c r="N460">
        <f>VLOOKUP($J460,'Product_Dim (2)'!$A$2:$G$101,7,FALSE)</f>
        <v>208</v>
      </c>
      <c r="O460" t="s">
        <v>1752</v>
      </c>
      <c r="P460" t="str">
        <f>VLOOKUP($O460,'Store_Dim (2)'!$A$2:$E$21,2,FALSE)</f>
        <v>Alexander Group</v>
      </c>
      <c r="Q460" t="str">
        <f>VLOOKUP(Table6[[#This Row],[Store_ID]],Table4[],3,FALSE)</f>
        <v>South</v>
      </c>
      <c r="R460" t="str">
        <f>VLOOKUP(Table6[[#This Row],[Store_ID]],Table4[],4,FALSE)</f>
        <v>Port Sharon</v>
      </c>
      <c r="S460" t="str">
        <f>VLOOKUP(Table6[[#This Row],[Store_ID]],Table4[],5,FALSE)</f>
        <v>Online</v>
      </c>
      <c r="T460">
        <v>3</v>
      </c>
      <c r="U460" s="6">
        <v>505.01</v>
      </c>
      <c r="V460" s="10">
        <v>0.02</v>
      </c>
      <c r="W460" t="s">
        <v>1809</v>
      </c>
      <c r="X460" s="6">
        <v>1484.7293999999999</v>
      </c>
      <c r="AE460"/>
    </row>
    <row r="461" spans="1:31" x14ac:dyDescent="0.25">
      <c r="A461" t="s">
        <v>2268</v>
      </c>
      <c r="B461" t="str">
        <f>VLOOKUP(Table6[[#This Row],[Customer_ID]],Table1[[Customer_ID]:[Name]],2,FALSE)</f>
        <v>Michael Foley</v>
      </c>
      <c r="C461" t="str">
        <f>VLOOKUP(Table6[[#This Row],[Customer_ID]],Table1[[Customer_ID]:[City]],5,FALSE)</f>
        <v>Oneillfurt</v>
      </c>
      <c r="D461">
        <f>VLOOKUP(Table6[[#This Row],[Customer_ID]],Table1[],3,FALSE)</f>
        <v>63</v>
      </c>
      <c r="E461" t="str">
        <f>VLOOKUP(Table6[[#This Row],[Customer_ID]],Table1[],4,FALSE)</f>
        <v>Female</v>
      </c>
      <c r="F461" t="str">
        <f>VLOOKUP(Table6[[#This Row],[Customer_ID]],Table1[],6,FALSE)</f>
        <v>Vermont</v>
      </c>
      <c r="G461" t="str">
        <f>VLOOKUP(Table6[[#This Row],[Customer_ID]],Table1[],8,FALSE)</f>
        <v>Gold</v>
      </c>
      <c r="H461" t="s">
        <v>1424</v>
      </c>
      <c r="I461" s="16">
        <v>45315</v>
      </c>
      <c r="J461" t="s">
        <v>1675</v>
      </c>
      <c r="K461" t="str">
        <f>VLOOKUP($J461,'Product_Dim (2)'!$A$2:$G$101,{3,4,5,6},FALSE)</f>
        <v>Sports</v>
      </c>
      <c r="L461" t="str">
        <f>VLOOKUP($J461,'Product_Dim (2)'!$A$2:$G$101,{4,5,6},FALSE)</f>
        <v>Fitness</v>
      </c>
      <c r="M461" s="6">
        <f t="array" ref="M461">VLOOKUP($J461,'Product_Dim (2)'!$A$2:$G$101,{6},FALSE)</f>
        <v>477.61</v>
      </c>
      <c r="N461">
        <f>VLOOKUP($J461,'Product_Dim (2)'!$A$2:$G$101,7,FALSE)</f>
        <v>300</v>
      </c>
      <c r="O461" t="s">
        <v>1790</v>
      </c>
      <c r="P461" t="str">
        <f>VLOOKUP($O461,'Store_Dim (2)'!$A$2:$E$21,2,FALSE)</f>
        <v>Holloway Ltd</v>
      </c>
      <c r="Q461" t="str">
        <f>VLOOKUP(Table6[[#This Row],[Store_ID]],Table4[],3,FALSE)</f>
        <v>North</v>
      </c>
      <c r="R461" t="str">
        <f>VLOOKUP(Table6[[#This Row],[Store_ID]],Table4[],4,FALSE)</f>
        <v>Bensonhaven</v>
      </c>
      <c r="S461" t="str">
        <f>VLOOKUP(Table6[[#This Row],[Store_ID]],Table4[],5,FALSE)</f>
        <v>Flagship</v>
      </c>
      <c r="T461">
        <v>2</v>
      </c>
      <c r="U461" s="6">
        <v>736.75</v>
      </c>
      <c r="V461" s="10">
        <v>0.18</v>
      </c>
      <c r="W461" t="s">
        <v>1807</v>
      </c>
      <c r="X461" s="6">
        <v>1208.27</v>
      </c>
      <c r="AE461"/>
    </row>
    <row r="462" spans="1:31" x14ac:dyDescent="0.25">
      <c r="A462" t="s">
        <v>2269</v>
      </c>
      <c r="B462" t="str">
        <f>VLOOKUP(Table6[[#This Row],[Customer_ID]],Table1[[Customer_ID]:[Name]],2,FALSE)</f>
        <v>Leslie Johnson</v>
      </c>
      <c r="C462" t="str">
        <f>VLOOKUP(Table6[[#This Row],[Customer_ID]],Table1[[Customer_ID]:[City]],5,FALSE)</f>
        <v>Mollyshire</v>
      </c>
      <c r="D462">
        <f>VLOOKUP(Table6[[#This Row],[Customer_ID]],Table1[],3,FALSE)</f>
        <v>31</v>
      </c>
      <c r="E462" t="str">
        <f>VLOOKUP(Table6[[#This Row],[Customer_ID]],Table1[],4,FALSE)</f>
        <v>Male</v>
      </c>
      <c r="F462" t="str">
        <f>VLOOKUP(Table6[[#This Row],[Customer_ID]],Table1[],6,FALSE)</f>
        <v>Utah</v>
      </c>
      <c r="G462" t="str">
        <f>VLOOKUP(Table6[[#This Row],[Customer_ID]],Table1[],8,FALSE)</f>
        <v>Platinum</v>
      </c>
      <c r="H462" t="s">
        <v>114</v>
      </c>
      <c r="I462" s="16">
        <v>45311</v>
      </c>
      <c r="J462" t="s">
        <v>1685</v>
      </c>
      <c r="K462" t="str">
        <f>VLOOKUP($J462,'Product_Dim (2)'!$A$2:$G$101,{3,4,5,6},FALSE)</f>
        <v>Electronics</v>
      </c>
      <c r="L462" t="str">
        <f>VLOOKUP($J462,'Product_Dim (2)'!$A$2:$G$101,{4,5,6},FALSE)</f>
        <v>Appliances</v>
      </c>
      <c r="M462" s="6">
        <f t="array" ref="M462">VLOOKUP($J462,'Product_Dim (2)'!$A$2:$G$101,{6},FALSE)</f>
        <v>480.9</v>
      </c>
      <c r="N462">
        <f>VLOOKUP($J462,'Product_Dim (2)'!$A$2:$G$101,7,FALSE)</f>
        <v>104</v>
      </c>
      <c r="O462" t="s">
        <v>1769</v>
      </c>
      <c r="P462" t="str">
        <f>VLOOKUP($O462,'Store_Dim (2)'!$A$2:$E$21,2,FALSE)</f>
        <v>Moore, Padilla and Butler</v>
      </c>
      <c r="Q462" t="str">
        <f>VLOOKUP(Table6[[#This Row],[Store_ID]],Table4[],3,FALSE)</f>
        <v>South</v>
      </c>
      <c r="R462" t="str">
        <f>VLOOKUP(Table6[[#This Row],[Store_ID]],Table4[],4,FALSE)</f>
        <v>East Johnstad</v>
      </c>
      <c r="S462" t="str">
        <f>VLOOKUP(Table6[[#This Row],[Store_ID]],Table4[],5,FALSE)</f>
        <v>Flagship</v>
      </c>
      <c r="T462">
        <v>4</v>
      </c>
      <c r="U462" s="6">
        <v>700.31</v>
      </c>
      <c r="V462" s="10">
        <v>0.2</v>
      </c>
      <c r="W462" t="s">
        <v>1809</v>
      </c>
      <c r="X462" s="6">
        <v>2240.9920000000002</v>
      </c>
      <c r="AE462"/>
    </row>
    <row r="463" spans="1:31" x14ac:dyDescent="0.25">
      <c r="A463" t="s">
        <v>2270</v>
      </c>
      <c r="B463" t="str">
        <f>VLOOKUP(Table6[[#This Row],[Customer_ID]],Table1[[Customer_ID]:[Name]],2,FALSE)</f>
        <v>Jessica Mitchell</v>
      </c>
      <c r="C463" t="str">
        <f>VLOOKUP(Table6[[#This Row],[Customer_ID]],Table1[[Customer_ID]:[City]],5,FALSE)</f>
        <v>Matthewbury</v>
      </c>
      <c r="D463">
        <f>VLOOKUP(Table6[[#This Row],[Customer_ID]],Table1[],3,FALSE)</f>
        <v>43</v>
      </c>
      <c r="E463" t="str">
        <f>VLOOKUP(Table6[[#This Row],[Customer_ID]],Table1[],4,FALSE)</f>
        <v>Female</v>
      </c>
      <c r="F463" t="str">
        <f>VLOOKUP(Table6[[#This Row],[Customer_ID]],Table1[],6,FALSE)</f>
        <v>South Dakota</v>
      </c>
      <c r="G463" t="str">
        <f>VLOOKUP(Table6[[#This Row],[Customer_ID]],Table1[],8,FALSE)</f>
        <v>Silver</v>
      </c>
      <c r="H463" t="s">
        <v>439</v>
      </c>
      <c r="I463" s="16">
        <v>45270</v>
      </c>
      <c r="J463" t="s">
        <v>1713</v>
      </c>
      <c r="K463" t="str">
        <f>VLOOKUP($J463,'Product_Dim (2)'!$A$2:$G$101,{3,4,5,6},FALSE)</f>
        <v>Clothing</v>
      </c>
      <c r="L463" t="str">
        <f>VLOOKUP($J463,'Product_Dim (2)'!$A$2:$G$101,{4,5,6},FALSE)</f>
        <v>Footwear</v>
      </c>
      <c r="M463" s="6">
        <f t="array" ref="M463">VLOOKUP($J463,'Product_Dim (2)'!$A$2:$G$101,{6},FALSE)</f>
        <v>438.25</v>
      </c>
      <c r="N463">
        <f>VLOOKUP($J463,'Product_Dim (2)'!$A$2:$G$101,7,FALSE)</f>
        <v>496</v>
      </c>
      <c r="O463" t="s">
        <v>1775</v>
      </c>
      <c r="P463" t="str">
        <f>VLOOKUP($O463,'Store_Dim (2)'!$A$2:$E$21,2,FALSE)</f>
        <v>Aguirre-Keller</v>
      </c>
      <c r="Q463" t="str">
        <f>VLOOKUP(Table6[[#This Row],[Store_ID]],Table4[],3,FALSE)</f>
        <v>South</v>
      </c>
      <c r="R463" t="str">
        <f>VLOOKUP(Table6[[#This Row],[Store_ID]],Table4[],4,FALSE)</f>
        <v>Lake Michael</v>
      </c>
      <c r="S463" t="str">
        <f>VLOOKUP(Table6[[#This Row],[Store_ID]],Table4[],5,FALSE)</f>
        <v>Online</v>
      </c>
      <c r="T463">
        <v>4</v>
      </c>
      <c r="U463" s="6">
        <v>202.46</v>
      </c>
      <c r="V463" s="10">
        <v>0.24</v>
      </c>
      <c r="W463" t="s">
        <v>1807</v>
      </c>
      <c r="X463" s="6">
        <v>615.47840000000008</v>
      </c>
      <c r="AE463"/>
    </row>
    <row r="464" spans="1:31" x14ac:dyDescent="0.25">
      <c r="A464" t="s">
        <v>2271</v>
      </c>
      <c r="B464" t="str">
        <f>VLOOKUP(Table6[[#This Row],[Customer_ID]],Table1[[Customer_ID]:[Name]],2,FALSE)</f>
        <v>Tracy Kelly</v>
      </c>
      <c r="C464" t="str">
        <f>VLOOKUP(Table6[[#This Row],[Customer_ID]],Table1[[Customer_ID]:[City]],5,FALSE)</f>
        <v>West Jamieport</v>
      </c>
      <c r="D464">
        <f>VLOOKUP(Table6[[#This Row],[Customer_ID]],Table1[],3,FALSE)</f>
        <v>38</v>
      </c>
      <c r="E464" t="str">
        <f>VLOOKUP(Table6[[#This Row],[Customer_ID]],Table1[],4,FALSE)</f>
        <v>Male</v>
      </c>
      <c r="F464" t="str">
        <f>VLOOKUP(Table6[[#This Row],[Customer_ID]],Table1[],6,FALSE)</f>
        <v>Tennessee</v>
      </c>
      <c r="G464" t="str">
        <f>VLOOKUP(Table6[[#This Row],[Customer_ID]],Table1[],8,FALSE)</f>
        <v>Silver</v>
      </c>
      <c r="H464" t="s">
        <v>839</v>
      </c>
      <c r="I464" s="16">
        <v>45279</v>
      </c>
      <c r="J464" t="s">
        <v>1705</v>
      </c>
      <c r="K464" t="str">
        <f>VLOOKUP($J464,'Product_Dim (2)'!$A$2:$G$101,{3,4,5,6},FALSE)</f>
        <v>Home</v>
      </c>
      <c r="L464" t="str">
        <f>VLOOKUP($J464,'Product_Dim (2)'!$A$2:$G$101,{4,5,6},FALSE)</f>
        <v>Lighting</v>
      </c>
      <c r="M464" s="6">
        <f t="array" ref="M464">VLOOKUP($J464,'Product_Dim (2)'!$A$2:$G$101,{6},FALSE)</f>
        <v>371.38</v>
      </c>
      <c r="N464">
        <f>VLOOKUP($J464,'Product_Dim (2)'!$A$2:$G$101,7,FALSE)</f>
        <v>220</v>
      </c>
      <c r="O464" t="s">
        <v>1740</v>
      </c>
      <c r="P464" t="str">
        <f>VLOOKUP($O464,'Store_Dim (2)'!$A$2:$E$21,2,FALSE)</f>
        <v>Martinez, Adkins and Johnson</v>
      </c>
      <c r="Q464" t="str">
        <f>VLOOKUP(Table6[[#This Row],[Store_ID]],Table4[],3,FALSE)</f>
        <v>North</v>
      </c>
      <c r="R464" t="str">
        <f>VLOOKUP(Table6[[#This Row],[Store_ID]],Table4[],4,FALSE)</f>
        <v>Danielmouth</v>
      </c>
      <c r="S464" t="str">
        <f>VLOOKUP(Table6[[#This Row],[Store_ID]],Table4[],5,FALSE)</f>
        <v>Flagship</v>
      </c>
      <c r="T464">
        <v>2</v>
      </c>
      <c r="U464" s="6">
        <v>291.83999999999997</v>
      </c>
      <c r="V464" s="10">
        <v>0.25</v>
      </c>
      <c r="W464" t="s">
        <v>1809</v>
      </c>
      <c r="X464" s="6">
        <v>437.76</v>
      </c>
      <c r="AE464"/>
    </row>
    <row r="465" spans="1:31" x14ac:dyDescent="0.25">
      <c r="A465" t="s">
        <v>2272</v>
      </c>
      <c r="B465" t="str">
        <f>VLOOKUP(Table6[[#This Row],[Customer_ID]],Table1[[Customer_ID]:[Name]],2,FALSE)</f>
        <v>Joseph Jones</v>
      </c>
      <c r="C465" t="str">
        <f>VLOOKUP(Table6[[#This Row],[Customer_ID]],Table1[[Customer_ID]:[City]],5,FALSE)</f>
        <v>North Matthew</v>
      </c>
      <c r="D465">
        <f>VLOOKUP(Table6[[#This Row],[Customer_ID]],Table1[],3,FALSE)</f>
        <v>21</v>
      </c>
      <c r="E465" t="str">
        <f>VLOOKUP(Table6[[#This Row],[Customer_ID]],Table1[],4,FALSE)</f>
        <v>Male</v>
      </c>
      <c r="F465" t="str">
        <f>VLOOKUP(Table6[[#This Row],[Customer_ID]],Table1[],6,FALSE)</f>
        <v>Illinois</v>
      </c>
      <c r="G465" t="str">
        <f>VLOOKUP(Table6[[#This Row],[Customer_ID]],Table1[],8,FALSE)</f>
        <v>Bronze</v>
      </c>
      <c r="H465" t="s">
        <v>539</v>
      </c>
      <c r="I465" s="16">
        <v>45252</v>
      </c>
      <c r="J465" t="s">
        <v>1725</v>
      </c>
      <c r="K465" t="str">
        <f>VLOOKUP($J465,'Product_Dim (2)'!$A$2:$G$101,{3,4,5,6},FALSE)</f>
        <v>Sports</v>
      </c>
      <c r="L465" t="str">
        <f>VLOOKUP($J465,'Product_Dim (2)'!$A$2:$G$101,{4,5,6},FALSE)</f>
        <v>Team Sports</v>
      </c>
      <c r="M465" s="6">
        <f t="array" ref="M465">VLOOKUP($J465,'Product_Dim (2)'!$A$2:$G$101,{6},FALSE)</f>
        <v>245.98</v>
      </c>
      <c r="N465">
        <f>VLOOKUP($J465,'Product_Dim (2)'!$A$2:$G$101,7,FALSE)</f>
        <v>471</v>
      </c>
      <c r="O465" t="s">
        <v>1756</v>
      </c>
      <c r="P465" t="str">
        <f>VLOOKUP($O465,'Store_Dim (2)'!$A$2:$E$21,2,FALSE)</f>
        <v>Gray Ltd</v>
      </c>
      <c r="Q465" t="str">
        <f>VLOOKUP(Table6[[#This Row],[Store_ID]],Table4[],3,FALSE)</f>
        <v>North</v>
      </c>
      <c r="R465" t="str">
        <f>VLOOKUP(Table6[[#This Row],[Store_ID]],Table4[],4,FALSE)</f>
        <v>New Michaelchester</v>
      </c>
      <c r="S465" t="str">
        <f>VLOOKUP(Table6[[#This Row],[Store_ID]],Table4[],5,FALSE)</f>
        <v>Outlet</v>
      </c>
      <c r="T465">
        <v>2</v>
      </c>
      <c r="U465" s="6">
        <v>261.48</v>
      </c>
      <c r="V465" s="10">
        <v>0.17</v>
      </c>
      <c r="W465" t="s">
        <v>1807</v>
      </c>
      <c r="X465" s="6">
        <v>434.05680000000001</v>
      </c>
      <c r="AE465"/>
    </row>
    <row r="466" spans="1:31" x14ac:dyDescent="0.25">
      <c r="A466" t="s">
        <v>2273</v>
      </c>
      <c r="B466" t="str">
        <f>VLOOKUP(Table6[[#This Row],[Customer_ID]],Table1[[Customer_ID]:[Name]],2,FALSE)</f>
        <v>Matthew Avery</v>
      </c>
      <c r="C466" t="str">
        <f>VLOOKUP(Table6[[#This Row],[Customer_ID]],Table1[[Customer_ID]:[City]],5,FALSE)</f>
        <v>Lake Melissashire</v>
      </c>
      <c r="D466">
        <f>VLOOKUP(Table6[[#This Row],[Customer_ID]],Table1[],3,FALSE)</f>
        <v>29</v>
      </c>
      <c r="E466" t="str">
        <f>VLOOKUP(Table6[[#This Row],[Customer_ID]],Table1[],4,FALSE)</f>
        <v>Male</v>
      </c>
      <c r="F466" t="str">
        <f>VLOOKUP(Table6[[#This Row],[Customer_ID]],Table1[],6,FALSE)</f>
        <v>Oregon</v>
      </c>
      <c r="G466" t="str">
        <f>VLOOKUP(Table6[[#This Row],[Customer_ID]],Table1[],8,FALSE)</f>
        <v>Silver</v>
      </c>
      <c r="H466" t="s">
        <v>939</v>
      </c>
      <c r="I466" s="16">
        <v>45938</v>
      </c>
      <c r="J466" t="s">
        <v>1603</v>
      </c>
      <c r="K466" t="str">
        <f>VLOOKUP($J466,'Product_Dim (2)'!$A$2:$G$101,{3,4,5,6},FALSE)</f>
        <v>Clothing</v>
      </c>
      <c r="L466" t="str">
        <f>VLOOKUP($J466,'Product_Dim (2)'!$A$2:$G$101,{4,5,6},FALSE)</f>
        <v>Tops</v>
      </c>
      <c r="M466" s="6">
        <f t="array" ref="M466">VLOOKUP($J466,'Product_Dim (2)'!$A$2:$G$101,{6},FALSE)</f>
        <v>223.43</v>
      </c>
      <c r="N466">
        <f>VLOOKUP($J466,'Product_Dim (2)'!$A$2:$G$101,7,FALSE)</f>
        <v>154</v>
      </c>
      <c r="O466" t="s">
        <v>1782</v>
      </c>
      <c r="P466" t="str">
        <f>VLOOKUP($O466,'Store_Dim (2)'!$A$2:$E$21,2,FALSE)</f>
        <v>Mcdonald Inc</v>
      </c>
      <c r="Q466" t="str">
        <f>VLOOKUP(Table6[[#This Row],[Store_ID]],Table4[],3,FALSE)</f>
        <v>South</v>
      </c>
      <c r="R466" t="str">
        <f>VLOOKUP(Table6[[#This Row],[Store_ID]],Table4[],4,FALSE)</f>
        <v>Christopherland</v>
      </c>
      <c r="S466" t="str">
        <f>VLOOKUP(Table6[[#This Row],[Store_ID]],Table4[],5,FALSE)</f>
        <v>Outlet</v>
      </c>
      <c r="T466">
        <v>1</v>
      </c>
      <c r="U466" s="6">
        <v>850.83</v>
      </c>
      <c r="V466" s="10">
        <v>0.28000000000000003</v>
      </c>
      <c r="W466" t="s">
        <v>1809</v>
      </c>
      <c r="X466" s="6">
        <v>612.59760000000006</v>
      </c>
      <c r="AE466"/>
    </row>
    <row r="467" spans="1:31" x14ac:dyDescent="0.25">
      <c r="A467" t="s">
        <v>2274</v>
      </c>
      <c r="B467" t="str">
        <f>VLOOKUP(Table6[[#This Row],[Customer_ID]],Table1[[Customer_ID]:[Name]],2,FALSE)</f>
        <v>Eric Wolfe</v>
      </c>
      <c r="C467" t="str">
        <f>VLOOKUP(Table6[[#This Row],[Customer_ID]],Table1[[Customer_ID]:[City]],5,FALSE)</f>
        <v>Garciaview</v>
      </c>
      <c r="D467">
        <f>VLOOKUP(Table6[[#This Row],[Customer_ID]],Table1[],3,FALSE)</f>
        <v>18</v>
      </c>
      <c r="E467" t="str">
        <f>VLOOKUP(Table6[[#This Row],[Customer_ID]],Table1[],4,FALSE)</f>
        <v>Female</v>
      </c>
      <c r="F467" t="str">
        <f>VLOOKUP(Table6[[#This Row],[Customer_ID]],Table1[],6,FALSE)</f>
        <v>Louisiana</v>
      </c>
      <c r="G467" t="str">
        <f>VLOOKUP(Table6[[#This Row],[Customer_ID]],Table1[],8,FALSE)</f>
        <v>Gold</v>
      </c>
      <c r="H467" t="s">
        <v>1246</v>
      </c>
      <c r="I467" s="16">
        <v>45711</v>
      </c>
      <c r="J467" t="s">
        <v>1623</v>
      </c>
      <c r="K467" t="str">
        <f>VLOOKUP($J467,'Product_Dim (2)'!$A$2:$G$101,{3,4,5,6},FALSE)</f>
        <v>Clothing</v>
      </c>
      <c r="L467" t="str">
        <f>VLOOKUP($J467,'Product_Dim (2)'!$A$2:$G$101,{4,5,6},FALSE)</f>
        <v>Outerwear</v>
      </c>
      <c r="M467" s="6">
        <f t="array" ref="M467">VLOOKUP($J467,'Product_Dim (2)'!$A$2:$G$101,{6},FALSE)</f>
        <v>167.34</v>
      </c>
      <c r="N467">
        <f>VLOOKUP($J467,'Product_Dim (2)'!$A$2:$G$101,7,FALSE)</f>
        <v>296</v>
      </c>
      <c r="O467" t="s">
        <v>1769</v>
      </c>
      <c r="P467" t="str">
        <f>VLOOKUP($O467,'Store_Dim (2)'!$A$2:$E$21,2,FALSE)</f>
        <v>Moore, Padilla and Butler</v>
      </c>
      <c r="Q467" t="str">
        <f>VLOOKUP(Table6[[#This Row],[Store_ID]],Table4[],3,FALSE)</f>
        <v>South</v>
      </c>
      <c r="R467" t="str">
        <f>VLOOKUP(Table6[[#This Row],[Store_ID]],Table4[],4,FALSE)</f>
        <v>East Johnstad</v>
      </c>
      <c r="S467" t="str">
        <f>VLOOKUP(Table6[[#This Row],[Store_ID]],Table4[],5,FALSE)</f>
        <v>Flagship</v>
      </c>
      <c r="T467">
        <v>1</v>
      </c>
      <c r="U467" s="6">
        <v>83.83</v>
      </c>
      <c r="V467" s="10">
        <v>0.05</v>
      </c>
      <c r="W467" t="s">
        <v>1807</v>
      </c>
      <c r="X467" s="6">
        <v>79.638499999999993</v>
      </c>
      <c r="AE467"/>
    </row>
    <row r="468" spans="1:31" x14ac:dyDescent="0.25">
      <c r="A468" t="s">
        <v>2275</v>
      </c>
      <c r="B468" t="str">
        <f>VLOOKUP(Table6[[#This Row],[Customer_ID]],Table1[[Customer_ID]:[Name]],2,FALSE)</f>
        <v>Amber Jackson</v>
      </c>
      <c r="C468" t="str">
        <f>VLOOKUP(Table6[[#This Row],[Customer_ID]],Table1[[Customer_ID]:[City]],5,FALSE)</f>
        <v>Deborahborough</v>
      </c>
      <c r="D468">
        <f>VLOOKUP(Table6[[#This Row],[Customer_ID]],Table1[],3,FALSE)</f>
        <v>29</v>
      </c>
      <c r="E468" t="str">
        <f>VLOOKUP(Table6[[#This Row],[Customer_ID]],Table1[],4,FALSE)</f>
        <v>Female</v>
      </c>
      <c r="F468" t="str">
        <f>VLOOKUP(Table6[[#This Row],[Customer_ID]],Table1[],6,FALSE)</f>
        <v>South Dakota</v>
      </c>
      <c r="G468" t="str">
        <f>VLOOKUP(Table6[[#This Row],[Customer_ID]],Table1[],8,FALSE)</f>
        <v>Platinum</v>
      </c>
      <c r="H468" t="s">
        <v>36</v>
      </c>
      <c r="I468" s="16">
        <v>45713</v>
      </c>
      <c r="J468" t="s">
        <v>1707</v>
      </c>
      <c r="K468" t="str">
        <f>VLOOKUP($J468,'Product_Dim (2)'!$A$2:$G$101,{3,4,5,6},FALSE)</f>
        <v>Sports</v>
      </c>
      <c r="L468" t="str">
        <f>VLOOKUP($J468,'Product_Dim (2)'!$A$2:$G$101,{4,5,6},FALSE)</f>
        <v>Accessories</v>
      </c>
      <c r="M468" s="6">
        <f t="array" ref="M468">VLOOKUP($J468,'Product_Dim (2)'!$A$2:$G$101,{6},FALSE)</f>
        <v>131.24</v>
      </c>
      <c r="N468">
        <f>VLOOKUP($J468,'Product_Dim (2)'!$A$2:$G$101,7,FALSE)</f>
        <v>232</v>
      </c>
      <c r="O468" t="s">
        <v>1787</v>
      </c>
      <c r="P468" t="str">
        <f>VLOOKUP($O468,'Store_Dim (2)'!$A$2:$E$21,2,FALSE)</f>
        <v>Frederick-Wright</v>
      </c>
      <c r="Q468" t="str">
        <f>VLOOKUP(Table6[[#This Row],[Store_ID]],Table4[],3,FALSE)</f>
        <v>West</v>
      </c>
      <c r="R468" t="str">
        <f>VLOOKUP(Table6[[#This Row],[Store_ID]],Table4[],4,FALSE)</f>
        <v>New Jimmymouth</v>
      </c>
      <c r="S468" t="str">
        <f>VLOOKUP(Table6[[#This Row],[Store_ID]],Table4[],5,FALSE)</f>
        <v>Flagship</v>
      </c>
      <c r="T468">
        <v>3</v>
      </c>
      <c r="U468" s="6">
        <v>649.95000000000005</v>
      </c>
      <c r="V468" s="10">
        <v>0.28000000000000003</v>
      </c>
      <c r="W468" t="s">
        <v>1812</v>
      </c>
      <c r="X468" s="6">
        <v>1403.8920000000001</v>
      </c>
      <c r="AE468"/>
    </row>
    <row r="469" spans="1:31" x14ac:dyDescent="0.25">
      <c r="A469" t="s">
        <v>2276</v>
      </c>
      <c r="B469" t="str">
        <f>VLOOKUP(Table6[[#This Row],[Customer_ID]],Table1[[Customer_ID]:[Name]],2,FALSE)</f>
        <v>Mallory Allen</v>
      </c>
      <c r="C469" t="str">
        <f>VLOOKUP(Table6[[#This Row],[Customer_ID]],Table1[[Customer_ID]:[City]],5,FALSE)</f>
        <v>North Theresa</v>
      </c>
      <c r="D469">
        <f>VLOOKUP(Table6[[#This Row],[Customer_ID]],Table1[],3,FALSE)</f>
        <v>40</v>
      </c>
      <c r="E469" t="str">
        <f>VLOOKUP(Table6[[#This Row],[Customer_ID]],Table1[],4,FALSE)</f>
        <v>Female</v>
      </c>
      <c r="F469" t="str">
        <f>VLOOKUP(Table6[[#This Row],[Customer_ID]],Table1[],6,FALSE)</f>
        <v>Alabama</v>
      </c>
      <c r="G469" t="str">
        <f>VLOOKUP(Table6[[#This Row],[Customer_ID]],Table1[],8,FALSE)</f>
        <v>Platinum</v>
      </c>
      <c r="H469" t="s">
        <v>1132</v>
      </c>
      <c r="I469" s="16">
        <v>45565</v>
      </c>
      <c r="J469" t="s">
        <v>1677</v>
      </c>
      <c r="K469" t="str">
        <f>VLOOKUP($J469,'Product_Dim (2)'!$A$2:$G$101,{3,4,5,6},FALSE)</f>
        <v>Sports</v>
      </c>
      <c r="L469" t="str">
        <f>VLOOKUP($J469,'Product_Dim (2)'!$A$2:$G$101,{4,5,6},FALSE)</f>
        <v>Team Sports</v>
      </c>
      <c r="M469" s="6">
        <f t="array" ref="M469">VLOOKUP($J469,'Product_Dim (2)'!$A$2:$G$101,{6},FALSE)</f>
        <v>107.06</v>
      </c>
      <c r="N469">
        <f>VLOOKUP($J469,'Product_Dim (2)'!$A$2:$G$101,7,FALSE)</f>
        <v>359</v>
      </c>
      <c r="O469" t="s">
        <v>1759</v>
      </c>
      <c r="P469" t="str">
        <f>VLOOKUP($O469,'Store_Dim (2)'!$A$2:$E$21,2,FALSE)</f>
        <v>Benson-Elliott</v>
      </c>
      <c r="Q469" t="str">
        <f>VLOOKUP(Table6[[#This Row],[Store_ID]],Table4[],3,FALSE)</f>
        <v>East</v>
      </c>
      <c r="R469" t="str">
        <f>VLOOKUP(Table6[[#This Row],[Store_ID]],Table4[],4,FALSE)</f>
        <v>Port Josephberg</v>
      </c>
      <c r="S469" t="str">
        <f>VLOOKUP(Table6[[#This Row],[Store_ID]],Table4[],5,FALSE)</f>
        <v>Online</v>
      </c>
      <c r="T469">
        <v>4</v>
      </c>
      <c r="U469" s="6">
        <v>934.96</v>
      </c>
      <c r="V469" s="10">
        <v>0.18</v>
      </c>
      <c r="W469" t="s">
        <v>1809</v>
      </c>
      <c r="X469" s="6">
        <v>3066.6687999999999</v>
      </c>
      <c r="AE469"/>
    </row>
    <row r="470" spans="1:31" x14ac:dyDescent="0.25">
      <c r="A470" t="s">
        <v>2277</v>
      </c>
      <c r="B470" t="str">
        <f>VLOOKUP(Table6[[#This Row],[Customer_ID]],Table1[[Customer_ID]:[Name]],2,FALSE)</f>
        <v>Ronald Jones</v>
      </c>
      <c r="C470" t="str">
        <f>VLOOKUP(Table6[[#This Row],[Customer_ID]],Table1[[Customer_ID]:[City]],5,FALSE)</f>
        <v>Brownshire</v>
      </c>
      <c r="D470">
        <f>VLOOKUP(Table6[[#This Row],[Customer_ID]],Table1[],3,FALSE)</f>
        <v>26</v>
      </c>
      <c r="E470" t="str">
        <f>VLOOKUP(Table6[[#This Row],[Customer_ID]],Table1[],4,FALSE)</f>
        <v>Female</v>
      </c>
      <c r="F470" t="str">
        <f>VLOOKUP(Table6[[#This Row],[Customer_ID]],Table1[],6,FALSE)</f>
        <v>Tennessee</v>
      </c>
      <c r="G470" t="str">
        <f>VLOOKUP(Table6[[#This Row],[Customer_ID]],Table1[],8,FALSE)</f>
        <v>Silver</v>
      </c>
      <c r="H470" t="s">
        <v>666</v>
      </c>
      <c r="I470" s="16">
        <v>45279</v>
      </c>
      <c r="J470" t="s">
        <v>1565</v>
      </c>
      <c r="K470" t="str">
        <f>VLOOKUP($J470,'Product_Dim (2)'!$A$2:$G$101,{3,4,5,6},FALSE)</f>
        <v>Sports</v>
      </c>
      <c r="L470" t="str">
        <f>VLOOKUP($J470,'Product_Dim (2)'!$A$2:$G$101,{4,5,6},FALSE)</f>
        <v>Accessories</v>
      </c>
      <c r="M470" s="6">
        <f t="array" ref="M470">VLOOKUP($J470,'Product_Dim (2)'!$A$2:$G$101,{6},FALSE)</f>
        <v>144.53</v>
      </c>
      <c r="N470">
        <f>VLOOKUP($J470,'Product_Dim (2)'!$A$2:$G$101,7,FALSE)</f>
        <v>367</v>
      </c>
      <c r="O470" t="s">
        <v>1782</v>
      </c>
      <c r="P470" t="str">
        <f>VLOOKUP($O470,'Store_Dim (2)'!$A$2:$E$21,2,FALSE)</f>
        <v>Mcdonald Inc</v>
      </c>
      <c r="Q470" t="str">
        <f>VLOOKUP(Table6[[#This Row],[Store_ID]],Table4[],3,FALSE)</f>
        <v>South</v>
      </c>
      <c r="R470" t="str">
        <f>VLOOKUP(Table6[[#This Row],[Store_ID]],Table4[],4,FALSE)</f>
        <v>Christopherland</v>
      </c>
      <c r="S470" t="str">
        <f>VLOOKUP(Table6[[#This Row],[Store_ID]],Table4[],5,FALSE)</f>
        <v>Outlet</v>
      </c>
      <c r="T470">
        <v>1</v>
      </c>
      <c r="U470" s="6">
        <v>880.89</v>
      </c>
      <c r="V470" s="10">
        <v>0.13</v>
      </c>
      <c r="W470" t="s">
        <v>1812</v>
      </c>
      <c r="X470" s="6">
        <v>766.37429999999995</v>
      </c>
      <c r="AE470"/>
    </row>
    <row r="471" spans="1:31" x14ac:dyDescent="0.25">
      <c r="A471" t="s">
        <v>2278</v>
      </c>
      <c r="B471" t="str">
        <f>VLOOKUP(Table6[[#This Row],[Customer_ID]],Table1[[Customer_ID]:[Name]],2,FALSE)</f>
        <v>Andrea Harris</v>
      </c>
      <c r="C471" t="str">
        <f>VLOOKUP(Table6[[#This Row],[Customer_ID]],Table1[[Customer_ID]:[City]],5,FALSE)</f>
        <v>West Kelseyberg</v>
      </c>
      <c r="D471">
        <f>VLOOKUP(Table6[[#This Row],[Customer_ID]],Table1[],3,FALSE)</f>
        <v>41</v>
      </c>
      <c r="E471" t="str">
        <f>VLOOKUP(Table6[[#This Row],[Customer_ID]],Table1[],4,FALSE)</f>
        <v>Female</v>
      </c>
      <c r="F471" t="str">
        <f>VLOOKUP(Table6[[#This Row],[Customer_ID]],Table1[],6,FALSE)</f>
        <v>Kansas</v>
      </c>
      <c r="G471" t="str">
        <f>VLOOKUP(Table6[[#This Row],[Customer_ID]],Table1[],8,FALSE)</f>
        <v>Platinum</v>
      </c>
      <c r="H471" t="s">
        <v>1453</v>
      </c>
      <c r="I471" s="16">
        <v>45614</v>
      </c>
      <c r="J471" t="s">
        <v>1727</v>
      </c>
      <c r="K471" t="str">
        <f>VLOOKUP($J471,'Product_Dim (2)'!$A$2:$G$101,{3,4,5,6},FALSE)</f>
        <v>Electronics</v>
      </c>
      <c r="L471" t="str">
        <f>VLOOKUP($J471,'Product_Dim (2)'!$A$2:$G$101,{4,5,6},FALSE)</f>
        <v>Audio</v>
      </c>
      <c r="M471" s="6">
        <f t="array" ref="M471">VLOOKUP($J471,'Product_Dim (2)'!$A$2:$G$101,{6},FALSE)</f>
        <v>431.67</v>
      </c>
      <c r="N471">
        <f>VLOOKUP($J471,'Product_Dim (2)'!$A$2:$G$101,7,FALSE)</f>
        <v>73</v>
      </c>
      <c r="O471" t="s">
        <v>1765</v>
      </c>
      <c r="P471" t="str">
        <f>VLOOKUP($O471,'Store_Dim (2)'!$A$2:$E$21,2,FALSE)</f>
        <v>Bean, Jones and Park</v>
      </c>
      <c r="Q471" t="str">
        <f>VLOOKUP(Table6[[#This Row],[Store_ID]],Table4[],3,FALSE)</f>
        <v>West</v>
      </c>
      <c r="R471" t="str">
        <f>VLOOKUP(Table6[[#This Row],[Store_ID]],Table4[],4,FALSE)</f>
        <v>Thompsonborough</v>
      </c>
      <c r="S471" t="str">
        <f>VLOOKUP(Table6[[#This Row],[Store_ID]],Table4[],5,FALSE)</f>
        <v>Online</v>
      </c>
      <c r="T471">
        <v>4</v>
      </c>
      <c r="U471" s="6">
        <v>610.6</v>
      </c>
      <c r="V471" s="10">
        <v>0.1</v>
      </c>
      <c r="W471" t="s">
        <v>1809</v>
      </c>
      <c r="X471" s="6">
        <v>2198.16</v>
      </c>
      <c r="AE471"/>
    </row>
    <row r="472" spans="1:31" x14ac:dyDescent="0.25">
      <c r="A472" t="s">
        <v>2279</v>
      </c>
      <c r="B472" t="str">
        <f>VLOOKUP(Table6[[#This Row],[Customer_ID]],Table1[[Customer_ID]:[Name]],2,FALSE)</f>
        <v>Rhonda Morales</v>
      </c>
      <c r="C472" t="str">
        <f>VLOOKUP(Table6[[#This Row],[Customer_ID]],Table1[[Customer_ID]:[City]],5,FALSE)</f>
        <v>Lake Barryfurt</v>
      </c>
      <c r="D472">
        <f>VLOOKUP(Table6[[#This Row],[Customer_ID]],Table1[],3,FALSE)</f>
        <v>61</v>
      </c>
      <c r="E472" t="str">
        <f>VLOOKUP(Table6[[#This Row],[Customer_ID]],Table1[],4,FALSE)</f>
        <v>Female</v>
      </c>
      <c r="F472" t="str">
        <f>VLOOKUP(Table6[[#This Row],[Customer_ID]],Table1[],6,FALSE)</f>
        <v>California</v>
      </c>
      <c r="G472" t="str">
        <f>VLOOKUP(Table6[[#This Row],[Customer_ID]],Table1[],8,FALSE)</f>
        <v>Gold</v>
      </c>
      <c r="H472" t="s">
        <v>272</v>
      </c>
      <c r="I472" s="16">
        <v>45912</v>
      </c>
      <c r="J472" t="s">
        <v>1587</v>
      </c>
      <c r="K472" t="str">
        <f>VLOOKUP($J472,'Product_Dim (2)'!$A$2:$G$101,{3,4,5,6},FALSE)</f>
        <v>Sports</v>
      </c>
      <c r="L472" t="str">
        <f>VLOOKUP($J472,'Product_Dim (2)'!$A$2:$G$101,{4,5,6},FALSE)</f>
        <v>Accessories</v>
      </c>
      <c r="M472" s="6">
        <f t="array" ref="M472">VLOOKUP($J472,'Product_Dim (2)'!$A$2:$G$101,{6},FALSE)</f>
        <v>38.76</v>
      </c>
      <c r="N472">
        <f>VLOOKUP($J472,'Product_Dim (2)'!$A$2:$G$101,7,FALSE)</f>
        <v>137</v>
      </c>
      <c r="O472" t="s">
        <v>1793</v>
      </c>
      <c r="P472" t="str">
        <f>VLOOKUP($O472,'Store_Dim (2)'!$A$2:$E$21,2,FALSE)</f>
        <v>Guerrero-Schmitt</v>
      </c>
      <c r="Q472" t="str">
        <f>VLOOKUP(Table6[[#This Row],[Store_ID]],Table4[],3,FALSE)</f>
        <v>East</v>
      </c>
      <c r="R472" t="str">
        <f>VLOOKUP(Table6[[#This Row],[Store_ID]],Table4[],4,FALSE)</f>
        <v>East Stevechester</v>
      </c>
      <c r="S472" t="str">
        <f>VLOOKUP(Table6[[#This Row],[Store_ID]],Table4[],5,FALSE)</f>
        <v>Flagship</v>
      </c>
      <c r="T472">
        <v>1</v>
      </c>
      <c r="U472" s="6">
        <v>514.19000000000005</v>
      </c>
      <c r="V472" s="10">
        <v>0.2</v>
      </c>
      <c r="W472" t="s">
        <v>1807</v>
      </c>
      <c r="X472" s="6">
        <v>411.35200000000009</v>
      </c>
      <c r="AE472"/>
    </row>
    <row r="473" spans="1:31" x14ac:dyDescent="0.25">
      <c r="A473" t="s">
        <v>2280</v>
      </c>
      <c r="B473" t="str">
        <f>VLOOKUP(Table6[[#This Row],[Customer_ID]],Table1[[Customer_ID]:[Name]],2,FALSE)</f>
        <v>John Donaldson</v>
      </c>
      <c r="C473" t="str">
        <f>VLOOKUP(Table6[[#This Row],[Customer_ID]],Table1[[Customer_ID]:[City]],5,FALSE)</f>
        <v>New Edward</v>
      </c>
      <c r="D473">
        <f>VLOOKUP(Table6[[#This Row],[Customer_ID]],Table1[],3,FALSE)</f>
        <v>27</v>
      </c>
      <c r="E473" t="str">
        <f>VLOOKUP(Table6[[#This Row],[Customer_ID]],Table1[],4,FALSE)</f>
        <v>Male</v>
      </c>
      <c r="F473" t="str">
        <f>VLOOKUP(Table6[[#This Row],[Customer_ID]],Table1[],6,FALSE)</f>
        <v>Maine</v>
      </c>
      <c r="G473" t="str">
        <f>VLOOKUP(Table6[[#This Row],[Customer_ID]],Table1[],8,FALSE)</f>
        <v>Bronze</v>
      </c>
      <c r="H473" t="s">
        <v>1229</v>
      </c>
      <c r="I473" s="16">
        <v>45688</v>
      </c>
      <c r="J473" t="s">
        <v>1605</v>
      </c>
      <c r="K473" t="str">
        <f>VLOOKUP($J473,'Product_Dim (2)'!$A$2:$G$101,{3,4,5,6},FALSE)</f>
        <v>Clothing</v>
      </c>
      <c r="L473" t="str">
        <f>VLOOKUP($J473,'Product_Dim (2)'!$A$2:$G$101,{4,5,6},FALSE)</f>
        <v>Footwear</v>
      </c>
      <c r="M473" s="6">
        <f t="array" ref="M473">VLOOKUP($J473,'Product_Dim (2)'!$A$2:$G$101,{6},FALSE)</f>
        <v>353.47</v>
      </c>
      <c r="N473">
        <f>VLOOKUP($J473,'Product_Dim (2)'!$A$2:$G$101,7,FALSE)</f>
        <v>214</v>
      </c>
      <c r="O473" t="s">
        <v>1780</v>
      </c>
      <c r="P473" t="str">
        <f>VLOOKUP($O473,'Store_Dim (2)'!$A$2:$E$21,2,FALSE)</f>
        <v>Gardner, Humphrey and Contreras</v>
      </c>
      <c r="Q473" t="str">
        <f>VLOOKUP(Table6[[#This Row],[Store_ID]],Table4[],3,FALSE)</f>
        <v>East</v>
      </c>
      <c r="R473" t="str">
        <f>VLOOKUP(Table6[[#This Row],[Store_ID]],Table4[],4,FALSE)</f>
        <v>Johnsonville</v>
      </c>
      <c r="S473" t="str">
        <f>VLOOKUP(Table6[[#This Row],[Store_ID]],Table4[],5,FALSE)</f>
        <v>Flagship</v>
      </c>
      <c r="T473">
        <v>1</v>
      </c>
      <c r="U473" s="6">
        <v>546.20000000000005</v>
      </c>
      <c r="V473" s="10">
        <v>0.22</v>
      </c>
      <c r="W473" t="s">
        <v>1809</v>
      </c>
      <c r="X473" s="6">
        <v>426.03600000000012</v>
      </c>
      <c r="AE473"/>
    </row>
    <row r="474" spans="1:31" x14ac:dyDescent="0.25">
      <c r="A474" t="s">
        <v>2281</v>
      </c>
      <c r="B474" t="str">
        <f>VLOOKUP(Table6[[#This Row],[Customer_ID]],Table1[[Customer_ID]:[Name]],2,FALSE)</f>
        <v>Andrea Jacobs</v>
      </c>
      <c r="C474" t="str">
        <f>VLOOKUP(Table6[[#This Row],[Customer_ID]],Table1[[Customer_ID]:[City]],5,FALSE)</f>
        <v>Christopherland</v>
      </c>
      <c r="D474">
        <f>VLOOKUP(Table6[[#This Row],[Customer_ID]],Table1[],3,FALSE)</f>
        <v>45</v>
      </c>
      <c r="E474" t="str">
        <f>VLOOKUP(Table6[[#This Row],[Customer_ID]],Table1[],4,FALSE)</f>
        <v>Female</v>
      </c>
      <c r="F474" t="str">
        <f>VLOOKUP(Table6[[#This Row],[Customer_ID]],Table1[],6,FALSE)</f>
        <v>Minnesota</v>
      </c>
      <c r="G474" t="str">
        <f>VLOOKUP(Table6[[#This Row],[Customer_ID]],Table1[],8,FALSE)</f>
        <v>Platinum</v>
      </c>
      <c r="H474" t="s">
        <v>640</v>
      </c>
      <c r="I474" s="16">
        <v>45591</v>
      </c>
      <c r="J474" t="s">
        <v>1605</v>
      </c>
      <c r="K474" t="str">
        <f>VLOOKUP($J474,'Product_Dim (2)'!$A$2:$G$101,{3,4,5,6},FALSE)</f>
        <v>Clothing</v>
      </c>
      <c r="L474" t="str">
        <f>VLOOKUP($J474,'Product_Dim (2)'!$A$2:$G$101,{4,5,6},FALSE)</f>
        <v>Footwear</v>
      </c>
      <c r="M474" s="6">
        <f t="array" ref="M474">VLOOKUP($J474,'Product_Dim (2)'!$A$2:$G$101,{6},FALSE)</f>
        <v>353.47</v>
      </c>
      <c r="N474">
        <f>VLOOKUP($J474,'Product_Dim (2)'!$A$2:$G$101,7,FALSE)</f>
        <v>214</v>
      </c>
      <c r="O474" t="s">
        <v>1735</v>
      </c>
      <c r="P474" t="str">
        <f>VLOOKUP($O474,'Store_Dim (2)'!$A$2:$E$21,2,FALSE)</f>
        <v>Rivera-Warner</v>
      </c>
      <c r="Q474" t="str">
        <f>VLOOKUP(Table6[[#This Row],[Store_ID]],Table4[],3,FALSE)</f>
        <v>East</v>
      </c>
      <c r="R474" t="str">
        <f>VLOOKUP(Table6[[#This Row],[Store_ID]],Table4[],4,FALSE)</f>
        <v>Washingtonfurt</v>
      </c>
      <c r="S474" t="str">
        <f>VLOOKUP(Table6[[#This Row],[Store_ID]],Table4[],5,FALSE)</f>
        <v>Flagship</v>
      </c>
      <c r="T474">
        <v>3</v>
      </c>
      <c r="U474" s="6">
        <v>416.01</v>
      </c>
      <c r="V474" s="10">
        <v>0.02</v>
      </c>
      <c r="W474" t="s">
        <v>1807</v>
      </c>
      <c r="X474" s="6">
        <v>1223.0694000000001</v>
      </c>
      <c r="AE474"/>
    </row>
    <row r="475" spans="1:31" x14ac:dyDescent="0.25">
      <c r="A475" t="s">
        <v>2282</v>
      </c>
      <c r="B475" t="str">
        <f>VLOOKUP(Table6[[#This Row],[Customer_ID]],Table1[[Customer_ID]:[Name]],2,FALSE)</f>
        <v>Andrew Mason</v>
      </c>
      <c r="C475" t="str">
        <f>VLOOKUP(Table6[[#This Row],[Customer_ID]],Table1[[Customer_ID]:[City]],5,FALSE)</f>
        <v>North Michael</v>
      </c>
      <c r="D475">
        <f>VLOOKUP(Table6[[#This Row],[Customer_ID]],Table1[],3,FALSE)</f>
        <v>52</v>
      </c>
      <c r="E475" t="str">
        <f>VLOOKUP(Table6[[#This Row],[Customer_ID]],Table1[],4,FALSE)</f>
        <v>Female</v>
      </c>
      <c r="F475" t="str">
        <f>VLOOKUP(Table6[[#This Row],[Customer_ID]],Table1[],6,FALSE)</f>
        <v>Iowa</v>
      </c>
      <c r="G475" t="str">
        <f>VLOOKUP(Table6[[#This Row],[Customer_ID]],Table1[],8,FALSE)</f>
        <v>Bronze</v>
      </c>
      <c r="H475" t="s">
        <v>1186</v>
      </c>
      <c r="I475" s="16">
        <v>45864</v>
      </c>
      <c r="J475" t="s">
        <v>1679</v>
      </c>
      <c r="K475" t="str">
        <f>VLOOKUP($J475,'Product_Dim (2)'!$A$2:$G$101,{3,4,5,6},FALSE)</f>
        <v>Electronics</v>
      </c>
      <c r="L475" t="str">
        <f>VLOOKUP($J475,'Product_Dim (2)'!$A$2:$G$101,{4,5,6},FALSE)</f>
        <v>Audio</v>
      </c>
      <c r="M475" s="6">
        <f t="array" ref="M475">VLOOKUP($J475,'Product_Dim (2)'!$A$2:$G$101,{6},FALSE)</f>
        <v>403.71</v>
      </c>
      <c r="N475">
        <f>VLOOKUP($J475,'Product_Dim (2)'!$A$2:$G$101,7,FALSE)</f>
        <v>159</v>
      </c>
      <c r="O475" t="s">
        <v>1772</v>
      </c>
      <c r="P475" t="str">
        <f>VLOOKUP($O475,'Store_Dim (2)'!$A$2:$E$21,2,FALSE)</f>
        <v>Hill, Wagner and Ballard</v>
      </c>
      <c r="Q475" t="str">
        <f>VLOOKUP(Table6[[#This Row],[Store_ID]],Table4[],3,FALSE)</f>
        <v>East</v>
      </c>
      <c r="R475" t="str">
        <f>VLOOKUP(Table6[[#This Row],[Store_ID]],Table4[],4,FALSE)</f>
        <v>East Davidville</v>
      </c>
      <c r="S475" t="str">
        <f>VLOOKUP(Table6[[#This Row],[Store_ID]],Table4[],5,FALSE)</f>
        <v>Online</v>
      </c>
      <c r="T475">
        <v>1</v>
      </c>
      <c r="U475" s="6">
        <v>30.94</v>
      </c>
      <c r="V475" s="10">
        <v>0.21</v>
      </c>
      <c r="W475" t="s">
        <v>1812</v>
      </c>
      <c r="X475" s="6">
        <v>24.442599999999999</v>
      </c>
      <c r="AE475"/>
    </row>
    <row r="476" spans="1:31" x14ac:dyDescent="0.25">
      <c r="A476" t="s">
        <v>2283</v>
      </c>
      <c r="B476" t="str">
        <f>VLOOKUP(Table6[[#This Row],[Customer_ID]],Table1[[Customer_ID]:[Name]],2,FALSE)</f>
        <v>Anna Perez</v>
      </c>
      <c r="C476" t="str">
        <f>VLOOKUP(Table6[[#This Row],[Customer_ID]],Table1[[Customer_ID]:[City]],5,FALSE)</f>
        <v>South Jerry</v>
      </c>
      <c r="D476">
        <f>VLOOKUP(Table6[[#This Row],[Customer_ID]],Table1[],3,FALSE)</f>
        <v>30</v>
      </c>
      <c r="E476" t="str">
        <f>VLOOKUP(Table6[[#This Row],[Customer_ID]],Table1[],4,FALSE)</f>
        <v>Male</v>
      </c>
      <c r="F476" t="str">
        <f>VLOOKUP(Table6[[#This Row],[Customer_ID]],Table1[],6,FALSE)</f>
        <v>Maine</v>
      </c>
      <c r="G476" t="str">
        <f>VLOOKUP(Table6[[#This Row],[Customer_ID]],Table1[],8,FALSE)</f>
        <v>Platinum</v>
      </c>
      <c r="H476" t="s">
        <v>648</v>
      </c>
      <c r="I476" s="16">
        <v>45875</v>
      </c>
      <c r="J476" t="s">
        <v>1647</v>
      </c>
      <c r="K476" t="str">
        <f>VLOOKUP($J476,'Product_Dim (2)'!$A$2:$G$101,{3,4,5,6},FALSE)</f>
        <v>Clothing</v>
      </c>
      <c r="L476" t="str">
        <f>VLOOKUP($J476,'Product_Dim (2)'!$A$2:$G$101,{4,5,6},FALSE)</f>
        <v>Accessories</v>
      </c>
      <c r="M476" s="6">
        <f t="array" ref="M476">VLOOKUP($J476,'Product_Dim (2)'!$A$2:$G$101,{6},FALSE)</f>
        <v>113.83</v>
      </c>
      <c r="N476">
        <f>VLOOKUP($J476,'Product_Dim (2)'!$A$2:$G$101,7,FALSE)</f>
        <v>485</v>
      </c>
      <c r="O476" t="s">
        <v>1787</v>
      </c>
      <c r="P476" t="str">
        <f>VLOOKUP($O476,'Store_Dim (2)'!$A$2:$E$21,2,FALSE)</f>
        <v>Frederick-Wright</v>
      </c>
      <c r="Q476" t="str">
        <f>VLOOKUP(Table6[[#This Row],[Store_ID]],Table4[],3,FALSE)</f>
        <v>West</v>
      </c>
      <c r="R476" t="str">
        <f>VLOOKUP(Table6[[#This Row],[Store_ID]],Table4[],4,FALSE)</f>
        <v>New Jimmymouth</v>
      </c>
      <c r="S476" t="str">
        <f>VLOOKUP(Table6[[#This Row],[Store_ID]],Table4[],5,FALSE)</f>
        <v>Flagship</v>
      </c>
      <c r="T476">
        <v>3</v>
      </c>
      <c r="U476" s="6">
        <v>666.39</v>
      </c>
      <c r="V476" s="10">
        <v>0.21</v>
      </c>
      <c r="W476" t="s">
        <v>1812</v>
      </c>
      <c r="X476" s="6">
        <v>1579.3443</v>
      </c>
      <c r="AE476"/>
    </row>
    <row r="477" spans="1:31" x14ac:dyDescent="0.25">
      <c r="A477" t="s">
        <v>2284</v>
      </c>
      <c r="B477" t="str">
        <f>VLOOKUP(Table6[[#This Row],[Customer_ID]],Table1[[Customer_ID]:[Name]],2,FALSE)</f>
        <v>Patricia Gardner</v>
      </c>
      <c r="C477" t="str">
        <f>VLOOKUP(Table6[[#This Row],[Customer_ID]],Table1[[Customer_ID]:[City]],5,FALSE)</f>
        <v>South Ashleyton</v>
      </c>
      <c r="D477">
        <f>VLOOKUP(Table6[[#This Row],[Customer_ID]],Table1[],3,FALSE)</f>
        <v>25</v>
      </c>
      <c r="E477" t="str">
        <f>VLOOKUP(Table6[[#This Row],[Customer_ID]],Table1[],4,FALSE)</f>
        <v>Female</v>
      </c>
      <c r="F477" t="str">
        <f>VLOOKUP(Table6[[#This Row],[Customer_ID]],Table1[],6,FALSE)</f>
        <v>Michigan</v>
      </c>
      <c r="G477" t="str">
        <f>VLOOKUP(Table6[[#This Row],[Customer_ID]],Table1[],8,FALSE)</f>
        <v>Silver</v>
      </c>
      <c r="H477" t="s">
        <v>548</v>
      </c>
      <c r="I477" s="16">
        <v>45797</v>
      </c>
      <c r="J477" t="s">
        <v>1693</v>
      </c>
      <c r="K477" t="str">
        <f>VLOOKUP($J477,'Product_Dim (2)'!$A$2:$G$101,{3,4,5,6},FALSE)</f>
        <v>Sports</v>
      </c>
      <c r="L477" t="str">
        <f>VLOOKUP($J477,'Product_Dim (2)'!$A$2:$G$101,{4,5,6},FALSE)</f>
        <v>Equipment</v>
      </c>
      <c r="M477" s="6">
        <f t="array" ref="M477">VLOOKUP($J477,'Product_Dim (2)'!$A$2:$G$101,{6},FALSE)</f>
        <v>285.54000000000002</v>
      </c>
      <c r="N477">
        <f>VLOOKUP($J477,'Product_Dim (2)'!$A$2:$G$101,7,FALSE)</f>
        <v>358</v>
      </c>
      <c r="O477" t="s">
        <v>1772</v>
      </c>
      <c r="P477" t="str">
        <f>VLOOKUP($O477,'Store_Dim (2)'!$A$2:$E$21,2,FALSE)</f>
        <v>Hill, Wagner and Ballard</v>
      </c>
      <c r="Q477" t="str">
        <f>VLOOKUP(Table6[[#This Row],[Store_ID]],Table4[],3,FALSE)</f>
        <v>East</v>
      </c>
      <c r="R477" t="str">
        <f>VLOOKUP(Table6[[#This Row],[Store_ID]],Table4[],4,FALSE)</f>
        <v>East Davidville</v>
      </c>
      <c r="S477" t="str">
        <f>VLOOKUP(Table6[[#This Row],[Store_ID]],Table4[],5,FALSE)</f>
        <v>Online</v>
      </c>
      <c r="T477">
        <v>2</v>
      </c>
      <c r="U477" s="6">
        <v>145.26</v>
      </c>
      <c r="V477" s="10">
        <v>0.19</v>
      </c>
      <c r="W477" t="s">
        <v>1809</v>
      </c>
      <c r="X477" s="6">
        <v>235.3212</v>
      </c>
      <c r="AE477"/>
    </row>
    <row r="478" spans="1:31" x14ac:dyDescent="0.25">
      <c r="A478" t="s">
        <v>2285</v>
      </c>
      <c r="B478" t="str">
        <f>VLOOKUP(Table6[[#This Row],[Customer_ID]],Table1[[Customer_ID]:[Name]],2,FALSE)</f>
        <v>Earl Allen</v>
      </c>
      <c r="C478" t="str">
        <f>VLOOKUP(Table6[[#This Row],[Customer_ID]],Table1[[Customer_ID]:[City]],5,FALSE)</f>
        <v>New Jenniferburgh</v>
      </c>
      <c r="D478">
        <f>VLOOKUP(Table6[[#This Row],[Customer_ID]],Table1[],3,FALSE)</f>
        <v>36</v>
      </c>
      <c r="E478" t="str">
        <f>VLOOKUP(Table6[[#This Row],[Customer_ID]],Table1[],4,FALSE)</f>
        <v>Male</v>
      </c>
      <c r="F478" t="str">
        <f>VLOOKUP(Table6[[#This Row],[Customer_ID]],Table1[],6,FALSE)</f>
        <v>Nebraska</v>
      </c>
      <c r="G478" t="str">
        <f>VLOOKUP(Table6[[#This Row],[Customer_ID]],Table1[],8,FALSE)</f>
        <v>Platinum</v>
      </c>
      <c r="H478" t="s">
        <v>406</v>
      </c>
      <c r="I478" s="16">
        <v>45364</v>
      </c>
      <c r="J478" t="s">
        <v>1713</v>
      </c>
      <c r="K478" t="str">
        <f>VLOOKUP($J478,'Product_Dim (2)'!$A$2:$G$101,{3,4,5,6},FALSE)</f>
        <v>Clothing</v>
      </c>
      <c r="L478" t="str">
        <f>VLOOKUP($J478,'Product_Dim (2)'!$A$2:$G$101,{4,5,6},FALSE)</f>
        <v>Footwear</v>
      </c>
      <c r="M478" s="6">
        <f t="array" ref="M478">VLOOKUP($J478,'Product_Dim (2)'!$A$2:$G$101,{6},FALSE)</f>
        <v>438.25</v>
      </c>
      <c r="N478">
        <f>VLOOKUP($J478,'Product_Dim (2)'!$A$2:$G$101,7,FALSE)</f>
        <v>496</v>
      </c>
      <c r="O478" t="s">
        <v>1756</v>
      </c>
      <c r="P478" t="str">
        <f>VLOOKUP($O478,'Store_Dim (2)'!$A$2:$E$21,2,FALSE)</f>
        <v>Gray Ltd</v>
      </c>
      <c r="Q478" t="str">
        <f>VLOOKUP(Table6[[#This Row],[Store_ID]],Table4[],3,FALSE)</f>
        <v>North</v>
      </c>
      <c r="R478" t="str">
        <f>VLOOKUP(Table6[[#This Row],[Store_ID]],Table4[],4,FALSE)</f>
        <v>New Michaelchester</v>
      </c>
      <c r="S478" t="str">
        <f>VLOOKUP(Table6[[#This Row],[Store_ID]],Table4[],5,FALSE)</f>
        <v>Outlet</v>
      </c>
      <c r="T478">
        <v>4</v>
      </c>
      <c r="U478" s="6">
        <v>940.77</v>
      </c>
      <c r="V478" s="10">
        <v>0.24</v>
      </c>
      <c r="W478" t="s">
        <v>1812</v>
      </c>
      <c r="X478" s="6">
        <v>2859.9407999999999</v>
      </c>
      <c r="AE478"/>
    </row>
    <row r="479" spans="1:31" x14ac:dyDescent="0.25">
      <c r="A479" t="s">
        <v>2286</v>
      </c>
      <c r="B479" t="str">
        <f>VLOOKUP(Table6[[#This Row],[Customer_ID]],Table1[[Customer_ID]:[Name]],2,FALSE)</f>
        <v>James Foster</v>
      </c>
      <c r="C479" t="str">
        <f>VLOOKUP(Table6[[#This Row],[Customer_ID]],Table1[[Customer_ID]:[City]],5,FALSE)</f>
        <v>East Audrey</v>
      </c>
      <c r="D479">
        <f>VLOOKUP(Table6[[#This Row],[Customer_ID]],Table1[],3,FALSE)</f>
        <v>19</v>
      </c>
      <c r="E479" t="str">
        <f>VLOOKUP(Table6[[#This Row],[Customer_ID]],Table1[],4,FALSE)</f>
        <v>Male</v>
      </c>
      <c r="F479" t="str">
        <f>VLOOKUP(Table6[[#This Row],[Customer_ID]],Table1[],6,FALSE)</f>
        <v>Utah</v>
      </c>
      <c r="G479" t="str">
        <f>VLOOKUP(Table6[[#This Row],[Customer_ID]],Table1[],8,FALSE)</f>
        <v>Gold</v>
      </c>
      <c r="H479" t="s">
        <v>1430</v>
      </c>
      <c r="I479" s="16">
        <v>45700</v>
      </c>
      <c r="J479" t="s">
        <v>1623</v>
      </c>
      <c r="K479" t="str">
        <f>VLOOKUP($J479,'Product_Dim (2)'!$A$2:$G$101,{3,4,5,6},FALSE)</f>
        <v>Clothing</v>
      </c>
      <c r="L479" t="str">
        <f>VLOOKUP($J479,'Product_Dim (2)'!$A$2:$G$101,{4,5,6},FALSE)</f>
        <v>Outerwear</v>
      </c>
      <c r="M479" s="6">
        <f t="array" ref="M479">VLOOKUP($J479,'Product_Dim (2)'!$A$2:$G$101,{6},FALSE)</f>
        <v>167.34</v>
      </c>
      <c r="N479">
        <f>VLOOKUP($J479,'Product_Dim (2)'!$A$2:$G$101,7,FALSE)</f>
        <v>296</v>
      </c>
      <c r="O479" t="s">
        <v>1790</v>
      </c>
      <c r="P479" t="str">
        <f>VLOOKUP($O479,'Store_Dim (2)'!$A$2:$E$21,2,FALSE)</f>
        <v>Holloway Ltd</v>
      </c>
      <c r="Q479" t="str">
        <f>VLOOKUP(Table6[[#This Row],[Store_ID]],Table4[],3,FALSE)</f>
        <v>North</v>
      </c>
      <c r="R479" t="str">
        <f>VLOOKUP(Table6[[#This Row],[Store_ID]],Table4[],4,FALSE)</f>
        <v>Bensonhaven</v>
      </c>
      <c r="S479" t="str">
        <f>VLOOKUP(Table6[[#This Row],[Store_ID]],Table4[],5,FALSE)</f>
        <v>Flagship</v>
      </c>
      <c r="T479">
        <v>1</v>
      </c>
      <c r="U479" s="6">
        <v>708.88</v>
      </c>
      <c r="V479" s="10">
        <v>0.09</v>
      </c>
      <c r="W479" t="s">
        <v>1807</v>
      </c>
      <c r="X479" s="6">
        <v>645.08080000000007</v>
      </c>
      <c r="AE479"/>
    </row>
    <row r="480" spans="1:31" x14ac:dyDescent="0.25">
      <c r="A480" t="s">
        <v>2287</v>
      </c>
      <c r="B480" t="str">
        <f>VLOOKUP(Table6[[#This Row],[Customer_ID]],Table1[[Customer_ID]:[Name]],2,FALSE)</f>
        <v>Brandy Thompson</v>
      </c>
      <c r="C480" t="str">
        <f>VLOOKUP(Table6[[#This Row],[Customer_ID]],Table1[[Customer_ID]:[City]],5,FALSE)</f>
        <v>West Patriciaview</v>
      </c>
      <c r="D480">
        <f>VLOOKUP(Table6[[#This Row],[Customer_ID]],Table1[],3,FALSE)</f>
        <v>56</v>
      </c>
      <c r="E480" t="str">
        <f>VLOOKUP(Table6[[#This Row],[Customer_ID]],Table1[],4,FALSE)</f>
        <v>Female</v>
      </c>
      <c r="F480" t="str">
        <f>VLOOKUP(Table6[[#This Row],[Customer_ID]],Table1[],6,FALSE)</f>
        <v>Alabama</v>
      </c>
      <c r="G480" t="str">
        <f>VLOOKUP(Table6[[#This Row],[Customer_ID]],Table1[],8,FALSE)</f>
        <v>Bronze</v>
      </c>
      <c r="H480" t="s">
        <v>959</v>
      </c>
      <c r="I480" s="16">
        <v>45924</v>
      </c>
      <c r="J480" t="s">
        <v>1591</v>
      </c>
      <c r="K480" t="str">
        <f>VLOOKUP($J480,'Product_Dim (2)'!$A$2:$G$101,{3,4,5,6},FALSE)</f>
        <v>Home</v>
      </c>
      <c r="L480" t="str">
        <f>VLOOKUP($J480,'Product_Dim (2)'!$A$2:$G$101,{4,5,6},FALSE)</f>
        <v>Kitchen</v>
      </c>
      <c r="M480" s="6">
        <f t="array" ref="M480">VLOOKUP($J480,'Product_Dim (2)'!$A$2:$G$101,{6},FALSE)</f>
        <v>19.52</v>
      </c>
      <c r="N480">
        <f>VLOOKUP($J480,'Product_Dim (2)'!$A$2:$G$101,7,FALSE)</f>
        <v>57</v>
      </c>
      <c r="O480" t="s">
        <v>1744</v>
      </c>
      <c r="P480" t="str">
        <f>VLOOKUP($O480,'Store_Dim (2)'!$A$2:$E$21,2,FALSE)</f>
        <v>Black-Horn</v>
      </c>
      <c r="Q480" t="str">
        <f>VLOOKUP(Table6[[#This Row],[Store_ID]],Table4[],3,FALSE)</f>
        <v>South</v>
      </c>
      <c r="R480" t="str">
        <f>VLOOKUP(Table6[[#This Row],[Store_ID]],Table4[],4,FALSE)</f>
        <v>North Nancyview</v>
      </c>
      <c r="S480" t="str">
        <f>VLOOKUP(Table6[[#This Row],[Store_ID]],Table4[],5,FALSE)</f>
        <v>Outlet</v>
      </c>
      <c r="T480">
        <v>1</v>
      </c>
      <c r="U480" s="6">
        <v>790.73</v>
      </c>
      <c r="V480" s="10">
        <v>0.24</v>
      </c>
      <c r="W480" t="s">
        <v>1809</v>
      </c>
      <c r="X480" s="6">
        <v>600.95479999999998</v>
      </c>
      <c r="AE480"/>
    </row>
    <row r="481" spans="1:31" x14ac:dyDescent="0.25">
      <c r="A481" t="s">
        <v>2288</v>
      </c>
      <c r="B481" t="str">
        <f>VLOOKUP(Table6[[#This Row],[Customer_ID]],Table1[[Customer_ID]:[Name]],2,FALSE)</f>
        <v>William Cortez</v>
      </c>
      <c r="C481" t="str">
        <f>VLOOKUP(Table6[[#This Row],[Customer_ID]],Table1[[Customer_ID]:[City]],5,FALSE)</f>
        <v>Port Hannahport</v>
      </c>
      <c r="D481">
        <f>VLOOKUP(Table6[[#This Row],[Customer_ID]],Table1[],3,FALSE)</f>
        <v>29</v>
      </c>
      <c r="E481" t="str">
        <f>VLOOKUP(Table6[[#This Row],[Customer_ID]],Table1[],4,FALSE)</f>
        <v>Male</v>
      </c>
      <c r="F481" t="str">
        <f>VLOOKUP(Table6[[#This Row],[Customer_ID]],Table1[],6,FALSE)</f>
        <v>Ohio</v>
      </c>
      <c r="G481" t="str">
        <f>VLOOKUP(Table6[[#This Row],[Customer_ID]],Table1[],8,FALSE)</f>
        <v>Bronze</v>
      </c>
      <c r="H481" t="s">
        <v>1373</v>
      </c>
      <c r="I481" s="16">
        <v>45574</v>
      </c>
      <c r="J481" t="s">
        <v>1561</v>
      </c>
      <c r="K481" t="str">
        <f>VLOOKUP($J481,'Product_Dim (2)'!$A$2:$G$101,{3,4,5,6},FALSE)</f>
        <v>Electronics</v>
      </c>
      <c r="L481" t="str">
        <f>VLOOKUP($J481,'Product_Dim (2)'!$A$2:$G$101,{4,5,6},FALSE)</f>
        <v>Appliances</v>
      </c>
      <c r="M481" s="6">
        <f t="array" ref="M481">VLOOKUP($J481,'Product_Dim (2)'!$A$2:$G$101,{6},FALSE)</f>
        <v>465.34</v>
      </c>
      <c r="N481">
        <f>VLOOKUP($J481,'Product_Dim (2)'!$A$2:$G$101,7,FALSE)</f>
        <v>301</v>
      </c>
      <c r="O481" t="s">
        <v>1769</v>
      </c>
      <c r="P481" t="str">
        <f>VLOOKUP($O481,'Store_Dim (2)'!$A$2:$E$21,2,FALSE)</f>
        <v>Moore, Padilla and Butler</v>
      </c>
      <c r="Q481" t="str">
        <f>VLOOKUP(Table6[[#This Row],[Store_ID]],Table4[],3,FALSE)</f>
        <v>South</v>
      </c>
      <c r="R481" t="str">
        <f>VLOOKUP(Table6[[#This Row],[Store_ID]],Table4[],4,FALSE)</f>
        <v>East Johnstad</v>
      </c>
      <c r="S481" t="str">
        <f>VLOOKUP(Table6[[#This Row],[Store_ID]],Table4[],5,FALSE)</f>
        <v>Flagship</v>
      </c>
      <c r="T481">
        <v>3</v>
      </c>
      <c r="U481" s="6">
        <v>635.13</v>
      </c>
      <c r="V481" s="10">
        <v>0.09</v>
      </c>
      <c r="W481" t="s">
        <v>1809</v>
      </c>
      <c r="X481" s="6">
        <v>1733.9049</v>
      </c>
      <c r="AE481"/>
    </row>
    <row r="482" spans="1:31" x14ac:dyDescent="0.25">
      <c r="A482" t="s">
        <v>2289</v>
      </c>
      <c r="B482" t="str">
        <f>VLOOKUP(Table6[[#This Row],[Customer_ID]],Table1[[Customer_ID]:[Name]],2,FALSE)</f>
        <v>Cynthia Payne</v>
      </c>
      <c r="C482" t="str">
        <f>VLOOKUP(Table6[[#This Row],[Customer_ID]],Table1[[Customer_ID]:[City]],5,FALSE)</f>
        <v>South Gina</v>
      </c>
      <c r="D482">
        <f>VLOOKUP(Table6[[#This Row],[Customer_ID]],Table1[],3,FALSE)</f>
        <v>32</v>
      </c>
      <c r="E482" t="str">
        <f>VLOOKUP(Table6[[#This Row],[Customer_ID]],Table1[],4,FALSE)</f>
        <v>Female</v>
      </c>
      <c r="F482" t="str">
        <f>VLOOKUP(Table6[[#This Row],[Customer_ID]],Table1[],6,FALSE)</f>
        <v>Kentucky</v>
      </c>
      <c r="G482" t="str">
        <f>VLOOKUP(Table6[[#This Row],[Customer_ID]],Table1[],8,FALSE)</f>
        <v>Bronze</v>
      </c>
      <c r="H482" t="s">
        <v>842</v>
      </c>
      <c r="I482" s="16">
        <v>45233</v>
      </c>
      <c r="J482" t="s">
        <v>1717</v>
      </c>
      <c r="K482" t="str">
        <f>VLOOKUP($J482,'Product_Dim (2)'!$A$2:$G$101,{3,4,5,6},FALSE)</f>
        <v>Electronics</v>
      </c>
      <c r="L482" t="str">
        <f>VLOOKUP($J482,'Product_Dim (2)'!$A$2:$G$101,{4,5,6},FALSE)</f>
        <v>Computer</v>
      </c>
      <c r="M482" s="6">
        <f t="array" ref="M482">VLOOKUP($J482,'Product_Dim (2)'!$A$2:$G$101,{6},FALSE)</f>
        <v>377.52</v>
      </c>
      <c r="N482">
        <f>VLOOKUP($J482,'Product_Dim (2)'!$A$2:$G$101,7,FALSE)</f>
        <v>485</v>
      </c>
      <c r="O482" t="s">
        <v>1782</v>
      </c>
      <c r="P482" t="str">
        <f>VLOOKUP($O482,'Store_Dim (2)'!$A$2:$E$21,2,FALSE)</f>
        <v>Mcdonald Inc</v>
      </c>
      <c r="Q482" t="str">
        <f>VLOOKUP(Table6[[#This Row],[Store_ID]],Table4[],3,FALSE)</f>
        <v>South</v>
      </c>
      <c r="R482" t="str">
        <f>VLOOKUP(Table6[[#This Row],[Store_ID]],Table4[],4,FALSE)</f>
        <v>Christopherland</v>
      </c>
      <c r="S482" t="str">
        <f>VLOOKUP(Table6[[#This Row],[Store_ID]],Table4[],5,FALSE)</f>
        <v>Outlet</v>
      </c>
      <c r="T482">
        <v>1</v>
      </c>
      <c r="U482" s="6">
        <v>744.88</v>
      </c>
      <c r="V482" s="10">
        <v>0.15</v>
      </c>
      <c r="W482" t="s">
        <v>1812</v>
      </c>
      <c r="X482" s="6">
        <v>633.14800000000002</v>
      </c>
      <c r="AE482"/>
    </row>
    <row r="483" spans="1:31" x14ac:dyDescent="0.25">
      <c r="A483" t="s">
        <v>2290</v>
      </c>
      <c r="B483" t="str">
        <f>VLOOKUP(Table6[[#This Row],[Customer_ID]],Table1[[Customer_ID]:[Name]],2,FALSE)</f>
        <v>Mario Jacobs</v>
      </c>
      <c r="C483" t="str">
        <f>VLOOKUP(Table6[[#This Row],[Customer_ID]],Table1[[Customer_ID]:[City]],5,FALSE)</f>
        <v>Port James</v>
      </c>
      <c r="D483">
        <f>VLOOKUP(Table6[[#This Row],[Customer_ID]],Table1[],3,FALSE)</f>
        <v>18</v>
      </c>
      <c r="E483" t="str">
        <f>VLOOKUP(Table6[[#This Row],[Customer_ID]],Table1[],4,FALSE)</f>
        <v>Male</v>
      </c>
      <c r="F483" t="str">
        <f>VLOOKUP(Table6[[#This Row],[Customer_ID]],Table1[],6,FALSE)</f>
        <v>New York</v>
      </c>
      <c r="G483" t="str">
        <f>VLOOKUP(Table6[[#This Row],[Customer_ID]],Table1[],8,FALSE)</f>
        <v>Platinum</v>
      </c>
      <c r="H483" t="s">
        <v>598</v>
      </c>
      <c r="I483" s="16">
        <v>45745</v>
      </c>
      <c r="J483" t="s">
        <v>1587</v>
      </c>
      <c r="K483" t="str">
        <f>VLOOKUP($J483,'Product_Dim (2)'!$A$2:$G$101,{3,4,5,6},FALSE)</f>
        <v>Sports</v>
      </c>
      <c r="L483" t="str">
        <f>VLOOKUP($J483,'Product_Dim (2)'!$A$2:$G$101,{4,5,6},FALSE)</f>
        <v>Accessories</v>
      </c>
      <c r="M483" s="6">
        <f t="array" ref="M483">VLOOKUP($J483,'Product_Dim (2)'!$A$2:$G$101,{6},FALSE)</f>
        <v>38.76</v>
      </c>
      <c r="N483">
        <f>VLOOKUP($J483,'Product_Dim (2)'!$A$2:$G$101,7,FALSE)</f>
        <v>137</v>
      </c>
      <c r="O483" t="s">
        <v>1740</v>
      </c>
      <c r="P483" t="str">
        <f>VLOOKUP($O483,'Store_Dim (2)'!$A$2:$E$21,2,FALSE)</f>
        <v>Martinez, Adkins and Johnson</v>
      </c>
      <c r="Q483" t="str">
        <f>VLOOKUP(Table6[[#This Row],[Store_ID]],Table4[],3,FALSE)</f>
        <v>North</v>
      </c>
      <c r="R483" t="str">
        <f>VLOOKUP(Table6[[#This Row],[Store_ID]],Table4[],4,FALSE)</f>
        <v>Danielmouth</v>
      </c>
      <c r="S483" t="str">
        <f>VLOOKUP(Table6[[#This Row],[Store_ID]],Table4[],5,FALSE)</f>
        <v>Flagship</v>
      </c>
      <c r="T483">
        <v>3</v>
      </c>
      <c r="U483" s="6">
        <v>205.34</v>
      </c>
      <c r="V483" s="10">
        <v>0.25</v>
      </c>
      <c r="W483" t="s">
        <v>1807</v>
      </c>
      <c r="X483" s="6">
        <v>462.01499999999999</v>
      </c>
      <c r="AE483"/>
    </row>
    <row r="484" spans="1:31" x14ac:dyDescent="0.25">
      <c r="A484" t="s">
        <v>2291</v>
      </c>
      <c r="B484" t="str">
        <f>VLOOKUP(Table6[[#This Row],[Customer_ID]],Table1[[Customer_ID]:[Name]],2,FALSE)</f>
        <v>Monica Miller</v>
      </c>
      <c r="C484" t="str">
        <f>VLOOKUP(Table6[[#This Row],[Customer_ID]],Table1[[Customer_ID]:[City]],5,FALSE)</f>
        <v>Lake David</v>
      </c>
      <c r="D484">
        <f>VLOOKUP(Table6[[#This Row],[Customer_ID]],Table1[],3,FALSE)</f>
        <v>33</v>
      </c>
      <c r="E484" t="str">
        <f>VLOOKUP(Table6[[#This Row],[Customer_ID]],Table1[],4,FALSE)</f>
        <v>Male</v>
      </c>
      <c r="F484" t="str">
        <f>VLOOKUP(Table6[[#This Row],[Customer_ID]],Table1[],6,FALSE)</f>
        <v>Mississippi</v>
      </c>
      <c r="G484" t="str">
        <f>VLOOKUP(Table6[[#This Row],[Customer_ID]],Table1[],8,FALSE)</f>
        <v>Gold</v>
      </c>
      <c r="H484" t="s">
        <v>1287</v>
      </c>
      <c r="I484" s="16">
        <v>45851</v>
      </c>
      <c r="J484" t="s">
        <v>1589</v>
      </c>
      <c r="K484" t="str">
        <f>VLOOKUP($J484,'Product_Dim (2)'!$A$2:$G$101,{3,4,5,6},FALSE)</f>
        <v>Home</v>
      </c>
      <c r="L484" t="str">
        <f>VLOOKUP($J484,'Product_Dim (2)'!$A$2:$G$101,{4,5,6},FALSE)</f>
        <v>Decor</v>
      </c>
      <c r="M484" s="6">
        <f t="array" ref="M484">VLOOKUP($J484,'Product_Dim (2)'!$A$2:$G$101,{6},FALSE)</f>
        <v>218.48</v>
      </c>
      <c r="N484">
        <f>VLOOKUP($J484,'Product_Dim (2)'!$A$2:$G$101,7,FALSE)</f>
        <v>276</v>
      </c>
      <c r="O484" t="s">
        <v>1765</v>
      </c>
      <c r="P484" t="str">
        <f>VLOOKUP($O484,'Store_Dim (2)'!$A$2:$E$21,2,FALSE)</f>
        <v>Bean, Jones and Park</v>
      </c>
      <c r="Q484" t="str">
        <f>VLOOKUP(Table6[[#This Row],[Store_ID]],Table4[],3,FALSE)</f>
        <v>West</v>
      </c>
      <c r="R484" t="str">
        <f>VLOOKUP(Table6[[#This Row],[Store_ID]],Table4[],4,FALSE)</f>
        <v>Thompsonborough</v>
      </c>
      <c r="S484" t="str">
        <f>VLOOKUP(Table6[[#This Row],[Store_ID]],Table4[],5,FALSE)</f>
        <v>Online</v>
      </c>
      <c r="T484">
        <v>2</v>
      </c>
      <c r="U484" s="6">
        <v>756.8</v>
      </c>
      <c r="V484" s="10">
        <v>0.15</v>
      </c>
      <c r="W484" t="s">
        <v>1807</v>
      </c>
      <c r="X484" s="6">
        <v>1286.56</v>
      </c>
      <c r="AE484"/>
    </row>
    <row r="485" spans="1:31" x14ac:dyDescent="0.25">
      <c r="A485" t="s">
        <v>2292</v>
      </c>
      <c r="B485" t="str">
        <f>VLOOKUP(Table6[[#This Row],[Customer_ID]],Table1[[Customer_ID]:[Name]],2,FALSE)</f>
        <v>Denise Williams</v>
      </c>
      <c r="C485" t="str">
        <f>VLOOKUP(Table6[[#This Row],[Customer_ID]],Table1[[Customer_ID]:[City]],5,FALSE)</f>
        <v>Christianstad</v>
      </c>
      <c r="D485">
        <f>VLOOKUP(Table6[[#This Row],[Customer_ID]],Table1[],3,FALSE)</f>
        <v>34</v>
      </c>
      <c r="E485" t="str">
        <f>VLOOKUP(Table6[[#This Row],[Customer_ID]],Table1[],4,FALSE)</f>
        <v>Male</v>
      </c>
      <c r="F485" t="str">
        <f>VLOOKUP(Table6[[#This Row],[Customer_ID]],Table1[],6,FALSE)</f>
        <v>Hawaii</v>
      </c>
      <c r="G485" t="str">
        <f>VLOOKUP(Table6[[#This Row],[Customer_ID]],Table1[],8,FALSE)</f>
        <v>Bronze</v>
      </c>
      <c r="H485" t="s">
        <v>171</v>
      </c>
      <c r="I485" s="16">
        <v>45308</v>
      </c>
      <c r="J485" t="s">
        <v>1573</v>
      </c>
      <c r="K485" t="str">
        <f>VLOOKUP($J485,'Product_Dim (2)'!$A$2:$G$101,{3,4,5,6},FALSE)</f>
        <v>Home</v>
      </c>
      <c r="L485" t="str">
        <f>VLOOKUP($J485,'Product_Dim (2)'!$A$2:$G$101,{4,5,6},FALSE)</f>
        <v>Storage</v>
      </c>
      <c r="M485" s="6">
        <f t="array" ref="M485">VLOOKUP($J485,'Product_Dim (2)'!$A$2:$G$101,{6},FALSE)</f>
        <v>123.46</v>
      </c>
      <c r="N485">
        <f>VLOOKUP($J485,'Product_Dim (2)'!$A$2:$G$101,7,FALSE)</f>
        <v>76</v>
      </c>
      <c r="O485" t="s">
        <v>1772</v>
      </c>
      <c r="P485" t="str">
        <f>VLOOKUP($O485,'Store_Dim (2)'!$A$2:$E$21,2,FALSE)</f>
        <v>Hill, Wagner and Ballard</v>
      </c>
      <c r="Q485" t="str">
        <f>VLOOKUP(Table6[[#This Row],[Store_ID]],Table4[],3,FALSE)</f>
        <v>East</v>
      </c>
      <c r="R485" t="str">
        <f>VLOOKUP(Table6[[#This Row],[Store_ID]],Table4[],4,FALSE)</f>
        <v>East Davidville</v>
      </c>
      <c r="S485" t="str">
        <f>VLOOKUP(Table6[[#This Row],[Store_ID]],Table4[],5,FALSE)</f>
        <v>Online</v>
      </c>
      <c r="T485">
        <v>1</v>
      </c>
      <c r="U485" s="6">
        <v>771.73</v>
      </c>
      <c r="V485" s="10">
        <v>0.2</v>
      </c>
      <c r="W485" t="s">
        <v>1807</v>
      </c>
      <c r="X485" s="6">
        <v>617.38400000000001</v>
      </c>
      <c r="AE485"/>
    </row>
    <row r="486" spans="1:31" x14ac:dyDescent="0.25">
      <c r="A486" t="s">
        <v>2293</v>
      </c>
      <c r="B486" t="str">
        <f>VLOOKUP(Table6[[#This Row],[Customer_ID]],Table1[[Customer_ID]:[Name]],2,FALSE)</f>
        <v>Dylan Gutierrez</v>
      </c>
      <c r="C486" t="str">
        <f>VLOOKUP(Table6[[#This Row],[Customer_ID]],Table1[[Customer_ID]:[City]],5,FALSE)</f>
        <v>New Jamesview</v>
      </c>
      <c r="D486">
        <f>VLOOKUP(Table6[[#This Row],[Customer_ID]],Table1[],3,FALSE)</f>
        <v>40</v>
      </c>
      <c r="E486" t="str">
        <f>VLOOKUP(Table6[[#This Row],[Customer_ID]],Table1[],4,FALSE)</f>
        <v>Male</v>
      </c>
      <c r="F486" t="str">
        <f>VLOOKUP(Table6[[#This Row],[Customer_ID]],Table1[],6,FALSE)</f>
        <v>West Virginia</v>
      </c>
      <c r="G486" t="str">
        <f>VLOOKUP(Table6[[#This Row],[Customer_ID]],Table1[],8,FALSE)</f>
        <v>Bronze</v>
      </c>
      <c r="H486" t="s">
        <v>1458</v>
      </c>
      <c r="I486" s="16">
        <v>45639</v>
      </c>
      <c r="J486" t="s">
        <v>1663</v>
      </c>
      <c r="K486" t="str">
        <f>VLOOKUP($J486,'Product_Dim (2)'!$A$2:$G$101,{3,4,5,6},FALSE)</f>
        <v>Beauty</v>
      </c>
      <c r="L486" t="str">
        <f>VLOOKUP($J486,'Product_Dim (2)'!$A$2:$G$101,{4,5,6},FALSE)</f>
        <v>Haircare</v>
      </c>
      <c r="M486" s="6">
        <f t="array" ref="M486">VLOOKUP($J486,'Product_Dim (2)'!$A$2:$G$101,{6},FALSE)</f>
        <v>340.39</v>
      </c>
      <c r="N486">
        <f>VLOOKUP($J486,'Product_Dim (2)'!$A$2:$G$101,7,FALSE)</f>
        <v>177</v>
      </c>
      <c r="O486" t="s">
        <v>1790</v>
      </c>
      <c r="P486" t="str">
        <f>VLOOKUP($O486,'Store_Dim (2)'!$A$2:$E$21,2,FALSE)</f>
        <v>Holloway Ltd</v>
      </c>
      <c r="Q486" t="str">
        <f>VLOOKUP(Table6[[#This Row],[Store_ID]],Table4[],3,FALSE)</f>
        <v>North</v>
      </c>
      <c r="R486" t="str">
        <f>VLOOKUP(Table6[[#This Row],[Store_ID]],Table4[],4,FALSE)</f>
        <v>Bensonhaven</v>
      </c>
      <c r="S486" t="str">
        <f>VLOOKUP(Table6[[#This Row],[Store_ID]],Table4[],5,FALSE)</f>
        <v>Flagship</v>
      </c>
      <c r="T486">
        <v>1</v>
      </c>
      <c r="U486" s="6">
        <v>440.19</v>
      </c>
      <c r="V486" s="10">
        <v>0.03</v>
      </c>
      <c r="W486" t="s">
        <v>1809</v>
      </c>
      <c r="X486" s="6">
        <v>426.98430000000002</v>
      </c>
      <c r="AE486"/>
    </row>
    <row r="487" spans="1:31" x14ac:dyDescent="0.25">
      <c r="A487" t="s">
        <v>2294</v>
      </c>
      <c r="B487" t="str">
        <f>VLOOKUP(Table6[[#This Row],[Customer_ID]],Table1[[Customer_ID]:[Name]],2,FALSE)</f>
        <v>Gina Knight</v>
      </c>
      <c r="C487" t="str">
        <f>VLOOKUP(Table6[[#This Row],[Customer_ID]],Table1[[Customer_ID]:[City]],5,FALSE)</f>
        <v>Lake Roberthaven</v>
      </c>
      <c r="D487">
        <f>VLOOKUP(Table6[[#This Row],[Customer_ID]],Table1[],3,FALSE)</f>
        <v>54</v>
      </c>
      <c r="E487" t="str">
        <f>VLOOKUP(Table6[[#This Row],[Customer_ID]],Table1[],4,FALSE)</f>
        <v>Female</v>
      </c>
      <c r="F487" t="str">
        <f>VLOOKUP(Table6[[#This Row],[Customer_ID]],Table1[],6,FALSE)</f>
        <v>Nevada</v>
      </c>
      <c r="G487" t="str">
        <f>VLOOKUP(Table6[[#This Row],[Customer_ID]],Table1[],8,FALSE)</f>
        <v>Silver</v>
      </c>
      <c r="H487" t="s">
        <v>178</v>
      </c>
      <c r="I487" s="16">
        <v>45919</v>
      </c>
      <c r="J487" t="s">
        <v>1536</v>
      </c>
      <c r="K487" t="str">
        <f>VLOOKUP($J487,'Product_Dim (2)'!$A$2:$G$101,{3,4,5,6},FALSE)</f>
        <v>Clothing</v>
      </c>
      <c r="L487" t="str">
        <f>VLOOKUP($J487,'Product_Dim (2)'!$A$2:$G$101,{4,5,6},FALSE)</f>
        <v>Bottoms</v>
      </c>
      <c r="M487" s="6">
        <f t="array" ref="M487">VLOOKUP($J487,'Product_Dim (2)'!$A$2:$G$101,{6},FALSE)</f>
        <v>306.45999999999998</v>
      </c>
      <c r="N487">
        <f>VLOOKUP($J487,'Product_Dim (2)'!$A$2:$G$101,7,FALSE)</f>
        <v>487</v>
      </c>
      <c r="O487" t="s">
        <v>1744</v>
      </c>
      <c r="P487" t="str">
        <f>VLOOKUP($O487,'Store_Dim (2)'!$A$2:$E$21,2,FALSE)</f>
        <v>Black-Horn</v>
      </c>
      <c r="Q487" t="str">
        <f>VLOOKUP(Table6[[#This Row],[Store_ID]],Table4[],3,FALSE)</f>
        <v>South</v>
      </c>
      <c r="R487" t="str">
        <f>VLOOKUP(Table6[[#This Row],[Store_ID]],Table4[],4,FALSE)</f>
        <v>North Nancyview</v>
      </c>
      <c r="S487" t="str">
        <f>VLOOKUP(Table6[[#This Row],[Store_ID]],Table4[],5,FALSE)</f>
        <v>Outlet</v>
      </c>
      <c r="T487">
        <v>2</v>
      </c>
      <c r="U487" s="6">
        <v>409</v>
      </c>
      <c r="V487" s="10">
        <v>0.17</v>
      </c>
      <c r="W487" t="s">
        <v>1807</v>
      </c>
      <c r="X487" s="6">
        <v>678.93999999999994</v>
      </c>
      <c r="AE487"/>
    </row>
    <row r="488" spans="1:31" x14ac:dyDescent="0.25">
      <c r="A488" t="s">
        <v>2295</v>
      </c>
      <c r="B488" t="str">
        <f>VLOOKUP(Table6[[#This Row],[Customer_ID]],Table1[[Customer_ID]:[Name]],2,FALSE)</f>
        <v>Ryan Moore</v>
      </c>
      <c r="C488" t="str">
        <f>VLOOKUP(Table6[[#This Row],[Customer_ID]],Table1[[Customer_ID]:[City]],5,FALSE)</f>
        <v>Cartershire</v>
      </c>
      <c r="D488">
        <f>VLOOKUP(Table6[[#This Row],[Customer_ID]],Table1[],3,FALSE)</f>
        <v>38</v>
      </c>
      <c r="E488" t="str">
        <f>VLOOKUP(Table6[[#This Row],[Customer_ID]],Table1[],4,FALSE)</f>
        <v>Male</v>
      </c>
      <c r="F488" t="str">
        <f>VLOOKUP(Table6[[#This Row],[Customer_ID]],Table1[],6,FALSE)</f>
        <v>Virginia</v>
      </c>
      <c r="G488" t="str">
        <f>VLOOKUP(Table6[[#This Row],[Customer_ID]],Table1[],8,FALSE)</f>
        <v>Bronze</v>
      </c>
      <c r="H488" t="s">
        <v>1066</v>
      </c>
      <c r="I488" s="16">
        <v>45333</v>
      </c>
      <c r="J488" t="s">
        <v>1607</v>
      </c>
      <c r="K488" t="str">
        <f>VLOOKUP($J488,'Product_Dim (2)'!$A$2:$G$101,{3,4,5,6},FALSE)</f>
        <v>Sports</v>
      </c>
      <c r="L488" t="str">
        <f>VLOOKUP($J488,'Product_Dim (2)'!$A$2:$G$101,{4,5,6},FALSE)</f>
        <v>Outdoor</v>
      </c>
      <c r="M488" s="6">
        <f t="array" ref="M488">VLOOKUP($J488,'Product_Dim (2)'!$A$2:$G$101,{6},FALSE)</f>
        <v>135.61000000000001</v>
      </c>
      <c r="N488">
        <f>VLOOKUP($J488,'Product_Dim (2)'!$A$2:$G$101,7,FALSE)</f>
        <v>394</v>
      </c>
      <c r="O488" t="s">
        <v>1796</v>
      </c>
      <c r="P488" t="str">
        <f>VLOOKUP($O488,'Store_Dim (2)'!$A$2:$E$21,2,FALSE)</f>
        <v>Mann-Austin</v>
      </c>
      <c r="Q488" t="str">
        <f>VLOOKUP(Table6[[#This Row],[Store_ID]],Table4[],3,FALSE)</f>
        <v>East</v>
      </c>
      <c r="R488" t="str">
        <f>VLOOKUP(Table6[[#This Row],[Store_ID]],Table4[],4,FALSE)</f>
        <v>Vasquezborough</v>
      </c>
      <c r="S488" t="str">
        <f>VLOOKUP(Table6[[#This Row],[Store_ID]],Table4[],5,FALSE)</f>
        <v>Online</v>
      </c>
      <c r="T488">
        <v>3</v>
      </c>
      <c r="U488" s="6">
        <v>134.58000000000001</v>
      </c>
      <c r="V488" s="10">
        <v>0.04</v>
      </c>
      <c r="W488" t="s">
        <v>1812</v>
      </c>
      <c r="X488" s="6">
        <v>387.59039999999999</v>
      </c>
      <c r="AE488"/>
    </row>
    <row r="489" spans="1:31" x14ac:dyDescent="0.25">
      <c r="A489" t="s">
        <v>2296</v>
      </c>
      <c r="B489" t="str">
        <f>VLOOKUP(Table6[[#This Row],[Customer_ID]],Table1[[Customer_ID]:[Name]],2,FALSE)</f>
        <v>Sherry Cabrera</v>
      </c>
      <c r="C489" t="str">
        <f>VLOOKUP(Table6[[#This Row],[Customer_ID]],Table1[[Customer_ID]:[City]],5,FALSE)</f>
        <v>Shannonview</v>
      </c>
      <c r="D489">
        <f>VLOOKUP(Table6[[#This Row],[Customer_ID]],Table1[],3,FALSE)</f>
        <v>55</v>
      </c>
      <c r="E489" t="str">
        <f>VLOOKUP(Table6[[#This Row],[Customer_ID]],Table1[],4,FALSE)</f>
        <v>Male</v>
      </c>
      <c r="F489" t="str">
        <f>VLOOKUP(Table6[[#This Row],[Customer_ID]],Table1[],6,FALSE)</f>
        <v>Pennsylvania</v>
      </c>
      <c r="G489" t="str">
        <f>VLOOKUP(Table6[[#This Row],[Customer_ID]],Table1[],8,FALSE)</f>
        <v>Silver</v>
      </c>
      <c r="H489" t="s">
        <v>1080</v>
      </c>
      <c r="I489" s="16">
        <v>45811</v>
      </c>
      <c r="J489" t="s">
        <v>1609</v>
      </c>
      <c r="K489" t="str">
        <f>VLOOKUP($J489,'Product_Dim (2)'!$A$2:$G$101,{3,4,5,6},FALSE)</f>
        <v>Electronics</v>
      </c>
      <c r="L489" t="str">
        <f>VLOOKUP($J489,'Product_Dim (2)'!$A$2:$G$101,{4,5,6},FALSE)</f>
        <v>Mobile</v>
      </c>
      <c r="M489" s="6">
        <f t="array" ref="M489">VLOOKUP($J489,'Product_Dim (2)'!$A$2:$G$101,{6},FALSE)</f>
        <v>326.06</v>
      </c>
      <c r="N489">
        <f>VLOOKUP($J489,'Product_Dim (2)'!$A$2:$G$101,7,FALSE)</f>
        <v>301</v>
      </c>
      <c r="O489" t="s">
        <v>1762</v>
      </c>
      <c r="P489" t="str">
        <f>VLOOKUP($O489,'Store_Dim (2)'!$A$2:$E$21,2,FALSE)</f>
        <v>Martinez-Mullins</v>
      </c>
      <c r="Q489" t="str">
        <f>VLOOKUP(Table6[[#This Row],[Store_ID]],Table4[],3,FALSE)</f>
        <v>South</v>
      </c>
      <c r="R489" t="str">
        <f>VLOOKUP(Table6[[#This Row],[Store_ID]],Table4[],4,FALSE)</f>
        <v>Williamsfurt</v>
      </c>
      <c r="S489" t="str">
        <f>VLOOKUP(Table6[[#This Row],[Store_ID]],Table4[],5,FALSE)</f>
        <v>Online</v>
      </c>
      <c r="T489">
        <v>4</v>
      </c>
      <c r="U489" s="6">
        <v>284.44</v>
      </c>
      <c r="V489" s="10">
        <v>0.02</v>
      </c>
      <c r="W489" t="s">
        <v>1807</v>
      </c>
      <c r="X489" s="6">
        <v>1115.0047999999999</v>
      </c>
      <c r="AE489"/>
    </row>
    <row r="490" spans="1:31" x14ac:dyDescent="0.25">
      <c r="A490" t="s">
        <v>2297</v>
      </c>
      <c r="B490" t="str">
        <f>VLOOKUP(Table6[[#This Row],[Customer_ID]],Table1[[Customer_ID]:[Name]],2,FALSE)</f>
        <v>Eric Wolfe</v>
      </c>
      <c r="C490" t="str">
        <f>VLOOKUP(Table6[[#This Row],[Customer_ID]],Table1[[Customer_ID]:[City]],5,FALSE)</f>
        <v>Garciaview</v>
      </c>
      <c r="D490">
        <f>VLOOKUP(Table6[[#This Row],[Customer_ID]],Table1[],3,FALSE)</f>
        <v>18</v>
      </c>
      <c r="E490" t="str">
        <f>VLOOKUP(Table6[[#This Row],[Customer_ID]],Table1[],4,FALSE)</f>
        <v>Female</v>
      </c>
      <c r="F490" t="str">
        <f>VLOOKUP(Table6[[#This Row],[Customer_ID]],Table1[],6,FALSE)</f>
        <v>Louisiana</v>
      </c>
      <c r="G490" t="str">
        <f>VLOOKUP(Table6[[#This Row],[Customer_ID]],Table1[],8,FALSE)</f>
        <v>Gold</v>
      </c>
      <c r="H490" t="s">
        <v>1246</v>
      </c>
      <c r="I490" s="16">
        <v>45726</v>
      </c>
      <c r="J490" t="s">
        <v>1677</v>
      </c>
      <c r="K490" t="str">
        <f>VLOOKUP($J490,'Product_Dim (2)'!$A$2:$G$101,{3,4,5,6},FALSE)</f>
        <v>Sports</v>
      </c>
      <c r="L490" t="str">
        <f>VLOOKUP($J490,'Product_Dim (2)'!$A$2:$G$101,{4,5,6},FALSE)</f>
        <v>Team Sports</v>
      </c>
      <c r="M490" s="6">
        <f t="array" ref="M490">VLOOKUP($J490,'Product_Dim (2)'!$A$2:$G$101,{6},FALSE)</f>
        <v>107.06</v>
      </c>
      <c r="N490">
        <f>VLOOKUP($J490,'Product_Dim (2)'!$A$2:$G$101,7,FALSE)</f>
        <v>359</v>
      </c>
      <c r="O490" t="s">
        <v>1780</v>
      </c>
      <c r="P490" t="str">
        <f>VLOOKUP($O490,'Store_Dim (2)'!$A$2:$E$21,2,FALSE)</f>
        <v>Gardner, Humphrey and Contreras</v>
      </c>
      <c r="Q490" t="str">
        <f>VLOOKUP(Table6[[#This Row],[Store_ID]],Table4[],3,FALSE)</f>
        <v>East</v>
      </c>
      <c r="R490" t="str">
        <f>VLOOKUP(Table6[[#This Row],[Store_ID]],Table4[],4,FALSE)</f>
        <v>Johnsonville</v>
      </c>
      <c r="S490" t="str">
        <f>VLOOKUP(Table6[[#This Row],[Store_ID]],Table4[],5,FALSE)</f>
        <v>Flagship</v>
      </c>
      <c r="T490">
        <v>4</v>
      </c>
      <c r="U490" s="6">
        <v>922.69</v>
      </c>
      <c r="V490" s="10">
        <v>0.16</v>
      </c>
      <c r="W490" t="s">
        <v>1807</v>
      </c>
      <c r="X490" s="6">
        <v>3100.2384000000002</v>
      </c>
      <c r="AE490"/>
    </row>
    <row r="491" spans="1:31" x14ac:dyDescent="0.25">
      <c r="A491" t="s">
        <v>2298</v>
      </c>
      <c r="B491" t="str">
        <f>VLOOKUP(Table6[[#This Row],[Customer_ID]],Table1[[Customer_ID]:[Name]],2,FALSE)</f>
        <v>Shannon Miller</v>
      </c>
      <c r="C491" t="str">
        <f>VLOOKUP(Table6[[#This Row],[Customer_ID]],Table1[[Customer_ID]:[City]],5,FALSE)</f>
        <v>North Austinport</v>
      </c>
      <c r="D491">
        <f>VLOOKUP(Table6[[#This Row],[Customer_ID]],Table1[],3,FALSE)</f>
        <v>22</v>
      </c>
      <c r="E491" t="str">
        <f>VLOOKUP(Table6[[#This Row],[Customer_ID]],Table1[],4,FALSE)</f>
        <v>Male</v>
      </c>
      <c r="F491" t="str">
        <f>VLOOKUP(Table6[[#This Row],[Customer_ID]],Table1[],6,FALSE)</f>
        <v>Kentucky</v>
      </c>
      <c r="G491" t="str">
        <f>VLOOKUP(Table6[[#This Row],[Customer_ID]],Table1[],8,FALSE)</f>
        <v>Gold</v>
      </c>
      <c r="H491" t="s">
        <v>867</v>
      </c>
      <c r="I491" s="16">
        <v>45644</v>
      </c>
      <c r="J491" t="s">
        <v>1603</v>
      </c>
      <c r="K491" t="str">
        <f>VLOOKUP($J491,'Product_Dim (2)'!$A$2:$G$101,{3,4,5,6},FALSE)</f>
        <v>Clothing</v>
      </c>
      <c r="L491" t="str">
        <f>VLOOKUP($J491,'Product_Dim (2)'!$A$2:$G$101,{4,5,6},FALSE)</f>
        <v>Tops</v>
      </c>
      <c r="M491" s="6">
        <f t="array" ref="M491">VLOOKUP($J491,'Product_Dim (2)'!$A$2:$G$101,{6},FALSE)</f>
        <v>223.43</v>
      </c>
      <c r="N491">
        <f>VLOOKUP($J491,'Product_Dim (2)'!$A$2:$G$101,7,FALSE)</f>
        <v>154</v>
      </c>
      <c r="O491" t="s">
        <v>1759</v>
      </c>
      <c r="P491" t="str">
        <f>VLOOKUP($O491,'Store_Dim (2)'!$A$2:$E$21,2,FALSE)</f>
        <v>Benson-Elliott</v>
      </c>
      <c r="Q491" t="str">
        <f>VLOOKUP(Table6[[#This Row],[Store_ID]],Table4[],3,FALSE)</f>
        <v>East</v>
      </c>
      <c r="R491" t="str">
        <f>VLOOKUP(Table6[[#This Row],[Store_ID]],Table4[],4,FALSE)</f>
        <v>Port Josephberg</v>
      </c>
      <c r="S491" t="str">
        <f>VLOOKUP(Table6[[#This Row],[Store_ID]],Table4[],5,FALSE)</f>
        <v>Online</v>
      </c>
      <c r="T491">
        <v>2</v>
      </c>
      <c r="U491" s="6">
        <v>992.55</v>
      </c>
      <c r="V491" s="10">
        <v>0.28000000000000003</v>
      </c>
      <c r="W491" t="s">
        <v>1807</v>
      </c>
      <c r="X491" s="6">
        <v>1429.2719999999999</v>
      </c>
      <c r="AE491"/>
    </row>
    <row r="492" spans="1:31" x14ac:dyDescent="0.25">
      <c r="A492" t="s">
        <v>2299</v>
      </c>
      <c r="B492" t="str">
        <f>VLOOKUP(Table6[[#This Row],[Customer_ID]],Table1[[Customer_ID]:[Name]],2,FALSE)</f>
        <v>Luke Parks</v>
      </c>
      <c r="C492" t="str">
        <f>VLOOKUP(Table6[[#This Row],[Customer_ID]],Table1[[Customer_ID]:[City]],5,FALSE)</f>
        <v>West Mario</v>
      </c>
      <c r="D492">
        <f>VLOOKUP(Table6[[#This Row],[Customer_ID]],Table1[],3,FALSE)</f>
        <v>60</v>
      </c>
      <c r="E492" t="str">
        <f>VLOOKUP(Table6[[#This Row],[Customer_ID]],Table1[],4,FALSE)</f>
        <v>Female</v>
      </c>
      <c r="F492" t="str">
        <f>VLOOKUP(Table6[[#This Row],[Customer_ID]],Table1[],6,FALSE)</f>
        <v>New Hampshire</v>
      </c>
      <c r="G492" t="str">
        <f>VLOOKUP(Table6[[#This Row],[Customer_ID]],Table1[],8,FALSE)</f>
        <v>Silver</v>
      </c>
      <c r="H492" t="s">
        <v>1284</v>
      </c>
      <c r="I492" s="16">
        <v>45371</v>
      </c>
      <c r="J492" t="s">
        <v>1709</v>
      </c>
      <c r="K492" t="str">
        <f>VLOOKUP($J492,'Product_Dim (2)'!$A$2:$G$101,{3,4,5,6},FALSE)</f>
        <v>Beauty</v>
      </c>
      <c r="L492" t="str">
        <f>VLOOKUP($J492,'Product_Dim (2)'!$A$2:$G$101,{4,5,6},FALSE)</f>
        <v>Makeup</v>
      </c>
      <c r="M492" s="6">
        <f t="array" ref="M492">VLOOKUP($J492,'Product_Dim (2)'!$A$2:$G$101,{6},FALSE)</f>
        <v>183.04</v>
      </c>
      <c r="N492">
        <f>VLOOKUP($J492,'Product_Dim (2)'!$A$2:$G$101,7,FALSE)</f>
        <v>457</v>
      </c>
      <c r="O492" t="s">
        <v>1793</v>
      </c>
      <c r="P492" t="str">
        <f>VLOOKUP($O492,'Store_Dim (2)'!$A$2:$E$21,2,FALSE)</f>
        <v>Guerrero-Schmitt</v>
      </c>
      <c r="Q492" t="str">
        <f>VLOOKUP(Table6[[#This Row],[Store_ID]],Table4[],3,FALSE)</f>
        <v>East</v>
      </c>
      <c r="R492" t="str">
        <f>VLOOKUP(Table6[[#This Row],[Store_ID]],Table4[],4,FALSE)</f>
        <v>East Stevechester</v>
      </c>
      <c r="S492" t="str">
        <f>VLOOKUP(Table6[[#This Row],[Store_ID]],Table4[],5,FALSE)</f>
        <v>Flagship</v>
      </c>
      <c r="T492">
        <v>1</v>
      </c>
      <c r="U492" s="6">
        <v>170.43</v>
      </c>
      <c r="V492" s="10">
        <v>0.03</v>
      </c>
      <c r="W492" t="s">
        <v>1807</v>
      </c>
      <c r="X492" s="6">
        <v>165.31710000000001</v>
      </c>
      <c r="AE492"/>
    </row>
    <row r="493" spans="1:31" x14ac:dyDescent="0.25">
      <c r="A493" t="s">
        <v>2300</v>
      </c>
      <c r="B493" t="str">
        <f>VLOOKUP(Table6[[#This Row],[Customer_ID]],Table1[[Customer_ID]:[Name]],2,FALSE)</f>
        <v>Robert Harris</v>
      </c>
      <c r="C493" t="str">
        <f>VLOOKUP(Table6[[#This Row],[Customer_ID]],Table1[[Customer_ID]:[City]],5,FALSE)</f>
        <v>East jeremy</v>
      </c>
      <c r="D493">
        <f>VLOOKUP(Table6[[#This Row],[Customer_ID]],Table1[],3,FALSE)</f>
        <v>50</v>
      </c>
      <c r="E493" t="str">
        <f>VLOOKUP(Table6[[#This Row],[Customer_ID]],Table1[],4,FALSE)</f>
        <v>Male</v>
      </c>
      <c r="F493" t="str">
        <f>VLOOKUP(Table6[[#This Row],[Customer_ID]],Table1[],6,FALSE)</f>
        <v>Iowa</v>
      </c>
      <c r="G493" t="str">
        <f>VLOOKUP(Table6[[#This Row],[Customer_ID]],Table1[],8,FALSE)</f>
        <v>Platinum</v>
      </c>
      <c r="H493" t="s">
        <v>716</v>
      </c>
      <c r="I493" s="16">
        <v>45462</v>
      </c>
      <c r="J493" t="s">
        <v>1675</v>
      </c>
      <c r="K493" t="str">
        <f>VLOOKUP($J493,'Product_Dim (2)'!$A$2:$G$101,{3,4,5,6},FALSE)</f>
        <v>Sports</v>
      </c>
      <c r="L493" t="str">
        <f>VLOOKUP($J493,'Product_Dim (2)'!$A$2:$G$101,{4,5,6},FALSE)</f>
        <v>Fitness</v>
      </c>
      <c r="M493" s="6">
        <f t="array" ref="M493">VLOOKUP($J493,'Product_Dim (2)'!$A$2:$G$101,{6},FALSE)</f>
        <v>477.61</v>
      </c>
      <c r="N493">
        <f>VLOOKUP($J493,'Product_Dim (2)'!$A$2:$G$101,7,FALSE)</f>
        <v>300</v>
      </c>
      <c r="O493" t="s">
        <v>1744</v>
      </c>
      <c r="P493" t="str">
        <f>VLOOKUP($O493,'Store_Dim (2)'!$A$2:$E$21,2,FALSE)</f>
        <v>Black-Horn</v>
      </c>
      <c r="Q493" t="str">
        <f>VLOOKUP(Table6[[#This Row],[Store_ID]],Table4[],3,FALSE)</f>
        <v>South</v>
      </c>
      <c r="R493" t="str">
        <f>VLOOKUP(Table6[[#This Row],[Store_ID]],Table4[],4,FALSE)</f>
        <v>North Nancyview</v>
      </c>
      <c r="S493" t="str">
        <f>VLOOKUP(Table6[[#This Row],[Store_ID]],Table4[],5,FALSE)</f>
        <v>Outlet</v>
      </c>
      <c r="T493">
        <v>3</v>
      </c>
      <c r="U493" s="6">
        <v>480.51</v>
      </c>
      <c r="V493" s="10">
        <v>0.03</v>
      </c>
      <c r="W493" t="s">
        <v>1807</v>
      </c>
      <c r="X493" s="6">
        <v>1398.2841000000001</v>
      </c>
      <c r="AE493"/>
    </row>
    <row r="494" spans="1:31" x14ac:dyDescent="0.25">
      <c r="A494" t="s">
        <v>2301</v>
      </c>
      <c r="B494" t="str">
        <f>VLOOKUP(Table6[[#This Row],[Customer_ID]],Table1[[Customer_ID]:[Name]],2,FALSE)</f>
        <v>Maria Sanchez</v>
      </c>
      <c r="C494" t="str">
        <f>VLOOKUP(Table6[[#This Row],[Customer_ID]],Table1[[Customer_ID]:[City]],5,FALSE)</f>
        <v>East Peterbury</v>
      </c>
      <c r="D494">
        <f>VLOOKUP(Table6[[#This Row],[Customer_ID]],Table1[],3,FALSE)</f>
        <v>46</v>
      </c>
      <c r="E494" t="str">
        <f>VLOOKUP(Table6[[#This Row],[Customer_ID]],Table1[],4,FALSE)</f>
        <v>Male</v>
      </c>
      <c r="F494" t="str">
        <f>VLOOKUP(Table6[[#This Row],[Customer_ID]],Table1[],6,FALSE)</f>
        <v>North Dakota</v>
      </c>
      <c r="G494" t="str">
        <f>VLOOKUP(Table6[[#This Row],[Customer_ID]],Table1[],8,FALSE)</f>
        <v>Bronze</v>
      </c>
      <c r="H494" t="s">
        <v>518</v>
      </c>
      <c r="I494" s="16">
        <v>45632</v>
      </c>
      <c r="J494" t="s">
        <v>1629</v>
      </c>
      <c r="K494" t="str">
        <f>VLOOKUP($J494,'Product_Dim (2)'!$A$2:$G$101,{3,4,5,6},FALSE)</f>
        <v>Beauty</v>
      </c>
      <c r="L494" t="str">
        <f>VLOOKUP($J494,'Product_Dim (2)'!$A$2:$G$101,{4,5,6},FALSE)</f>
        <v>Fragrance</v>
      </c>
      <c r="M494" s="6">
        <f t="array" ref="M494">VLOOKUP($J494,'Product_Dim (2)'!$A$2:$G$101,{6},FALSE)</f>
        <v>43.29</v>
      </c>
      <c r="N494">
        <f>VLOOKUP($J494,'Product_Dim (2)'!$A$2:$G$101,7,FALSE)</f>
        <v>267</v>
      </c>
      <c r="O494" t="s">
        <v>1762</v>
      </c>
      <c r="P494" t="str">
        <f>VLOOKUP($O494,'Store_Dim (2)'!$A$2:$E$21,2,FALSE)</f>
        <v>Martinez-Mullins</v>
      </c>
      <c r="Q494" t="str">
        <f>VLOOKUP(Table6[[#This Row],[Store_ID]],Table4[],3,FALSE)</f>
        <v>South</v>
      </c>
      <c r="R494" t="str">
        <f>VLOOKUP(Table6[[#This Row],[Store_ID]],Table4[],4,FALSE)</f>
        <v>Williamsfurt</v>
      </c>
      <c r="S494" t="str">
        <f>VLOOKUP(Table6[[#This Row],[Store_ID]],Table4[],5,FALSE)</f>
        <v>Online</v>
      </c>
      <c r="T494">
        <v>2</v>
      </c>
      <c r="U494" s="6">
        <v>955.66</v>
      </c>
      <c r="V494" s="10">
        <v>0.28999999999999998</v>
      </c>
      <c r="W494" t="s">
        <v>1812</v>
      </c>
      <c r="X494" s="6">
        <v>1357.0372</v>
      </c>
      <c r="AE494"/>
    </row>
    <row r="495" spans="1:31" x14ac:dyDescent="0.25">
      <c r="A495" t="s">
        <v>2302</v>
      </c>
      <c r="B495" t="str">
        <f>VLOOKUP(Table6[[#This Row],[Customer_ID]],Table1[[Customer_ID]:[Name]],2,FALSE)</f>
        <v>Ashley Roberts</v>
      </c>
      <c r="C495" t="str">
        <f>VLOOKUP(Table6[[#This Row],[Customer_ID]],Table1[[Customer_ID]:[City]],5,FALSE)</f>
        <v>Josephmouth</v>
      </c>
      <c r="D495">
        <f>VLOOKUP(Table6[[#This Row],[Customer_ID]],Table1[],3,FALSE)</f>
        <v>46</v>
      </c>
      <c r="E495" t="str">
        <f>VLOOKUP(Table6[[#This Row],[Customer_ID]],Table1[],4,FALSE)</f>
        <v>Male</v>
      </c>
      <c r="F495" t="str">
        <f>VLOOKUP(Table6[[#This Row],[Customer_ID]],Table1[],6,FALSE)</f>
        <v>New Mexico</v>
      </c>
      <c r="G495" t="str">
        <f>VLOOKUP(Table6[[#This Row],[Customer_ID]],Table1[],8,FALSE)</f>
        <v>Gold</v>
      </c>
      <c r="H495" t="s">
        <v>1379</v>
      </c>
      <c r="I495" s="16">
        <v>45863</v>
      </c>
      <c r="J495" t="s">
        <v>1675</v>
      </c>
      <c r="K495" t="str">
        <f>VLOOKUP($J495,'Product_Dim (2)'!$A$2:$G$101,{3,4,5,6},FALSE)</f>
        <v>Sports</v>
      </c>
      <c r="L495" t="str">
        <f>VLOOKUP($J495,'Product_Dim (2)'!$A$2:$G$101,{4,5,6},FALSE)</f>
        <v>Fitness</v>
      </c>
      <c r="M495" s="6">
        <f t="array" ref="M495">VLOOKUP($J495,'Product_Dim (2)'!$A$2:$G$101,{6},FALSE)</f>
        <v>477.61</v>
      </c>
      <c r="N495">
        <f>VLOOKUP($J495,'Product_Dim (2)'!$A$2:$G$101,7,FALSE)</f>
        <v>300</v>
      </c>
      <c r="O495" t="s">
        <v>1735</v>
      </c>
      <c r="P495" t="str">
        <f>VLOOKUP($O495,'Store_Dim (2)'!$A$2:$E$21,2,FALSE)</f>
        <v>Rivera-Warner</v>
      </c>
      <c r="Q495" t="str">
        <f>VLOOKUP(Table6[[#This Row],[Store_ID]],Table4[],3,FALSE)</f>
        <v>East</v>
      </c>
      <c r="R495" t="str">
        <f>VLOOKUP(Table6[[#This Row],[Store_ID]],Table4[],4,FALSE)</f>
        <v>Washingtonfurt</v>
      </c>
      <c r="S495" t="str">
        <f>VLOOKUP(Table6[[#This Row],[Store_ID]],Table4[],5,FALSE)</f>
        <v>Flagship</v>
      </c>
      <c r="T495">
        <v>2</v>
      </c>
      <c r="U495" s="6">
        <v>488.02</v>
      </c>
      <c r="V495" s="10">
        <v>0.27</v>
      </c>
      <c r="W495" t="s">
        <v>1809</v>
      </c>
      <c r="X495" s="6">
        <v>712.50919999999996</v>
      </c>
      <c r="AE495"/>
    </row>
    <row r="496" spans="1:31" x14ac:dyDescent="0.25">
      <c r="A496" t="s">
        <v>2303</v>
      </c>
      <c r="B496" t="str">
        <f>VLOOKUP(Table6[[#This Row],[Customer_ID]],Table1[[Customer_ID]:[Name]],2,FALSE)</f>
        <v>William Hull</v>
      </c>
      <c r="C496" t="str">
        <f>VLOOKUP(Table6[[#This Row],[Customer_ID]],Table1[[Customer_ID]:[City]],5,FALSE)</f>
        <v>Heathfort</v>
      </c>
      <c r="D496">
        <f>VLOOKUP(Table6[[#This Row],[Customer_ID]],Table1[],3,FALSE)</f>
        <v>59</v>
      </c>
      <c r="E496" t="str">
        <f>VLOOKUP(Table6[[#This Row],[Customer_ID]],Table1[],4,FALSE)</f>
        <v>Female</v>
      </c>
      <c r="F496" t="str">
        <f>VLOOKUP(Table6[[#This Row],[Customer_ID]],Table1[],6,FALSE)</f>
        <v>Michigan</v>
      </c>
      <c r="G496" t="str">
        <f>VLOOKUP(Table6[[#This Row],[Customer_ID]],Table1[],8,FALSE)</f>
        <v>Platinum</v>
      </c>
      <c r="H496" t="s">
        <v>764</v>
      </c>
      <c r="I496" s="16">
        <v>45501</v>
      </c>
      <c r="J496" t="s">
        <v>1567</v>
      </c>
      <c r="K496" t="str">
        <f>VLOOKUP($J496,'Product_Dim (2)'!$A$2:$G$101,{3,4,5,6},FALSE)</f>
        <v>Clothing</v>
      </c>
      <c r="L496" t="str">
        <f>VLOOKUP($J496,'Product_Dim (2)'!$A$2:$G$101,{4,5,6},FALSE)</f>
        <v>Bottoms</v>
      </c>
      <c r="M496" s="6">
        <f t="array" ref="M496">VLOOKUP($J496,'Product_Dim (2)'!$A$2:$G$101,{6},FALSE)</f>
        <v>265.73266666666666</v>
      </c>
      <c r="N496">
        <f>VLOOKUP($J496,'Product_Dim (2)'!$A$2:$G$101,7,FALSE)</f>
        <v>343</v>
      </c>
      <c r="O496" t="s">
        <v>1735</v>
      </c>
      <c r="P496" t="str">
        <f>VLOOKUP($O496,'Store_Dim (2)'!$A$2:$E$21,2,FALSE)</f>
        <v>Rivera-Warner</v>
      </c>
      <c r="Q496" t="str">
        <f>VLOOKUP(Table6[[#This Row],[Store_ID]],Table4[],3,FALSE)</f>
        <v>East</v>
      </c>
      <c r="R496" t="str">
        <f>VLOOKUP(Table6[[#This Row],[Store_ID]],Table4[],4,FALSE)</f>
        <v>Washingtonfurt</v>
      </c>
      <c r="S496" t="str">
        <f>VLOOKUP(Table6[[#This Row],[Store_ID]],Table4[],5,FALSE)</f>
        <v>Flagship</v>
      </c>
      <c r="T496">
        <v>1</v>
      </c>
      <c r="U496" s="6">
        <v>917.17</v>
      </c>
      <c r="V496" s="10">
        <v>0.13</v>
      </c>
      <c r="W496" t="s">
        <v>1812</v>
      </c>
      <c r="X496" s="6">
        <v>797.93790000000001</v>
      </c>
      <c r="AE496"/>
    </row>
    <row r="497" spans="1:31" x14ac:dyDescent="0.25">
      <c r="A497" t="s">
        <v>2304</v>
      </c>
      <c r="B497" t="str">
        <f>VLOOKUP(Table6[[#This Row],[Customer_ID]],Table1[[Customer_ID]:[Name]],2,FALSE)</f>
        <v>Alex Mann Ii</v>
      </c>
      <c r="C497" t="str">
        <f>VLOOKUP(Table6[[#This Row],[Customer_ID]],Table1[[Customer_ID]:[City]],5,FALSE)</f>
        <v>South Zacharychester</v>
      </c>
      <c r="D497">
        <f>VLOOKUP(Table6[[#This Row],[Customer_ID]],Table1[],3,FALSE)</f>
        <v>58</v>
      </c>
      <c r="E497" t="str">
        <f>VLOOKUP(Table6[[#This Row],[Customer_ID]],Table1[],4,FALSE)</f>
        <v>Male</v>
      </c>
      <c r="F497" t="str">
        <f>VLOOKUP(Table6[[#This Row],[Customer_ID]],Table1[],6,FALSE)</f>
        <v>Oklahoma</v>
      </c>
      <c r="G497" t="str">
        <f>VLOOKUP(Table6[[#This Row],[Customer_ID]],Table1[],8,FALSE)</f>
        <v>Bronze</v>
      </c>
      <c r="H497" t="s">
        <v>1010</v>
      </c>
      <c r="I497" s="16">
        <v>45568</v>
      </c>
      <c r="J497" t="s">
        <v>1545</v>
      </c>
      <c r="K497" t="str">
        <f>VLOOKUP($J497,'Product_Dim (2)'!$A$2:$G$101,{3,4,5,6},FALSE)</f>
        <v>Electronics</v>
      </c>
      <c r="L497" t="str">
        <f>VLOOKUP($J497,'Product_Dim (2)'!$A$2:$G$101,{4,5,6},FALSE)</f>
        <v>Audio</v>
      </c>
      <c r="M497" s="6">
        <f t="array" ref="M497">VLOOKUP($J497,'Product_Dim (2)'!$A$2:$G$101,{6},FALSE)</f>
        <v>439.07</v>
      </c>
      <c r="N497">
        <f>VLOOKUP($J497,'Product_Dim (2)'!$A$2:$G$101,7,FALSE)</f>
        <v>142</v>
      </c>
      <c r="O497" t="s">
        <v>1756</v>
      </c>
      <c r="P497" t="str">
        <f>VLOOKUP($O497,'Store_Dim (2)'!$A$2:$E$21,2,FALSE)</f>
        <v>Gray Ltd</v>
      </c>
      <c r="Q497" t="str">
        <f>VLOOKUP(Table6[[#This Row],[Store_ID]],Table4[],3,FALSE)</f>
        <v>North</v>
      </c>
      <c r="R497" t="str">
        <f>VLOOKUP(Table6[[#This Row],[Store_ID]],Table4[],4,FALSE)</f>
        <v>New Michaelchester</v>
      </c>
      <c r="S497" t="str">
        <f>VLOOKUP(Table6[[#This Row],[Store_ID]],Table4[],5,FALSE)</f>
        <v>Outlet</v>
      </c>
      <c r="T497">
        <v>2</v>
      </c>
      <c r="U497" s="6">
        <v>406.46</v>
      </c>
      <c r="V497" s="10">
        <v>0.3</v>
      </c>
      <c r="W497" t="s">
        <v>1809</v>
      </c>
      <c r="X497" s="6">
        <v>569.04399999999998</v>
      </c>
      <c r="AE497"/>
    </row>
    <row r="498" spans="1:31" x14ac:dyDescent="0.25">
      <c r="A498" t="s">
        <v>2305</v>
      </c>
      <c r="B498" t="str">
        <f>VLOOKUP(Table6[[#This Row],[Customer_ID]],Table1[[Customer_ID]:[Name]],2,FALSE)</f>
        <v>Christy Hill</v>
      </c>
      <c r="C498" t="str">
        <f>VLOOKUP(Table6[[#This Row],[Customer_ID]],Table1[[Customer_ID]:[City]],5,FALSE)</f>
        <v>Tammyton</v>
      </c>
      <c r="D498">
        <f>VLOOKUP(Table6[[#This Row],[Customer_ID]],Table1[],3,FALSE)</f>
        <v>27</v>
      </c>
      <c r="E498" t="str">
        <f>VLOOKUP(Table6[[#This Row],[Customer_ID]],Table1[],4,FALSE)</f>
        <v>Female</v>
      </c>
      <c r="F498" t="str">
        <f>VLOOKUP(Table6[[#This Row],[Customer_ID]],Table1[],6,FALSE)</f>
        <v>New Jersey</v>
      </c>
      <c r="G498" t="str">
        <f>VLOOKUP(Table6[[#This Row],[Customer_ID]],Table1[],8,FALSE)</f>
        <v>Platinum</v>
      </c>
      <c r="H498" t="s">
        <v>740</v>
      </c>
      <c r="I498" s="16">
        <v>45238</v>
      </c>
      <c r="J498" t="s">
        <v>1721</v>
      </c>
      <c r="K498" t="str">
        <f>VLOOKUP($J498,'Product_Dim (2)'!$A$2:$G$101,{3,4,5,6},FALSE)</f>
        <v>Sports</v>
      </c>
      <c r="L498" t="str">
        <f>VLOOKUP($J498,'Product_Dim (2)'!$A$2:$G$101,{4,5,6},FALSE)</f>
        <v>Accessories</v>
      </c>
      <c r="M498" s="6">
        <f t="array" ref="M498">VLOOKUP($J498,'Product_Dim (2)'!$A$2:$G$101,{6},FALSE)</f>
        <v>60.65</v>
      </c>
      <c r="N498">
        <f>VLOOKUP($J498,'Product_Dim (2)'!$A$2:$G$101,7,FALSE)</f>
        <v>75</v>
      </c>
      <c r="O498" t="s">
        <v>1735</v>
      </c>
      <c r="P498" t="str">
        <f>VLOOKUP($O498,'Store_Dim (2)'!$A$2:$E$21,2,FALSE)</f>
        <v>Rivera-Warner</v>
      </c>
      <c r="Q498" t="str">
        <f>VLOOKUP(Table6[[#This Row],[Store_ID]],Table4[],3,FALSE)</f>
        <v>East</v>
      </c>
      <c r="R498" t="str">
        <f>VLOOKUP(Table6[[#This Row],[Store_ID]],Table4[],4,FALSE)</f>
        <v>Washingtonfurt</v>
      </c>
      <c r="S498" t="str">
        <f>VLOOKUP(Table6[[#This Row],[Store_ID]],Table4[],5,FALSE)</f>
        <v>Flagship</v>
      </c>
      <c r="T498">
        <v>2</v>
      </c>
      <c r="U498" s="6">
        <v>264.39</v>
      </c>
      <c r="V498" s="10">
        <v>0.11</v>
      </c>
      <c r="W498" t="s">
        <v>1812</v>
      </c>
      <c r="X498" s="6">
        <v>470.61419999999998</v>
      </c>
      <c r="AE498"/>
    </row>
    <row r="499" spans="1:31" x14ac:dyDescent="0.25">
      <c r="A499" t="s">
        <v>2306</v>
      </c>
      <c r="B499" t="str">
        <f>VLOOKUP(Table6[[#This Row],[Customer_ID]],Table1[[Customer_ID]:[Name]],2,FALSE)</f>
        <v>Todd Poole</v>
      </c>
      <c r="C499" t="str">
        <f>VLOOKUP(Table6[[#This Row],[Customer_ID]],Table1[[Customer_ID]:[City]],5,FALSE)</f>
        <v>Johnsonshire</v>
      </c>
      <c r="D499">
        <f>VLOOKUP(Table6[[#This Row],[Customer_ID]],Table1[],3,FALSE)</f>
        <v>29</v>
      </c>
      <c r="E499" t="str">
        <f>VLOOKUP(Table6[[#This Row],[Customer_ID]],Table1[],4,FALSE)</f>
        <v>Female</v>
      </c>
      <c r="F499" t="str">
        <f>VLOOKUP(Table6[[#This Row],[Customer_ID]],Table1[],6,FALSE)</f>
        <v>Ohio</v>
      </c>
      <c r="G499" t="str">
        <f>VLOOKUP(Table6[[#This Row],[Customer_ID]],Table1[],8,FALSE)</f>
        <v>Bronze</v>
      </c>
      <c r="H499" t="s">
        <v>622</v>
      </c>
      <c r="I499" s="16">
        <v>45754</v>
      </c>
      <c r="J499" t="s">
        <v>1667</v>
      </c>
      <c r="K499" t="str">
        <f>VLOOKUP($J499,'Product_Dim (2)'!$A$2:$G$101,{3,4,5,6},FALSE)</f>
        <v>Home</v>
      </c>
      <c r="L499" t="str">
        <f>VLOOKUP($J499,'Product_Dim (2)'!$A$2:$G$101,{4,5,6},FALSE)</f>
        <v>Furniture</v>
      </c>
      <c r="M499" s="6">
        <f t="array" ref="M499">VLOOKUP($J499,'Product_Dim (2)'!$A$2:$G$101,{6},FALSE)</f>
        <v>243.7</v>
      </c>
      <c r="N499">
        <f>VLOOKUP($J499,'Product_Dim (2)'!$A$2:$G$101,7,FALSE)</f>
        <v>130</v>
      </c>
      <c r="O499" t="s">
        <v>1787</v>
      </c>
      <c r="P499" t="str">
        <f>VLOOKUP($O499,'Store_Dim (2)'!$A$2:$E$21,2,FALSE)</f>
        <v>Frederick-Wright</v>
      </c>
      <c r="Q499" t="str">
        <f>VLOOKUP(Table6[[#This Row],[Store_ID]],Table4[],3,FALSE)</f>
        <v>West</v>
      </c>
      <c r="R499" t="str">
        <f>VLOOKUP(Table6[[#This Row],[Store_ID]],Table4[],4,FALSE)</f>
        <v>New Jimmymouth</v>
      </c>
      <c r="S499" t="str">
        <f>VLOOKUP(Table6[[#This Row],[Store_ID]],Table4[],5,FALSE)</f>
        <v>Flagship</v>
      </c>
      <c r="T499">
        <v>1</v>
      </c>
      <c r="U499" s="6">
        <v>414.97</v>
      </c>
      <c r="V499" s="10">
        <v>0.22</v>
      </c>
      <c r="W499" t="s">
        <v>1809</v>
      </c>
      <c r="X499" s="6">
        <v>323.67660000000001</v>
      </c>
      <c r="AE499"/>
    </row>
    <row r="500" spans="1:31" x14ac:dyDescent="0.25">
      <c r="A500" t="s">
        <v>2307</v>
      </c>
      <c r="B500" t="str">
        <f>VLOOKUP(Table6[[#This Row],[Customer_ID]],Table1[[Customer_ID]:[Name]],2,FALSE)</f>
        <v>Edward Rivera</v>
      </c>
      <c r="C500" t="str">
        <f>VLOOKUP(Table6[[#This Row],[Customer_ID]],Table1[[Customer_ID]:[City]],5,FALSE)</f>
        <v>Chungmouth</v>
      </c>
      <c r="D500">
        <f>VLOOKUP(Table6[[#This Row],[Customer_ID]],Table1[],3,FALSE)</f>
        <v>32</v>
      </c>
      <c r="E500" t="str">
        <f>VLOOKUP(Table6[[#This Row],[Customer_ID]],Table1[],4,FALSE)</f>
        <v>Female</v>
      </c>
      <c r="F500" t="str">
        <f>VLOOKUP(Table6[[#This Row],[Customer_ID]],Table1[],6,FALSE)</f>
        <v>South Carolina</v>
      </c>
      <c r="G500" t="str">
        <f>VLOOKUP(Table6[[#This Row],[Customer_ID]],Table1[],8,FALSE)</f>
        <v>Gold</v>
      </c>
      <c r="H500" t="s">
        <v>488</v>
      </c>
      <c r="I500" s="16">
        <v>45280</v>
      </c>
      <c r="J500" t="s">
        <v>1581</v>
      </c>
      <c r="K500" t="str">
        <f>VLOOKUP($J500,'Product_Dim (2)'!$A$2:$G$101,{3,4,5,6},FALSE)</f>
        <v>Clothing</v>
      </c>
      <c r="L500" t="str">
        <f>VLOOKUP($J500,'Product_Dim (2)'!$A$2:$G$101,{4,5,6},FALSE)</f>
        <v>Accessories</v>
      </c>
      <c r="M500" s="6">
        <f t="array" ref="M500">VLOOKUP($J500,'Product_Dim (2)'!$A$2:$G$101,{6},FALSE)</f>
        <v>174.02</v>
      </c>
      <c r="N500">
        <f>VLOOKUP($J500,'Product_Dim (2)'!$A$2:$G$101,7,FALSE)</f>
        <v>268</v>
      </c>
      <c r="O500" t="s">
        <v>1777</v>
      </c>
      <c r="P500" t="str">
        <f>VLOOKUP($O500,'Store_Dim (2)'!$A$2:$E$21,2,FALSE)</f>
        <v>Thomas, Bridges and Harris</v>
      </c>
      <c r="Q500" t="str">
        <f>VLOOKUP(Table6[[#This Row],[Store_ID]],Table4[],3,FALSE)</f>
        <v>North</v>
      </c>
      <c r="R500" t="str">
        <f>VLOOKUP(Table6[[#This Row],[Store_ID]],Table4[],4,FALSE)</f>
        <v>Sabrinatown</v>
      </c>
      <c r="S500" t="str">
        <f>VLOOKUP(Table6[[#This Row],[Store_ID]],Table4[],5,FALSE)</f>
        <v>Online</v>
      </c>
      <c r="T500">
        <v>2</v>
      </c>
      <c r="U500" s="6">
        <v>583.51</v>
      </c>
      <c r="V500" s="10">
        <v>0.2</v>
      </c>
      <c r="W500" t="s">
        <v>1812</v>
      </c>
      <c r="X500" s="6">
        <v>933.61599999999999</v>
      </c>
      <c r="AE500"/>
    </row>
    <row r="501" spans="1:31" x14ac:dyDescent="0.25">
      <c r="A501" t="s">
        <v>2308</v>
      </c>
      <c r="B501" t="str">
        <f>VLOOKUP(Table6[[#This Row],[Customer_ID]],Table1[[Customer_ID]:[Name]],2,FALSE)</f>
        <v>Brian Lopez</v>
      </c>
      <c r="C501" t="str">
        <f>VLOOKUP(Table6[[#This Row],[Customer_ID]],Table1[[Customer_ID]:[City]],5,FALSE)</f>
        <v>East Krista</v>
      </c>
      <c r="D501">
        <f>VLOOKUP(Table6[[#This Row],[Customer_ID]],Table1[],3,FALSE)</f>
        <v>28</v>
      </c>
      <c r="E501" t="str">
        <f>VLOOKUP(Table6[[#This Row],[Customer_ID]],Table1[],4,FALSE)</f>
        <v>Female</v>
      </c>
      <c r="F501" t="str">
        <f>VLOOKUP(Table6[[#This Row],[Customer_ID]],Table1[],6,FALSE)</f>
        <v>New York</v>
      </c>
      <c r="G501" t="str">
        <f>VLOOKUP(Table6[[#This Row],[Customer_ID]],Table1[],8,FALSE)</f>
        <v>Gold</v>
      </c>
      <c r="H501" t="s">
        <v>55</v>
      </c>
      <c r="I501" s="16">
        <v>45911</v>
      </c>
      <c r="J501" t="s">
        <v>1593</v>
      </c>
      <c r="K501" t="str">
        <f>VLOOKUP($J501,'Product_Dim (2)'!$A$2:$G$101,{3,4,5,6},FALSE)</f>
        <v>Sports</v>
      </c>
      <c r="L501" t="str">
        <f>VLOOKUP($J501,'Product_Dim (2)'!$A$2:$G$101,{4,5,6},FALSE)</f>
        <v>Team Sports</v>
      </c>
      <c r="M501" s="6">
        <f t="array" ref="M501">VLOOKUP($J501,'Product_Dim (2)'!$A$2:$G$101,{6},FALSE)</f>
        <v>204.39</v>
      </c>
      <c r="N501">
        <f>VLOOKUP($J501,'Product_Dim (2)'!$A$2:$G$101,7,FALSE)</f>
        <v>281</v>
      </c>
      <c r="O501" t="s">
        <v>1790</v>
      </c>
      <c r="P501" t="str">
        <f>VLOOKUP($O501,'Store_Dim (2)'!$A$2:$E$21,2,FALSE)</f>
        <v>Holloway Ltd</v>
      </c>
      <c r="Q501" t="str">
        <f>VLOOKUP(Table6[[#This Row],[Store_ID]],Table4[],3,FALSE)</f>
        <v>North</v>
      </c>
      <c r="R501" t="str">
        <f>VLOOKUP(Table6[[#This Row],[Store_ID]],Table4[],4,FALSE)</f>
        <v>Bensonhaven</v>
      </c>
      <c r="S501" t="str">
        <f>VLOOKUP(Table6[[#This Row],[Store_ID]],Table4[],5,FALSE)</f>
        <v>Flagship</v>
      </c>
      <c r="T501">
        <v>1</v>
      </c>
      <c r="U501" s="6">
        <v>659.27</v>
      </c>
      <c r="V501" s="10">
        <v>0.15</v>
      </c>
      <c r="W501" t="s">
        <v>1809</v>
      </c>
      <c r="X501" s="6">
        <v>560.37950000000001</v>
      </c>
      <c r="AE501"/>
    </row>
    <row r="502" spans="1:31" x14ac:dyDescent="0.25">
      <c r="A502" t="s">
        <v>2309</v>
      </c>
      <c r="B502" t="str">
        <f>VLOOKUP(Table6[[#This Row],[Customer_ID]],Table1[[Customer_ID]:[Name]],2,FALSE)</f>
        <v>Gene Lee</v>
      </c>
      <c r="C502" t="str">
        <f>VLOOKUP(Table6[[#This Row],[Customer_ID]],Table1[[Customer_ID]:[City]],5,FALSE)</f>
        <v>Mcfarlandmouth</v>
      </c>
      <c r="D502">
        <f>VLOOKUP(Table6[[#This Row],[Customer_ID]],Table1[],3,FALSE)</f>
        <v>41</v>
      </c>
      <c r="E502" t="str">
        <f>VLOOKUP(Table6[[#This Row],[Customer_ID]],Table1[],4,FALSE)</f>
        <v>Female</v>
      </c>
      <c r="F502" t="str">
        <f>VLOOKUP(Table6[[#This Row],[Customer_ID]],Table1[],6,FALSE)</f>
        <v>Virginia</v>
      </c>
      <c r="G502" t="str">
        <f>VLOOKUP(Table6[[#This Row],[Customer_ID]],Table1[],8,FALSE)</f>
        <v>Platinum</v>
      </c>
      <c r="H502" t="s">
        <v>1361</v>
      </c>
      <c r="I502" s="16">
        <v>45627</v>
      </c>
      <c r="J502" t="s">
        <v>1532</v>
      </c>
      <c r="K502" t="str">
        <f>VLOOKUP($J502,'Product_Dim (2)'!$A$2:$G$101,{3,4,5,6},FALSE)</f>
        <v>Clothing</v>
      </c>
      <c r="L502" t="str">
        <f>VLOOKUP($J502,'Product_Dim (2)'!$A$2:$G$101,{4,5,6},FALSE)</f>
        <v>Outerwear</v>
      </c>
      <c r="M502" s="6">
        <f t="array" ref="M502">VLOOKUP($J502,'Product_Dim (2)'!$A$2:$G$101,{6},FALSE)</f>
        <v>265.73266666666666</v>
      </c>
      <c r="N502">
        <f>VLOOKUP($J502,'Product_Dim (2)'!$A$2:$G$101,7,FALSE)</f>
        <v>352</v>
      </c>
      <c r="O502" t="s">
        <v>1752</v>
      </c>
      <c r="P502" t="str">
        <f>VLOOKUP($O502,'Store_Dim (2)'!$A$2:$E$21,2,FALSE)</f>
        <v>Alexander Group</v>
      </c>
      <c r="Q502" t="str">
        <f>VLOOKUP(Table6[[#This Row],[Store_ID]],Table4[],3,FALSE)</f>
        <v>South</v>
      </c>
      <c r="R502" t="str">
        <f>VLOOKUP(Table6[[#This Row],[Store_ID]],Table4[],4,FALSE)</f>
        <v>Port Sharon</v>
      </c>
      <c r="S502" t="str">
        <f>VLOOKUP(Table6[[#This Row],[Store_ID]],Table4[],5,FALSE)</f>
        <v>Online</v>
      </c>
      <c r="T502">
        <v>4</v>
      </c>
      <c r="U502" s="6">
        <v>106.66</v>
      </c>
      <c r="V502" s="10">
        <v>0.2</v>
      </c>
      <c r="W502" t="s">
        <v>1812</v>
      </c>
      <c r="X502" s="6">
        <v>341.31200000000001</v>
      </c>
      <c r="AE502"/>
    </row>
    <row r="503" spans="1:31" x14ac:dyDescent="0.25">
      <c r="A503" t="s">
        <v>2310</v>
      </c>
      <c r="B503" t="str">
        <f>VLOOKUP(Table6[[#This Row],[Customer_ID]],Table1[[Customer_ID]:[Name]],2,FALSE)</f>
        <v>Joseph Jones</v>
      </c>
      <c r="C503" t="str">
        <f>VLOOKUP(Table6[[#This Row],[Customer_ID]],Table1[[Customer_ID]:[City]],5,FALSE)</f>
        <v>North Matthew</v>
      </c>
      <c r="D503">
        <f>VLOOKUP(Table6[[#This Row],[Customer_ID]],Table1[],3,FALSE)</f>
        <v>21</v>
      </c>
      <c r="E503" t="str">
        <f>VLOOKUP(Table6[[#This Row],[Customer_ID]],Table1[],4,FALSE)</f>
        <v>Male</v>
      </c>
      <c r="F503" t="str">
        <f>VLOOKUP(Table6[[#This Row],[Customer_ID]],Table1[],6,FALSE)</f>
        <v>Illinois</v>
      </c>
      <c r="G503" t="str">
        <f>VLOOKUP(Table6[[#This Row],[Customer_ID]],Table1[],8,FALSE)</f>
        <v>Bronze</v>
      </c>
      <c r="H503" t="s">
        <v>539</v>
      </c>
      <c r="I503" s="16">
        <v>45617</v>
      </c>
      <c r="J503" t="s">
        <v>1551</v>
      </c>
      <c r="K503" t="str">
        <f>VLOOKUP($J503,'Product_Dim (2)'!$A$2:$G$101,{3,4,5,6},FALSE)</f>
        <v>Home</v>
      </c>
      <c r="L503" t="str">
        <f>VLOOKUP($J503,'Product_Dim (2)'!$A$2:$G$101,{4,5,6},FALSE)</f>
        <v>Kitchen</v>
      </c>
      <c r="M503" s="6">
        <f t="array" ref="M503">VLOOKUP($J503,'Product_Dim (2)'!$A$2:$G$101,{6},FALSE)</f>
        <v>298.86</v>
      </c>
      <c r="N503">
        <f>VLOOKUP($J503,'Product_Dim (2)'!$A$2:$G$101,7,FALSE)</f>
        <v>308</v>
      </c>
      <c r="O503" t="s">
        <v>1756</v>
      </c>
      <c r="P503" t="str">
        <f>VLOOKUP($O503,'Store_Dim (2)'!$A$2:$E$21,2,FALSE)</f>
        <v>Gray Ltd</v>
      </c>
      <c r="Q503" t="str">
        <f>VLOOKUP(Table6[[#This Row],[Store_ID]],Table4[],3,FALSE)</f>
        <v>North</v>
      </c>
      <c r="R503" t="str">
        <f>VLOOKUP(Table6[[#This Row],[Store_ID]],Table4[],4,FALSE)</f>
        <v>New Michaelchester</v>
      </c>
      <c r="S503" t="str">
        <f>VLOOKUP(Table6[[#This Row],[Store_ID]],Table4[],5,FALSE)</f>
        <v>Outlet</v>
      </c>
      <c r="T503">
        <v>4</v>
      </c>
      <c r="U503" s="6">
        <v>168.55</v>
      </c>
      <c r="V503" s="10">
        <v>0.15</v>
      </c>
      <c r="W503" t="s">
        <v>1809</v>
      </c>
      <c r="X503" s="6">
        <v>573.07000000000005</v>
      </c>
      <c r="AE503"/>
    </row>
    <row r="504" spans="1:31" x14ac:dyDescent="0.25">
      <c r="A504" t="s">
        <v>2311</v>
      </c>
      <c r="B504" t="str">
        <f>VLOOKUP(Table6[[#This Row],[Customer_ID]],Table1[[Customer_ID]:[Name]],2,FALSE)</f>
        <v>Zachary Andrade</v>
      </c>
      <c r="C504" t="str">
        <f>VLOOKUP(Table6[[#This Row],[Customer_ID]],Table1[[Customer_ID]:[City]],5,FALSE)</f>
        <v>South Davidport</v>
      </c>
      <c r="D504">
        <f>VLOOKUP(Table6[[#This Row],[Customer_ID]],Table1[],3,FALSE)</f>
        <v>23</v>
      </c>
      <c r="E504" t="str">
        <f>VLOOKUP(Table6[[#This Row],[Customer_ID]],Table1[],4,FALSE)</f>
        <v>Female</v>
      </c>
      <c r="F504" t="str">
        <f>VLOOKUP(Table6[[#This Row],[Customer_ID]],Table1[],6,FALSE)</f>
        <v>California</v>
      </c>
      <c r="G504" t="str">
        <f>VLOOKUP(Table6[[#This Row],[Customer_ID]],Table1[],8,FALSE)</f>
        <v>Platinum</v>
      </c>
      <c r="H504" t="s">
        <v>1484</v>
      </c>
      <c r="I504" s="16">
        <v>45899</v>
      </c>
      <c r="J504" t="s">
        <v>1619</v>
      </c>
      <c r="K504" t="str">
        <f>VLOOKUP($J504,'Product_Dim (2)'!$A$2:$G$101,{3,4,5,6},FALSE)</f>
        <v>Sports</v>
      </c>
      <c r="L504" t="str">
        <f>VLOOKUP($J504,'Product_Dim (2)'!$A$2:$G$101,{4,5,6},FALSE)</f>
        <v>Fitness</v>
      </c>
      <c r="M504" s="6">
        <f t="array" ref="M504">VLOOKUP($J504,'Product_Dim (2)'!$A$2:$G$101,{6},FALSE)</f>
        <v>167.12</v>
      </c>
      <c r="N504">
        <f>VLOOKUP($J504,'Product_Dim (2)'!$A$2:$G$101,7,FALSE)</f>
        <v>316</v>
      </c>
      <c r="O504" t="s">
        <v>1744</v>
      </c>
      <c r="P504" t="str">
        <f>VLOOKUP($O504,'Store_Dim (2)'!$A$2:$E$21,2,FALSE)</f>
        <v>Black-Horn</v>
      </c>
      <c r="Q504" t="str">
        <f>VLOOKUP(Table6[[#This Row],[Store_ID]],Table4[],3,FALSE)</f>
        <v>South</v>
      </c>
      <c r="R504" t="str">
        <f>VLOOKUP(Table6[[#This Row],[Store_ID]],Table4[],4,FALSE)</f>
        <v>North Nancyview</v>
      </c>
      <c r="S504" t="str">
        <f>VLOOKUP(Table6[[#This Row],[Store_ID]],Table4[],5,FALSE)</f>
        <v>Outlet</v>
      </c>
      <c r="T504">
        <v>1</v>
      </c>
      <c r="U504" s="6">
        <v>230.53</v>
      </c>
      <c r="V504" s="10">
        <v>0.06</v>
      </c>
      <c r="W504" t="s">
        <v>1812</v>
      </c>
      <c r="X504" s="6">
        <v>216.69820000000001</v>
      </c>
      <c r="AE504"/>
    </row>
    <row r="505" spans="1:31" x14ac:dyDescent="0.25">
      <c r="A505" t="s">
        <v>2312</v>
      </c>
      <c r="B505" t="str">
        <f>VLOOKUP(Table6[[#This Row],[Customer_ID]],Table1[[Customer_ID]:[Name]],2,FALSE)</f>
        <v>Daniel Boyd</v>
      </c>
      <c r="C505" t="str">
        <f>VLOOKUP(Table6[[#This Row],[Customer_ID]],Table1[[Customer_ID]:[City]],5,FALSE)</f>
        <v>West Pamelafurt</v>
      </c>
      <c r="D505">
        <f>VLOOKUP(Table6[[#This Row],[Customer_ID]],Table1[],3,FALSE)</f>
        <v>29</v>
      </c>
      <c r="E505" t="str">
        <f>VLOOKUP(Table6[[#This Row],[Customer_ID]],Table1[],4,FALSE)</f>
        <v>Female</v>
      </c>
      <c r="F505" t="str">
        <f>VLOOKUP(Table6[[#This Row],[Customer_ID]],Table1[],6,FALSE)</f>
        <v>West Virginia</v>
      </c>
      <c r="G505" t="str">
        <f>VLOOKUP(Table6[[#This Row],[Customer_ID]],Table1[],8,FALSE)</f>
        <v>Bronze</v>
      </c>
      <c r="H505" t="s">
        <v>40</v>
      </c>
      <c r="I505" s="16">
        <v>45889</v>
      </c>
      <c r="J505" t="s">
        <v>1639</v>
      </c>
      <c r="K505" t="str">
        <f>VLOOKUP($J505,'Product_Dim (2)'!$A$2:$G$101,{3,4,5,6},FALSE)</f>
        <v>Sports</v>
      </c>
      <c r="L505" t="str">
        <f>VLOOKUP($J505,'Product_Dim (2)'!$A$2:$G$101,{4,5,6},FALSE)</f>
        <v>Accessories</v>
      </c>
      <c r="M505" s="6">
        <f t="array" ref="M505">VLOOKUP($J505,'Product_Dim (2)'!$A$2:$G$101,{6},FALSE)</f>
        <v>434.84</v>
      </c>
      <c r="N505">
        <f>VLOOKUP($J505,'Product_Dim (2)'!$A$2:$G$101,7,FALSE)</f>
        <v>185</v>
      </c>
      <c r="O505" t="s">
        <v>1740</v>
      </c>
      <c r="P505" t="str">
        <f>VLOOKUP($O505,'Store_Dim (2)'!$A$2:$E$21,2,FALSE)</f>
        <v>Martinez, Adkins and Johnson</v>
      </c>
      <c r="Q505" t="str">
        <f>VLOOKUP(Table6[[#This Row],[Store_ID]],Table4[],3,FALSE)</f>
        <v>North</v>
      </c>
      <c r="R505" t="str">
        <f>VLOOKUP(Table6[[#This Row],[Store_ID]],Table4[],4,FALSE)</f>
        <v>Danielmouth</v>
      </c>
      <c r="S505" t="str">
        <f>VLOOKUP(Table6[[#This Row],[Store_ID]],Table4[],5,FALSE)</f>
        <v>Flagship</v>
      </c>
      <c r="T505">
        <v>2</v>
      </c>
      <c r="U505" s="6">
        <v>355.41</v>
      </c>
      <c r="V505" s="10">
        <v>0.13</v>
      </c>
      <c r="W505" t="s">
        <v>1812</v>
      </c>
      <c r="X505" s="6">
        <v>618.41340000000002</v>
      </c>
      <c r="AE505"/>
    </row>
    <row r="506" spans="1:31" x14ac:dyDescent="0.25">
      <c r="A506" t="s">
        <v>2313</v>
      </c>
      <c r="B506" t="str">
        <f>VLOOKUP(Table6[[#This Row],[Customer_ID]],Table1[[Customer_ID]:[Name]],2,FALSE)</f>
        <v>Antonio Wade</v>
      </c>
      <c r="C506" t="str">
        <f>VLOOKUP(Table6[[#This Row],[Customer_ID]],Table1[[Customer_ID]:[City]],5,FALSE)</f>
        <v>New Jasonmouth</v>
      </c>
      <c r="D506">
        <f>VLOOKUP(Table6[[#This Row],[Customer_ID]],Table1[],3,FALSE)</f>
        <v>36</v>
      </c>
      <c r="E506" t="str">
        <f>VLOOKUP(Table6[[#This Row],[Customer_ID]],Table1[],4,FALSE)</f>
        <v>Female</v>
      </c>
      <c r="F506" t="str">
        <f>VLOOKUP(Table6[[#This Row],[Customer_ID]],Table1[],6,FALSE)</f>
        <v>Tennessee</v>
      </c>
      <c r="G506" t="str">
        <f>VLOOKUP(Table6[[#This Row],[Customer_ID]],Table1[],8,FALSE)</f>
        <v>Gold</v>
      </c>
      <c r="H506" t="s">
        <v>551</v>
      </c>
      <c r="I506" s="16">
        <v>45943</v>
      </c>
      <c r="J506" t="s">
        <v>1625</v>
      </c>
      <c r="K506" t="str">
        <f>VLOOKUP($J506,'Product_Dim (2)'!$A$2:$G$101,{3,4,5,6},FALSE)</f>
        <v>Beauty</v>
      </c>
      <c r="L506" t="str">
        <f>VLOOKUP($J506,'Product_Dim (2)'!$A$2:$G$101,{4,5,6},FALSE)</f>
        <v>Makeup</v>
      </c>
      <c r="M506" s="6">
        <f t="array" ref="M506">VLOOKUP($J506,'Product_Dim (2)'!$A$2:$G$101,{6},FALSE)</f>
        <v>250.41615384615383</v>
      </c>
      <c r="N506">
        <f>VLOOKUP($J506,'Product_Dim (2)'!$A$2:$G$101,7,FALSE)</f>
        <v>431</v>
      </c>
      <c r="O506" t="s">
        <v>1744</v>
      </c>
      <c r="P506" t="str">
        <f>VLOOKUP($O506,'Store_Dim (2)'!$A$2:$E$21,2,FALSE)</f>
        <v>Black-Horn</v>
      </c>
      <c r="Q506" t="str">
        <f>VLOOKUP(Table6[[#This Row],[Store_ID]],Table4[],3,FALSE)</f>
        <v>South</v>
      </c>
      <c r="R506" t="str">
        <f>VLOOKUP(Table6[[#This Row],[Store_ID]],Table4[],4,FALSE)</f>
        <v>North Nancyview</v>
      </c>
      <c r="S506" t="str">
        <f>VLOOKUP(Table6[[#This Row],[Store_ID]],Table4[],5,FALSE)</f>
        <v>Outlet</v>
      </c>
      <c r="T506">
        <v>3</v>
      </c>
      <c r="U506" s="6">
        <v>843.44</v>
      </c>
      <c r="V506" s="10">
        <v>0.22</v>
      </c>
      <c r="W506" t="s">
        <v>1807</v>
      </c>
      <c r="X506" s="6">
        <v>1973.6496</v>
      </c>
      <c r="AE506"/>
    </row>
    <row r="507" spans="1:31" x14ac:dyDescent="0.25">
      <c r="A507" t="s">
        <v>2314</v>
      </c>
      <c r="B507" t="str">
        <f>VLOOKUP(Table6[[#This Row],[Customer_ID]],Table1[[Customer_ID]:[Name]],2,FALSE)</f>
        <v>Joseph Jones</v>
      </c>
      <c r="C507" t="str">
        <f>VLOOKUP(Table6[[#This Row],[Customer_ID]],Table1[[Customer_ID]:[City]],5,FALSE)</f>
        <v>North Matthew</v>
      </c>
      <c r="D507">
        <f>VLOOKUP(Table6[[#This Row],[Customer_ID]],Table1[],3,FALSE)</f>
        <v>21</v>
      </c>
      <c r="E507" t="str">
        <f>VLOOKUP(Table6[[#This Row],[Customer_ID]],Table1[],4,FALSE)</f>
        <v>Male</v>
      </c>
      <c r="F507" t="str">
        <f>VLOOKUP(Table6[[#This Row],[Customer_ID]],Table1[],6,FALSE)</f>
        <v>Illinois</v>
      </c>
      <c r="G507" t="str">
        <f>VLOOKUP(Table6[[#This Row],[Customer_ID]],Table1[],8,FALSE)</f>
        <v>Bronze</v>
      </c>
      <c r="H507" t="s">
        <v>539</v>
      </c>
      <c r="I507" s="16">
        <v>45306</v>
      </c>
      <c r="J507" t="s">
        <v>1721</v>
      </c>
      <c r="K507" t="str">
        <f>VLOOKUP($J507,'Product_Dim (2)'!$A$2:$G$101,{3,4,5,6},FALSE)</f>
        <v>Sports</v>
      </c>
      <c r="L507" t="str">
        <f>VLOOKUP($J507,'Product_Dim (2)'!$A$2:$G$101,{4,5,6},FALSE)</f>
        <v>Accessories</v>
      </c>
      <c r="M507" s="6">
        <f t="array" ref="M507">VLOOKUP($J507,'Product_Dim (2)'!$A$2:$G$101,{6},FALSE)</f>
        <v>60.65</v>
      </c>
      <c r="N507">
        <f>VLOOKUP($J507,'Product_Dim (2)'!$A$2:$G$101,7,FALSE)</f>
        <v>75</v>
      </c>
      <c r="O507" t="s">
        <v>1740</v>
      </c>
      <c r="P507" t="str">
        <f>VLOOKUP($O507,'Store_Dim (2)'!$A$2:$E$21,2,FALSE)</f>
        <v>Martinez, Adkins and Johnson</v>
      </c>
      <c r="Q507" t="str">
        <f>VLOOKUP(Table6[[#This Row],[Store_ID]],Table4[],3,FALSE)</f>
        <v>North</v>
      </c>
      <c r="R507" t="str">
        <f>VLOOKUP(Table6[[#This Row],[Store_ID]],Table4[],4,FALSE)</f>
        <v>Danielmouth</v>
      </c>
      <c r="S507" t="str">
        <f>VLOOKUP(Table6[[#This Row],[Store_ID]],Table4[],5,FALSE)</f>
        <v>Flagship</v>
      </c>
      <c r="T507">
        <v>1</v>
      </c>
      <c r="U507" s="6">
        <v>301.60000000000002</v>
      </c>
      <c r="V507" s="10">
        <v>0.27</v>
      </c>
      <c r="W507" t="s">
        <v>1807</v>
      </c>
      <c r="X507" s="6">
        <v>220.16800000000001</v>
      </c>
      <c r="AE507"/>
    </row>
    <row r="508" spans="1:31" x14ac:dyDescent="0.25">
      <c r="A508" t="s">
        <v>2315</v>
      </c>
      <c r="B508" t="str">
        <f>VLOOKUP(Table6[[#This Row],[Customer_ID]],Table1[[Customer_ID]:[Name]],2,FALSE)</f>
        <v>William Martin</v>
      </c>
      <c r="C508" t="str">
        <f>VLOOKUP(Table6[[#This Row],[Customer_ID]],Table1[[Customer_ID]:[City]],5,FALSE)</f>
        <v>Ryanburgh</v>
      </c>
      <c r="D508">
        <f>VLOOKUP(Table6[[#This Row],[Customer_ID]],Table1[],3,FALSE)</f>
        <v>19</v>
      </c>
      <c r="E508" t="str">
        <f>VLOOKUP(Table6[[#This Row],[Customer_ID]],Table1[],4,FALSE)</f>
        <v>Male</v>
      </c>
      <c r="F508" t="str">
        <f>VLOOKUP(Table6[[#This Row],[Customer_ID]],Table1[],6,FALSE)</f>
        <v>Connecticut</v>
      </c>
      <c r="G508" t="str">
        <f>VLOOKUP(Table6[[#This Row],[Customer_ID]],Table1[],8,FALSE)</f>
        <v>Platinum</v>
      </c>
      <c r="H508" t="s">
        <v>163</v>
      </c>
      <c r="I508" s="16">
        <v>45772</v>
      </c>
      <c r="J508" t="s">
        <v>1709</v>
      </c>
      <c r="K508" t="str">
        <f>VLOOKUP($J508,'Product_Dim (2)'!$A$2:$G$101,{3,4,5,6},FALSE)</f>
        <v>Beauty</v>
      </c>
      <c r="L508" t="str">
        <f>VLOOKUP($J508,'Product_Dim (2)'!$A$2:$G$101,{4,5,6},FALSE)</f>
        <v>Makeup</v>
      </c>
      <c r="M508" s="6">
        <f t="array" ref="M508">VLOOKUP($J508,'Product_Dim (2)'!$A$2:$G$101,{6},FALSE)</f>
        <v>183.04</v>
      </c>
      <c r="N508">
        <f>VLOOKUP($J508,'Product_Dim (2)'!$A$2:$G$101,7,FALSE)</f>
        <v>457</v>
      </c>
      <c r="O508" t="s">
        <v>1744</v>
      </c>
      <c r="P508" t="str">
        <f>VLOOKUP($O508,'Store_Dim (2)'!$A$2:$E$21,2,FALSE)</f>
        <v>Black-Horn</v>
      </c>
      <c r="Q508" t="str">
        <f>VLOOKUP(Table6[[#This Row],[Store_ID]],Table4[],3,FALSE)</f>
        <v>South</v>
      </c>
      <c r="R508" t="str">
        <f>VLOOKUP(Table6[[#This Row],[Store_ID]],Table4[],4,FALSE)</f>
        <v>North Nancyview</v>
      </c>
      <c r="S508" t="str">
        <f>VLOOKUP(Table6[[#This Row],[Store_ID]],Table4[],5,FALSE)</f>
        <v>Outlet</v>
      </c>
      <c r="T508">
        <v>3</v>
      </c>
      <c r="U508" s="6">
        <v>21.59</v>
      </c>
      <c r="V508" s="10">
        <v>0.16</v>
      </c>
      <c r="W508" t="s">
        <v>1812</v>
      </c>
      <c r="X508" s="6">
        <v>54.406799999999997</v>
      </c>
      <c r="AE508"/>
    </row>
    <row r="509" spans="1:31" x14ac:dyDescent="0.25">
      <c r="A509" t="s">
        <v>2316</v>
      </c>
      <c r="B509" t="str">
        <f>VLOOKUP(Table6[[#This Row],[Customer_ID]],Table1[[Customer_ID]:[Name]],2,FALSE)</f>
        <v>Blake Harrison</v>
      </c>
      <c r="C509" t="str">
        <f>VLOOKUP(Table6[[#This Row],[Customer_ID]],Table1[[Customer_ID]:[City]],5,FALSE)</f>
        <v>Lyonsfort</v>
      </c>
      <c r="D509">
        <f>VLOOKUP(Table6[[#This Row],[Customer_ID]],Table1[],3,FALSE)</f>
        <v>63</v>
      </c>
      <c r="E509" t="str">
        <f>VLOOKUP(Table6[[#This Row],[Customer_ID]],Table1[],4,FALSE)</f>
        <v>Female</v>
      </c>
      <c r="F509" t="str">
        <f>VLOOKUP(Table6[[#This Row],[Customer_ID]],Table1[],6,FALSE)</f>
        <v>Washington</v>
      </c>
      <c r="G509" t="str">
        <f>VLOOKUP(Table6[[#This Row],[Customer_ID]],Table1[],8,FALSE)</f>
        <v>Platinum</v>
      </c>
      <c r="H509" t="s">
        <v>684</v>
      </c>
      <c r="I509" s="16">
        <v>45346</v>
      </c>
      <c r="J509" t="s">
        <v>1557</v>
      </c>
      <c r="K509" t="str">
        <f>VLOOKUP($J509,'Product_Dim (2)'!$A$2:$G$101,{3,4,5,6},FALSE)</f>
        <v>Electronics</v>
      </c>
      <c r="L509" t="str">
        <f>VLOOKUP($J509,'Product_Dim (2)'!$A$2:$G$101,{4,5,6},FALSE)</f>
        <v>Accessories</v>
      </c>
      <c r="M509" s="6">
        <f t="array" ref="M509">VLOOKUP($J509,'Product_Dim (2)'!$A$2:$G$101,{6},FALSE)</f>
        <v>242.23</v>
      </c>
      <c r="N509">
        <f>VLOOKUP($J509,'Product_Dim (2)'!$A$2:$G$101,7,FALSE)</f>
        <v>453</v>
      </c>
      <c r="O509" t="s">
        <v>1744</v>
      </c>
      <c r="P509" t="str">
        <f>VLOOKUP($O509,'Store_Dim (2)'!$A$2:$E$21,2,FALSE)</f>
        <v>Black-Horn</v>
      </c>
      <c r="Q509" t="str">
        <f>VLOOKUP(Table6[[#This Row],[Store_ID]],Table4[],3,FALSE)</f>
        <v>South</v>
      </c>
      <c r="R509" t="str">
        <f>VLOOKUP(Table6[[#This Row],[Store_ID]],Table4[],4,FALSE)</f>
        <v>North Nancyview</v>
      </c>
      <c r="S509" t="str">
        <f>VLOOKUP(Table6[[#This Row],[Store_ID]],Table4[],5,FALSE)</f>
        <v>Outlet</v>
      </c>
      <c r="T509">
        <v>4</v>
      </c>
      <c r="U509" s="6">
        <v>284.24</v>
      </c>
      <c r="V509" s="10">
        <v>0.09</v>
      </c>
      <c r="W509" t="s">
        <v>1807</v>
      </c>
      <c r="X509" s="6">
        <v>1034.6335999999999</v>
      </c>
      <c r="AE509"/>
    </row>
    <row r="510" spans="1:31" x14ac:dyDescent="0.25">
      <c r="A510" t="s">
        <v>2317</v>
      </c>
      <c r="B510" t="str">
        <f>VLOOKUP(Table6[[#This Row],[Customer_ID]],Table1[[Customer_ID]:[Name]],2,FALSE)</f>
        <v>Miranda King</v>
      </c>
      <c r="C510" t="str">
        <f>VLOOKUP(Table6[[#This Row],[Customer_ID]],Table1[[Customer_ID]:[City]],5,FALSE)</f>
        <v>West Mathew</v>
      </c>
      <c r="D510">
        <f>VLOOKUP(Table6[[#This Row],[Customer_ID]],Table1[],3,FALSE)</f>
        <v>34</v>
      </c>
      <c r="E510" t="str">
        <f>VLOOKUP(Table6[[#This Row],[Customer_ID]],Table1[],4,FALSE)</f>
        <v>Female</v>
      </c>
      <c r="F510" t="str">
        <f>VLOOKUP(Table6[[#This Row],[Customer_ID]],Table1[],6,FALSE)</f>
        <v>New York</v>
      </c>
      <c r="G510" t="str">
        <f>VLOOKUP(Table6[[#This Row],[Customer_ID]],Table1[],8,FALSE)</f>
        <v>Platinum</v>
      </c>
      <c r="H510" t="s">
        <v>1138</v>
      </c>
      <c r="I510" s="16">
        <v>45656</v>
      </c>
      <c r="J510" t="s">
        <v>1538</v>
      </c>
      <c r="K510" t="str">
        <f>VLOOKUP($J510,'Product_Dim (2)'!$A$2:$G$101,{3,4,5,6},FALSE)</f>
        <v>Clothing</v>
      </c>
      <c r="L510" t="str">
        <f>VLOOKUP($J510,'Product_Dim (2)'!$A$2:$G$101,{4,5,6},FALSE)</f>
        <v>Accessories</v>
      </c>
      <c r="M510" s="6">
        <f t="array" ref="M510">VLOOKUP($J510,'Product_Dim (2)'!$A$2:$G$101,{6},FALSE)</f>
        <v>261</v>
      </c>
      <c r="N510">
        <f>VLOOKUP($J510,'Product_Dim (2)'!$A$2:$G$101,7,FALSE)</f>
        <v>59</v>
      </c>
      <c r="O510" t="s">
        <v>1769</v>
      </c>
      <c r="P510" t="str">
        <f>VLOOKUP($O510,'Store_Dim (2)'!$A$2:$E$21,2,FALSE)</f>
        <v>Moore, Padilla and Butler</v>
      </c>
      <c r="Q510" t="str">
        <f>VLOOKUP(Table6[[#This Row],[Store_ID]],Table4[],3,FALSE)</f>
        <v>South</v>
      </c>
      <c r="R510" t="str">
        <f>VLOOKUP(Table6[[#This Row],[Store_ID]],Table4[],4,FALSE)</f>
        <v>East Johnstad</v>
      </c>
      <c r="S510" t="str">
        <f>VLOOKUP(Table6[[#This Row],[Store_ID]],Table4[],5,FALSE)</f>
        <v>Flagship</v>
      </c>
      <c r="T510">
        <v>1</v>
      </c>
      <c r="U510" s="6">
        <v>191.6</v>
      </c>
      <c r="V510" s="10">
        <v>0.27</v>
      </c>
      <c r="W510" t="s">
        <v>1809</v>
      </c>
      <c r="X510" s="6">
        <v>139.86799999999999</v>
      </c>
      <c r="AE510"/>
    </row>
    <row r="511" spans="1:31" x14ac:dyDescent="0.25">
      <c r="A511" t="s">
        <v>2318</v>
      </c>
      <c r="B511" t="str">
        <f>VLOOKUP(Table6[[#This Row],[Customer_ID]],Table1[[Customer_ID]:[Name]],2,FALSE)</f>
        <v>Kevin Larson</v>
      </c>
      <c r="C511" t="str">
        <f>VLOOKUP(Table6[[#This Row],[Customer_ID]],Table1[[Customer_ID]:[City]],5,FALSE)</f>
        <v>Port Edwardmouth</v>
      </c>
      <c r="D511">
        <f>VLOOKUP(Table6[[#This Row],[Customer_ID]],Table1[],3,FALSE)</f>
        <v>35</v>
      </c>
      <c r="E511" t="str">
        <f>VLOOKUP(Table6[[#This Row],[Customer_ID]],Table1[],4,FALSE)</f>
        <v>Male</v>
      </c>
      <c r="F511" t="str">
        <f>VLOOKUP(Table6[[#This Row],[Customer_ID]],Table1[],6,FALSE)</f>
        <v>Oregon</v>
      </c>
      <c r="G511" t="str">
        <f>VLOOKUP(Table6[[#This Row],[Customer_ID]],Table1[],8,FALSE)</f>
        <v>Platinum</v>
      </c>
      <c r="H511" t="s">
        <v>971</v>
      </c>
      <c r="I511" s="16">
        <v>45762</v>
      </c>
      <c r="J511" t="s">
        <v>1687</v>
      </c>
      <c r="K511" t="str">
        <f>VLOOKUP($J511,'Product_Dim (2)'!$A$2:$G$101,{3,4,5,6},FALSE)</f>
        <v>Home</v>
      </c>
      <c r="L511" t="str">
        <f>VLOOKUP($J511,'Product_Dim (2)'!$A$2:$G$101,{4,5,6},FALSE)</f>
        <v>Decor</v>
      </c>
      <c r="M511" s="6">
        <f t="array" ref="M511">VLOOKUP($J511,'Product_Dim (2)'!$A$2:$G$101,{6},FALSE)</f>
        <v>325.26</v>
      </c>
      <c r="N511">
        <f>VLOOKUP($J511,'Product_Dim (2)'!$A$2:$G$101,7,FALSE)</f>
        <v>400</v>
      </c>
      <c r="O511" t="s">
        <v>1777</v>
      </c>
      <c r="P511" t="str">
        <f>VLOOKUP($O511,'Store_Dim (2)'!$A$2:$E$21,2,FALSE)</f>
        <v>Thomas, Bridges and Harris</v>
      </c>
      <c r="Q511" t="str">
        <f>VLOOKUP(Table6[[#This Row],[Store_ID]],Table4[],3,FALSE)</f>
        <v>North</v>
      </c>
      <c r="R511" t="str">
        <f>VLOOKUP(Table6[[#This Row],[Store_ID]],Table4[],4,FALSE)</f>
        <v>Sabrinatown</v>
      </c>
      <c r="S511" t="str">
        <f>VLOOKUP(Table6[[#This Row],[Store_ID]],Table4[],5,FALSE)</f>
        <v>Online</v>
      </c>
      <c r="T511">
        <v>2</v>
      </c>
      <c r="U511" s="6">
        <v>616.97</v>
      </c>
      <c r="V511" s="10">
        <v>0.22</v>
      </c>
      <c r="W511" t="s">
        <v>1807</v>
      </c>
      <c r="X511" s="6">
        <v>962.47320000000002</v>
      </c>
      <c r="AE511"/>
    </row>
    <row r="512" spans="1:31" x14ac:dyDescent="0.25">
      <c r="A512" t="s">
        <v>2319</v>
      </c>
      <c r="B512" t="str">
        <f>VLOOKUP(Table6[[#This Row],[Customer_ID]],Table1[[Customer_ID]:[Name]],2,FALSE)</f>
        <v>Daniel Contreras</v>
      </c>
      <c r="C512" t="str">
        <f>VLOOKUP(Table6[[#This Row],[Customer_ID]],Table1[[Customer_ID]:[City]],5,FALSE)</f>
        <v>Robertview</v>
      </c>
      <c r="D512">
        <f>VLOOKUP(Table6[[#This Row],[Customer_ID]],Table1[],3,FALSE)</f>
        <v>36</v>
      </c>
      <c r="E512" t="str">
        <f>VLOOKUP(Table6[[#This Row],[Customer_ID]],Table1[],4,FALSE)</f>
        <v>Female</v>
      </c>
      <c r="F512" t="str">
        <f>VLOOKUP(Table6[[#This Row],[Customer_ID]],Table1[],6,FALSE)</f>
        <v>Florida</v>
      </c>
      <c r="G512" t="str">
        <f>VLOOKUP(Table6[[#This Row],[Customer_ID]],Table1[],8,FALSE)</f>
        <v>Platinum</v>
      </c>
      <c r="H512" t="s">
        <v>554</v>
      </c>
      <c r="I512" s="16">
        <v>45580</v>
      </c>
      <c r="J512" t="s">
        <v>1587</v>
      </c>
      <c r="K512" t="str">
        <f>VLOOKUP($J512,'Product_Dim (2)'!$A$2:$G$101,{3,4,5,6},FALSE)</f>
        <v>Sports</v>
      </c>
      <c r="L512" t="str">
        <f>VLOOKUP($J512,'Product_Dim (2)'!$A$2:$G$101,{4,5,6},FALSE)</f>
        <v>Accessories</v>
      </c>
      <c r="M512" s="6">
        <f t="array" ref="M512">VLOOKUP($J512,'Product_Dim (2)'!$A$2:$G$101,{6},FALSE)</f>
        <v>38.76</v>
      </c>
      <c r="N512">
        <f>VLOOKUP($J512,'Product_Dim (2)'!$A$2:$G$101,7,FALSE)</f>
        <v>137</v>
      </c>
      <c r="O512" t="s">
        <v>1772</v>
      </c>
      <c r="P512" t="str">
        <f>VLOOKUP($O512,'Store_Dim (2)'!$A$2:$E$21,2,FALSE)</f>
        <v>Hill, Wagner and Ballard</v>
      </c>
      <c r="Q512" t="str">
        <f>VLOOKUP(Table6[[#This Row],[Store_ID]],Table4[],3,FALSE)</f>
        <v>East</v>
      </c>
      <c r="R512" t="str">
        <f>VLOOKUP(Table6[[#This Row],[Store_ID]],Table4[],4,FALSE)</f>
        <v>East Davidville</v>
      </c>
      <c r="S512" t="str">
        <f>VLOOKUP(Table6[[#This Row],[Store_ID]],Table4[],5,FALSE)</f>
        <v>Online</v>
      </c>
      <c r="T512">
        <v>3</v>
      </c>
      <c r="U512" s="6">
        <v>125.68</v>
      </c>
      <c r="V512" s="10">
        <v>0.26</v>
      </c>
      <c r="W512" t="s">
        <v>1812</v>
      </c>
      <c r="X512" s="6">
        <v>279.00959999999998</v>
      </c>
      <c r="AE512"/>
    </row>
    <row r="513" spans="1:31" x14ac:dyDescent="0.25">
      <c r="A513" t="s">
        <v>2320</v>
      </c>
      <c r="B513" t="str">
        <f>VLOOKUP(Table6[[#This Row],[Customer_ID]],Table1[[Customer_ID]:[Name]],2,FALSE)</f>
        <v>Michael Greene</v>
      </c>
      <c r="C513" t="str">
        <f>VLOOKUP(Table6[[#This Row],[Customer_ID]],Table1[[Customer_ID]:[City]],5,FALSE)</f>
        <v>Port Saramouth</v>
      </c>
      <c r="D513">
        <f>VLOOKUP(Table6[[#This Row],[Customer_ID]],Table1[],3,FALSE)</f>
        <v>52</v>
      </c>
      <c r="E513" t="str">
        <f>VLOOKUP(Table6[[#This Row],[Customer_ID]],Table1[],4,FALSE)</f>
        <v>Female</v>
      </c>
      <c r="F513" t="str">
        <f>VLOOKUP(Table6[[#This Row],[Customer_ID]],Table1[],6,FALSE)</f>
        <v>Wisconsin</v>
      </c>
      <c r="G513" t="str">
        <f>VLOOKUP(Table6[[#This Row],[Customer_ID]],Table1[],8,FALSE)</f>
        <v>Silver</v>
      </c>
      <c r="H513" t="s">
        <v>1092</v>
      </c>
      <c r="I513" s="16">
        <v>45676</v>
      </c>
      <c r="J513" t="s">
        <v>1617</v>
      </c>
      <c r="K513" t="str">
        <f>VLOOKUP($J513,'Product_Dim (2)'!$A$2:$G$101,{3,4,5,6},FALSE)</f>
        <v>Electronics</v>
      </c>
      <c r="L513" t="str">
        <f>VLOOKUP($J513,'Product_Dim (2)'!$A$2:$G$101,{4,5,6},FALSE)</f>
        <v>Computer</v>
      </c>
      <c r="M513" s="6">
        <f t="array" ref="M513">VLOOKUP($J513,'Product_Dim (2)'!$A$2:$G$101,{6},FALSE)</f>
        <v>253.33</v>
      </c>
      <c r="N513">
        <f>VLOOKUP($J513,'Product_Dim (2)'!$A$2:$G$101,7,FALSE)</f>
        <v>266</v>
      </c>
      <c r="O513" t="s">
        <v>1752</v>
      </c>
      <c r="P513" t="str">
        <f>VLOOKUP($O513,'Store_Dim (2)'!$A$2:$E$21,2,FALSE)</f>
        <v>Alexander Group</v>
      </c>
      <c r="Q513" t="str">
        <f>VLOOKUP(Table6[[#This Row],[Store_ID]],Table4[],3,FALSE)</f>
        <v>South</v>
      </c>
      <c r="R513" t="str">
        <f>VLOOKUP(Table6[[#This Row],[Store_ID]],Table4[],4,FALSE)</f>
        <v>Port Sharon</v>
      </c>
      <c r="S513" t="str">
        <f>VLOOKUP(Table6[[#This Row],[Store_ID]],Table4[],5,FALSE)</f>
        <v>Online</v>
      </c>
      <c r="T513">
        <v>3</v>
      </c>
      <c r="U513" s="6">
        <v>307.48</v>
      </c>
      <c r="V513" s="10">
        <v>0.24</v>
      </c>
      <c r="W513" t="s">
        <v>1807</v>
      </c>
      <c r="X513" s="6">
        <v>701.0544000000001</v>
      </c>
      <c r="AE513"/>
    </row>
    <row r="514" spans="1:31" x14ac:dyDescent="0.25">
      <c r="A514" t="s">
        <v>2321</v>
      </c>
      <c r="B514" t="str">
        <f>VLOOKUP(Table6[[#This Row],[Customer_ID]],Table1[[Customer_ID]:[Name]],2,FALSE)</f>
        <v>Tracy Stephens</v>
      </c>
      <c r="C514" t="str">
        <f>VLOOKUP(Table6[[#This Row],[Customer_ID]],Table1[[Customer_ID]:[City]],5,FALSE)</f>
        <v>New Joshuatown</v>
      </c>
      <c r="D514">
        <f>VLOOKUP(Table6[[#This Row],[Customer_ID]],Table1[],3,FALSE)</f>
        <v>64</v>
      </c>
      <c r="E514" t="str">
        <f>VLOOKUP(Table6[[#This Row],[Customer_ID]],Table1[],4,FALSE)</f>
        <v>Male</v>
      </c>
      <c r="F514" t="str">
        <f>VLOOKUP(Table6[[#This Row],[Customer_ID]],Table1[],6,FALSE)</f>
        <v>Maine</v>
      </c>
      <c r="G514" t="str">
        <f>VLOOKUP(Table6[[#This Row],[Customer_ID]],Table1[],8,FALSE)</f>
        <v>Platinum</v>
      </c>
      <c r="H514" t="s">
        <v>933</v>
      </c>
      <c r="I514" s="16">
        <v>45495</v>
      </c>
      <c r="J514" t="s">
        <v>1532</v>
      </c>
      <c r="K514" t="str">
        <f>VLOOKUP($J514,'Product_Dim (2)'!$A$2:$G$101,{3,4,5,6},FALSE)</f>
        <v>Clothing</v>
      </c>
      <c r="L514" t="str">
        <f>VLOOKUP($J514,'Product_Dim (2)'!$A$2:$G$101,{4,5,6},FALSE)</f>
        <v>Outerwear</v>
      </c>
      <c r="M514" s="6">
        <f t="array" ref="M514">VLOOKUP($J514,'Product_Dim (2)'!$A$2:$G$101,{6},FALSE)</f>
        <v>265.73266666666666</v>
      </c>
      <c r="N514">
        <f>VLOOKUP($J514,'Product_Dim (2)'!$A$2:$G$101,7,FALSE)</f>
        <v>352</v>
      </c>
      <c r="O514" t="s">
        <v>1796</v>
      </c>
      <c r="P514" t="str">
        <f>VLOOKUP($O514,'Store_Dim (2)'!$A$2:$E$21,2,FALSE)</f>
        <v>Mann-Austin</v>
      </c>
      <c r="Q514" t="str">
        <f>VLOOKUP(Table6[[#This Row],[Store_ID]],Table4[],3,FALSE)</f>
        <v>East</v>
      </c>
      <c r="R514" t="str">
        <f>VLOOKUP(Table6[[#This Row],[Store_ID]],Table4[],4,FALSE)</f>
        <v>Vasquezborough</v>
      </c>
      <c r="S514" t="str">
        <f>VLOOKUP(Table6[[#This Row],[Store_ID]],Table4[],5,FALSE)</f>
        <v>Online</v>
      </c>
      <c r="T514">
        <v>1</v>
      </c>
      <c r="U514" s="6">
        <v>505.23</v>
      </c>
      <c r="V514" s="10">
        <v>0.11</v>
      </c>
      <c r="W514" t="s">
        <v>1807</v>
      </c>
      <c r="X514" s="6">
        <v>449.65469999999999</v>
      </c>
      <c r="AE514"/>
    </row>
    <row r="515" spans="1:31" x14ac:dyDescent="0.25">
      <c r="A515" t="s">
        <v>2322</v>
      </c>
      <c r="B515" t="str">
        <f>VLOOKUP(Table6[[#This Row],[Customer_ID]],Table1[[Customer_ID]:[Name]],2,FALSE)</f>
        <v>Brandon Mcbride</v>
      </c>
      <c r="C515" t="str">
        <f>VLOOKUP(Table6[[#This Row],[Customer_ID]],Table1[[Customer_ID]:[City]],5,FALSE)</f>
        <v>Kellyside</v>
      </c>
      <c r="D515">
        <f>VLOOKUP(Table6[[#This Row],[Customer_ID]],Table1[],3,FALSE)</f>
        <v>63</v>
      </c>
      <c r="E515" t="str">
        <f>VLOOKUP(Table6[[#This Row],[Customer_ID]],Table1[],4,FALSE)</f>
        <v>Female</v>
      </c>
      <c r="F515" t="str">
        <f>VLOOKUP(Table6[[#This Row],[Customer_ID]],Table1[],6,FALSE)</f>
        <v>Alaska</v>
      </c>
      <c r="G515" t="str">
        <f>VLOOKUP(Table6[[#This Row],[Customer_ID]],Table1[],8,FALSE)</f>
        <v>Platinum</v>
      </c>
      <c r="H515" t="s">
        <v>1129</v>
      </c>
      <c r="I515" s="16">
        <v>45735</v>
      </c>
      <c r="J515" t="s">
        <v>1621</v>
      </c>
      <c r="K515" t="str">
        <f>VLOOKUP($J515,'Product_Dim (2)'!$A$2:$G$101,{3,4,5,6},FALSE)</f>
        <v>Sports</v>
      </c>
      <c r="L515" t="str">
        <f>VLOOKUP($J515,'Product_Dim (2)'!$A$2:$G$101,{4,5,6},FALSE)</f>
        <v>Team Sports</v>
      </c>
      <c r="M515" s="6">
        <f t="array" ref="M515">VLOOKUP($J515,'Product_Dim (2)'!$A$2:$G$101,{6},FALSE)</f>
        <v>318.91000000000003</v>
      </c>
      <c r="N515">
        <f>VLOOKUP($J515,'Product_Dim (2)'!$A$2:$G$101,7,FALSE)</f>
        <v>114</v>
      </c>
      <c r="O515" t="s">
        <v>1787</v>
      </c>
      <c r="P515" t="str">
        <f>VLOOKUP($O515,'Store_Dim (2)'!$A$2:$E$21,2,FALSE)</f>
        <v>Frederick-Wright</v>
      </c>
      <c r="Q515" t="str">
        <f>VLOOKUP(Table6[[#This Row],[Store_ID]],Table4[],3,FALSE)</f>
        <v>West</v>
      </c>
      <c r="R515" t="str">
        <f>VLOOKUP(Table6[[#This Row],[Store_ID]],Table4[],4,FALSE)</f>
        <v>New Jimmymouth</v>
      </c>
      <c r="S515" t="str">
        <f>VLOOKUP(Table6[[#This Row],[Store_ID]],Table4[],5,FALSE)</f>
        <v>Flagship</v>
      </c>
      <c r="T515">
        <v>1</v>
      </c>
      <c r="U515" s="6">
        <v>853.12</v>
      </c>
      <c r="V515" s="10">
        <v>0.19</v>
      </c>
      <c r="W515" t="s">
        <v>1812</v>
      </c>
      <c r="X515" s="6">
        <v>691.02719999999999</v>
      </c>
      <c r="AE515"/>
    </row>
    <row r="516" spans="1:31" x14ac:dyDescent="0.25">
      <c r="A516" t="s">
        <v>2323</v>
      </c>
      <c r="B516" t="str">
        <f>VLOOKUP(Table6[[#This Row],[Customer_ID]],Table1[[Customer_ID]:[Name]],2,FALSE)</f>
        <v>Jessica Mitchell</v>
      </c>
      <c r="C516" t="str">
        <f>VLOOKUP(Table6[[#This Row],[Customer_ID]],Table1[[Customer_ID]:[City]],5,FALSE)</f>
        <v>Matthewbury</v>
      </c>
      <c r="D516">
        <f>VLOOKUP(Table6[[#This Row],[Customer_ID]],Table1[],3,FALSE)</f>
        <v>43</v>
      </c>
      <c r="E516" t="str">
        <f>VLOOKUP(Table6[[#This Row],[Customer_ID]],Table1[],4,FALSE)</f>
        <v>Female</v>
      </c>
      <c r="F516" t="str">
        <f>VLOOKUP(Table6[[#This Row],[Customer_ID]],Table1[],6,FALSE)</f>
        <v>South Dakota</v>
      </c>
      <c r="G516" t="str">
        <f>VLOOKUP(Table6[[#This Row],[Customer_ID]],Table1[],8,FALSE)</f>
        <v>Silver</v>
      </c>
      <c r="H516" t="s">
        <v>439</v>
      </c>
      <c r="I516" s="16">
        <v>45312</v>
      </c>
      <c r="J516" t="s">
        <v>1526</v>
      </c>
      <c r="K516" t="str">
        <f>VLOOKUP($J516,'Product_Dim (2)'!$A$2:$G$101,{3,4,5,6},FALSE)</f>
        <v>Electronics</v>
      </c>
      <c r="L516" t="str">
        <f>VLOOKUP($J516,'Product_Dim (2)'!$A$2:$G$101,{4,5,6},FALSE)</f>
        <v>Computer</v>
      </c>
      <c r="M516" s="6">
        <f t="array" ref="M516">VLOOKUP($J516,'Product_Dim (2)'!$A$2:$G$101,{6},FALSE)</f>
        <v>112.42</v>
      </c>
      <c r="N516">
        <f>VLOOKUP($J516,'Product_Dim (2)'!$A$2:$G$101,7,FALSE)</f>
        <v>416</v>
      </c>
      <c r="O516" t="s">
        <v>1762</v>
      </c>
      <c r="P516" t="str">
        <f>VLOOKUP($O516,'Store_Dim (2)'!$A$2:$E$21,2,FALSE)</f>
        <v>Martinez-Mullins</v>
      </c>
      <c r="Q516" t="str">
        <f>VLOOKUP(Table6[[#This Row],[Store_ID]],Table4[],3,FALSE)</f>
        <v>South</v>
      </c>
      <c r="R516" t="str">
        <f>VLOOKUP(Table6[[#This Row],[Store_ID]],Table4[],4,FALSE)</f>
        <v>Williamsfurt</v>
      </c>
      <c r="S516" t="str">
        <f>VLOOKUP(Table6[[#This Row],[Store_ID]],Table4[],5,FALSE)</f>
        <v>Online</v>
      </c>
      <c r="T516">
        <v>4</v>
      </c>
      <c r="U516" s="6">
        <v>191.65</v>
      </c>
      <c r="V516" s="10">
        <v>0.19</v>
      </c>
      <c r="W516" t="s">
        <v>1809</v>
      </c>
      <c r="X516" s="6">
        <v>620.94600000000003</v>
      </c>
      <c r="AE516"/>
    </row>
    <row r="517" spans="1:31" x14ac:dyDescent="0.25">
      <c r="A517" t="s">
        <v>2324</v>
      </c>
      <c r="B517" t="str">
        <f>VLOOKUP(Table6[[#This Row],[Customer_ID]],Table1[[Customer_ID]:[Name]],2,FALSE)</f>
        <v>John Lawson</v>
      </c>
      <c r="C517" t="str">
        <f>VLOOKUP(Table6[[#This Row],[Customer_ID]],Table1[[Customer_ID]:[City]],5,FALSE)</f>
        <v>New Juliemouth</v>
      </c>
      <c r="D517">
        <f>VLOOKUP(Table6[[#This Row],[Customer_ID]],Table1[],3,FALSE)</f>
        <v>41</v>
      </c>
      <c r="E517" t="str">
        <f>VLOOKUP(Table6[[#This Row],[Customer_ID]],Table1[],4,FALSE)</f>
        <v>Female</v>
      </c>
      <c r="F517" t="str">
        <f>VLOOKUP(Table6[[#This Row],[Customer_ID]],Table1[],6,FALSE)</f>
        <v>North Carolina</v>
      </c>
      <c r="G517" t="str">
        <f>VLOOKUP(Table6[[#This Row],[Customer_ID]],Table1[],8,FALSE)</f>
        <v>Platinum</v>
      </c>
      <c r="H517" t="s">
        <v>530</v>
      </c>
      <c r="I517" s="16">
        <v>45286</v>
      </c>
      <c r="J517" t="s">
        <v>1625</v>
      </c>
      <c r="K517" t="str">
        <f>VLOOKUP($J517,'Product_Dim (2)'!$A$2:$G$101,{3,4,5,6},FALSE)</f>
        <v>Beauty</v>
      </c>
      <c r="L517" t="str">
        <f>VLOOKUP($J517,'Product_Dim (2)'!$A$2:$G$101,{4,5,6},FALSE)</f>
        <v>Makeup</v>
      </c>
      <c r="M517" s="6">
        <f t="array" ref="M517">VLOOKUP($J517,'Product_Dim (2)'!$A$2:$G$101,{6},FALSE)</f>
        <v>250.41615384615383</v>
      </c>
      <c r="N517">
        <f>VLOOKUP($J517,'Product_Dim (2)'!$A$2:$G$101,7,FALSE)</f>
        <v>431</v>
      </c>
      <c r="O517" t="s">
        <v>1749</v>
      </c>
      <c r="P517" t="str">
        <f>VLOOKUP($O517,'Store_Dim (2)'!$A$2:$E$21,2,FALSE)</f>
        <v>Johnson-Wright</v>
      </c>
      <c r="Q517" t="str">
        <f>VLOOKUP(Table6[[#This Row],[Store_ID]],Table4[],3,FALSE)</f>
        <v>North</v>
      </c>
      <c r="R517" t="str">
        <f>VLOOKUP(Table6[[#This Row],[Store_ID]],Table4[],4,FALSE)</f>
        <v>Hoodberg</v>
      </c>
      <c r="S517" t="str">
        <f>VLOOKUP(Table6[[#This Row],[Store_ID]],Table4[],5,FALSE)</f>
        <v>Outlet</v>
      </c>
      <c r="T517">
        <v>1</v>
      </c>
      <c r="U517" s="6">
        <v>169.69</v>
      </c>
      <c r="V517" s="10">
        <v>0.22</v>
      </c>
      <c r="W517" t="s">
        <v>1807</v>
      </c>
      <c r="X517" s="6">
        <v>132.35820000000001</v>
      </c>
      <c r="AE517"/>
    </row>
    <row r="518" spans="1:31" x14ac:dyDescent="0.25">
      <c r="A518" t="s">
        <v>2325</v>
      </c>
      <c r="B518" t="str">
        <f>VLOOKUP(Table6[[#This Row],[Customer_ID]],Table1[[Customer_ID]:[Name]],2,FALSE)</f>
        <v>Michelle Rogers</v>
      </c>
      <c r="C518" t="str">
        <f>VLOOKUP(Table6[[#This Row],[Customer_ID]],Table1[[Customer_ID]:[City]],5,FALSE)</f>
        <v>East Jessicaborough</v>
      </c>
      <c r="D518">
        <f>VLOOKUP(Table6[[#This Row],[Customer_ID]],Table1[],3,FALSE)</f>
        <v>56</v>
      </c>
      <c r="E518" t="str">
        <f>VLOOKUP(Table6[[#This Row],[Customer_ID]],Table1[],4,FALSE)</f>
        <v>Male</v>
      </c>
      <c r="F518" t="str">
        <f>VLOOKUP(Table6[[#This Row],[Customer_ID]],Table1[],6,FALSE)</f>
        <v>Hawaii</v>
      </c>
      <c r="G518" t="str">
        <f>VLOOKUP(Table6[[#This Row],[Customer_ID]],Table1[],8,FALSE)</f>
        <v>Platinum</v>
      </c>
      <c r="H518" t="s">
        <v>573</v>
      </c>
      <c r="I518" s="16">
        <v>45372</v>
      </c>
      <c r="J518" t="s">
        <v>1655</v>
      </c>
      <c r="K518" t="str">
        <f>VLOOKUP($J518,'Product_Dim (2)'!$A$2:$G$101,{3,4,5,6},FALSE)</f>
        <v>Electronics</v>
      </c>
      <c r="L518" t="str">
        <f>VLOOKUP($J518,'Product_Dim (2)'!$A$2:$G$101,{4,5,6},FALSE)</f>
        <v>Computer</v>
      </c>
      <c r="M518" s="6">
        <f t="array" ref="M518">VLOOKUP($J518,'Product_Dim (2)'!$A$2:$G$101,{6},FALSE)</f>
        <v>86.42</v>
      </c>
      <c r="N518">
        <f>VLOOKUP($J518,'Product_Dim (2)'!$A$2:$G$101,7,FALSE)</f>
        <v>222</v>
      </c>
      <c r="O518" t="s">
        <v>1782</v>
      </c>
      <c r="P518" t="str">
        <f>VLOOKUP($O518,'Store_Dim (2)'!$A$2:$E$21,2,FALSE)</f>
        <v>Mcdonald Inc</v>
      </c>
      <c r="Q518" t="str">
        <f>VLOOKUP(Table6[[#This Row],[Store_ID]],Table4[],3,FALSE)</f>
        <v>South</v>
      </c>
      <c r="R518" t="str">
        <f>VLOOKUP(Table6[[#This Row],[Store_ID]],Table4[],4,FALSE)</f>
        <v>Christopherland</v>
      </c>
      <c r="S518" t="str">
        <f>VLOOKUP(Table6[[#This Row],[Store_ID]],Table4[],5,FALSE)</f>
        <v>Outlet</v>
      </c>
      <c r="T518">
        <v>1</v>
      </c>
      <c r="U518" s="6">
        <v>145.43</v>
      </c>
      <c r="V518" s="10">
        <v>0.08</v>
      </c>
      <c r="W518" t="s">
        <v>1807</v>
      </c>
      <c r="X518" s="6">
        <v>133.79560000000001</v>
      </c>
      <c r="AE518"/>
    </row>
    <row r="519" spans="1:31" x14ac:dyDescent="0.25">
      <c r="A519" t="s">
        <v>2326</v>
      </c>
      <c r="B519" t="str">
        <f>VLOOKUP(Table6[[#This Row],[Customer_ID]],Table1[[Customer_ID]:[Name]],2,FALSE)</f>
        <v>Christy Hoffman</v>
      </c>
      <c r="C519" t="str">
        <f>VLOOKUP(Table6[[#This Row],[Customer_ID]],Table1[[Customer_ID]:[City]],5,FALSE)</f>
        <v>Garyberg</v>
      </c>
      <c r="D519">
        <f>VLOOKUP(Table6[[#This Row],[Customer_ID]],Table1[],3,FALSE)</f>
        <v>26</v>
      </c>
      <c r="E519" t="str">
        <f>VLOOKUP(Table6[[#This Row],[Customer_ID]],Table1[],4,FALSE)</f>
        <v>Female</v>
      </c>
      <c r="F519" t="str">
        <f>VLOOKUP(Table6[[#This Row],[Customer_ID]],Table1[],6,FALSE)</f>
        <v>Indiana</v>
      </c>
      <c r="G519" t="str">
        <f>VLOOKUP(Table6[[#This Row],[Customer_ID]],Table1[],8,FALSE)</f>
        <v>Platinum</v>
      </c>
      <c r="H519" t="s">
        <v>301</v>
      </c>
      <c r="I519" s="16">
        <v>45633</v>
      </c>
      <c r="J519" t="s">
        <v>1717</v>
      </c>
      <c r="K519" t="str">
        <f>VLOOKUP($J519,'Product_Dim (2)'!$A$2:$G$101,{3,4,5,6},FALSE)</f>
        <v>Electronics</v>
      </c>
      <c r="L519" t="str">
        <f>VLOOKUP($J519,'Product_Dim (2)'!$A$2:$G$101,{4,5,6},FALSE)</f>
        <v>Computer</v>
      </c>
      <c r="M519" s="6">
        <f t="array" ref="M519">VLOOKUP($J519,'Product_Dim (2)'!$A$2:$G$101,{6},FALSE)</f>
        <v>377.52</v>
      </c>
      <c r="N519">
        <f>VLOOKUP($J519,'Product_Dim (2)'!$A$2:$G$101,7,FALSE)</f>
        <v>485</v>
      </c>
      <c r="O519" t="s">
        <v>1777</v>
      </c>
      <c r="P519" t="str">
        <f>VLOOKUP($O519,'Store_Dim (2)'!$A$2:$E$21,2,FALSE)</f>
        <v>Thomas, Bridges and Harris</v>
      </c>
      <c r="Q519" t="str">
        <f>VLOOKUP(Table6[[#This Row],[Store_ID]],Table4[],3,FALSE)</f>
        <v>North</v>
      </c>
      <c r="R519" t="str">
        <f>VLOOKUP(Table6[[#This Row],[Store_ID]],Table4[],4,FALSE)</f>
        <v>Sabrinatown</v>
      </c>
      <c r="S519" t="str">
        <f>VLOOKUP(Table6[[#This Row],[Store_ID]],Table4[],5,FALSE)</f>
        <v>Online</v>
      </c>
      <c r="T519">
        <v>4</v>
      </c>
      <c r="U519" s="6">
        <v>828.35</v>
      </c>
      <c r="V519" s="10">
        <v>0.17</v>
      </c>
      <c r="W519" t="s">
        <v>1807</v>
      </c>
      <c r="X519" s="6">
        <v>2750.1219999999998</v>
      </c>
      <c r="AE519"/>
    </row>
    <row r="520" spans="1:31" x14ac:dyDescent="0.25">
      <c r="A520" t="s">
        <v>2327</v>
      </c>
      <c r="B520" t="str">
        <f>VLOOKUP(Table6[[#This Row],[Customer_ID]],Table1[[Customer_ID]:[Name]],2,FALSE)</f>
        <v>Joshua Smith Dvm</v>
      </c>
      <c r="C520" t="str">
        <f>VLOOKUP(Table6[[#This Row],[Customer_ID]],Table1[[Customer_ID]:[City]],5,FALSE)</f>
        <v>Melvinton</v>
      </c>
      <c r="D520">
        <f>VLOOKUP(Table6[[#This Row],[Customer_ID]],Table1[],3,FALSE)</f>
        <v>60</v>
      </c>
      <c r="E520" t="str">
        <f>VLOOKUP(Table6[[#This Row],[Customer_ID]],Table1[],4,FALSE)</f>
        <v>Male</v>
      </c>
      <c r="F520" t="str">
        <f>VLOOKUP(Table6[[#This Row],[Customer_ID]],Table1[],6,FALSE)</f>
        <v>Alaska</v>
      </c>
      <c r="G520" t="str">
        <f>VLOOKUP(Table6[[#This Row],[Customer_ID]],Table1[],8,FALSE)</f>
        <v>Gold</v>
      </c>
      <c r="H520" t="s">
        <v>1121</v>
      </c>
      <c r="I520" s="16">
        <v>45598</v>
      </c>
      <c r="J520" t="s">
        <v>1721</v>
      </c>
      <c r="K520" t="str">
        <f>VLOOKUP($J520,'Product_Dim (2)'!$A$2:$G$101,{3,4,5,6},FALSE)</f>
        <v>Sports</v>
      </c>
      <c r="L520" t="str">
        <f>VLOOKUP($J520,'Product_Dim (2)'!$A$2:$G$101,{4,5,6},FALSE)</f>
        <v>Accessories</v>
      </c>
      <c r="M520" s="6">
        <f t="array" ref="M520">VLOOKUP($J520,'Product_Dim (2)'!$A$2:$G$101,{6},FALSE)</f>
        <v>60.65</v>
      </c>
      <c r="N520">
        <f>VLOOKUP($J520,'Product_Dim (2)'!$A$2:$G$101,7,FALSE)</f>
        <v>75</v>
      </c>
      <c r="O520" t="s">
        <v>1762</v>
      </c>
      <c r="P520" t="str">
        <f>VLOOKUP($O520,'Store_Dim (2)'!$A$2:$E$21,2,FALSE)</f>
        <v>Martinez-Mullins</v>
      </c>
      <c r="Q520" t="str">
        <f>VLOOKUP(Table6[[#This Row],[Store_ID]],Table4[],3,FALSE)</f>
        <v>South</v>
      </c>
      <c r="R520" t="str">
        <f>VLOOKUP(Table6[[#This Row],[Store_ID]],Table4[],4,FALSE)</f>
        <v>Williamsfurt</v>
      </c>
      <c r="S520" t="str">
        <f>VLOOKUP(Table6[[#This Row],[Store_ID]],Table4[],5,FALSE)</f>
        <v>Online</v>
      </c>
      <c r="T520">
        <v>3</v>
      </c>
      <c r="U520" s="6">
        <v>268.76</v>
      </c>
      <c r="V520" s="10">
        <v>0.01</v>
      </c>
      <c r="W520" t="s">
        <v>1809</v>
      </c>
      <c r="X520" s="6">
        <v>798.21719999999993</v>
      </c>
      <c r="AE520"/>
    </row>
    <row r="521" spans="1:31" x14ac:dyDescent="0.25">
      <c r="A521" t="s">
        <v>2328</v>
      </c>
      <c r="B521" t="str">
        <f>VLOOKUP(Table6[[#This Row],[Customer_ID]],Table1[[Customer_ID]:[Name]],2,FALSE)</f>
        <v>Michelle Gonzalez</v>
      </c>
      <c r="C521" t="str">
        <f>VLOOKUP(Table6[[#This Row],[Customer_ID]],Table1[[Customer_ID]:[City]],5,FALSE)</f>
        <v>Clarkport</v>
      </c>
      <c r="D521">
        <f>VLOOKUP(Table6[[#This Row],[Customer_ID]],Table1[],3,FALSE)</f>
        <v>59</v>
      </c>
      <c r="E521" t="str">
        <f>VLOOKUP(Table6[[#This Row],[Customer_ID]],Table1[],4,FALSE)</f>
        <v>Male</v>
      </c>
      <c r="F521" t="str">
        <f>VLOOKUP(Table6[[#This Row],[Customer_ID]],Table1[],6,FALSE)</f>
        <v>West Virginia</v>
      </c>
      <c r="G521" t="str">
        <f>VLOOKUP(Table6[[#This Row],[Customer_ID]],Table1[],8,FALSE)</f>
        <v>Silver</v>
      </c>
      <c r="H521" t="s">
        <v>743</v>
      </c>
      <c r="I521" s="16">
        <v>45495</v>
      </c>
      <c r="J521" t="s">
        <v>1707</v>
      </c>
      <c r="K521" t="str">
        <f>VLOOKUP($J521,'Product_Dim (2)'!$A$2:$G$101,{3,4,5,6},FALSE)</f>
        <v>Sports</v>
      </c>
      <c r="L521" t="str">
        <f>VLOOKUP($J521,'Product_Dim (2)'!$A$2:$G$101,{4,5,6},FALSE)</f>
        <v>Accessories</v>
      </c>
      <c r="M521" s="6">
        <f t="array" ref="M521">VLOOKUP($J521,'Product_Dim (2)'!$A$2:$G$101,{6},FALSE)</f>
        <v>131.24</v>
      </c>
      <c r="N521">
        <f>VLOOKUP($J521,'Product_Dim (2)'!$A$2:$G$101,7,FALSE)</f>
        <v>232</v>
      </c>
      <c r="O521" t="s">
        <v>1735</v>
      </c>
      <c r="P521" t="str">
        <f>VLOOKUP($O521,'Store_Dim (2)'!$A$2:$E$21,2,FALSE)</f>
        <v>Rivera-Warner</v>
      </c>
      <c r="Q521" t="str">
        <f>VLOOKUP(Table6[[#This Row],[Store_ID]],Table4[],3,FALSE)</f>
        <v>East</v>
      </c>
      <c r="R521" t="str">
        <f>VLOOKUP(Table6[[#This Row],[Store_ID]],Table4[],4,FALSE)</f>
        <v>Washingtonfurt</v>
      </c>
      <c r="S521" t="str">
        <f>VLOOKUP(Table6[[#This Row],[Store_ID]],Table4[],5,FALSE)</f>
        <v>Flagship</v>
      </c>
      <c r="T521">
        <v>4</v>
      </c>
      <c r="U521" s="6">
        <v>370.09</v>
      </c>
      <c r="V521" s="10">
        <v>0.22</v>
      </c>
      <c r="W521" t="s">
        <v>1812</v>
      </c>
      <c r="X521" s="6">
        <v>1154.6808000000001</v>
      </c>
      <c r="AE521"/>
    </row>
    <row r="522" spans="1:31" x14ac:dyDescent="0.25">
      <c r="A522" t="s">
        <v>2329</v>
      </c>
      <c r="B522" t="str">
        <f>VLOOKUP(Table6[[#This Row],[Customer_ID]],Table1[[Customer_ID]:[Name]],2,FALSE)</f>
        <v>Dr. Ashley Yates Md</v>
      </c>
      <c r="C522" t="str">
        <f>VLOOKUP(Table6[[#This Row],[Customer_ID]],Table1[[Customer_ID]:[City]],5,FALSE)</f>
        <v>New Maria</v>
      </c>
      <c r="D522">
        <f>VLOOKUP(Table6[[#This Row],[Customer_ID]],Table1[],3,FALSE)</f>
        <v>32</v>
      </c>
      <c r="E522" t="str">
        <f>VLOOKUP(Table6[[#This Row],[Customer_ID]],Table1[],4,FALSE)</f>
        <v>Male</v>
      </c>
      <c r="F522" t="str">
        <f>VLOOKUP(Table6[[#This Row],[Customer_ID]],Table1[],6,FALSE)</f>
        <v>Wisconsin</v>
      </c>
      <c r="G522" t="str">
        <f>VLOOKUP(Table6[[#This Row],[Customer_ID]],Table1[],8,FALSE)</f>
        <v>Bronze</v>
      </c>
      <c r="H522" t="s">
        <v>803</v>
      </c>
      <c r="I522" s="16">
        <v>45229</v>
      </c>
      <c r="J522" t="s">
        <v>1687</v>
      </c>
      <c r="K522" t="str">
        <f>VLOOKUP($J522,'Product_Dim (2)'!$A$2:$G$101,{3,4,5,6},FALSE)</f>
        <v>Home</v>
      </c>
      <c r="L522" t="str">
        <f>VLOOKUP($J522,'Product_Dim (2)'!$A$2:$G$101,{4,5,6},FALSE)</f>
        <v>Decor</v>
      </c>
      <c r="M522" s="6">
        <f t="array" ref="M522">VLOOKUP($J522,'Product_Dim (2)'!$A$2:$G$101,{6},FALSE)</f>
        <v>325.26</v>
      </c>
      <c r="N522">
        <f>VLOOKUP($J522,'Product_Dim (2)'!$A$2:$G$101,7,FALSE)</f>
        <v>400</v>
      </c>
      <c r="O522" t="s">
        <v>1759</v>
      </c>
      <c r="P522" t="str">
        <f>VLOOKUP($O522,'Store_Dim (2)'!$A$2:$E$21,2,FALSE)</f>
        <v>Benson-Elliott</v>
      </c>
      <c r="Q522" t="str">
        <f>VLOOKUP(Table6[[#This Row],[Store_ID]],Table4[],3,FALSE)</f>
        <v>East</v>
      </c>
      <c r="R522" t="str">
        <f>VLOOKUP(Table6[[#This Row],[Store_ID]],Table4[],4,FALSE)</f>
        <v>Port Josephberg</v>
      </c>
      <c r="S522" t="str">
        <f>VLOOKUP(Table6[[#This Row],[Store_ID]],Table4[],5,FALSE)</f>
        <v>Online</v>
      </c>
      <c r="T522">
        <v>3</v>
      </c>
      <c r="U522" s="6">
        <v>679.22</v>
      </c>
      <c r="V522" s="10">
        <v>0.11</v>
      </c>
      <c r="W522" t="s">
        <v>1809</v>
      </c>
      <c r="X522" s="6">
        <v>1813.5174</v>
      </c>
      <c r="AE522"/>
    </row>
    <row r="523" spans="1:31" x14ac:dyDescent="0.25">
      <c r="A523" t="s">
        <v>2330</v>
      </c>
      <c r="B523" t="str">
        <f>VLOOKUP(Table6[[#This Row],[Customer_ID]],Table1[[Customer_ID]:[Name]],2,FALSE)</f>
        <v>James Orozco</v>
      </c>
      <c r="C523" t="str">
        <f>VLOOKUP(Table6[[#This Row],[Customer_ID]],Table1[[Customer_ID]:[City]],5,FALSE)</f>
        <v>Simpsonfort</v>
      </c>
      <c r="D523">
        <f>VLOOKUP(Table6[[#This Row],[Customer_ID]],Table1[],3,FALSE)</f>
        <v>37</v>
      </c>
      <c r="E523" t="str">
        <f>VLOOKUP(Table6[[#This Row],[Customer_ID]],Table1[],4,FALSE)</f>
        <v>Female</v>
      </c>
      <c r="F523" t="str">
        <f>VLOOKUP(Table6[[#This Row],[Customer_ID]],Table1[],6,FALSE)</f>
        <v>Maine</v>
      </c>
      <c r="G523" t="str">
        <f>VLOOKUP(Table6[[#This Row],[Customer_ID]],Table1[],8,FALSE)</f>
        <v>Gold</v>
      </c>
      <c r="H523" t="s">
        <v>1153</v>
      </c>
      <c r="I523" s="16">
        <v>45433</v>
      </c>
      <c r="J523" t="s">
        <v>1677</v>
      </c>
      <c r="K523" t="str">
        <f>VLOOKUP($J523,'Product_Dim (2)'!$A$2:$G$101,{3,4,5,6},FALSE)</f>
        <v>Sports</v>
      </c>
      <c r="L523" t="str">
        <f>VLOOKUP($J523,'Product_Dim (2)'!$A$2:$G$101,{4,5,6},FALSE)</f>
        <v>Team Sports</v>
      </c>
      <c r="M523" s="6">
        <f t="array" ref="M523">VLOOKUP($J523,'Product_Dim (2)'!$A$2:$G$101,{6},FALSE)</f>
        <v>107.06</v>
      </c>
      <c r="N523">
        <f>VLOOKUP($J523,'Product_Dim (2)'!$A$2:$G$101,7,FALSE)</f>
        <v>359</v>
      </c>
      <c r="O523" t="s">
        <v>1735</v>
      </c>
      <c r="P523" t="str">
        <f>VLOOKUP($O523,'Store_Dim (2)'!$A$2:$E$21,2,FALSE)</f>
        <v>Rivera-Warner</v>
      </c>
      <c r="Q523" t="str">
        <f>VLOOKUP(Table6[[#This Row],[Store_ID]],Table4[],3,FALSE)</f>
        <v>East</v>
      </c>
      <c r="R523" t="str">
        <f>VLOOKUP(Table6[[#This Row],[Store_ID]],Table4[],4,FALSE)</f>
        <v>Washingtonfurt</v>
      </c>
      <c r="S523" t="str">
        <f>VLOOKUP(Table6[[#This Row],[Store_ID]],Table4[],5,FALSE)</f>
        <v>Flagship</v>
      </c>
      <c r="T523">
        <v>3</v>
      </c>
      <c r="U523" s="6">
        <v>780.69</v>
      </c>
      <c r="V523" s="10">
        <v>0.1</v>
      </c>
      <c r="W523" t="s">
        <v>1812</v>
      </c>
      <c r="X523" s="6">
        <v>2107.8629999999998</v>
      </c>
      <c r="AE523"/>
    </row>
    <row r="524" spans="1:31" x14ac:dyDescent="0.25">
      <c r="A524" t="s">
        <v>2331</v>
      </c>
      <c r="B524" t="str">
        <f>VLOOKUP(Table6[[#This Row],[Customer_ID]],Table1[[Customer_ID]:[Name]],2,FALSE)</f>
        <v>Carol Bishop</v>
      </c>
      <c r="C524" t="str">
        <f>VLOOKUP(Table6[[#This Row],[Customer_ID]],Table1[[Customer_ID]:[City]],5,FALSE)</f>
        <v>Lake Saramouth</v>
      </c>
      <c r="D524">
        <f>VLOOKUP(Table6[[#This Row],[Customer_ID]],Table1[],3,FALSE)</f>
        <v>27</v>
      </c>
      <c r="E524" t="str">
        <f>VLOOKUP(Table6[[#This Row],[Customer_ID]],Table1[],4,FALSE)</f>
        <v>Female</v>
      </c>
      <c r="F524" t="str">
        <f>VLOOKUP(Table6[[#This Row],[Customer_ID]],Table1[],6,FALSE)</f>
        <v>Oregon</v>
      </c>
      <c r="G524" t="str">
        <f>VLOOKUP(Table6[[#This Row],[Customer_ID]],Table1[],8,FALSE)</f>
        <v>Silver</v>
      </c>
      <c r="H524" t="s">
        <v>826</v>
      </c>
      <c r="I524" s="16">
        <v>45766</v>
      </c>
      <c r="J524" t="s">
        <v>1615</v>
      </c>
      <c r="K524" t="str">
        <f>VLOOKUP($J524,'Product_Dim (2)'!$A$2:$G$101,{3,4,5,6},FALSE)</f>
        <v>Electronics</v>
      </c>
      <c r="L524" t="str">
        <f>VLOOKUP($J524,'Product_Dim (2)'!$A$2:$G$101,{4,5,6},FALSE)</f>
        <v>Accessories</v>
      </c>
      <c r="M524" s="6">
        <f t="array" ref="M524">VLOOKUP($J524,'Product_Dim (2)'!$A$2:$G$101,{6},FALSE)</f>
        <v>450.71</v>
      </c>
      <c r="N524">
        <f>VLOOKUP($J524,'Product_Dim (2)'!$A$2:$G$101,7,FALSE)</f>
        <v>389</v>
      </c>
      <c r="O524" t="s">
        <v>1744</v>
      </c>
      <c r="P524" t="str">
        <f>VLOOKUP($O524,'Store_Dim (2)'!$A$2:$E$21,2,FALSE)</f>
        <v>Black-Horn</v>
      </c>
      <c r="Q524" t="str">
        <f>VLOOKUP(Table6[[#This Row],[Store_ID]],Table4[],3,FALSE)</f>
        <v>South</v>
      </c>
      <c r="R524" t="str">
        <f>VLOOKUP(Table6[[#This Row],[Store_ID]],Table4[],4,FALSE)</f>
        <v>North Nancyview</v>
      </c>
      <c r="S524" t="str">
        <f>VLOOKUP(Table6[[#This Row],[Store_ID]],Table4[],5,FALSE)</f>
        <v>Outlet</v>
      </c>
      <c r="T524">
        <v>2</v>
      </c>
      <c r="U524" s="6">
        <v>42.97</v>
      </c>
      <c r="V524" s="10">
        <v>0.18</v>
      </c>
      <c r="W524" t="s">
        <v>1809</v>
      </c>
      <c r="X524" s="6">
        <v>70.470799999999997</v>
      </c>
      <c r="AE524"/>
    </row>
    <row r="525" spans="1:31" x14ac:dyDescent="0.25">
      <c r="A525" t="s">
        <v>2332</v>
      </c>
      <c r="B525" t="str">
        <f>VLOOKUP(Table6[[#This Row],[Customer_ID]],Table1[[Customer_ID]:[Name]],2,FALSE)</f>
        <v>Tommy Roberts</v>
      </c>
      <c r="C525" t="str">
        <f>VLOOKUP(Table6[[#This Row],[Customer_ID]],Table1[[Customer_ID]:[City]],5,FALSE)</f>
        <v>Port Tonyfort</v>
      </c>
      <c r="D525">
        <f>VLOOKUP(Table6[[#This Row],[Customer_ID]],Table1[],3,FALSE)</f>
        <v>22</v>
      </c>
      <c r="E525" t="str">
        <f>VLOOKUP(Table6[[#This Row],[Customer_ID]],Table1[],4,FALSE)</f>
        <v>Male</v>
      </c>
      <c r="F525" t="str">
        <f>VLOOKUP(Table6[[#This Row],[Customer_ID]],Table1[],6,FALSE)</f>
        <v>South Dakota</v>
      </c>
      <c r="G525" t="str">
        <f>VLOOKUP(Table6[[#This Row],[Customer_ID]],Table1[],8,FALSE)</f>
        <v>Silver</v>
      </c>
      <c r="H525" t="s">
        <v>900</v>
      </c>
      <c r="I525" s="16">
        <v>45639</v>
      </c>
      <c r="J525" t="s">
        <v>1695</v>
      </c>
      <c r="K525" t="str">
        <f>VLOOKUP($J525,'Product_Dim (2)'!$A$2:$G$101,{3,4,5,6},FALSE)</f>
        <v>Sports</v>
      </c>
      <c r="L525" t="str">
        <f>VLOOKUP($J525,'Product_Dim (2)'!$A$2:$G$101,{4,5,6},FALSE)</f>
        <v>Fitness</v>
      </c>
      <c r="M525" s="6">
        <f t="array" ref="M525">VLOOKUP($J525,'Product_Dim (2)'!$A$2:$G$101,{6},FALSE)</f>
        <v>152.91999999999999</v>
      </c>
      <c r="N525">
        <f>VLOOKUP($J525,'Product_Dim (2)'!$A$2:$G$101,7,FALSE)</f>
        <v>281</v>
      </c>
      <c r="O525" t="s">
        <v>1735</v>
      </c>
      <c r="P525" t="str">
        <f>VLOOKUP($O525,'Store_Dim (2)'!$A$2:$E$21,2,FALSE)</f>
        <v>Rivera-Warner</v>
      </c>
      <c r="Q525" t="str">
        <f>VLOOKUP(Table6[[#This Row],[Store_ID]],Table4[],3,FALSE)</f>
        <v>East</v>
      </c>
      <c r="R525" t="str">
        <f>VLOOKUP(Table6[[#This Row],[Store_ID]],Table4[],4,FALSE)</f>
        <v>Washingtonfurt</v>
      </c>
      <c r="S525" t="str">
        <f>VLOOKUP(Table6[[#This Row],[Store_ID]],Table4[],5,FALSE)</f>
        <v>Flagship</v>
      </c>
      <c r="T525">
        <v>4</v>
      </c>
      <c r="U525" s="6">
        <v>854.37</v>
      </c>
      <c r="V525" s="10">
        <v>7.0000000000000007E-2</v>
      </c>
      <c r="W525" t="s">
        <v>1809</v>
      </c>
      <c r="X525" s="6">
        <v>3178.2564000000002</v>
      </c>
      <c r="AE525"/>
    </row>
    <row r="526" spans="1:31" x14ac:dyDescent="0.25">
      <c r="A526" t="s">
        <v>2333</v>
      </c>
      <c r="B526" t="str">
        <f>VLOOKUP(Table6[[#This Row],[Customer_ID]],Table1[[Customer_ID]:[Name]],2,FALSE)</f>
        <v>Diane Watson</v>
      </c>
      <c r="C526" t="str">
        <f>VLOOKUP(Table6[[#This Row],[Customer_ID]],Table1[[Customer_ID]:[City]],5,FALSE)</f>
        <v>North Codyport</v>
      </c>
      <c r="D526">
        <f>VLOOKUP(Table6[[#This Row],[Customer_ID]],Table1[],3,FALSE)</f>
        <v>53</v>
      </c>
      <c r="E526" t="str">
        <f>VLOOKUP(Table6[[#This Row],[Customer_ID]],Table1[],4,FALSE)</f>
        <v>Female</v>
      </c>
      <c r="F526" t="str">
        <f>VLOOKUP(Table6[[#This Row],[Customer_ID]],Table1[],6,FALSE)</f>
        <v>Texas</v>
      </c>
      <c r="G526" t="str">
        <f>VLOOKUP(Table6[[#This Row],[Customer_ID]],Table1[],8,FALSE)</f>
        <v>Platinum</v>
      </c>
      <c r="H526" t="s">
        <v>351</v>
      </c>
      <c r="I526" s="16">
        <v>45774</v>
      </c>
      <c r="J526" t="s">
        <v>1579</v>
      </c>
      <c r="K526" t="str">
        <f>VLOOKUP($J526,'Product_Dim (2)'!$A$2:$G$101,{3,4,5,6},FALSE)</f>
        <v>Sports</v>
      </c>
      <c r="L526" t="str">
        <f>VLOOKUP($J526,'Product_Dim (2)'!$A$2:$G$101,{4,5,6},FALSE)</f>
        <v>Outdoor</v>
      </c>
      <c r="M526" s="6">
        <f t="array" ref="M526">VLOOKUP($J526,'Product_Dim (2)'!$A$2:$G$101,{6},FALSE)</f>
        <v>166.06</v>
      </c>
      <c r="N526">
        <f>VLOOKUP($J526,'Product_Dim (2)'!$A$2:$G$101,7,FALSE)</f>
        <v>340</v>
      </c>
      <c r="O526" t="s">
        <v>1787</v>
      </c>
      <c r="P526" t="str">
        <f>VLOOKUP($O526,'Store_Dim (2)'!$A$2:$E$21,2,FALSE)</f>
        <v>Frederick-Wright</v>
      </c>
      <c r="Q526" t="str">
        <f>VLOOKUP(Table6[[#This Row],[Store_ID]],Table4[],3,FALSE)</f>
        <v>West</v>
      </c>
      <c r="R526" t="str">
        <f>VLOOKUP(Table6[[#This Row],[Store_ID]],Table4[],4,FALSE)</f>
        <v>New Jimmymouth</v>
      </c>
      <c r="S526" t="str">
        <f>VLOOKUP(Table6[[#This Row],[Store_ID]],Table4[],5,FALSE)</f>
        <v>Flagship</v>
      </c>
      <c r="T526">
        <v>2</v>
      </c>
      <c r="U526" s="6">
        <v>409.52</v>
      </c>
      <c r="V526" s="10">
        <v>0.06</v>
      </c>
      <c r="W526" t="s">
        <v>1812</v>
      </c>
      <c r="X526" s="6">
        <v>769.8975999999999</v>
      </c>
      <c r="AE526"/>
    </row>
    <row r="527" spans="1:31" x14ac:dyDescent="0.25">
      <c r="A527" t="s">
        <v>2334</v>
      </c>
      <c r="B527" t="str">
        <f>VLOOKUP(Table6[[#This Row],[Customer_ID]],Table1[[Customer_ID]:[Name]],2,FALSE)</f>
        <v>Daniel Rivas</v>
      </c>
      <c r="C527" t="str">
        <f>VLOOKUP(Table6[[#This Row],[Customer_ID]],Table1[[Customer_ID]:[City]],5,FALSE)</f>
        <v>Dominiquefort</v>
      </c>
      <c r="D527">
        <f>VLOOKUP(Table6[[#This Row],[Customer_ID]],Table1[],3,FALSE)</f>
        <v>39</v>
      </c>
      <c r="E527" t="str">
        <f>VLOOKUP(Table6[[#This Row],[Customer_ID]],Table1[],4,FALSE)</f>
        <v>Female</v>
      </c>
      <c r="F527" t="str">
        <f>VLOOKUP(Table6[[#This Row],[Customer_ID]],Table1[],6,FALSE)</f>
        <v>Georgia</v>
      </c>
      <c r="G527" t="str">
        <f>VLOOKUP(Table6[[#This Row],[Customer_ID]],Table1[],8,FALSE)</f>
        <v>Silver</v>
      </c>
      <c r="H527" t="s">
        <v>542</v>
      </c>
      <c r="I527" s="16">
        <v>45569</v>
      </c>
      <c r="J527" t="s">
        <v>1679</v>
      </c>
      <c r="K527" t="str">
        <f>VLOOKUP($J527,'Product_Dim (2)'!$A$2:$G$101,{3,4,5,6},FALSE)</f>
        <v>Electronics</v>
      </c>
      <c r="L527" t="str">
        <f>VLOOKUP($J527,'Product_Dim (2)'!$A$2:$G$101,{4,5,6},FALSE)</f>
        <v>Audio</v>
      </c>
      <c r="M527" s="6">
        <f t="array" ref="M527">VLOOKUP($J527,'Product_Dim (2)'!$A$2:$G$101,{6},FALSE)</f>
        <v>403.71</v>
      </c>
      <c r="N527">
        <f>VLOOKUP($J527,'Product_Dim (2)'!$A$2:$G$101,7,FALSE)</f>
        <v>159</v>
      </c>
      <c r="O527" t="s">
        <v>1772</v>
      </c>
      <c r="P527" t="str">
        <f>VLOOKUP($O527,'Store_Dim (2)'!$A$2:$E$21,2,FALSE)</f>
        <v>Hill, Wagner and Ballard</v>
      </c>
      <c r="Q527" t="str">
        <f>VLOOKUP(Table6[[#This Row],[Store_ID]],Table4[],3,FALSE)</f>
        <v>East</v>
      </c>
      <c r="R527" t="str">
        <f>VLOOKUP(Table6[[#This Row],[Store_ID]],Table4[],4,FALSE)</f>
        <v>East Davidville</v>
      </c>
      <c r="S527" t="str">
        <f>VLOOKUP(Table6[[#This Row],[Store_ID]],Table4[],5,FALSE)</f>
        <v>Online</v>
      </c>
      <c r="T527">
        <v>2</v>
      </c>
      <c r="U527" s="6">
        <v>407.46</v>
      </c>
      <c r="V527" s="10">
        <v>0.21</v>
      </c>
      <c r="W527" t="s">
        <v>1807</v>
      </c>
      <c r="X527" s="6">
        <v>643.78679999999997</v>
      </c>
      <c r="AE527"/>
    </row>
    <row r="528" spans="1:31" x14ac:dyDescent="0.25">
      <c r="A528" t="s">
        <v>2335</v>
      </c>
      <c r="B528" t="str">
        <f>VLOOKUP(Table6[[#This Row],[Customer_ID]],Table1[[Customer_ID]:[Name]],2,FALSE)</f>
        <v>Casey Flores</v>
      </c>
      <c r="C528" t="str">
        <f>VLOOKUP(Table6[[#This Row],[Customer_ID]],Table1[[Customer_ID]:[City]],5,FALSE)</f>
        <v>Lake Michael</v>
      </c>
      <c r="D528">
        <f>VLOOKUP(Table6[[#This Row],[Customer_ID]],Table1[],3,FALSE)</f>
        <v>52</v>
      </c>
      <c r="E528" t="str">
        <f>VLOOKUP(Table6[[#This Row],[Customer_ID]],Table1[],4,FALSE)</f>
        <v>Female</v>
      </c>
      <c r="F528" t="str">
        <f>VLOOKUP(Table6[[#This Row],[Customer_ID]],Table1[],6,FALSE)</f>
        <v>Utah</v>
      </c>
      <c r="G528" t="str">
        <f>VLOOKUP(Table6[[#This Row],[Customer_ID]],Table1[],8,FALSE)</f>
        <v>Gold</v>
      </c>
      <c r="H528" t="s">
        <v>729</v>
      </c>
      <c r="I528" s="16">
        <v>45856</v>
      </c>
      <c r="J528" t="s">
        <v>1536</v>
      </c>
      <c r="K528" t="str">
        <f>VLOOKUP($J528,'Product_Dim (2)'!$A$2:$G$101,{3,4,5,6},FALSE)</f>
        <v>Clothing</v>
      </c>
      <c r="L528" t="str">
        <f>VLOOKUP($J528,'Product_Dim (2)'!$A$2:$G$101,{4,5,6},FALSE)</f>
        <v>Bottoms</v>
      </c>
      <c r="M528" s="6">
        <f t="array" ref="M528">VLOOKUP($J528,'Product_Dim (2)'!$A$2:$G$101,{6},FALSE)</f>
        <v>306.45999999999998</v>
      </c>
      <c r="N528">
        <f>VLOOKUP($J528,'Product_Dim (2)'!$A$2:$G$101,7,FALSE)</f>
        <v>487</v>
      </c>
      <c r="O528" t="s">
        <v>1765</v>
      </c>
      <c r="P528" t="str">
        <f>VLOOKUP($O528,'Store_Dim (2)'!$A$2:$E$21,2,FALSE)</f>
        <v>Bean, Jones and Park</v>
      </c>
      <c r="Q528" t="str">
        <f>VLOOKUP(Table6[[#This Row],[Store_ID]],Table4[],3,FALSE)</f>
        <v>West</v>
      </c>
      <c r="R528" t="str">
        <f>VLOOKUP(Table6[[#This Row],[Store_ID]],Table4[],4,FALSE)</f>
        <v>Thompsonborough</v>
      </c>
      <c r="S528" t="str">
        <f>VLOOKUP(Table6[[#This Row],[Store_ID]],Table4[],5,FALSE)</f>
        <v>Online</v>
      </c>
      <c r="T528">
        <v>1</v>
      </c>
      <c r="U528" s="6">
        <v>728.84</v>
      </c>
      <c r="V528" s="10">
        <v>0.28000000000000003</v>
      </c>
      <c r="W528" t="s">
        <v>1809</v>
      </c>
      <c r="X528" s="6">
        <v>524.76480000000004</v>
      </c>
      <c r="AE528"/>
    </row>
    <row r="529" spans="1:31" x14ac:dyDescent="0.25">
      <c r="A529" t="s">
        <v>2336</v>
      </c>
      <c r="B529" t="str">
        <f>VLOOKUP(Table6[[#This Row],[Customer_ID]],Table1[[Customer_ID]:[Name]],2,FALSE)</f>
        <v>April Phillips</v>
      </c>
      <c r="C529" t="str">
        <f>VLOOKUP(Table6[[#This Row],[Customer_ID]],Table1[[Customer_ID]:[City]],5,FALSE)</f>
        <v>Lake Carolyn</v>
      </c>
      <c r="D529">
        <f>VLOOKUP(Table6[[#This Row],[Customer_ID]],Table1[],3,FALSE)</f>
        <v>62</v>
      </c>
      <c r="E529" t="str">
        <f>VLOOKUP(Table6[[#This Row],[Customer_ID]],Table1[],4,FALSE)</f>
        <v>Female</v>
      </c>
      <c r="F529" t="str">
        <f>VLOOKUP(Table6[[#This Row],[Customer_ID]],Table1[],6,FALSE)</f>
        <v>Hawaii</v>
      </c>
      <c r="G529" t="str">
        <f>VLOOKUP(Table6[[#This Row],[Customer_ID]],Table1[],8,FALSE)</f>
        <v>Platinum</v>
      </c>
      <c r="H529" t="s">
        <v>1384</v>
      </c>
      <c r="I529" s="16">
        <v>45362</v>
      </c>
      <c r="J529" t="s">
        <v>1687</v>
      </c>
      <c r="K529" t="str">
        <f>VLOOKUP($J529,'Product_Dim (2)'!$A$2:$G$101,{3,4,5,6},FALSE)</f>
        <v>Home</v>
      </c>
      <c r="L529" t="str">
        <f>VLOOKUP($J529,'Product_Dim (2)'!$A$2:$G$101,{4,5,6},FALSE)</f>
        <v>Decor</v>
      </c>
      <c r="M529" s="6">
        <f t="array" ref="M529">VLOOKUP($J529,'Product_Dim (2)'!$A$2:$G$101,{6},FALSE)</f>
        <v>325.26</v>
      </c>
      <c r="N529">
        <f>VLOOKUP($J529,'Product_Dim (2)'!$A$2:$G$101,7,FALSE)</f>
        <v>400</v>
      </c>
      <c r="O529" t="s">
        <v>1759</v>
      </c>
      <c r="P529" t="str">
        <f>VLOOKUP($O529,'Store_Dim (2)'!$A$2:$E$21,2,FALSE)</f>
        <v>Benson-Elliott</v>
      </c>
      <c r="Q529" t="str">
        <f>VLOOKUP(Table6[[#This Row],[Store_ID]],Table4[],3,FALSE)</f>
        <v>East</v>
      </c>
      <c r="R529" t="str">
        <f>VLOOKUP(Table6[[#This Row],[Store_ID]],Table4[],4,FALSE)</f>
        <v>Port Josephberg</v>
      </c>
      <c r="S529" t="str">
        <f>VLOOKUP(Table6[[#This Row],[Store_ID]],Table4[],5,FALSE)</f>
        <v>Online</v>
      </c>
      <c r="T529">
        <v>4</v>
      </c>
      <c r="U529" s="6">
        <v>467.24</v>
      </c>
      <c r="V529" s="10">
        <v>0.08</v>
      </c>
      <c r="W529" t="s">
        <v>1809</v>
      </c>
      <c r="X529" s="6">
        <v>1719.4431999999999</v>
      </c>
      <c r="AE529"/>
    </row>
    <row r="530" spans="1:31" x14ac:dyDescent="0.25">
      <c r="A530" t="s">
        <v>2337</v>
      </c>
      <c r="B530" t="str">
        <f>VLOOKUP(Table6[[#This Row],[Customer_ID]],Table1[[Customer_ID]:[Name]],2,FALSE)</f>
        <v>Robert Jackson</v>
      </c>
      <c r="C530" t="str">
        <f>VLOOKUP(Table6[[#This Row],[Customer_ID]],Table1[[Customer_ID]:[City]],5,FALSE)</f>
        <v>Lake Brandy</v>
      </c>
      <c r="D530">
        <f>VLOOKUP(Table6[[#This Row],[Customer_ID]],Table1[],3,FALSE)</f>
        <v>44</v>
      </c>
      <c r="E530" t="str">
        <f>VLOOKUP(Table6[[#This Row],[Customer_ID]],Table1[],4,FALSE)</f>
        <v>Female</v>
      </c>
      <c r="F530" t="str">
        <f>VLOOKUP(Table6[[#This Row],[Customer_ID]],Table1[],6,FALSE)</f>
        <v>Tennessee</v>
      </c>
      <c r="G530" t="str">
        <f>VLOOKUP(Table6[[#This Row],[Customer_ID]],Table1[],8,FALSE)</f>
        <v>Platinum</v>
      </c>
      <c r="H530" t="s">
        <v>327</v>
      </c>
      <c r="I530" s="16">
        <v>45457</v>
      </c>
      <c r="J530" t="s">
        <v>1551</v>
      </c>
      <c r="K530" t="str">
        <f>VLOOKUP($J530,'Product_Dim (2)'!$A$2:$G$101,{3,4,5,6},FALSE)</f>
        <v>Home</v>
      </c>
      <c r="L530" t="str">
        <f>VLOOKUP($J530,'Product_Dim (2)'!$A$2:$G$101,{4,5,6},FALSE)</f>
        <v>Kitchen</v>
      </c>
      <c r="M530" s="6">
        <f t="array" ref="M530">VLOOKUP($J530,'Product_Dim (2)'!$A$2:$G$101,{6},FALSE)</f>
        <v>298.86</v>
      </c>
      <c r="N530">
        <f>VLOOKUP($J530,'Product_Dim (2)'!$A$2:$G$101,7,FALSE)</f>
        <v>308</v>
      </c>
      <c r="O530" t="s">
        <v>1775</v>
      </c>
      <c r="P530" t="str">
        <f>VLOOKUP($O530,'Store_Dim (2)'!$A$2:$E$21,2,FALSE)</f>
        <v>Aguirre-Keller</v>
      </c>
      <c r="Q530" t="str">
        <f>VLOOKUP(Table6[[#This Row],[Store_ID]],Table4[],3,FALSE)</f>
        <v>South</v>
      </c>
      <c r="R530" t="str">
        <f>VLOOKUP(Table6[[#This Row],[Store_ID]],Table4[],4,FALSE)</f>
        <v>Lake Michael</v>
      </c>
      <c r="S530" t="str">
        <f>VLOOKUP(Table6[[#This Row],[Store_ID]],Table4[],5,FALSE)</f>
        <v>Online</v>
      </c>
      <c r="T530">
        <v>1</v>
      </c>
      <c r="U530" s="6">
        <v>57.94</v>
      </c>
      <c r="V530" s="10">
        <v>0.13</v>
      </c>
      <c r="W530" t="s">
        <v>1809</v>
      </c>
      <c r="X530" s="6">
        <v>50.407799999999988</v>
      </c>
      <c r="AE530"/>
    </row>
    <row r="531" spans="1:31" x14ac:dyDescent="0.25">
      <c r="A531" t="s">
        <v>2338</v>
      </c>
      <c r="B531" t="str">
        <f>VLOOKUP(Table6[[#This Row],[Customer_ID]],Table1[[Customer_ID]:[Name]],2,FALSE)</f>
        <v>Evelyn Brown</v>
      </c>
      <c r="C531" t="str">
        <f>VLOOKUP(Table6[[#This Row],[Customer_ID]],Table1[[Customer_ID]:[City]],5,FALSE)</f>
        <v>West Victoriaborough</v>
      </c>
      <c r="D531">
        <f>VLOOKUP(Table6[[#This Row],[Customer_ID]],Table1[],3,FALSE)</f>
        <v>39</v>
      </c>
      <c r="E531" t="str">
        <f>VLOOKUP(Table6[[#This Row],[Customer_ID]],Table1[],4,FALSE)</f>
        <v>Male</v>
      </c>
      <c r="F531" t="str">
        <f>VLOOKUP(Table6[[#This Row],[Customer_ID]],Table1[],6,FALSE)</f>
        <v>New Mexico</v>
      </c>
      <c r="G531" t="str">
        <f>VLOOKUP(Table6[[#This Row],[Customer_ID]],Table1[],8,FALSE)</f>
        <v>Gold</v>
      </c>
      <c r="H531" t="s">
        <v>1069</v>
      </c>
      <c r="I531" s="16">
        <v>45338</v>
      </c>
      <c r="J531" t="s">
        <v>1629</v>
      </c>
      <c r="K531" t="str">
        <f>VLOOKUP($J531,'Product_Dim (2)'!$A$2:$G$101,{3,4,5,6},FALSE)</f>
        <v>Beauty</v>
      </c>
      <c r="L531" t="str">
        <f>VLOOKUP($J531,'Product_Dim (2)'!$A$2:$G$101,{4,5,6},FALSE)</f>
        <v>Fragrance</v>
      </c>
      <c r="M531" s="6">
        <f t="array" ref="M531">VLOOKUP($J531,'Product_Dim (2)'!$A$2:$G$101,{6},FALSE)</f>
        <v>43.29</v>
      </c>
      <c r="N531">
        <f>VLOOKUP($J531,'Product_Dim (2)'!$A$2:$G$101,7,FALSE)</f>
        <v>267</v>
      </c>
      <c r="O531" t="s">
        <v>1790</v>
      </c>
      <c r="P531" t="str">
        <f>VLOOKUP($O531,'Store_Dim (2)'!$A$2:$E$21,2,FALSE)</f>
        <v>Holloway Ltd</v>
      </c>
      <c r="Q531" t="str">
        <f>VLOOKUP(Table6[[#This Row],[Store_ID]],Table4[],3,FALSE)</f>
        <v>North</v>
      </c>
      <c r="R531" t="str">
        <f>VLOOKUP(Table6[[#This Row],[Store_ID]],Table4[],4,FALSE)</f>
        <v>Bensonhaven</v>
      </c>
      <c r="S531" t="str">
        <f>VLOOKUP(Table6[[#This Row],[Store_ID]],Table4[],5,FALSE)</f>
        <v>Flagship</v>
      </c>
      <c r="T531">
        <v>1</v>
      </c>
      <c r="U531" s="6">
        <v>540.1</v>
      </c>
      <c r="V531" s="10">
        <v>0.22</v>
      </c>
      <c r="W531" t="s">
        <v>1807</v>
      </c>
      <c r="X531" s="6">
        <v>421.27800000000002</v>
      </c>
      <c r="AE531"/>
    </row>
    <row r="532" spans="1:31" x14ac:dyDescent="0.25">
      <c r="A532" t="s">
        <v>2339</v>
      </c>
      <c r="B532" t="str">
        <f>VLOOKUP(Table6[[#This Row],[Customer_ID]],Table1[[Customer_ID]:[Name]],2,FALSE)</f>
        <v>Katherine Young</v>
      </c>
      <c r="C532" t="str">
        <f>VLOOKUP(Table6[[#This Row],[Customer_ID]],Table1[[Customer_ID]:[City]],5,FALSE)</f>
        <v>North Valeriemouth</v>
      </c>
      <c r="D532">
        <f>VLOOKUP(Table6[[#This Row],[Customer_ID]],Table1[],3,FALSE)</f>
        <v>29</v>
      </c>
      <c r="E532" t="str">
        <f>VLOOKUP(Table6[[#This Row],[Customer_ID]],Table1[],4,FALSE)</f>
        <v>Male</v>
      </c>
      <c r="F532" t="str">
        <f>VLOOKUP(Table6[[#This Row],[Customer_ID]],Table1[],6,FALSE)</f>
        <v>Vermont</v>
      </c>
      <c r="G532" t="str">
        <f>VLOOKUP(Table6[[#This Row],[Customer_ID]],Table1[],8,FALSE)</f>
        <v>Gold</v>
      </c>
      <c r="H532" t="s">
        <v>278</v>
      </c>
      <c r="I532" s="16">
        <v>45552</v>
      </c>
      <c r="J532" t="s">
        <v>1545</v>
      </c>
      <c r="K532" t="str">
        <f>VLOOKUP($J532,'Product_Dim (2)'!$A$2:$G$101,{3,4,5,6},FALSE)</f>
        <v>Electronics</v>
      </c>
      <c r="L532" t="str">
        <f>VLOOKUP($J532,'Product_Dim (2)'!$A$2:$G$101,{4,5,6},FALSE)</f>
        <v>Audio</v>
      </c>
      <c r="M532" s="6">
        <f t="array" ref="M532">VLOOKUP($J532,'Product_Dim (2)'!$A$2:$G$101,{6},FALSE)</f>
        <v>439.07</v>
      </c>
      <c r="N532">
        <f>VLOOKUP($J532,'Product_Dim (2)'!$A$2:$G$101,7,FALSE)</f>
        <v>142</v>
      </c>
      <c r="O532" t="s">
        <v>1796</v>
      </c>
      <c r="P532" t="str">
        <f>VLOOKUP($O532,'Store_Dim (2)'!$A$2:$E$21,2,FALSE)</f>
        <v>Mann-Austin</v>
      </c>
      <c r="Q532" t="str">
        <f>VLOOKUP(Table6[[#This Row],[Store_ID]],Table4[],3,FALSE)</f>
        <v>East</v>
      </c>
      <c r="R532" t="str">
        <f>VLOOKUP(Table6[[#This Row],[Store_ID]],Table4[],4,FALSE)</f>
        <v>Vasquezborough</v>
      </c>
      <c r="S532" t="str">
        <f>VLOOKUP(Table6[[#This Row],[Store_ID]],Table4[],5,FALSE)</f>
        <v>Online</v>
      </c>
      <c r="T532">
        <v>4</v>
      </c>
      <c r="U532" s="6">
        <v>816.28</v>
      </c>
      <c r="V532" s="10">
        <v>0.15</v>
      </c>
      <c r="W532" t="s">
        <v>1812</v>
      </c>
      <c r="X532" s="6">
        <v>2775.3519999999999</v>
      </c>
      <c r="AE532"/>
    </row>
    <row r="533" spans="1:31" x14ac:dyDescent="0.25">
      <c r="A533" t="s">
        <v>2340</v>
      </c>
      <c r="B533" t="str">
        <f>VLOOKUP(Table6[[#This Row],[Customer_ID]],Table1[[Customer_ID]:[Name]],2,FALSE)</f>
        <v>Michelle Myers</v>
      </c>
      <c r="C533" t="str">
        <f>VLOOKUP(Table6[[#This Row],[Customer_ID]],Table1[[Customer_ID]:[City]],5,FALSE)</f>
        <v>West Daniel</v>
      </c>
      <c r="D533">
        <f>VLOOKUP(Table6[[#This Row],[Customer_ID]],Table1[],3,FALSE)</f>
        <v>33</v>
      </c>
      <c r="E533" t="str">
        <f>VLOOKUP(Table6[[#This Row],[Customer_ID]],Table1[],4,FALSE)</f>
        <v>Female</v>
      </c>
      <c r="F533" t="str">
        <f>VLOOKUP(Table6[[#This Row],[Customer_ID]],Table1[],6,FALSE)</f>
        <v>South Carolina</v>
      </c>
      <c r="G533" t="str">
        <f>VLOOKUP(Table6[[#This Row],[Customer_ID]],Table1[],8,FALSE)</f>
        <v>Bronze</v>
      </c>
      <c r="H533" t="s">
        <v>583</v>
      </c>
      <c r="I533" s="16">
        <v>45895</v>
      </c>
      <c r="J533" t="s">
        <v>1615</v>
      </c>
      <c r="K533" t="str">
        <f>VLOOKUP($J533,'Product_Dim (2)'!$A$2:$G$101,{3,4,5,6},FALSE)</f>
        <v>Electronics</v>
      </c>
      <c r="L533" t="str">
        <f>VLOOKUP($J533,'Product_Dim (2)'!$A$2:$G$101,{4,5,6},FALSE)</f>
        <v>Accessories</v>
      </c>
      <c r="M533" s="6">
        <f t="array" ref="M533">VLOOKUP($J533,'Product_Dim (2)'!$A$2:$G$101,{6},FALSE)</f>
        <v>450.71</v>
      </c>
      <c r="N533">
        <f>VLOOKUP($J533,'Product_Dim (2)'!$A$2:$G$101,7,FALSE)</f>
        <v>389</v>
      </c>
      <c r="O533" t="s">
        <v>1765</v>
      </c>
      <c r="P533" t="str">
        <f>VLOOKUP($O533,'Store_Dim (2)'!$A$2:$E$21,2,FALSE)</f>
        <v>Bean, Jones and Park</v>
      </c>
      <c r="Q533" t="str">
        <f>VLOOKUP(Table6[[#This Row],[Store_ID]],Table4[],3,FALSE)</f>
        <v>West</v>
      </c>
      <c r="R533" t="str">
        <f>VLOOKUP(Table6[[#This Row],[Store_ID]],Table4[],4,FALSE)</f>
        <v>Thompsonborough</v>
      </c>
      <c r="S533" t="str">
        <f>VLOOKUP(Table6[[#This Row],[Store_ID]],Table4[],5,FALSE)</f>
        <v>Online</v>
      </c>
      <c r="T533">
        <v>4</v>
      </c>
      <c r="U533" s="6">
        <v>727.49</v>
      </c>
      <c r="V533" s="10">
        <v>0.11</v>
      </c>
      <c r="W533" t="s">
        <v>1807</v>
      </c>
      <c r="X533" s="6">
        <v>2589.8643999999999</v>
      </c>
      <c r="AE533"/>
    </row>
    <row r="534" spans="1:31" x14ac:dyDescent="0.25">
      <c r="A534" t="s">
        <v>2341</v>
      </c>
      <c r="B534" t="str">
        <f>VLOOKUP(Table6[[#This Row],[Customer_ID]],Table1[[Customer_ID]:[Name]],2,FALSE)</f>
        <v>Amy Wilson</v>
      </c>
      <c r="C534" t="str">
        <f>VLOOKUP(Table6[[#This Row],[Customer_ID]],Table1[[Customer_ID]:[City]],5,FALSE)</f>
        <v>Morrisburgh</v>
      </c>
      <c r="D534">
        <f>VLOOKUP(Table6[[#This Row],[Customer_ID]],Table1[],3,FALSE)</f>
        <v>44</v>
      </c>
      <c r="E534" t="str">
        <f>VLOOKUP(Table6[[#This Row],[Customer_ID]],Table1[],4,FALSE)</f>
        <v>Female</v>
      </c>
      <c r="F534" t="str">
        <f>VLOOKUP(Table6[[#This Row],[Customer_ID]],Table1[],6,FALSE)</f>
        <v>Indiana</v>
      </c>
      <c r="G534" t="str">
        <f>VLOOKUP(Table6[[#This Row],[Customer_ID]],Table1[],8,FALSE)</f>
        <v>Platinum</v>
      </c>
      <c r="H534" t="s">
        <v>562</v>
      </c>
      <c r="I534" s="16">
        <v>45447</v>
      </c>
      <c r="J534" t="s">
        <v>1703</v>
      </c>
      <c r="K534" t="str">
        <f>VLOOKUP($J534,'Product_Dim (2)'!$A$2:$G$101,{3,4,5,6},FALSE)</f>
        <v>Home</v>
      </c>
      <c r="L534" t="str">
        <f>VLOOKUP($J534,'Product_Dim (2)'!$A$2:$G$101,{4,5,6},FALSE)</f>
        <v>Kitchen</v>
      </c>
      <c r="M534" s="6">
        <f t="array" ref="M534">VLOOKUP($J534,'Product_Dim (2)'!$A$2:$G$101,{6},FALSE)</f>
        <v>176.07</v>
      </c>
      <c r="N534">
        <f>VLOOKUP($J534,'Product_Dim (2)'!$A$2:$G$101,7,FALSE)</f>
        <v>82</v>
      </c>
      <c r="O534" t="s">
        <v>1780</v>
      </c>
      <c r="P534" t="str">
        <f>VLOOKUP($O534,'Store_Dim (2)'!$A$2:$E$21,2,FALSE)</f>
        <v>Gardner, Humphrey and Contreras</v>
      </c>
      <c r="Q534" t="str">
        <f>VLOOKUP(Table6[[#This Row],[Store_ID]],Table4[],3,FALSE)</f>
        <v>East</v>
      </c>
      <c r="R534" t="str">
        <f>VLOOKUP(Table6[[#This Row],[Store_ID]],Table4[],4,FALSE)</f>
        <v>Johnsonville</v>
      </c>
      <c r="S534" t="str">
        <f>VLOOKUP(Table6[[#This Row],[Store_ID]],Table4[],5,FALSE)</f>
        <v>Flagship</v>
      </c>
      <c r="T534">
        <v>4</v>
      </c>
      <c r="U534" s="6">
        <v>817.92</v>
      </c>
      <c r="V534" s="10">
        <v>0.21</v>
      </c>
      <c r="W534" t="s">
        <v>1807</v>
      </c>
      <c r="X534" s="6">
        <v>2584.6271999999999</v>
      </c>
      <c r="AE534"/>
    </row>
    <row r="535" spans="1:31" x14ac:dyDescent="0.25">
      <c r="A535" t="s">
        <v>2342</v>
      </c>
      <c r="B535" t="str">
        <f>VLOOKUP(Table6[[#This Row],[Customer_ID]],Table1[[Customer_ID]:[Name]],2,FALSE)</f>
        <v>Andrew Smith</v>
      </c>
      <c r="C535" t="str">
        <f>VLOOKUP(Table6[[#This Row],[Customer_ID]],Table1[[Customer_ID]:[City]],5,FALSE)</f>
        <v>East Matthew</v>
      </c>
      <c r="D535">
        <f>VLOOKUP(Table6[[#This Row],[Customer_ID]],Table1[],3,FALSE)</f>
        <v>60</v>
      </c>
      <c r="E535" t="str">
        <f>VLOOKUP(Table6[[#This Row],[Customer_ID]],Table1[],4,FALSE)</f>
        <v>Male</v>
      </c>
      <c r="F535" t="str">
        <f>VLOOKUP(Table6[[#This Row],[Customer_ID]],Table1[],6,FALSE)</f>
        <v>Wisconsin</v>
      </c>
      <c r="G535" t="str">
        <f>VLOOKUP(Table6[[#This Row],[Customer_ID]],Table1[],8,FALSE)</f>
        <v>Bronze</v>
      </c>
      <c r="H535" t="s">
        <v>1012</v>
      </c>
      <c r="I535" s="16">
        <v>45578</v>
      </c>
      <c r="J535" t="s">
        <v>1607</v>
      </c>
      <c r="K535" t="str">
        <f>VLOOKUP($J535,'Product_Dim (2)'!$A$2:$G$101,{3,4,5,6},FALSE)</f>
        <v>Sports</v>
      </c>
      <c r="L535" t="str">
        <f>VLOOKUP($J535,'Product_Dim (2)'!$A$2:$G$101,{4,5,6},FALSE)</f>
        <v>Outdoor</v>
      </c>
      <c r="M535" s="6">
        <f t="array" ref="M535">VLOOKUP($J535,'Product_Dim (2)'!$A$2:$G$101,{6},FALSE)</f>
        <v>135.61000000000001</v>
      </c>
      <c r="N535">
        <f>VLOOKUP($J535,'Product_Dim (2)'!$A$2:$G$101,7,FALSE)</f>
        <v>394</v>
      </c>
      <c r="O535" t="s">
        <v>1762</v>
      </c>
      <c r="P535" t="str">
        <f>VLOOKUP($O535,'Store_Dim (2)'!$A$2:$E$21,2,FALSE)</f>
        <v>Martinez-Mullins</v>
      </c>
      <c r="Q535" t="str">
        <f>VLOOKUP(Table6[[#This Row],[Store_ID]],Table4[],3,FALSE)</f>
        <v>South</v>
      </c>
      <c r="R535" t="str">
        <f>VLOOKUP(Table6[[#This Row],[Store_ID]],Table4[],4,FALSE)</f>
        <v>Williamsfurt</v>
      </c>
      <c r="S535" t="str">
        <f>VLOOKUP(Table6[[#This Row],[Store_ID]],Table4[],5,FALSE)</f>
        <v>Online</v>
      </c>
      <c r="T535">
        <v>2</v>
      </c>
      <c r="U535" s="6">
        <v>358.45</v>
      </c>
      <c r="V535" s="10">
        <v>7.0000000000000007E-2</v>
      </c>
      <c r="W535" t="s">
        <v>1812</v>
      </c>
      <c r="X535" s="6">
        <v>666.71699999999998</v>
      </c>
      <c r="AE535"/>
    </row>
    <row r="536" spans="1:31" x14ac:dyDescent="0.25">
      <c r="A536" t="s">
        <v>2343</v>
      </c>
      <c r="B536" t="str">
        <f>VLOOKUP(Table6[[#This Row],[Customer_ID]],Table1[[Customer_ID]:[Name]],2,FALSE)</f>
        <v>Mary Boyd</v>
      </c>
      <c r="C536" t="str">
        <f>VLOOKUP(Table6[[#This Row],[Customer_ID]],Table1[[Customer_ID]:[City]],5,FALSE)</f>
        <v>New Logan</v>
      </c>
      <c r="D536">
        <f>VLOOKUP(Table6[[#This Row],[Customer_ID]],Table1[],3,FALSE)</f>
        <v>25</v>
      </c>
      <c r="E536" t="str">
        <f>VLOOKUP(Table6[[#This Row],[Customer_ID]],Table1[],4,FALSE)</f>
        <v>Female</v>
      </c>
      <c r="F536" t="str">
        <f>VLOOKUP(Table6[[#This Row],[Customer_ID]],Table1[],6,FALSE)</f>
        <v>Michigan</v>
      </c>
      <c r="G536" t="str">
        <f>VLOOKUP(Table6[[#This Row],[Customer_ID]],Table1[],8,FALSE)</f>
        <v>Bronze</v>
      </c>
      <c r="H536" t="s">
        <v>651</v>
      </c>
      <c r="I536" s="16">
        <v>45697</v>
      </c>
      <c r="J536" t="s">
        <v>1705</v>
      </c>
      <c r="K536" t="str">
        <f>VLOOKUP($J536,'Product_Dim (2)'!$A$2:$G$101,{3,4,5,6},FALSE)</f>
        <v>Home</v>
      </c>
      <c r="L536" t="str">
        <f>VLOOKUP($J536,'Product_Dim (2)'!$A$2:$G$101,{4,5,6},FALSE)</f>
        <v>Lighting</v>
      </c>
      <c r="M536" s="6">
        <f t="array" ref="M536">VLOOKUP($J536,'Product_Dim (2)'!$A$2:$G$101,{6},FALSE)</f>
        <v>371.38</v>
      </c>
      <c r="N536">
        <f>VLOOKUP($J536,'Product_Dim (2)'!$A$2:$G$101,7,FALSE)</f>
        <v>220</v>
      </c>
      <c r="O536" t="s">
        <v>1769</v>
      </c>
      <c r="P536" t="str">
        <f>VLOOKUP($O536,'Store_Dim (2)'!$A$2:$E$21,2,FALSE)</f>
        <v>Moore, Padilla and Butler</v>
      </c>
      <c r="Q536" t="str">
        <f>VLOOKUP(Table6[[#This Row],[Store_ID]],Table4[],3,FALSE)</f>
        <v>South</v>
      </c>
      <c r="R536" t="str">
        <f>VLOOKUP(Table6[[#This Row],[Store_ID]],Table4[],4,FALSE)</f>
        <v>East Johnstad</v>
      </c>
      <c r="S536" t="str">
        <f>VLOOKUP(Table6[[#This Row],[Store_ID]],Table4[],5,FALSE)</f>
        <v>Flagship</v>
      </c>
      <c r="T536">
        <v>1</v>
      </c>
      <c r="U536" s="6">
        <v>972.06</v>
      </c>
      <c r="V536" s="10">
        <v>0.3</v>
      </c>
      <c r="W536" t="s">
        <v>1812</v>
      </c>
      <c r="X536" s="6">
        <v>680.44199999999989</v>
      </c>
      <c r="AE536"/>
    </row>
    <row r="537" spans="1:31" x14ac:dyDescent="0.25">
      <c r="A537" t="s">
        <v>2344</v>
      </c>
      <c r="B537" t="str">
        <f>VLOOKUP(Table6[[#This Row],[Customer_ID]],Table1[[Customer_ID]:[Name]],2,FALSE)</f>
        <v>Mike Jennings</v>
      </c>
      <c r="C537" t="str">
        <f>VLOOKUP(Table6[[#This Row],[Customer_ID]],Table1[[Customer_ID]:[City]],5,FALSE)</f>
        <v>Fostermouth</v>
      </c>
      <c r="D537">
        <f>VLOOKUP(Table6[[#This Row],[Customer_ID]],Table1[],3,FALSE)</f>
        <v>48</v>
      </c>
      <c r="E537" t="str">
        <f>VLOOKUP(Table6[[#This Row],[Customer_ID]],Table1[],4,FALSE)</f>
        <v>Female</v>
      </c>
      <c r="F537" t="str">
        <f>VLOOKUP(Table6[[#This Row],[Customer_ID]],Table1[],6,FALSE)</f>
        <v>Arizona</v>
      </c>
      <c r="G537" t="str">
        <f>VLOOKUP(Table6[[#This Row],[Customer_ID]],Table1[],8,FALSE)</f>
        <v>Gold</v>
      </c>
      <c r="H537" t="s">
        <v>130</v>
      </c>
      <c r="I537" s="16">
        <v>45281</v>
      </c>
      <c r="J537" t="s">
        <v>1563</v>
      </c>
      <c r="K537" t="str">
        <f>VLOOKUP($J537,'Product_Dim (2)'!$A$2:$G$101,{3,4,5,6},FALSE)</f>
        <v>Beauty</v>
      </c>
      <c r="L537" t="str">
        <f>VLOOKUP($J537,'Product_Dim (2)'!$A$2:$G$101,{4,5,6},FALSE)</f>
        <v>Grooming</v>
      </c>
      <c r="M537" s="6">
        <f t="array" ref="M537">VLOOKUP($J537,'Product_Dim (2)'!$A$2:$G$101,{6},FALSE)</f>
        <v>337.42</v>
      </c>
      <c r="N537">
        <f>VLOOKUP($J537,'Product_Dim (2)'!$A$2:$G$101,7,FALSE)</f>
        <v>256</v>
      </c>
      <c r="O537" t="s">
        <v>1735</v>
      </c>
      <c r="P537" t="str">
        <f>VLOOKUP($O537,'Store_Dim (2)'!$A$2:$E$21,2,FALSE)</f>
        <v>Rivera-Warner</v>
      </c>
      <c r="Q537" t="str">
        <f>VLOOKUP(Table6[[#This Row],[Store_ID]],Table4[],3,FALSE)</f>
        <v>East</v>
      </c>
      <c r="R537" t="str">
        <f>VLOOKUP(Table6[[#This Row],[Store_ID]],Table4[],4,FALSE)</f>
        <v>Washingtonfurt</v>
      </c>
      <c r="S537" t="str">
        <f>VLOOKUP(Table6[[#This Row],[Store_ID]],Table4[],5,FALSE)</f>
        <v>Flagship</v>
      </c>
      <c r="T537">
        <v>1</v>
      </c>
      <c r="U537" s="6">
        <v>791.36</v>
      </c>
      <c r="V537" s="10">
        <v>0.06</v>
      </c>
      <c r="W537" t="s">
        <v>1809</v>
      </c>
      <c r="X537" s="6">
        <v>743.87839999999994</v>
      </c>
      <c r="AE537"/>
    </row>
    <row r="538" spans="1:31" x14ac:dyDescent="0.25">
      <c r="A538" t="s">
        <v>2345</v>
      </c>
      <c r="B538" t="str">
        <f>VLOOKUP(Table6[[#This Row],[Customer_ID]],Table1[[Customer_ID]:[Name]],2,FALSE)</f>
        <v>Elizabeth Johnson</v>
      </c>
      <c r="C538" t="str">
        <f>VLOOKUP(Table6[[#This Row],[Customer_ID]],Table1[[Customer_ID]:[City]],5,FALSE)</f>
        <v>Anitaland</v>
      </c>
      <c r="D538">
        <f>VLOOKUP(Table6[[#This Row],[Customer_ID]],Table1[],3,FALSE)</f>
        <v>53</v>
      </c>
      <c r="E538" t="str">
        <f>VLOOKUP(Table6[[#This Row],[Customer_ID]],Table1[],4,FALSE)</f>
        <v>Female</v>
      </c>
      <c r="F538" t="str">
        <f>VLOOKUP(Table6[[#This Row],[Customer_ID]],Table1[],6,FALSE)</f>
        <v>Washington</v>
      </c>
      <c r="G538" t="str">
        <f>VLOOKUP(Table6[[#This Row],[Customer_ID]],Table1[],8,FALSE)</f>
        <v>Silver</v>
      </c>
      <c r="H538" t="s">
        <v>980</v>
      </c>
      <c r="I538" s="16">
        <v>45855</v>
      </c>
      <c r="J538" t="s">
        <v>1659</v>
      </c>
      <c r="K538" t="str">
        <f>VLOOKUP($J538,'Product_Dim (2)'!$A$2:$G$101,{3,4,5,6},FALSE)</f>
        <v>Beauty</v>
      </c>
      <c r="L538" t="str">
        <f>VLOOKUP($J538,'Product_Dim (2)'!$A$2:$G$101,{4,5,6},FALSE)</f>
        <v>Makeup</v>
      </c>
      <c r="M538" s="6">
        <f t="array" ref="M538">VLOOKUP($J538,'Product_Dim (2)'!$A$2:$G$101,{6},FALSE)</f>
        <v>299.11</v>
      </c>
      <c r="N538">
        <f>VLOOKUP($J538,'Product_Dim (2)'!$A$2:$G$101,7,FALSE)</f>
        <v>118</v>
      </c>
      <c r="O538" t="s">
        <v>1756</v>
      </c>
      <c r="P538" t="str">
        <f>VLOOKUP($O538,'Store_Dim (2)'!$A$2:$E$21,2,FALSE)</f>
        <v>Gray Ltd</v>
      </c>
      <c r="Q538" t="str">
        <f>VLOOKUP(Table6[[#This Row],[Store_ID]],Table4[],3,FALSE)</f>
        <v>North</v>
      </c>
      <c r="R538" t="str">
        <f>VLOOKUP(Table6[[#This Row],[Store_ID]],Table4[],4,FALSE)</f>
        <v>New Michaelchester</v>
      </c>
      <c r="S538" t="str">
        <f>VLOOKUP(Table6[[#This Row],[Store_ID]],Table4[],5,FALSE)</f>
        <v>Outlet</v>
      </c>
      <c r="T538">
        <v>4</v>
      </c>
      <c r="U538" s="6">
        <v>839.65</v>
      </c>
      <c r="V538" s="10">
        <v>0.26</v>
      </c>
      <c r="W538" t="s">
        <v>1812</v>
      </c>
      <c r="X538" s="6">
        <v>2485.364</v>
      </c>
      <c r="AE538"/>
    </row>
    <row r="539" spans="1:31" x14ac:dyDescent="0.25">
      <c r="A539" t="s">
        <v>2346</v>
      </c>
      <c r="B539" t="str">
        <f>VLOOKUP(Table6[[#This Row],[Customer_ID]],Table1[[Customer_ID]:[Name]],2,FALSE)</f>
        <v>Damon Perez</v>
      </c>
      <c r="C539" t="str">
        <f>VLOOKUP(Table6[[#This Row],[Customer_ID]],Table1[[Customer_ID]:[City]],5,FALSE)</f>
        <v>Jasonton</v>
      </c>
      <c r="D539">
        <f>VLOOKUP(Table6[[#This Row],[Customer_ID]],Table1[],3,FALSE)</f>
        <v>21</v>
      </c>
      <c r="E539" t="str">
        <f>VLOOKUP(Table6[[#This Row],[Customer_ID]],Table1[],4,FALSE)</f>
        <v>Male</v>
      </c>
      <c r="F539" t="str">
        <f>VLOOKUP(Table6[[#This Row],[Customer_ID]],Table1[],6,FALSE)</f>
        <v>Ohio</v>
      </c>
      <c r="G539" t="str">
        <f>VLOOKUP(Table6[[#This Row],[Customer_ID]],Table1[],8,FALSE)</f>
        <v>Gold</v>
      </c>
      <c r="H539" t="s">
        <v>808</v>
      </c>
      <c r="I539" s="16">
        <v>45793</v>
      </c>
      <c r="J539" t="s">
        <v>1675</v>
      </c>
      <c r="K539" t="str">
        <f>VLOOKUP($J539,'Product_Dim (2)'!$A$2:$G$101,{3,4,5,6},FALSE)</f>
        <v>Sports</v>
      </c>
      <c r="L539" t="str">
        <f>VLOOKUP($J539,'Product_Dim (2)'!$A$2:$G$101,{4,5,6},FALSE)</f>
        <v>Fitness</v>
      </c>
      <c r="M539" s="6">
        <f t="array" ref="M539">VLOOKUP($J539,'Product_Dim (2)'!$A$2:$G$101,{6},FALSE)</f>
        <v>477.61</v>
      </c>
      <c r="N539">
        <f>VLOOKUP($J539,'Product_Dim (2)'!$A$2:$G$101,7,FALSE)</f>
        <v>300</v>
      </c>
      <c r="O539" t="s">
        <v>1744</v>
      </c>
      <c r="P539" t="str">
        <f>VLOOKUP($O539,'Store_Dim (2)'!$A$2:$E$21,2,FALSE)</f>
        <v>Black-Horn</v>
      </c>
      <c r="Q539" t="str">
        <f>VLOOKUP(Table6[[#This Row],[Store_ID]],Table4[],3,FALSE)</f>
        <v>South</v>
      </c>
      <c r="R539" t="str">
        <f>VLOOKUP(Table6[[#This Row],[Store_ID]],Table4[],4,FALSE)</f>
        <v>North Nancyview</v>
      </c>
      <c r="S539" t="str">
        <f>VLOOKUP(Table6[[#This Row],[Store_ID]],Table4[],5,FALSE)</f>
        <v>Outlet</v>
      </c>
      <c r="T539">
        <v>2</v>
      </c>
      <c r="U539" s="6">
        <v>245.52</v>
      </c>
      <c r="V539" s="10">
        <v>0.11</v>
      </c>
      <c r="W539" t="s">
        <v>1812</v>
      </c>
      <c r="X539" s="6">
        <v>437.0256</v>
      </c>
      <c r="AE539"/>
    </row>
    <row r="540" spans="1:31" x14ac:dyDescent="0.25">
      <c r="A540" t="s">
        <v>2347</v>
      </c>
      <c r="B540" t="str">
        <f>VLOOKUP(Table6[[#This Row],[Customer_ID]],Table1[[Customer_ID]:[Name]],2,FALSE)</f>
        <v>Timothy Valenzuela</v>
      </c>
      <c r="C540" t="str">
        <f>VLOOKUP(Table6[[#This Row],[Customer_ID]],Table1[[Customer_ID]:[City]],5,FALSE)</f>
        <v>Stevensshire</v>
      </c>
      <c r="D540">
        <f>VLOOKUP(Table6[[#This Row],[Customer_ID]],Table1[],3,FALSE)</f>
        <v>53</v>
      </c>
      <c r="E540" t="str">
        <f>VLOOKUP(Table6[[#This Row],[Customer_ID]],Table1[],4,FALSE)</f>
        <v>Male</v>
      </c>
      <c r="F540" t="str">
        <f>VLOOKUP(Table6[[#This Row],[Customer_ID]],Table1[],6,FALSE)</f>
        <v>Missouri</v>
      </c>
      <c r="G540" t="str">
        <f>VLOOKUP(Table6[[#This Row],[Customer_ID]],Table1[],8,FALSE)</f>
        <v>Platinum</v>
      </c>
      <c r="H540" t="s">
        <v>1198</v>
      </c>
      <c r="I540" s="16">
        <v>45881</v>
      </c>
      <c r="J540" t="s">
        <v>1695</v>
      </c>
      <c r="K540" t="str">
        <f>VLOOKUP($J540,'Product_Dim (2)'!$A$2:$G$101,{3,4,5,6},FALSE)</f>
        <v>Sports</v>
      </c>
      <c r="L540" t="str">
        <f>VLOOKUP($J540,'Product_Dim (2)'!$A$2:$G$101,{4,5,6},FALSE)</f>
        <v>Fitness</v>
      </c>
      <c r="M540" s="6">
        <f t="array" ref="M540">VLOOKUP($J540,'Product_Dim (2)'!$A$2:$G$101,{6},FALSE)</f>
        <v>152.91999999999999</v>
      </c>
      <c r="N540">
        <f>VLOOKUP($J540,'Product_Dim (2)'!$A$2:$G$101,7,FALSE)</f>
        <v>281</v>
      </c>
      <c r="O540" t="s">
        <v>1765</v>
      </c>
      <c r="P540" t="str">
        <f>VLOOKUP($O540,'Store_Dim (2)'!$A$2:$E$21,2,FALSE)</f>
        <v>Bean, Jones and Park</v>
      </c>
      <c r="Q540" t="str">
        <f>VLOOKUP(Table6[[#This Row],[Store_ID]],Table4[],3,FALSE)</f>
        <v>West</v>
      </c>
      <c r="R540" t="str">
        <f>VLOOKUP(Table6[[#This Row],[Store_ID]],Table4[],4,FALSE)</f>
        <v>Thompsonborough</v>
      </c>
      <c r="S540" t="str">
        <f>VLOOKUP(Table6[[#This Row],[Store_ID]],Table4[],5,FALSE)</f>
        <v>Online</v>
      </c>
      <c r="T540">
        <v>3</v>
      </c>
      <c r="U540" s="6">
        <v>787.91</v>
      </c>
      <c r="V540" s="10">
        <v>0.06</v>
      </c>
      <c r="W540" t="s">
        <v>1809</v>
      </c>
      <c r="X540" s="6">
        <v>2221.9061999999999</v>
      </c>
      <c r="AE540"/>
    </row>
    <row r="541" spans="1:31" x14ac:dyDescent="0.25">
      <c r="A541" t="s">
        <v>2348</v>
      </c>
      <c r="B541" t="str">
        <f>VLOOKUP(Table6[[#This Row],[Customer_ID]],Table1[[Customer_ID]:[Name]],2,FALSE)</f>
        <v>Sharon Brown</v>
      </c>
      <c r="C541" t="str">
        <f>VLOOKUP(Table6[[#This Row],[Customer_ID]],Table1[[Customer_ID]:[City]],5,FALSE)</f>
        <v>East Andrea</v>
      </c>
      <c r="D541">
        <f>VLOOKUP(Table6[[#This Row],[Customer_ID]],Table1[],3,FALSE)</f>
        <v>37</v>
      </c>
      <c r="E541" t="str">
        <f>VLOOKUP(Table6[[#This Row],[Customer_ID]],Table1[],4,FALSE)</f>
        <v>Female</v>
      </c>
      <c r="F541" t="str">
        <f>VLOOKUP(Table6[[#This Row],[Customer_ID]],Table1[],6,FALSE)</f>
        <v>Michigan</v>
      </c>
      <c r="G541" t="str">
        <f>VLOOKUP(Table6[[#This Row],[Customer_ID]],Table1[],8,FALSE)</f>
        <v>Gold</v>
      </c>
      <c r="H541" t="s">
        <v>199</v>
      </c>
      <c r="I541" s="16">
        <v>45890</v>
      </c>
      <c r="J541" t="s">
        <v>1681</v>
      </c>
      <c r="K541" t="str">
        <f>VLOOKUP($J541,'Product_Dim (2)'!$A$2:$G$101,{3,4,5,6},FALSE)</f>
        <v>Clothing</v>
      </c>
      <c r="L541" t="str">
        <f>VLOOKUP($J541,'Product_Dim (2)'!$A$2:$G$101,{4,5,6},FALSE)</f>
        <v>Footwear</v>
      </c>
      <c r="M541" s="6">
        <f t="array" ref="M541">VLOOKUP($J541,'Product_Dim (2)'!$A$2:$G$101,{6},FALSE)</f>
        <v>158.13999999999999</v>
      </c>
      <c r="N541">
        <f>VLOOKUP($J541,'Product_Dim (2)'!$A$2:$G$101,7,FALSE)</f>
        <v>82</v>
      </c>
      <c r="O541" t="s">
        <v>1752</v>
      </c>
      <c r="P541" t="str">
        <f>VLOOKUP($O541,'Store_Dim (2)'!$A$2:$E$21,2,FALSE)</f>
        <v>Alexander Group</v>
      </c>
      <c r="Q541" t="str">
        <f>VLOOKUP(Table6[[#This Row],[Store_ID]],Table4[],3,FALSE)</f>
        <v>South</v>
      </c>
      <c r="R541" t="str">
        <f>VLOOKUP(Table6[[#This Row],[Store_ID]],Table4[],4,FALSE)</f>
        <v>Port Sharon</v>
      </c>
      <c r="S541" t="str">
        <f>VLOOKUP(Table6[[#This Row],[Store_ID]],Table4[],5,FALSE)</f>
        <v>Online</v>
      </c>
      <c r="T541">
        <v>2</v>
      </c>
      <c r="U541" s="6">
        <v>709.17</v>
      </c>
      <c r="V541" s="10">
        <v>0.22</v>
      </c>
      <c r="W541" t="s">
        <v>1807</v>
      </c>
      <c r="X541" s="6">
        <v>1106.3052</v>
      </c>
      <c r="AE541"/>
    </row>
    <row r="542" spans="1:31" x14ac:dyDescent="0.25">
      <c r="A542" t="s">
        <v>2349</v>
      </c>
      <c r="B542" t="str">
        <f>VLOOKUP(Table6[[#This Row],[Customer_ID]],Table1[[Customer_ID]:[Name]],2,FALSE)</f>
        <v>Jon Ortiz</v>
      </c>
      <c r="C542" t="str">
        <f>VLOOKUP(Table6[[#This Row],[Customer_ID]],Table1[[Customer_ID]:[City]],5,FALSE)</f>
        <v>South Angelaport</v>
      </c>
      <c r="D542">
        <f>VLOOKUP(Table6[[#This Row],[Customer_ID]],Table1[],3,FALSE)</f>
        <v>28</v>
      </c>
      <c r="E542" t="str">
        <f>VLOOKUP(Table6[[#This Row],[Customer_ID]],Table1[],4,FALSE)</f>
        <v>Female</v>
      </c>
      <c r="F542" t="str">
        <f>VLOOKUP(Table6[[#This Row],[Customer_ID]],Table1[],6,FALSE)</f>
        <v>Delaware</v>
      </c>
      <c r="G542" t="str">
        <f>VLOOKUP(Table6[[#This Row],[Customer_ID]],Table1[],8,FALSE)</f>
        <v>Bronze</v>
      </c>
      <c r="H542" t="s">
        <v>749</v>
      </c>
      <c r="I542" s="16">
        <v>45251</v>
      </c>
      <c r="J542" t="s">
        <v>1713</v>
      </c>
      <c r="K542" t="str">
        <f>VLOOKUP($J542,'Product_Dim (2)'!$A$2:$G$101,{3,4,5,6},FALSE)</f>
        <v>Clothing</v>
      </c>
      <c r="L542" t="str">
        <f>VLOOKUP($J542,'Product_Dim (2)'!$A$2:$G$101,{4,5,6},FALSE)</f>
        <v>Footwear</v>
      </c>
      <c r="M542" s="6">
        <f t="array" ref="M542">VLOOKUP($J542,'Product_Dim (2)'!$A$2:$G$101,{6},FALSE)</f>
        <v>438.25</v>
      </c>
      <c r="N542">
        <f>VLOOKUP($J542,'Product_Dim (2)'!$A$2:$G$101,7,FALSE)</f>
        <v>496</v>
      </c>
      <c r="O542" t="s">
        <v>1762</v>
      </c>
      <c r="P542" t="str">
        <f>VLOOKUP($O542,'Store_Dim (2)'!$A$2:$E$21,2,FALSE)</f>
        <v>Martinez-Mullins</v>
      </c>
      <c r="Q542" t="str">
        <f>VLOOKUP(Table6[[#This Row],[Store_ID]],Table4[],3,FALSE)</f>
        <v>South</v>
      </c>
      <c r="R542" t="str">
        <f>VLOOKUP(Table6[[#This Row],[Store_ID]],Table4[],4,FALSE)</f>
        <v>Williamsfurt</v>
      </c>
      <c r="S542" t="str">
        <f>VLOOKUP(Table6[[#This Row],[Store_ID]],Table4[],5,FALSE)</f>
        <v>Online</v>
      </c>
      <c r="T542">
        <v>2</v>
      </c>
      <c r="U542" s="6">
        <v>533.91999999999996</v>
      </c>
      <c r="V542" s="10">
        <v>0.13</v>
      </c>
      <c r="W542" t="s">
        <v>1807</v>
      </c>
      <c r="X542" s="6">
        <v>929.02079999999989</v>
      </c>
      <c r="AE542"/>
    </row>
    <row r="543" spans="1:31" x14ac:dyDescent="0.25">
      <c r="A543" t="s">
        <v>2350</v>
      </c>
      <c r="B543" t="str">
        <f>VLOOKUP(Table6[[#This Row],[Customer_ID]],Table1[[Customer_ID]:[Name]],2,FALSE)</f>
        <v>Darrell Miller</v>
      </c>
      <c r="C543" t="str">
        <f>VLOOKUP(Table6[[#This Row],[Customer_ID]],Table1[[Customer_ID]:[City]],5,FALSE)</f>
        <v>Port Carol</v>
      </c>
      <c r="D543">
        <f>VLOOKUP(Table6[[#This Row],[Customer_ID]],Table1[],3,FALSE)</f>
        <v>59</v>
      </c>
      <c r="E543" t="str">
        <f>VLOOKUP(Table6[[#This Row],[Customer_ID]],Table1[],4,FALSE)</f>
        <v>Female</v>
      </c>
      <c r="F543" t="str">
        <f>VLOOKUP(Table6[[#This Row],[Customer_ID]],Table1[],6,FALSE)</f>
        <v>Florida</v>
      </c>
      <c r="G543" t="str">
        <f>VLOOKUP(Table6[[#This Row],[Customer_ID]],Table1[],8,FALSE)</f>
        <v>Platinum</v>
      </c>
      <c r="H543" t="s">
        <v>1496</v>
      </c>
      <c r="I543" s="16">
        <v>45695</v>
      </c>
      <c r="J543" t="s">
        <v>1615</v>
      </c>
      <c r="K543" t="str">
        <f>VLOOKUP($J543,'Product_Dim (2)'!$A$2:$G$101,{3,4,5,6},FALSE)</f>
        <v>Electronics</v>
      </c>
      <c r="L543" t="str">
        <f>VLOOKUP($J543,'Product_Dim (2)'!$A$2:$G$101,{4,5,6},FALSE)</f>
        <v>Accessories</v>
      </c>
      <c r="M543" s="6">
        <f t="array" ref="M543">VLOOKUP($J543,'Product_Dim (2)'!$A$2:$G$101,{6},FALSE)</f>
        <v>450.71</v>
      </c>
      <c r="N543">
        <f>VLOOKUP($J543,'Product_Dim (2)'!$A$2:$G$101,7,FALSE)</f>
        <v>389</v>
      </c>
      <c r="O543" t="s">
        <v>1735</v>
      </c>
      <c r="P543" t="str">
        <f>VLOOKUP($O543,'Store_Dim (2)'!$A$2:$E$21,2,FALSE)</f>
        <v>Rivera-Warner</v>
      </c>
      <c r="Q543" t="str">
        <f>VLOOKUP(Table6[[#This Row],[Store_ID]],Table4[],3,FALSE)</f>
        <v>East</v>
      </c>
      <c r="R543" t="str">
        <f>VLOOKUP(Table6[[#This Row],[Store_ID]],Table4[],4,FALSE)</f>
        <v>Washingtonfurt</v>
      </c>
      <c r="S543" t="str">
        <f>VLOOKUP(Table6[[#This Row],[Store_ID]],Table4[],5,FALSE)</f>
        <v>Flagship</v>
      </c>
      <c r="T543">
        <v>1</v>
      </c>
      <c r="U543" s="6">
        <v>878.84</v>
      </c>
      <c r="V543" s="10">
        <v>0.28000000000000003</v>
      </c>
      <c r="W543" t="s">
        <v>1812</v>
      </c>
      <c r="X543" s="6">
        <v>632.76480000000004</v>
      </c>
      <c r="AE543"/>
    </row>
    <row r="544" spans="1:31" x14ac:dyDescent="0.25">
      <c r="A544" t="s">
        <v>2351</v>
      </c>
      <c r="B544" t="str">
        <f>VLOOKUP(Table6[[#This Row],[Customer_ID]],Table1[[Customer_ID]:[Name]],2,FALSE)</f>
        <v>Tiffany Herrera</v>
      </c>
      <c r="C544" t="str">
        <f>VLOOKUP(Table6[[#This Row],[Customer_ID]],Table1[[Customer_ID]:[City]],5,FALSE)</f>
        <v>New Dianebury</v>
      </c>
      <c r="D544">
        <f>VLOOKUP(Table6[[#This Row],[Customer_ID]],Table1[],3,FALSE)</f>
        <v>52</v>
      </c>
      <c r="E544" t="str">
        <f>VLOOKUP(Table6[[#This Row],[Customer_ID]],Table1[],4,FALSE)</f>
        <v>Male</v>
      </c>
      <c r="F544" t="str">
        <f>VLOOKUP(Table6[[#This Row],[Customer_ID]],Table1[],6,FALSE)</f>
        <v>Virginia</v>
      </c>
      <c r="G544" t="str">
        <f>VLOOKUP(Table6[[#This Row],[Customer_ID]],Table1[],8,FALSE)</f>
        <v>Platinum</v>
      </c>
      <c r="H544" t="s">
        <v>660</v>
      </c>
      <c r="I544" s="16">
        <v>45287</v>
      </c>
      <c r="J544" t="s">
        <v>1619</v>
      </c>
      <c r="K544" t="str">
        <f>VLOOKUP($J544,'Product_Dim (2)'!$A$2:$G$101,{3,4,5,6},FALSE)</f>
        <v>Sports</v>
      </c>
      <c r="L544" t="str">
        <f>VLOOKUP($J544,'Product_Dim (2)'!$A$2:$G$101,{4,5,6},FALSE)</f>
        <v>Fitness</v>
      </c>
      <c r="M544" s="6">
        <f t="array" ref="M544">VLOOKUP($J544,'Product_Dim (2)'!$A$2:$G$101,{6},FALSE)</f>
        <v>167.12</v>
      </c>
      <c r="N544">
        <f>VLOOKUP($J544,'Product_Dim (2)'!$A$2:$G$101,7,FALSE)</f>
        <v>316</v>
      </c>
      <c r="O544" t="s">
        <v>1787</v>
      </c>
      <c r="P544" t="str">
        <f>VLOOKUP($O544,'Store_Dim (2)'!$A$2:$E$21,2,FALSE)</f>
        <v>Frederick-Wright</v>
      </c>
      <c r="Q544" t="str">
        <f>VLOOKUP(Table6[[#This Row],[Store_ID]],Table4[],3,FALSE)</f>
        <v>West</v>
      </c>
      <c r="R544" t="str">
        <f>VLOOKUP(Table6[[#This Row],[Store_ID]],Table4[],4,FALSE)</f>
        <v>New Jimmymouth</v>
      </c>
      <c r="S544" t="str">
        <f>VLOOKUP(Table6[[#This Row],[Store_ID]],Table4[],5,FALSE)</f>
        <v>Flagship</v>
      </c>
      <c r="T544">
        <v>1</v>
      </c>
      <c r="U544" s="6">
        <v>442.36</v>
      </c>
      <c r="V544" s="10">
        <v>0.14000000000000001</v>
      </c>
      <c r="W544" t="s">
        <v>1807</v>
      </c>
      <c r="X544" s="6">
        <v>380.42959999999999</v>
      </c>
      <c r="AE544"/>
    </row>
    <row r="545" spans="1:31" x14ac:dyDescent="0.25">
      <c r="A545" t="s">
        <v>2352</v>
      </c>
      <c r="B545" t="str">
        <f>VLOOKUP(Table6[[#This Row],[Customer_ID]],Table1[[Customer_ID]:[Name]],2,FALSE)</f>
        <v>Teresa Johnson</v>
      </c>
      <c r="C545" t="str">
        <f>VLOOKUP(Table6[[#This Row],[Customer_ID]],Table1[[Customer_ID]:[City]],5,FALSE)</f>
        <v>Johnsonbury</v>
      </c>
      <c r="D545">
        <f>VLOOKUP(Table6[[#This Row],[Customer_ID]],Table1[],3,FALSE)</f>
        <v>64</v>
      </c>
      <c r="E545" t="str">
        <f>VLOOKUP(Table6[[#This Row],[Customer_ID]],Table1[],4,FALSE)</f>
        <v>Female</v>
      </c>
      <c r="F545" t="str">
        <f>VLOOKUP(Table6[[#This Row],[Customer_ID]],Table1[],6,FALSE)</f>
        <v>Georgia</v>
      </c>
      <c r="G545" t="str">
        <f>VLOOKUP(Table6[[#This Row],[Customer_ID]],Table1[],8,FALSE)</f>
        <v>Gold</v>
      </c>
      <c r="H545" t="s">
        <v>1036</v>
      </c>
      <c r="I545" s="16">
        <v>45711</v>
      </c>
      <c r="J545" t="s">
        <v>1601</v>
      </c>
      <c r="K545" t="str">
        <f>VLOOKUP($J545,'Product_Dim (2)'!$A$2:$G$101,{3,4,5,6},FALSE)</f>
        <v>Home</v>
      </c>
      <c r="L545" t="str">
        <f>VLOOKUP($J545,'Product_Dim (2)'!$A$2:$G$101,{4,5,6},FALSE)</f>
        <v>Lighting</v>
      </c>
      <c r="M545" s="6">
        <f t="array" ref="M545">VLOOKUP($J545,'Product_Dim (2)'!$A$2:$G$101,{6},FALSE)</f>
        <v>382.22</v>
      </c>
      <c r="N545">
        <f>VLOOKUP($J545,'Product_Dim (2)'!$A$2:$G$101,7,FALSE)</f>
        <v>329</v>
      </c>
      <c r="O545" t="s">
        <v>1759</v>
      </c>
      <c r="P545" t="str">
        <f>VLOOKUP($O545,'Store_Dim (2)'!$A$2:$E$21,2,FALSE)</f>
        <v>Benson-Elliott</v>
      </c>
      <c r="Q545" t="str">
        <f>VLOOKUP(Table6[[#This Row],[Store_ID]],Table4[],3,FALSE)</f>
        <v>East</v>
      </c>
      <c r="R545" t="str">
        <f>VLOOKUP(Table6[[#This Row],[Store_ID]],Table4[],4,FALSE)</f>
        <v>Port Josephberg</v>
      </c>
      <c r="S545" t="str">
        <f>VLOOKUP(Table6[[#This Row],[Store_ID]],Table4[],5,FALSE)</f>
        <v>Online</v>
      </c>
      <c r="T545">
        <v>1</v>
      </c>
      <c r="U545" s="6">
        <v>763.34</v>
      </c>
      <c r="V545" s="10">
        <v>0.11</v>
      </c>
      <c r="W545" t="s">
        <v>1812</v>
      </c>
      <c r="X545" s="6">
        <v>679.37260000000003</v>
      </c>
      <c r="AE545"/>
    </row>
    <row r="546" spans="1:31" x14ac:dyDescent="0.25">
      <c r="A546" t="s">
        <v>2353</v>
      </c>
      <c r="B546" t="str">
        <f>VLOOKUP(Table6[[#This Row],[Customer_ID]],Table1[[Customer_ID]:[Name]],2,FALSE)</f>
        <v>Patricia Gardner</v>
      </c>
      <c r="C546" t="str">
        <f>VLOOKUP(Table6[[#This Row],[Customer_ID]],Table1[[Customer_ID]:[City]],5,FALSE)</f>
        <v>South Ashleyton</v>
      </c>
      <c r="D546">
        <f>VLOOKUP(Table6[[#This Row],[Customer_ID]],Table1[],3,FALSE)</f>
        <v>25</v>
      </c>
      <c r="E546" t="str">
        <f>VLOOKUP(Table6[[#This Row],[Customer_ID]],Table1[],4,FALSE)</f>
        <v>Female</v>
      </c>
      <c r="F546" t="str">
        <f>VLOOKUP(Table6[[#This Row],[Customer_ID]],Table1[],6,FALSE)</f>
        <v>Michigan</v>
      </c>
      <c r="G546" t="str">
        <f>VLOOKUP(Table6[[#This Row],[Customer_ID]],Table1[],8,FALSE)</f>
        <v>Silver</v>
      </c>
      <c r="H546" t="s">
        <v>548</v>
      </c>
      <c r="I546" s="16">
        <v>45842</v>
      </c>
      <c r="J546" t="s">
        <v>1649</v>
      </c>
      <c r="K546" t="str">
        <f>VLOOKUP($J546,'Product_Dim (2)'!$A$2:$G$101,{3,4,5,6},FALSE)</f>
        <v>Beauty</v>
      </c>
      <c r="L546" t="str">
        <f>VLOOKUP($J546,'Product_Dim (2)'!$A$2:$G$101,{4,5,6},FALSE)</f>
        <v>Haircare</v>
      </c>
      <c r="M546" s="6">
        <f t="array" ref="M546">VLOOKUP($J546,'Product_Dim (2)'!$A$2:$G$101,{6},FALSE)</f>
        <v>17.309999999999999</v>
      </c>
      <c r="N546">
        <f>VLOOKUP($J546,'Product_Dim (2)'!$A$2:$G$101,7,FALSE)</f>
        <v>399</v>
      </c>
      <c r="O546" t="s">
        <v>1793</v>
      </c>
      <c r="P546" t="str">
        <f>VLOOKUP($O546,'Store_Dim (2)'!$A$2:$E$21,2,FALSE)</f>
        <v>Guerrero-Schmitt</v>
      </c>
      <c r="Q546" t="str">
        <f>VLOOKUP(Table6[[#This Row],[Store_ID]],Table4[],3,FALSE)</f>
        <v>East</v>
      </c>
      <c r="R546" t="str">
        <f>VLOOKUP(Table6[[#This Row],[Store_ID]],Table4[],4,FALSE)</f>
        <v>East Stevechester</v>
      </c>
      <c r="S546" t="str">
        <f>VLOOKUP(Table6[[#This Row],[Store_ID]],Table4[],5,FALSE)</f>
        <v>Flagship</v>
      </c>
      <c r="T546">
        <v>3</v>
      </c>
      <c r="U546" s="6">
        <v>178.22</v>
      </c>
      <c r="V546" s="10">
        <v>0.15</v>
      </c>
      <c r="W546" t="s">
        <v>1812</v>
      </c>
      <c r="X546" s="6">
        <v>454.46100000000001</v>
      </c>
      <c r="AE546"/>
    </row>
    <row r="547" spans="1:31" x14ac:dyDescent="0.25">
      <c r="A547" t="s">
        <v>2354</v>
      </c>
      <c r="B547" t="str">
        <f>VLOOKUP(Table6[[#This Row],[Customer_ID]],Table1[[Customer_ID]:[Name]],2,FALSE)</f>
        <v>Steven Stein</v>
      </c>
      <c r="C547" t="str">
        <f>VLOOKUP(Table6[[#This Row],[Customer_ID]],Table1[[Customer_ID]:[City]],5,FALSE)</f>
        <v>West Lauren</v>
      </c>
      <c r="D547">
        <f>VLOOKUP(Table6[[#This Row],[Customer_ID]],Table1[],3,FALSE)</f>
        <v>21</v>
      </c>
      <c r="E547" t="str">
        <f>VLOOKUP(Table6[[#This Row],[Customer_ID]],Table1[],4,FALSE)</f>
        <v>Male</v>
      </c>
      <c r="F547" t="str">
        <f>VLOOKUP(Table6[[#This Row],[Customer_ID]],Table1[],6,FALSE)</f>
        <v>Connecticut</v>
      </c>
      <c r="G547" t="str">
        <f>VLOOKUP(Table6[[#This Row],[Customer_ID]],Table1[],8,FALSE)</f>
        <v>Bronze</v>
      </c>
      <c r="H547" t="s">
        <v>361</v>
      </c>
      <c r="I547" s="16">
        <v>45255</v>
      </c>
      <c r="J547" t="s">
        <v>1583</v>
      </c>
      <c r="K547" t="str">
        <f>VLOOKUP($J547,'Product_Dim (2)'!$A$2:$G$101,{3,4,5,6},FALSE)</f>
        <v>Electronics</v>
      </c>
      <c r="L547" t="str">
        <f>VLOOKUP($J547,'Product_Dim (2)'!$A$2:$G$101,{4,5,6},FALSE)</f>
        <v>Audio</v>
      </c>
      <c r="M547" s="6">
        <f t="array" ref="M547">VLOOKUP($J547,'Product_Dim (2)'!$A$2:$G$101,{6},FALSE)</f>
        <v>322.41000000000003</v>
      </c>
      <c r="N547">
        <f>VLOOKUP($J547,'Product_Dim (2)'!$A$2:$G$101,7,FALSE)</f>
        <v>213</v>
      </c>
      <c r="O547" t="s">
        <v>1740</v>
      </c>
      <c r="P547" t="str">
        <f>VLOOKUP($O547,'Store_Dim (2)'!$A$2:$E$21,2,FALSE)</f>
        <v>Martinez, Adkins and Johnson</v>
      </c>
      <c r="Q547" t="str">
        <f>VLOOKUP(Table6[[#This Row],[Store_ID]],Table4[],3,FALSE)</f>
        <v>North</v>
      </c>
      <c r="R547" t="str">
        <f>VLOOKUP(Table6[[#This Row],[Store_ID]],Table4[],4,FALSE)</f>
        <v>Danielmouth</v>
      </c>
      <c r="S547" t="str">
        <f>VLOOKUP(Table6[[#This Row],[Store_ID]],Table4[],5,FALSE)</f>
        <v>Flagship</v>
      </c>
      <c r="T547">
        <v>4</v>
      </c>
      <c r="U547" s="6">
        <v>90.32</v>
      </c>
      <c r="V547" s="10">
        <v>0.08</v>
      </c>
      <c r="W547" t="s">
        <v>1809</v>
      </c>
      <c r="X547" s="6">
        <v>332.37759999999997</v>
      </c>
      <c r="AE547"/>
    </row>
    <row r="548" spans="1:31" x14ac:dyDescent="0.25">
      <c r="A548" t="s">
        <v>2355</v>
      </c>
      <c r="B548" t="str">
        <f>VLOOKUP(Table6[[#This Row],[Customer_ID]],Table1[[Customer_ID]:[Name]],2,FALSE)</f>
        <v>Frank Stewart</v>
      </c>
      <c r="C548" t="str">
        <f>VLOOKUP(Table6[[#This Row],[Customer_ID]],Table1[[Customer_ID]:[City]],5,FALSE)</f>
        <v>Fischerborough</v>
      </c>
      <c r="D548">
        <f>VLOOKUP(Table6[[#This Row],[Customer_ID]],Table1[],3,FALSE)</f>
        <v>44</v>
      </c>
      <c r="E548" t="str">
        <f>VLOOKUP(Table6[[#This Row],[Customer_ID]],Table1[],4,FALSE)</f>
        <v>Female</v>
      </c>
      <c r="F548" t="str">
        <f>VLOOKUP(Table6[[#This Row],[Customer_ID]],Table1[],6,FALSE)</f>
        <v>Delaware</v>
      </c>
      <c r="G548" t="str">
        <f>VLOOKUP(Table6[[#This Row],[Customer_ID]],Table1[],8,FALSE)</f>
        <v>Bronze</v>
      </c>
      <c r="H548" t="s">
        <v>1168</v>
      </c>
      <c r="I548" s="16">
        <v>45695</v>
      </c>
      <c r="J548" t="s">
        <v>1551</v>
      </c>
      <c r="K548" t="str">
        <f>VLOOKUP($J548,'Product_Dim (2)'!$A$2:$G$101,{3,4,5,6},FALSE)</f>
        <v>Home</v>
      </c>
      <c r="L548" t="str">
        <f>VLOOKUP($J548,'Product_Dim (2)'!$A$2:$G$101,{4,5,6},FALSE)</f>
        <v>Kitchen</v>
      </c>
      <c r="M548" s="6">
        <f t="array" ref="M548">VLOOKUP($J548,'Product_Dim (2)'!$A$2:$G$101,{6},FALSE)</f>
        <v>298.86</v>
      </c>
      <c r="N548">
        <f>VLOOKUP($J548,'Product_Dim (2)'!$A$2:$G$101,7,FALSE)</f>
        <v>308</v>
      </c>
      <c r="O548" t="s">
        <v>1759</v>
      </c>
      <c r="P548" t="str">
        <f>VLOOKUP($O548,'Store_Dim (2)'!$A$2:$E$21,2,FALSE)</f>
        <v>Benson-Elliott</v>
      </c>
      <c r="Q548" t="str">
        <f>VLOOKUP(Table6[[#This Row],[Store_ID]],Table4[],3,FALSE)</f>
        <v>East</v>
      </c>
      <c r="R548" t="str">
        <f>VLOOKUP(Table6[[#This Row],[Store_ID]],Table4[],4,FALSE)</f>
        <v>Port Josephberg</v>
      </c>
      <c r="S548" t="str">
        <f>VLOOKUP(Table6[[#This Row],[Store_ID]],Table4[],5,FALSE)</f>
        <v>Online</v>
      </c>
      <c r="T548">
        <v>3</v>
      </c>
      <c r="U548" s="6">
        <v>370.93</v>
      </c>
      <c r="V548" s="10">
        <v>0</v>
      </c>
      <c r="W548" t="s">
        <v>1807</v>
      </c>
      <c r="X548" s="6">
        <v>1112.79</v>
      </c>
      <c r="AE548"/>
    </row>
    <row r="549" spans="1:31" x14ac:dyDescent="0.25">
      <c r="A549" t="s">
        <v>2356</v>
      </c>
      <c r="B549" t="str">
        <f>VLOOKUP(Table6[[#This Row],[Customer_ID]],Table1[[Customer_ID]:[Name]],2,FALSE)</f>
        <v>Michelle Garcia Dds</v>
      </c>
      <c r="C549" t="str">
        <f>VLOOKUP(Table6[[#This Row],[Customer_ID]],Table1[[Customer_ID]:[City]],5,FALSE)</f>
        <v>Perezbury</v>
      </c>
      <c r="D549">
        <f>VLOOKUP(Table6[[#This Row],[Customer_ID]],Table1[],3,FALSE)</f>
        <v>55</v>
      </c>
      <c r="E549" t="str">
        <f>VLOOKUP(Table6[[#This Row],[Customer_ID]],Table1[],4,FALSE)</f>
        <v>Female</v>
      </c>
      <c r="F549" t="str">
        <f>VLOOKUP(Table6[[#This Row],[Customer_ID]],Table1[],6,FALSE)</f>
        <v>Ohio</v>
      </c>
      <c r="G549" t="str">
        <f>VLOOKUP(Table6[[#This Row],[Customer_ID]],Table1[],8,FALSE)</f>
        <v>Platinum</v>
      </c>
      <c r="H549" t="s">
        <v>176</v>
      </c>
      <c r="I549" s="16">
        <v>45281</v>
      </c>
      <c r="J549" t="s">
        <v>1577</v>
      </c>
      <c r="K549" t="str">
        <f>VLOOKUP($J549,'Product_Dim (2)'!$A$2:$G$101,{3,4,5,6},FALSE)</f>
        <v>Clothing</v>
      </c>
      <c r="L549" t="str">
        <f>VLOOKUP($J549,'Product_Dim (2)'!$A$2:$G$101,{4,5,6},FALSE)</f>
        <v>Tops</v>
      </c>
      <c r="M549" s="6">
        <f t="array" ref="M549">VLOOKUP($J549,'Product_Dim (2)'!$A$2:$G$101,{6},FALSE)</f>
        <v>265.73266666666666</v>
      </c>
      <c r="N549">
        <f>VLOOKUP($J549,'Product_Dim (2)'!$A$2:$G$101,7,FALSE)</f>
        <v>360</v>
      </c>
      <c r="O549" t="s">
        <v>1784</v>
      </c>
      <c r="P549" t="str">
        <f>VLOOKUP($O549,'Store_Dim (2)'!$A$2:$E$21,2,FALSE)</f>
        <v>Shelton PLC</v>
      </c>
      <c r="Q549" t="str">
        <f>VLOOKUP(Table6[[#This Row],[Store_ID]],Table4[],3,FALSE)</f>
        <v>North</v>
      </c>
      <c r="R549" t="str">
        <f>VLOOKUP(Table6[[#This Row],[Store_ID]],Table4[],4,FALSE)</f>
        <v>East Jenniferstad</v>
      </c>
      <c r="S549" t="str">
        <f>VLOOKUP(Table6[[#This Row],[Store_ID]],Table4[],5,FALSE)</f>
        <v>Flagship</v>
      </c>
      <c r="T549">
        <v>1</v>
      </c>
      <c r="U549" s="6">
        <v>352.43</v>
      </c>
      <c r="V549" s="10">
        <v>0.14000000000000001</v>
      </c>
      <c r="W549" t="s">
        <v>1809</v>
      </c>
      <c r="X549" s="6">
        <v>303.08980000000003</v>
      </c>
      <c r="AE549"/>
    </row>
    <row r="550" spans="1:31" x14ac:dyDescent="0.25">
      <c r="A550" t="s">
        <v>2357</v>
      </c>
      <c r="B550" t="str">
        <f>VLOOKUP(Table6[[#This Row],[Customer_ID]],Table1[[Customer_ID]:[Name]],2,FALSE)</f>
        <v>Erin Hopkins</v>
      </c>
      <c r="C550" t="str">
        <f>VLOOKUP(Table6[[#This Row],[Customer_ID]],Table1[[Customer_ID]:[City]],5,FALSE)</f>
        <v>North Sabrina</v>
      </c>
      <c r="D550">
        <f>VLOOKUP(Table6[[#This Row],[Customer_ID]],Table1[],3,FALSE)</f>
        <v>40</v>
      </c>
      <c r="E550" t="str">
        <f>VLOOKUP(Table6[[#This Row],[Customer_ID]],Table1[],4,FALSE)</f>
        <v>Male</v>
      </c>
      <c r="F550" t="str">
        <f>VLOOKUP(Table6[[#This Row],[Customer_ID]],Table1[],6,FALSE)</f>
        <v>Iowa</v>
      </c>
      <c r="G550" t="str">
        <f>VLOOKUP(Table6[[#This Row],[Customer_ID]],Table1[],8,FALSE)</f>
        <v>Silver</v>
      </c>
      <c r="H550" t="s">
        <v>420</v>
      </c>
      <c r="I550" s="16">
        <v>45295</v>
      </c>
      <c r="J550" t="s">
        <v>1555</v>
      </c>
      <c r="K550" t="str">
        <f>VLOOKUP($J550,'Product_Dim (2)'!$A$2:$G$101,{3,4,5,6},FALSE)</f>
        <v>Beauty</v>
      </c>
      <c r="L550" t="str">
        <f>VLOOKUP($J550,'Product_Dim (2)'!$A$2:$G$101,{4,5,6},FALSE)</f>
        <v>Haircare</v>
      </c>
      <c r="M550" s="6">
        <f t="array" ref="M550">VLOOKUP($J550,'Product_Dim (2)'!$A$2:$G$101,{6},FALSE)</f>
        <v>115.82</v>
      </c>
      <c r="N550">
        <f>VLOOKUP($J550,'Product_Dim (2)'!$A$2:$G$101,7,FALSE)</f>
        <v>460</v>
      </c>
      <c r="O550" t="s">
        <v>1784</v>
      </c>
      <c r="P550" t="str">
        <f>VLOOKUP($O550,'Store_Dim (2)'!$A$2:$E$21,2,FALSE)</f>
        <v>Shelton PLC</v>
      </c>
      <c r="Q550" t="str">
        <f>VLOOKUP(Table6[[#This Row],[Store_ID]],Table4[],3,FALSE)</f>
        <v>North</v>
      </c>
      <c r="R550" t="str">
        <f>VLOOKUP(Table6[[#This Row],[Store_ID]],Table4[],4,FALSE)</f>
        <v>East Jenniferstad</v>
      </c>
      <c r="S550" t="str">
        <f>VLOOKUP(Table6[[#This Row],[Store_ID]],Table4[],5,FALSE)</f>
        <v>Flagship</v>
      </c>
      <c r="T550">
        <v>2</v>
      </c>
      <c r="U550" s="6">
        <v>562.97</v>
      </c>
      <c r="V550" s="10">
        <v>0.2</v>
      </c>
      <c r="W550" t="s">
        <v>1807</v>
      </c>
      <c r="X550" s="6">
        <v>900.75200000000007</v>
      </c>
      <c r="AE550"/>
    </row>
    <row r="551" spans="1:31" x14ac:dyDescent="0.25">
      <c r="A551" t="s">
        <v>2358</v>
      </c>
      <c r="B551" t="str">
        <f>VLOOKUP(Table6[[#This Row],[Customer_ID]],Table1[[Customer_ID]:[Name]],2,FALSE)</f>
        <v>Paul Zamora</v>
      </c>
      <c r="C551" t="str">
        <f>VLOOKUP(Table6[[#This Row],[Customer_ID]],Table1[[Customer_ID]:[City]],5,FALSE)</f>
        <v>North Larryfurt</v>
      </c>
      <c r="D551">
        <f>VLOOKUP(Table6[[#This Row],[Customer_ID]],Table1[],3,FALSE)</f>
        <v>59</v>
      </c>
      <c r="E551" t="str">
        <f>VLOOKUP(Table6[[#This Row],[Customer_ID]],Table1[],4,FALSE)</f>
        <v>Male</v>
      </c>
      <c r="F551" t="str">
        <f>VLOOKUP(Table6[[#This Row],[Customer_ID]],Table1[],6,FALSE)</f>
        <v>North Dakota</v>
      </c>
      <c r="G551" t="str">
        <f>VLOOKUP(Table6[[#This Row],[Customer_ID]],Table1[],8,FALSE)</f>
        <v>Platinum</v>
      </c>
      <c r="H551" t="s">
        <v>521</v>
      </c>
      <c r="I551" s="16">
        <v>45260</v>
      </c>
      <c r="J551" t="s">
        <v>1641</v>
      </c>
      <c r="K551" t="str">
        <f>VLOOKUP($J551,'Product_Dim (2)'!$A$2:$G$101,{3,4,5,6},FALSE)</f>
        <v>Home</v>
      </c>
      <c r="L551" t="str">
        <f>VLOOKUP($J551,'Product_Dim (2)'!$A$2:$G$101,{4,5,6},FALSE)</f>
        <v>Decor</v>
      </c>
      <c r="M551" s="6">
        <f t="array" ref="M551">VLOOKUP($J551,'Product_Dim (2)'!$A$2:$G$101,{6},FALSE)</f>
        <v>81.75</v>
      </c>
      <c r="N551">
        <f ca="1">VLOOKUP($J551,'Product_Dim (2)'!$A$2:$G$101,7,FALSE)</f>
        <v>0</v>
      </c>
      <c r="O551" t="s">
        <v>1762</v>
      </c>
      <c r="P551" t="str">
        <f>VLOOKUP($O551,'Store_Dim (2)'!$A$2:$E$21,2,FALSE)</f>
        <v>Martinez-Mullins</v>
      </c>
      <c r="Q551" t="str">
        <f>VLOOKUP(Table6[[#This Row],[Store_ID]],Table4[],3,FALSE)</f>
        <v>South</v>
      </c>
      <c r="R551" t="str">
        <f>VLOOKUP(Table6[[#This Row],[Store_ID]],Table4[],4,FALSE)</f>
        <v>Williamsfurt</v>
      </c>
      <c r="S551" t="str">
        <f>VLOOKUP(Table6[[#This Row],[Store_ID]],Table4[],5,FALSE)</f>
        <v>Online</v>
      </c>
      <c r="T551">
        <v>1</v>
      </c>
      <c r="U551" s="6">
        <v>522.85</v>
      </c>
      <c r="V551" s="10">
        <v>0.12</v>
      </c>
      <c r="W551" t="s">
        <v>1809</v>
      </c>
      <c r="X551" s="6">
        <v>460.108</v>
      </c>
      <c r="AE551"/>
    </row>
    <row r="552" spans="1:31" x14ac:dyDescent="0.25">
      <c r="A552" t="s">
        <v>2359</v>
      </c>
      <c r="B552" t="str">
        <f>VLOOKUP(Table6[[#This Row],[Customer_ID]],Table1[[Customer_ID]:[Name]],2,FALSE)</f>
        <v>Heather Valenzuela</v>
      </c>
      <c r="C552" t="str">
        <f>VLOOKUP(Table6[[#This Row],[Customer_ID]],Table1[[Customer_ID]:[City]],5,FALSE)</f>
        <v>New Angiefurt</v>
      </c>
      <c r="D552">
        <f>VLOOKUP(Table6[[#This Row],[Customer_ID]],Table1[],3,FALSE)</f>
        <v>31</v>
      </c>
      <c r="E552" t="str">
        <f>VLOOKUP(Table6[[#This Row],[Customer_ID]],Table1[],4,FALSE)</f>
        <v>Male</v>
      </c>
      <c r="F552" t="str">
        <f>VLOOKUP(Table6[[#This Row],[Customer_ID]],Table1[],6,FALSE)</f>
        <v>Alaska</v>
      </c>
      <c r="G552" t="str">
        <f>VLOOKUP(Table6[[#This Row],[Customer_ID]],Table1[],8,FALSE)</f>
        <v>Bronze</v>
      </c>
      <c r="H552" t="s">
        <v>1083</v>
      </c>
      <c r="I552" s="16">
        <v>45851</v>
      </c>
      <c r="J552" t="s">
        <v>1573</v>
      </c>
      <c r="K552" t="str">
        <f>VLOOKUP($J552,'Product_Dim (2)'!$A$2:$G$101,{3,4,5,6},FALSE)</f>
        <v>Home</v>
      </c>
      <c r="L552" t="str">
        <f>VLOOKUP($J552,'Product_Dim (2)'!$A$2:$G$101,{4,5,6},FALSE)</f>
        <v>Storage</v>
      </c>
      <c r="M552" s="6">
        <f t="array" ref="M552">VLOOKUP($J552,'Product_Dim (2)'!$A$2:$G$101,{6},FALSE)</f>
        <v>123.46</v>
      </c>
      <c r="N552">
        <f>VLOOKUP($J552,'Product_Dim (2)'!$A$2:$G$101,7,FALSE)</f>
        <v>76</v>
      </c>
      <c r="O552" t="s">
        <v>1787</v>
      </c>
      <c r="P552" t="str">
        <f>VLOOKUP($O552,'Store_Dim (2)'!$A$2:$E$21,2,FALSE)</f>
        <v>Frederick-Wright</v>
      </c>
      <c r="Q552" t="str">
        <f>VLOOKUP(Table6[[#This Row],[Store_ID]],Table4[],3,FALSE)</f>
        <v>West</v>
      </c>
      <c r="R552" t="str">
        <f>VLOOKUP(Table6[[#This Row],[Store_ID]],Table4[],4,FALSE)</f>
        <v>New Jimmymouth</v>
      </c>
      <c r="S552" t="str">
        <f>VLOOKUP(Table6[[#This Row],[Store_ID]],Table4[],5,FALSE)</f>
        <v>Flagship</v>
      </c>
      <c r="T552">
        <v>4</v>
      </c>
      <c r="U552" s="6">
        <v>714.89</v>
      </c>
      <c r="V552" s="10">
        <v>0.15</v>
      </c>
      <c r="W552" t="s">
        <v>1807</v>
      </c>
      <c r="X552" s="6">
        <v>2430.6260000000002</v>
      </c>
      <c r="AE552"/>
    </row>
    <row r="553" spans="1:31" x14ac:dyDescent="0.25">
      <c r="A553" t="s">
        <v>2360</v>
      </c>
      <c r="B553" t="str">
        <f>VLOOKUP(Table6[[#This Row],[Customer_ID]],Table1[[Customer_ID]:[Name]],2,FALSE)</f>
        <v>Dr. Suzanne Bullock</v>
      </c>
      <c r="C553" t="str">
        <f>VLOOKUP(Table6[[#This Row],[Customer_ID]],Table1[[Customer_ID]:[City]],5,FALSE)</f>
        <v>Lake Blaketon</v>
      </c>
      <c r="D553">
        <f>VLOOKUP(Table6[[#This Row],[Customer_ID]],Table1[],3,FALSE)</f>
        <v>60</v>
      </c>
      <c r="E553" t="str">
        <f>VLOOKUP(Table6[[#This Row],[Customer_ID]],Table1[],4,FALSE)</f>
        <v>Female</v>
      </c>
      <c r="F553" t="str">
        <f>VLOOKUP(Table6[[#This Row],[Customer_ID]],Table1[],6,FALSE)</f>
        <v>Alabama</v>
      </c>
      <c r="G553" t="str">
        <f>VLOOKUP(Table6[[#This Row],[Customer_ID]],Table1[],8,FALSE)</f>
        <v>Platinum</v>
      </c>
      <c r="H553" t="s">
        <v>610</v>
      </c>
      <c r="I553" s="16">
        <v>45222</v>
      </c>
      <c r="J553" t="s">
        <v>1617</v>
      </c>
      <c r="K553" t="str">
        <f>VLOOKUP($J553,'Product_Dim (2)'!$A$2:$G$101,{3,4,5,6},FALSE)</f>
        <v>Electronics</v>
      </c>
      <c r="L553" t="str">
        <f>VLOOKUP($J553,'Product_Dim (2)'!$A$2:$G$101,{4,5,6},FALSE)</f>
        <v>Computer</v>
      </c>
      <c r="M553" s="6">
        <f t="array" ref="M553">VLOOKUP($J553,'Product_Dim (2)'!$A$2:$G$101,{6},FALSE)</f>
        <v>253.33</v>
      </c>
      <c r="N553">
        <f>VLOOKUP($J553,'Product_Dim (2)'!$A$2:$G$101,7,FALSE)</f>
        <v>266</v>
      </c>
      <c r="O553" t="s">
        <v>1744</v>
      </c>
      <c r="P553" t="str">
        <f>VLOOKUP($O553,'Store_Dim (2)'!$A$2:$E$21,2,FALSE)</f>
        <v>Black-Horn</v>
      </c>
      <c r="Q553" t="str">
        <f>VLOOKUP(Table6[[#This Row],[Store_ID]],Table4[],3,FALSE)</f>
        <v>South</v>
      </c>
      <c r="R553" t="str">
        <f>VLOOKUP(Table6[[#This Row],[Store_ID]],Table4[],4,FALSE)</f>
        <v>North Nancyview</v>
      </c>
      <c r="S553" t="str">
        <f>VLOOKUP(Table6[[#This Row],[Store_ID]],Table4[],5,FALSE)</f>
        <v>Outlet</v>
      </c>
      <c r="T553">
        <v>3</v>
      </c>
      <c r="U553" s="6">
        <v>137.77000000000001</v>
      </c>
      <c r="V553" s="10">
        <v>0.26</v>
      </c>
      <c r="W553" t="s">
        <v>1809</v>
      </c>
      <c r="X553" s="6">
        <v>305.84940000000012</v>
      </c>
      <c r="AE553"/>
    </row>
    <row r="554" spans="1:31" x14ac:dyDescent="0.25">
      <c r="A554" t="s">
        <v>2361</v>
      </c>
      <c r="B554" t="str">
        <f>VLOOKUP(Table6[[#This Row],[Customer_ID]],Table1[[Customer_ID]:[Name]],2,FALSE)</f>
        <v>Leslie Johnson</v>
      </c>
      <c r="C554" t="str">
        <f>VLOOKUP(Table6[[#This Row],[Customer_ID]],Table1[[Customer_ID]:[City]],5,FALSE)</f>
        <v>Mollyshire</v>
      </c>
      <c r="D554">
        <f>VLOOKUP(Table6[[#This Row],[Customer_ID]],Table1[],3,FALSE)</f>
        <v>31</v>
      </c>
      <c r="E554" t="str">
        <f>VLOOKUP(Table6[[#This Row],[Customer_ID]],Table1[],4,FALSE)</f>
        <v>Male</v>
      </c>
      <c r="F554" t="str">
        <f>VLOOKUP(Table6[[#This Row],[Customer_ID]],Table1[],6,FALSE)</f>
        <v>Utah</v>
      </c>
      <c r="G554" t="str">
        <f>VLOOKUP(Table6[[#This Row],[Customer_ID]],Table1[],8,FALSE)</f>
        <v>Platinum</v>
      </c>
      <c r="H554" t="s">
        <v>114</v>
      </c>
      <c r="I554" s="16">
        <v>45940</v>
      </c>
      <c r="J554" t="s">
        <v>1715</v>
      </c>
      <c r="K554" t="str">
        <f>VLOOKUP($J554,'Product_Dim (2)'!$A$2:$G$101,{3,4,5,6},FALSE)</f>
        <v>Home</v>
      </c>
      <c r="L554" t="str">
        <f>VLOOKUP($J554,'Product_Dim (2)'!$A$2:$G$101,{4,5,6},FALSE)</f>
        <v>Appliances</v>
      </c>
      <c r="M554" s="6">
        <f t="array" ref="M554">VLOOKUP($J554,'Product_Dim (2)'!$A$2:$G$101,{6},FALSE)</f>
        <v>447.43</v>
      </c>
      <c r="N554">
        <f>VLOOKUP($J554,'Product_Dim (2)'!$A$2:$G$101,7,FALSE)</f>
        <v>191</v>
      </c>
      <c r="O554" t="s">
        <v>1775</v>
      </c>
      <c r="P554" t="str">
        <f>VLOOKUP($O554,'Store_Dim (2)'!$A$2:$E$21,2,FALSE)</f>
        <v>Aguirre-Keller</v>
      </c>
      <c r="Q554" t="str">
        <f>VLOOKUP(Table6[[#This Row],[Store_ID]],Table4[],3,FALSE)</f>
        <v>South</v>
      </c>
      <c r="R554" t="str">
        <f>VLOOKUP(Table6[[#This Row],[Store_ID]],Table4[],4,FALSE)</f>
        <v>Lake Michael</v>
      </c>
      <c r="S554" t="str">
        <f>VLOOKUP(Table6[[#This Row],[Store_ID]],Table4[],5,FALSE)</f>
        <v>Online</v>
      </c>
      <c r="T554">
        <v>3</v>
      </c>
      <c r="U554" s="6">
        <v>862.18</v>
      </c>
      <c r="V554" s="10">
        <v>0.22</v>
      </c>
      <c r="W554" t="s">
        <v>1809</v>
      </c>
      <c r="X554" s="6">
        <v>2017.5011999999999</v>
      </c>
      <c r="AE554"/>
    </row>
    <row r="555" spans="1:31" x14ac:dyDescent="0.25">
      <c r="A555" t="s">
        <v>2362</v>
      </c>
      <c r="B555" t="str">
        <f>VLOOKUP(Table6[[#This Row],[Customer_ID]],Table1[[Customer_ID]:[Name]],2,FALSE)</f>
        <v>Jay Patel</v>
      </c>
      <c r="C555" t="str">
        <f>VLOOKUP(Table6[[#This Row],[Customer_ID]],Table1[[Customer_ID]:[City]],5,FALSE)</f>
        <v>Morrisbury</v>
      </c>
      <c r="D555">
        <f>VLOOKUP(Table6[[#This Row],[Customer_ID]],Table1[],3,FALSE)</f>
        <v>43</v>
      </c>
      <c r="E555" t="str">
        <f>VLOOKUP(Table6[[#This Row],[Customer_ID]],Table1[],4,FALSE)</f>
        <v>Female</v>
      </c>
      <c r="F555" t="str">
        <f>VLOOKUP(Table6[[#This Row],[Customer_ID]],Table1[],6,FALSE)</f>
        <v>Rhode Island</v>
      </c>
      <c r="G555" t="str">
        <f>VLOOKUP(Table6[[#This Row],[Customer_ID]],Table1[],8,FALSE)</f>
        <v>Platinum</v>
      </c>
      <c r="H555" t="s">
        <v>211</v>
      </c>
      <c r="I555" s="16">
        <v>45822</v>
      </c>
      <c r="J555" t="s">
        <v>1607</v>
      </c>
      <c r="K555" t="str">
        <f>VLOOKUP($J555,'Product_Dim (2)'!$A$2:$G$101,{3,4,5,6},FALSE)</f>
        <v>Sports</v>
      </c>
      <c r="L555" t="str">
        <f>VLOOKUP($J555,'Product_Dim (2)'!$A$2:$G$101,{4,5,6},FALSE)</f>
        <v>Outdoor</v>
      </c>
      <c r="M555" s="6">
        <f t="array" ref="M555">VLOOKUP($J555,'Product_Dim (2)'!$A$2:$G$101,{6},FALSE)</f>
        <v>135.61000000000001</v>
      </c>
      <c r="N555">
        <f>VLOOKUP($J555,'Product_Dim (2)'!$A$2:$G$101,7,FALSE)</f>
        <v>394</v>
      </c>
      <c r="O555" t="s">
        <v>1782</v>
      </c>
      <c r="P555" t="str">
        <f>VLOOKUP($O555,'Store_Dim (2)'!$A$2:$E$21,2,FALSE)</f>
        <v>Mcdonald Inc</v>
      </c>
      <c r="Q555" t="str">
        <f>VLOOKUP(Table6[[#This Row],[Store_ID]],Table4[],3,FALSE)</f>
        <v>South</v>
      </c>
      <c r="R555" t="str">
        <f>VLOOKUP(Table6[[#This Row],[Store_ID]],Table4[],4,FALSE)</f>
        <v>Christopherland</v>
      </c>
      <c r="S555" t="str">
        <f>VLOOKUP(Table6[[#This Row],[Store_ID]],Table4[],5,FALSE)</f>
        <v>Outlet</v>
      </c>
      <c r="T555">
        <v>2</v>
      </c>
      <c r="U555" s="6">
        <v>833.64</v>
      </c>
      <c r="V555" s="10">
        <v>0.24</v>
      </c>
      <c r="W555" t="s">
        <v>1809</v>
      </c>
      <c r="X555" s="6">
        <v>1267.1328000000001</v>
      </c>
      <c r="AE555"/>
    </row>
    <row r="556" spans="1:31" x14ac:dyDescent="0.25">
      <c r="A556" t="s">
        <v>2363</v>
      </c>
      <c r="B556" t="str">
        <f>VLOOKUP(Table6[[#This Row],[Customer_ID]],Table1[[Customer_ID]:[Name]],2,FALSE)</f>
        <v>Brian Garcia</v>
      </c>
      <c r="C556" t="str">
        <f>VLOOKUP(Table6[[#This Row],[Customer_ID]],Table1[[Customer_ID]:[City]],5,FALSE)</f>
        <v>Ramosmouth</v>
      </c>
      <c r="D556">
        <f>VLOOKUP(Table6[[#This Row],[Customer_ID]],Table1[],3,FALSE)</f>
        <v>31</v>
      </c>
      <c r="E556" t="str">
        <f>VLOOKUP(Table6[[#This Row],[Customer_ID]],Table1[],4,FALSE)</f>
        <v>Female</v>
      </c>
      <c r="F556" t="str">
        <f>VLOOKUP(Table6[[#This Row],[Customer_ID]],Table1[],6,FALSE)</f>
        <v>Louisiana</v>
      </c>
      <c r="G556" t="str">
        <f>VLOOKUP(Table6[[#This Row],[Customer_ID]],Table1[],8,FALSE)</f>
        <v>Gold</v>
      </c>
      <c r="H556" t="s">
        <v>853</v>
      </c>
      <c r="I556" s="16">
        <v>45752</v>
      </c>
      <c r="J556" t="s">
        <v>1569</v>
      </c>
      <c r="K556" t="str">
        <f>VLOOKUP($J556,'Product_Dim (2)'!$A$2:$G$101,{3,4,5,6},FALSE)</f>
        <v>Sports</v>
      </c>
      <c r="L556" t="str">
        <f>VLOOKUP($J556,'Product_Dim (2)'!$A$2:$G$101,{4,5,6},FALSE)</f>
        <v>Equipment</v>
      </c>
      <c r="M556" s="6">
        <f t="array" ref="M556">VLOOKUP($J556,'Product_Dim (2)'!$A$2:$G$101,{6},FALSE)</f>
        <v>21.34</v>
      </c>
      <c r="N556">
        <f>VLOOKUP($J556,'Product_Dim (2)'!$A$2:$G$101,7,FALSE)</f>
        <v>65</v>
      </c>
      <c r="O556" t="s">
        <v>1784</v>
      </c>
      <c r="P556" t="str">
        <f>VLOOKUP($O556,'Store_Dim (2)'!$A$2:$E$21,2,FALSE)</f>
        <v>Shelton PLC</v>
      </c>
      <c r="Q556" t="str">
        <f>VLOOKUP(Table6[[#This Row],[Store_ID]],Table4[],3,FALSE)</f>
        <v>North</v>
      </c>
      <c r="R556" t="str">
        <f>VLOOKUP(Table6[[#This Row],[Store_ID]],Table4[],4,FALSE)</f>
        <v>East Jenniferstad</v>
      </c>
      <c r="S556" t="str">
        <f>VLOOKUP(Table6[[#This Row],[Store_ID]],Table4[],5,FALSE)</f>
        <v>Flagship</v>
      </c>
      <c r="T556">
        <v>3</v>
      </c>
      <c r="U556" s="6">
        <v>543.22</v>
      </c>
      <c r="V556" s="10">
        <v>0.05</v>
      </c>
      <c r="W556" t="s">
        <v>1812</v>
      </c>
      <c r="X556" s="6">
        <v>1548.1769999999999</v>
      </c>
      <c r="AE556"/>
    </row>
    <row r="557" spans="1:31" x14ac:dyDescent="0.25">
      <c r="A557" t="s">
        <v>2364</v>
      </c>
      <c r="B557" t="str">
        <f>VLOOKUP(Table6[[#This Row],[Customer_ID]],Table1[[Customer_ID]:[Name]],2,FALSE)</f>
        <v>Stephen Fowler</v>
      </c>
      <c r="C557" t="str">
        <f>VLOOKUP(Table6[[#This Row],[Customer_ID]],Table1[[Customer_ID]:[City]],5,FALSE)</f>
        <v>Port Mariastad</v>
      </c>
      <c r="D557">
        <f>VLOOKUP(Table6[[#This Row],[Customer_ID]],Table1[],3,FALSE)</f>
        <v>42</v>
      </c>
      <c r="E557" t="str">
        <f>VLOOKUP(Table6[[#This Row],[Customer_ID]],Table1[],4,FALSE)</f>
        <v>Female</v>
      </c>
      <c r="F557" t="str">
        <f>VLOOKUP(Table6[[#This Row],[Customer_ID]],Table1[],6,FALSE)</f>
        <v>Rhode Island</v>
      </c>
      <c r="G557" t="str">
        <f>VLOOKUP(Table6[[#This Row],[Customer_ID]],Table1[],8,FALSE)</f>
        <v>Platinum</v>
      </c>
      <c r="H557" t="s">
        <v>876</v>
      </c>
      <c r="I557" s="16">
        <v>45677</v>
      </c>
      <c r="J557" t="s">
        <v>1707</v>
      </c>
      <c r="K557" t="str">
        <f>VLOOKUP($J557,'Product_Dim (2)'!$A$2:$G$101,{3,4,5,6},FALSE)</f>
        <v>Sports</v>
      </c>
      <c r="L557" t="str">
        <f>VLOOKUP($J557,'Product_Dim (2)'!$A$2:$G$101,{4,5,6},FALSE)</f>
        <v>Accessories</v>
      </c>
      <c r="M557" s="6">
        <f t="array" ref="M557">VLOOKUP($J557,'Product_Dim (2)'!$A$2:$G$101,{6},FALSE)</f>
        <v>131.24</v>
      </c>
      <c r="N557">
        <f>VLOOKUP($J557,'Product_Dim (2)'!$A$2:$G$101,7,FALSE)</f>
        <v>232</v>
      </c>
      <c r="O557" t="s">
        <v>1744</v>
      </c>
      <c r="P557" t="str">
        <f>VLOOKUP($O557,'Store_Dim (2)'!$A$2:$E$21,2,FALSE)</f>
        <v>Black-Horn</v>
      </c>
      <c r="Q557" t="str">
        <f>VLOOKUP(Table6[[#This Row],[Store_ID]],Table4[],3,FALSE)</f>
        <v>South</v>
      </c>
      <c r="R557" t="str">
        <f>VLOOKUP(Table6[[#This Row],[Store_ID]],Table4[],4,FALSE)</f>
        <v>North Nancyview</v>
      </c>
      <c r="S557" t="str">
        <f>VLOOKUP(Table6[[#This Row],[Store_ID]],Table4[],5,FALSE)</f>
        <v>Outlet</v>
      </c>
      <c r="T557">
        <v>3</v>
      </c>
      <c r="U557" s="6">
        <v>691.02</v>
      </c>
      <c r="V557" s="10">
        <v>0.12</v>
      </c>
      <c r="W557" t="s">
        <v>1812</v>
      </c>
      <c r="X557" s="6">
        <v>1824.2927999999999</v>
      </c>
      <c r="AE557"/>
    </row>
    <row r="558" spans="1:31" x14ac:dyDescent="0.25">
      <c r="A558" t="s">
        <v>2365</v>
      </c>
      <c r="B558" t="str">
        <f>VLOOKUP(Table6[[#This Row],[Customer_ID]],Table1[[Customer_ID]:[Name]],2,FALSE)</f>
        <v>Melissa Duffy Md</v>
      </c>
      <c r="C558" t="str">
        <f>VLOOKUP(Table6[[#This Row],[Customer_ID]],Table1[[Customer_ID]:[City]],5,FALSE)</f>
        <v>East Jenna</v>
      </c>
      <c r="D558">
        <f>VLOOKUP(Table6[[#This Row],[Customer_ID]],Table1[],3,FALSE)</f>
        <v>58</v>
      </c>
      <c r="E558" t="str">
        <f>VLOOKUP(Table6[[#This Row],[Customer_ID]],Table1[],4,FALSE)</f>
        <v>Female</v>
      </c>
      <c r="F558" t="str">
        <f>VLOOKUP(Table6[[#This Row],[Customer_ID]],Table1[],6,FALSE)</f>
        <v>South Carolina</v>
      </c>
      <c r="G558" t="str">
        <f>VLOOKUP(Table6[[#This Row],[Customer_ID]],Table1[],8,FALSE)</f>
        <v>Bronze</v>
      </c>
      <c r="H558" t="s">
        <v>310</v>
      </c>
      <c r="I558" s="16">
        <v>45253</v>
      </c>
      <c r="J558" t="s">
        <v>1703</v>
      </c>
      <c r="K558" t="str">
        <f>VLOOKUP($J558,'Product_Dim (2)'!$A$2:$G$101,{3,4,5,6},FALSE)</f>
        <v>Home</v>
      </c>
      <c r="L558" t="str">
        <f>VLOOKUP($J558,'Product_Dim (2)'!$A$2:$G$101,{4,5,6},FALSE)</f>
        <v>Kitchen</v>
      </c>
      <c r="M558" s="6">
        <f t="array" ref="M558">VLOOKUP($J558,'Product_Dim (2)'!$A$2:$G$101,{6},FALSE)</f>
        <v>176.07</v>
      </c>
      <c r="N558">
        <f>VLOOKUP($J558,'Product_Dim (2)'!$A$2:$G$101,7,FALSE)</f>
        <v>82</v>
      </c>
      <c r="O558" t="s">
        <v>1790</v>
      </c>
      <c r="P558" t="str">
        <f>VLOOKUP($O558,'Store_Dim (2)'!$A$2:$E$21,2,FALSE)</f>
        <v>Holloway Ltd</v>
      </c>
      <c r="Q558" t="str">
        <f>VLOOKUP(Table6[[#This Row],[Store_ID]],Table4[],3,FALSE)</f>
        <v>North</v>
      </c>
      <c r="R558" t="str">
        <f>VLOOKUP(Table6[[#This Row],[Store_ID]],Table4[],4,FALSE)</f>
        <v>Bensonhaven</v>
      </c>
      <c r="S558" t="str">
        <f>VLOOKUP(Table6[[#This Row],[Store_ID]],Table4[],5,FALSE)</f>
        <v>Flagship</v>
      </c>
      <c r="T558">
        <v>4</v>
      </c>
      <c r="U558" s="6">
        <v>338.73</v>
      </c>
      <c r="V558" s="10">
        <v>0.18</v>
      </c>
      <c r="W558" t="s">
        <v>1807</v>
      </c>
      <c r="X558" s="6">
        <v>1111.0344</v>
      </c>
      <c r="AE558"/>
    </row>
    <row r="559" spans="1:31" x14ac:dyDescent="0.25">
      <c r="A559" t="s">
        <v>2366</v>
      </c>
      <c r="B559" t="str">
        <f>VLOOKUP(Table6[[#This Row],[Customer_ID]],Table1[[Customer_ID]:[Name]],2,FALSE)</f>
        <v>James Bean</v>
      </c>
      <c r="C559" t="str">
        <f>VLOOKUP(Table6[[#This Row],[Customer_ID]],Table1[[Customer_ID]:[City]],5,FALSE)</f>
        <v>Stevensonton</v>
      </c>
      <c r="D559">
        <f>VLOOKUP(Table6[[#This Row],[Customer_ID]],Table1[],3,FALSE)</f>
        <v>50</v>
      </c>
      <c r="E559" t="str">
        <f>VLOOKUP(Table6[[#This Row],[Customer_ID]],Table1[],4,FALSE)</f>
        <v>Male</v>
      </c>
      <c r="F559" t="str">
        <f>VLOOKUP(Table6[[#This Row],[Customer_ID]],Table1[],6,FALSE)</f>
        <v>New Mexico</v>
      </c>
      <c r="G559" t="str">
        <f>VLOOKUP(Table6[[#This Row],[Customer_ID]],Table1[],8,FALSE)</f>
        <v>Bronze</v>
      </c>
      <c r="H559" t="s">
        <v>227</v>
      </c>
      <c r="I559" s="16">
        <v>45389</v>
      </c>
      <c r="J559" t="s">
        <v>1699</v>
      </c>
      <c r="K559" t="str">
        <f>VLOOKUP($J559,'Product_Dim (2)'!$A$2:$G$101,{3,4,5,6},FALSE)</f>
        <v>Home</v>
      </c>
      <c r="L559" t="str">
        <f>VLOOKUP($J559,'Product_Dim (2)'!$A$2:$G$101,{4,5,6},FALSE)</f>
        <v>Furniture</v>
      </c>
      <c r="M559" s="6">
        <f t="array" ref="M559">VLOOKUP($J559,'Product_Dim (2)'!$A$2:$G$101,{6},FALSE)</f>
        <v>388.46</v>
      </c>
      <c r="N559">
        <f>VLOOKUP($J559,'Product_Dim (2)'!$A$2:$G$101,7,FALSE)</f>
        <v>208</v>
      </c>
      <c r="O559" t="s">
        <v>1787</v>
      </c>
      <c r="P559" t="str">
        <f>VLOOKUP($O559,'Store_Dim (2)'!$A$2:$E$21,2,FALSE)</f>
        <v>Frederick-Wright</v>
      </c>
      <c r="Q559" t="str">
        <f>VLOOKUP(Table6[[#This Row],[Store_ID]],Table4[],3,FALSE)</f>
        <v>West</v>
      </c>
      <c r="R559" t="str">
        <f>VLOOKUP(Table6[[#This Row],[Store_ID]],Table4[],4,FALSE)</f>
        <v>New Jimmymouth</v>
      </c>
      <c r="S559" t="str">
        <f>VLOOKUP(Table6[[#This Row],[Store_ID]],Table4[],5,FALSE)</f>
        <v>Flagship</v>
      </c>
      <c r="T559">
        <v>3</v>
      </c>
      <c r="U559" s="6">
        <v>366.08</v>
      </c>
      <c r="V559" s="10">
        <v>0.05</v>
      </c>
      <c r="W559" t="s">
        <v>1807</v>
      </c>
      <c r="X559" s="6">
        <v>1043.328</v>
      </c>
      <c r="AE559"/>
    </row>
    <row r="560" spans="1:31" x14ac:dyDescent="0.25">
      <c r="A560" t="s">
        <v>2367</v>
      </c>
      <c r="B560" t="str">
        <f>VLOOKUP(Table6[[#This Row],[Customer_ID]],Table1[[Customer_ID]:[Name]],2,FALSE)</f>
        <v>Lance Baker</v>
      </c>
      <c r="C560" t="str">
        <f>VLOOKUP(Table6[[#This Row],[Customer_ID]],Table1[[Customer_ID]:[City]],5,FALSE)</f>
        <v>Port Victoria</v>
      </c>
      <c r="D560">
        <f>VLOOKUP(Table6[[#This Row],[Customer_ID]],Table1[],3,FALSE)</f>
        <v>50</v>
      </c>
      <c r="E560" t="str">
        <f>VLOOKUP(Table6[[#This Row],[Customer_ID]],Table1[],4,FALSE)</f>
        <v>Female</v>
      </c>
      <c r="F560" t="str">
        <f>VLOOKUP(Table6[[#This Row],[Customer_ID]],Table1[],6,FALSE)</f>
        <v>Florida</v>
      </c>
      <c r="G560" t="str">
        <f>VLOOKUP(Table6[[#This Row],[Customer_ID]],Table1[],8,FALSE)</f>
        <v>Gold</v>
      </c>
      <c r="H560" t="s">
        <v>367</v>
      </c>
      <c r="I560" s="16">
        <v>45840</v>
      </c>
      <c r="J560" t="s">
        <v>1557</v>
      </c>
      <c r="K560" t="str">
        <f>VLOOKUP($J560,'Product_Dim (2)'!$A$2:$G$101,{3,4,5,6},FALSE)</f>
        <v>Electronics</v>
      </c>
      <c r="L560" t="str">
        <f>VLOOKUP($J560,'Product_Dim (2)'!$A$2:$G$101,{4,5,6},FALSE)</f>
        <v>Accessories</v>
      </c>
      <c r="M560" s="6">
        <f t="array" ref="M560">VLOOKUP($J560,'Product_Dim (2)'!$A$2:$G$101,{6},FALSE)</f>
        <v>242.23</v>
      </c>
      <c r="N560">
        <f>VLOOKUP($J560,'Product_Dim (2)'!$A$2:$G$101,7,FALSE)</f>
        <v>453</v>
      </c>
      <c r="O560" t="s">
        <v>1780</v>
      </c>
      <c r="P560" t="str">
        <f>VLOOKUP($O560,'Store_Dim (2)'!$A$2:$E$21,2,FALSE)</f>
        <v>Gardner, Humphrey and Contreras</v>
      </c>
      <c r="Q560" t="str">
        <f>VLOOKUP(Table6[[#This Row],[Store_ID]],Table4[],3,FALSE)</f>
        <v>East</v>
      </c>
      <c r="R560" t="str">
        <f>VLOOKUP(Table6[[#This Row],[Store_ID]],Table4[],4,FALSE)</f>
        <v>Johnsonville</v>
      </c>
      <c r="S560" t="str">
        <f>VLOOKUP(Table6[[#This Row],[Store_ID]],Table4[],5,FALSE)</f>
        <v>Flagship</v>
      </c>
      <c r="T560">
        <v>4</v>
      </c>
      <c r="U560" s="6">
        <v>539.48</v>
      </c>
      <c r="V560" s="10">
        <v>0.28000000000000003</v>
      </c>
      <c r="W560" t="s">
        <v>1812</v>
      </c>
      <c r="X560" s="6">
        <v>1553.7023999999999</v>
      </c>
      <c r="AE560"/>
    </row>
    <row r="561" spans="1:31" x14ac:dyDescent="0.25">
      <c r="A561" t="s">
        <v>2368</v>
      </c>
      <c r="B561" t="str">
        <f>VLOOKUP(Table6[[#This Row],[Customer_ID]],Table1[[Customer_ID]:[Name]],2,FALSE)</f>
        <v>Cynthia Lopez</v>
      </c>
      <c r="C561" t="str">
        <f>VLOOKUP(Table6[[#This Row],[Customer_ID]],Table1[[Customer_ID]:[City]],5,FALSE)</f>
        <v>Joseland</v>
      </c>
      <c r="D561">
        <f>VLOOKUP(Table6[[#This Row],[Customer_ID]],Table1[],3,FALSE)</f>
        <v>50</v>
      </c>
      <c r="E561" t="str">
        <f>VLOOKUP(Table6[[#This Row],[Customer_ID]],Table1[],4,FALSE)</f>
        <v>Male</v>
      </c>
      <c r="F561" t="str">
        <f>VLOOKUP(Table6[[#This Row],[Customer_ID]],Table1[],6,FALSE)</f>
        <v>Nebraska</v>
      </c>
      <c r="G561" t="str">
        <f>VLOOKUP(Table6[[#This Row],[Customer_ID]],Table1[],8,FALSE)</f>
        <v>Platinum</v>
      </c>
      <c r="H561" t="s">
        <v>1201</v>
      </c>
      <c r="I561" s="16">
        <v>45256</v>
      </c>
      <c r="J561" t="s">
        <v>1713</v>
      </c>
      <c r="K561" t="str">
        <f>VLOOKUP($J561,'Product_Dim (2)'!$A$2:$G$101,{3,4,5,6},FALSE)</f>
        <v>Clothing</v>
      </c>
      <c r="L561" t="str">
        <f>VLOOKUP($J561,'Product_Dim (2)'!$A$2:$G$101,{4,5,6},FALSE)</f>
        <v>Footwear</v>
      </c>
      <c r="M561" s="6">
        <f t="array" ref="M561">VLOOKUP($J561,'Product_Dim (2)'!$A$2:$G$101,{6},FALSE)</f>
        <v>438.25</v>
      </c>
      <c r="N561">
        <f>VLOOKUP($J561,'Product_Dim (2)'!$A$2:$G$101,7,FALSE)</f>
        <v>496</v>
      </c>
      <c r="O561" t="s">
        <v>1787</v>
      </c>
      <c r="P561" t="str">
        <f>VLOOKUP($O561,'Store_Dim (2)'!$A$2:$E$21,2,FALSE)</f>
        <v>Frederick-Wright</v>
      </c>
      <c r="Q561" t="str">
        <f>VLOOKUP(Table6[[#This Row],[Store_ID]],Table4[],3,FALSE)</f>
        <v>West</v>
      </c>
      <c r="R561" t="str">
        <f>VLOOKUP(Table6[[#This Row],[Store_ID]],Table4[],4,FALSE)</f>
        <v>New Jimmymouth</v>
      </c>
      <c r="S561" t="str">
        <f>VLOOKUP(Table6[[#This Row],[Store_ID]],Table4[],5,FALSE)</f>
        <v>Flagship</v>
      </c>
      <c r="T561">
        <v>1</v>
      </c>
      <c r="U561" s="6">
        <v>499.59</v>
      </c>
      <c r="V561" s="10">
        <v>0.03</v>
      </c>
      <c r="W561" t="s">
        <v>1812</v>
      </c>
      <c r="X561" s="6">
        <v>484.60230000000001</v>
      </c>
      <c r="AE561"/>
    </row>
    <row r="562" spans="1:31" x14ac:dyDescent="0.25">
      <c r="A562" t="s">
        <v>2369</v>
      </c>
      <c r="B562" t="str">
        <f>VLOOKUP(Table6[[#This Row],[Customer_ID]],Table1[[Customer_ID]:[Name]],2,FALSE)</f>
        <v>Kimberly Brooks</v>
      </c>
      <c r="C562" t="str">
        <f>VLOOKUP(Table6[[#This Row],[Customer_ID]],Table1[[Customer_ID]:[City]],5,FALSE)</f>
        <v>Kingfort</v>
      </c>
      <c r="D562">
        <f>VLOOKUP(Table6[[#This Row],[Customer_ID]],Table1[],3,FALSE)</f>
        <v>42</v>
      </c>
      <c r="E562" t="str">
        <f>VLOOKUP(Table6[[#This Row],[Customer_ID]],Table1[],4,FALSE)</f>
        <v>Male</v>
      </c>
      <c r="F562" t="str">
        <f>VLOOKUP(Table6[[#This Row],[Customer_ID]],Table1[],6,FALSE)</f>
        <v>New Mexico</v>
      </c>
      <c r="G562" t="str">
        <f>VLOOKUP(Table6[[#This Row],[Customer_ID]],Table1[],8,FALSE)</f>
        <v>Silver</v>
      </c>
      <c r="H562" t="s">
        <v>613</v>
      </c>
      <c r="I562" s="16">
        <v>45326</v>
      </c>
      <c r="J562" t="s">
        <v>1591</v>
      </c>
      <c r="K562" t="str">
        <f>VLOOKUP($J562,'Product_Dim (2)'!$A$2:$G$101,{3,4,5,6},FALSE)</f>
        <v>Home</v>
      </c>
      <c r="L562" t="str">
        <f>VLOOKUP($J562,'Product_Dim (2)'!$A$2:$G$101,{4,5,6},FALSE)</f>
        <v>Kitchen</v>
      </c>
      <c r="M562" s="6">
        <f t="array" ref="M562">VLOOKUP($J562,'Product_Dim (2)'!$A$2:$G$101,{6},FALSE)</f>
        <v>19.52</v>
      </c>
      <c r="N562">
        <f>VLOOKUP($J562,'Product_Dim (2)'!$A$2:$G$101,7,FALSE)</f>
        <v>57</v>
      </c>
      <c r="O562" t="s">
        <v>1765</v>
      </c>
      <c r="P562" t="str">
        <f>VLOOKUP($O562,'Store_Dim (2)'!$A$2:$E$21,2,FALSE)</f>
        <v>Bean, Jones and Park</v>
      </c>
      <c r="Q562" t="str">
        <f>VLOOKUP(Table6[[#This Row],[Store_ID]],Table4[],3,FALSE)</f>
        <v>West</v>
      </c>
      <c r="R562" t="str">
        <f>VLOOKUP(Table6[[#This Row],[Store_ID]],Table4[],4,FALSE)</f>
        <v>Thompsonborough</v>
      </c>
      <c r="S562" t="str">
        <f>VLOOKUP(Table6[[#This Row],[Store_ID]],Table4[],5,FALSE)</f>
        <v>Online</v>
      </c>
      <c r="T562">
        <v>3</v>
      </c>
      <c r="U562" s="6">
        <v>330.04</v>
      </c>
      <c r="V562" s="10">
        <v>0.2</v>
      </c>
      <c r="W562" t="s">
        <v>1807</v>
      </c>
      <c r="X562" s="6">
        <v>792.09600000000012</v>
      </c>
      <c r="AE562"/>
    </row>
    <row r="563" spans="1:31" x14ac:dyDescent="0.25">
      <c r="A563" t="s">
        <v>2370</v>
      </c>
      <c r="B563" t="str">
        <f>VLOOKUP(Table6[[#This Row],[Customer_ID]],Table1[[Customer_ID]:[Name]],2,FALSE)</f>
        <v>Melissa Hamilton</v>
      </c>
      <c r="C563" t="str">
        <f>VLOOKUP(Table6[[#This Row],[Customer_ID]],Table1[[Customer_ID]:[City]],5,FALSE)</f>
        <v>Hutchinsonville</v>
      </c>
      <c r="D563">
        <f>VLOOKUP(Table6[[#This Row],[Customer_ID]],Table1[],3,FALSE)</f>
        <v>23</v>
      </c>
      <c r="E563" t="str">
        <f>VLOOKUP(Table6[[#This Row],[Customer_ID]],Table1[],4,FALSE)</f>
        <v>Female</v>
      </c>
      <c r="F563" t="str">
        <f>VLOOKUP(Table6[[#This Row],[Customer_ID]],Table1[],6,FALSE)</f>
        <v>Oklahoma</v>
      </c>
      <c r="G563" t="str">
        <f>VLOOKUP(Table6[[#This Row],[Customer_ID]],Table1[],8,FALSE)</f>
        <v>Silver</v>
      </c>
      <c r="H563" t="s">
        <v>595</v>
      </c>
      <c r="I563" s="16">
        <v>45459</v>
      </c>
      <c r="J563" t="s">
        <v>1553</v>
      </c>
      <c r="K563" t="str">
        <f>VLOOKUP($J563,'Product_Dim (2)'!$A$2:$G$101,{3,4,5,6},FALSE)</f>
        <v>Electronics</v>
      </c>
      <c r="L563" t="str">
        <f>VLOOKUP($J563,'Product_Dim (2)'!$A$2:$G$101,{4,5,6},FALSE)</f>
        <v>Accessories</v>
      </c>
      <c r="M563" s="6">
        <f t="array" ref="M563">VLOOKUP($J563,'Product_Dim (2)'!$A$2:$G$101,{6},FALSE)</f>
        <v>449.4</v>
      </c>
      <c r="N563">
        <f>VLOOKUP($J563,'Product_Dim (2)'!$A$2:$G$101,7,FALSE)</f>
        <v>274.7</v>
      </c>
      <c r="O563" t="s">
        <v>1790</v>
      </c>
      <c r="P563" t="str">
        <f>VLOOKUP($O563,'Store_Dim (2)'!$A$2:$E$21,2,FALSE)</f>
        <v>Holloway Ltd</v>
      </c>
      <c r="Q563" t="str">
        <f>VLOOKUP(Table6[[#This Row],[Store_ID]],Table4[],3,FALSE)</f>
        <v>North</v>
      </c>
      <c r="R563" t="str">
        <f>VLOOKUP(Table6[[#This Row],[Store_ID]],Table4[],4,FALSE)</f>
        <v>Bensonhaven</v>
      </c>
      <c r="S563" t="str">
        <f>VLOOKUP(Table6[[#This Row],[Store_ID]],Table4[],5,FALSE)</f>
        <v>Flagship</v>
      </c>
      <c r="T563">
        <v>2</v>
      </c>
      <c r="U563" s="6">
        <v>813.01</v>
      </c>
      <c r="V563" s="10">
        <v>0.06</v>
      </c>
      <c r="W563" t="s">
        <v>1809</v>
      </c>
      <c r="X563" s="6">
        <v>1528.4588000000001</v>
      </c>
      <c r="AE563"/>
    </row>
    <row r="564" spans="1:31" x14ac:dyDescent="0.25">
      <c r="A564" t="s">
        <v>2371</v>
      </c>
      <c r="B564" t="str">
        <f>VLOOKUP(Table6[[#This Row],[Customer_ID]],Table1[[Customer_ID]:[Name]],2,FALSE)</f>
        <v>Amber Carlson</v>
      </c>
      <c r="C564" t="str">
        <f>VLOOKUP(Table6[[#This Row],[Customer_ID]],Table1[[Customer_ID]:[City]],5,FALSE)</f>
        <v>East Michellemouth</v>
      </c>
      <c r="D564">
        <f>VLOOKUP(Table6[[#This Row],[Customer_ID]],Table1[],3,FALSE)</f>
        <v>18</v>
      </c>
      <c r="E564" t="str">
        <f>VLOOKUP(Table6[[#This Row],[Customer_ID]],Table1[],4,FALSE)</f>
        <v>Female</v>
      </c>
      <c r="F564" t="str">
        <f>VLOOKUP(Table6[[#This Row],[Customer_ID]],Table1[],6,FALSE)</f>
        <v>Missouri</v>
      </c>
      <c r="G564" t="str">
        <f>VLOOKUP(Table6[[#This Row],[Customer_ID]],Table1[],8,FALSE)</f>
        <v>Gold</v>
      </c>
      <c r="H564" t="s">
        <v>110</v>
      </c>
      <c r="I564" s="16">
        <v>45715</v>
      </c>
      <c r="J564" t="s">
        <v>1529</v>
      </c>
      <c r="K564" t="str">
        <f>VLOOKUP($J564,'Product_Dim (2)'!$A$2:$G$101,{3,4,5,6},FALSE)</f>
        <v>Clothing</v>
      </c>
      <c r="L564" t="str">
        <f>VLOOKUP($J564,'Product_Dim (2)'!$A$2:$G$101,{4,5,6},FALSE)</f>
        <v>Tops</v>
      </c>
      <c r="M564" s="6">
        <f t="array" ref="M564">VLOOKUP($J564,'Product_Dim (2)'!$A$2:$G$101,{6},FALSE)</f>
        <v>342.56</v>
      </c>
      <c r="N564">
        <f>VLOOKUP($J564,'Product_Dim (2)'!$A$2:$G$101,7,FALSE)</f>
        <v>181</v>
      </c>
      <c r="O564" t="s">
        <v>1744</v>
      </c>
      <c r="P564" t="str">
        <f>VLOOKUP($O564,'Store_Dim (2)'!$A$2:$E$21,2,FALSE)</f>
        <v>Black-Horn</v>
      </c>
      <c r="Q564" t="str">
        <f>VLOOKUP(Table6[[#This Row],[Store_ID]],Table4[],3,FALSE)</f>
        <v>South</v>
      </c>
      <c r="R564" t="str">
        <f>VLOOKUP(Table6[[#This Row],[Store_ID]],Table4[],4,FALSE)</f>
        <v>North Nancyview</v>
      </c>
      <c r="S564" t="str">
        <f>VLOOKUP(Table6[[#This Row],[Store_ID]],Table4[],5,FALSE)</f>
        <v>Outlet</v>
      </c>
      <c r="T564">
        <v>4</v>
      </c>
      <c r="U564" s="6">
        <v>204.8</v>
      </c>
      <c r="V564" s="10">
        <v>0.03</v>
      </c>
      <c r="W564" t="s">
        <v>1809</v>
      </c>
      <c r="X564" s="6">
        <v>794.62400000000002</v>
      </c>
      <c r="AE564"/>
    </row>
    <row r="565" spans="1:31" x14ac:dyDescent="0.25">
      <c r="A565" t="s">
        <v>2372</v>
      </c>
      <c r="B565" t="str">
        <f>VLOOKUP(Table6[[#This Row],[Customer_ID]],Table1[[Customer_ID]:[Name]],2,FALSE)</f>
        <v>Brian Lopez</v>
      </c>
      <c r="C565" t="str">
        <f>VLOOKUP(Table6[[#This Row],[Customer_ID]],Table1[[Customer_ID]:[City]],5,FALSE)</f>
        <v>East Krista</v>
      </c>
      <c r="D565">
        <f>VLOOKUP(Table6[[#This Row],[Customer_ID]],Table1[],3,FALSE)</f>
        <v>28</v>
      </c>
      <c r="E565" t="str">
        <f>VLOOKUP(Table6[[#This Row],[Customer_ID]],Table1[],4,FALSE)</f>
        <v>Female</v>
      </c>
      <c r="F565" t="str">
        <f>VLOOKUP(Table6[[#This Row],[Customer_ID]],Table1[],6,FALSE)</f>
        <v>New York</v>
      </c>
      <c r="G565" t="str">
        <f>VLOOKUP(Table6[[#This Row],[Customer_ID]],Table1[],8,FALSE)</f>
        <v>Gold</v>
      </c>
      <c r="H565" t="s">
        <v>55</v>
      </c>
      <c r="I565" s="16">
        <v>45223</v>
      </c>
      <c r="J565" t="s">
        <v>1534</v>
      </c>
      <c r="K565" t="str">
        <f>VLOOKUP($J565,'Product_Dim (2)'!$A$2:$G$101,{3,4,5,6},FALSE)</f>
        <v>Clothing</v>
      </c>
      <c r="L565" t="str">
        <f>VLOOKUP($J565,'Product_Dim (2)'!$A$2:$G$101,{4,5,6},FALSE)</f>
        <v>Outerwear</v>
      </c>
      <c r="M565" s="6">
        <f t="array" ref="M565">VLOOKUP($J565,'Product_Dim (2)'!$A$2:$G$101,{6},FALSE)</f>
        <v>364.67</v>
      </c>
      <c r="N565">
        <f>VLOOKUP($J565,'Product_Dim (2)'!$A$2:$G$101,7,FALSE)</f>
        <v>452</v>
      </c>
      <c r="O565" t="s">
        <v>1749</v>
      </c>
      <c r="P565" t="str">
        <f>VLOOKUP($O565,'Store_Dim (2)'!$A$2:$E$21,2,FALSE)</f>
        <v>Johnson-Wright</v>
      </c>
      <c r="Q565" t="str">
        <f>VLOOKUP(Table6[[#This Row],[Store_ID]],Table4[],3,FALSE)</f>
        <v>North</v>
      </c>
      <c r="R565" t="str">
        <f>VLOOKUP(Table6[[#This Row],[Store_ID]],Table4[],4,FALSE)</f>
        <v>Hoodberg</v>
      </c>
      <c r="S565" t="str">
        <f>VLOOKUP(Table6[[#This Row],[Store_ID]],Table4[],5,FALSE)</f>
        <v>Outlet</v>
      </c>
      <c r="T565">
        <v>3</v>
      </c>
      <c r="U565" s="6">
        <v>728.32</v>
      </c>
      <c r="V565" s="10">
        <v>0.01</v>
      </c>
      <c r="W565" t="s">
        <v>1807</v>
      </c>
      <c r="X565" s="6">
        <v>2163.1104</v>
      </c>
      <c r="AE565"/>
    </row>
    <row r="566" spans="1:31" x14ac:dyDescent="0.25">
      <c r="A566" t="s">
        <v>2373</v>
      </c>
      <c r="B566" t="str">
        <f>VLOOKUP(Table6[[#This Row],[Customer_ID]],Table1[[Customer_ID]:[Name]],2,FALSE)</f>
        <v>Jeffery Wolf</v>
      </c>
      <c r="C566" t="str">
        <f>VLOOKUP(Table6[[#This Row],[Customer_ID]],Table1[[Customer_ID]:[City]],5,FALSE)</f>
        <v>New Laura</v>
      </c>
      <c r="D566">
        <f>VLOOKUP(Table6[[#This Row],[Customer_ID]],Table1[],3,FALSE)</f>
        <v>60</v>
      </c>
      <c r="E566" t="str">
        <f>VLOOKUP(Table6[[#This Row],[Customer_ID]],Table1[],4,FALSE)</f>
        <v>Female</v>
      </c>
      <c r="F566" t="str">
        <f>VLOOKUP(Table6[[#This Row],[Customer_ID]],Table1[],6,FALSE)</f>
        <v>Mississippi</v>
      </c>
      <c r="G566" t="str">
        <f>VLOOKUP(Table6[[#This Row],[Customer_ID]],Table1[],8,FALSE)</f>
        <v>Bronze</v>
      </c>
      <c r="H566" t="s">
        <v>1381</v>
      </c>
      <c r="I566" s="16">
        <v>45507</v>
      </c>
      <c r="J566" t="s">
        <v>1649</v>
      </c>
      <c r="K566" t="str">
        <f>VLOOKUP($J566,'Product_Dim (2)'!$A$2:$G$101,{3,4,5,6},FALSE)</f>
        <v>Beauty</v>
      </c>
      <c r="L566" t="str">
        <f>VLOOKUP($J566,'Product_Dim (2)'!$A$2:$G$101,{4,5,6},FALSE)</f>
        <v>Haircare</v>
      </c>
      <c r="M566" s="6">
        <f t="array" ref="M566">VLOOKUP($J566,'Product_Dim (2)'!$A$2:$G$101,{6},FALSE)</f>
        <v>17.309999999999999</v>
      </c>
      <c r="N566">
        <f>VLOOKUP($J566,'Product_Dim (2)'!$A$2:$G$101,7,FALSE)</f>
        <v>399</v>
      </c>
      <c r="O566" t="s">
        <v>1762</v>
      </c>
      <c r="P566" t="str">
        <f>VLOOKUP($O566,'Store_Dim (2)'!$A$2:$E$21,2,FALSE)</f>
        <v>Martinez-Mullins</v>
      </c>
      <c r="Q566" t="str">
        <f>VLOOKUP(Table6[[#This Row],[Store_ID]],Table4[],3,FALSE)</f>
        <v>South</v>
      </c>
      <c r="R566" t="str">
        <f>VLOOKUP(Table6[[#This Row],[Store_ID]],Table4[],4,FALSE)</f>
        <v>Williamsfurt</v>
      </c>
      <c r="S566" t="str">
        <f>VLOOKUP(Table6[[#This Row],[Store_ID]],Table4[],5,FALSE)</f>
        <v>Online</v>
      </c>
      <c r="T566">
        <v>3</v>
      </c>
      <c r="U566" s="6">
        <v>836.4</v>
      </c>
      <c r="V566" s="10">
        <v>0</v>
      </c>
      <c r="W566" t="s">
        <v>1807</v>
      </c>
      <c r="X566" s="6">
        <v>2509.1999999999998</v>
      </c>
      <c r="AE566"/>
    </row>
    <row r="567" spans="1:31" x14ac:dyDescent="0.25">
      <c r="A567" t="s">
        <v>2374</v>
      </c>
      <c r="B567" t="str">
        <f>VLOOKUP(Table6[[#This Row],[Customer_ID]],Table1[[Customer_ID]:[Name]],2,FALSE)</f>
        <v>Denise Griffin</v>
      </c>
      <c r="C567" t="str">
        <f>VLOOKUP(Table6[[#This Row],[Customer_ID]],Table1[[Customer_ID]:[City]],5,FALSE)</f>
        <v>West Markhaven</v>
      </c>
      <c r="D567">
        <f>VLOOKUP(Table6[[#This Row],[Customer_ID]],Table1[],3,FALSE)</f>
        <v>33</v>
      </c>
      <c r="E567" t="str">
        <f>VLOOKUP(Table6[[#This Row],[Customer_ID]],Table1[],4,FALSE)</f>
        <v>Male</v>
      </c>
      <c r="F567" t="str">
        <f>VLOOKUP(Table6[[#This Row],[Customer_ID]],Table1[],6,FALSE)</f>
        <v>Florida</v>
      </c>
      <c r="G567" t="str">
        <f>VLOOKUP(Table6[[#This Row],[Customer_ID]],Table1[],8,FALSE)</f>
        <v>Platinum</v>
      </c>
      <c r="H567" t="s">
        <v>497</v>
      </c>
      <c r="I567" s="16">
        <v>45843</v>
      </c>
      <c r="J567" t="s">
        <v>1711</v>
      </c>
      <c r="K567" t="str">
        <f>VLOOKUP($J567,'Product_Dim (2)'!$A$2:$G$101,{3,4,5,6},FALSE)</f>
        <v>Electronics</v>
      </c>
      <c r="L567" t="str">
        <f>VLOOKUP($J567,'Product_Dim (2)'!$A$2:$G$101,{4,5,6},FALSE)</f>
        <v>Accessories</v>
      </c>
      <c r="M567" s="6">
        <f t="array" ref="M567">VLOOKUP($J567,'Product_Dim (2)'!$A$2:$G$101,{6},FALSE)</f>
        <v>340.14</v>
      </c>
      <c r="N567">
        <f>VLOOKUP($J567,'Product_Dim (2)'!$A$2:$G$101,7,FALSE)</f>
        <v>361</v>
      </c>
      <c r="O567" t="s">
        <v>1777</v>
      </c>
      <c r="P567" t="str">
        <f>VLOOKUP($O567,'Store_Dim (2)'!$A$2:$E$21,2,FALSE)</f>
        <v>Thomas, Bridges and Harris</v>
      </c>
      <c r="Q567" t="str">
        <f>VLOOKUP(Table6[[#This Row],[Store_ID]],Table4[],3,FALSE)</f>
        <v>North</v>
      </c>
      <c r="R567" t="str">
        <f>VLOOKUP(Table6[[#This Row],[Store_ID]],Table4[],4,FALSE)</f>
        <v>Sabrinatown</v>
      </c>
      <c r="S567" t="str">
        <f>VLOOKUP(Table6[[#This Row],[Store_ID]],Table4[],5,FALSE)</f>
        <v>Online</v>
      </c>
      <c r="T567">
        <v>1</v>
      </c>
      <c r="U567" s="6">
        <v>780.16</v>
      </c>
      <c r="V567" s="10">
        <v>0.02</v>
      </c>
      <c r="W567" t="s">
        <v>1812</v>
      </c>
      <c r="X567" s="6">
        <v>764.55679999999995</v>
      </c>
      <c r="AE567"/>
    </row>
    <row r="568" spans="1:31" x14ac:dyDescent="0.25">
      <c r="A568" t="s">
        <v>2375</v>
      </c>
      <c r="B568" t="str">
        <f>VLOOKUP(Table6[[#This Row],[Customer_ID]],Table1[[Customer_ID]:[Name]],2,FALSE)</f>
        <v>Manuel Fisher</v>
      </c>
      <c r="C568" t="str">
        <f>VLOOKUP(Table6[[#This Row],[Customer_ID]],Table1[[Customer_ID]:[City]],5,FALSE)</f>
        <v>Kanebury</v>
      </c>
      <c r="D568">
        <f>VLOOKUP(Table6[[#This Row],[Customer_ID]],Table1[],3,FALSE)</f>
        <v>21</v>
      </c>
      <c r="E568" t="str">
        <f>VLOOKUP(Table6[[#This Row],[Customer_ID]],Table1[],4,FALSE)</f>
        <v>Female</v>
      </c>
      <c r="F568" t="str">
        <f>VLOOKUP(Table6[[#This Row],[Customer_ID]],Table1[],6,FALSE)</f>
        <v>New Hampshire</v>
      </c>
      <c r="G568" t="str">
        <f>VLOOKUP(Table6[[#This Row],[Customer_ID]],Table1[],8,FALSE)</f>
        <v>Gold</v>
      </c>
      <c r="H568" t="s">
        <v>1433</v>
      </c>
      <c r="I568" s="16">
        <v>45804</v>
      </c>
      <c r="J568" t="s">
        <v>1623</v>
      </c>
      <c r="K568" t="str">
        <f>VLOOKUP($J568,'Product_Dim (2)'!$A$2:$G$101,{3,4,5,6},FALSE)</f>
        <v>Clothing</v>
      </c>
      <c r="L568" t="str">
        <f>VLOOKUP($J568,'Product_Dim (2)'!$A$2:$G$101,{4,5,6},FALSE)</f>
        <v>Outerwear</v>
      </c>
      <c r="M568" s="6">
        <f t="array" ref="M568">VLOOKUP($J568,'Product_Dim (2)'!$A$2:$G$101,{6},FALSE)</f>
        <v>167.34</v>
      </c>
      <c r="N568">
        <f>VLOOKUP($J568,'Product_Dim (2)'!$A$2:$G$101,7,FALSE)</f>
        <v>296</v>
      </c>
      <c r="O568" t="s">
        <v>1780</v>
      </c>
      <c r="P568" t="str">
        <f>VLOOKUP($O568,'Store_Dim (2)'!$A$2:$E$21,2,FALSE)</f>
        <v>Gardner, Humphrey and Contreras</v>
      </c>
      <c r="Q568" t="str">
        <f>VLOOKUP(Table6[[#This Row],[Store_ID]],Table4[],3,FALSE)</f>
        <v>East</v>
      </c>
      <c r="R568" t="str">
        <f>VLOOKUP(Table6[[#This Row],[Store_ID]],Table4[],4,FALSE)</f>
        <v>Johnsonville</v>
      </c>
      <c r="S568" t="str">
        <f>VLOOKUP(Table6[[#This Row],[Store_ID]],Table4[],5,FALSE)</f>
        <v>Flagship</v>
      </c>
      <c r="T568">
        <v>4</v>
      </c>
      <c r="U568" s="6">
        <v>354.12</v>
      </c>
      <c r="V568" s="10">
        <v>0.06</v>
      </c>
      <c r="W568" t="s">
        <v>1809</v>
      </c>
      <c r="X568" s="6">
        <v>1331.4911999999999</v>
      </c>
      <c r="AE568"/>
    </row>
    <row r="569" spans="1:31" x14ac:dyDescent="0.25">
      <c r="A569" t="s">
        <v>2376</v>
      </c>
      <c r="B569" t="str">
        <f>VLOOKUP(Table6[[#This Row],[Customer_ID]],Table1[[Customer_ID]:[Name]],2,FALSE)</f>
        <v>Jeffery Wolf</v>
      </c>
      <c r="C569" t="str">
        <f>VLOOKUP(Table6[[#This Row],[Customer_ID]],Table1[[Customer_ID]:[City]],5,FALSE)</f>
        <v>New Laura</v>
      </c>
      <c r="D569">
        <f>VLOOKUP(Table6[[#This Row],[Customer_ID]],Table1[],3,FALSE)</f>
        <v>60</v>
      </c>
      <c r="E569" t="str">
        <f>VLOOKUP(Table6[[#This Row],[Customer_ID]],Table1[],4,FALSE)</f>
        <v>Female</v>
      </c>
      <c r="F569" t="str">
        <f>VLOOKUP(Table6[[#This Row],[Customer_ID]],Table1[],6,FALSE)</f>
        <v>Mississippi</v>
      </c>
      <c r="G569" t="str">
        <f>VLOOKUP(Table6[[#This Row],[Customer_ID]],Table1[],8,FALSE)</f>
        <v>Bronze</v>
      </c>
      <c r="H569" t="s">
        <v>1381</v>
      </c>
      <c r="I569" s="16">
        <v>45602</v>
      </c>
      <c r="J569" t="s">
        <v>1657</v>
      </c>
      <c r="K569" t="str">
        <f>VLOOKUP($J569,'Product_Dim (2)'!$A$2:$G$101,{3,4,5,6},FALSE)</f>
        <v>Beauty</v>
      </c>
      <c r="L569" t="str">
        <f>VLOOKUP($J569,'Product_Dim (2)'!$A$2:$G$101,{4,5,6},FALSE)</f>
        <v>Skincare</v>
      </c>
      <c r="M569" s="6">
        <f t="array" ref="M569">VLOOKUP($J569,'Product_Dim (2)'!$A$2:$G$101,{6},FALSE)</f>
        <v>266.86</v>
      </c>
      <c r="N569">
        <f>VLOOKUP($J569,'Product_Dim (2)'!$A$2:$G$101,7,FALSE)</f>
        <v>458</v>
      </c>
      <c r="O569" t="s">
        <v>1744</v>
      </c>
      <c r="P569" t="str">
        <f>VLOOKUP($O569,'Store_Dim (2)'!$A$2:$E$21,2,FALSE)</f>
        <v>Black-Horn</v>
      </c>
      <c r="Q569" t="str">
        <f>VLOOKUP(Table6[[#This Row],[Store_ID]],Table4[],3,FALSE)</f>
        <v>South</v>
      </c>
      <c r="R569" t="str">
        <f>VLOOKUP(Table6[[#This Row],[Store_ID]],Table4[],4,FALSE)</f>
        <v>North Nancyview</v>
      </c>
      <c r="S569" t="str">
        <f>VLOOKUP(Table6[[#This Row],[Store_ID]],Table4[],5,FALSE)</f>
        <v>Outlet</v>
      </c>
      <c r="T569">
        <v>4</v>
      </c>
      <c r="U569" s="6">
        <v>282.48</v>
      </c>
      <c r="V569" s="10">
        <v>0.11</v>
      </c>
      <c r="W569" t="s">
        <v>1809</v>
      </c>
      <c r="X569" s="6">
        <v>1005.6288</v>
      </c>
      <c r="AE569"/>
    </row>
    <row r="570" spans="1:31" x14ac:dyDescent="0.25">
      <c r="A570" t="s">
        <v>2377</v>
      </c>
      <c r="B570" t="str">
        <f>VLOOKUP(Table6[[#This Row],[Customer_ID]],Table1[[Customer_ID]:[Name]],2,FALSE)</f>
        <v>Mario Harvey Jr.</v>
      </c>
      <c r="C570" t="str">
        <f>VLOOKUP(Table6[[#This Row],[Customer_ID]],Table1[[Customer_ID]:[City]],5,FALSE)</f>
        <v>Jessicaport</v>
      </c>
      <c r="D570">
        <f>VLOOKUP(Table6[[#This Row],[Customer_ID]],Table1[],3,FALSE)</f>
        <v>46</v>
      </c>
      <c r="E570" t="str">
        <f>VLOOKUP(Table6[[#This Row],[Customer_ID]],Table1[],4,FALSE)</f>
        <v>Male</v>
      </c>
      <c r="F570" t="str">
        <f>VLOOKUP(Table6[[#This Row],[Customer_ID]],Table1[],6,FALSE)</f>
        <v>Minnesota</v>
      </c>
      <c r="G570" t="str">
        <f>VLOOKUP(Table6[[#This Row],[Customer_ID]],Table1[],8,FALSE)</f>
        <v>Platinum</v>
      </c>
      <c r="H570" t="s">
        <v>1021</v>
      </c>
      <c r="I570" s="16">
        <v>45446</v>
      </c>
      <c r="J570" t="s">
        <v>1571</v>
      </c>
      <c r="K570" t="str">
        <f>VLOOKUP($J570,'Product_Dim (2)'!$A$2:$G$101,{3,4,5,6},FALSE)</f>
        <v>Sports</v>
      </c>
      <c r="L570" t="str">
        <f>VLOOKUP($J570,'Product_Dim (2)'!$A$2:$G$101,{4,5,6},FALSE)</f>
        <v>Accessories</v>
      </c>
      <c r="M570" s="6">
        <f t="array" ref="M570">VLOOKUP($J570,'Product_Dim (2)'!$A$2:$G$101,{6},FALSE)</f>
        <v>131.51</v>
      </c>
      <c r="N570">
        <f ca="1">VLOOKUP($J570,'Product_Dim (2)'!$A$2:$G$101,7,FALSE)</f>
        <v>0</v>
      </c>
      <c r="O570" t="s">
        <v>1759</v>
      </c>
      <c r="P570" t="str">
        <f>VLOOKUP($O570,'Store_Dim (2)'!$A$2:$E$21,2,FALSE)</f>
        <v>Benson-Elliott</v>
      </c>
      <c r="Q570" t="str">
        <f>VLOOKUP(Table6[[#This Row],[Store_ID]],Table4[],3,FALSE)</f>
        <v>East</v>
      </c>
      <c r="R570" t="str">
        <f>VLOOKUP(Table6[[#This Row],[Store_ID]],Table4[],4,FALSE)</f>
        <v>Port Josephberg</v>
      </c>
      <c r="S570" t="str">
        <f>VLOOKUP(Table6[[#This Row],[Store_ID]],Table4[],5,FALSE)</f>
        <v>Online</v>
      </c>
      <c r="T570">
        <v>2</v>
      </c>
      <c r="U570" s="6">
        <v>740.68</v>
      </c>
      <c r="V570" s="10">
        <v>0.02</v>
      </c>
      <c r="W570" t="s">
        <v>1809</v>
      </c>
      <c r="X570" s="6">
        <v>1451.7328</v>
      </c>
      <c r="AE570"/>
    </row>
    <row r="571" spans="1:31" x14ac:dyDescent="0.25">
      <c r="A571" t="s">
        <v>2378</v>
      </c>
      <c r="B571" t="str">
        <f>VLOOKUP(Table6[[#This Row],[Customer_ID]],Table1[[Customer_ID]:[Name]],2,FALSE)</f>
        <v>Lance Baker</v>
      </c>
      <c r="C571" t="str">
        <f>VLOOKUP(Table6[[#This Row],[Customer_ID]],Table1[[Customer_ID]:[City]],5,FALSE)</f>
        <v>Port Victoria</v>
      </c>
      <c r="D571">
        <f>VLOOKUP(Table6[[#This Row],[Customer_ID]],Table1[],3,FALSE)</f>
        <v>50</v>
      </c>
      <c r="E571" t="str">
        <f>VLOOKUP(Table6[[#This Row],[Customer_ID]],Table1[],4,FALSE)</f>
        <v>Female</v>
      </c>
      <c r="F571" t="str">
        <f>VLOOKUP(Table6[[#This Row],[Customer_ID]],Table1[],6,FALSE)</f>
        <v>Florida</v>
      </c>
      <c r="G571" t="str">
        <f>VLOOKUP(Table6[[#This Row],[Customer_ID]],Table1[],8,FALSE)</f>
        <v>Gold</v>
      </c>
      <c r="H571" t="s">
        <v>367</v>
      </c>
      <c r="I571" s="16">
        <v>45384</v>
      </c>
      <c r="J571" t="s">
        <v>1643</v>
      </c>
      <c r="K571" t="str">
        <f>VLOOKUP($J571,'Product_Dim (2)'!$A$2:$G$101,{3,4,5,6},FALSE)</f>
        <v>Home</v>
      </c>
      <c r="L571" t="str">
        <f>VLOOKUP($J571,'Product_Dim (2)'!$A$2:$G$101,{4,5,6},FALSE)</f>
        <v>Decor</v>
      </c>
      <c r="M571" s="6">
        <f t="array" ref="M571">VLOOKUP($J571,'Product_Dim (2)'!$A$2:$G$101,{6},FALSE)</f>
        <v>461.47</v>
      </c>
      <c r="N571">
        <f>VLOOKUP($J571,'Product_Dim (2)'!$A$2:$G$101,7,FALSE)</f>
        <v>190</v>
      </c>
      <c r="O571" t="s">
        <v>1769</v>
      </c>
      <c r="P571" t="str">
        <f>VLOOKUP($O571,'Store_Dim (2)'!$A$2:$E$21,2,FALSE)</f>
        <v>Moore, Padilla and Butler</v>
      </c>
      <c r="Q571" t="str">
        <f>VLOOKUP(Table6[[#This Row],[Store_ID]],Table4[],3,FALSE)</f>
        <v>South</v>
      </c>
      <c r="R571" t="str">
        <f>VLOOKUP(Table6[[#This Row],[Store_ID]],Table4[],4,FALSE)</f>
        <v>East Johnstad</v>
      </c>
      <c r="S571" t="str">
        <f>VLOOKUP(Table6[[#This Row],[Store_ID]],Table4[],5,FALSE)</f>
        <v>Flagship</v>
      </c>
      <c r="T571">
        <v>3</v>
      </c>
      <c r="U571" s="6">
        <v>600.58000000000004</v>
      </c>
      <c r="V571" s="10">
        <v>0.28999999999999998</v>
      </c>
      <c r="W571" t="s">
        <v>1812</v>
      </c>
      <c r="X571" s="6">
        <v>1279.2354</v>
      </c>
      <c r="AE571"/>
    </row>
    <row r="572" spans="1:31" x14ac:dyDescent="0.25">
      <c r="A572" t="s">
        <v>2379</v>
      </c>
      <c r="B572" t="str">
        <f>VLOOKUP(Table6[[#This Row],[Customer_ID]],Table1[[Customer_ID]:[Name]],2,FALSE)</f>
        <v>Paul Cox</v>
      </c>
      <c r="C572" t="str">
        <f>VLOOKUP(Table6[[#This Row],[Customer_ID]],Table1[[Customer_ID]:[City]],5,FALSE)</f>
        <v>East Julie</v>
      </c>
      <c r="D572">
        <f>VLOOKUP(Table6[[#This Row],[Customer_ID]],Table1[],3,FALSE)</f>
        <v>60</v>
      </c>
      <c r="E572" t="str">
        <f>VLOOKUP(Table6[[#This Row],[Customer_ID]],Table1[],4,FALSE)</f>
        <v>Female</v>
      </c>
      <c r="F572" t="str">
        <f>VLOOKUP(Table6[[#This Row],[Customer_ID]],Table1[],6,FALSE)</f>
        <v>Kansas</v>
      </c>
      <c r="G572" t="str">
        <f>VLOOKUP(Table6[[#This Row],[Customer_ID]],Table1[],8,FALSE)</f>
        <v>Silver</v>
      </c>
      <c r="H572" t="s">
        <v>1406</v>
      </c>
      <c r="I572" s="16">
        <v>45348</v>
      </c>
      <c r="J572" t="s">
        <v>1661</v>
      </c>
      <c r="K572" t="str">
        <f>VLOOKUP($J572,'Product_Dim (2)'!$A$2:$G$101,{3,4,5,6},FALSE)</f>
        <v>Sports</v>
      </c>
      <c r="L572" t="str">
        <f>VLOOKUP($J572,'Product_Dim (2)'!$A$2:$G$101,{4,5,6},FALSE)</f>
        <v>Fitness</v>
      </c>
      <c r="M572" s="6">
        <f t="array" ref="M572">VLOOKUP($J572,'Product_Dim (2)'!$A$2:$G$101,{6},FALSE)</f>
        <v>240.63</v>
      </c>
      <c r="N572">
        <f>VLOOKUP($J572,'Product_Dim (2)'!$A$2:$G$101,7,FALSE)</f>
        <v>423</v>
      </c>
      <c r="O572" t="s">
        <v>1749</v>
      </c>
      <c r="P572" t="str">
        <f>VLOOKUP($O572,'Store_Dim (2)'!$A$2:$E$21,2,FALSE)</f>
        <v>Johnson-Wright</v>
      </c>
      <c r="Q572" t="str">
        <f>VLOOKUP(Table6[[#This Row],[Store_ID]],Table4[],3,FALSE)</f>
        <v>North</v>
      </c>
      <c r="R572" t="str">
        <f>VLOOKUP(Table6[[#This Row],[Store_ID]],Table4[],4,FALSE)</f>
        <v>Hoodberg</v>
      </c>
      <c r="S572" t="str">
        <f>VLOOKUP(Table6[[#This Row],[Store_ID]],Table4[],5,FALSE)</f>
        <v>Outlet</v>
      </c>
      <c r="T572">
        <v>3</v>
      </c>
      <c r="U572" s="6">
        <v>345.58</v>
      </c>
      <c r="V572" s="10">
        <v>0.22</v>
      </c>
      <c r="W572" t="s">
        <v>1807</v>
      </c>
      <c r="X572" s="6">
        <v>808.65719999999999</v>
      </c>
      <c r="AE572"/>
    </row>
    <row r="573" spans="1:31" x14ac:dyDescent="0.25">
      <c r="A573" t="s">
        <v>2380</v>
      </c>
      <c r="B573" t="str">
        <f>VLOOKUP(Table6[[#This Row],[Customer_ID]],Table1[[Customer_ID]:[Name]],2,FALSE)</f>
        <v>Hunter Sutton</v>
      </c>
      <c r="C573" t="str">
        <f>VLOOKUP(Table6[[#This Row],[Customer_ID]],Table1[[Customer_ID]:[City]],5,FALSE)</f>
        <v>Patrickshire</v>
      </c>
      <c r="D573">
        <f>VLOOKUP(Table6[[#This Row],[Customer_ID]],Table1[],3,FALSE)</f>
        <v>54</v>
      </c>
      <c r="E573" t="str">
        <f>VLOOKUP(Table6[[#This Row],[Customer_ID]],Table1[],4,FALSE)</f>
        <v>Male</v>
      </c>
      <c r="F573" t="str">
        <f>VLOOKUP(Table6[[#This Row],[Customer_ID]],Table1[],6,FALSE)</f>
        <v>Connecticut</v>
      </c>
      <c r="G573" t="str">
        <f>VLOOKUP(Table6[[#This Row],[Customer_ID]],Table1[],8,FALSE)</f>
        <v>Gold</v>
      </c>
      <c r="H573" t="s">
        <v>894</v>
      </c>
      <c r="I573" s="16">
        <v>45688</v>
      </c>
      <c r="J573" t="s">
        <v>1567</v>
      </c>
      <c r="K573" t="str">
        <f>VLOOKUP($J573,'Product_Dim (2)'!$A$2:$G$101,{3,4,5,6},FALSE)</f>
        <v>Clothing</v>
      </c>
      <c r="L573" t="str">
        <f>VLOOKUP($J573,'Product_Dim (2)'!$A$2:$G$101,{4,5,6},FALSE)</f>
        <v>Bottoms</v>
      </c>
      <c r="M573" s="6">
        <f t="array" ref="M573">VLOOKUP($J573,'Product_Dim (2)'!$A$2:$G$101,{6},FALSE)</f>
        <v>265.73266666666666</v>
      </c>
      <c r="N573">
        <f>VLOOKUP($J573,'Product_Dim (2)'!$A$2:$G$101,7,FALSE)</f>
        <v>343</v>
      </c>
      <c r="O573" t="s">
        <v>1775</v>
      </c>
      <c r="P573" t="str">
        <f>VLOOKUP($O573,'Store_Dim (2)'!$A$2:$E$21,2,FALSE)</f>
        <v>Aguirre-Keller</v>
      </c>
      <c r="Q573" t="str">
        <f>VLOOKUP(Table6[[#This Row],[Store_ID]],Table4[],3,FALSE)</f>
        <v>South</v>
      </c>
      <c r="R573" t="str">
        <f>VLOOKUP(Table6[[#This Row],[Store_ID]],Table4[],4,FALSE)</f>
        <v>Lake Michael</v>
      </c>
      <c r="S573" t="str">
        <f>VLOOKUP(Table6[[#This Row],[Store_ID]],Table4[],5,FALSE)</f>
        <v>Online</v>
      </c>
      <c r="T573">
        <v>1</v>
      </c>
      <c r="U573" s="6">
        <v>974.52</v>
      </c>
      <c r="V573" s="10">
        <v>0.01</v>
      </c>
      <c r="W573" t="s">
        <v>1809</v>
      </c>
      <c r="X573" s="6">
        <v>964.77480000000003</v>
      </c>
      <c r="AE573"/>
    </row>
    <row r="574" spans="1:31" x14ac:dyDescent="0.25">
      <c r="A574" t="s">
        <v>2381</v>
      </c>
      <c r="B574" t="str">
        <f>VLOOKUP(Table6[[#This Row],[Customer_ID]],Table1[[Customer_ID]:[Name]],2,FALSE)</f>
        <v>Eric Vega</v>
      </c>
      <c r="C574" t="str">
        <f>VLOOKUP(Table6[[#This Row],[Customer_ID]],Table1[[Customer_ID]:[City]],5,FALSE)</f>
        <v>Williamsonland</v>
      </c>
      <c r="D574">
        <f>VLOOKUP(Table6[[#This Row],[Customer_ID]],Table1[],3,FALSE)</f>
        <v>50</v>
      </c>
      <c r="E574" t="str">
        <f>VLOOKUP(Table6[[#This Row],[Customer_ID]],Table1[],4,FALSE)</f>
        <v>Male</v>
      </c>
      <c r="F574" t="str">
        <f>VLOOKUP(Table6[[#This Row],[Customer_ID]],Table1[],6,FALSE)</f>
        <v>Kansas</v>
      </c>
      <c r="G574" t="str">
        <f>VLOOKUP(Table6[[#This Row],[Customer_ID]],Table1[],8,FALSE)</f>
        <v>Gold</v>
      </c>
      <c r="H574" t="s">
        <v>156</v>
      </c>
      <c r="I574" s="16">
        <v>45249</v>
      </c>
      <c r="J574" t="s">
        <v>1565</v>
      </c>
      <c r="K574" t="str">
        <f>VLOOKUP($J574,'Product_Dim (2)'!$A$2:$G$101,{3,4,5,6},FALSE)</f>
        <v>Sports</v>
      </c>
      <c r="L574" t="str">
        <f>VLOOKUP($J574,'Product_Dim (2)'!$A$2:$G$101,{4,5,6},FALSE)</f>
        <v>Accessories</v>
      </c>
      <c r="M574" s="6">
        <f t="array" ref="M574">VLOOKUP($J574,'Product_Dim (2)'!$A$2:$G$101,{6},FALSE)</f>
        <v>144.53</v>
      </c>
      <c r="N574">
        <f>VLOOKUP($J574,'Product_Dim (2)'!$A$2:$G$101,7,FALSE)</f>
        <v>367</v>
      </c>
      <c r="O574" t="s">
        <v>1740</v>
      </c>
      <c r="P574" t="str">
        <f>VLOOKUP($O574,'Store_Dim (2)'!$A$2:$E$21,2,FALSE)</f>
        <v>Martinez, Adkins and Johnson</v>
      </c>
      <c r="Q574" t="str">
        <f>VLOOKUP(Table6[[#This Row],[Store_ID]],Table4[],3,FALSE)</f>
        <v>North</v>
      </c>
      <c r="R574" t="str">
        <f>VLOOKUP(Table6[[#This Row],[Store_ID]],Table4[],4,FALSE)</f>
        <v>Danielmouth</v>
      </c>
      <c r="S574" t="str">
        <f>VLOOKUP(Table6[[#This Row],[Store_ID]],Table4[],5,FALSE)</f>
        <v>Flagship</v>
      </c>
      <c r="T574">
        <v>3</v>
      </c>
      <c r="U574" s="6">
        <v>282.33</v>
      </c>
      <c r="V574" s="10">
        <v>7.0000000000000007E-2</v>
      </c>
      <c r="W574" t="s">
        <v>1807</v>
      </c>
      <c r="X574" s="6">
        <v>787.70069999999998</v>
      </c>
      <c r="AE574"/>
    </row>
    <row r="575" spans="1:31" x14ac:dyDescent="0.25">
      <c r="A575" t="s">
        <v>2382</v>
      </c>
      <c r="B575" t="str">
        <f>VLOOKUP(Table6[[#This Row],[Customer_ID]],Table1[[Customer_ID]:[Name]],2,FALSE)</f>
        <v>Martha Brown</v>
      </c>
      <c r="C575" t="str">
        <f>VLOOKUP(Table6[[#This Row],[Customer_ID]],Table1[[Customer_ID]:[City]],5,FALSE)</f>
        <v>Novakstad</v>
      </c>
      <c r="D575">
        <f>VLOOKUP(Table6[[#This Row],[Customer_ID]],Table1[],3,FALSE)</f>
        <v>20</v>
      </c>
      <c r="E575" t="str">
        <f>VLOOKUP(Table6[[#This Row],[Customer_ID]],Table1[],4,FALSE)</f>
        <v>Female</v>
      </c>
      <c r="F575" t="str">
        <f>VLOOKUP(Table6[[#This Row],[Customer_ID]],Table1[],6,FALSE)</f>
        <v>California</v>
      </c>
      <c r="G575" t="str">
        <f>VLOOKUP(Table6[[#This Row],[Customer_ID]],Table1[],8,FALSE)</f>
        <v>Gold</v>
      </c>
      <c r="H575" t="s">
        <v>1180</v>
      </c>
      <c r="I575" s="16">
        <v>45726</v>
      </c>
      <c r="J575" t="s">
        <v>1683</v>
      </c>
      <c r="K575" t="str">
        <f>VLOOKUP($J575,'Product_Dim (2)'!$A$2:$G$101,{3,4,5,6},FALSE)</f>
        <v>Electronics</v>
      </c>
      <c r="L575" t="str">
        <f>VLOOKUP($J575,'Product_Dim (2)'!$A$2:$G$101,{4,5,6},FALSE)</f>
        <v>Computer</v>
      </c>
      <c r="M575" s="6">
        <f t="array" ref="M575">VLOOKUP($J575,'Product_Dim (2)'!$A$2:$G$101,{6},FALSE)</f>
        <v>392.89</v>
      </c>
      <c r="N575">
        <f>VLOOKUP($J575,'Product_Dim (2)'!$A$2:$G$101,7,FALSE)</f>
        <v>320</v>
      </c>
      <c r="O575" t="s">
        <v>1796</v>
      </c>
      <c r="P575" t="str">
        <f>VLOOKUP($O575,'Store_Dim (2)'!$A$2:$E$21,2,FALSE)</f>
        <v>Mann-Austin</v>
      </c>
      <c r="Q575" t="str">
        <f>VLOOKUP(Table6[[#This Row],[Store_ID]],Table4[],3,FALSE)</f>
        <v>East</v>
      </c>
      <c r="R575" t="str">
        <f>VLOOKUP(Table6[[#This Row],[Store_ID]],Table4[],4,FALSE)</f>
        <v>Vasquezborough</v>
      </c>
      <c r="S575" t="str">
        <f>VLOOKUP(Table6[[#This Row],[Store_ID]],Table4[],5,FALSE)</f>
        <v>Online</v>
      </c>
      <c r="T575">
        <v>4</v>
      </c>
      <c r="U575" s="6">
        <v>158.46</v>
      </c>
      <c r="V575" s="10">
        <v>0.09</v>
      </c>
      <c r="W575" t="s">
        <v>1809</v>
      </c>
      <c r="X575" s="6">
        <v>576.7944</v>
      </c>
      <c r="AE575"/>
    </row>
    <row r="576" spans="1:31" x14ac:dyDescent="0.25">
      <c r="A576" t="s">
        <v>2383</v>
      </c>
      <c r="B576" t="str">
        <f>VLOOKUP(Table6[[#This Row],[Customer_ID]],Table1[[Customer_ID]:[Name]],2,FALSE)</f>
        <v>Ryan Moore</v>
      </c>
      <c r="C576" t="str">
        <f>VLOOKUP(Table6[[#This Row],[Customer_ID]],Table1[[Customer_ID]:[City]],5,FALSE)</f>
        <v>Cartershire</v>
      </c>
      <c r="D576">
        <f>VLOOKUP(Table6[[#This Row],[Customer_ID]],Table1[],3,FALSE)</f>
        <v>38</v>
      </c>
      <c r="E576" t="str">
        <f>VLOOKUP(Table6[[#This Row],[Customer_ID]],Table1[],4,FALSE)</f>
        <v>Male</v>
      </c>
      <c r="F576" t="str">
        <f>VLOOKUP(Table6[[#This Row],[Customer_ID]],Table1[],6,FALSE)</f>
        <v>Virginia</v>
      </c>
      <c r="G576" t="str">
        <f>VLOOKUP(Table6[[#This Row],[Customer_ID]],Table1[],8,FALSE)</f>
        <v>Bronze</v>
      </c>
      <c r="H576" t="s">
        <v>1066</v>
      </c>
      <c r="I576" s="16">
        <v>45283</v>
      </c>
      <c r="J576" t="s">
        <v>1641</v>
      </c>
      <c r="K576" t="str">
        <f>VLOOKUP($J576,'Product_Dim (2)'!$A$2:$G$101,{3,4,5,6},FALSE)</f>
        <v>Home</v>
      </c>
      <c r="L576" t="str">
        <f>VLOOKUP($J576,'Product_Dim (2)'!$A$2:$G$101,{4,5,6},FALSE)</f>
        <v>Decor</v>
      </c>
      <c r="M576" s="6">
        <f t="array" ref="M576">VLOOKUP($J576,'Product_Dim (2)'!$A$2:$G$101,{6},FALSE)</f>
        <v>81.75</v>
      </c>
      <c r="N576">
        <f ca="1">VLOOKUP($J576,'Product_Dim (2)'!$A$2:$G$101,7,FALSE)</f>
        <v>0</v>
      </c>
      <c r="O576" t="s">
        <v>1762</v>
      </c>
      <c r="P576" t="str">
        <f>VLOOKUP($O576,'Store_Dim (2)'!$A$2:$E$21,2,FALSE)</f>
        <v>Martinez-Mullins</v>
      </c>
      <c r="Q576" t="str">
        <f>VLOOKUP(Table6[[#This Row],[Store_ID]],Table4[],3,FALSE)</f>
        <v>South</v>
      </c>
      <c r="R576" t="str">
        <f>VLOOKUP(Table6[[#This Row],[Store_ID]],Table4[],4,FALSE)</f>
        <v>Williamsfurt</v>
      </c>
      <c r="S576" t="str">
        <f>VLOOKUP(Table6[[#This Row],[Store_ID]],Table4[],5,FALSE)</f>
        <v>Online</v>
      </c>
      <c r="T576">
        <v>2</v>
      </c>
      <c r="U576" s="6">
        <v>778.56</v>
      </c>
      <c r="V576" s="10">
        <v>0.11</v>
      </c>
      <c r="W576" t="s">
        <v>1812</v>
      </c>
      <c r="X576" s="6">
        <v>1385.8368</v>
      </c>
      <c r="AE576"/>
    </row>
    <row r="577" spans="1:31" x14ac:dyDescent="0.25">
      <c r="A577" t="s">
        <v>2384</v>
      </c>
      <c r="B577" t="str">
        <f>VLOOKUP(Table6[[#This Row],[Customer_ID]],Table1[[Customer_ID]:[Name]],2,FALSE)</f>
        <v>Wesley Short</v>
      </c>
      <c r="C577" t="str">
        <f>VLOOKUP(Table6[[#This Row],[Customer_ID]],Table1[[Customer_ID]:[City]],5,FALSE)</f>
        <v>Susanstad</v>
      </c>
      <c r="D577">
        <f>VLOOKUP(Table6[[#This Row],[Customer_ID]],Table1[],3,FALSE)</f>
        <v>41</v>
      </c>
      <c r="E577" t="str">
        <f>VLOOKUP(Table6[[#This Row],[Customer_ID]],Table1[],4,FALSE)</f>
        <v>Female</v>
      </c>
      <c r="F577" t="str">
        <f>VLOOKUP(Table6[[#This Row],[Customer_ID]],Table1[],6,FALSE)</f>
        <v>Montana</v>
      </c>
      <c r="G577" t="str">
        <f>VLOOKUP(Table6[[#This Row],[Customer_ID]],Table1[],8,FALSE)</f>
        <v>Gold</v>
      </c>
      <c r="H577" t="s">
        <v>755</v>
      </c>
      <c r="I577" s="16">
        <v>45353</v>
      </c>
      <c r="J577" t="s">
        <v>1631</v>
      </c>
      <c r="K577" t="str">
        <f>VLOOKUP($J577,'Product_Dim (2)'!$A$2:$G$101,{3,4,5,6},FALSE)</f>
        <v>Sports</v>
      </c>
      <c r="L577" t="str">
        <f>VLOOKUP($J577,'Product_Dim (2)'!$A$2:$G$101,{4,5,6},FALSE)</f>
        <v>Fitness</v>
      </c>
      <c r="M577" s="6">
        <f t="array" ref="M577">VLOOKUP($J577,'Product_Dim (2)'!$A$2:$G$101,{6},FALSE)</f>
        <v>190.29</v>
      </c>
      <c r="N577">
        <f>VLOOKUP($J577,'Product_Dim (2)'!$A$2:$G$101,7,FALSE)</f>
        <v>260</v>
      </c>
      <c r="O577" t="s">
        <v>1796</v>
      </c>
      <c r="P577" t="str">
        <f>VLOOKUP($O577,'Store_Dim (2)'!$A$2:$E$21,2,FALSE)</f>
        <v>Mann-Austin</v>
      </c>
      <c r="Q577" t="str">
        <f>VLOOKUP(Table6[[#This Row],[Store_ID]],Table4[],3,FALSE)</f>
        <v>East</v>
      </c>
      <c r="R577" t="str">
        <f>VLOOKUP(Table6[[#This Row],[Store_ID]],Table4[],4,FALSE)</f>
        <v>Vasquezborough</v>
      </c>
      <c r="S577" t="str">
        <f>VLOOKUP(Table6[[#This Row],[Store_ID]],Table4[],5,FALSE)</f>
        <v>Online</v>
      </c>
      <c r="T577">
        <v>4</v>
      </c>
      <c r="U577" s="6">
        <v>280.16000000000003</v>
      </c>
      <c r="V577" s="10">
        <v>0.18</v>
      </c>
      <c r="W577" t="s">
        <v>1812</v>
      </c>
      <c r="X577" s="6">
        <v>918.92480000000012</v>
      </c>
      <c r="AE577"/>
    </row>
    <row r="578" spans="1:31" x14ac:dyDescent="0.25">
      <c r="A578" t="s">
        <v>2385</v>
      </c>
      <c r="B578" t="str">
        <f>VLOOKUP(Table6[[#This Row],[Customer_ID]],Table1[[Customer_ID]:[Name]],2,FALSE)</f>
        <v>Cynthia Roberts</v>
      </c>
      <c r="C578" t="str">
        <f>VLOOKUP(Table6[[#This Row],[Customer_ID]],Table1[[Customer_ID]:[City]],5,FALSE)</f>
        <v>Millerfort</v>
      </c>
      <c r="D578">
        <f>VLOOKUP(Table6[[#This Row],[Customer_ID]],Table1[],3,FALSE)</f>
        <v>22</v>
      </c>
      <c r="E578" t="str">
        <f>VLOOKUP(Table6[[#This Row],[Customer_ID]],Table1[],4,FALSE)</f>
        <v>Female</v>
      </c>
      <c r="F578" t="str">
        <f>VLOOKUP(Table6[[#This Row],[Customer_ID]],Table1[],6,FALSE)</f>
        <v>Vermont</v>
      </c>
      <c r="G578" t="str">
        <f>VLOOKUP(Table6[[#This Row],[Customer_ID]],Table1[],8,FALSE)</f>
        <v>Gold</v>
      </c>
      <c r="H578" t="s">
        <v>903</v>
      </c>
      <c r="I578" s="16">
        <v>45592</v>
      </c>
      <c r="J578" t="s">
        <v>1673</v>
      </c>
      <c r="K578" t="str">
        <f>VLOOKUP($J578,'Product_Dim (2)'!$A$2:$G$101,{3,4,5,6},FALSE)</f>
        <v>Beauty</v>
      </c>
      <c r="L578" t="str">
        <f>VLOOKUP($J578,'Product_Dim (2)'!$A$2:$G$101,{4,5,6},FALSE)</f>
        <v>Haircare</v>
      </c>
      <c r="M578" s="6">
        <f t="array" ref="M578">VLOOKUP($J578,'Product_Dim (2)'!$A$2:$G$101,{6},FALSE)</f>
        <v>214.32</v>
      </c>
      <c r="N578">
        <f>VLOOKUP($J578,'Product_Dim (2)'!$A$2:$G$101,7,FALSE)</f>
        <v>383</v>
      </c>
      <c r="O578" t="s">
        <v>1780</v>
      </c>
      <c r="P578" t="str">
        <f>VLOOKUP($O578,'Store_Dim (2)'!$A$2:$E$21,2,FALSE)</f>
        <v>Gardner, Humphrey and Contreras</v>
      </c>
      <c r="Q578" t="str">
        <f>VLOOKUP(Table6[[#This Row],[Store_ID]],Table4[],3,FALSE)</f>
        <v>East</v>
      </c>
      <c r="R578" t="str">
        <f>VLOOKUP(Table6[[#This Row],[Store_ID]],Table4[],4,FALSE)</f>
        <v>Johnsonville</v>
      </c>
      <c r="S578" t="str">
        <f>VLOOKUP(Table6[[#This Row],[Store_ID]],Table4[],5,FALSE)</f>
        <v>Flagship</v>
      </c>
      <c r="T578">
        <v>2</v>
      </c>
      <c r="U578" s="6">
        <v>649.54999999999995</v>
      </c>
      <c r="V578" s="10">
        <v>0.28999999999999998</v>
      </c>
      <c r="W578" t="s">
        <v>1809</v>
      </c>
      <c r="X578" s="6">
        <v>922.36099999999988</v>
      </c>
      <c r="AE578"/>
    </row>
    <row r="579" spans="1:31" x14ac:dyDescent="0.25">
      <c r="A579" t="s">
        <v>2386</v>
      </c>
      <c r="B579" t="str">
        <f>VLOOKUP(Table6[[#This Row],[Customer_ID]],Table1[[Customer_ID]:[Name]],2,FALSE)</f>
        <v>Daniel Boyd</v>
      </c>
      <c r="C579" t="str">
        <f>VLOOKUP(Table6[[#This Row],[Customer_ID]],Table1[[Customer_ID]:[City]],5,FALSE)</f>
        <v>West Pamelafurt</v>
      </c>
      <c r="D579">
        <f>VLOOKUP(Table6[[#This Row],[Customer_ID]],Table1[],3,FALSE)</f>
        <v>29</v>
      </c>
      <c r="E579" t="str">
        <f>VLOOKUP(Table6[[#This Row],[Customer_ID]],Table1[],4,FALSE)</f>
        <v>Female</v>
      </c>
      <c r="F579" t="str">
        <f>VLOOKUP(Table6[[#This Row],[Customer_ID]],Table1[],6,FALSE)</f>
        <v>West Virginia</v>
      </c>
      <c r="G579" t="str">
        <f>VLOOKUP(Table6[[#This Row],[Customer_ID]],Table1[],8,FALSE)</f>
        <v>Bronze</v>
      </c>
      <c r="H579" t="s">
        <v>40</v>
      </c>
      <c r="I579" s="16">
        <v>45360</v>
      </c>
      <c r="J579" t="s">
        <v>1707</v>
      </c>
      <c r="K579" t="str">
        <f>VLOOKUP($J579,'Product_Dim (2)'!$A$2:$G$101,{3,4,5,6},FALSE)</f>
        <v>Sports</v>
      </c>
      <c r="L579" t="str">
        <f>VLOOKUP($J579,'Product_Dim (2)'!$A$2:$G$101,{4,5,6},FALSE)</f>
        <v>Accessories</v>
      </c>
      <c r="M579" s="6">
        <f t="array" ref="M579">VLOOKUP($J579,'Product_Dim (2)'!$A$2:$G$101,{6},FALSE)</f>
        <v>131.24</v>
      </c>
      <c r="N579">
        <f>VLOOKUP($J579,'Product_Dim (2)'!$A$2:$G$101,7,FALSE)</f>
        <v>232</v>
      </c>
      <c r="O579" t="s">
        <v>1744</v>
      </c>
      <c r="P579" t="str">
        <f>VLOOKUP($O579,'Store_Dim (2)'!$A$2:$E$21,2,FALSE)</f>
        <v>Black-Horn</v>
      </c>
      <c r="Q579" t="str">
        <f>VLOOKUP(Table6[[#This Row],[Store_ID]],Table4[],3,FALSE)</f>
        <v>South</v>
      </c>
      <c r="R579" t="str">
        <f>VLOOKUP(Table6[[#This Row],[Store_ID]],Table4[],4,FALSE)</f>
        <v>North Nancyview</v>
      </c>
      <c r="S579" t="str">
        <f>VLOOKUP(Table6[[#This Row],[Store_ID]],Table4[],5,FALSE)</f>
        <v>Outlet</v>
      </c>
      <c r="T579">
        <v>2</v>
      </c>
      <c r="U579" s="6">
        <v>994.32</v>
      </c>
      <c r="V579" s="10">
        <v>0.27</v>
      </c>
      <c r="W579" t="s">
        <v>1809</v>
      </c>
      <c r="X579" s="6">
        <v>1451.7072000000001</v>
      </c>
      <c r="AE579"/>
    </row>
    <row r="580" spans="1:31" x14ac:dyDescent="0.25">
      <c r="A580" t="s">
        <v>2387</v>
      </c>
      <c r="B580" t="str">
        <f>VLOOKUP(Table6[[#This Row],[Customer_ID]],Table1[[Customer_ID]:[Name]],2,FALSE)</f>
        <v>Robert Harris</v>
      </c>
      <c r="C580" t="str">
        <f>VLOOKUP(Table6[[#This Row],[Customer_ID]],Table1[[Customer_ID]:[City]],5,FALSE)</f>
        <v>East jeremy</v>
      </c>
      <c r="D580">
        <f>VLOOKUP(Table6[[#This Row],[Customer_ID]],Table1[],3,FALSE)</f>
        <v>50</v>
      </c>
      <c r="E580" t="str">
        <f>VLOOKUP(Table6[[#This Row],[Customer_ID]],Table1[],4,FALSE)</f>
        <v>Male</v>
      </c>
      <c r="F580" t="str">
        <f>VLOOKUP(Table6[[#This Row],[Customer_ID]],Table1[],6,FALSE)</f>
        <v>Iowa</v>
      </c>
      <c r="G580" t="str">
        <f>VLOOKUP(Table6[[#This Row],[Customer_ID]],Table1[],8,FALSE)</f>
        <v>Platinum</v>
      </c>
      <c r="H580" t="s">
        <v>716</v>
      </c>
      <c r="I580" s="16">
        <v>45649</v>
      </c>
      <c r="J580" t="s">
        <v>1693</v>
      </c>
      <c r="K580" t="str">
        <f>VLOOKUP($J580,'Product_Dim (2)'!$A$2:$G$101,{3,4,5,6},FALSE)</f>
        <v>Sports</v>
      </c>
      <c r="L580" t="str">
        <f>VLOOKUP($J580,'Product_Dim (2)'!$A$2:$G$101,{4,5,6},FALSE)</f>
        <v>Equipment</v>
      </c>
      <c r="M580" s="6">
        <f t="array" ref="M580">VLOOKUP($J580,'Product_Dim (2)'!$A$2:$G$101,{6},FALSE)</f>
        <v>285.54000000000002</v>
      </c>
      <c r="N580">
        <f>VLOOKUP($J580,'Product_Dim (2)'!$A$2:$G$101,7,FALSE)</f>
        <v>358</v>
      </c>
      <c r="O580" t="s">
        <v>1777</v>
      </c>
      <c r="P580" t="str">
        <f>VLOOKUP($O580,'Store_Dim (2)'!$A$2:$E$21,2,FALSE)</f>
        <v>Thomas, Bridges and Harris</v>
      </c>
      <c r="Q580" t="str">
        <f>VLOOKUP(Table6[[#This Row],[Store_ID]],Table4[],3,FALSE)</f>
        <v>North</v>
      </c>
      <c r="R580" t="str">
        <f>VLOOKUP(Table6[[#This Row],[Store_ID]],Table4[],4,FALSE)</f>
        <v>Sabrinatown</v>
      </c>
      <c r="S580" t="str">
        <f>VLOOKUP(Table6[[#This Row],[Store_ID]],Table4[],5,FALSE)</f>
        <v>Online</v>
      </c>
      <c r="T580">
        <v>1</v>
      </c>
      <c r="U580" s="6">
        <v>64.94</v>
      </c>
      <c r="V580" s="10">
        <v>0.21</v>
      </c>
      <c r="W580" t="s">
        <v>1809</v>
      </c>
      <c r="X580" s="6">
        <v>51.302599999999998</v>
      </c>
      <c r="AE580"/>
    </row>
    <row r="581" spans="1:31" x14ac:dyDescent="0.25">
      <c r="A581" t="s">
        <v>2388</v>
      </c>
      <c r="B581" t="str">
        <f>VLOOKUP(Table6[[#This Row],[Customer_ID]],Table1[[Customer_ID]:[Name]],2,FALSE)</f>
        <v>Patrick Coleman</v>
      </c>
      <c r="C581" t="str">
        <f>VLOOKUP(Table6[[#This Row],[Customer_ID]],Table1[[Customer_ID]:[City]],5,FALSE)</f>
        <v>New Jeffrey</v>
      </c>
      <c r="D581">
        <f>VLOOKUP(Table6[[#This Row],[Customer_ID]],Table1[],3,FALSE)</f>
        <v>29</v>
      </c>
      <c r="E581" t="str">
        <f>VLOOKUP(Table6[[#This Row],[Customer_ID]],Table1[],4,FALSE)</f>
        <v>Male</v>
      </c>
      <c r="F581" t="str">
        <f>VLOOKUP(Table6[[#This Row],[Customer_ID]],Table1[],6,FALSE)</f>
        <v>Nebraska</v>
      </c>
      <c r="G581" t="str">
        <f>VLOOKUP(Table6[[#This Row],[Customer_ID]],Table1[],8,FALSE)</f>
        <v>Silver</v>
      </c>
      <c r="H581" t="s">
        <v>459</v>
      </c>
      <c r="I581" s="16">
        <v>45709</v>
      </c>
      <c r="J581" t="s">
        <v>1609</v>
      </c>
      <c r="K581" t="str">
        <f>VLOOKUP($J581,'Product_Dim (2)'!$A$2:$G$101,{3,4,5,6},FALSE)</f>
        <v>Electronics</v>
      </c>
      <c r="L581" t="str">
        <f>VLOOKUP($J581,'Product_Dim (2)'!$A$2:$G$101,{4,5,6},FALSE)</f>
        <v>Mobile</v>
      </c>
      <c r="M581" s="6">
        <f t="array" ref="M581">VLOOKUP($J581,'Product_Dim (2)'!$A$2:$G$101,{6},FALSE)</f>
        <v>326.06</v>
      </c>
      <c r="N581">
        <f>VLOOKUP($J581,'Product_Dim (2)'!$A$2:$G$101,7,FALSE)</f>
        <v>301</v>
      </c>
      <c r="O581" t="s">
        <v>1762</v>
      </c>
      <c r="P581" t="str">
        <f>VLOOKUP($O581,'Store_Dim (2)'!$A$2:$E$21,2,FALSE)</f>
        <v>Martinez-Mullins</v>
      </c>
      <c r="Q581" t="str">
        <f>VLOOKUP(Table6[[#This Row],[Store_ID]],Table4[],3,FALSE)</f>
        <v>South</v>
      </c>
      <c r="R581" t="str">
        <f>VLOOKUP(Table6[[#This Row],[Store_ID]],Table4[],4,FALSE)</f>
        <v>Williamsfurt</v>
      </c>
      <c r="S581" t="str">
        <f>VLOOKUP(Table6[[#This Row],[Store_ID]],Table4[],5,FALSE)</f>
        <v>Online</v>
      </c>
      <c r="T581">
        <v>2</v>
      </c>
      <c r="U581" s="6">
        <v>507.66</v>
      </c>
      <c r="V581" s="10">
        <v>0</v>
      </c>
      <c r="W581" t="s">
        <v>1812</v>
      </c>
      <c r="X581" s="6">
        <v>1015.32</v>
      </c>
      <c r="AE581"/>
    </row>
    <row r="582" spans="1:31" x14ac:dyDescent="0.25">
      <c r="A582" t="s">
        <v>2389</v>
      </c>
      <c r="B582" t="str">
        <f>VLOOKUP(Table6[[#This Row],[Customer_ID]],Table1[[Customer_ID]:[Name]],2,FALSE)</f>
        <v>William Jackson</v>
      </c>
      <c r="C582" t="str">
        <f>VLOOKUP(Table6[[#This Row],[Customer_ID]],Table1[[Customer_ID]:[City]],5,FALSE)</f>
        <v>New Tina</v>
      </c>
      <c r="D582">
        <f>VLOOKUP(Table6[[#This Row],[Customer_ID]],Table1[],3,FALSE)</f>
        <v>58</v>
      </c>
      <c r="E582" t="str">
        <f>VLOOKUP(Table6[[#This Row],[Customer_ID]],Table1[],4,FALSE)</f>
        <v>Female</v>
      </c>
      <c r="F582" t="str">
        <f>VLOOKUP(Table6[[#This Row],[Customer_ID]],Table1[],6,FALSE)</f>
        <v>Connecticut</v>
      </c>
      <c r="G582" t="str">
        <f>VLOOKUP(Table6[[#This Row],[Customer_ID]],Table1[],8,FALSE)</f>
        <v>Silver</v>
      </c>
      <c r="H582" t="s">
        <v>770</v>
      </c>
      <c r="I582" s="16">
        <v>45273</v>
      </c>
      <c r="J582" t="s">
        <v>1693</v>
      </c>
      <c r="K582" t="str">
        <f>VLOOKUP($J582,'Product_Dim (2)'!$A$2:$G$101,{3,4,5,6},FALSE)</f>
        <v>Sports</v>
      </c>
      <c r="L582" t="str">
        <f>VLOOKUP($J582,'Product_Dim (2)'!$A$2:$G$101,{4,5,6},FALSE)</f>
        <v>Equipment</v>
      </c>
      <c r="M582" s="6">
        <f t="array" ref="M582">VLOOKUP($J582,'Product_Dim (2)'!$A$2:$G$101,{6},FALSE)</f>
        <v>285.54000000000002</v>
      </c>
      <c r="N582">
        <f>VLOOKUP($J582,'Product_Dim (2)'!$A$2:$G$101,7,FALSE)</f>
        <v>358</v>
      </c>
      <c r="O582" t="s">
        <v>1752</v>
      </c>
      <c r="P582" t="str">
        <f>VLOOKUP($O582,'Store_Dim (2)'!$A$2:$E$21,2,FALSE)</f>
        <v>Alexander Group</v>
      </c>
      <c r="Q582" t="str">
        <f>VLOOKUP(Table6[[#This Row],[Store_ID]],Table4[],3,FALSE)</f>
        <v>South</v>
      </c>
      <c r="R582" t="str">
        <f>VLOOKUP(Table6[[#This Row],[Store_ID]],Table4[],4,FALSE)</f>
        <v>Port Sharon</v>
      </c>
      <c r="S582" t="str">
        <f>VLOOKUP(Table6[[#This Row],[Store_ID]],Table4[],5,FALSE)</f>
        <v>Online</v>
      </c>
      <c r="T582">
        <v>4</v>
      </c>
      <c r="U582" s="6">
        <v>968.27</v>
      </c>
      <c r="V582" s="10">
        <v>0.03</v>
      </c>
      <c r="W582" t="s">
        <v>1809</v>
      </c>
      <c r="X582" s="6">
        <v>3756.8876</v>
      </c>
      <c r="AE582"/>
    </row>
    <row r="583" spans="1:31" x14ac:dyDescent="0.25">
      <c r="A583" t="s">
        <v>2390</v>
      </c>
      <c r="B583" t="str">
        <f>VLOOKUP(Table6[[#This Row],[Customer_ID]],Table1[[Customer_ID]:[Name]],2,FALSE)</f>
        <v>Adam Cruz</v>
      </c>
      <c r="C583" t="str">
        <f>VLOOKUP(Table6[[#This Row],[Customer_ID]],Table1[[Customer_ID]:[City]],5,FALSE)</f>
        <v>Brandonville</v>
      </c>
      <c r="D583">
        <f>VLOOKUP(Table6[[#This Row],[Customer_ID]],Table1[],3,FALSE)</f>
        <v>60</v>
      </c>
      <c r="E583" t="str">
        <f>VLOOKUP(Table6[[#This Row],[Customer_ID]],Table1[],4,FALSE)</f>
        <v>Female</v>
      </c>
      <c r="F583" t="str">
        <f>VLOOKUP(Table6[[#This Row],[Customer_ID]],Table1[],6,FALSE)</f>
        <v>Georgia</v>
      </c>
      <c r="G583" t="str">
        <f>VLOOKUP(Table6[[#This Row],[Customer_ID]],Table1[],8,FALSE)</f>
        <v>Platinum</v>
      </c>
      <c r="H583" t="s">
        <v>78</v>
      </c>
      <c r="I583" s="16">
        <v>45250</v>
      </c>
      <c r="J583" t="s">
        <v>1707</v>
      </c>
      <c r="K583" t="str">
        <f>VLOOKUP($J583,'Product_Dim (2)'!$A$2:$G$101,{3,4,5,6},FALSE)</f>
        <v>Sports</v>
      </c>
      <c r="L583" t="str">
        <f>VLOOKUP($J583,'Product_Dim (2)'!$A$2:$G$101,{4,5,6},FALSE)</f>
        <v>Accessories</v>
      </c>
      <c r="M583" s="6">
        <f t="array" ref="M583">VLOOKUP($J583,'Product_Dim (2)'!$A$2:$G$101,{6},FALSE)</f>
        <v>131.24</v>
      </c>
      <c r="N583">
        <f>VLOOKUP($J583,'Product_Dim (2)'!$A$2:$G$101,7,FALSE)</f>
        <v>232</v>
      </c>
      <c r="O583" t="s">
        <v>1756</v>
      </c>
      <c r="P583" t="str">
        <f>VLOOKUP($O583,'Store_Dim (2)'!$A$2:$E$21,2,FALSE)</f>
        <v>Gray Ltd</v>
      </c>
      <c r="Q583" t="str">
        <f>VLOOKUP(Table6[[#This Row],[Store_ID]],Table4[],3,FALSE)</f>
        <v>North</v>
      </c>
      <c r="R583" t="str">
        <f>VLOOKUP(Table6[[#This Row],[Store_ID]],Table4[],4,FALSE)</f>
        <v>New Michaelchester</v>
      </c>
      <c r="S583" t="str">
        <f>VLOOKUP(Table6[[#This Row],[Store_ID]],Table4[],5,FALSE)</f>
        <v>Outlet</v>
      </c>
      <c r="T583">
        <v>4</v>
      </c>
      <c r="U583" s="6">
        <v>510.33</v>
      </c>
      <c r="V583" s="10">
        <v>0.2</v>
      </c>
      <c r="W583" t="s">
        <v>1809</v>
      </c>
      <c r="X583" s="6">
        <v>1633.056</v>
      </c>
      <c r="AE583"/>
    </row>
    <row r="584" spans="1:31" x14ac:dyDescent="0.25">
      <c r="A584" t="s">
        <v>2391</v>
      </c>
      <c r="B584" t="str">
        <f>VLOOKUP(Table6[[#This Row],[Customer_ID]],Table1[[Customer_ID]:[Name]],2,FALSE)</f>
        <v>Brian Lopez</v>
      </c>
      <c r="C584" t="str">
        <f>VLOOKUP(Table6[[#This Row],[Customer_ID]],Table1[[Customer_ID]:[City]],5,FALSE)</f>
        <v>East Krista</v>
      </c>
      <c r="D584">
        <f>VLOOKUP(Table6[[#This Row],[Customer_ID]],Table1[],3,FALSE)</f>
        <v>28</v>
      </c>
      <c r="E584" t="str">
        <f>VLOOKUP(Table6[[#This Row],[Customer_ID]],Table1[],4,FALSE)</f>
        <v>Female</v>
      </c>
      <c r="F584" t="str">
        <f>VLOOKUP(Table6[[#This Row],[Customer_ID]],Table1[],6,FALSE)</f>
        <v>New York</v>
      </c>
      <c r="G584" t="str">
        <f>VLOOKUP(Table6[[#This Row],[Customer_ID]],Table1[],8,FALSE)</f>
        <v>Gold</v>
      </c>
      <c r="H584" t="s">
        <v>55</v>
      </c>
      <c r="I584" s="16">
        <v>45539</v>
      </c>
      <c r="J584" t="s">
        <v>1619</v>
      </c>
      <c r="K584" t="str">
        <f>VLOOKUP($J584,'Product_Dim (2)'!$A$2:$G$101,{3,4,5,6},FALSE)</f>
        <v>Sports</v>
      </c>
      <c r="L584" t="str">
        <f>VLOOKUP($J584,'Product_Dim (2)'!$A$2:$G$101,{4,5,6},FALSE)</f>
        <v>Fitness</v>
      </c>
      <c r="M584" s="6">
        <f t="array" ref="M584">VLOOKUP($J584,'Product_Dim (2)'!$A$2:$G$101,{6},FALSE)</f>
        <v>167.12</v>
      </c>
      <c r="N584">
        <f>VLOOKUP($J584,'Product_Dim (2)'!$A$2:$G$101,7,FALSE)</f>
        <v>316</v>
      </c>
      <c r="O584" t="s">
        <v>1796</v>
      </c>
      <c r="P584" t="str">
        <f>VLOOKUP($O584,'Store_Dim (2)'!$A$2:$E$21,2,FALSE)</f>
        <v>Mann-Austin</v>
      </c>
      <c r="Q584" t="str">
        <f>VLOOKUP(Table6[[#This Row],[Store_ID]],Table4[],3,FALSE)</f>
        <v>East</v>
      </c>
      <c r="R584" t="str">
        <f>VLOOKUP(Table6[[#This Row],[Store_ID]],Table4[],4,FALSE)</f>
        <v>Vasquezborough</v>
      </c>
      <c r="S584" t="str">
        <f>VLOOKUP(Table6[[#This Row],[Store_ID]],Table4[],5,FALSE)</f>
        <v>Online</v>
      </c>
      <c r="T584">
        <v>2</v>
      </c>
      <c r="U584" s="6">
        <v>156.72999999999999</v>
      </c>
      <c r="V584" s="10">
        <v>0.18</v>
      </c>
      <c r="W584" t="s">
        <v>1812</v>
      </c>
      <c r="X584" s="6">
        <v>257.03719999999998</v>
      </c>
      <c r="AE584"/>
    </row>
    <row r="585" spans="1:31" x14ac:dyDescent="0.25">
      <c r="A585" t="s">
        <v>2392</v>
      </c>
      <c r="B585" t="str">
        <f>VLOOKUP(Table6[[#This Row],[Customer_ID]],Table1[[Customer_ID]:[Name]],2,FALSE)</f>
        <v>Maria Ramirez</v>
      </c>
      <c r="C585" t="str">
        <f>VLOOKUP(Table6[[#This Row],[Customer_ID]],Table1[[Customer_ID]:[City]],5,FALSE)</f>
        <v>West Brandon</v>
      </c>
      <c r="D585">
        <f>VLOOKUP(Table6[[#This Row],[Customer_ID]],Table1[],3,FALSE)</f>
        <v>37</v>
      </c>
      <c r="E585" t="str">
        <f>VLOOKUP(Table6[[#This Row],[Customer_ID]],Table1[],4,FALSE)</f>
        <v>Male</v>
      </c>
      <c r="F585" t="str">
        <f>VLOOKUP(Table6[[#This Row],[Customer_ID]],Table1[],6,FALSE)</f>
        <v>Montana</v>
      </c>
      <c r="G585" t="str">
        <f>VLOOKUP(Table6[[#This Row],[Customer_ID]],Table1[],8,FALSE)</f>
        <v>Bronze</v>
      </c>
      <c r="H585" t="s">
        <v>476</v>
      </c>
      <c r="I585" s="16">
        <v>45810</v>
      </c>
      <c r="J585" t="s">
        <v>1729</v>
      </c>
      <c r="K585" t="str">
        <f>VLOOKUP($J585,'Product_Dim (2)'!$A$2:$G$101,{3,4,5,6},FALSE)</f>
        <v>Home</v>
      </c>
      <c r="L585" t="str">
        <f>VLOOKUP($J585,'Product_Dim (2)'!$A$2:$G$101,{4,5,6},FALSE)</f>
        <v>Kitchen</v>
      </c>
      <c r="M585" s="6">
        <f t="array" ref="M585">VLOOKUP($J585,'Product_Dim (2)'!$A$2:$G$101,{6},FALSE)</f>
        <v>201.41</v>
      </c>
      <c r="N585">
        <f>VLOOKUP($J585,'Product_Dim (2)'!$A$2:$G$101,7,FALSE)</f>
        <v>146</v>
      </c>
      <c r="O585" t="s">
        <v>1772</v>
      </c>
      <c r="P585" t="str">
        <f>VLOOKUP($O585,'Store_Dim (2)'!$A$2:$E$21,2,FALSE)</f>
        <v>Hill, Wagner and Ballard</v>
      </c>
      <c r="Q585" t="str">
        <f>VLOOKUP(Table6[[#This Row],[Store_ID]],Table4[],3,FALSE)</f>
        <v>East</v>
      </c>
      <c r="R585" t="str">
        <f>VLOOKUP(Table6[[#This Row],[Store_ID]],Table4[],4,FALSE)</f>
        <v>East Davidville</v>
      </c>
      <c r="S585" t="str">
        <f>VLOOKUP(Table6[[#This Row],[Store_ID]],Table4[],5,FALSE)</f>
        <v>Online</v>
      </c>
      <c r="T585">
        <v>3</v>
      </c>
      <c r="U585" s="6">
        <v>53.83</v>
      </c>
      <c r="V585" s="10">
        <v>0.24</v>
      </c>
      <c r="W585" t="s">
        <v>1807</v>
      </c>
      <c r="X585" s="6">
        <v>122.7324</v>
      </c>
      <c r="AE585"/>
    </row>
    <row r="586" spans="1:31" x14ac:dyDescent="0.25">
      <c r="A586" t="s">
        <v>2393</v>
      </c>
      <c r="B586" t="str">
        <f>VLOOKUP(Table6[[#This Row],[Customer_ID]],Table1[[Customer_ID]:[Name]],2,FALSE)</f>
        <v>Charles Conley</v>
      </c>
      <c r="C586" t="str">
        <f>VLOOKUP(Table6[[#This Row],[Customer_ID]],Table1[[Customer_ID]:[City]],5,FALSE)</f>
        <v>Nathanshire</v>
      </c>
      <c r="D586">
        <f>VLOOKUP(Table6[[#This Row],[Customer_ID]],Table1[],3,FALSE)</f>
        <v>39</v>
      </c>
      <c r="E586" t="str">
        <f>VLOOKUP(Table6[[#This Row],[Customer_ID]],Table1[],4,FALSE)</f>
        <v>Female</v>
      </c>
      <c r="F586" t="str">
        <f>VLOOKUP(Table6[[#This Row],[Customer_ID]],Table1[],6,FALSE)</f>
        <v>Maine</v>
      </c>
      <c r="G586" t="str">
        <f>VLOOKUP(Table6[[#This Row],[Customer_ID]],Table1[],8,FALSE)</f>
        <v>Gold</v>
      </c>
      <c r="H586" t="s">
        <v>1165</v>
      </c>
      <c r="I586" s="16">
        <v>45350</v>
      </c>
      <c r="J586" t="s">
        <v>1687</v>
      </c>
      <c r="K586" t="str">
        <f>VLOOKUP($J586,'Product_Dim (2)'!$A$2:$G$101,{3,4,5,6},FALSE)</f>
        <v>Home</v>
      </c>
      <c r="L586" t="str">
        <f>VLOOKUP($J586,'Product_Dim (2)'!$A$2:$G$101,{4,5,6},FALSE)</f>
        <v>Decor</v>
      </c>
      <c r="M586" s="6">
        <f t="array" ref="M586">VLOOKUP($J586,'Product_Dim (2)'!$A$2:$G$101,{6},FALSE)</f>
        <v>325.26</v>
      </c>
      <c r="N586">
        <f>VLOOKUP($J586,'Product_Dim (2)'!$A$2:$G$101,7,FALSE)</f>
        <v>400</v>
      </c>
      <c r="O586" t="s">
        <v>1752</v>
      </c>
      <c r="P586" t="str">
        <f>VLOOKUP($O586,'Store_Dim (2)'!$A$2:$E$21,2,FALSE)</f>
        <v>Alexander Group</v>
      </c>
      <c r="Q586" t="str">
        <f>VLOOKUP(Table6[[#This Row],[Store_ID]],Table4[],3,FALSE)</f>
        <v>South</v>
      </c>
      <c r="R586" t="str">
        <f>VLOOKUP(Table6[[#This Row],[Store_ID]],Table4[],4,FALSE)</f>
        <v>Port Sharon</v>
      </c>
      <c r="S586" t="str">
        <f>VLOOKUP(Table6[[#This Row],[Store_ID]],Table4[],5,FALSE)</f>
        <v>Online</v>
      </c>
      <c r="T586">
        <v>1</v>
      </c>
      <c r="U586" s="6">
        <v>34.71</v>
      </c>
      <c r="V586" s="10">
        <v>0.1</v>
      </c>
      <c r="W586" t="s">
        <v>1812</v>
      </c>
      <c r="X586" s="6">
        <v>31.239000000000001</v>
      </c>
      <c r="AE586"/>
    </row>
    <row r="587" spans="1:31" x14ac:dyDescent="0.25">
      <c r="A587" t="s">
        <v>2394</v>
      </c>
      <c r="B587" t="str">
        <f>VLOOKUP(Table6[[#This Row],[Customer_ID]],Table1[[Customer_ID]:[Name]],2,FALSE)</f>
        <v>Tanner Thompson</v>
      </c>
      <c r="C587" t="str">
        <f>VLOOKUP(Table6[[#This Row],[Customer_ID]],Table1[[Customer_ID]:[City]],5,FALSE)</f>
        <v>Port Lisashire</v>
      </c>
      <c r="D587">
        <f>VLOOKUP(Table6[[#This Row],[Customer_ID]],Table1[],3,FALSE)</f>
        <v>32</v>
      </c>
      <c r="E587" t="str">
        <f>VLOOKUP(Table6[[#This Row],[Customer_ID]],Table1[],4,FALSE)</f>
        <v>Female</v>
      </c>
      <c r="F587" t="str">
        <f>VLOOKUP(Table6[[#This Row],[Customer_ID]],Table1[],6,FALSE)</f>
        <v>Maryland</v>
      </c>
      <c r="G587" t="str">
        <f>VLOOKUP(Table6[[#This Row],[Customer_ID]],Table1[],8,FALSE)</f>
        <v>Bronze</v>
      </c>
      <c r="H587" t="s">
        <v>731</v>
      </c>
      <c r="I587" s="16">
        <v>45633</v>
      </c>
      <c r="J587" t="s">
        <v>1685</v>
      </c>
      <c r="K587" t="str">
        <f>VLOOKUP($J587,'Product_Dim (2)'!$A$2:$G$101,{3,4,5,6},FALSE)</f>
        <v>Electronics</v>
      </c>
      <c r="L587" t="str">
        <f>VLOOKUP($J587,'Product_Dim (2)'!$A$2:$G$101,{4,5,6},FALSE)</f>
        <v>Appliances</v>
      </c>
      <c r="M587" s="6">
        <f t="array" ref="M587">VLOOKUP($J587,'Product_Dim (2)'!$A$2:$G$101,{6},FALSE)</f>
        <v>480.9</v>
      </c>
      <c r="N587">
        <f>VLOOKUP($J587,'Product_Dim (2)'!$A$2:$G$101,7,FALSE)</f>
        <v>104</v>
      </c>
      <c r="O587" t="s">
        <v>1740</v>
      </c>
      <c r="P587" t="str">
        <f>VLOOKUP($O587,'Store_Dim (2)'!$A$2:$E$21,2,FALSE)</f>
        <v>Martinez, Adkins and Johnson</v>
      </c>
      <c r="Q587" t="str">
        <f>VLOOKUP(Table6[[#This Row],[Store_ID]],Table4[],3,FALSE)</f>
        <v>North</v>
      </c>
      <c r="R587" t="str">
        <f>VLOOKUP(Table6[[#This Row],[Store_ID]],Table4[],4,FALSE)</f>
        <v>Danielmouth</v>
      </c>
      <c r="S587" t="str">
        <f>VLOOKUP(Table6[[#This Row],[Store_ID]],Table4[],5,FALSE)</f>
        <v>Flagship</v>
      </c>
      <c r="T587">
        <v>2</v>
      </c>
      <c r="U587" s="6">
        <v>829.15</v>
      </c>
      <c r="V587" s="10">
        <v>0.11</v>
      </c>
      <c r="W587" t="s">
        <v>1809</v>
      </c>
      <c r="X587" s="6">
        <v>1475.8869999999999</v>
      </c>
      <c r="AE587"/>
    </row>
    <row r="588" spans="1:31" x14ac:dyDescent="0.25">
      <c r="A588" t="s">
        <v>2395</v>
      </c>
      <c r="B588" t="str">
        <f>VLOOKUP(Table6[[#This Row],[Customer_ID]],Table1[[Customer_ID]:[Name]],2,FALSE)</f>
        <v>Matthew Payne</v>
      </c>
      <c r="C588" t="str">
        <f>VLOOKUP(Table6[[#This Row],[Customer_ID]],Table1[[Customer_ID]:[City]],5,FALSE)</f>
        <v>Grahamfurt</v>
      </c>
      <c r="D588">
        <f>VLOOKUP(Table6[[#This Row],[Customer_ID]],Table1[],3,FALSE)</f>
        <v>25</v>
      </c>
      <c r="E588" t="str">
        <f>VLOOKUP(Table6[[#This Row],[Customer_ID]],Table1[],4,FALSE)</f>
        <v>Male</v>
      </c>
      <c r="F588" t="str">
        <f>VLOOKUP(Table6[[#This Row],[Customer_ID]],Table1[],6,FALSE)</f>
        <v>Wyoming</v>
      </c>
      <c r="G588" t="str">
        <f>VLOOKUP(Table6[[#This Row],[Customer_ID]],Table1[],8,FALSE)</f>
        <v>Gold</v>
      </c>
      <c r="H588" t="s">
        <v>835</v>
      </c>
      <c r="I588" s="16">
        <v>45798</v>
      </c>
      <c r="J588" t="s">
        <v>1727</v>
      </c>
      <c r="K588" t="str">
        <f>VLOOKUP($J588,'Product_Dim (2)'!$A$2:$G$101,{3,4,5,6},FALSE)</f>
        <v>Electronics</v>
      </c>
      <c r="L588" t="str">
        <f>VLOOKUP($J588,'Product_Dim (2)'!$A$2:$G$101,{4,5,6},FALSE)</f>
        <v>Audio</v>
      </c>
      <c r="M588" s="6">
        <f t="array" ref="M588">VLOOKUP($J588,'Product_Dim (2)'!$A$2:$G$101,{6},FALSE)</f>
        <v>431.67</v>
      </c>
      <c r="N588">
        <f>VLOOKUP($J588,'Product_Dim (2)'!$A$2:$G$101,7,FALSE)</f>
        <v>73</v>
      </c>
      <c r="O588" t="s">
        <v>1749</v>
      </c>
      <c r="P588" t="str">
        <f>VLOOKUP($O588,'Store_Dim (2)'!$A$2:$E$21,2,FALSE)</f>
        <v>Johnson-Wright</v>
      </c>
      <c r="Q588" t="str">
        <f>VLOOKUP(Table6[[#This Row],[Store_ID]],Table4[],3,FALSE)</f>
        <v>North</v>
      </c>
      <c r="R588" t="str">
        <f>VLOOKUP(Table6[[#This Row],[Store_ID]],Table4[],4,FALSE)</f>
        <v>Hoodberg</v>
      </c>
      <c r="S588" t="str">
        <f>VLOOKUP(Table6[[#This Row],[Store_ID]],Table4[],5,FALSE)</f>
        <v>Outlet</v>
      </c>
      <c r="T588">
        <v>2</v>
      </c>
      <c r="U588" s="6">
        <v>481.86</v>
      </c>
      <c r="V588" s="10">
        <v>0.1</v>
      </c>
      <c r="W588" t="s">
        <v>1812</v>
      </c>
      <c r="X588" s="6">
        <v>867.34800000000007</v>
      </c>
      <c r="AE588"/>
    </row>
    <row r="589" spans="1:31" x14ac:dyDescent="0.25">
      <c r="A589" t="s">
        <v>2396</v>
      </c>
      <c r="B589" t="str">
        <f>VLOOKUP(Table6[[#This Row],[Customer_ID]],Table1[[Customer_ID]:[Name]],2,FALSE)</f>
        <v>Rhonda Young</v>
      </c>
      <c r="C589" t="str">
        <f>VLOOKUP(Table6[[#This Row],[Customer_ID]],Table1[[Customer_ID]:[City]],5,FALSE)</f>
        <v>Lake Nathanfort</v>
      </c>
      <c r="D589">
        <f>VLOOKUP(Table6[[#This Row],[Customer_ID]],Table1[],3,FALSE)</f>
        <v>49</v>
      </c>
      <c r="E589" t="str">
        <f>VLOOKUP(Table6[[#This Row],[Customer_ID]],Table1[],4,FALSE)</f>
        <v>Female</v>
      </c>
      <c r="F589" t="str">
        <f>VLOOKUP(Table6[[#This Row],[Customer_ID]],Table1[],6,FALSE)</f>
        <v>Alaska</v>
      </c>
      <c r="G589" t="str">
        <f>VLOOKUP(Table6[[#This Row],[Customer_ID]],Table1[],8,FALSE)</f>
        <v>Platinum</v>
      </c>
      <c r="H589" t="s">
        <v>491</v>
      </c>
      <c r="I589" s="16">
        <v>45354</v>
      </c>
      <c r="J589" t="s">
        <v>1635</v>
      </c>
      <c r="K589" t="str">
        <f>VLOOKUP($J589,'Product_Dim (2)'!$A$2:$G$101,{3,4,5,6},FALSE)</f>
        <v>Sports</v>
      </c>
      <c r="L589" t="str">
        <f>VLOOKUP($J589,'Product_Dim (2)'!$A$2:$G$101,{4,5,6},FALSE)</f>
        <v>Team Sports</v>
      </c>
      <c r="M589" s="6">
        <f t="array" ref="M589">VLOOKUP($J589,'Product_Dim (2)'!$A$2:$G$101,{6},FALSE)</f>
        <v>212.26</v>
      </c>
      <c r="N589">
        <f>VLOOKUP($J589,'Product_Dim (2)'!$A$2:$G$101,7,FALSE)</f>
        <v>82</v>
      </c>
      <c r="O589" t="s">
        <v>1762</v>
      </c>
      <c r="P589" t="str">
        <f>VLOOKUP($O589,'Store_Dim (2)'!$A$2:$E$21,2,FALSE)</f>
        <v>Martinez-Mullins</v>
      </c>
      <c r="Q589" t="str">
        <f>VLOOKUP(Table6[[#This Row],[Store_ID]],Table4[],3,FALSE)</f>
        <v>South</v>
      </c>
      <c r="R589" t="str">
        <f>VLOOKUP(Table6[[#This Row],[Store_ID]],Table4[],4,FALSE)</f>
        <v>Williamsfurt</v>
      </c>
      <c r="S589" t="str">
        <f>VLOOKUP(Table6[[#This Row],[Store_ID]],Table4[],5,FALSE)</f>
        <v>Online</v>
      </c>
      <c r="T589">
        <v>4</v>
      </c>
      <c r="U589" s="6">
        <v>915.17</v>
      </c>
      <c r="V589" s="10">
        <v>0.19</v>
      </c>
      <c r="W589" t="s">
        <v>1812</v>
      </c>
      <c r="X589" s="6">
        <v>2965.1507999999999</v>
      </c>
      <c r="AE589"/>
    </row>
    <row r="590" spans="1:31" x14ac:dyDescent="0.25">
      <c r="A590" t="s">
        <v>2397</v>
      </c>
      <c r="B590" t="str">
        <f>VLOOKUP(Table6[[#This Row],[Customer_ID]],Table1[[Customer_ID]:[Name]],2,FALSE)</f>
        <v>Eric Todd</v>
      </c>
      <c r="C590" t="str">
        <f>VLOOKUP(Table6[[#This Row],[Customer_ID]],Table1[[Customer_ID]:[City]],5,FALSE)</f>
        <v>Danielstad</v>
      </c>
      <c r="D590">
        <f>VLOOKUP(Table6[[#This Row],[Customer_ID]],Table1[],3,FALSE)</f>
        <v>61</v>
      </c>
      <c r="E590" t="str">
        <f>VLOOKUP(Table6[[#This Row],[Customer_ID]],Table1[],4,FALSE)</f>
        <v>Male</v>
      </c>
      <c r="F590" t="str">
        <f>VLOOKUP(Table6[[#This Row],[Customer_ID]],Table1[],6,FALSE)</f>
        <v>Montana</v>
      </c>
      <c r="G590" t="str">
        <f>VLOOKUP(Table6[[#This Row],[Customer_ID]],Table1[],8,FALSE)</f>
        <v>Gold</v>
      </c>
      <c r="H590" t="s">
        <v>690</v>
      </c>
      <c r="I590" s="16">
        <v>45357</v>
      </c>
      <c r="J590" t="s">
        <v>1673</v>
      </c>
      <c r="K590" t="str">
        <f>VLOOKUP($J590,'Product_Dim (2)'!$A$2:$G$101,{3,4,5,6},FALSE)</f>
        <v>Beauty</v>
      </c>
      <c r="L590" t="str">
        <f>VLOOKUP($J590,'Product_Dim (2)'!$A$2:$G$101,{4,5,6},FALSE)</f>
        <v>Haircare</v>
      </c>
      <c r="M590" s="6">
        <f t="array" ref="M590">VLOOKUP($J590,'Product_Dim (2)'!$A$2:$G$101,{6},FALSE)</f>
        <v>214.32</v>
      </c>
      <c r="N590">
        <f>VLOOKUP($J590,'Product_Dim (2)'!$A$2:$G$101,7,FALSE)</f>
        <v>383</v>
      </c>
      <c r="O590" t="s">
        <v>1793</v>
      </c>
      <c r="P590" t="str">
        <f>VLOOKUP($O590,'Store_Dim (2)'!$A$2:$E$21,2,FALSE)</f>
        <v>Guerrero-Schmitt</v>
      </c>
      <c r="Q590" t="str">
        <f>VLOOKUP(Table6[[#This Row],[Store_ID]],Table4[],3,FALSE)</f>
        <v>East</v>
      </c>
      <c r="R590" t="str">
        <f>VLOOKUP(Table6[[#This Row],[Store_ID]],Table4[],4,FALSE)</f>
        <v>East Stevechester</v>
      </c>
      <c r="S590" t="str">
        <f>VLOOKUP(Table6[[#This Row],[Store_ID]],Table4[],5,FALSE)</f>
        <v>Flagship</v>
      </c>
      <c r="T590">
        <v>1</v>
      </c>
      <c r="U590" s="6">
        <v>250.95</v>
      </c>
      <c r="V590" s="10">
        <v>0.03</v>
      </c>
      <c r="W590" t="s">
        <v>1809</v>
      </c>
      <c r="X590" s="6">
        <v>243.42150000000001</v>
      </c>
      <c r="AE590"/>
    </row>
    <row r="591" spans="1:31" x14ac:dyDescent="0.25">
      <c r="A591" t="s">
        <v>2398</v>
      </c>
      <c r="B591" t="str">
        <f>VLOOKUP(Table6[[#This Row],[Customer_ID]],Table1[[Customer_ID]:[Name]],2,FALSE)</f>
        <v>Andrew Smith</v>
      </c>
      <c r="C591" t="str">
        <f>VLOOKUP(Table6[[#This Row],[Customer_ID]],Table1[[Customer_ID]:[City]],5,FALSE)</f>
        <v>East Matthew</v>
      </c>
      <c r="D591">
        <f>VLOOKUP(Table6[[#This Row],[Customer_ID]],Table1[],3,FALSE)</f>
        <v>60</v>
      </c>
      <c r="E591" t="str">
        <f>VLOOKUP(Table6[[#This Row],[Customer_ID]],Table1[],4,FALSE)</f>
        <v>Male</v>
      </c>
      <c r="F591" t="str">
        <f>VLOOKUP(Table6[[#This Row],[Customer_ID]],Table1[],6,FALSE)</f>
        <v>Wisconsin</v>
      </c>
      <c r="G591" t="str">
        <f>VLOOKUP(Table6[[#This Row],[Customer_ID]],Table1[],8,FALSE)</f>
        <v>Bronze</v>
      </c>
      <c r="H591" t="s">
        <v>1012</v>
      </c>
      <c r="I591" s="16">
        <v>45257</v>
      </c>
      <c r="J591" t="s">
        <v>1723</v>
      </c>
      <c r="K591" t="str">
        <f>VLOOKUP($J591,'Product_Dim (2)'!$A$2:$G$101,{3,4,5,6},FALSE)</f>
        <v>Clothing</v>
      </c>
      <c r="L591" t="str">
        <f>VLOOKUP($J591,'Product_Dim (2)'!$A$2:$G$101,{4,5,6},FALSE)</f>
        <v>Outerwear</v>
      </c>
      <c r="M591" s="6">
        <f t="array" ref="M591">VLOOKUP($J591,'Product_Dim (2)'!$A$2:$G$101,{6},FALSE)</f>
        <v>358.47</v>
      </c>
      <c r="N591">
        <f>VLOOKUP($J591,'Product_Dim (2)'!$A$2:$G$101,7,FALSE)</f>
        <v>143</v>
      </c>
      <c r="O591" t="s">
        <v>1756</v>
      </c>
      <c r="P591" t="str">
        <f>VLOOKUP($O591,'Store_Dim (2)'!$A$2:$E$21,2,FALSE)</f>
        <v>Gray Ltd</v>
      </c>
      <c r="Q591" t="str">
        <f>VLOOKUP(Table6[[#This Row],[Store_ID]],Table4[],3,FALSE)</f>
        <v>North</v>
      </c>
      <c r="R591" t="str">
        <f>VLOOKUP(Table6[[#This Row],[Store_ID]],Table4[],4,FALSE)</f>
        <v>New Michaelchester</v>
      </c>
      <c r="S591" t="str">
        <f>VLOOKUP(Table6[[#This Row],[Store_ID]],Table4[],5,FALSE)</f>
        <v>Outlet</v>
      </c>
      <c r="T591">
        <v>3</v>
      </c>
      <c r="U591" s="6">
        <v>882.84</v>
      </c>
      <c r="V591" s="10">
        <v>0.1</v>
      </c>
      <c r="W591" t="s">
        <v>1807</v>
      </c>
      <c r="X591" s="6">
        <v>2383.6680000000001</v>
      </c>
      <c r="AE591"/>
    </row>
    <row r="592" spans="1:31" x14ac:dyDescent="0.25">
      <c r="A592" t="s">
        <v>2399</v>
      </c>
      <c r="B592" t="str">
        <f>VLOOKUP(Table6[[#This Row],[Customer_ID]],Table1[[Customer_ID]:[Name]],2,FALSE)</f>
        <v>Sean Roth</v>
      </c>
      <c r="C592" t="str">
        <f>VLOOKUP(Table6[[#This Row],[Customer_ID]],Table1[[Customer_ID]:[City]],5,FALSE)</f>
        <v>Lake Michael</v>
      </c>
      <c r="D592">
        <f>VLOOKUP(Table6[[#This Row],[Customer_ID]],Table1[],3,FALSE)</f>
        <v>43</v>
      </c>
      <c r="E592" t="str">
        <f>VLOOKUP(Table6[[#This Row],[Customer_ID]],Table1[],4,FALSE)</f>
        <v>Male</v>
      </c>
      <c r="F592" t="str">
        <f>VLOOKUP(Table6[[#This Row],[Customer_ID]],Table1[],6,FALSE)</f>
        <v>Virginia</v>
      </c>
      <c r="G592" t="str">
        <f>VLOOKUP(Table6[[#This Row],[Customer_ID]],Table1[],8,FALSE)</f>
        <v>Gold</v>
      </c>
      <c r="H592" t="s">
        <v>465</v>
      </c>
      <c r="I592" s="16">
        <v>45702</v>
      </c>
      <c r="J592" t="s">
        <v>1569</v>
      </c>
      <c r="K592" t="str">
        <f>VLOOKUP($J592,'Product_Dim (2)'!$A$2:$G$101,{3,4,5,6},FALSE)</f>
        <v>Sports</v>
      </c>
      <c r="L592" t="str">
        <f>VLOOKUP($J592,'Product_Dim (2)'!$A$2:$G$101,{4,5,6},FALSE)</f>
        <v>Equipment</v>
      </c>
      <c r="M592" s="6">
        <f t="array" ref="M592">VLOOKUP($J592,'Product_Dim (2)'!$A$2:$G$101,{6},FALSE)</f>
        <v>21.34</v>
      </c>
      <c r="N592">
        <f>VLOOKUP($J592,'Product_Dim (2)'!$A$2:$G$101,7,FALSE)</f>
        <v>65</v>
      </c>
      <c r="O592" t="s">
        <v>1793</v>
      </c>
      <c r="P592" t="str">
        <f>VLOOKUP($O592,'Store_Dim (2)'!$A$2:$E$21,2,FALSE)</f>
        <v>Guerrero-Schmitt</v>
      </c>
      <c r="Q592" t="str">
        <f>VLOOKUP(Table6[[#This Row],[Store_ID]],Table4[],3,FALSE)</f>
        <v>East</v>
      </c>
      <c r="R592" t="str">
        <f>VLOOKUP(Table6[[#This Row],[Store_ID]],Table4[],4,FALSE)</f>
        <v>East Stevechester</v>
      </c>
      <c r="S592" t="str">
        <f>VLOOKUP(Table6[[#This Row],[Store_ID]],Table4[],5,FALSE)</f>
        <v>Flagship</v>
      </c>
      <c r="T592">
        <v>4</v>
      </c>
      <c r="U592" s="6">
        <v>573.37</v>
      </c>
      <c r="V592" s="10">
        <v>0.04</v>
      </c>
      <c r="W592" t="s">
        <v>1812</v>
      </c>
      <c r="X592" s="6">
        <v>2201.7408</v>
      </c>
      <c r="AE592"/>
    </row>
    <row r="593" spans="1:31" x14ac:dyDescent="0.25">
      <c r="A593" t="s">
        <v>2400</v>
      </c>
      <c r="B593" t="str">
        <f>VLOOKUP(Table6[[#This Row],[Customer_ID]],Table1[[Customer_ID]:[Name]],2,FALSE)</f>
        <v>Cheryl Copeland</v>
      </c>
      <c r="C593" t="str">
        <f>VLOOKUP(Table6[[#This Row],[Customer_ID]],Table1[[Customer_ID]:[City]],5,FALSE)</f>
        <v>Snowmouth</v>
      </c>
      <c r="D593">
        <f>VLOOKUP(Table6[[#This Row],[Customer_ID]],Table1[],3,FALSE)</f>
        <v>51</v>
      </c>
      <c r="E593" t="str">
        <f>VLOOKUP(Table6[[#This Row],[Customer_ID]],Table1[],4,FALSE)</f>
        <v>Male</v>
      </c>
      <c r="F593" t="str">
        <f>VLOOKUP(Table6[[#This Row],[Customer_ID]],Table1[],6,FALSE)</f>
        <v>Maryland</v>
      </c>
      <c r="G593" t="str">
        <f>VLOOKUP(Table6[[#This Row],[Customer_ID]],Table1[],8,FALSE)</f>
        <v>Platinum</v>
      </c>
      <c r="H593" t="s">
        <v>215</v>
      </c>
      <c r="I593" s="16">
        <v>45318</v>
      </c>
      <c r="J593" t="s">
        <v>1595</v>
      </c>
      <c r="K593" t="str">
        <f>VLOOKUP($J593,'Product_Dim (2)'!$A$2:$G$101,{3,4,5,6},FALSE)</f>
        <v>Beauty</v>
      </c>
      <c r="L593" t="str">
        <f>VLOOKUP($J593,'Product_Dim (2)'!$A$2:$G$101,{4,5,6},FALSE)</f>
        <v>Skincare</v>
      </c>
      <c r="M593" s="6">
        <f t="array" ref="M593">VLOOKUP($J593,'Product_Dim (2)'!$A$2:$G$101,{6},FALSE)</f>
        <v>283.83</v>
      </c>
      <c r="N593">
        <f>VLOOKUP($J593,'Product_Dim (2)'!$A$2:$G$101,7,FALSE)</f>
        <v>244</v>
      </c>
      <c r="O593" t="s">
        <v>1777</v>
      </c>
      <c r="P593" t="str">
        <f>VLOOKUP($O593,'Store_Dim (2)'!$A$2:$E$21,2,FALSE)</f>
        <v>Thomas, Bridges and Harris</v>
      </c>
      <c r="Q593" t="str">
        <f>VLOOKUP(Table6[[#This Row],[Store_ID]],Table4[],3,FALSE)</f>
        <v>North</v>
      </c>
      <c r="R593" t="str">
        <f>VLOOKUP(Table6[[#This Row],[Store_ID]],Table4[],4,FALSE)</f>
        <v>Sabrinatown</v>
      </c>
      <c r="S593" t="str">
        <f>VLOOKUP(Table6[[#This Row],[Store_ID]],Table4[],5,FALSE)</f>
        <v>Online</v>
      </c>
      <c r="T593">
        <v>3</v>
      </c>
      <c r="U593" s="6">
        <v>622.72</v>
      </c>
      <c r="V593" s="10">
        <v>0.04</v>
      </c>
      <c r="W593" t="s">
        <v>1807</v>
      </c>
      <c r="X593" s="6">
        <v>1793.4336000000001</v>
      </c>
      <c r="AE593"/>
    </row>
    <row r="594" spans="1:31" x14ac:dyDescent="0.25">
      <c r="A594" t="s">
        <v>2401</v>
      </c>
      <c r="B594" t="str">
        <f>VLOOKUP(Table6[[#This Row],[Customer_ID]],Table1[[Customer_ID]:[Name]],2,FALSE)</f>
        <v>Timothy Valenzuela</v>
      </c>
      <c r="C594" t="str">
        <f>VLOOKUP(Table6[[#This Row],[Customer_ID]],Table1[[Customer_ID]:[City]],5,FALSE)</f>
        <v>Stevensshire</v>
      </c>
      <c r="D594">
        <f>VLOOKUP(Table6[[#This Row],[Customer_ID]],Table1[],3,FALSE)</f>
        <v>53</v>
      </c>
      <c r="E594" t="str">
        <f>VLOOKUP(Table6[[#This Row],[Customer_ID]],Table1[],4,FALSE)</f>
        <v>Male</v>
      </c>
      <c r="F594" t="str">
        <f>VLOOKUP(Table6[[#This Row],[Customer_ID]],Table1[],6,FALSE)</f>
        <v>Missouri</v>
      </c>
      <c r="G594" t="str">
        <f>VLOOKUP(Table6[[#This Row],[Customer_ID]],Table1[],8,FALSE)</f>
        <v>Platinum</v>
      </c>
      <c r="H594" t="s">
        <v>1198</v>
      </c>
      <c r="I594" s="16">
        <v>45943</v>
      </c>
      <c r="J594" t="s">
        <v>1715</v>
      </c>
      <c r="K594" t="str">
        <f>VLOOKUP($J594,'Product_Dim (2)'!$A$2:$G$101,{3,4,5,6},FALSE)</f>
        <v>Home</v>
      </c>
      <c r="L594" t="str">
        <f>VLOOKUP($J594,'Product_Dim (2)'!$A$2:$G$101,{4,5,6},FALSE)</f>
        <v>Appliances</v>
      </c>
      <c r="M594" s="6">
        <f t="array" ref="M594">VLOOKUP($J594,'Product_Dim (2)'!$A$2:$G$101,{6},FALSE)</f>
        <v>447.43</v>
      </c>
      <c r="N594">
        <f>VLOOKUP($J594,'Product_Dim (2)'!$A$2:$G$101,7,FALSE)</f>
        <v>191</v>
      </c>
      <c r="O594" t="s">
        <v>1790</v>
      </c>
      <c r="P594" t="str">
        <f>VLOOKUP($O594,'Store_Dim (2)'!$A$2:$E$21,2,FALSE)</f>
        <v>Holloway Ltd</v>
      </c>
      <c r="Q594" t="str">
        <f>VLOOKUP(Table6[[#This Row],[Store_ID]],Table4[],3,FALSE)</f>
        <v>North</v>
      </c>
      <c r="R594" t="str">
        <f>VLOOKUP(Table6[[#This Row],[Store_ID]],Table4[],4,FALSE)</f>
        <v>Bensonhaven</v>
      </c>
      <c r="S594" t="str">
        <f>VLOOKUP(Table6[[#This Row],[Store_ID]],Table4[],5,FALSE)</f>
        <v>Flagship</v>
      </c>
      <c r="T594">
        <v>3</v>
      </c>
      <c r="U594" s="6">
        <v>259.74</v>
      </c>
      <c r="V594" s="10">
        <v>0.24</v>
      </c>
      <c r="W594" t="s">
        <v>1807</v>
      </c>
      <c r="X594" s="6">
        <v>592.20720000000006</v>
      </c>
      <c r="AE594"/>
    </row>
    <row r="595" spans="1:31" x14ac:dyDescent="0.25">
      <c r="A595" t="s">
        <v>2402</v>
      </c>
      <c r="B595" t="str">
        <f>VLOOKUP(Table6[[#This Row],[Customer_ID]],Table1[[Customer_ID]:[Name]],2,FALSE)</f>
        <v>Katherine Dorsey</v>
      </c>
      <c r="C595" t="str">
        <f>VLOOKUP(Table6[[#This Row],[Customer_ID]],Table1[[Customer_ID]:[City]],5,FALSE)</f>
        <v>Christopherland</v>
      </c>
      <c r="D595">
        <f>VLOOKUP(Table6[[#This Row],[Customer_ID]],Table1[],3,FALSE)</f>
        <v>24</v>
      </c>
      <c r="E595" t="str">
        <f>VLOOKUP(Table6[[#This Row],[Customer_ID]],Table1[],4,FALSE)</f>
        <v>Male</v>
      </c>
      <c r="F595" t="str">
        <f>VLOOKUP(Table6[[#This Row],[Customer_ID]],Table1[],6,FALSE)</f>
        <v>Oklahoma</v>
      </c>
      <c r="G595" t="str">
        <f>VLOOKUP(Table6[[#This Row],[Customer_ID]],Table1[],8,FALSE)</f>
        <v>Platinum</v>
      </c>
      <c r="H595" t="s">
        <v>202</v>
      </c>
      <c r="I595" s="16">
        <v>45769</v>
      </c>
      <c r="J595" t="s">
        <v>1587</v>
      </c>
      <c r="K595" t="str">
        <f>VLOOKUP($J595,'Product_Dim (2)'!$A$2:$G$101,{3,4,5,6},FALSE)</f>
        <v>Sports</v>
      </c>
      <c r="L595" t="str">
        <f>VLOOKUP($J595,'Product_Dim (2)'!$A$2:$G$101,{4,5,6},FALSE)</f>
        <v>Accessories</v>
      </c>
      <c r="M595" s="6">
        <f t="array" ref="M595">VLOOKUP($J595,'Product_Dim (2)'!$A$2:$G$101,{6},FALSE)</f>
        <v>38.76</v>
      </c>
      <c r="N595">
        <f>VLOOKUP($J595,'Product_Dim (2)'!$A$2:$G$101,7,FALSE)</f>
        <v>137</v>
      </c>
      <c r="O595" t="s">
        <v>1780</v>
      </c>
      <c r="P595" t="str">
        <f>VLOOKUP($O595,'Store_Dim (2)'!$A$2:$E$21,2,FALSE)</f>
        <v>Gardner, Humphrey and Contreras</v>
      </c>
      <c r="Q595" t="str">
        <f>VLOOKUP(Table6[[#This Row],[Store_ID]],Table4[],3,FALSE)</f>
        <v>East</v>
      </c>
      <c r="R595" t="str">
        <f>VLOOKUP(Table6[[#This Row],[Store_ID]],Table4[],4,FALSE)</f>
        <v>Johnsonville</v>
      </c>
      <c r="S595" t="str">
        <f>VLOOKUP(Table6[[#This Row],[Store_ID]],Table4[],5,FALSE)</f>
        <v>Flagship</v>
      </c>
      <c r="T595">
        <v>4</v>
      </c>
      <c r="U595" s="6">
        <v>951.09</v>
      </c>
      <c r="V595" s="10">
        <v>0.14000000000000001</v>
      </c>
      <c r="W595" t="s">
        <v>1812</v>
      </c>
      <c r="X595" s="6">
        <v>3271.7496000000001</v>
      </c>
      <c r="AE595"/>
    </row>
    <row r="596" spans="1:31" x14ac:dyDescent="0.25">
      <c r="A596" t="s">
        <v>2403</v>
      </c>
      <c r="B596" t="str">
        <f>VLOOKUP(Table6[[#This Row],[Customer_ID]],Table1[[Customer_ID]:[Name]],2,FALSE)</f>
        <v>Carmen Price</v>
      </c>
      <c r="C596" t="str">
        <f>VLOOKUP(Table6[[#This Row],[Customer_ID]],Table1[[Customer_ID]:[City]],5,FALSE)</f>
        <v>North Briannamouth</v>
      </c>
      <c r="D596">
        <f>VLOOKUP(Table6[[#This Row],[Customer_ID]],Table1[],3,FALSE)</f>
        <v>46</v>
      </c>
      <c r="E596" t="str">
        <f>VLOOKUP(Table6[[#This Row],[Customer_ID]],Table1[],4,FALSE)</f>
        <v>Male</v>
      </c>
      <c r="F596" t="str">
        <f>VLOOKUP(Table6[[#This Row],[Customer_ID]],Table1[],6,FALSE)</f>
        <v>Tennessee</v>
      </c>
      <c r="G596" t="str">
        <f>VLOOKUP(Table6[[#This Row],[Customer_ID]],Table1[],8,FALSE)</f>
        <v>Bronze</v>
      </c>
      <c r="H596" t="s">
        <v>645</v>
      </c>
      <c r="I596" s="16">
        <v>45765</v>
      </c>
      <c r="J596" t="s">
        <v>1729</v>
      </c>
      <c r="K596" t="str">
        <f>VLOOKUP($J596,'Product_Dim (2)'!$A$2:$G$101,{3,4,5,6},FALSE)</f>
        <v>Home</v>
      </c>
      <c r="L596" t="str">
        <f>VLOOKUP($J596,'Product_Dim (2)'!$A$2:$G$101,{4,5,6},FALSE)</f>
        <v>Kitchen</v>
      </c>
      <c r="M596" s="6">
        <f t="array" ref="M596">VLOOKUP($J596,'Product_Dim (2)'!$A$2:$G$101,{6},FALSE)</f>
        <v>201.41</v>
      </c>
      <c r="N596">
        <f>VLOOKUP($J596,'Product_Dim (2)'!$A$2:$G$101,7,FALSE)</f>
        <v>146</v>
      </c>
      <c r="O596" t="s">
        <v>1744</v>
      </c>
      <c r="P596" t="str">
        <f>VLOOKUP($O596,'Store_Dim (2)'!$A$2:$E$21,2,FALSE)</f>
        <v>Black-Horn</v>
      </c>
      <c r="Q596" t="str">
        <f>VLOOKUP(Table6[[#This Row],[Store_ID]],Table4[],3,FALSE)</f>
        <v>South</v>
      </c>
      <c r="R596" t="str">
        <f>VLOOKUP(Table6[[#This Row],[Store_ID]],Table4[],4,FALSE)</f>
        <v>North Nancyview</v>
      </c>
      <c r="S596" t="str">
        <f>VLOOKUP(Table6[[#This Row],[Store_ID]],Table4[],5,FALSE)</f>
        <v>Outlet</v>
      </c>
      <c r="T596">
        <v>1</v>
      </c>
      <c r="U596" s="6">
        <v>71.709999999999994</v>
      </c>
      <c r="V596" s="10">
        <v>0.23</v>
      </c>
      <c r="W596" t="s">
        <v>1812</v>
      </c>
      <c r="X596" s="6">
        <v>55.216700000000003</v>
      </c>
      <c r="AE596"/>
    </row>
    <row r="597" spans="1:31" x14ac:dyDescent="0.25">
      <c r="A597" t="s">
        <v>2404</v>
      </c>
      <c r="B597" t="str">
        <f>VLOOKUP(Table6[[#This Row],[Customer_ID]],Table1[[Customer_ID]:[Name]],2,FALSE)</f>
        <v>Teresa Stokes</v>
      </c>
      <c r="C597" t="str">
        <f>VLOOKUP(Table6[[#This Row],[Customer_ID]],Table1[[Customer_ID]:[City]],5,FALSE)</f>
        <v>New William</v>
      </c>
      <c r="D597">
        <f>VLOOKUP(Table6[[#This Row],[Customer_ID]],Table1[],3,FALSE)</f>
        <v>41</v>
      </c>
      <c r="E597" t="str">
        <f>VLOOKUP(Table6[[#This Row],[Customer_ID]],Table1[],4,FALSE)</f>
        <v>Female</v>
      </c>
      <c r="F597" t="str">
        <f>VLOOKUP(Table6[[#This Row],[Customer_ID]],Table1[],6,FALSE)</f>
        <v>Iowa</v>
      </c>
      <c r="G597" t="str">
        <f>VLOOKUP(Table6[[#This Row],[Customer_ID]],Table1[],8,FALSE)</f>
        <v>Platinum</v>
      </c>
      <c r="H597" t="s">
        <v>568</v>
      </c>
      <c r="I597" s="16">
        <v>45891</v>
      </c>
      <c r="J597" t="s">
        <v>1571</v>
      </c>
      <c r="K597" t="str">
        <f>VLOOKUP($J597,'Product_Dim (2)'!$A$2:$G$101,{3,4,5,6},FALSE)</f>
        <v>Sports</v>
      </c>
      <c r="L597" t="str">
        <f>VLOOKUP($J597,'Product_Dim (2)'!$A$2:$G$101,{4,5,6},FALSE)</f>
        <v>Accessories</v>
      </c>
      <c r="M597" s="6">
        <f t="array" ref="M597">VLOOKUP($J597,'Product_Dim (2)'!$A$2:$G$101,{6},FALSE)</f>
        <v>131.51</v>
      </c>
      <c r="N597">
        <f ca="1">VLOOKUP($J597,'Product_Dim (2)'!$A$2:$G$101,7,FALSE)</f>
        <v>0</v>
      </c>
      <c r="O597" t="s">
        <v>1762</v>
      </c>
      <c r="P597" t="str">
        <f>VLOOKUP($O597,'Store_Dim (2)'!$A$2:$E$21,2,FALSE)</f>
        <v>Martinez-Mullins</v>
      </c>
      <c r="Q597" t="str">
        <f>VLOOKUP(Table6[[#This Row],[Store_ID]],Table4[],3,FALSE)</f>
        <v>South</v>
      </c>
      <c r="R597" t="str">
        <f>VLOOKUP(Table6[[#This Row],[Store_ID]],Table4[],4,FALSE)</f>
        <v>Williamsfurt</v>
      </c>
      <c r="S597" t="str">
        <f>VLOOKUP(Table6[[#This Row],[Store_ID]],Table4[],5,FALSE)</f>
        <v>Online</v>
      </c>
      <c r="T597">
        <v>4</v>
      </c>
      <c r="U597" s="6">
        <v>894.93</v>
      </c>
      <c r="V597" s="10">
        <v>0.05</v>
      </c>
      <c r="W597" t="s">
        <v>1812</v>
      </c>
      <c r="X597" s="6">
        <v>3400.733999999999</v>
      </c>
      <c r="AE597"/>
    </row>
    <row r="598" spans="1:31" x14ac:dyDescent="0.25">
      <c r="A598" t="s">
        <v>2405</v>
      </c>
      <c r="B598" t="str">
        <f>VLOOKUP(Table6[[#This Row],[Customer_ID]],Table1[[Customer_ID]:[Name]],2,FALSE)</f>
        <v>Christina Garcia</v>
      </c>
      <c r="C598" t="str">
        <f>VLOOKUP(Table6[[#This Row],[Customer_ID]],Table1[[Customer_ID]:[City]],5,FALSE)</f>
        <v>Clarkeside</v>
      </c>
      <c r="D598">
        <f>VLOOKUP(Table6[[#This Row],[Customer_ID]],Table1[],3,FALSE)</f>
        <v>37</v>
      </c>
      <c r="E598" t="str">
        <f>VLOOKUP(Table6[[#This Row],[Customer_ID]],Table1[],4,FALSE)</f>
        <v>Female</v>
      </c>
      <c r="F598" t="str">
        <f>VLOOKUP(Table6[[#This Row],[Customer_ID]],Table1[],6,FALSE)</f>
        <v>Kansas</v>
      </c>
      <c r="G598" t="str">
        <f>VLOOKUP(Table6[[#This Row],[Customer_ID]],Table1[],8,FALSE)</f>
        <v>Platinum</v>
      </c>
      <c r="H598" t="s">
        <v>654</v>
      </c>
      <c r="I598" s="16">
        <v>45842</v>
      </c>
      <c r="J598" t="s">
        <v>1687</v>
      </c>
      <c r="K598" t="str">
        <f>VLOOKUP($J598,'Product_Dim (2)'!$A$2:$G$101,{3,4,5,6},FALSE)</f>
        <v>Home</v>
      </c>
      <c r="L598" t="str">
        <f>VLOOKUP($J598,'Product_Dim (2)'!$A$2:$G$101,{4,5,6},FALSE)</f>
        <v>Decor</v>
      </c>
      <c r="M598" s="6">
        <f t="array" ref="M598">VLOOKUP($J598,'Product_Dim (2)'!$A$2:$G$101,{6},FALSE)</f>
        <v>325.26</v>
      </c>
      <c r="N598">
        <f>VLOOKUP($J598,'Product_Dim (2)'!$A$2:$G$101,7,FALSE)</f>
        <v>400</v>
      </c>
      <c r="O598" t="s">
        <v>1765</v>
      </c>
      <c r="P598" t="str">
        <f>VLOOKUP($O598,'Store_Dim (2)'!$A$2:$E$21,2,FALSE)</f>
        <v>Bean, Jones and Park</v>
      </c>
      <c r="Q598" t="str">
        <f>VLOOKUP(Table6[[#This Row],[Store_ID]],Table4[],3,FALSE)</f>
        <v>West</v>
      </c>
      <c r="R598" t="str">
        <f>VLOOKUP(Table6[[#This Row],[Store_ID]],Table4[],4,FALSE)</f>
        <v>Thompsonborough</v>
      </c>
      <c r="S598" t="str">
        <f>VLOOKUP(Table6[[#This Row],[Store_ID]],Table4[],5,FALSE)</f>
        <v>Online</v>
      </c>
      <c r="T598">
        <v>4</v>
      </c>
      <c r="U598" s="6">
        <v>870.18</v>
      </c>
      <c r="V598" s="10">
        <v>0.13</v>
      </c>
      <c r="W598" t="s">
        <v>1812</v>
      </c>
      <c r="X598" s="6">
        <v>3028.2264</v>
      </c>
      <c r="AE598"/>
    </row>
    <row r="599" spans="1:31" x14ac:dyDescent="0.25">
      <c r="A599" t="s">
        <v>2406</v>
      </c>
      <c r="B599" t="str">
        <f>VLOOKUP(Table6[[#This Row],[Customer_ID]],Table1[[Customer_ID]:[Name]],2,FALSE)</f>
        <v>Stephen Fowler</v>
      </c>
      <c r="C599" t="str">
        <f>VLOOKUP(Table6[[#This Row],[Customer_ID]],Table1[[Customer_ID]:[City]],5,FALSE)</f>
        <v>Port Mariastad</v>
      </c>
      <c r="D599">
        <f>VLOOKUP(Table6[[#This Row],[Customer_ID]],Table1[],3,FALSE)</f>
        <v>42</v>
      </c>
      <c r="E599" t="str">
        <f>VLOOKUP(Table6[[#This Row],[Customer_ID]],Table1[],4,FALSE)</f>
        <v>Female</v>
      </c>
      <c r="F599" t="str">
        <f>VLOOKUP(Table6[[#This Row],[Customer_ID]],Table1[],6,FALSE)</f>
        <v>Rhode Island</v>
      </c>
      <c r="G599" t="str">
        <f>VLOOKUP(Table6[[#This Row],[Customer_ID]],Table1[],8,FALSE)</f>
        <v>Platinum</v>
      </c>
      <c r="H599" t="s">
        <v>876</v>
      </c>
      <c r="I599" s="16">
        <v>45382</v>
      </c>
      <c r="J599" t="s">
        <v>1659</v>
      </c>
      <c r="K599" t="str">
        <f>VLOOKUP($J599,'Product_Dim (2)'!$A$2:$G$101,{3,4,5,6},FALSE)</f>
        <v>Beauty</v>
      </c>
      <c r="L599" t="str">
        <f>VLOOKUP($J599,'Product_Dim (2)'!$A$2:$G$101,{4,5,6},FALSE)</f>
        <v>Makeup</v>
      </c>
      <c r="M599" s="6">
        <f t="array" ref="M599">VLOOKUP($J599,'Product_Dim (2)'!$A$2:$G$101,{6},FALSE)</f>
        <v>299.11</v>
      </c>
      <c r="N599">
        <f>VLOOKUP($J599,'Product_Dim (2)'!$A$2:$G$101,7,FALSE)</f>
        <v>118</v>
      </c>
      <c r="O599" t="s">
        <v>1744</v>
      </c>
      <c r="P599" t="str">
        <f>VLOOKUP($O599,'Store_Dim (2)'!$A$2:$E$21,2,FALSE)</f>
        <v>Black-Horn</v>
      </c>
      <c r="Q599" t="str">
        <f>VLOOKUP(Table6[[#This Row],[Store_ID]],Table4[],3,FALSE)</f>
        <v>South</v>
      </c>
      <c r="R599" t="str">
        <f>VLOOKUP(Table6[[#This Row],[Store_ID]],Table4[],4,FALSE)</f>
        <v>North Nancyview</v>
      </c>
      <c r="S599" t="str">
        <f>VLOOKUP(Table6[[#This Row],[Store_ID]],Table4[],5,FALSE)</f>
        <v>Outlet</v>
      </c>
      <c r="T599">
        <v>2</v>
      </c>
      <c r="U599" s="6">
        <v>552.72</v>
      </c>
      <c r="V599" s="10">
        <v>0.06</v>
      </c>
      <c r="W599" t="s">
        <v>1809</v>
      </c>
      <c r="X599" s="6">
        <v>1039.1135999999999</v>
      </c>
      <c r="AE599"/>
    </row>
    <row r="600" spans="1:31" x14ac:dyDescent="0.25">
      <c r="A600" t="s">
        <v>2407</v>
      </c>
      <c r="B600" t="str">
        <f>VLOOKUP(Table6[[#This Row],[Customer_ID]],Table1[[Customer_ID]:[Name]],2,FALSE)</f>
        <v>Mary Russell</v>
      </c>
      <c r="C600" t="str">
        <f>VLOOKUP(Table6[[#This Row],[Customer_ID]],Table1[[Customer_ID]:[City]],5,FALSE)</f>
        <v>South Regina</v>
      </c>
      <c r="D600">
        <f>VLOOKUP(Table6[[#This Row],[Customer_ID]],Table1[],3,FALSE)</f>
        <v>58</v>
      </c>
      <c r="E600" t="str">
        <f>VLOOKUP(Table6[[#This Row],[Customer_ID]],Table1[],4,FALSE)</f>
        <v>Male</v>
      </c>
      <c r="F600" t="str">
        <f>VLOOKUP(Table6[[#This Row],[Customer_ID]],Table1[],6,FALSE)</f>
        <v>Arkansas</v>
      </c>
      <c r="G600" t="str">
        <f>VLOOKUP(Table6[[#This Row],[Customer_ID]],Table1[],8,FALSE)</f>
        <v>Bronze</v>
      </c>
      <c r="H600" t="s">
        <v>782</v>
      </c>
      <c r="I600" s="16">
        <v>45236</v>
      </c>
      <c r="J600" t="s">
        <v>1609</v>
      </c>
      <c r="K600" t="str">
        <f>VLOOKUP($J600,'Product_Dim (2)'!$A$2:$G$101,{3,4,5,6},FALSE)</f>
        <v>Electronics</v>
      </c>
      <c r="L600" t="str">
        <f>VLOOKUP($J600,'Product_Dim (2)'!$A$2:$G$101,{4,5,6},FALSE)</f>
        <v>Mobile</v>
      </c>
      <c r="M600" s="6">
        <f t="array" ref="M600">VLOOKUP($J600,'Product_Dim (2)'!$A$2:$G$101,{6},FALSE)</f>
        <v>326.06</v>
      </c>
      <c r="N600">
        <f>VLOOKUP($J600,'Product_Dim (2)'!$A$2:$G$101,7,FALSE)</f>
        <v>301</v>
      </c>
      <c r="O600" t="s">
        <v>1765</v>
      </c>
      <c r="P600" t="str">
        <f>VLOOKUP($O600,'Store_Dim (2)'!$A$2:$E$21,2,FALSE)</f>
        <v>Bean, Jones and Park</v>
      </c>
      <c r="Q600" t="str">
        <f>VLOOKUP(Table6[[#This Row],[Store_ID]],Table4[],3,FALSE)</f>
        <v>West</v>
      </c>
      <c r="R600" t="str">
        <f>VLOOKUP(Table6[[#This Row],[Store_ID]],Table4[],4,FALSE)</f>
        <v>Thompsonborough</v>
      </c>
      <c r="S600" t="str">
        <f>VLOOKUP(Table6[[#This Row],[Store_ID]],Table4[],5,FALSE)</f>
        <v>Online</v>
      </c>
      <c r="T600">
        <v>3</v>
      </c>
      <c r="U600" s="6">
        <v>700.43</v>
      </c>
      <c r="V600" s="10">
        <v>0.01</v>
      </c>
      <c r="W600" t="s">
        <v>1812</v>
      </c>
      <c r="X600" s="6">
        <v>2080.2770999999998</v>
      </c>
      <c r="AE600"/>
    </row>
    <row r="601" spans="1:31" x14ac:dyDescent="0.25">
      <c r="A601" t="s">
        <v>2408</v>
      </c>
      <c r="B601" t="str">
        <f>VLOOKUP(Table6[[#This Row],[Customer_ID]],Table1[[Customer_ID]:[Name]],2,FALSE)</f>
        <v>Mrs. Susan Buckley</v>
      </c>
      <c r="C601" t="str">
        <f>VLOOKUP(Table6[[#This Row],[Customer_ID]],Table1[[Customer_ID]:[City]],5,FALSE)</f>
        <v>Stevensbury</v>
      </c>
      <c r="D601">
        <f>VLOOKUP(Table6[[#This Row],[Customer_ID]],Table1[],3,FALSE)</f>
        <v>52</v>
      </c>
      <c r="E601" t="str">
        <f>VLOOKUP(Table6[[#This Row],[Customer_ID]],Table1[],4,FALSE)</f>
        <v>Female</v>
      </c>
      <c r="F601" t="str">
        <f>VLOOKUP(Table6[[#This Row],[Customer_ID]],Table1[],6,FALSE)</f>
        <v>Arizona</v>
      </c>
      <c r="G601" t="str">
        <f>VLOOKUP(Table6[[#This Row],[Customer_ID]],Table1[],8,FALSE)</f>
        <v>Platinum</v>
      </c>
      <c r="H601" t="s">
        <v>1054</v>
      </c>
      <c r="I601" s="16">
        <v>45806</v>
      </c>
      <c r="J601" t="s">
        <v>1548</v>
      </c>
      <c r="K601" t="str">
        <f>VLOOKUP($J601,'Product_Dim (2)'!$A$2:$G$101,{3,4,5,6},FALSE)</f>
        <v>Sports</v>
      </c>
      <c r="L601" t="str">
        <f>VLOOKUP($J601,'Product_Dim (2)'!$A$2:$G$101,{4,5,6},FALSE)</f>
        <v>Fitness</v>
      </c>
      <c r="M601" s="6">
        <f t="array" ref="M601">VLOOKUP($J601,'Product_Dim (2)'!$A$2:$G$101,{6},FALSE)</f>
        <v>495.72</v>
      </c>
      <c r="N601">
        <f>VLOOKUP($J601,'Product_Dim (2)'!$A$2:$G$101,7,FALSE)</f>
        <v>323</v>
      </c>
      <c r="O601" t="s">
        <v>1744</v>
      </c>
      <c r="P601" t="str">
        <f>VLOOKUP($O601,'Store_Dim (2)'!$A$2:$E$21,2,FALSE)</f>
        <v>Black-Horn</v>
      </c>
      <c r="Q601" t="str">
        <f>VLOOKUP(Table6[[#This Row],[Store_ID]],Table4[],3,FALSE)</f>
        <v>South</v>
      </c>
      <c r="R601" t="str">
        <f>VLOOKUP(Table6[[#This Row],[Store_ID]],Table4[],4,FALSE)</f>
        <v>North Nancyview</v>
      </c>
      <c r="S601" t="str">
        <f>VLOOKUP(Table6[[#This Row],[Store_ID]],Table4[],5,FALSE)</f>
        <v>Outlet</v>
      </c>
      <c r="T601">
        <v>2</v>
      </c>
      <c r="U601" s="6">
        <v>823.03</v>
      </c>
      <c r="V601" s="10">
        <v>0.18</v>
      </c>
      <c r="W601" t="s">
        <v>1809</v>
      </c>
      <c r="X601" s="6">
        <v>1349.7692</v>
      </c>
      <c r="AE601"/>
    </row>
    <row r="602" spans="1:31" x14ac:dyDescent="0.25">
      <c r="A602" t="s">
        <v>2409</v>
      </c>
      <c r="B602" t="str">
        <f>VLOOKUP(Table6[[#This Row],[Customer_ID]],Table1[[Customer_ID]:[Name]],2,FALSE)</f>
        <v>Damon Perez</v>
      </c>
      <c r="C602" t="str">
        <f>VLOOKUP(Table6[[#This Row],[Customer_ID]],Table1[[Customer_ID]:[City]],5,FALSE)</f>
        <v>Jasonton</v>
      </c>
      <c r="D602">
        <f>VLOOKUP(Table6[[#This Row],[Customer_ID]],Table1[],3,FALSE)</f>
        <v>21</v>
      </c>
      <c r="E602" t="str">
        <f>VLOOKUP(Table6[[#This Row],[Customer_ID]],Table1[],4,FALSE)</f>
        <v>Male</v>
      </c>
      <c r="F602" t="str">
        <f>VLOOKUP(Table6[[#This Row],[Customer_ID]],Table1[],6,FALSE)</f>
        <v>Ohio</v>
      </c>
      <c r="G602" t="str">
        <f>VLOOKUP(Table6[[#This Row],[Customer_ID]],Table1[],8,FALSE)</f>
        <v>Gold</v>
      </c>
      <c r="H602" t="s">
        <v>808</v>
      </c>
      <c r="I602" s="16">
        <v>45401</v>
      </c>
      <c r="J602" t="s">
        <v>1715</v>
      </c>
      <c r="K602" t="str">
        <f>VLOOKUP($J602,'Product_Dim (2)'!$A$2:$G$101,{3,4,5,6},FALSE)</f>
        <v>Home</v>
      </c>
      <c r="L602" t="str">
        <f>VLOOKUP($J602,'Product_Dim (2)'!$A$2:$G$101,{4,5,6},FALSE)</f>
        <v>Appliances</v>
      </c>
      <c r="M602" s="6">
        <f t="array" ref="M602">VLOOKUP($J602,'Product_Dim (2)'!$A$2:$G$101,{6},FALSE)</f>
        <v>447.43</v>
      </c>
      <c r="N602">
        <f>VLOOKUP($J602,'Product_Dim (2)'!$A$2:$G$101,7,FALSE)</f>
        <v>191</v>
      </c>
      <c r="O602" t="s">
        <v>1759</v>
      </c>
      <c r="P602" t="str">
        <f>VLOOKUP($O602,'Store_Dim (2)'!$A$2:$E$21,2,FALSE)</f>
        <v>Benson-Elliott</v>
      </c>
      <c r="Q602" t="str">
        <f>VLOOKUP(Table6[[#This Row],[Store_ID]],Table4[],3,FALSE)</f>
        <v>East</v>
      </c>
      <c r="R602" t="str">
        <f>VLOOKUP(Table6[[#This Row],[Store_ID]],Table4[],4,FALSE)</f>
        <v>Port Josephberg</v>
      </c>
      <c r="S602" t="str">
        <f>VLOOKUP(Table6[[#This Row],[Store_ID]],Table4[],5,FALSE)</f>
        <v>Online</v>
      </c>
      <c r="T602">
        <v>1</v>
      </c>
      <c r="U602" s="6">
        <v>117.37</v>
      </c>
      <c r="V602" s="10">
        <v>0.21</v>
      </c>
      <c r="W602" t="s">
        <v>1807</v>
      </c>
      <c r="X602" s="6">
        <v>92.722300000000004</v>
      </c>
      <c r="AE602"/>
    </row>
    <row r="603" spans="1:31" x14ac:dyDescent="0.25">
      <c r="A603" t="s">
        <v>2410</v>
      </c>
      <c r="B603" t="str">
        <f>VLOOKUP(Table6[[#This Row],[Customer_ID]],Table1[[Customer_ID]:[Name]],2,FALSE)</f>
        <v>Christopher Lester</v>
      </c>
      <c r="C603" t="str">
        <f>VLOOKUP(Table6[[#This Row],[Customer_ID]],Table1[[Customer_ID]:[City]],5,FALSE)</f>
        <v>South Jenniferville</v>
      </c>
      <c r="D603">
        <f>VLOOKUP(Table6[[#This Row],[Customer_ID]],Table1[],3,FALSE)</f>
        <v>64</v>
      </c>
      <c r="E603" t="str">
        <f>VLOOKUP(Table6[[#This Row],[Customer_ID]],Table1[],4,FALSE)</f>
        <v>Male</v>
      </c>
      <c r="F603" t="str">
        <f>VLOOKUP(Table6[[#This Row],[Customer_ID]],Table1[],6,FALSE)</f>
        <v>Georgia</v>
      </c>
      <c r="G603" t="str">
        <f>VLOOKUP(Table6[[#This Row],[Customer_ID]],Table1[],8,FALSE)</f>
        <v>Silver</v>
      </c>
      <c r="H603" t="s">
        <v>364</v>
      </c>
      <c r="I603" s="16">
        <v>45716</v>
      </c>
      <c r="J603" t="s">
        <v>1643</v>
      </c>
      <c r="K603" t="str">
        <f>VLOOKUP($J603,'Product_Dim (2)'!$A$2:$G$101,{3,4,5,6},FALSE)</f>
        <v>Home</v>
      </c>
      <c r="L603" t="str">
        <f>VLOOKUP($J603,'Product_Dim (2)'!$A$2:$G$101,{4,5,6},FALSE)</f>
        <v>Decor</v>
      </c>
      <c r="M603" s="6">
        <f t="array" ref="M603">VLOOKUP($J603,'Product_Dim (2)'!$A$2:$G$101,{6},FALSE)</f>
        <v>461.47</v>
      </c>
      <c r="N603">
        <f>VLOOKUP($J603,'Product_Dim (2)'!$A$2:$G$101,7,FALSE)</f>
        <v>190</v>
      </c>
      <c r="O603" t="s">
        <v>1740</v>
      </c>
      <c r="P603" t="str">
        <f>VLOOKUP($O603,'Store_Dim (2)'!$A$2:$E$21,2,FALSE)</f>
        <v>Martinez, Adkins and Johnson</v>
      </c>
      <c r="Q603" t="str">
        <f>VLOOKUP(Table6[[#This Row],[Store_ID]],Table4[],3,FALSE)</f>
        <v>North</v>
      </c>
      <c r="R603" t="str">
        <f>VLOOKUP(Table6[[#This Row],[Store_ID]],Table4[],4,FALSE)</f>
        <v>Danielmouth</v>
      </c>
      <c r="S603" t="str">
        <f>VLOOKUP(Table6[[#This Row],[Store_ID]],Table4[],5,FALSE)</f>
        <v>Flagship</v>
      </c>
      <c r="T603">
        <v>4</v>
      </c>
      <c r="U603" s="6">
        <v>165.37</v>
      </c>
      <c r="V603" s="10">
        <v>0.28999999999999998</v>
      </c>
      <c r="W603" t="s">
        <v>1807</v>
      </c>
      <c r="X603" s="6">
        <v>469.6508</v>
      </c>
      <c r="AE603"/>
    </row>
    <row r="604" spans="1:31" x14ac:dyDescent="0.25">
      <c r="A604" t="s">
        <v>2411</v>
      </c>
      <c r="B604" t="str">
        <f>VLOOKUP(Table6[[#This Row],[Customer_ID]],Table1[[Customer_ID]:[Name]],2,FALSE)</f>
        <v>Frank Stewart</v>
      </c>
      <c r="C604" t="str">
        <f>VLOOKUP(Table6[[#This Row],[Customer_ID]],Table1[[Customer_ID]:[City]],5,FALSE)</f>
        <v>Fischerborough</v>
      </c>
      <c r="D604">
        <f>VLOOKUP(Table6[[#This Row],[Customer_ID]],Table1[],3,FALSE)</f>
        <v>44</v>
      </c>
      <c r="E604" t="str">
        <f>VLOOKUP(Table6[[#This Row],[Customer_ID]],Table1[],4,FALSE)</f>
        <v>Female</v>
      </c>
      <c r="F604" t="str">
        <f>VLOOKUP(Table6[[#This Row],[Customer_ID]],Table1[],6,FALSE)</f>
        <v>Delaware</v>
      </c>
      <c r="G604" t="str">
        <f>VLOOKUP(Table6[[#This Row],[Customer_ID]],Table1[],8,FALSE)</f>
        <v>Bronze</v>
      </c>
      <c r="H604" t="s">
        <v>1168</v>
      </c>
      <c r="I604" s="16">
        <v>45718</v>
      </c>
      <c r="J604" t="s">
        <v>1540</v>
      </c>
      <c r="K604" t="str">
        <f>VLOOKUP($J604,'Product_Dim (2)'!$A$2:$G$101,{3,4,5,6},FALSE)</f>
        <v>Beauty</v>
      </c>
      <c r="L604" t="str">
        <f>VLOOKUP($J604,'Product_Dim (2)'!$A$2:$G$101,{4,5,6},FALSE)</f>
        <v>Skincare</v>
      </c>
      <c r="M604" s="6">
        <f t="array" ref="M604">VLOOKUP($J604,'Product_Dim (2)'!$A$2:$G$101,{6},FALSE)</f>
        <v>312.8</v>
      </c>
      <c r="N604">
        <f>VLOOKUP($J604,'Product_Dim (2)'!$A$2:$G$101,7,FALSE)</f>
        <v>350</v>
      </c>
      <c r="O604" t="s">
        <v>1772</v>
      </c>
      <c r="P604" t="str">
        <f>VLOOKUP($O604,'Store_Dim (2)'!$A$2:$E$21,2,FALSE)</f>
        <v>Hill, Wagner and Ballard</v>
      </c>
      <c r="Q604" t="str">
        <f>VLOOKUP(Table6[[#This Row],[Store_ID]],Table4[],3,FALSE)</f>
        <v>East</v>
      </c>
      <c r="R604" t="str">
        <f>VLOOKUP(Table6[[#This Row],[Store_ID]],Table4[],4,FALSE)</f>
        <v>East Davidville</v>
      </c>
      <c r="S604" t="str">
        <f>VLOOKUP(Table6[[#This Row],[Store_ID]],Table4[],5,FALSE)</f>
        <v>Online</v>
      </c>
      <c r="T604">
        <v>3</v>
      </c>
      <c r="U604" s="6">
        <v>483.06</v>
      </c>
      <c r="V604" s="10">
        <v>0.05</v>
      </c>
      <c r="W604" t="s">
        <v>1807</v>
      </c>
      <c r="X604" s="6">
        <v>1376.721</v>
      </c>
      <c r="AE604"/>
    </row>
    <row r="605" spans="1:31" x14ac:dyDescent="0.25">
      <c r="A605" t="s">
        <v>2412</v>
      </c>
      <c r="B605" t="str">
        <f>VLOOKUP(Table6[[#This Row],[Customer_ID]],Table1[[Customer_ID]:[Name]],2,FALSE)</f>
        <v>Gloria Taylor</v>
      </c>
      <c r="C605" t="str">
        <f>VLOOKUP(Table6[[#This Row],[Customer_ID]],Table1[[Customer_ID]:[City]],5,FALSE)</f>
        <v>North Daniel</v>
      </c>
      <c r="D605">
        <f>VLOOKUP(Table6[[#This Row],[Customer_ID]],Table1[],3,FALSE)</f>
        <v>56</v>
      </c>
      <c r="E605" t="str">
        <f>VLOOKUP(Table6[[#This Row],[Customer_ID]],Table1[],4,FALSE)</f>
        <v>Female</v>
      </c>
      <c r="F605" t="str">
        <f>VLOOKUP(Table6[[#This Row],[Customer_ID]],Table1[],6,FALSE)</f>
        <v>Louisiana</v>
      </c>
      <c r="G605" t="str">
        <f>VLOOKUP(Table6[[#This Row],[Customer_ID]],Table1[],8,FALSE)</f>
        <v>Platinum</v>
      </c>
      <c r="H605" t="s">
        <v>920</v>
      </c>
      <c r="I605" s="16">
        <v>45379</v>
      </c>
      <c r="J605" t="s">
        <v>1693</v>
      </c>
      <c r="K605" t="str">
        <f>VLOOKUP($J605,'Product_Dim (2)'!$A$2:$G$101,{3,4,5,6},FALSE)</f>
        <v>Sports</v>
      </c>
      <c r="L605" t="str">
        <f>VLOOKUP($J605,'Product_Dim (2)'!$A$2:$G$101,{4,5,6},FALSE)</f>
        <v>Equipment</v>
      </c>
      <c r="M605" s="6">
        <f t="array" ref="M605">VLOOKUP($J605,'Product_Dim (2)'!$A$2:$G$101,{6},FALSE)</f>
        <v>285.54000000000002</v>
      </c>
      <c r="N605">
        <f>VLOOKUP($J605,'Product_Dim (2)'!$A$2:$G$101,7,FALSE)</f>
        <v>358</v>
      </c>
      <c r="O605" t="s">
        <v>1762</v>
      </c>
      <c r="P605" t="str">
        <f>VLOOKUP($O605,'Store_Dim (2)'!$A$2:$E$21,2,FALSE)</f>
        <v>Martinez-Mullins</v>
      </c>
      <c r="Q605" t="str">
        <f>VLOOKUP(Table6[[#This Row],[Store_ID]],Table4[],3,FALSE)</f>
        <v>South</v>
      </c>
      <c r="R605" t="str">
        <f>VLOOKUP(Table6[[#This Row],[Store_ID]],Table4[],4,FALSE)</f>
        <v>Williamsfurt</v>
      </c>
      <c r="S605" t="str">
        <f>VLOOKUP(Table6[[#This Row],[Store_ID]],Table4[],5,FALSE)</f>
        <v>Online</v>
      </c>
      <c r="T605">
        <v>4</v>
      </c>
      <c r="U605" s="6">
        <v>262.05</v>
      </c>
      <c r="V605" s="10">
        <v>0.24</v>
      </c>
      <c r="W605" t="s">
        <v>1809</v>
      </c>
      <c r="X605" s="6">
        <v>796.63200000000006</v>
      </c>
      <c r="AE605"/>
    </row>
    <row r="606" spans="1:31" x14ac:dyDescent="0.25">
      <c r="A606" t="s">
        <v>2413</v>
      </c>
      <c r="B606" t="str">
        <f>VLOOKUP(Table6[[#This Row],[Customer_ID]],Table1[[Customer_ID]:[Name]],2,FALSE)</f>
        <v>Samantha Lee</v>
      </c>
      <c r="C606" t="str">
        <f>VLOOKUP(Table6[[#This Row],[Customer_ID]],Table1[[Customer_ID]:[City]],5,FALSE)</f>
        <v>Port Anthony</v>
      </c>
      <c r="D606">
        <f>VLOOKUP(Table6[[#This Row],[Customer_ID]],Table1[],3,FALSE)</f>
        <v>36</v>
      </c>
      <c r="E606" t="str">
        <f>VLOOKUP(Table6[[#This Row],[Customer_ID]],Table1[],4,FALSE)</f>
        <v>Female</v>
      </c>
      <c r="F606" t="str">
        <f>VLOOKUP(Table6[[#This Row],[Customer_ID]],Table1[],6,FALSE)</f>
        <v>Connecticut</v>
      </c>
      <c r="G606" t="str">
        <f>VLOOKUP(Table6[[#This Row],[Customer_ID]],Table1[],8,FALSE)</f>
        <v>Bronze</v>
      </c>
      <c r="H606" t="s">
        <v>1412</v>
      </c>
      <c r="I606" s="16">
        <v>45635</v>
      </c>
      <c r="J606" t="s">
        <v>1559</v>
      </c>
      <c r="K606" t="str">
        <f>VLOOKUP($J606,'Product_Dim (2)'!$A$2:$G$101,{3,4,5,6},FALSE)</f>
        <v>Home</v>
      </c>
      <c r="L606" t="str">
        <f>VLOOKUP($J606,'Product_Dim (2)'!$A$2:$G$101,{4,5,6},FALSE)</f>
        <v>Decor</v>
      </c>
      <c r="M606" s="6">
        <f t="array" ref="M606">VLOOKUP($J606,'Product_Dim (2)'!$A$2:$G$101,{6},FALSE)</f>
        <v>48.01</v>
      </c>
      <c r="N606">
        <f>VLOOKUP($J606,'Product_Dim (2)'!$A$2:$G$101,7,FALSE)</f>
        <v>439</v>
      </c>
      <c r="O606" t="s">
        <v>1782</v>
      </c>
      <c r="P606" t="str">
        <f>VLOOKUP($O606,'Store_Dim (2)'!$A$2:$E$21,2,FALSE)</f>
        <v>Mcdonald Inc</v>
      </c>
      <c r="Q606" t="str">
        <f>VLOOKUP(Table6[[#This Row],[Store_ID]],Table4[],3,FALSE)</f>
        <v>South</v>
      </c>
      <c r="R606" t="str">
        <f>VLOOKUP(Table6[[#This Row],[Store_ID]],Table4[],4,FALSE)</f>
        <v>Christopherland</v>
      </c>
      <c r="S606" t="str">
        <f>VLOOKUP(Table6[[#This Row],[Store_ID]],Table4[],5,FALSE)</f>
        <v>Outlet</v>
      </c>
      <c r="T606">
        <v>3</v>
      </c>
      <c r="U606" s="6">
        <v>970.89</v>
      </c>
      <c r="V606" s="10">
        <v>0.11</v>
      </c>
      <c r="W606" t="s">
        <v>1812</v>
      </c>
      <c r="X606" s="6">
        <v>2592.2763</v>
      </c>
      <c r="AE606"/>
    </row>
    <row r="607" spans="1:31" x14ac:dyDescent="0.25">
      <c r="A607" t="s">
        <v>2414</v>
      </c>
      <c r="B607" t="str">
        <f>VLOOKUP(Table6[[#This Row],[Customer_ID]],Table1[[Customer_ID]:[Name]],2,FALSE)</f>
        <v>Kathryn Garcia</v>
      </c>
      <c r="C607" t="str">
        <f>VLOOKUP(Table6[[#This Row],[Customer_ID]],Table1[[Customer_ID]:[City]],5,FALSE)</f>
        <v>Morrismouth</v>
      </c>
      <c r="D607">
        <f>VLOOKUP(Table6[[#This Row],[Customer_ID]],Table1[],3,FALSE)</f>
        <v>44</v>
      </c>
      <c r="E607" t="str">
        <f>VLOOKUP(Table6[[#This Row],[Customer_ID]],Table1[],4,FALSE)</f>
        <v>Male</v>
      </c>
      <c r="F607" t="str">
        <f>VLOOKUP(Table6[[#This Row],[Customer_ID]],Table1[],6,FALSE)</f>
        <v>California</v>
      </c>
      <c r="G607" t="str">
        <f>VLOOKUP(Table6[[#This Row],[Customer_ID]],Table1[],8,FALSE)</f>
        <v>Platinum</v>
      </c>
      <c r="H607" t="s">
        <v>696</v>
      </c>
      <c r="I607" s="16">
        <v>45222</v>
      </c>
      <c r="J607" t="s">
        <v>1675</v>
      </c>
      <c r="K607" t="str">
        <f>VLOOKUP($J607,'Product_Dim (2)'!$A$2:$G$101,{3,4,5,6},FALSE)</f>
        <v>Sports</v>
      </c>
      <c r="L607" t="str">
        <f>VLOOKUP($J607,'Product_Dim (2)'!$A$2:$G$101,{4,5,6},FALSE)</f>
        <v>Fitness</v>
      </c>
      <c r="M607" s="6">
        <f t="array" ref="M607">VLOOKUP($J607,'Product_Dim (2)'!$A$2:$G$101,{6},FALSE)</f>
        <v>477.61</v>
      </c>
      <c r="N607">
        <f>VLOOKUP($J607,'Product_Dim (2)'!$A$2:$G$101,7,FALSE)</f>
        <v>300</v>
      </c>
      <c r="O607" t="s">
        <v>1735</v>
      </c>
      <c r="P607" t="str">
        <f>VLOOKUP($O607,'Store_Dim (2)'!$A$2:$E$21,2,FALSE)</f>
        <v>Rivera-Warner</v>
      </c>
      <c r="Q607" t="str">
        <f>VLOOKUP(Table6[[#This Row],[Store_ID]],Table4[],3,FALSE)</f>
        <v>East</v>
      </c>
      <c r="R607" t="str">
        <f>VLOOKUP(Table6[[#This Row],[Store_ID]],Table4[],4,FALSE)</f>
        <v>Washingtonfurt</v>
      </c>
      <c r="S607" t="str">
        <f>VLOOKUP(Table6[[#This Row],[Store_ID]],Table4[],5,FALSE)</f>
        <v>Flagship</v>
      </c>
      <c r="T607">
        <v>1</v>
      </c>
      <c r="U607" s="6">
        <v>61.11</v>
      </c>
      <c r="V607" s="10">
        <v>0.1</v>
      </c>
      <c r="W607" t="s">
        <v>1809</v>
      </c>
      <c r="X607" s="6">
        <v>54.999000000000002</v>
      </c>
      <c r="AE607"/>
    </row>
    <row r="608" spans="1:31" x14ac:dyDescent="0.25">
      <c r="A608" t="s">
        <v>2415</v>
      </c>
      <c r="B608" t="str">
        <f>VLOOKUP(Table6[[#This Row],[Customer_ID]],Table1[[Customer_ID]:[Name]],2,FALSE)</f>
        <v>David Arnold</v>
      </c>
      <c r="C608" t="str">
        <f>VLOOKUP(Table6[[#This Row],[Customer_ID]],Table1[[Customer_ID]:[City]],5,FALSE)</f>
        <v>East Jennifer</v>
      </c>
      <c r="D608">
        <f>VLOOKUP(Table6[[#This Row],[Customer_ID]],Table1[],3,FALSE)</f>
        <v>54</v>
      </c>
      <c r="E608" t="str">
        <f>VLOOKUP(Table6[[#This Row],[Customer_ID]],Table1[],4,FALSE)</f>
        <v>Female</v>
      </c>
      <c r="F608" t="str">
        <f>VLOOKUP(Table6[[#This Row],[Customer_ID]],Table1[],6,FALSE)</f>
        <v>California</v>
      </c>
      <c r="G608" t="str">
        <f>VLOOKUP(Table6[[#This Row],[Customer_ID]],Table1[],8,FALSE)</f>
        <v>Silver</v>
      </c>
      <c r="H608" t="s">
        <v>121</v>
      </c>
      <c r="I608" s="16">
        <v>45555</v>
      </c>
      <c r="J608" t="s">
        <v>1585</v>
      </c>
      <c r="K608" t="str">
        <f>VLOOKUP($J608,'Product_Dim (2)'!$A$2:$G$101,{3,4,5,6},FALSE)</f>
        <v>Home</v>
      </c>
      <c r="L608" t="str">
        <f>VLOOKUP($J608,'Product_Dim (2)'!$A$2:$G$101,{4,5,6},FALSE)</f>
        <v>Decor</v>
      </c>
      <c r="M608" s="6">
        <f t="array" ref="M608">VLOOKUP($J608,'Product_Dim (2)'!$A$2:$G$101,{6},FALSE)</f>
        <v>234.80599999999998</v>
      </c>
      <c r="N608">
        <f>VLOOKUP($J608,'Product_Dim (2)'!$A$2:$G$101,7,FALSE)</f>
        <v>378</v>
      </c>
      <c r="O608" t="s">
        <v>1765</v>
      </c>
      <c r="P608" t="str">
        <f>VLOOKUP($O608,'Store_Dim (2)'!$A$2:$E$21,2,FALSE)</f>
        <v>Bean, Jones and Park</v>
      </c>
      <c r="Q608" t="str">
        <f>VLOOKUP(Table6[[#This Row],[Store_ID]],Table4[],3,FALSE)</f>
        <v>West</v>
      </c>
      <c r="R608" t="str">
        <f>VLOOKUP(Table6[[#This Row],[Store_ID]],Table4[],4,FALSE)</f>
        <v>Thompsonborough</v>
      </c>
      <c r="S608" t="str">
        <f>VLOOKUP(Table6[[#This Row],[Store_ID]],Table4[],5,FALSE)</f>
        <v>Online</v>
      </c>
      <c r="T608">
        <v>3</v>
      </c>
      <c r="U608" s="6">
        <v>827.88</v>
      </c>
      <c r="V608" s="10">
        <v>0.19</v>
      </c>
      <c r="W608" t="s">
        <v>1809</v>
      </c>
      <c r="X608" s="6">
        <v>2011.7483999999999</v>
      </c>
      <c r="AE608"/>
    </row>
    <row r="609" spans="1:31" x14ac:dyDescent="0.25">
      <c r="A609" t="s">
        <v>2416</v>
      </c>
      <c r="B609" t="str">
        <f>VLOOKUP(Table6[[#This Row],[Customer_ID]],Table1[[Customer_ID]:[Name]],2,FALSE)</f>
        <v>Kimberly Roberts</v>
      </c>
      <c r="C609" t="str">
        <f>VLOOKUP(Table6[[#This Row],[Customer_ID]],Table1[[Customer_ID]:[City]],5,FALSE)</f>
        <v>Josephchester</v>
      </c>
      <c r="D609">
        <f>VLOOKUP(Table6[[#This Row],[Customer_ID]],Table1[],3,FALSE)</f>
        <v>36</v>
      </c>
      <c r="E609" t="str">
        <f>VLOOKUP(Table6[[#This Row],[Customer_ID]],Table1[],4,FALSE)</f>
        <v>Female</v>
      </c>
      <c r="F609" t="str">
        <f>VLOOKUP(Table6[[#This Row],[Customer_ID]],Table1[],6,FALSE)</f>
        <v>New Jersey</v>
      </c>
      <c r="G609" t="str">
        <f>VLOOKUP(Table6[[#This Row],[Customer_ID]],Table1[],8,FALSE)</f>
        <v>Gold</v>
      </c>
      <c r="H609" t="s">
        <v>1318</v>
      </c>
      <c r="I609" s="16">
        <v>45583</v>
      </c>
      <c r="J609" t="s">
        <v>1705</v>
      </c>
      <c r="K609" t="str">
        <f>VLOOKUP($J609,'Product_Dim (2)'!$A$2:$G$101,{3,4,5,6},FALSE)</f>
        <v>Home</v>
      </c>
      <c r="L609" t="str">
        <f>VLOOKUP($J609,'Product_Dim (2)'!$A$2:$G$101,{4,5,6},FALSE)</f>
        <v>Lighting</v>
      </c>
      <c r="M609" s="6">
        <f t="array" ref="M609">VLOOKUP($J609,'Product_Dim (2)'!$A$2:$G$101,{6},FALSE)</f>
        <v>371.38</v>
      </c>
      <c r="N609">
        <f>VLOOKUP($J609,'Product_Dim (2)'!$A$2:$G$101,7,FALSE)</f>
        <v>220</v>
      </c>
      <c r="O609" t="s">
        <v>1780</v>
      </c>
      <c r="P609" t="str">
        <f>VLOOKUP($O609,'Store_Dim (2)'!$A$2:$E$21,2,FALSE)</f>
        <v>Gardner, Humphrey and Contreras</v>
      </c>
      <c r="Q609" t="str">
        <f>VLOOKUP(Table6[[#This Row],[Store_ID]],Table4[],3,FALSE)</f>
        <v>East</v>
      </c>
      <c r="R609" t="str">
        <f>VLOOKUP(Table6[[#This Row],[Store_ID]],Table4[],4,FALSE)</f>
        <v>Johnsonville</v>
      </c>
      <c r="S609" t="str">
        <f>VLOOKUP(Table6[[#This Row],[Store_ID]],Table4[],5,FALSE)</f>
        <v>Flagship</v>
      </c>
      <c r="T609">
        <v>3</v>
      </c>
      <c r="U609" s="6">
        <v>926.85</v>
      </c>
      <c r="V609" s="10">
        <v>0.18</v>
      </c>
      <c r="W609" t="s">
        <v>1812</v>
      </c>
      <c r="X609" s="6">
        <v>2280.0509999999999</v>
      </c>
      <c r="AE609"/>
    </row>
    <row r="610" spans="1:31" x14ac:dyDescent="0.25">
      <c r="A610" t="s">
        <v>2417</v>
      </c>
      <c r="B610" t="str">
        <f>VLOOKUP(Table6[[#This Row],[Customer_ID]],Table1[[Customer_ID]:[Name]],2,FALSE)</f>
        <v>Tiffany Williams</v>
      </c>
      <c r="C610" t="str">
        <f>VLOOKUP(Table6[[#This Row],[Customer_ID]],Table1[[Customer_ID]:[City]],5,FALSE)</f>
        <v>Richardsport</v>
      </c>
      <c r="D610">
        <f>VLOOKUP(Table6[[#This Row],[Customer_ID]],Table1[],3,FALSE)</f>
        <v>64</v>
      </c>
      <c r="E610" t="str">
        <f>VLOOKUP(Table6[[#This Row],[Customer_ID]],Table1[],4,FALSE)</f>
        <v>Female</v>
      </c>
      <c r="F610" t="str">
        <f>VLOOKUP(Table6[[#This Row],[Customer_ID]],Table1[],6,FALSE)</f>
        <v>New Hampshire</v>
      </c>
      <c r="G610" t="str">
        <f>VLOOKUP(Table6[[#This Row],[Customer_ID]],Table1[],8,FALSE)</f>
        <v>Gold</v>
      </c>
      <c r="H610" t="s">
        <v>989</v>
      </c>
      <c r="I610" s="16">
        <v>45662</v>
      </c>
      <c r="J610" t="s">
        <v>1551</v>
      </c>
      <c r="K610" t="str">
        <f>VLOOKUP($J610,'Product_Dim (2)'!$A$2:$G$101,{3,4,5,6},FALSE)</f>
        <v>Home</v>
      </c>
      <c r="L610" t="str">
        <f>VLOOKUP($J610,'Product_Dim (2)'!$A$2:$G$101,{4,5,6},FALSE)</f>
        <v>Kitchen</v>
      </c>
      <c r="M610" s="6">
        <f t="array" ref="M610">VLOOKUP($J610,'Product_Dim (2)'!$A$2:$G$101,{6},FALSE)</f>
        <v>298.86</v>
      </c>
      <c r="N610">
        <f>VLOOKUP($J610,'Product_Dim (2)'!$A$2:$G$101,7,FALSE)</f>
        <v>308</v>
      </c>
      <c r="O610" t="s">
        <v>1782</v>
      </c>
      <c r="P610" t="str">
        <f>VLOOKUP($O610,'Store_Dim (2)'!$A$2:$E$21,2,FALSE)</f>
        <v>Mcdonald Inc</v>
      </c>
      <c r="Q610" t="str">
        <f>VLOOKUP(Table6[[#This Row],[Store_ID]],Table4[],3,FALSE)</f>
        <v>South</v>
      </c>
      <c r="R610" t="str">
        <f>VLOOKUP(Table6[[#This Row],[Store_ID]],Table4[],4,FALSE)</f>
        <v>Christopherland</v>
      </c>
      <c r="S610" t="str">
        <f>VLOOKUP(Table6[[#This Row],[Store_ID]],Table4[],5,FALSE)</f>
        <v>Outlet</v>
      </c>
      <c r="T610">
        <v>1</v>
      </c>
      <c r="U610" s="6">
        <v>874.59</v>
      </c>
      <c r="V610" s="10">
        <v>0.28999999999999998</v>
      </c>
      <c r="W610" t="s">
        <v>1809</v>
      </c>
      <c r="X610" s="6">
        <v>620.95889999999997</v>
      </c>
      <c r="AE610"/>
    </row>
    <row r="611" spans="1:31" x14ac:dyDescent="0.25">
      <c r="A611" t="s">
        <v>2418</v>
      </c>
      <c r="B611" t="str">
        <f>VLOOKUP(Table6[[#This Row],[Customer_ID]],Table1[[Customer_ID]:[Name]],2,FALSE)</f>
        <v>Manuel Fisher</v>
      </c>
      <c r="C611" t="str">
        <f>VLOOKUP(Table6[[#This Row],[Customer_ID]],Table1[[Customer_ID]:[City]],5,FALSE)</f>
        <v>Kanebury</v>
      </c>
      <c r="D611">
        <f>VLOOKUP(Table6[[#This Row],[Customer_ID]],Table1[],3,FALSE)</f>
        <v>21</v>
      </c>
      <c r="E611" t="str">
        <f>VLOOKUP(Table6[[#This Row],[Customer_ID]],Table1[],4,FALSE)</f>
        <v>Female</v>
      </c>
      <c r="F611" t="str">
        <f>VLOOKUP(Table6[[#This Row],[Customer_ID]],Table1[],6,FALSE)</f>
        <v>New Hampshire</v>
      </c>
      <c r="G611" t="str">
        <f>VLOOKUP(Table6[[#This Row],[Customer_ID]],Table1[],8,FALSE)</f>
        <v>Gold</v>
      </c>
      <c r="H611" t="s">
        <v>1433</v>
      </c>
      <c r="I611" s="16">
        <v>45921</v>
      </c>
      <c r="J611" t="s">
        <v>1561</v>
      </c>
      <c r="K611" t="str">
        <f>VLOOKUP($J611,'Product_Dim (2)'!$A$2:$G$101,{3,4,5,6},FALSE)</f>
        <v>Electronics</v>
      </c>
      <c r="L611" t="str">
        <f>VLOOKUP($J611,'Product_Dim (2)'!$A$2:$G$101,{4,5,6},FALSE)</f>
        <v>Appliances</v>
      </c>
      <c r="M611" s="6">
        <f t="array" ref="M611">VLOOKUP($J611,'Product_Dim (2)'!$A$2:$G$101,{6},FALSE)</f>
        <v>465.34</v>
      </c>
      <c r="N611">
        <f>VLOOKUP($J611,'Product_Dim (2)'!$A$2:$G$101,7,FALSE)</f>
        <v>301</v>
      </c>
      <c r="O611" t="s">
        <v>1740</v>
      </c>
      <c r="P611" t="str">
        <f>VLOOKUP($O611,'Store_Dim (2)'!$A$2:$E$21,2,FALSE)</f>
        <v>Martinez, Adkins and Johnson</v>
      </c>
      <c r="Q611" t="str">
        <f>VLOOKUP(Table6[[#This Row],[Store_ID]],Table4[],3,FALSE)</f>
        <v>North</v>
      </c>
      <c r="R611" t="str">
        <f>VLOOKUP(Table6[[#This Row],[Store_ID]],Table4[],4,FALSE)</f>
        <v>Danielmouth</v>
      </c>
      <c r="S611" t="str">
        <f>VLOOKUP(Table6[[#This Row],[Store_ID]],Table4[],5,FALSE)</f>
        <v>Flagship</v>
      </c>
      <c r="T611">
        <v>4</v>
      </c>
      <c r="U611" s="6">
        <v>479.11</v>
      </c>
      <c r="V611" s="10">
        <v>0.24</v>
      </c>
      <c r="W611" t="s">
        <v>1809</v>
      </c>
      <c r="X611" s="6">
        <v>1456.4944</v>
      </c>
      <c r="AE611"/>
    </row>
    <row r="612" spans="1:31" x14ac:dyDescent="0.25">
      <c r="A612" t="s">
        <v>2419</v>
      </c>
      <c r="B612" t="str">
        <f>VLOOKUP(Table6[[#This Row],[Customer_ID]],Table1[[Customer_ID]:[Name]],2,FALSE)</f>
        <v>Stuart Johnson</v>
      </c>
      <c r="C612" t="str">
        <f>VLOOKUP(Table6[[#This Row],[Customer_ID]],Table1[[Customer_ID]:[City]],5,FALSE)</f>
        <v>West Markport</v>
      </c>
      <c r="D612">
        <f>VLOOKUP(Table6[[#This Row],[Customer_ID]],Table1[],3,FALSE)</f>
        <v>42</v>
      </c>
      <c r="E612" t="str">
        <f>VLOOKUP(Table6[[#This Row],[Customer_ID]],Table1[],4,FALSE)</f>
        <v>Female</v>
      </c>
      <c r="F612" t="str">
        <f>VLOOKUP(Table6[[#This Row],[Customer_ID]],Table1[],6,FALSE)</f>
        <v>North Dakota</v>
      </c>
      <c r="G612" t="str">
        <f>VLOOKUP(Table6[[#This Row],[Customer_ID]],Table1[],8,FALSE)</f>
        <v>Platinum</v>
      </c>
      <c r="H612" t="s">
        <v>687</v>
      </c>
      <c r="I612" s="16">
        <v>45490</v>
      </c>
      <c r="J612" t="s">
        <v>1595</v>
      </c>
      <c r="K612" t="str">
        <f>VLOOKUP($J612,'Product_Dim (2)'!$A$2:$G$101,{3,4,5,6},FALSE)</f>
        <v>Beauty</v>
      </c>
      <c r="L612" t="str">
        <f>VLOOKUP($J612,'Product_Dim (2)'!$A$2:$G$101,{4,5,6},FALSE)</f>
        <v>Skincare</v>
      </c>
      <c r="M612" s="6">
        <f t="array" ref="M612">VLOOKUP($J612,'Product_Dim (2)'!$A$2:$G$101,{6},FALSE)</f>
        <v>283.83</v>
      </c>
      <c r="N612">
        <f>VLOOKUP($J612,'Product_Dim (2)'!$A$2:$G$101,7,FALSE)</f>
        <v>244</v>
      </c>
      <c r="O612" t="s">
        <v>1790</v>
      </c>
      <c r="P612" t="str">
        <f>VLOOKUP($O612,'Store_Dim (2)'!$A$2:$E$21,2,FALSE)</f>
        <v>Holloway Ltd</v>
      </c>
      <c r="Q612" t="str">
        <f>VLOOKUP(Table6[[#This Row],[Store_ID]],Table4[],3,FALSE)</f>
        <v>North</v>
      </c>
      <c r="R612" t="str">
        <f>VLOOKUP(Table6[[#This Row],[Store_ID]],Table4[],4,FALSE)</f>
        <v>Bensonhaven</v>
      </c>
      <c r="S612" t="str">
        <f>VLOOKUP(Table6[[#This Row],[Store_ID]],Table4[],5,FALSE)</f>
        <v>Flagship</v>
      </c>
      <c r="T612">
        <v>3</v>
      </c>
      <c r="U612" s="6">
        <v>182.91</v>
      </c>
      <c r="V612" s="10">
        <v>0.28999999999999998</v>
      </c>
      <c r="W612" t="s">
        <v>1807</v>
      </c>
      <c r="X612" s="6">
        <v>389.59829999999999</v>
      </c>
      <c r="AE612"/>
    </row>
    <row r="613" spans="1:31" x14ac:dyDescent="0.25">
      <c r="A613" t="s">
        <v>2420</v>
      </c>
      <c r="B613" t="str">
        <f>VLOOKUP(Table6[[#This Row],[Customer_ID]],Table1[[Customer_ID]:[Name]],2,FALSE)</f>
        <v>Adam Rowland</v>
      </c>
      <c r="C613" t="str">
        <f>VLOOKUP(Table6[[#This Row],[Customer_ID]],Table1[[Customer_ID]:[City]],5,FALSE)</f>
        <v>Welchview</v>
      </c>
      <c r="D613">
        <f>VLOOKUP(Table6[[#This Row],[Customer_ID]],Table1[],3,FALSE)</f>
        <v>48</v>
      </c>
      <c r="E613" t="str">
        <f>VLOOKUP(Table6[[#This Row],[Customer_ID]],Table1[],4,FALSE)</f>
        <v>Female</v>
      </c>
      <c r="F613" t="str">
        <f>VLOOKUP(Table6[[#This Row],[Customer_ID]],Table1[],6,FALSE)</f>
        <v>California</v>
      </c>
      <c r="G613" t="str">
        <f>VLOOKUP(Table6[[#This Row],[Customer_ID]],Table1[],8,FALSE)</f>
        <v>Gold</v>
      </c>
      <c r="H613" t="s">
        <v>858</v>
      </c>
      <c r="I613" s="16">
        <v>45652</v>
      </c>
      <c r="J613" t="s">
        <v>1599</v>
      </c>
      <c r="K613" t="str">
        <f>VLOOKUP($J613,'Product_Dim (2)'!$A$2:$G$101,{3,4,5,6},FALSE)</f>
        <v>Electronics</v>
      </c>
      <c r="L613" t="str">
        <f>VLOOKUP($J613,'Product_Dim (2)'!$A$2:$G$101,{4,5,6},FALSE)</f>
        <v>Computer</v>
      </c>
      <c r="M613" s="6">
        <f t="array" ref="M613">VLOOKUP($J613,'Product_Dim (2)'!$A$2:$G$101,{6},FALSE)</f>
        <v>419.28</v>
      </c>
      <c r="N613">
        <f>VLOOKUP($J613,'Product_Dim (2)'!$A$2:$G$101,7,FALSE)</f>
        <v>86</v>
      </c>
      <c r="O613" t="s">
        <v>1756</v>
      </c>
      <c r="P613" t="str">
        <f>VLOOKUP($O613,'Store_Dim (2)'!$A$2:$E$21,2,FALSE)</f>
        <v>Gray Ltd</v>
      </c>
      <c r="Q613" t="str">
        <f>VLOOKUP(Table6[[#This Row],[Store_ID]],Table4[],3,FALSE)</f>
        <v>North</v>
      </c>
      <c r="R613" t="str">
        <f>VLOOKUP(Table6[[#This Row],[Store_ID]],Table4[],4,FALSE)</f>
        <v>New Michaelchester</v>
      </c>
      <c r="S613" t="str">
        <f>VLOOKUP(Table6[[#This Row],[Store_ID]],Table4[],5,FALSE)</f>
        <v>Outlet</v>
      </c>
      <c r="T613">
        <v>4</v>
      </c>
      <c r="U613" s="6">
        <v>745.51</v>
      </c>
      <c r="V613" s="10">
        <v>0.05</v>
      </c>
      <c r="W613" t="s">
        <v>1807</v>
      </c>
      <c r="X613" s="6">
        <v>2832.9380000000001</v>
      </c>
      <c r="AE613"/>
    </row>
    <row r="614" spans="1:31" x14ac:dyDescent="0.25">
      <c r="A614" t="s">
        <v>2421</v>
      </c>
      <c r="B614" t="str">
        <f>VLOOKUP(Table6[[#This Row],[Customer_ID]],Table1[[Customer_ID]:[Name]],2,FALSE)</f>
        <v>Bryan Tran</v>
      </c>
      <c r="C614" t="str">
        <f>VLOOKUP(Table6[[#This Row],[Customer_ID]],Table1[[Customer_ID]:[City]],5,FALSE)</f>
        <v>Kelseybury</v>
      </c>
      <c r="D614">
        <f>VLOOKUP(Table6[[#This Row],[Customer_ID]],Table1[],3,FALSE)</f>
        <v>21</v>
      </c>
      <c r="E614" t="str">
        <f>VLOOKUP(Table6[[#This Row],[Customer_ID]],Table1[],4,FALSE)</f>
        <v>Male</v>
      </c>
      <c r="F614" t="str">
        <f>VLOOKUP(Table6[[#This Row],[Customer_ID]],Table1[],6,FALSE)</f>
        <v>Georgia</v>
      </c>
      <c r="G614" t="str">
        <f>VLOOKUP(Table6[[#This Row],[Customer_ID]],Table1[],8,FALSE)</f>
        <v>Gold</v>
      </c>
      <c r="H614" t="s">
        <v>1464</v>
      </c>
      <c r="I614" s="16">
        <v>45598</v>
      </c>
      <c r="J614" t="s">
        <v>1707</v>
      </c>
      <c r="K614" t="str">
        <f>VLOOKUP($J614,'Product_Dim (2)'!$A$2:$G$101,{3,4,5,6},FALSE)</f>
        <v>Sports</v>
      </c>
      <c r="L614" t="str">
        <f>VLOOKUP($J614,'Product_Dim (2)'!$A$2:$G$101,{4,5,6},FALSE)</f>
        <v>Accessories</v>
      </c>
      <c r="M614" s="6">
        <f t="array" ref="M614">VLOOKUP($J614,'Product_Dim (2)'!$A$2:$G$101,{6},FALSE)</f>
        <v>131.24</v>
      </c>
      <c r="N614">
        <f>VLOOKUP($J614,'Product_Dim (2)'!$A$2:$G$101,7,FALSE)</f>
        <v>232</v>
      </c>
      <c r="O614" t="s">
        <v>1784</v>
      </c>
      <c r="P614" t="str">
        <f>VLOOKUP($O614,'Store_Dim (2)'!$A$2:$E$21,2,FALSE)</f>
        <v>Shelton PLC</v>
      </c>
      <c r="Q614" t="str">
        <f>VLOOKUP(Table6[[#This Row],[Store_ID]],Table4[],3,FALSE)</f>
        <v>North</v>
      </c>
      <c r="R614" t="str">
        <f>VLOOKUP(Table6[[#This Row],[Store_ID]],Table4[],4,FALSE)</f>
        <v>East Jenniferstad</v>
      </c>
      <c r="S614" t="str">
        <f>VLOOKUP(Table6[[#This Row],[Store_ID]],Table4[],5,FALSE)</f>
        <v>Flagship</v>
      </c>
      <c r="T614">
        <v>3</v>
      </c>
      <c r="U614" s="6">
        <v>920.61</v>
      </c>
      <c r="V614" s="10">
        <v>0.04</v>
      </c>
      <c r="W614" t="s">
        <v>1807</v>
      </c>
      <c r="X614" s="6">
        <v>2651.3568</v>
      </c>
      <c r="AE614"/>
    </row>
    <row r="615" spans="1:31" x14ac:dyDescent="0.25">
      <c r="A615" t="s">
        <v>2422</v>
      </c>
      <c r="B615" t="str">
        <f>VLOOKUP(Table6[[#This Row],[Customer_ID]],Table1[[Customer_ID]:[Name]],2,FALSE)</f>
        <v>Bryce Hawkins</v>
      </c>
      <c r="C615" t="str">
        <f>VLOOKUP(Table6[[#This Row],[Customer_ID]],Table1[[Customer_ID]:[City]],5,FALSE)</f>
        <v>Lake Monique</v>
      </c>
      <c r="D615">
        <f>VLOOKUP(Table6[[#This Row],[Customer_ID]],Table1[],3,FALSE)</f>
        <v>40</v>
      </c>
      <c r="E615" t="str">
        <f>VLOOKUP(Table6[[#This Row],[Customer_ID]],Table1[],4,FALSE)</f>
        <v>Male</v>
      </c>
      <c r="F615" t="str">
        <f>VLOOKUP(Table6[[#This Row],[Customer_ID]],Table1[],6,FALSE)</f>
        <v>Utah</v>
      </c>
      <c r="G615" t="str">
        <f>VLOOKUP(Table6[[#This Row],[Customer_ID]],Table1[],8,FALSE)</f>
        <v>Bronze</v>
      </c>
      <c r="H615" t="s">
        <v>1303</v>
      </c>
      <c r="I615" s="16">
        <v>45772</v>
      </c>
      <c r="J615" t="s">
        <v>1681</v>
      </c>
      <c r="K615" t="str">
        <f>VLOOKUP($J615,'Product_Dim (2)'!$A$2:$G$101,{3,4,5,6},FALSE)</f>
        <v>Clothing</v>
      </c>
      <c r="L615" t="str">
        <f>VLOOKUP($J615,'Product_Dim (2)'!$A$2:$G$101,{4,5,6},FALSE)</f>
        <v>Footwear</v>
      </c>
      <c r="M615" s="6">
        <f t="array" ref="M615">VLOOKUP($J615,'Product_Dim (2)'!$A$2:$G$101,{6},FALSE)</f>
        <v>158.13999999999999</v>
      </c>
      <c r="N615">
        <f>VLOOKUP($J615,'Product_Dim (2)'!$A$2:$G$101,7,FALSE)</f>
        <v>82</v>
      </c>
      <c r="O615" t="s">
        <v>1772</v>
      </c>
      <c r="P615" t="str">
        <f>VLOOKUP($O615,'Store_Dim (2)'!$A$2:$E$21,2,FALSE)</f>
        <v>Hill, Wagner and Ballard</v>
      </c>
      <c r="Q615" t="str">
        <f>VLOOKUP(Table6[[#This Row],[Store_ID]],Table4[],3,FALSE)</f>
        <v>East</v>
      </c>
      <c r="R615" t="str">
        <f>VLOOKUP(Table6[[#This Row],[Store_ID]],Table4[],4,FALSE)</f>
        <v>East Davidville</v>
      </c>
      <c r="S615" t="str">
        <f>VLOOKUP(Table6[[#This Row],[Store_ID]],Table4[],5,FALSE)</f>
        <v>Online</v>
      </c>
      <c r="T615">
        <v>4</v>
      </c>
      <c r="U615" s="6">
        <v>659.03</v>
      </c>
      <c r="V615" s="10">
        <v>0.15</v>
      </c>
      <c r="W615" t="s">
        <v>1807</v>
      </c>
      <c r="X615" s="6">
        <v>2240.7020000000002</v>
      </c>
      <c r="AE615"/>
    </row>
    <row r="616" spans="1:31" x14ac:dyDescent="0.25">
      <c r="A616" t="s">
        <v>2423</v>
      </c>
      <c r="B616" t="str">
        <f>VLOOKUP(Table6[[#This Row],[Customer_ID]],Table1[[Customer_ID]:[Name]],2,FALSE)</f>
        <v>Kaitlin Brown</v>
      </c>
      <c r="C616" t="str">
        <f>VLOOKUP(Table6[[#This Row],[Customer_ID]],Table1[[Customer_ID]:[City]],5,FALSE)</f>
        <v>Kellyberg</v>
      </c>
      <c r="D616">
        <f>VLOOKUP(Table6[[#This Row],[Customer_ID]],Table1[],3,FALSE)</f>
        <v>52</v>
      </c>
      <c r="E616" t="str">
        <f>VLOOKUP(Table6[[#This Row],[Customer_ID]],Table1[],4,FALSE)</f>
        <v>Female</v>
      </c>
      <c r="F616" t="str">
        <f>VLOOKUP(Table6[[#This Row],[Customer_ID]],Table1[],6,FALSE)</f>
        <v>South Dakota</v>
      </c>
      <c r="G616" t="str">
        <f>VLOOKUP(Table6[[#This Row],[Customer_ID]],Table1[],8,FALSE)</f>
        <v>Gold</v>
      </c>
      <c r="H616" t="s">
        <v>1493</v>
      </c>
      <c r="I616" s="16">
        <v>45338</v>
      </c>
      <c r="J616" t="s">
        <v>1548</v>
      </c>
      <c r="K616" t="str">
        <f>VLOOKUP($J616,'Product_Dim (2)'!$A$2:$G$101,{3,4,5,6},FALSE)</f>
        <v>Sports</v>
      </c>
      <c r="L616" t="str">
        <f>VLOOKUP($J616,'Product_Dim (2)'!$A$2:$G$101,{4,5,6},FALSE)</f>
        <v>Fitness</v>
      </c>
      <c r="M616" s="6">
        <f t="array" ref="M616">VLOOKUP($J616,'Product_Dim (2)'!$A$2:$G$101,{6},FALSE)</f>
        <v>495.72</v>
      </c>
      <c r="N616">
        <f>VLOOKUP($J616,'Product_Dim (2)'!$A$2:$G$101,7,FALSE)</f>
        <v>323</v>
      </c>
      <c r="O616" t="s">
        <v>1744</v>
      </c>
      <c r="P616" t="str">
        <f>VLOOKUP($O616,'Store_Dim (2)'!$A$2:$E$21,2,FALSE)</f>
        <v>Black-Horn</v>
      </c>
      <c r="Q616" t="str">
        <f>VLOOKUP(Table6[[#This Row],[Store_ID]],Table4[],3,FALSE)</f>
        <v>South</v>
      </c>
      <c r="R616" t="str">
        <f>VLOOKUP(Table6[[#This Row],[Store_ID]],Table4[],4,FALSE)</f>
        <v>North Nancyview</v>
      </c>
      <c r="S616" t="str">
        <f>VLOOKUP(Table6[[#This Row],[Store_ID]],Table4[],5,FALSE)</f>
        <v>Outlet</v>
      </c>
      <c r="T616">
        <v>1</v>
      </c>
      <c r="U616" s="6">
        <v>312.91000000000003</v>
      </c>
      <c r="V616" s="10">
        <v>0.12</v>
      </c>
      <c r="W616" t="s">
        <v>1809</v>
      </c>
      <c r="X616" s="6">
        <v>275.36079999999998</v>
      </c>
      <c r="AE616"/>
    </row>
    <row r="617" spans="1:31" x14ac:dyDescent="0.25">
      <c r="A617" t="s">
        <v>2424</v>
      </c>
      <c r="B617" t="str">
        <f>VLOOKUP(Table6[[#This Row],[Customer_ID]],Table1[[Customer_ID]:[Name]],2,FALSE)</f>
        <v>Casey Flores</v>
      </c>
      <c r="C617" t="str">
        <f>VLOOKUP(Table6[[#This Row],[Customer_ID]],Table1[[Customer_ID]:[City]],5,FALSE)</f>
        <v>Lake Michael</v>
      </c>
      <c r="D617">
        <f>VLOOKUP(Table6[[#This Row],[Customer_ID]],Table1[],3,FALSE)</f>
        <v>52</v>
      </c>
      <c r="E617" t="str">
        <f>VLOOKUP(Table6[[#This Row],[Customer_ID]],Table1[],4,FALSE)</f>
        <v>Female</v>
      </c>
      <c r="F617" t="str">
        <f>VLOOKUP(Table6[[#This Row],[Customer_ID]],Table1[],6,FALSE)</f>
        <v>Utah</v>
      </c>
      <c r="G617" t="str">
        <f>VLOOKUP(Table6[[#This Row],[Customer_ID]],Table1[],8,FALSE)</f>
        <v>Gold</v>
      </c>
      <c r="H617" t="s">
        <v>729</v>
      </c>
      <c r="I617" s="16">
        <v>45524</v>
      </c>
      <c r="J617" t="s">
        <v>1555</v>
      </c>
      <c r="K617" t="str">
        <f>VLOOKUP($J617,'Product_Dim (2)'!$A$2:$G$101,{3,4,5,6},FALSE)</f>
        <v>Beauty</v>
      </c>
      <c r="L617" t="str">
        <f>VLOOKUP($J617,'Product_Dim (2)'!$A$2:$G$101,{4,5,6},FALSE)</f>
        <v>Haircare</v>
      </c>
      <c r="M617" s="6">
        <f t="array" ref="M617">VLOOKUP($J617,'Product_Dim (2)'!$A$2:$G$101,{6},FALSE)</f>
        <v>115.82</v>
      </c>
      <c r="N617">
        <f>VLOOKUP($J617,'Product_Dim (2)'!$A$2:$G$101,7,FALSE)</f>
        <v>460</v>
      </c>
      <c r="O617" t="s">
        <v>1793</v>
      </c>
      <c r="P617" t="str">
        <f>VLOOKUP($O617,'Store_Dim (2)'!$A$2:$E$21,2,FALSE)</f>
        <v>Guerrero-Schmitt</v>
      </c>
      <c r="Q617" t="str">
        <f>VLOOKUP(Table6[[#This Row],[Store_ID]],Table4[],3,FALSE)</f>
        <v>East</v>
      </c>
      <c r="R617" t="str">
        <f>VLOOKUP(Table6[[#This Row],[Store_ID]],Table4[],4,FALSE)</f>
        <v>East Stevechester</v>
      </c>
      <c r="S617" t="str">
        <f>VLOOKUP(Table6[[#This Row],[Store_ID]],Table4[],5,FALSE)</f>
        <v>Flagship</v>
      </c>
      <c r="T617">
        <v>4</v>
      </c>
      <c r="U617" s="6">
        <v>705.64</v>
      </c>
      <c r="V617" s="10">
        <v>0.11</v>
      </c>
      <c r="W617" t="s">
        <v>1809</v>
      </c>
      <c r="X617" s="6">
        <v>2512.0783999999999</v>
      </c>
      <c r="AE617"/>
    </row>
    <row r="618" spans="1:31" x14ac:dyDescent="0.25">
      <c r="A618" t="s">
        <v>2425</v>
      </c>
      <c r="B618" t="str">
        <f>VLOOKUP(Table6[[#This Row],[Customer_ID]],Table1[[Customer_ID]:[Name]],2,FALSE)</f>
        <v>Justin Cross</v>
      </c>
      <c r="C618" t="str">
        <f>VLOOKUP(Table6[[#This Row],[Customer_ID]],Table1[[Customer_ID]:[City]],5,FALSE)</f>
        <v>North Anthonychester</v>
      </c>
      <c r="D618">
        <f>VLOOKUP(Table6[[#This Row],[Customer_ID]],Table1[],3,FALSE)</f>
        <v>62</v>
      </c>
      <c r="E618" t="str">
        <f>VLOOKUP(Table6[[#This Row],[Customer_ID]],Table1[],4,FALSE)</f>
        <v>Female</v>
      </c>
      <c r="F618" t="str">
        <f>VLOOKUP(Table6[[#This Row],[Customer_ID]],Table1[],6,FALSE)</f>
        <v>Nevada</v>
      </c>
      <c r="G618" t="str">
        <f>VLOOKUP(Table6[[#This Row],[Customer_ID]],Table1[],8,FALSE)</f>
        <v>Bronze</v>
      </c>
      <c r="H618" t="s">
        <v>482</v>
      </c>
      <c r="I618" s="16">
        <v>45497</v>
      </c>
      <c r="J618" t="s">
        <v>1548</v>
      </c>
      <c r="K618" t="str">
        <f>VLOOKUP($J618,'Product_Dim (2)'!$A$2:$G$101,{3,4,5,6},FALSE)</f>
        <v>Sports</v>
      </c>
      <c r="L618" t="str">
        <f>VLOOKUP($J618,'Product_Dim (2)'!$A$2:$G$101,{4,5,6},FALSE)</f>
        <v>Fitness</v>
      </c>
      <c r="M618" s="6">
        <f t="array" ref="M618">VLOOKUP($J618,'Product_Dim (2)'!$A$2:$G$101,{6},FALSE)</f>
        <v>495.72</v>
      </c>
      <c r="N618">
        <f>VLOOKUP($J618,'Product_Dim (2)'!$A$2:$G$101,7,FALSE)</f>
        <v>323</v>
      </c>
      <c r="O618" t="s">
        <v>1772</v>
      </c>
      <c r="P618" t="str">
        <f>VLOOKUP($O618,'Store_Dim (2)'!$A$2:$E$21,2,FALSE)</f>
        <v>Hill, Wagner and Ballard</v>
      </c>
      <c r="Q618" t="str">
        <f>VLOOKUP(Table6[[#This Row],[Store_ID]],Table4[],3,FALSE)</f>
        <v>East</v>
      </c>
      <c r="R618" t="str">
        <f>VLOOKUP(Table6[[#This Row],[Store_ID]],Table4[],4,FALSE)</f>
        <v>East Davidville</v>
      </c>
      <c r="S618" t="str">
        <f>VLOOKUP(Table6[[#This Row],[Store_ID]],Table4[],5,FALSE)</f>
        <v>Online</v>
      </c>
      <c r="T618">
        <v>4</v>
      </c>
      <c r="U618" s="6">
        <v>386.41</v>
      </c>
      <c r="V618" s="10">
        <v>0.13</v>
      </c>
      <c r="W618" t="s">
        <v>1812</v>
      </c>
      <c r="X618" s="6">
        <v>1344.7067999999999</v>
      </c>
      <c r="AE618"/>
    </row>
    <row r="619" spans="1:31" x14ac:dyDescent="0.25">
      <c r="A619" t="s">
        <v>2426</v>
      </c>
      <c r="B619" t="str">
        <f>VLOOKUP(Table6[[#This Row],[Customer_ID]],Table1[[Customer_ID]:[Name]],2,FALSE)</f>
        <v>David Arnold</v>
      </c>
      <c r="C619" t="str">
        <f>VLOOKUP(Table6[[#This Row],[Customer_ID]],Table1[[Customer_ID]:[City]],5,FALSE)</f>
        <v>East Jennifer</v>
      </c>
      <c r="D619">
        <f>VLOOKUP(Table6[[#This Row],[Customer_ID]],Table1[],3,FALSE)</f>
        <v>54</v>
      </c>
      <c r="E619" t="str">
        <f>VLOOKUP(Table6[[#This Row],[Customer_ID]],Table1[],4,FALSE)</f>
        <v>Female</v>
      </c>
      <c r="F619" t="str">
        <f>VLOOKUP(Table6[[#This Row],[Customer_ID]],Table1[],6,FALSE)</f>
        <v>California</v>
      </c>
      <c r="G619" t="str">
        <f>VLOOKUP(Table6[[#This Row],[Customer_ID]],Table1[],8,FALSE)</f>
        <v>Silver</v>
      </c>
      <c r="H619" t="s">
        <v>121</v>
      </c>
      <c r="I619" s="16">
        <v>45534</v>
      </c>
      <c r="J619" t="s">
        <v>1719</v>
      </c>
      <c r="K619" t="str">
        <f>VLOOKUP($J619,'Product_Dim (2)'!$A$2:$G$101,{3,4,5,6},FALSE)</f>
        <v>Beauty</v>
      </c>
      <c r="L619" t="str">
        <f>VLOOKUP($J619,'Product_Dim (2)'!$A$2:$G$101,{4,5,6},FALSE)</f>
        <v>Skincare</v>
      </c>
      <c r="M619" s="6">
        <f t="array" ref="M619">VLOOKUP($J619,'Product_Dim (2)'!$A$2:$G$101,{6},FALSE)</f>
        <v>358.47</v>
      </c>
      <c r="N619">
        <f>VLOOKUP($J619,'Product_Dim (2)'!$A$2:$G$101,7,FALSE)</f>
        <v>213</v>
      </c>
      <c r="O619" t="s">
        <v>1775</v>
      </c>
      <c r="P619" t="str">
        <f>VLOOKUP($O619,'Store_Dim (2)'!$A$2:$E$21,2,FALSE)</f>
        <v>Aguirre-Keller</v>
      </c>
      <c r="Q619" t="str">
        <f>VLOOKUP(Table6[[#This Row],[Store_ID]],Table4[],3,FALSE)</f>
        <v>South</v>
      </c>
      <c r="R619" t="str">
        <f>VLOOKUP(Table6[[#This Row],[Store_ID]],Table4[],4,FALSE)</f>
        <v>Lake Michael</v>
      </c>
      <c r="S619" t="str">
        <f>VLOOKUP(Table6[[#This Row],[Store_ID]],Table4[],5,FALSE)</f>
        <v>Online</v>
      </c>
      <c r="T619">
        <v>3</v>
      </c>
      <c r="U619" s="6">
        <v>265.89</v>
      </c>
      <c r="V619" s="10">
        <v>0.08</v>
      </c>
      <c r="W619" t="s">
        <v>1812</v>
      </c>
      <c r="X619" s="6">
        <v>733.85640000000001</v>
      </c>
      <c r="AE619"/>
    </row>
    <row r="620" spans="1:31" x14ac:dyDescent="0.25">
      <c r="A620" t="s">
        <v>2427</v>
      </c>
      <c r="B620" t="str">
        <f>VLOOKUP(Table6[[#This Row],[Customer_ID]],Table1[[Customer_ID]:[Name]],2,FALSE)</f>
        <v>Rhonda Morales</v>
      </c>
      <c r="C620" t="str">
        <f>VLOOKUP(Table6[[#This Row],[Customer_ID]],Table1[[Customer_ID]:[City]],5,FALSE)</f>
        <v>Lake Barryfurt</v>
      </c>
      <c r="D620">
        <f>VLOOKUP(Table6[[#This Row],[Customer_ID]],Table1[],3,FALSE)</f>
        <v>61</v>
      </c>
      <c r="E620" t="str">
        <f>VLOOKUP(Table6[[#This Row],[Customer_ID]],Table1[],4,FALSE)</f>
        <v>Female</v>
      </c>
      <c r="F620" t="str">
        <f>VLOOKUP(Table6[[#This Row],[Customer_ID]],Table1[],6,FALSE)</f>
        <v>California</v>
      </c>
      <c r="G620" t="str">
        <f>VLOOKUP(Table6[[#This Row],[Customer_ID]],Table1[],8,FALSE)</f>
        <v>Gold</v>
      </c>
      <c r="H620" t="s">
        <v>272</v>
      </c>
      <c r="I620" s="16">
        <v>45925</v>
      </c>
      <c r="J620" t="s">
        <v>1591</v>
      </c>
      <c r="K620" t="str">
        <f>VLOOKUP($J620,'Product_Dim (2)'!$A$2:$G$101,{3,4,5,6},FALSE)</f>
        <v>Home</v>
      </c>
      <c r="L620" t="str">
        <f>VLOOKUP($J620,'Product_Dim (2)'!$A$2:$G$101,{4,5,6},FALSE)</f>
        <v>Kitchen</v>
      </c>
      <c r="M620" s="6">
        <f t="array" ref="M620">VLOOKUP($J620,'Product_Dim (2)'!$A$2:$G$101,{6},FALSE)</f>
        <v>19.52</v>
      </c>
      <c r="N620">
        <f>VLOOKUP($J620,'Product_Dim (2)'!$A$2:$G$101,7,FALSE)</f>
        <v>57</v>
      </c>
      <c r="O620" t="s">
        <v>1787</v>
      </c>
      <c r="P620" t="str">
        <f>VLOOKUP($O620,'Store_Dim (2)'!$A$2:$E$21,2,FALSE)</f>
        <v>Frederick-Wright</v>
      </c>
      <c r="Q620" t="str">
        <f>VLOOKUP(Table6[[#This Row],[Store_ID]],Table4[],3,FALSE)</f>
        <v>West</v>
      </c>
      <c r="R620" t="str">
        <f>VLOOKUP(Table6[[#This Row],[Store_ID]],Table4[],4,FALSE)</f>
        <v>New Jimmymouth</v>
      </c>
      <c r="S620" t="str">
        <f>VLOOKUP(Table6[[#This Row],[Store_ID]],Table4[],5,FALSE)</f>
        <v>Flagship</v>
      </c>
      <c r="T620">
        <v>1</v>
      </c>
      <c r="U620" s="6">
        <v>703.16</v>
      </c>
      <c r="V620" s="10">
        <v>0.28999999999999998</v>
      </c>
      <c r="W620" t="s">
        <v>1807</v>
      </c>
      <c r="X620" s="6">
        <v>499.24360000000001</v>
      </c>
      <c r="AE620"/>
    </row>
    <row r="621" spans="1:31" x14ac:dyDescent="0.25">
      <c r="A621" t="s">
        <v>2428</v>
      </c>
      <c r="B621" t="str">
        <f>VLOOKUP(Table6[[#This Row],[Customer_ID]],Table1[[Customer_ID]:[Name]],2,FALSE)</f>
        <v>Debra Mccullough</v>
      </c>
      <c r="C621" t="str">
        <f>VLOOKUP(Table6[[#This Row],[Customer_ID]],Table1[[Customer_ID]:[City]],5,FALSE)</f>
        <v>Mcdanielfurt</v>
      </c>
      <c r="D621">
        <f>VLOOKUP(Table6[[#This Row],[Customer_ID]],Table1[],3,FALSE)</f>
        <v>42</v>
      </c>
      <c r="E621" t="str">
        <f>VLOOKUP(Table6[[#This Row],[Customer_ID]],Table1[],4,FALSE)</f>
        <v>Male</v>
      </c>
      <c r="F621" t="str">
        <f>VLOOKUP(Table6[[#This Row],[Customer_ID]],Table1[],6,FALSE)</f>
        <v>Montana</v>
      </c>
      <c r="G621" t="str">
        <f>VLOOKUP(Table6[[#This Row],[Customer_ID]],Table1[],8,FALSE)</f>
        <v>Platinum</v>
      </c>
      <c r="H621" t="s">
        <v>1436</v>
      </c>
      <c r="I621" s="16">
        <v>45765</v>
      </c>
      <c r="J621" t="s">
        <v>1725</v>
      </c>
      <c r="K621" t="str">
        <f>VLOOKUP($J621,'Product_Dim (2)'!$A$2:$G$101,{3,4,5,6},FALSE)</f>
        <v>Sports</v>
      </c>
      <c r="L621" t="str">
        <f>VLOOKUP($J621,'Product_Dim (2)'!$A$2:$G$101,{4,5,6},FALSE)</f>
        <v>Team Sports</v>
      </c>
      <c r="M621" s="6">
        <f t="array" ref="M621">VLOOKUP($J621,'Product_Dim (2)'!$A$2:$G$101,{6},FALSE)</f>
        <v>245.98</v>
      </c>
      <c r="N621">
        <f>VLOOKUP($J621,'Product_Dim (2)'!$A$2:$G$101,7,FALSE)</f>
        <v>471</v>
      </c>
      <c r="O621" t="s">
        <v>1780</v>
      </c>
      <c r="P621" t="str">
        <f>VLOOKUP($O621,'Store_Dim (2)'!$A$2:$E$21,2,FALSE)</f>
        <v>Gardner, Humphrey and Contreras</v>
      </c>
      <c r="Q621" t="str">
        <f>VLOOKUP(Table6[[#This Row],[Store_ID]],Table4[],3,FALSE)</f>
        <v>East</v>
      </c>
      <c r="R621" t="str">
        <f>VLOOKUP(Table6[[#This Row],[Store_ID]],Table4[],4,FALSE)</f>
        <v>Johnsonville</v>
      </c>
      <c r="S621" t="str">
        <f>VLOOKUP(Table6[[#This Row],[Store_ID]],Table4[],5,FALSE)</f>
        <v>Flagship</v>
      </c>
      <c r="T621">
        <v>2</v>
      </c>
      <c r="U621" s="6">
        <v>394.5</v>
      </c>
      <c r="V621" s="10">
        <v>0.28999999999999998</v>
      </c>
      <c r="W621" t="s">
        <v>1812</v>
      </c>
      <c r="X621" s="6">
        <v>560.18999999999994</v>
      </c>
      <c r="AE621"/>
    </row>
    <row r="622" spans="1:31" x14ac:dyDescent="0.25">
      <c r="A622" t="s">
        <v>2429</v>
      </c>
      <c r="B622" t="str">
        <f>VLOOKUP(Table6[[#This Row],[Customer_ID]],Table1[[Customer_ID]:[Name]],2,FALSE)</f>
        <v>Colleen Mccarthy</v>
      </c>
      <c r="C622" t="str">
        <f>VLOOKUP(Table6[[#This Row],[Customer_ID]],Table1[[Customer_ID]:[City]],5,FALSE)</f>
        <v>North Katherine</v>
      </c>
      <c r="D622">
        <f>VLOOKUP(Table6[[#This Row],[Customer_ID]],Table1[],3,FALSE)</f>
        <v>21</v>
      </c>
      <c r="E622" t="str">
        <f>VLOOKUP(Table6[[#This Row],[Customer_ID]],Table1[],4,FALSE)</f>
        <v>Female</v>
      </c>
      <c r="F622" t="str">
        <f>VLOOKUP(Table6[[#This Row],[Customer_ID]],Table1[],6,FALSE)</f>
        <v>Washington</v>
      </c>
      <c r="G622" t="str">
        <f>VLOOKUP(Table6[[#This Row],[Customer_ID]],Table1[],8,FALSE)</f>
        <v>Platinum</v>
      </c>
      <c r="H622" t="s">
        <v>403</v>
      </c>
      <c r="I622" s="16">
        <v>45882</v>
      </c>
      <c r="J622" t="s">
        <v>1725</v>
      </c>
      <c r="K622" t="str">
        <f>VLOOKUP($J622,'Product_Dim (2)'!$A$2:$G$101,{3,4,5,6},FALSE)</f>
        <v>Sports</v>
      </c>
      <c r="L622" t="str">
        <f>VLOOKUP($J622,'Product_Dim (2)'!$A$2:$G$101,{4,5,6},FALSE)</f>
        <v>Team Sports</v>
      </c>
      <c r="M622" s="6">
        <f t="array" ref="M622">VLOOKUP($J622,'Product_Dim (2)'!$A$2:$G$101,{6},FALSE)</f>
        <v>245.98</v>
      </c>
      <c r="N622">
        <f>VLOOKUP($J622,'Product_Dim (2)'!$A$2:$G$101,7,FALSE)</f>
        <v>471</v>
      </c>
      <c r="O622" t="s">
        <v>1762</v>
      </c>
      <c r="P622" t="str">
        <f>VLOOKUP($O622,'Store_Dim (2)'!$A$2:$E$21,2,FALSE)</f>
        <v>Martinez-Mullins</v>
      </c>
      <c r="Q622" t="str">
        <f>VLOOKUP(Table6[[#This Row],[Store_ID]],Table4[],3,FALSE)</f>
        <v>South</v>
      </c>
      <c r="R622" t="str">
        <f>VLOOKUP(Table6[[#This Row],[Store_ID]],Table4[],4,FALSE)</f>
        <v>Williamsfurt</v>
      </c>
      <c r="S622" t="str">
        <f>VLOOKUP(Table6[[#This Row],[Store_ID]],Table4[],5,FALSE)</f>
        <v>Online</v>
      </c>
      <c r="T622">
        <v>3</v>
      </c>
      <c r="U622" s="6">
        <v>411.25</v>
      </c>
      <c r="V622" s="10">
        <v>0.05</v>
      </c>
      <c r="W622" t="s">
        <v>1807</v>
      </c>
      <c r="X622" s="6">
        <v>1172.0625</v>
      </c>
      <c r="AE622"/>
    </row>
    <row r="623" spans="1:31" x14ac:dyDescent="0.25">
      <c r="A623" t="s">
        <v>2430</v>
      </c>
      <c r="B623" t="str">
        <f>VLOOKUP(Table6[[#This Row],[Customer_ID]],Table1[[Customer_ID]:[Name]],2,FALSE)</f>
        <v>Laura Green</v>
      </c>
      <c r="C623" t="str">
        <f>VLOOKUP(Table6[[#This Row],[Customer_ID]],Table1[[Customer_ID]:[City]],5,FALSE)</f>
        <v>Westbury</v>
      </c>
      <c r="D623">
        <f>VLOOKUP(Table6[[#This Row],[Customer_ID]],Table1[],3,FALSE)</f>
        <v>56</v>
      </c>
      <c r="E623" t="str">
        <f>VLOOKUP(Table6[[#This Row],[Customer_ID]],Table1[],4,FALSE)</f>
        <v>Female</v>
      </c>
      <c r="F623" t="str">
        <f>VLOOKUP(Table6[[#This Row],[Customer_ID]],Table1[],6,FALSE)</f>
        <v>Oregon</v>
      </c>
      <c r="G623" t="str">
        <f>VLOOKUP(Table6[[#This Row],[Customer_ID]],Table1[],8,FALSE)</f>
        <v>Platinum</v>
      </c>
      <c r="H623" t="s">
        <v>1095</v>
      </c>
      <c r="I623" s="16">
        <v>45923</v>
      </c>
      <c r="J623" t="s">
        <v>1627</v>
      </c>
      <c r="K623" t="str">
        <f>VLOOKUP($J623,'Product_Dim (2)'!$A$2:$G$101,{3,4,5,6},FALSE)</f>
        <v>Electronics</v>
      </c>
      <c r="L623" t="str">
        <f>VLOOKUP($J623,'Product_Dim (2)'!$A$2:$G$101,{4,5,6},FALSE)</f>
        <v>Accessories</v>
      </c>
      <c r="M623" s="6">
        <f t="array" ref="M623">VLOOKUP($J623,'Product_Dim (2)'!$A$2:$G$101,{6},FALSE)</f>
        <v>177.98</v>
      </c>
      <c r="N623">
        <f>VLOOKUP($J623,'Product_Dim (2)'!$A$2:$G$101,7,FALSE)</f>
        <v>103</v>
      </c>
      <c r="O623" t="s">
        <v>1744</v>
      </c>
      <c r="P623" t="str">
        <f>VLOOKUP($O623,'Store_Dim (2)'!$A$2:$E$21,2,FALSE)</f>
        <v>Black-Horn</v>
      </c>
      <c r="Q623" t="str">
        <f>VLOOKUP(Table6[[#This Row],[Store_ID]],Table4[],3,FALSE)</f>
        <v>South</v>
      </c>
      <c r="R623" t="str">
        <f>VLOOKUP(Table6[[#This Row],[Store_ID]],Table4[],4,FALSE)</f>
        <v>North Nancyview</v>
      </c>
      <c r="S623" t="str">
        <f>VLOOKUP(Table6[[#This Row],[Store_ID]],Table4[],5,FALSE)</f>
        <v>Outlet</v>
      </c>
      <c r="T623">
        <v>4</v>
      </c>
      <c r="U623" s="6">
        <v>395.45</v>
      </c>
      <c r="V623" s="10">
        <v>0.01</v>
      </c>
      <c r="W623" t="s">
        <v>1807</v>
      </c>
      <c r="X623" s="6">
        <v>1565.982</v>
      </c>
      <c r="AE623"/>
    </row>
    <row r="624" spans="1:31" x14ac:dyDescent="0.25">
      <c r="A624" t="s">
        <v>2431</v>
      </c>
      <c r="B624" t="str">
        <f>VLOOKUP(Table6[[#This Row],[Customer_ID]],Table1[[Customer_ID]:[Name]],2,FALSE)</f>
        <v>Thomas Phillips</v>
      </c>
      <c r="C624" t="str">
        <f>VLOOKUP(Table6[[#This Row],[Customer_ID]],Table1[[Customer_ID]:[City]],5,FALSE)</f>
        <v>Luisfurt</v>
      </c>
      <c r="D624">
        <f>VLOOKUP(Table6[[#This Row],[Customer_ID]],Table1[],3,FALSE)</f>
        <v>20</v>
      </c>
      <c r="E624" t="str">
        <f>VLOOKUP(Table6[[#This Row],[Customer_ID]],Table1[],4,FALSE)</f>
        <v>Female</v>
      </c>
      <c r="F624" t="str">
        <f>VLOOKUP(Table6[[#This Row],[Customer_ID]],Table1[],6,FALSE)</f>
        <v>Georgia</v>
      </c>
      <c r="G624" t="str">
        <f>VLOOKUP(Table6[[#This Row],[Customer_ID]],Table1[],8,FALSE)</f>
        <v>Gold</v>
      </c>
      <c r="H624" t="s">
        <v>143</v>
      </c>
      <c r="I624" s="16">
        <v>45421</v>
      </c>
      <c r="J624" t="s">
        <v>1711</v>
      </c>
      <c r="K624" t="str">
        <f>VLOOKUP($J624,'Product_Dim (2)'!$A$2:$G$101,{3,4,5,6},FALSE)</f>
        <v>Electronics</v>
      </c>
      <c r="L624" t="str">
        <f>VLOOKUP($J624,'Product_Dim (2)'!$A$2:$G$101,{4,5,6},FALSE)</f>
        <v>Accessories</v>
      </c>
      <c r="M624" s="6">
        <f t="array" ref="M624">VLOOKUP($J624,'Product_Dim (2)'!$A$2:$G$101,{6},FALSE)</f>
        <v>340.14</v>
      </c>
      <c r="N624">
        <f>VLOOKUP($J624,'Product_Dim (2)'!$A$2:$G$101,7,FALSE)</f>
        <v>361</v>
      </c>
      <c r="O624" t="s">
        <v>1756</v>
      </c>
      <c r="P624" t="str">
        <f>VLOOKUP($O624,'Store_Dim (2)'!$A$2:$E$21,2,FALSE)</f>
        <v>Gray Ltd</v>
      </c>
      <c r="Q624" t="str">
        <f>VLOOKUP(Table6[[#This Row],[Store_ID]],Table4[],3,FALSE)</f>
        <v>North</v>
      </c>
      <c r="R624" t="str">
        <f>VLOOKUP(Table6[[#This Row],[Store_ID]],Table4[],4,FALSE)</f>
        <v>New Michaelchester</v>
      </c>
      <c r="S624" t="str">
        <f>VLOOKUP(Table6[[#This Row],[Store_ID]],Table4[],5,FALSE)</f>
        <v>Outlet</v>
      </c>
      <c r="T624">
        <v>2</v>
      </c>
      <c r="U624" s="6">
        <v>678.98</v>
      </c>
      <c r="V624" s="10">
        <v>0.23</v>
      </c>
      <c r="W624" t="s">
        <v>1807</v>
      </c>
      <c r="X624" s="6">
        <v>1045.6292000000001</v>
      </c>
      <c r="AE624"/>
    </row>
    <row r="625" spans="1:31" x14ac:dyDescent="0.25">
      <c r="A625" t="s">
        <v>2432</v>
      </c>
      <c r="B625" t="str">
        <f>VLOOKUP(Table6[[#This Row],[Customer_ID]],Table1[[Customer_ID]:[Name]],2,FALSE)</f>
        <v>Tonya Burch</v>
      </c>
      <c r="C625" t="str">
        <f>VLOOKUP(Table6[[#This Row],[Customer_ID]],Table1[[Customer_ID]:[City]],5,FALSE)</f>
        <v>Olsonhaven</v>
      </c>
      <c r="D625">
        <f>VLOOKUP(Table6[[#This Row],[Customer_ID]],Table1[],3,FALSE)</f>
        <v>39</v>
      </c>
      <c r="E625" t="str">
        <f>VLOOKUP(Table6[[#This Row],[Customer_ID]],Table1[],4,FALSE)</f>
        <v>Female</v>
      </c>
      <c r="F625" t="str">
        <f>VLOOKUP(Table6[[#This Row],[Customer_ID]],Table1[],6,FALSE)</f>
        <v>Iowa</v>
      </c>
      <c r="G625" t="str">
        <f>VLOOKUP(Table6[[#This Row],[Customer_ID]],Table1[],8,FALSE)</f>
        <v>Gold</v>
      </c>
      <c r="H625" t="s">
        <v>261</v>
      </c>
      <c r="I625" s="16">
        <v>45608</v>
      </c>
      <c r="J625" t="s">
        <v>1585</v>
      </c>
      <c r="K625" t="str">
        <f>VLOOKUP($J625,'Product_Dim (2)'!$A$2:$G$101,{3,4,5,6},FALSE)</f>
        <v>Home</v>
      </c>
      <c r="L625" t="str">
        <f>VLOOKUP($J625,'Product_Dim (2)'!$A$2:$G$101,{4,5,6},FALSE)</f>
        <v>Decor</v>
      </c>
      <c r="M625" s="6">
        <f t="array" ref="M625">VLOOKUP($J625,'Product_Dim (2)'!$A$2:$G$101,{6},FALSE)</f>
        <v>234.80599999999998</v>
      </c>
      <c r="N625">
        <f>VLOOKUP($J625,'Product_Dim (2)'!$A$2:$G$101,7,FALSE)</f>
        <v>378</v>
      </c>
      <c r="O625" t="s">
        <v>1782</v>
      </c>
      <c r="P625" t="str">
        <f>VLOOKUP($O625,'Store_Dim (2)'!$A$2:$E$21,2,FALSE)</f>
        <v>Mcdonald Inc</v>
      </c>
      <c r="Q625" t="str">
        <f>VLOOKUP(Table6[[#This Row],[Store_ID]],Table4[],3,FALSE)</f>
        <v>South</v>
      </c>
      <c r="R625" t="str">
        <f>VLOOKUP(Table6[[#This Row],[Store_ID]],Table4[],4,FALSE)</f>
        <v>Christopherland</v>
      </c>
      <c r="S625" t="str">
        <f>VLOOKUP(Table6[[#This Row],[Store_ID]],Table4[],5,FALSE)</f>
        <v>Outlet</v>
      </c>
      <c r="T625">
        <v>4</v>
      </c>
      <c r="U625" s="6">
        <v>757.71</v>
      </c>
      <c r="V625" s="10">
        <v>0.26</v>
      </c>
      <c r="W625" t="s">
        <v>1812</v>
      </c>
      <c r="X625" s="6">
        <v>2242.8216000000002</v>
      </c>
      <c r="AE625"/>
    </row>
    <row r="626" spans="1:31" x14ac:dyDescent="0.25">
      <c r="A626" t="s">
        <v>2433</v>
      </c>
      <c r="B626" t="str">
        <f>VLOOKUP(Table6[[#This Row],[Customer_ID]],Table1[[Customer_ID]:[Name]],2,FALSE)</f>
        <v>Alyssa Vargas</v>
      </c>
      <c r="C626" t="str">
        <f>VLOOKUP(Table6[[#This Row],[Customer_ID]],Table1[[Customer_ID]:[City]],5,FALSE)</f>
        <v>New Kathrynland</v>
      </c>
      <c r="D626">
        <f>VLOOKUP(Table6[[#This Row],[Customer_ID]],Table1[],3,FALSE)</f>
        <v>53</v>
      </c>
      <c r="E626" t="str">
        <f>VLOOKUP(Table6[[#This Row],[Customer_ID]],Table1[],4,FALSE)</f>
        <v>Male</v>
      </c>
      <c r="F626" t="str">
        <f>VLOOKUP(Table6[[#This Row],[Customer_ID]],Table1[],6,FALSE)</f>
        <v>Montana</v>
      </c>
      <c r="G626" t="str">
        <f>VLOOKUP(Table6[[#This Row],[Customer_ID]],Table1[],8,FALSE)</f>
        <v>Platinum</v>
      </c>
      <c r="H626" t="s">
        <v>218</v>
      </c>
      <c r="I626" s="16">
        <v>45644</v>
      </c>
      <c r="J626" t="s">
        <v>1719</v>
      </c>
      <c r="K626" t="str">
        <f>VLOOKUP($J626,'Product_Dim (2)'!$A$2:$G$101,{3,4,5,6},FALSE)</f>
        <v>Beauty</v>
      </c>
      <c r="L626" t="str">
        <f>VLOOKUP($J626,'Product_Dim (2)'!$A$2:$G$101,{4,5,6},FALSE)</f>
        <v>Skincare</v>
      </c>
      <c r="M626" s="6">
        <f t="array" ref="M626">VLOOKUP($J626,'Product_Dim (2)'!$A$2:$G$101,{6},FALSE)</f>
        <v>358.47</v>
      </c>
      <c r="N626">
        <f>VLOOKUP($J626,'Product_Dim (2)'!$A$2:$G$101,7,FALSE)</f>
        <v>213</v>
      </c>
      <c r="O626" t="s">
        <v>1752</v>
      </c>
      <c r="P626" t="str">
        <f>VLOOKUP($O626,'Store_Dim (2)'!$A$2:$E$21,2,FALSE)</f>
        <v>Alexander Group</v>
      </c>
      <c r="Q626" t="str">
        <f>VLOOKUP(Table6[[#This Row],[Store_ID]],Table4[],3,FALSE)</f>
        <v>South</v>
      </c>
      <c r="R626" t="str">
        <f>VLOOKUP(Table6[[#This Row],[Store_ID]],Table4[],4,FALSE)</f>
        <v>Port Sharon</v>
      </c>
      <c r="S626" t="str">
        <f>VLOOKUP(Table6[[#This Row],[Store_ID]],Table4[],5,FALSE)</f>
        <v>Online</v>
      </c>
      <c r="T626">
        <v>1</v>
      </c>
      <c r="U626" s="6">
        <v>647.86</v>
      </c>
      <c r="V626" s="10">
        <v>0.05</v>
      </c>
      <c r="W626" t="s">
        <v>1812</v>
      </c>
      <c r="X626" s="6">
        <v>615.46699999999998</v>
      </c>
      <c r="AE626"/>
    </row>
    <row r="627" spans="1:31" x14ac:dyDescent="0.25">
      <c r="A627" t="s">
        <v>2434</v>
      </c>
      <c r="B627" t="str">
        <f>VLOOKUP(Table6[[#This Row],[Customer_ID]],Table1[[Customer_ID]:[Name]],2,FALSE)</f>
        <v>Matthew Hanna</v>
      </c>
      <c r="C627" t="str">
        <f>VLOOKUP(Table6[[#This Row],[Customer_ID]],Table1[[Customer_ID]:[City]],5,FALSE)</f>
        <v>Gonzalezbury</v>
      </c>
      <c r="D627">
        <f>VLOOKUP(Table6[[#This Row],[Customer_ID]],Table1[],3,FALSE)</f>
        <v>33</v>
      </c>
      <c r="E627" t="str">
        <f>VLOOKUP(Table6[[#This Row],[Customer_ID]],Table1[],4,FALSE)</f>
        <v>Female</v>
      </c>
      <c r="F627" t="str">
        <f>VLOOKUP(Table6[[#This Row],[Customer_ID]],Table1[],6,FALSE)</f>
        <v>Michigan</v>
      </c>
      <c r="G627" t="str">
        <f>VLOOKUP(Table6[[#This Row],[Customer_ID]],Table1[],8,FALSE)</f>
        <v>Platinum</v>
      </c>
      <c r="H627" t="s">
        <v>456</v>
      </c>
      <c r="I627" s="16">
        <v>45517</v>
      </c>
      <c r="J627" t="s">
        <v>1555</v>
      </c>
      <c r="K627" t="str">
        <f>VLOOKUP($J627,'Product_Dim (2)'!$A$2:$G$101,{3,4,5,6},FALSE)</f>
        <v>Beauty</v>
      </c>
      <c r="L627" t="str">
        <f>VLOOKUP($J627,'Product_Dim (2)'!$A$2:$G$101,{4,5,6},FALSE)</f>
        <v>Haircare</v>
      </c>
      <c r="M627" s="6">
        <f t="array" ref="M627">VLOOKUP($J627,'Product_Dim (2)'!$A$2:$G$101,{6},FALSE)</f>
        <v>115.82</v>
      </c>
      <c r="N627">
        <f>VLOOKUP($J627,'Product_Dim (2)'!$A$2:$G$101,7,FALSE)</f>
        <v>460</v>
      </c>
      <c r="O627" t="s">
        <v>1759</v>
      </c>
      <c r="P627" t="str">
        <f>VLOOKUP($O627,'Store_Dim (2)'!$A$2:$E$21,2,FALSE)</f>
        <v>Benson-Elliott</v>
      </c>
      <c r="Q627" t="str">
        <f>VLOOKUP(Table6[[#This Row],[Store_ID]],Table4[],3,FALSE)</f>
        <v>East</v>
      </c>
      <c r="R627" t="str">
        <f>VLOOKUP(Table6[[#This Row],[Store_ID]],Table4[],4,FALSE)</f>
        <v>Port Josephberg</v>
      </c>
      <c r="S627" t="str">
        <f>VLOOKUP(Table6[[#This Row],[Store_ID]],Table4[],5,FALSE)</f>
        <v>Online</v>
      </c>
      <c r="T627">
        <v>2</v>
      </c>
      <c r="U627" s="6">
        <v>179.64</v>
      </c>
      <c r="V627" s="10">
        <v>0.1</v>
      </c>
      <c r="W627" t="s">
        <v>1809</v>
      </c>
      <c r="X627" s="6">
        <v>323.35199999999998</v>
      </c>
      <c r="AE627"/>
    </row>
    <row r="628" spans="1:31" x14ac:dyDescent="0.25">
      <c r="A628" t="s">
        <v>2435</v>
      </c>
      <c r="B628" t="str">
        <f>VLOOKUP(Table6[[#This Row],[Customer_ID]],Table1[[Customer_ID]:[Name]],2,FALSE)</f>
        <v>Alexander Byrd</v>
      </c>
      <c r="C628" t="str">
        <f>VLOOKUP(Table6[[#This Row],[Customer_ID]],Table1[[Customer_ID]:[City]],5,FALSE)</f>
        <v>Parkerview</v>
      </c>
      <c r="D628">
        <f>VLOOKUP(Table6[[#This Row],[Customer_ID]],Table1[],3,FALSE)</f>
        <v>25</v>
      </c>
      <c r="E628" t="str">
        <f>VLOOKUP(Table6[[#This Row],[Customer_ID]],Table1[],4,FALSE)</f>
        <v>Female</v>
      </c>
      <c r="F628" t="str">
        <f>VLOOKUP(Table6[[#This Row],[Customer_ID]],Table1[],6,FALSE)</f>
        <v>New York</v>
      </c>
      <c r="G628" t="str">
        <f>VLOOKUP(Table6[[#This Row],[Customer_ID]],Table1[],8,FALSE)</f>
        <v>Silver</v>
      </c>
      <c r="H628" t="s">
        <v>1222</v>
      </c>
      <c r="I628" s="16">
        <v>45545</v>
      </c>
      <c r="J628" t="s">
        <v>1655</v>
      </c>
      <c r="K628" t="str">
        <f>VLOOKUP($J628,'Product_Dim (2)'!$A$2:$G$101,{3,4,5,6},FALSE)</f>
        <v>Electronics</v>
      </c>
      <c r="L628" t="str">
        <f>VLOOKUP($J628,'Product_Dim (2)'!$A$2:$G$101,{4,5,6},FALSE)</f>
        <v>Computer</v>
      </c>
      <c r="M628" s="6">
        <f t="array" ref="M628">VLOOKUP($J628,'Product_Dim (2)'!$A$2:$G$101,{6},FALSE)</f>
        <v>86.42</v>
      </c>
      <c r="N628">
        <f>VLOOKUP($J628,'Product_Dim (2)'!$A$2:$G$101,7,FALSE)</f>
        <v>222</v>
      </c>
      <c r="O628" t="s">
        <v>1752</v>
      </c>
      <c r="P628" t="str">
        <f>VLOOKUP($O628,'Store_Dim (2)'!$A$2:$E$21,2,FALSE)</f>
        <v>Alexander Group</v>
      </c>
      <c r="Q628" t="str">
        <f>VLOOKUP(Table6[[#This Row],[Store_ID]],Table4[],3,FALSE)</f>
        <v>South</v>
      </c>
      <c r="R628" t="str">
        <f>VLOOKUP(Table6[[#This Row],[Store_ID]],Table4[],4,FALSE)</f>
        <v>Port Sharon</v>
      </c>
      <c r="S628" t="str">
        <f>VLOOKUP(Table6[[#This Row],[Store_ID]],Table4[],5,FALSE)</f>
        <v>Online</v>
      </c>
      <c r="T628">
        <v>3</v>
      </c>
      <c r="U628" s="6">
        <v>392.65</v>
      </c>
      <c r="V628" s="10">
        <v>0.17</v>
      </c>
      <c r="W628" t="s">
        <v>1809</v>
      </c>
      <c r="X628" s="6">
        <v>977.69849999999985</v>
      </c>
      <c r="AE628"/>
    </row>
    <row r="629" spans="1:31" x14ac:dyDescent="0.25">
      <c r="A629" t="s">
        <v>2436</v>
      </c>
      <c r="B629" t="str">
        <f>VLOOKUP(Table6[[#This Row],[Customer_ID]],Table1[[Customer_ID]:[Name]],2,FALSE)</f>
        <v>John Bradford</v>
      </c>
      <c r="C629" t="str">
        <f>VLOOKUP(Table6[[#This Row],[Customer_ID]],Table1[[Customer_ID]:[City]],5,FALSE)</f>
        <v>Anabury</v>
      </c>
      <c r="D629">
        <f>VLOOKUP(Table6[[#This Row],[Customer_ID]],Table1[],3,FALSE)</f>
        <v>48</v>
      </c>
      <c r="E629" t="str">
        <f>VLOOKUP(Table6[[#This Row],[Customer_ID]],Table1[],4,FALSE)</f>
        <v>Male</v>
      </c>
      <c r="F629" t="str">
        <f>VLOOKUP(Table6[[#This Row],[Customer_ID]],Table1[],6,FALSE)</f>
        <v>Vermont</v>
      </c>
      <c r="G629" t="str">
        <f>VLOOKUP(Table6[[#This Row],[Customer_ID]],Table1[],8,FALSE)</f>
        <v>Silver</v>
      </c>
      <c r="H629" t="s">
        <v>576</v>
      </c>
      <c r="I629" s="16">
        <v>45547</v>
      </c>
      <c r="J629" t="s">
        <v>1713</v>
      </c>
      <c r="K629" t="str">
        <f>VLOOKUP($J629,'Product_Dim (2)'!$A$2:$G$101,{3,4,5,6},FALSE)</f>
        <v>Clothing</v>
      </c>
      <c r="L629" t="str">
        <f>VLOOKUP($J629,'Product_Dim (2)'!$A$2:$G$101,{4,5,6},FALSE)</f>
        <v>Footwear</v>
      </c>
      <c r="M629" s="6">
        <f t="array" ref="M629">VLOOKUP($J629,'Product_Dim (2)'!$A$2:$G$101,{6},FALSE)</f>
        <v>438.25</v>
      </c>
      <c r="N629">
        <f>VLOOKUP($J629,'Product_Dim (2)'!$A$2:$G$101,7,FALSE)</f>
        <v>496</v>
      </c>
      <c r="O629" t="s">
        <v>1787</v>
      </c>
      <c r="P629" t="str">
        <f>VLOOKUP($O629,'Store_Dim (2)'!$A$2:$E$21,2,FALSE)</f>
        <v>Frederick-Wright</v>
      </c>
      <c r="Q629" t="str">
        <f>VLOOKUP(Table6[[#This Row],[Store_ID]],Table4[],3,FALSE)</f>
        <v>West</v>
      </c>
      <c r="R629" t="str">
        <f>VLOOKUP(Table6[[#This Row],[Store_ID]],Table4[],4,FALSE)</f>
        <v>New Jimmymouth</v>
      </c>
      <c r="S629" t="str">
        <f>VLOOKUP(Table6[[#This Row],[Store_ID]],Table4[],5,FALSE)</f>
        <v>Flagship</v>
      </c>
      <c r="T629">
        <v>4</v>
      </c>
      <c r="U629" s="6">
        <v>969.55</v>
      </c>
      <c r="V629" s="10">
        <v>0.09</v>
      </c>
      <c r="W629" t="s">
        <v>1812</v>
      </c>
      <c r="X629" s="6">
        <v>3529.1619999999998</v>
      </c>
      <c r="AE629"/>
    </row>
    <row r="630" spans="1:31" x14ac:dyDescent="0.25">
      <c r="A630" t="s">
        <v>2437</v>
      </c>
      <c r="B630" t="str">
        <f>VLOOKUP(Table6[[#This Row],[Customer_ID]],Table1[[Customer_ID]:[Name]],2,FALSE)</f>
        <v>Beth Martin</v>
      </c>
      <c r="C630" t="str">
        <f>VLOOKUP(Table6[[#This Row],[Customer_ID]],Table1[[Customer_ID]:[City]],5,FALSE)</f>
        <v>Burkefurt</v>
      </c>
      <c r="D630">
        <f>VLOOKUP(Table6[[#This Row],[Customer_ID]],Table1[],3,FALSE)</f>
        <v>34</v>
      </c>
      <c r="E630" t="str">
        <f>VLOOKUP(Table6[[#This Row],[Customer_ID]],Table1[],4,FALSE)</f>
        <v>Female</v>
      </c>
      <c r="F630" t="str">
        <f>VLOOKUP(Table6[[#This Row],[Customer_ID]],Table1[],6,FALSE)</f>
        <v>West Virginia</v>
      </c>
      <c r="G630" t="str">
        <f>VLOOKUP(Table6[[#This Row],[Customer_ID]],Table1[],8,FALSE)</f>
        <v>Silver</v>
      </c>
      <c r="H630" t="s">
        <v>1409</v>
      </c>
      <c r="I630" s="16">
        <v>45433</v>
      </c>
      <c r="J630" t="s">
        <v>1679</v>
      </c>
      <c r="K630" t="str">
        <f>VLOOKUP($J630,'Product_Dim (2)'!$A$2:$G$101,{3,4,5,6},FALSE)</f>
        <v>Electronics</v>
      </c>
      <c r="L630" t="str">
        <f>VLOOKUP($J630,'Product_Dim (2)'!$A$2:$G$101,{4,5,6},FALSE)</f>
        <v>Audio</v>
      </c>
      <c r="M630" s="6">
        <f t="array" ref="M630">VLOOKUP($J630,'Product_Dim (2)'!$A$2:$G$101,{6},FALSE)</f>
        <v>403.71</v>
      </c>
      <c r="N630">
        <f>VLOOKUP($J630,'Product_Dim (2)'!$A$2:$G$101,7,FALSE)</f>
        <v>159</v>
      </c>
      <c r="O630" t="s">
        <v>1777</v>
      </c>
      <c r="P630" t="str">
        <f>VLOOKUP($O630,'Store_Dim (2)'!$A$2:$E$21,2,FALSE)</f>
        <v>Thomas, Bridges and Harris</v>
      </c>
      <c r="Q630" t="str">
        <f>VLOOKUP(Table6[[#This Row],[Store_ID]],Table4[],3,FALSE)</f>
        <v>North</v>
      </c>
      <c r="R630" t="str">
        <f>VLOOKUP(Table6[[#This Row],[Store_ID]],Table4[],4,FALSE)</f>
        <v>Sabrinatown</v>
      </c>
      <c r="S630" t="str">
        <f>VLOOKUP(Table6[[#This Row],[Store_ID]],Table4[],5,FALSE)</f>
        <v>Online</v>
      </c>
      <c r="T630">
        <v>3</v>
      </c>
      <c r="U630" s="6">
        <v>322.94</v>
      </c>
      <c r="V630" s="10">
        <v>0.01</v>
      </c>
      <c r="W630" t="s">
        <v>1807</v>
      </c>
      <c r="X630" s="6">
        <v>959.13179999999988</v>
      </c>
      <c r="AE630"/>
    </row>
    <row r="631" spans="1:31" x14ac:dyDescent="0.25">
      <c r="A631" t="s">
        <v>2438</v>
      </c>
      <c r="B631" t="str">
        <f>VLOOKUP(Table6[[#This Row],[Customer_ID]],Table1[[Customer_ID]:[Name]],2,FALSE)</f>
        <v>Joshua Smith Dvm</v>
      </c>
      <c r="C631" t="str">
        <f>VLOOKUP(Table6[[#This Row],[Customer_ID]],Table1[[Customer_ID]:[City]],5,FALSE)</f>
        <v>Melvinton</v>
      </c>
      <c r="D631">
        <f>VLOOKUP(Table6[[#This Row],[Customer_ID]],Table1[],3,FALSE)</f>
        <v>60</v>
      </c>
      <c r="E631" t="str">
        <f>VLOOKUP(Table6[[#This Row],[Customer_ID]],Table1[],4,FALSE)</f>
        <v>Male</v>
      </c>
      <c r="F631" t="str">
        <f>VLOOKUP(Table6[[#This Row],[Customer_ID]],Table1[],6,FALSE)</f>
        <v>Alaska</v>
      </c>
      <c r="G631" t="str">
        <f>VLOOKUP(Table6[[#This Row],[Customer_ID]],Table1[],8,FALSE)</f>
        <v>Gold</v>
      </c>
      <c r="H631" t="s">
        <v>1121</v>
      </c>
      <c r="I631" s="16">
        <v>45792</v>
      </c>
      <c r="J631" t="s">
        <v>1697</v>
      </c>
      <c r="K631" t="str">
        <f>VLOOKUP($J631,'Product_Dim (2)'!$A$2:$G$101,{3,4,5,6},FALSE)</f>
        <v>Beauty</v>
      </c>
      <c r="L631" t="str">
        <f>VLOOKUP($J631,'Product_Dim (2)'!$A$2:$G$101,{4,5,6},FALSE)</f>
        <v>Skincare</v>
      </c>
      <c r="M631" s="6">
        <f t="array" ref="M631">VLOOKUP($J631,'Product_Dim (2)'!$A$2:$G$101,{6},FALSE)</f>
        <v>250.41615384615383</v>
      </c>
      <c r="N631">
        <f>VLOOKUP($J631,'Product_Dim (2)'!$A$2:$G$101,7,FALSE)</f>
        <v>159</v>
      </c>
      <c r="O631" t="s">
        <v>1735</v>
      </c>
      <c r="P631" t="str">
        <f>VLOOKUP($O631,'Store_Dim (2)'!$A$2:$E$21,2,FALSE)</f>
        <v>Rivera-Warner</v>
      </c>
      <c r="Q631" t="str">
        <f>VLOOKUP(Table6[[#This Row],[Store_ID]],Table4[],3,FALSE)</f>
        <v>East</v>
      </c>
      <c r="R631" t="str">
        <f>VLOOKUP(Table6[[#This Row],[Store_ID]],Table4[],4,FALSE)</f>
        <v>Washingtonfurt</v>
      </c>
      <c r="S631" t="str">
        <f>VLOOKUP(Table6[[#This Row],[Store_ID]],Table4[],5,FALSE)</f>
        <v>Flagship</v>
      </c>
      <c r="T631">
        <v>1</v>
      </c>
      <c r="U631" s="6">
        <v>92.83</v>
      </c>
      <c r="V631" s="10">
        <v>0.26</v>
      </c>
      <c r="W631" t="s">
        <v>1809</v>
      </c>
      <c r="X631" s="6">
        <v>68.694199999999995</v>
      </c>
      <c r="AE631"/>
    </row>
    <row r="632" spans="1:31" x14ac:dyDescent="0.25">
      <c r="A632" t="s">
        <v>2439</v>
      </c>
      <c r="B632" t="str">
        <f>VLOOKUP(Table6[[#This Row],[Customer_ID]],Table1[[Customer_ID]:[Name]],2,FALSE)</f>
        <v>Dr. Tamara White Md</v>
      </c>
      <c r="C632" t="str">
        <f>VLOOKUP(Table6[[#This Row],[Customer_ID]],Table1[[Customer_ID]:[City]],5,FALSE)</f>
        <v>New Benjamin</v>
      </c>
      <c r="D632">
        <f>VLOOKUP(Table6[[#This Row],[Customer_ID]],Table1[],3,FALSE)</f>
        <v>60</v>
      </c>
      <c r="E632" t="str">
        <f>VLOOKUP(Table6[[#This Row],[Customer_ID]],Table1[],4,FALSE)</f>
        <v>Male</v>
      </c>
      <c r="F632" t="str">
        <f>VLOOKUP(Table6[[#This Row],[Customer_ID]],Table1[],6,FALSE)</f>
        <v>North Carolina</v>
      </c>
      <c r="G632" t="str">
        <f>VLOOKUP(Table6[[#This Row],[Customer_ID]],Table1[],8,FALSE)</f>
        <v>Bronze</v>
      </c>
      <c r="H632" t="s">
        <v>1290</v>
      </c>
      <c r="I632" s="16">
        <v>45804</v>
      </c>
      <c r="J632" t="s">
        <v>1545</v>
      </c>
      <c r="K632" t="str">
        <f>VLOOKUP($J632,'Product_Dim (2)'!$A$2:$G$101,{3,4,5,6},FALSE)</f>
        <v>Electronics</v>
      </c>
      <c r="L632" t="str">
        <f>VLOOKUP($J632,'Product_Dim (2)'!$A$2:$G$101,{4,5,6},FALSE)</f>
        <v>Audio</v>
      </c>
      <c r="M632" s="6">
        <f t="array" ref="M632">VLOOKUP($J632,'Product_Dim (2)'!$A$2:$G$101,{6},FALSE)</f>
        <v>439.07</v>
      </c>
      <c r="N632">
        <f>VLOOKUP($J632,'Product_Dim (2)'!$A$2:$G$101,7,FALSE)</f>
        <v>142</v>
      </c>
      <c r="O632" t="s">
        <v>1749</v>
      </c>
      <c r="P632" t="str">
        <f>VLOOKUP($O632,'Store_Dim (2)'!$A$2:$E$21,2,FALSE)</f>
        <v>Johnson-Wright</v>
      </c>
      <c r="Q632" t="str">
        <f>VLOOKUP(Table6[[#This Row],[Store_ID]],Table4[],3,FALSE)</f>
        <v>North</v>
      </c>
      <c r="R632" t="str">
        <f>VLOOKUP(Table6[[#This Row],[Store_ID]],Table4[],4,FALSE)</f>
        <v>Hoodberg</v>
      </c>
      <c r="S632" t="str">
        <f>VLOOKUP(Table6[[#This Row],[Store_ID]],Table4[],5,FALSE)</f>
        <v>Outlet</v>
      </c>
      <c r="T632">
        <v>4</v>
      </c>
      <c r="U632" s="6">
        <v>432.29</v>
      </c>
      <c r="V632" s="10">
        <v>0.16</v>
      </c>
      <c r="W632" t="s">
        <v>1812</v>
      </c>
      <c r="X632" s="6">
        <v>1452.4944</v>
      </c>
      <c r="AE632"/>
    </row>
    <row r="633" spans="1:31" x14ac:dyDescent="0.25">
      <c r="A633" t="s">
        <v>2440</v>
      </c>
      <c r="B633" t="str">
        <f>VLOOKUP(Table6[[#This Row],[Customer_ID]],Table1[[Customer_ID]:[Name]],2,FALSE)</f>
        <v>Jennifer Garcia</v>
      </c>
      <c r="C633" t="str">
        <f>VLOOKUP(Table6[[#This Row],[Customer_ID]],Table1[[Customer_ID]:[City]],5,FALSE)</f>
        <v>New Sean</v>
      </c>
      <c r="D633">
        <f>VLOOKUP(Table6[[#This Row],[Customer_ID]],Table1[],3,FALSE)</f>
        <v>61</v>
      </c>
      <c r="E633" t="str">
        <f>VLOOKUP(Table6[[#This Row],[Customer_ID]],Table1[],4,FALSE)</f>
        <v>Female</v>
      </c>
      <c r="F633" t="str">
        <f>VLOOKUP(Table6[[#This Row],[Customer_ID]],Table1[],6,FALSE)</f>
        <v>New Mexico</v>
      </c>
      <c r="G633" t="str">
        <f>VLOOKUP(Table6[[#This Row],[Customer_ID]],Table1[],8,FALSE)</f>
        <v>Bronze</v>
      </c>
      <c r="H633" t="s">
        <v>289</v>
      </c>
      <c r="I633" s="16">
        <v>45311</v>
      </c>
      <c r="J633" t="s">
        <v>1609</v>
      </c>
      <c r="K633" t="str">
        <f>VLOOKUP($J633,'Product_Dim (2)'!$A$2:$G$101,{3,4,5,6},FALSE)</f>
        <v>Electronics</v>
      </c>
      <c r="L633" t="str">
        <f>VLOOKUP($J633,'Product_Dim (2)'!$A$2:$G$101,{4,5,6},FALSE)</f>
        <v>Mobile</v>
      </c>
      <c r="M633" s="6">
        <f t="array" ref="M633">VLOOKUP($J633,'Product_Dim (2)'!$A$2:$G$101,{6},FALSE)</f>
        <v>326.06</v>
      </c>
      <c r="N633">
        <f>VLOOKUP($J633,'Product_Dim (2)'!$A$2:$G$101,7,FALSE)</f>
        <v>301</v>
      </c>
      <c r="O633" t="s">
        <v>1780</v>
      </c>
      <c r="P633" t="str">
        <f>VLOOKUP($O633,'Store_Dim (2)'!$A$2:$E$21,2,FALSE)</f>
        <v>Gardner, Humphrey and Contreras</v>
      </c>
      <c r="Q633" t="str">
        <f>VLOOKUP(Table6[[#This Row],[Store_ID]],Table4[],3,FALSE)</f>
        <v>East</v>
      </c>
      <c r="R633" t="str">
        <f>VLOOKUP(Table6[[#This Row],[Store_ID]],Table4[],4,FALSE)</f>
        <v>Johnsonville</v>
      </c>
      <c r="S633" t="str">
        <f>VLOOKUP(Table6[[#This Row],[Store_ID]],Table4[],5,FALSE)</f>
        <v>Flagship</v>
      </c>
      <c r="T633">
        <v>2</v>
      </c>
      <c r="U633" s="6">
        <v>925.78</v>
      </c>
      <c r="V633" s="10">
        <v>0.14000000000000001</v>
      </c>
      <c r="W633" t="s">
        <v>1812</v>
      </c>
      <c r="X633" s="6">
        <v>1592.3416</v>
      </c>
      <c r="AE633"/>
    </row>
    <row r="634" spans="1:31" x14ac:dyDescent="0.25">
      <c r="A634" t="s">
        <v>2441</v>
      </c>
      <c r="B634" t="str">
        <f>VLOOKUP(Table6[[#This Row],[Customer_ID]],Table1[[Customer_ID]:[Name]],2,FALSE)</f>
        <v>Andrea Harris</v>
      </c>
      <c r="C634" t="str">
        <f>VLOOKUP(Table6[[#This Row],[Customer_ID]],Table1[[Customer_ID]:[City]],5,FALSE)</f>
        <v>West Kelseyberg</v>
      </c>
      <c r="D634">
        <f>VLOOKUP(Table6[[#This Row],[Customer_ID]],Table1[],3,FALSE)</f>
        <v>41</v>
      </c>
      <c r="E634" t="str">
        <f>VLOOKUP(Table6[[#This Row],[Customer_ID]],Table1[],4,FALSE)</f>
        <v>Female</v>
      </c>
      <c r="F634" t="str">
        <f>VLOOKUP(Table6[[#This Row],[Customer_ID]],Table1[],6,FALSE)</f>
        <v>Kansas</v>
      </c>
      <c r="G634" t="str">
        <f>VLOOKUP(Table6[[#This Row],[Customer_ID]],Table1[],8,FALSE)</f>
        <v>Platinum</v>
      </c>
      <c r="H634" t="s">
        <v>1453</v>
      </c>
      <c r="I634" s="16">
        <v>45605</v>
      </c>
      <c r="J634" t="s">
        <v>1581</v>
      </c>
      <c r="K634" t="str">
        <f>VLOOKUP($J634,'Product_Dim (2)'!$A$2:$G$101,{3,4,5,6},FALSE)</f>
        <v>Clothing</v>
      </c>
      <c r="L634" t="str">
        <f>VLOOKUP($J634,'Product_Dim (2)'!$A$2:$G$101,{4,5,6},FALSE)</f>
        <v>Accessories</v>
      </c>
      <c r="M634" s="6">
        <f t="array" ref="M634">VLOOKUP($J634,'Product_Dim (2)'!$A$2:$G$101,{6},FALSE)</f>
        <v>174.02</v>
      </c>
      <c r="N634">
        <f>VLOOKUP($J634,'Product_Dim (2)'!$A$2:$G$101,7,FALSE)</f>
        <v>268</v>
      </c>
      <c r="O634" t="s">
        <v>1775</v>
      </c>
      <c r="P634" t="str">
        <f>VLOOKUP($O634,'Store_Dim (2)'!$A$2:$E$21,2,FALSE)</f>
        <v>Aguirre-Keller</v>
      </c>
      <c r="Q634" t="str">
        <f>VLOOKUP(Table6[[#This Row],[Store_ID]],Table4[],3,FALSE)</f>
        <v>South</v>
      </c>
      <c r="R634" t="str">
        <f>VLOOKUP(Table6[[#This Row],[Store_ID]],Table4[],4,FALSE)</f>
        <v>Lake Michael</v>
      </c>
      <c r="S634" t="str">
        <f>VLOOKUP(Table6[[#This Row],[Store_ID]],Table4[],5,FALSE)</f>
        <v>Online</v>
      </c>
      <c r="T634">
        <v>2</v>
      </c>
      <c r="U634" s="6">
        <v>151.47</v>
      </c>
      <c r="V634" s="10">
        <v>0.21</v>
      </c>
      <c r="W634" t="s">
        <v>1809</v>
      </c>
      <c r="X634" s="6">
        <v>239.32259999999999</v>
      </c>
      <c r="AE634"/>
    </row>
    <row r="635" spans="1:31" x14ac:dyDescent="0.25">
      <c r="A635" t="s">
        <v>2442</v>
      </c>
      <c r="B635" t="str">
        <f>VLOOKUP(Table6[[#This Row],[Customer_ID]],Table1[[Customer_ID]:[Name]],2,FALSE)</f>
        <v>William Cortez</v>
      </c>
      <c r="C635" t="str">
        <f>VLOOKUP(Table6[[#This Row],[Customer_ID]],Table1[[Customer_ID]:[City]],5,FALSE)</f>
        <v>Port Hannahport</v>
      </c>
      <c r="D635">
        <f>VLOOKUP(Table6[[#This Row],[Customer_ID]],Table1[],3,FALSE)</f>
        <v>29</v>
      </c>
      <c r="E635" t="str">
        <f>VLOOKUP(Table6[[#This Row],[Customer_ID]],Table1[],4,FALSE)</f>
        <v>Male</v>
      </c>
      <c r="F635" t="str">
        <f>VLOOKUP(Table6[[#This Row],[Customer_ID]],Table1[],6,FALSE)</f>
        <v>Ohio</v>
      </c>
      <c r="G635" t="str">
        <f>VLOOKUP(Table6[[#This Row],[Customer_ID]],Table1[],8,FALSE)</f>
        <v>Bronze</v>
      </c>
      <c r="H635" t="s">
        <v>1373</v>
      </c>
      <c r="I635" s="16">
        <v>45338</v>
      </c>
      <c r="J635" t="s">
        <v>1697</v>
      </c>
      <c r="K635" t="str">
        <f>VLOOKUP($J635,'Product_Dim (2)'!$A$2:$G$101,{3,4,5,6},FALSE)</f>
        <v>Beauty</v>
      </c>
      <c r="L635" t="str">
        <f>VLOOKUP($J635,'Product_Dim (2)'!$A$2:$G$101,{4,5,6},FALSE)</f>
        <v>Skincare</v>
      </c>
      <c r="M635" s="6">
        <f t="array" ref="M635">VLOOKUP($J635,'Product_Dim (2)'!$A$2:$G$101,{6},FALSE)</f>
        <v>250.41615384615383</v>
      </c>
      <c r="N635">
        <f>VLOOKUP($J635,'Product_Dim (2)'!$A$2:$G$101,7,FALSE)</f>
        <v>159</v>
      </c>
      <c r="O635" t="s">
        <v>1772</v>
      </c>
      <c r="P635" t="str">
        <f>VLOOKUP($O635,'Store_Dim (2)'!$A$2:$E$21,2,FALSE)</f>
        <v>Hill, Wagner and Ballard</v>
      </c>
      <c r="Q635" t="str">
        <f>VLOOKUP(Table6[[#This Row],[Store_ID]],Table4[],3,FALSE)</f>
        <v>East</v>
      </c>
      <c r="R635" t="str">
        <f>VLOOKUP(Table6[[#This Row],[Store_ID]],Table4[],4,FALSE)</f>
        <v>East Davidville</v>
      </c>
      <c r="S635" t="str">
        <f>VLOOKUP(Table6[[#This Row],[Store_ID]],Table4[],5,FALSE)</f>
        <v>Online</v>
      </c>
      <c r="T635">
        <v>1</v>
      </c>
      <c r="U635" s="6">
        <v>343.05</v>
      </c>
      <c r="V635" s="10">
        <v>0.28000000000000003</v>
      </c>
      <c r="W635" t="s">
        <v>1809</v>
      </c>
      <c r="X635" s="6">
        <v>246.99600000000001</v>
      </c>
      <c r="AE635"/>
    </row>
    <row r="636" spans="1:31" x14ac:dyDescent="0.25">
      <c r="A636" t="s">
        <v>2443</v>
      </c>
      <c r="B636" t="str">
        <f>VLOOKUP(Table6[[#This Row],[Customer_ID]],Table1[[Customer_ID]:[Name]],2,FALSE)</f>
        <v>Cody Diaz</v>
      </c>
      <c r="C636" t="str">
        <f>VLOOKUP(Table6[[#This Row],[Customer_ID]],Table1[[Customer_ID]:[City]],5,FALSE)</f>
        <v>South Aaronside</v>
      </c>
      <c r="D636">
        <f>VLOOKUP(Table6[[#This Row],[Customer_ID]],Table1[],3,FALSE)</f>
        <v>27</v>
      </c>
      <c r="E636" t="str">
        <f>VLOOKUP(Table6[[#This Row],[Customer_ID]],Table1[],4,FALSE)</f>
        <v>Female</v>
      </c>
      <c r="F636" t="str">
        <f>VLOOKUP(Table6[[#This Row],[Customer_ID]],Table1[],6,FALSE)</f>
        <v>New Hampshire</v>
      </c>
      <c r="G636" t="str">
        <f>VLOOKUP(Table6[[#This Row],[Customer_ID]],Table1[],8,FALSE)</f>
        <v>Silver</v>
      </c>
      <c r="H636" t="s">
        <v>241</v>
      </c>
      <c r="I636" s="16">
        <v>45642</v>
      </c>
      <c r="J636" t="s">
        <v>1565</v>
      </c>
      <c r="K636" t="str">
        <f>VLOOKUP($J636,'Product_Dim (2)'!$A$2:$G$101,{3,4,5,6},FALSE)</f>
        <v>Sports</v>
      </c>
      <c r="L636" t="str">
        <f>VLOOKUP($J636,'Product_Dim (2)'!$A$2:$G$101,{4,5,6},FALSE)</f>
        <v>Accessories</v>
      </c>
      <c r="M636" s="6">
        <f t="array" ref="M636">VLOOKUP($J636,'Product_Dim (2)'!$A$2:$G$101,{6},FALSE)</f>
        <v>144.53</v>
      </c>
      <c r="N636">
        <f>VLOOKUP($J636,'Product_Dim (2)'!$A$2:$G$101,7,FALSE)</f>
        <v>367</v>
      </c>
      <c r="O636" t="s">
        <v>1752</v>
      </c>
      <c r="P636" t="str">
        <f>VLOOKUP($O636,'Store_Dim (2)'!$A$2:$E$21,2,FALSE)</f>
        <v>Alexander Group</v>
      </c>
      <c r="Q636" t="str">
        <f>VLOOKUP(Table6[[#This Row],[Store_ID]],Table4[],3,FALSE)</f>
        <v>South</v>
      </c>
      <c r="R636" t="str">
        <f>VLOOKUP(Table6[[#This Row],[Store_ID]],Table4[],4,FALSE)</f>
        <v>Port Sharon</v>
      </c>
      <c r="S636" t="str">
        <f>VLOOKUP(Table6[[#This Row],[Store_ID]],Table4[],5,FALSE)</f>
        <v>Online</v>
      </c>
      <c r="T636">
        <v>1</v>
      </c>
      <c r="U636" s="6">
        <v>373.06</v>
      </c>
      <c r="V636" s="10">
        <v>0.11</v>
      </c>
      <c r="W636" t="s">
        <v>1809</v>
      </c>
      <c r="X636" s="6">
        <v>332.02339999999998</v>
      </c>
      <c r="AE636"/>
    </row>
    <row r="637" spans="1:31" x14ac:dyDescent="0.25">
      <c r="A637" t="s">
        <v>2444</v>
      </c>
      <c r="B637" t="str">
        <f>VLOOKUP(Table6[[#This Row],[Customer_ID]],Table1[[Customer_ID]:[Name]],2,FALSE)</f>
        <v>Katrina Perez</v>
      </c>
      <c r="C637" t="str">
        <f>VLOOKUP(Table6[[#This Row],[Customer_ID]],Table1[[Customer_ID]:[City]],5,FALSE)</f>
        <v>West Rebecca</v>
      </c>
      <c r="D637">
        <f>VLOOKUP(Table6[[#This Row],[Customer_ID]],Table1[],3,FALSE)</f>
        <v>63</v>
      </c>
      <c r="E637" t="str">
        <f>VLOOKUP(Table6[[#This Row],[Customer_ID]],Table1[],4,FALSE)</f>
        <v>Male</v>
      </c>
      <c r="F637" t="str">
        <f>VLOOKUP(Table6[[#This Row],[Customer_ID]],Table1[],6,FALSE)</f>
        <v>Ohio</v>
      </c>
      <c r="G637" t="str">
        <f>VLOOKUP(Table6[[#This Row],[Customer_ID]],Table1[],8,FALSE)</f>
        <v>Silver</v>
      </c>
      <c r="H637" t="s">
        <v>1264</v>
      </c>
      <c r="I637" s="16">
        <v>45693</v>
      </c>
      <c r="J637" t="s">
        <v>1567</v>
      </c>
      <c r="K637" t="str">
        <f>VLOOKUP($J637,'Product_Dim (2)'!$A$2:$G$101,{3,4,5,6},FALSE)</f>
        <v>Clothing</v>
      </c>
      <c r="L637" t="str">
        <f>VLOOKUP($J637,'Product_Dim (2)'!$A$2:$G$101,{4,5,6},FALSE)</f>
        <v>Bottoms</v>
      </c>
      <c r="M637" s="6">
        <f t="array" ref="M637">VLOOKUP($J637,'Product_Dim (2)'!$A$2:$G$101,{6},FALSE)</f>
        <v>265.73266666666666</v>
      </c>
      <c r="N637">
        <f>VLOOKUP($J637,'Product_Dim (2)'!$A$2:$G$101,7,FALSE)</f>
        <v>343</v>
      </c>
      <c r="O637" t="s">
        <v>1784</v>
      </c>
      <c r="P637" t="str">
        <f>VLOOKUP($O637,'Store_Dim (2)'!$A$2:$E$21,2,FALSE)</f>
        <v>Shelton PLC</v>
      </c>
      <c r="Q637" t="str">
        <f>VLOOKUP(Table6[[#This Row],[Store_ID]],Table4[],3,FALSE)</f>
        <v>North</v>
      </c>
      <c r="R637" t="str">
        <f>VLOOKUP(Table6[[#This Row],[Store_ID]],Table4[],4,FALSE)</f>
        <v>East Jenniferstad</v>
      </c>
      <c r="S637" t="str">
        <f>VLOOKUP(Table6[[#This Row],[Store_ID]],Table4[],5,FALSE)</f>
        <v>Flagship</v>
      </c>
      <c r="T637">
        <v>1</v>
      </c>
      <c r="U637" s="6">
        <v>124.98</v>
      </c>
      <c r="V637" s="10">
        <v>7.0000000000000007E-2</v>
      </c>
      <c r="W637" t="s">
        <v>1812</v>
      </c>
      <c r="X637" s="6">
        <v>116.23139999999999</v>
      </c>
      <c r="AE637"/>
    </row>
    <row r="638" spans="1:31" x14ac:dyDescent="0.25">
      <c r="A638" t="s">
        <v>2445</v>
      </c>
      <c r="B638" t="str">
        <f>VLOOKUP(Table6[[#This Row],[Customer_ID]],Table1[[Customer_ID]:[Name]],2,FALSE)</f>
        <v>Adam Rowland</v>
      </c>
      <c r="C638" t="str">
        <f>VLOOKUP(Table6[[#This Row],[Customer_ID]],Table1[[Customer_ID]:[City]],5,FALSE)</f>
        <v>Welchview</v>
      </c>
      <c r="D638">
        <f>VLOOKUP(Table6[[#This Row],[Customer_ID]],Table1[],3,FALSE)</f>
        <v>48</v>
      </c>
      <c r="E638" t="str">
        <f>VLOOKUP(Table6[[#This Row],[Customer_ID]],Table1[],4,FALSE)</f>
        <v>Female</v>
      </c>
      <c r="F638" t="str">
        <f>VLOOKUP(Table6[[#This Row],[Customer_ID]],Table1[],6,FALSE)</f>
        <v>California</v>
      </c>
      <c r="G638" t="str">
        <f>VLOOKUP(Table6[[#This Row],[Customer_ID]],Table1[],8,FALSE)</f>
        <v>Gold</v>
      </c>
      <c r="H638" t="s">
        <v>858</v>
      </c>
      <c r="I638" s="16">
        <v>45763</v>
      </c>
      <c r="J638" t="s">
        <v>1677</v>
      </c>
      <c r="K638" t="str">
        <f>VLOOKUP($J638,'Product_Dim (2)'!$A$2:$G$101,{3,4,5,6},FALSE)</f>
        <v>Sports</v>
      </c>
      <c r="L638" t="str">
        <f>VLOOKUP($J638,'Product_Dim (2)'!$A$2:$G$101,{4,5,6},FALSE)</f>
        <v>Team Sports</v>
      </c>
      <c r="M638" s="6">
        <f t="array" ref="M638">VLOOKUP($J638,'Product_Dim (2)'!$A$2:$G$101,{6},FALSE)</f>
        <v>107.06</v>
      </c>
      <c r="N638">
        <f>VLOOKUP($J638,'Product_Dim (2)'!$A$2:$G$101,7,FALSE)</f>
        <v>359</v>
      </c>
      <c r="O638" t="s">
        <v>1796</v>
      </c>
      <c r="P638" t="str">
        <f>VLOOKUP($O638,'Store_Dim (2)'!$A$2:$E$21,2,FALSE)</f>
        <v>Mann-Austin</v>
      </c>
      <c r="Q638" t="str">
        <f>VLOOKUP(Table6[[#This Row],[Store_ID]],Table4[],3,FALSE)</f>
        <v>East</v>
      </c>
      <c r="R638" t="str">
        <f>VLOOKUP(Table6[[#This Row],[Store_ID]],Table4[],4,FALSE)</f>
        <v>Vasquezborough</v>
      </c>
      <c r="S638" t="str">
        <f>VLOOKUP(Table6[[#This Row],[Store_ID]],Table4[],5,FALSE)</f>
        <v>Online</v>
      </c>
      <c r="T638">
        <v>4</v>
      </c>
      <c r="U638" s="6">
        <v>221.49</v>
      </c>
      <c r="V638" s="10">
        <v>0.26</v>
      </c>
      <c r="W638" t="s">
        <v>1809</v>
      </c>
      <c r="X638" s="6">
        <v>655.61040000000003</v>
      </c>
      <c r="AE638"/>
    </row>
    <row r="639" spans="1:31" x14ac:dyDescent="0.25">
      <c r="A639" t="s">
        <v>2446</v>
      </c>
      <c r="B639" t="str">
        <f>VLOOKUP(Table6[[#This Row],[Customer_ID]],Table1[[Customer_ID]:[Name]],2,FALSE)</f>
        <v>Christopher Garcia Dds</v>
      </c>
      <c r="C639" t="str">
        <f>VLOOKUP(Table6[[#This Row],[Customer_ID]],Table1[[Customer_ID]:[City]],5,FALSE)</f>
        <v>New Joseph</v>
      </c>
      <c r="D639">
        <f>VLOOKUP(Table6[[#This Row],[Customer_ID]],Table1[],3,FALSE)</f>
        <v>18</v>
      </c>
      <c r="E639" t="str">
        <f>VLOOKUP(Table6[[#This Row],[Customer_ID]],Table1[],4,FALSE)</f>
        <v>Male</v>
      </c>
      <c r="F639" t="str">
        <f>VLOOKUP(Table6[[#This Row],[Customer_ID]],Table1[],6,FALSE)</f>
        <v>Missouri</v>
      </c>
      <c r="G639" t="str">
        <f>VLOOKUP(Table6[[#This Row],[Customer_ID]],Table1[],8,FALSE)</f>
        <v>Gold</v>
      </c>
      <c r="H639" t="s">
        <v>560</v>
      </c>
      <c r="I639" s="16">
        <v>45572</v>
      </c>
      <c r="J639" t="s">
        <v>1577</v>
      </c>
      <c r="K639" t="str">
        <f>VLOOKUP($J639,'Product_Dim (2)'!$A$2:$G$101,{3,4,5,6},FALSE)</f>
        <v>Clothing</v>
      </c>
      <c r="L639" t="str">
        <f>VLOOKUP($J639,'Product_Dim (2)'!$A$2:$G$101,{4,5,6},FALSE)</f>
        <v>Tops</v>
      </c>
      <c r="M639" s="6">
        <f t="array" ref="M639">VLOOKUP($J639,'Product_Dim (2)'!$A$2:$G$101,{6},FALSE)</f>
        <v>265.73266666666666</v>
      </c>
      <c r="N639">
        <f>VLOOKUP($J639,'Product_Dim (2)'!$A$2:$G$101,7,FALSE)</f>
        <v>360</v>
      </c>
      <c r="O639" t="s">
        <v>1784</v>
      </c>
      <c r="P639" t="str">
        <f>VLOOKUP($O639,'Store_Dim (2)'!$A$2:$E$21,2,FALSE)</f>
        <v>Shelton PLC</v>
      </c>
      <c r="Q639" t="str">
        <f>VLOOKUP(Table6[[#This Row],[Store_ID]],Table4[],3,FALSE)</f>
        <v>North</v>
      </c>
      <c r="R639" t="str">
        <f>VLOOKUP(Table6[[#This Row],[Store_ID]],Table4[],4,FALSE)</f>
        <v>East Jenniferstad</v>
      </c>
      <c r="S639" t="str">
        <f>VLOOKUP(Table6[[#This Row],[Store_ID]],Table4[],5,FALSE)</f>
        <v>Flagship</v>
      </c>
      <c r="T639">
        <v>1</v>
      </c>
      <c r="U639" s="6">
        <v>563.32000000000005</v>
      </c>
      <c r="V639" s="10">
        <v>0.01</v>
      </c>
      <c r="W639" t="s">
        <v>1809</v>
      </c>
      <c r="X639" s="6">
        <v>557.68680000000006</v>
      </c>
      <c r="AE639"/>
    </row>
    <row r="640" spans="1:31" x14ac:dyDescent="0.25">
      <c r="A640" t="s">
        <v>2447</v>
      </c>
      <c r="B640" t="str">
        <f>VLOOKUP(Table6[[#This Row],[Customer_ID]],Table1[[Customer_ID]:[Name]],2,FALSE)</f>
        <v>Daniel Bell</v>
      </c>
      <c r="C640" t="str">
        <f>VLOOKUP(Table6[[#This Row],[Customer_ID]],Table1[[Customer_ID]:[City]],5,FALSE)</f>
        <v>Deniseberg</v>
      </c>
      <c r="D640">
        <f>VLOOKUP(Table6[[#This Row],[Customer_ID]],Table1[],3,FALSE)</f>
        <v>56</v>
      </c>
      <c r="E640" t="str">
        <f>VLOOKUP(Table6[[#This Row],[Customer_ID]],Table1[],4,FALSE)</f>
        <v>Male</v>
      </c>
      <c r="F640" t="str">
        <f>VLOOKUP(Table6[[#This Row],[Customer_ID]],Table1[],6,FALSE)</f>
        <v>Arkansas</v>
      </c>
      <c r="G640" t="str">
        <f>VLOOKUP(Table6[[#This Row],[Customer_ID]],Table1[],8,FALSE)</f>
        <v>Silver</v>
      </c>
      <c r="H640" t="s">
        <v>1204</v>
      </c>
      <c r="I640" s="16">
        <v>45338</v>
      </c>
      <c r="J640" t="s">
        <v>1553</v>
      </c>
      <c r="K640" t="str">
        <f>VLOOKUP($J640,'Product_Dim (2)'!$A$2:$G$101,{3,4,5,6},FALSE)</f>
        <v>Electronics</v>
      </c>
      <c r="L640" t="str">
        <f>VLOOKUP($J640,'Product_Dim (2)'!$A$2:$G$101,{4,5,6},FALSE)</f>
        <v>Accessories</v>
      </c>
      <c r="M640" s="6">
        <f t="array" ref="M640">VLOOKUP($J640,'Product_Dim (2)'!$A$2:$G$101,{6},FALSE)</f>
        <v>449.4</v>
      </c>
      <c r="N640">
        <f>VLOOKUP($J640,'Product_Dim (2)'!$A$2:$G$101,7,FALSE)</f>
        <v>274.7</v>
      </c>
      <c r="O640" t="s">
        <v>1735</v>
      </c>
      <c r="P640" t="str">
        <f>VLOOKUP($O640,'Store_Dim (2)'!$A$2:$E$21,2,FALSE)</f>
        <v>Rivera-Warner</v>
      </c>
      <c r="Q640" t="str">
        <f>VLOOKUP(Table6[[#This Row],[Store_ID]],Table4[],3,FALSE)</f>
        <v>East</v>
      </c>
      <c r="R640" t="str">
        <f>VLOOKUP(Table6[[#This Row],[Store_ID]],Table4[],4,FALSE)</f>
        <v>Washingtonfurt</v>
      </c>
      <c r="S640" t="str">
        <f>VLOOKUP(Table6[[#This Row],[Store_ID]],Table4[],5,FALSE)</f>
        <v>Flagship</v>
      </c>
      <c r="T640">
        <v>1</v>
      </c>
      <c r="U640" s="6">
        <v>362.93</v>
      </c>
      <c r="V640" s="10">
        <v>0.27</v>
      </c>
      <c r="W640" t="s">
        <v>1807</v>
      </c>
      <c r="X640" s="6">
        <v>264.93889999999999</v>
      </c>
      <c r="AE640"/>
    </row>
    <row r="641" spans="1:31" x14ac:dyDescent="0.25">
      <c r="A641" t="s">
        <v>2448</v>
      </c>
      <c r="B641" t="str">
        <f>VLOOKUP(Table6[[#This Row],[Customer_ID]],Table1[[Customer_ID]:[Name]],2,FALSE)</f>
        <v>John Jones</v>
      </c>
      <c r="C641" t="str">
        <f>VLOOKUP(Table6[[#This Row],[Customer_ID]],Table1[[Customer_ID]:[City]],5,FALSE)</f>
        <v>North Michaelborough</v>
      </c>
      <c r="D641">
        <f>VLOOKUP(Table6[[#This Row],[Customer_ID]],Table1[],3,FALSE)</f>
        <v>58</v>
      </c>
      <c r="E641" t="str">
        <f>VLOOKUP(Table6[[#This Row],[Customer_ID]],Table1[],4,FALSE)</f>
        <v>Female</v>
      </c>
      <c r="F641" t="str">
        <f>VLOOKUP(Table6[[#This Row],[Customer_ID]],Table1[],6,FALSE)</f>
        <v>Oregon</v>
      </c>
      <c r="G641" t="str">
        <f>VLOOKUP(Table6[[#This Row],[Customer_ID]],Table1[],8,FALSE)</f>
        <v>Silver</v>
      </c>
      <c r="H641" t="s">
        <v>1045</v>
      </c>
      <c r="I641" s="16">
        <v>45373</v>
      </c>
      <c r="J641" t="s">
        <v>1553</v>
      </c>
      <c r="K641" t="str">
        <f>VLOOKUP($J641,'Product_Dim (2)'!$A$2:$G$101,{3,4,5,6},FALSE)</f>
        <v>Electronics</v>
      </c>
      <c r="L641" t="str">
        <f>VLOOKUP($J641,'Product_Dim (2)'!$A$2:$G$101,{4,5,6},FALSE)</f>
        <v>Accessories</v>
      </c>
      <c r="M641" s="6">
        <f t="array" ref="M641">VLOOKUP($J641,'Product_Dim (2)'!$A$2:$G$101,{6},FALSE)</f>
        <v>449.4</v>
      </c>
      <c r="N641">
        <f>VLOOKUP($J641,'Product_Dim (2)'!$A$2:$G$101,7,FALSE)</f>
        <v>274.7</v>
      </c>
      <c r="O641" t="s">
        <v>1784</v>
      </c>
      <c r="P641" t="str">
        <f>VLOOKUP($O641,'Store_Dim (2)'!$A$2:$E$21,2,FALSE)</f>
        <v>Shelton PLC</v>
      </c>
      <c r="Q641" t="str">
        <f>VLOOKUP(Table6[[#This Row],[Store_ID]],Table4[],3,FALSE)</f>
        <v>North</v>
      </c>
      <c r="R641" t="str">
        <f>VLOOKUP(Table6[[#This Row],[Store_ID]],Table4[],4,FALSE)</f>
        <v>East Jenniferstad</v>
      </c>
      <c r="S641" t="str">
        <f>VLOOKUP(Table6[[#This Row],[Store_ID]],Table4[],5,FALSE)</f>
        <v>Flagship</v>
      </c>
      <c r="T641">
        <v>4</v>
      </c>
      <c r="U641" s="6">
        <v>369.22</v>
      </c>
      <c r="V641" s="10">
        <v>0.18</v>
      </c>
      <c r="W641" t="s">
        <v>1812</v>
      </c>
      <c r="X641" s="6">
        <v>1211.0416</v>
      </c>
      <c r="AE641"/>
    </row>
    <row r="642" spans="1:31" x14ac:dyDescent="0.25">
      <c r="A642" t="s">
        <v>2449</v>
      </c>
      <c r="B642" t="str">
        <f>VLOOKUP(Table6[[#This Row],[Customer_ID]],Table1[[Customer_ID]:[Name]],2,FALSE)</f>
        <v>Jackie Thompson</v>
      </c>
      <c r="C642" t="str">
        <f>VLOOKUP(Table6[[#This Row],[Customer_ID]],Table1[[Customer_ID]:[City]],5,FALSE)</f>
        <v>South Edwin</v>
      </c>
      <c r="D642">
        <f>VLOOKUP(Table6[[#This Row],[Customer_ID]],Table1[],3,FALSE)</f>
        <v>48</v>
      </c>
      <c r="E642" t="str">
        <f>VLOOKUP(Table6[[#This Row],[Customer_ID]],Table1[],4,FALSE)</f>
        <v>Female</v>
      </c>
      <c r="F642" t="str">
        <f>VLOOKUP(Table6[[#This Row],[Customer_ID]],Table1[],6,FALSE)</f>
        <v>New Jersey</v>
      </c>
      <c r="G642" t="str">
        <f>VLOOKUP(Table6[[#This Row],[Customer_ID]],Table1[],8,FALSE)</f>
        <v>Bronze</v>
      </c>
      <c r="H642" t="s">
        <v>1261</v>
      </c>
      <c r="I642" s="16">
        <v>45590</v>
      </c>
      <c r="J642" t="s">
        <v>1723</v>
      </c>
      <c r="K642" t="str">
        <f>VLOOKUP($J642,'Product_Dim (2)'!$A$2:$G$101,{3,4,5,6},FALSE)</f>
        <v>Clothing</v>
      </c>
      <c r="L642" t="str">
        <f>VLOOKUP($J642,'Product_Dim (2)'!$A$2:$G$101,{4,5,6},FALSE)</f>
        <v>Outerwear</v>
      </c>
      <c r="M642" s="6">
        <f t="array" ref="M642">VLOOKUP($J642,'Product_Dim (2)'!$A$2:$G$101,{6},FALSE)</f>
        <v>358.47</v>
      </c>
      <c r="N642">
        <f>VLOOKUP($J642,'Product_Dim (2)'!$A$2:$G$101,7,FALSE)</f>
        <v>143</v>
      </c>
      <c r="O642" t="s">
        <v>1782</v>
      </c>
      <c r="P642" t="str">
        <f>VLOOKUP($O642,'Store_Dim (2)'!$A$2:$E$21,2,FALSE)</f>
        <v>Mcdonald Inc</v>
      </c>
      <c r="Q642" t="str">
        <f>VLOOKUP(Table6[[#This Row],[Store_ID]],Table4[],3,FALSE)</f>
        <v>South</v>
      </c>
      <c r="R642" t="str">
        <f>VLOOKUP(Table6[[#This Row],[Store_ID]],Table4[],4,FALSE)</f>
        <v>Christopherland</v>
      </c>
      <c r="S642" t="str">
        <f>VLOOKUP(Table6[[#This Row],[Store_ID]],Table4[],5,FALSE)</f>
        <v>Outlet</v>
      </c>
      <c r="T642">
        <v>3</v>
      </c>
      <c r="U642" s="6">
        <v>950.83</v>
      </c>
      <c r="V642" s="10">
        <v>0.06</v>
      </c>
      <c r="W642" t="s">
        <v>1809</v>
      </c>
      <c r="X642" s="6">
        <v>2681.3406</v>
      </c>
      <c r="AE642"/>
    </row>
    <row r="643" spans="1:31" x14ac:dyDescent="0.25">
      <c r="A643" t="s">
        <v>2450</v>
      </c>
      <c r="B643" t="str">
        <f>VLOOKUP(Table6[[#This Row],[Customer_ID]],Table1[[Customer_ID]:[Name]],2,FALSE)</f>
        <v>Carlos Skinner</v>
      </c>
      <c r="C643" t="str">
        <f>VLOOKUP(Table6[[#This Row],[Customer_ID]],Table1[[Customer_ID]:[City]],5,FALSE)</f>
        <v>Dwaynemouth</v>
      </c>
      <c r="D643">
        <f>VLOOKUP(Table6[[#This Row],[Customer_ID]],Table1[],3,FALSE)</f>
        <v>46</v>
      </c>
      <c r="E643" t="str">
        <f>VLOOKUP(Table6[[#This Row],[Customer_ID]],Table1[],4,FALSE)</f>
        <v>Male</v>
      </c>
      <c r="F643" t="str">
        <f>VLOOKUP(Table6[[#This Row],[Customer_ID]],Table1[],6,FALSE)</f>
        <v>Alabama</v>
      </c>
      <c r="G643" t="str">
        <f>VLOOKUP(Table6[[#This Row],[Customer_ID]],Table1[],8,FALSE)</f>
        <v>Bronze</v>
      </c>
      <c r="H643" t="s">
        <v>479</v>
      </c>
      <c r="I643" s="16">
        <v>45365</v>
      </c>
      <c r="J643" t="s">
        <v>1605</v>
      </c>
      <c r="K643" t="str">
        <f>VLOOKUP($J643,'Product_Dim (2)'!$A$2:$G$101,{3,4,5,6},FALSE)</f>
        <v>Clothing</v>
      </c>
      <c r="L643" t="str">
        <f>VLOOKUP($J643,'Product_Dim (2)'!$A$2:$G$101,{4,5,6},FALSE)</f>
        <v>Footwear</v>
      </c>
      <c r="M643" s="6">
        <f t="array" ref="M643">VLOOKUP($J643,'Product_Dim (2)'!$A$2:$G$101,{6},FALSE)</f>
        <v>353.47</v>
      </c>
      <c r="N643">
        <f>VLOOKUP($J643,'Product_Dim (2)'!$A$2:$G$101,7,FALSE)</f>
        <v>214</v>
      </c>
      <c r="O643" t="s">
        <v>1780</v>
      </c>
      <c r="P643" t="str">
        <f>VLOOKUP($O643,'Store_Dim (2)'!$A$2:$E$21,2,FALSE)</f>
        <v>Gardner, Humphrey and Contreras</v>
      </c>
      <c r="Q643" t="str">
        <f>VLOOKUP(Table6[[#This Row],[Store_ID]],Table4[],3,FALSE)</f>
        <v>East</v>
      </c>
      <c r="R643" t="str">
        <f>VLOOKUP(Table6[[#This Row],[Store_ID]],Table4[],4,FALSE)</f>
        <v>Johnsonville</v>
      </c>
      <c r="S643" t="str">
        <f>VLOOKUP(Table6[[#This Row],[Store_ID]],Table4[],5,FALSE)</f>
        <v>Flagship</v>
      </c>
      <c r="T643">
        <v>3</v>
      </c>
      <c r="U643" s="6">
        <v>338.79</v>
      </c>
      <c r="V643" s="10">
        <v>0.01</v>
      </c>
      <c r="W643" t="s">
        <v>1807</v>
      </c>
      <c r="X643" s="6">
        <v>1006.2063000000001</v>
      </c>
      <c r="AE643"/>
    </row>
    <row r="644" spans="1:31" x14ac:dyDescent="0.25">
      <c r="A644" t="s">
        <v>2451</v>
      </c>
      <c r="B644" t="str">
        <f>VLOOKUP(Table6[[#This Row],[Customer_ID]],Table1[[Customer_ID]:[Name]],2,FALSE)</f>
        <v>Edward Rivera</v>
      </c>
      <c r="C644" t="str">
        <f>VLOOKUP(Table6[[#This Row],[Customer_ID]],Table1[[Customer_ID]:[City]],5,FALSE)</f>
        <v>Chungmouth</v>
      </c>
      <c r="D644">
        <f>VLOOKUP(Table6[[#This Row],[Customer_ID]],Table1[],3,FALSE)</f>
        <v>32</v>
      </c>
      <c r="E644" t="str">
        <f>VLOOKUP(Table6[[#This Row],[Customer_ID]],Table1[],4,FALSE)</f>
        <v>Female</v>
      </c>
      <c r="F644" t="str">
        <f>VLOOKUP(Table6[[#This Row],[Customer_ID]],Table1[],6,FALSE)</f>
        <v>South Carolina</v>
      </c>
      <c r="G644" t="str">
        <f>VLOOKUP(Table6[[#This Row],[Customer_ID]],Table1[],8,FALSE)</f>
        <v>Gold</v>
      </c>
      <c r="H644" t="s">
        <v>488</v>
      </c>
      <c r="I644" s="16">
        <v>45711</v>
      </c>
      <c r="J644" t="s">
        <v>1711</v>
      </c>
      <c r="K644" t="str">
        <f>VLOOKUP($J644,'Product_Dim (2)'!$A$2:$G$101,{3,4,5,6},FALSE)</f>
        <v>Electronics</v>
      </c>
      <c r="L644" t="str">
        <f>VLOOKUP($J644,'Product_Dim (2)'!$A$2:$G$101,{4,5,6},FALSE)</f>
        <v>Accessories</v>
      </c>
      <c r="M644" s="6">
        <f t="array" ref="M644">VLOOKUP($J644,'Product_Dim (2)'!$A$2:$G$101,{6},FALSE)</f>
        <v>340.14</v>
      </c>
      <c r="N644">
        <f>VLOOKUP($J644,'Product_Dim (2)'!$A$2:$G$101,7,FALSE)</f>
        <v>361</v>
      </c>
      <c r="O644" t="s">
        <v>1740</v>
      </c>
      <c r="P644" t="str">
        <f>VLOOKUP($O644,'Store_Dim (2)'!$A$2:$E$21,2,FALSE)</f>
        <v>Martinez, Adkins and Johnson</v>
      </c>
      <c r="Q644" t="str">
        <f>VLOOKUP(Table6[[#This Row],[Store_ID]],Table4[],3,FALSE)</f>
        <v>North</v>
      </c>
      <c r="R644" t="str">
        <f>VLOOKUP(Table6[[#This Row],[Store_ID]],Table4[],4,FALSE)</f>
        <v>Danielmouth</v>
      </c>
      <c r="S644" t="str">
        <f>VLOOKUP(Table6[[#This Row],[Store_ID]],Table4[],5,FALSE)</f>
        <v>Flagship</v>
      </c>
      <c r="T644">
        <v>3</v>
      </c>
      <c r="U644" s="6">
        <v>853.32</v>
      </c>
      <c r="V644" s="10">
        <v>7.0000000000000007E-2</v>
      </c>
      <c r="W644" t="s">
        <v>1812</v>
      </c>
      <c r="X644" s="6">
        <v>2380.7628</v>
      </c>
      <c r="AE644"/>
    </row>
    <row r="645" spans="1:31" x14ac:dyDescent="0.25">
      <c r="A645" t="s">
        <v>2452</v>
      </c>
      <c r="B645" t="str">
        <f>VLOOKUP(Table6[[#This Row],[Customer_ID]],Table1[[Customer_ID]:[Name]],2,FALSE)</f>
        <v>Denise Griffin</v>
      </c>
      <c r="C645" t="str">
        <f>VLOOKUP(Table6[[#This Row],[Customer_ID]],Table1[[Customer_ID]:[City]],5,FALSE)</f>
        <v>West Markhaven</v>
      </c>
      <c r="D645">
        <f>VLOOKUP(Table6[[#This Row],[Customer_ID]],Table1[],3,FALSE)</f>
        <v>33</v>
      </c>
      <c r="E645" t="str">
        <f>VLOOKUP(Table6[[#This Row],[Customer_ID]],Table1[],4,FALSE)</f>
        <v>Male</v>
      </c>
      <c r="F645" t="str">
        <f>VLOOKUP(Table6[[#This Row],[Customer_ID]],Table1[],6,FALSE)</f>
        <v>Florida</v>
      </c>
      <c r="G645" t="str">
        <f>VLOOKUP(Table6[[#This Row],[Customer_ID]],Table1[],8,FALSE)</f>
        <v>Platinum</v>
      </c>
      <c r="H645" t="s">
        <v>497</v>
      </c>
      <c r="I645" s="16">
        <v>45586</v>
      </c>
      <c r="J645" t="s">
        <v>1683</v>
      </c>
      <c r="K645" t="str">
        <f>VLOOKUP($J645,'Product_Dim (2)'!$A$2:$G$101,{3,4,5,6},FALSE)</f>
        <v>Electronics</v>
      </c>
      <c r="L645" t="str">
        <f>VLOOKUP($J645,'Product_Dim (2)'!$A$2:$G$101,{4,5,6},FALSE)</f>
        <v>Computer</v>
      </c>
      <c r="M645" s="6">
        <f t="array" ref="M645">VLOOKUP($J645,'Product_Dim (2)'!$A$2:$G$101,{6},FALSE)</f>
        <v>392.89</v>
      </c>
      <c r="N645">
        <f>VLOOKUP($J645,'Product_Dim (2)'!$A$2:$G$101,7,FALSE)</f>
        <v>320</v>
      </c>
      <c r="O645" t="s">
        <v>1759</v>
      </c>
      <c r="P645" t="str">
        <f>VLOOKUP($O645,'Store_Dim (2)'!$A$2:$E$21,2,FALSE)</f>
        <v>Benson-Elliott</v>
      </c>
      <c r="Q645" t="str">
        <f>VLOOKUP(Table6[[#This Row],[Store_ID]],Table4[],3,FALSE)</f>
        <v>East</v>
      </c>
      <c r="R645" t="str">
        <f>VLOOKUP(Table6[[#This Row],[Store_ID]],Table4[],4,FALSE)</f>
        <v>Port Josephberg</v>
      </c>
      <c r="S645" t="str">
        <f>VLOOKUP(Table6[[#This Row],[Store_ID]],Table4[],5,FALSE)</f>
        <v>Online</v>
      </c>
      <c r="T645">
        <v>3</v>
      </c>
      <c r="U645" s="6">
        <v>89.78</v>
      </c>
      <c r="V645" s="10">
        <v>0.2</v>
      </c>
      <c r="W645" t="s">
        <v>1812</v>
      </c>
      <c r="X645" s="6">
        <v>215.47200000000001</v>
      </c>
      <c r="AE645"/>
    </row>
    <row r="646" spans="1:31" x14ac:dyDescent="0.25">
      <c r="A646" t="s">
        <v>2453</v>
      </c>
      <c r="B646" t="str">
        <f>VLOOKUP(Table6[[#This Row],[Customer_ID]],Table1[[Customer_ID]:[Name]],2,FALSE)</f>
        <v>Todd Poole</v>
      </c>
      <c r="C646" t="str">
        <f>VLOOKUP(Table6[[#This Row],[Customer_ID]],Table1[[Customer_ID]:[City]],5,FALSE)</f>
        <v>Johnsonshire</v>
      </c>
      <c r="D646">
        <f>VLOOKUP(Table6[[#This Row],[Customer_ID]],Table1[],3,FALSE)</f>
        <v>29</v>
      </c>
      <c r="E646" t="str">
        <f>VLOOKUP(Table6[[#This Row],[Customer_ID]],Table1[],4,FALSE)</f>
        <v>Female</v>
      </c>
      <c r="F646" t="str">
        <f>VLOOKUP(Table6[[#This Row],[Customer_ID]],Table1[],6,FALSE)</f>
        <v>Ohio</v>
      </c>
      <c r="G646" t="str">
        <f>VLOOKUP(Table6[[#This Row],[Customer_ID]],Table1[],8,FALSE)</f>
        <v>Bronze</v>
      </c>
      <c r="H646" t="s">
        <v>622</v>
      </c>
      <c r="I646" s="16">
        <v>45334</v>
      </c>
      <c r="J646" t="s">
        <v>1641</v>
      </c>
      <c r="K646" t="str">
        <f>VLOOKUP($J646,'Product_Dim (2)'!$A$2:$G$101,{3,4,5,6},FALSE)</f>
        <v>Home</v>
      </c>
      <c r="L646" t="str">
        <f>VLOOKUP($J646,'Product_Dim (2)'!$A$2:$G$101,{4,5,6},FALSE)</f>
        <v>Decor</v>
      </c>
      <c r="M646" s="6">
        <f t="array" ref="M646">VLOOKUP($J646,'Product_Dim (2)'!$A$2:$G$101,{6},FALSE)</f>
        <v>81.75</v>
      </c>
      <c r="N646">
        <f ca="1">VLOOKUP($J646,'Product_Dim (2)'!$A$2:$G$101,7,FALSE)</f>
        <v>0</v>
      </c>
      <c r="O646" t="s">
        <v>1740</v>
      </c>
      <c r="P646" t="str">
        <f>VLOOKUP($O646,'Store_Dim (2)'!$A$2:$E$21,2,FALSE)</f>
        <v>Martinez, Adkins and Johnson</v>
      </c>
      <c r="Q646" t="str">
        <f>VLOOKUP(Table6[[#This Row],[Store_ID]],Table4[],3,FALSE)</f>
        <v>North</v>
      </c>
      <c r="R646" t="str">
        <f>VLOOKUP(Table6[[#This Row],[Store_ID]],Table4[],4,FALSE)</f>
        <v>Danielmouth</v>
      </c>
      <c r="S646" t="str">
        <f>VLOOKUP(Table6[[#This Row],[Store_ID]],Table4[],5,FALSE)</f>
        <v>Flagship</v>
      </c>
      <c r="T646">
        <v>1</v>
      </c>
      <c r="U646" s="6">
        <v>172.04</v>
      </c>
      <c r="V646" s="10">
        <v>0.04</v>
      </c>
      <c r="W646" t="s">
        <v>1809</v>
      </c>
      <c r="X646" s="6">
        <v>165.1584</v>
      </c>
      <c r="AE646"/>
    </row>
    <row r="647" spans="1:31" x14ac:dyDescent="0.25">
      <c r="A647" t="s">
        <v>2454</v>
      </c>
      <c r="B647" t="str">
        <f>VLOOKUP(Table6[[#This Row],[Customer_ID]],Table1[[Customer_ID]:[Name]],2,FALSE)</f>
        <v>Michael Foley</v>
      </c>
      <c r="C647" t="str">
        <f>VLOOKUP(Table6[[#This Row],[Customer_ID]],Table1[[Customer_ID]:[City]],5,FALSE)</f>
        <v>Oneillfurt</v>
      </c>
      <c r="D647">
        <f>VLOOKUP(Table6[[#This Row],[Customer_ID]],Table1[],3,FALSE)</f>
        <v>63</v>
      </c>
      <c r="E647" t="str">
        <f>VLOOKUP(Table6[[#This Row],[Customer_ID]],Table1[],4,FALSE)</f>
        <v>Female</v>
      </c>
      <c r="F647" t="str">
        <f>VLOOKUP(Table6[[#This Row],[Customer_ID]],Table1[],6,FALSE)</f>
        <v>Vermont</v>
      </c>
      <c r="G647" t="str">
        <f>VLOOKUP(Table6[[#This Row],[Customer_ID]],Table1[],8,FALSE)</f>
        <v>Gold</v>
      </c>
      <c r="H647" t="s">
        <v>1424</v>
      </c>
      <c r="I647" s="16">
        <v>45333</v>
      </c>
      <c r="J647" t="s">
        <v>1639</v>
      </c>
      <c r="K647" t="str">
        <f>VLOOKUP($J647,'Product_Dim (2)'!$A$2:$G$101,{3,4,5,6},FALSE)</f>
        <v>Sports</v>
      </c>
      <c r="L647" t="str">
        <f>VLOOKUP($J647,'Product_Dim (2)'!$A$2:$G$101,{4,5,6},FALSE)</f>
        <v>Accessories</v>
      </c>
      <c r="M647" s="6">
        <f t="array" ref="M647">VLOOKUP($J647,'Product_Dim (2)'!$A$2:$G$101,{6},FALSE)</f>
        <v>434.84</v>
      </c>
      <c r="N647">
        <f>VLOOKUP($J647,'Product_Dim (2)'!$A$2:$G$101,7,FALSE)</f>
        <v>185</v>
      </c>
      <c r="O647" t="s">
        <v>1740</v>
      </c>
      <c r="P647" t="str">
        <f>VLOOKUP($O647,'Store_Dim (2)'!$A$2:$E$21,2,FALSE)</f>
        <v>Martinez, Adkins and Johnson</v>
      </c>
      <c r="Q647" t="str">
        <f>VLOOKUP(Table6[[#This Row],[Store_ID]],Table4[],3,FALSE)</f>
        <v>North</v>
      </c>
      <c r="R647" t="str">
        <f>VLOOKUP(Table6[[#This Row],[Store_ID]],Table4[],4,FALSE)</f>
        <v>Danielmouth</v>
      </c>
      <c r="S647" t="str">
        <f>VLOOKUP(Table6[[#This Row],[Store_ID]],Table4[],5,FALSE)</f>
        <v>Flagship</v>
      </c>
      <c r="T647">
        <v>1</v>
      </c>
      <c r="U647" s="6">
        <v>389.2</v>
      </c>
      <c r="V647" s="10">
        <v>0.05</v>
      </c>
      <c r="W647" t="s">
        <v>1807</v>
      </c>
      <c r="X647" s="6">
        <v>369.74</v>
      </c>
      <c r="AE647"/>
    </row>
    <row r="648" spans="1:31" x14ac:dyDescent="0.25">
      <c r="A648" t="s">
        <v>2455</v>
      </c>
      <c r="B648" t="str">
        <f>VLOOKUP(Table6[[#This Row],[Customer_ID]],Table1[[Customer_ID]:[Name]],2,FALSE)</f>
        <v>Paul Cox</v>
      </c>
      <c r="C648" t="str">
        <f>VLOOKUP(Table6[[#This Row],[Customer_ID]],Table1[[Customer_ID]:[City]],5,FALSE)</f>
        <v>East Julie</v>
      </c>
      <c r="D648">
        <f>VLOOKUP(Table6[[#This Row],[Customer_ID]],Table1[],3,FALSE)</f>
        <v>60</v>
      </c>
      <c r="E648" t="str">
        <f>VLOOKUP(Table6[[#This Row],[Customer_ID]],Table1[],4,FALSE)</f>
        <v>Female</v>
      </c>
      <c r="F648" t="str">
        <f>VLOOKUP(Table6[[#This Row],[Customer_ID]],Table1[],6,FALSE)</f>
        <v>Kansas</v>
      </c>
      <c r="G648" t="str">
        <f>VLOOKUP(Table6[[#This Row],[Customer_ID]],Table1[],8,FALSE)</f>
        <v>Silver</v>
      </c>
      <c r="H648" t="s">
        <v>1406</v>
      </c>
      <c r="I648" s="16">
        <v>45778</v>
      </c>
      <c r="J648" t="s">
        <v>1685</v>
      </c>
      <c r="K648" t="str">
        <f>VLOOKUP($J648,'Product_Dim (2)'!$A$2:$G$101,{3,4,5,6},FALSE)</f>
        <v>Electronics</v>
      </c>
      <c r="L648" t="str">
        <f>VLOOKUP($J648,'Product_Dim (2)'!$A$2:$G$101,{4,5,6},FALSE)</f>
        <v>Appliances</v>
      </c>
      <c r="M648" s="6">
        <f t="array" ref="M648">VLOOKUP($J648,'Product_Dim (2)'!$A$2:$G$101,{6},FALSE)</f>
        <v>480.9</v>
      </c>
      <c r="N648">
        <f>VLOOKUP($J648,'Product_Dim (2)'!$A$2:$G$101,7,FALSE)</f>
        <v>104</v>
      </c>
      <c r="O648" t="s">
        <v>1780</v>
      </c>
      <c r="P648" t="str">
        <f>VLOOKUP($O648,'Store_Dim (2)'!$A$2:$E$21,2,FALSE)</f>
        <v>Gardner, Humphrey and Contreras</v>
      </c>
      <c r="Q648" t="str">
        <f>VLOOKUP(Table6[[#This Row],[Store_ID]],Table4[],3,FALSE)</f>
        <v>East</v>
      </c>
      <c r="R648" t="str">
        <f>VLOOKUP(Table6[[#This Row],[Store_ID]],Table4[],4,FALSE)</f>
        <v>Johnsonville</v>
      </c>
      <c r="S648" t="str">
        <f>VLOOKUP(Table6[[#This Row],[Store_ID]],Table4[],5,FALSE)</f>
        <v>Flagship</v>
      </c>
      <c r="T648">
        <v>3</v>
      </c>
      <c r="U648" s="6">
        <v>865.96</v>
      </c>
      <c r="V648" s="10">
        <v>0.12</v>
      </c>
      <c r="W648" t="s">
        <v>1809</v>
      </c>
      <c r="X648" s="6">
        <v>2286.1343999999999</v>
      </c>
      <c r="AE648"/>
    </row>
    <row r="649" spans="1:31" x14ac:dyDescent="0.25">
      <c r="A649" t="s">
        <v>2456</v>
      </c>
      <c r="B649" t="str">
        <f>VLOOKUP(Table6[[#This Row],[Customer_ID]],Table1[[Customer_ID]:[Name]],2,FALSE)</f>
        <v>Steve Mclaughlin</v>
      </c>
      <c r="C649" t="str">
        <f>VLOOKUP(Table6[[#This Row],[Customer_ID]],Table1[[Customer_ID]:[City]],5,FALSE)</f>
        <v>Josephmouth</v>
      </c>
      <c r="D649">
        <f>VLOOKUP(Table6[[#This Row],[Customer_ID]],Table1[],3,FALSE)</f>
        <v>64</v>
      </c>
      <c r="E649" t="str">
        <f>VLOOKUP(Table6[[#This Row],[Customer_ID]],Table1[],4,FALSE)</f>
        <v>Male</v>
      </c>
      <c r="F649" t="str">
        <f>VLOOKUP(Table6[[#This Row],[Customer_ID]],Table1[],6,FALSE)</f>
        <v>New Hampshire</v>
      </c>
      <c r="G649" t="str">
        <f>VLOOKUP(Table6[[#This Row],[Customer_ID]],Table1[],8,FALSE)</f>
        <v>Bronze</v>
      </c>
      <c r="H649" t="s">
        <v>557</v>
      </c>
      <c r="I649" s="16">
        <v>45592</v>
      </c>
      <c r="J649" t="s">
        <v>1569</v>
      </c>
      <c r="K649" t="str">
        <f>VLOOKUP($J649,'Product_Dim (2)'!$A$2:$G$101,{3,4,5,6},FALSE)</f>
        <v>Sports</v>
      </c>
      <c r="L649" t="str">
        <f>VLOOKUP($J649,'Product_Dim (2)'!$A$2:$G$101,{4,5,6},FALSE)</f>
        <v>Equipment</v>
      </c>
      <c r="M649" s="6">
        <f t="array" ref="M649">VLOOKUP($J649,'Product_Dim (2)'!$A$2:$G$101,{6},FALSE)</f>
        <v>21.34</v>
      </c>
      <c r="N649">
        <f>VLOOKUP($J649,'Product_Dim (2)'!$A$2:$G$101,7,FALSE)</f>
        <v>65</v>
      </c>
      <c r="O649" t="s">
        <v>1740</v>
      </c>
      <c r="P649" t="str">
        <f>VLOOKUP($O649,'Store_Dim (2)'!$A$2:$E$21,2,FALSE)</f>
        <v>Martinez, Adkins and Johnson</v>
      </c>
      <c r="Q649" t="str">
        <f>VLOOKUP(Table6[[#This Row],[Store_ID]],Table4[],3,FALSE)</f>
        <v>North</v>
      </c>
      <c r="R649" t="str">
        <f>VLOOKUP(Table6[[#This Row],[Store_ID]],Table4[],4,FALSE)</f>
        <v>Danielmouth</v>
      </c>
      <c r="S649" t="str">
        <f>VLOOKUP(Table6[[#This Row],[Store_ID]],Table4[],5,FALSE)</f>
        <v>Flagship</v>
      </c>
      <c r="T649">
        <v>3</v>
      </c>
      <c r="U649" s="6">
        <v>79.95</v>
      </c>
      <c r="V649" s="10">
        <v>0.2</v>
      </c>
      <c r="W649" t="s">
        <v>1812</v>
      </c>
      <c r="X649" s="6">
        <v>191.88</v>
      </c>
      <c r="AE649"/>
    </row>
    <row r="650" spans="1:31" x14ac:dyDescent="0.25">
      <c r="A650" t="s">
        <v>2457</v>
      </c>
      <c r="B650" t="str">
        <f>VLOOKUP(Table6[[#This Row],[Customer_ID]],Table1[[Customer_ID]:[Name]],2,FALSE)</f>
        <v>Erika Padilla</v>
      </c>
      <c r="C650" t="str">
        <f>VLOOKUP(Table6[[#This Row],[Customer_ID]],Table1[[Customer_ID]:[City]],5,FALSE)</f>
        <v>Andrewsland</v>
      </c>
      <c r="D650">
        <f>VLOOKUP(Table6[[#This Row],[Customer_ID]],Table1[],3,FALSE)</f>
        <v>50</v>
      </c>
      <c r="E650" t="str">
        <f>VLOOKUP(Table6[[#This Row],[Customer_ID]],Table1[],4,FALSE)</f>
        <v>Male</v>
      </c>
      <c r="F650" t="str">
        <f>VLOOKUP(Table6[[#This Row],[Customer_ID]],Table1[],6,FALSE)</f>
        <v>Alabama</v>
      </c>
      <c r="G650" t="str">
        <f>VLOOKUP(Table6[[#This Row],[Customer_ID]],Table1[],8,FALSE)</f>
        <v>Silver</v>
      </c>
      <c r="H650" t="s">
        <v>1177</v>
      </c>
      <c r="I650" s="16">
        <v>45259</v>
      </c>
      <c r="J650" t="s">
        <v>1583</v>
      </c>
      <c r="K650" t="str">
        <f>VLOOKUP($J650,'Product_Dim (2)'!$A$2:$G$101,{3,4,5,6},FALSE)</f>
        <v>Electronics</v>
      </c>
      <c r="L650" t="str">
        <f>VLOOKUP($J650,'Product_Dim (2)'!$A$2:$G$101,{4,5,6},FALSE)</f>
        <v>Audio</v>
      </c>
      <c r="M650" s="6">
        <f t="array" ref="M650">VLOOKUP($J650,'Product_Dim (2)'!$A$2:$G$101,{6},FALSE)</f>
        <v>322.41000000000003</v>
      </c>
      <c r="N650">
        <f>VLOOKUP($J650,'Product_Dim (2)'!$A$2:$G$101,7,FALSE)</f>
        <v>213</v>
      </c>
      <c r="O650" t="s">
        <v>1762</v>
      </c>
      <c r="P650" t="str">
        <f>VLOOKUP($O650,'Store_Dim (2)'!$A$2:$E$21,2,FALSE)</f>
        <v>Martinez-Mullins</v>
      </c>
      <c r="Q650" t="str">
        <f>VLOOKUP(Table6[[#This Row],[Store_ID]],Table4[],3,FALSE)</f>
        <v>South</v>
      </c>
      <c r="R650" t="str">
        <f>VLOOKUP(Table6[[#This Row],[Store_ID]],Table4[],4,FALSE)</f>
        <v>Williamsfurt</v>
      </c>
      <c r="S650" t="str">
        <f>VLOOKUP(Table6[[#This Row],[Store_ID]],Table4[],5,FALSE)</f>
        <v>Online</v>
      </c>
      <c r="T650">
        <v>1</v>
      </c>
      <c r="U650" s="6">
        <v>566.5</v>
      </c>
      <c r="V650" s="10">
        <v>0.25</v>
      </c>
      <c r="W650" t="s">
        <v>1812</v>
      </c>
      <c r="X650" s="6">
        <v>424.875</v>
      </c>
      <c r="AE650"/>
    </row>
    <row r="651" spans="1:31" x14ac:dyDescent="0.25">
      <c r="A651" t="s">
        <v>2458</v>
      </c>
      <c r="B651" t="str">
        <f>VLOOKUP(Table6[[#This Row],[Customer_ID]],Table1[[Customer_ID]:[Name]],2,FALSE)</f>
        <v>Cassandra Perez</v>
      </c>
      <c r="C651" t="str">
        <f>VLOOKUP(Table6[[#This Row],[Customer_ID]],Table1[[Customer_ID]:[City]],5,FALSE)</f>
        <v>Brandonville</v>
      </c>
      <c r="D651">
        <f>VLOOKUP(Table6[[#This Row],[Customer_ID]],Table1[],3,FALSE)</f>
        <v>31</v>
      </c>
      <c r="E651" t="str">
        <f>VLOOKUP(Table6[[#This Row],[Customer_ID]],Table1[],4,FALSE)</f>
        <v>Male</v>
      </c>
      <c r="F651" t="str">
        <f>VLOOKUP(Table6[[#This Row],[Customer_ID]],Table1[],6,FALSE)</f>
        <v>Mississippi</v>
      </c>
      <c r="G651" t="str">
        <f>VLOOKUP(Table6[[#This Row],[Customer_ID]],Table1[],8,FALSE)</f>
        <v>Bronze</v>
      </c>
      <c r="H651" t="s">
        <v>1238</v>
      </c>
      <c r="I651" s="16">
        <v>45801</v>
      </c>
      <c r="J651" t="s">
        <v>1573</v>
      </c>
      <c r="K651" t="str">
        <f>VLOOKUP($J651,'Product_Dim (2)'!$A$2:$G$101,{3,4,5,6},FALSE)</f>
        <v>Home</v>
      </c>
      <c r="L651" t="str">
        <f>VLOOKUP($J651,'Product_Dim (2)'!$A$2:$G$101,{4,5,6},FALSE)</f>
        <v>Storage</v>
      </c>
      <c r="M651" s="6">
        <f t="array" ref="M651">VLOOKUP($J651,'Product_Dim (2)'!$A$2:$G$101,{6},FALSE)</f>
        <v>123.46</v>
      </c>
      <c r="N651">
        <f>VLOOKUP($J651,'Product_Dim (2)'!$A$2:$G$101,7,FALSE)</f>
        <v>76</v>
      </c>
      <c r="O651" t="s">
        <v>1735</v>
      </c>
      <c r="P651" t="str">
        <f>VLOOKUP($O651,'Store_Dim (2)'!$A$2:$E$21,2,FALSE)</f>
        <v>Rivera-Warner</v>
      </c>
      <c r="Q651" t="str">
        <f>VLOOKUP(Table6[[#This Row],[Store_ID]],Table4[],3,FALSE)</f>
        <v>East</v>
      </c>
      <c r="R651" t="str">
        <f>VLOOKUP(Table6[[#This Row],[Store_ID]],Table4[],4,FALSE)</f>
        <v>Washingtonfurt</v>
      </c>
      <c r="S651" t="str">
        <f>VLOOKUP(Table6[[#This Row],[Store_ID]],Table4[],5,FALSE)</f>
        <v>Flagship</v>
      </c>
      <c r="T651">
        <v>2</v>
      </c>
      <c r="U651" s="6">
        <v>347.95</v>
      </c>
      <c r="V651" s="10">
        <v>0.13</v>
      </c>
      <c r="W651" t="s">
        <v>1812</v>
      </c>
      <c r="X651" s="6">
        <v>605.43299999999999</v>
      </c>
      <c r="AE651"/>
    </row>
    <row r="652" spans="1:31" x14ac:dyDescent="0.25">
      <c r="A652" t="s">
        <v>2459</v>
      </c>
      <c r="B652" t="str">
        <f>VLOOKUP(Table6[[#This Row],[Customer_ID]],Table1[[Customer_ID]:[Name]],2,FALSE)</f>
        <v>Joan Johnson</v>
      </c>
      <c r="C652" t="str">
        <f>VLOOKUP(Table6[[#This Row],[Customer_ID]],Table1[[Customer_ID]:[City]],5,FALSE)</f>
        <v>Lake Josephport</v>
      </c>
      <c r="D652">
        <f>VLOOKUP(Table6[[#This Row],[Customer_ID]],Table1[],3,FALSE)</f>
        <v>50</v>
      </c>
      <c r="E652" t="str">
        <f>VLOOKUP(Table6[[#This Row],[Customer_ID]],Table1[],4,FALSE)</f>
        <v>Female</v>
      </c>
      <c r="F652" t="str">
        <f>VLOOKUP(Table6[[#This Row],[Customer_ID]],Table1[],6,FALSE)</f>
        <v>Maine</v>
      </c>
      <c r="G652" t="str">
        <f>VLOOKUP(Table6[[#This Row],[Customer_ID]],Table1[],8,FALSE)</f>
        <v>Platinum</v>
      </c>
      <c r="H652" t="s">
        <v>675</v>
      </c>
      <c r="I652" s="16">
        <v>45347</v>
      </c>
      <c r="J652" t="s">
        <v>1647</v>
      </c>
      <c r="K652" t="str">
        <f>VLOOKUP($J652,'Product_Dim (2)'!$A$2:$G$101,{3,4,5,6},FALSE)</f>
        <v>Clothing</v>
      </c>
      <c r="L652" t="str">
        <f>VLOOKUP($J652,'Product_Dim (2)'!$A$2:$G$101,{4,5,6},FALSE)</f>
        <v>Accessories</v>
      </c>
      <c r="M652" s="6">
        <f t="array" ref="M652">VLOOKUP($J652,'Product_Dim (2)'!$A$2:$G$101,{6},FALSE)</f>
        <v>113.83</v>
      </c>
      <c r="N652">
        <f>VLOOKUP($J652,'Product_Dim (2)'!$A$2:$G$101,7,FALSE)</f>
        <v>485</v>
      </c>
      <c r="O652" t="s">
        <v>1749</v>
      </c>
      <c r="P652" t="str">
        <f>VLOOKUP($O652,'Store_Dim (2)'!$A$2:$E$21,2,FALSE)</f>
        <v>Johnson-Wright</v>
      </c>
      <c r="Q652" t="str">
        <f>VLOOKUP(Table6[[#This Row],[Store_ID]],Table4[],3,FALSE)</f>
        <v>North</v>
      </c>
      <c r="R652" t="str">
        <f>VLOOKUP(Table6[[#This Row],[Store_ID]],Table4[],4,FALSE)</f>
        <v>Hoodberg</v>
      </c>
      <c r="S652" t="str">
        <f>VLOOKUP(Table6[[#This Row],[Store_ID]],Table4[],5,FALSE)</f>
        <v>Outlet</v>
      </c>
      <c r="T652">
        <v>2</v>
      </c>
      <c r="U652" s="6">
        <v>250.83</v>
      </c>
      <c r="V652" s="10">
        <v>0.15</v>
      </c>
      <c r="W652" t="s">
        <v>1809</v>
      </c>
      <c r="X652" s="6">
        <v>426.411</v>
      </c>
      <c r="AE652"/>
    </row>
    <row r="653" spans="1:31" x14ac:dyDescent="0.25">
      <c r="A653" t="s">
        <v>2460</v>
      </c>
      <c r="B653" t="str">
        <f>VLOOKUP(Table6[[#This Row],[Customer_ID]],Table1[[Customer_ID]:[Name]],2,FALSE)</f>
        <v>Denise Griffin</v>
      </c>
      <c r="C653" t="str">
        <f>VLOOKUP(Table6[[#This Row],[Customer_ID]],Table1[[Customer_ID]:[City]],5,FALSE)</f>
        <v>West Markhaven</v>
      </c>
      <c r="D653">
        <f>VLOOKUP(Table6[[#This Row],[Customer_ID]],Table1[],3,FALSE)</f>
        <v>33</v>
      </c>
      <c r="E653" t="str">
        <f>VLOOKUP(Table6[[#This Row],[Customer_ID]],Table1[],4,FALSE)</f>
        <v>Male</v>
      </c>
      <c r="F653" t="str">
        <f>VLOOKUP(Table6[[#This Row],[Customer_ID]],Table1[],6,FALSE)</f>
        <v>Florida</v>
      </c>
      <c r="G653" t="str">
        <f>VLOOKUP(Table6[[#This Row],[Customer_ID]],Table1[],8,FALSE)</f>
        <v>Platinum</v>
      </c>
      <c r="H653" t="s">
        <v>497</v>
      </c>
      <c r="I653" s="16">
        <v>45721</v>
      </c>
      <c r="J653" t="s">
        <v>1673</v>
      </c>
      <c r="K653" t="str">
        <f>VLOOKUP($J653,'Product_Dim (2)'!$A$2:$G$101,{3,4,5,6},FALSE)</f>
        <v>Beauty</v>
      </c>
      <c r="L653" t="str">
        <f>VLOOKUP($J653,'Product_Dim (2)'!$A$2:$G$101,{4,5,6},FALSE)</f>
        <v>Haircare</v>
      </c>
      <c r="M653" s="6">
        <f t="array" ref="M653">VLOOKUP($J653,'Product_Dim (2)'!$A$2:$G$101,{6},FALSE)</f>
        <v>214.32</v>
      </c>
      <c r="N653">
        <f>VLOOKUP($J653,'Product_Dim (2)'!$A$2:$G$101,7,FALSE)</f>
        <v>383</v>
      </c>
      <c r="O653" t="s">
        <v>1740</v>
      </c>
      <c r="P653" t="str">
        <f>VLOOKUP($O653,'Store_Dim (2)'!$A$2:$E$21,2,FALSE)</f>
        <v>Martinez, Adkins and Johnson</v>
      </c>
      <c r="Q653" t="str">
        <f>VLOOKUP(Table6[[#This Row],[Store_ID]],Table4[],3,FALSE)</f>
        <v>North</v>
      </c>
      <c r="R653" t="str">
        <f>VLOOKUP(Table6[[#This Row],[Store_ID]],Table4[],4,FALSE)</f>
        <v>Danielmouth</v>
      </c>
      <c r="S653" t="str">
        <f>VLOOKUP(Table6[[#This Row],[Store_ID]],Table4[],5,FALSE)</f>
        <v>Flagship</v>
      </c>
      <c r="T653">
        <v>1</v>
      </c>
      <c r="U653" s="6">
        <v>888.05</v>
      </c>
      <c r="V653" s="10">
        <v>0.2</v>
      </c>
      <c r="W653" t="s">
        <v>1809</v>
      </c>
      <c r="X653" s="6">
        <v>710.44</v>
      </c>
      <c r="AE653"/>
    </row>
    <row r="654" spans="1:31" x14ac:dyDescent="0.25">
      <c r="A654" t="s">
        <v>2461</v>
      </c>
      <c r="B654" t="str">
        <f>VLOOKUP(Table6[[#This Row],[Customer_ID]],Table1[[Customer_ID]:[Name]],2,FALSE)</f>
        <v>Amber Jackson</v>
      </c>
      <c r="C654" t="str">
        <f>VLOOKUP(Table6[[#This Row],[Customer_ID]],Table1[[Customer_ID]:[City]],5,FALSE)</f>
        <v>Deborahborough</v>
      </c>
      <c r="D654">
        <f>VLOOKUP(Table6[[#This Row],[Customer_ID]],Table1[],3,FALSE)</f>
        <v>29</v>
      </c>
      <c r="E654" t="str">
        <f>VLOOKUP(Table6[[#This Row],[Customer_ID]],Table1[],4,FALSE)</f>
        <v>Female</v>
      </c>
      <c r="F654" t="str">
        <f>VLOOKUP(Table6[[#This Row],[Customer_ID]],Table1[],6,FALSE)</f>
        <v>South Dakota</v>
      </c>
      <c r="G654" t="str">
        <f>VLOOKUP(Table6[[#This Row],[Customer_ID]],Table1[],8,FALSE)</f>
        <v>Platinum</v>
      </c>
      <c r="H654" t="s">
        <v>36</v>
      </c>
      <c r="I654" s="16">
        <v>45531</v>
      </c>
      <c r="J654" t="s">
        <v>1609</v>
      </c>
      <c r="K654" t="str">
        <f>VLOOKUP($J654,'Product_Dim (2)'!$A$2:$G$101,{3,4,5,6},FALSE)</f>
        <v>Electronics</v>
      </c>
      <c r="L654" t="str">
        <f>VLOOKUP($J654,'Product_Dim (2)'!$A$2:$G$101,{4,5,6},FALSE)</f>
        <v>Mobile</v>
      </c>
      <c r="M654" s="6">
        <f t="array" ref="M654">VLOOKUP($J654,'Product_Dim (2)'!$A$2:$G$101,{6},FALSE)</f>
        <v>326.06</v>
      </c>
      <c r="N654">
        <f>VLOOKUP($J654,'Product_Dim (2)'!$A$2:$G$101,7,FALSE)</f>
        <v>301</v>
      </c>
      <c r="O654" t="s">
        <v>1793</v>
      </c>
      <c r="P654" t="str">
        <f>VLOOKUP($O654,'Store_Dim (2)'!$A$2:$E$21,2,FALSE)</f>
        <v>Guerrero-Schmitt</v>
      </c>
      <c r="Q654" t="str">
        <f>VLOOKUP(Table6[[#This Row],[Store_ID]],Table4[],3,FALSE)</f>
        <v>East</v>
      </c>
      <c r="R654" t="str">
        <f>VLOOKUP(Table6[[#This Row],[Store_ID]],Table4[],4,FALSE)</f>
        <v>East Stevechester</v>
      </c>
      <c r="S654" t="str">
        <f>VLOOKUP(Table6[[#This Row],[Store_ID]],Table4[],5,FALSE)</f>
        <v>Flagship</v>
      </c>
      <c r="T654">
        <v>2</v>
      </c>
      <c r="U654" s="6">
        <v>673.02</v>
      </c>
      <c r="V654" s="10">
        <v>0.11</v>
      </c>
      <c r="W654" t="s">
        <v>1809</v>
      </c>
      <c r="X654" s="6">
        <v>1197.9756</v>
      </c>
      <c r="AE654"/>
    </row>
    <row r="655" spans="1:31" x14ac:dyDescent="0.25">
      <c r="A655" t="s">
        <v>2462</v>
      </c>
      <c r="B655" t="str">
        <f>VLOOKUP(Table6[[#This Row],[Customer_ID]],Table1[[Customer_ID]:[Name]],2,FALSE)</f>
        <v>Tammy Trevino</v>
      </c>
      <c r="C655" t="str">
        <f>VLOOKUP(Table6[[#This Row],[Customer_ID]],Table1[[Customer_ID]:[City]],5,FALSE)</f>
        <v>Justinberg</v>
      </c>
      <c r="D655">
        <f>VLOOKUP(Table6[[#This Row],[Customer_ID]],Table1[],3,FALSE)</f>
        <v>60</v>
      </c>
      <c r="E655" t="str">
        <f>VLOOKUP(Table6[[#This Row],[Customer_ID]],Table1[],4,FALSE)</f>
        <v>Male</v>
      </c>
      <c r="F655" t="str">
        <f>VLOOKUP(Table6[[#This Row],[Customer_ID]],Table1[],6,FALSE)</f>
        <v>North Dakota</v>
      </c>
      <c r="G655" t="str">
        <f>VLOOKUP(Table6[[#This Row],[Customer_ID]],Table1[],8,FALSE)</f>
        <v>Silver</v>
      </c>
      <c r="H655" t="s">
        <v>1346</v>
      </c>
      <c r="I655" s="16">
        <v>45332</v>
      </c>
      <c r="J655" t="s">
        <v>1659</v>
      </c>
      <c r="K655" t="str">
        <f>VLOOKUP($J655,'Product_Dim (2)'!$A$2:$G$101,{3,4,5,6},FALSE)</f>
        <v>Beauty</v>
      </c>
      <c r="L655" t="str">
        <f>VLOOKUP($J655,'Product_Dim (2)'!$A$2:$G$101,{4,5,6},FALSE)</f>
        <v>Makeup</v>
      </c>
      <c r="M655" s="6">
        <f t="array" ref="M655">VLOOKUP($J655,'Product_Dim (2)'!$A$2:$G$101,{6},FALSE)</f>
        <v>299.11</v>
      </c>
      <c r="N655">
        <f>VLOOKUP($J655,'Product_Dim (2)'!$A$2:$G$101,7,FALSE)</f>
        <v>118</v>
      </c>
      <c r="O655" t="s">
        <v>1749</v>
      </c>
      <c r="P655" t="str">
        <f>VLOOKUP($O655,'Store_Dim (2)'!$A$2:$E$21,2,FALSE)</f>
        <v>Johnson-Wright</v>
      </c>
      <c r="Q655" t="str">
        <f>VLOOKUP(Table6[[#This Row],[Store_ID]],Table4[],3,FALSE)</f>
        <v>North</v>
      </c>
      <c r="R655" t="str">
        <f>VLOOKUP(Table6[[#This Row],[Store_ID]],Table4[],4,FALSE)</f>
        <v>Hoodberg</v>
      </c>
      <c r="S655" t="str">
        <f>VLOOKUP(Table6[[#This Row],[Store_ID]],Table4[],5,FALSE)</f>
        <v>Outlet</v>
      </c>
      <c r="T655">
        <v>2</v>
      </c>
      <c r="U655" s="6">
        <v>492.62</v>
      </c>
      <c r="V655" s="10">
        <v>0.26</v>
      </c>
      <c r="W655" t="s">
        <v>1812</v>
      </c>
      <c r="X655" s="6">
        <v>729.07759999999996</v>
      </c>
      <c r="AE655"/>
    </row>
    <row r="656" spans="1:31" x14ac:dyDescent="0.25">
      <c r="A656" t="s">
        <v>2463</v>
      </c>
      <c r="B656" t="str">
        <f>VLOOKUP(Table6[[#This Row],[Customer_ID]],Table1[[Customer_ID]:[Name]],2,FALSE)</f>
        <v>Michele Burke</v>
      </c>
      <c r="C656" t="str">
        <f>VLOOKUP(Table6[[#This Row],[Customer_ID]],Table1[[Customer_ID]:[City]],5,FALSE)</f>
        <v>Chambersberg</v>
      </c>
      <c r="D656">
        <f>VLOOKUP(Table6[[#This Row],[Customer_ID]],Table1[],3,FALSE)</f>
        <v>30</v>
      </c>
      <c r="E656" t="str">
        <f>VLOOKUP(Table6[[#This Row],[Customer_ID]],Table1[],4,FALSE)</f>
        <v>Male</v>
      </c>
      <c r="F656" t="str">
        <f>VLOOKUP(Table6[[#This Row],[Customer_ID]],Table1[],6,FALSE)</f>
        <v>Connecticut</v>
      </c>
      <c r="G656" t="str">
        <f>VLOOKUP(Table6[[#This Row],[Customer_ID]],Table1[],8,FALSE)</f>
        <v>Bronze</v>
      </c>
      <c r="H656" t="s">
        <v>1162</v>
      </c>
      <c r="I656" s="16">
        <v>45344</v>
      </c>
      <c r="J656" t="s">
        <v>1701</v>
      </c>
      <c r="K656" t="str">
        <f>VLOOKUP($J656,'Product_Dim (2)'!$A$2:$G$101,{3,4,5,6},FALSE)</f>
        <v>Clothing</v>
      </c>
      <c r="L656" t="str">
        <f>VLOOKUP($J656,'Product_Dim (2)'!$A$2:$G$101,{4,5,6},FALSE)</f>
        <v>Accessories</v>
      </c>
      <c r="M656" s="6">
        <f t="array" ref="M656">VLOOKUP($J656,'Product_Dim (2)'!$A$2:$G$101,{6},FALSE)</f>
        <v>119.57</v>
      </c>
      <c r="N656">
        <f>VLOOKUP($J656,'Product_Dim (2)'!$A$2:$G$101,7,FALSE)</f>
        <v>210</v>
      </c>
      <c r="O656" t="s">
        <v>1749</v>
      </c>
      <c r="P656" t="str">
        <f>VLOOKUP($O656,'Store_Dim (2)'!$A$2:$E$21,2,FALSE)</f>
        <v>Johnson-Wright</v>
      </c>
      <c r="Q656" t="str">
        <f>VLOOKUP(Table6[[#This Row],[Store_ID]],Table4[],3,FALSE)</f>
        <v>North</v>
      </c>
      <c r="R656" t="str">
        <f>VLOOKUP(Table6[[#This Row],[Store_ID]],Table4[],4,FALSE)</f>
        <v>Hoodberg</v>
      </c>
      <c r="S656" t="str">
        <f>VLOOKUP(Table6[[#This Row],[Store_ID]],Table4[],5,FALSE)</f>
        <v>Outlet</v>
      </c>
      <c r="T656">
        <v>4</v>
      </c>
      <c r="U656" s="6">
        <v>986.93</v>
      </c>
      <c r="V656" s="10">
        <v>0.01</v>
      </c>
      <c r="W656" t="s">
        <v>1807</v>
      </c>
      <c r="X656" s="6">
        <v>3908.2428</v>
      </c>
      <c r="AE656"/>
    </row>
    <row r="657" spans="1:31" x14ac:dyDescent="0.25">
      <c r="A657" t="s">
        <v>2464</v>
      </c>
      <c r="B657" t="str">
        <f>VLOOKUP(Table6[[#This Row],[Customer_ID]],Table1[[Customer_ID]:[Name]],2,FALSE)</f>
        <v>Dylan Gutierrez</v>
      </c>
      <c r="C657" t="str">
        <f>VLOOKUP(Table6[[#This Row],[Customer_ID]],Table1[[Customer_ID]:[City]],5,FALSE)</f>
        <v>New Jamesview</v>
      </c>
      <c r="D657">
        <f>VLOOKUP(Table6[[#This Row],[Customer_ID]],Table1[],3,FALSE)</f>
        <v>40</v>
      </c>
      <c r="E657" t="str">
        <f>VLOOKUP(Table6[[#This Row],[Customer_ID]],Table1[],4,FALSE)</f>
        <v>Male</v>
      </c>
      <c r="F657" t="str">
        <f>VLOOKUP(Table6[[#This Row],[Customer_ID]],Table1[],6,FALSE)</f>
        <v>West Virginia</v>
      </c>
      <c r="G657" t="str">
        <f>VLOOKUP(Table6[[#This Row],[Customer_ID]],Table1[],8,FALSE)</f>
        <v>Bronze</v>
      </c>
      <c r="H657" t="s">
        <v>1458</v>
      </c>
      <c r="I657" s="16">
        <v>45388</v>
      </c>
      <c r="J657" t="s">
        <v>1575</v>
      </c>
      <c r="K657" t="str">
        <f>VLOOKUP($J657,'Product_Dim (2)'!$A$2:$G$101,{3,4,5,6},FALSE)</f>
        <v>Sports</v>
      </c>
      <c r="L657" t="str">
        <f>VLOOKUP($J657,'Product_Dim (2)'!$A$2:$G$101,{4,5,6},FALSE)</f>
        <v>Equipment</v>
      </c>
      <c r="M657" s="6">
        <f t="array" ref="M657">VLOOKUP($J657,'Product_Dim (2)'!$A$2:$G$101,{6},FALSE)</f>
        <v>484.62</v>
      </c>
      <c r="N657">
        <f>VLOOKUP($J657,'Product_Dim (2)'!$A$2:$G$101,7,FALSE)</f>
        <v>432</v>
      </c>
      <c r="O657" t="s">
        <v>1777</v>
      </c>
      <c r="P657" t="str">
        <f>VLOOKUP($O657,'Store_Dim (2)'!$A$2:$E$21,2,FALSE)</f>
        <v>Thomas, Bridges and Harris</v>
      </c>
      <c r="Q657" t="str">
        <f>VLOOKUP(Table6[[#This Row],[Store_ID]],Table4[],3,FALSE)</f>
        <v>North</v>
      </c>
      <c r="R657" t="str">
        <f>VLOOKUP(Table6[[#This Row],[Store_ID]],Table4[],4,FALSE)</f>
        <v>Sabrinatown</v>
      </c>
      <c r="S657" t="str">
        <f>VLOOKUP(Table6[[#This Row],[Store_ID]],Table4[],5,FALSE)</f>
        <v>Online</v>
      </c>
      <c r="T657">
        <v>4</v>
      </c>
      <c r="U657" s="6">
        <v>411.68</v>
      </c>
      <c r="V657" s="10">
        <v>0.06</v>
      </c>
      <c r="W657" t="s">
        <v>1809</v>
      </c>
      <c r="X657" s="6">
        <v>1547.9168</v>
      </c>
      <c r="AE657"/>
    </row>
    <row r="658" spans="1:31" x14ac:dyDescent="0.25">
      <c r="A658" t="s">
        <v>2465</v>
      </c>
      <c r="B658" t="str">
        <f>VLOOKUP(Table6[[#This Row],[Customer_ID]],Table1[[Customer_ID]:[Name]],2,FALSE)</f>
        <v>Jordan Wells</v>
      </c>
      <c r="C658" t="str">
        <f>VLOOKUP(Table6[[#This Row],[Customer_ID]],Table1[[Customer_ID]:[City]],5,FALSE)</f>
        <v xml:space="preserve">Phillipschester   </v>
      </c>
      <c r="D658">
        <f>VLOOKUP(Table6[[#This Row],[Customer_ID]],Table1[],3,FALSE)</f>
        <v>47</v>
      </c>
      <c r="E658" t="str">
        <f>VLOOKUP(Table6[[#This Row],[Customer_ID]],Table1[],4,FALSE)</f>
        <v>Female</v>
      </c>
      <c r="F658" t="str">
        <f>VLOOKUP(Table6[[#This Row],[Customer_ID]],Table1[],6,FALSE)</f>
        <v>New Jersey</v>
      </c>
      <c r="G658" t="str">
        <f>VLOOKUP(Table6[[#This Row],[Customer_ID]],Table1[],8,FALSE)</f>
        <v>Gold</v>
      </c>
      <c r="H658" t="s">
        <v>705</v>
      </c>
      <c r="I658" s="16">
        <v>45397</v>
      </c>
      <c r="J658" t="s">
        <v>1603</v>
      </c>
      <c r="K658" t="str">
        <f>VLOOKUP($J658,'Product_Dim (2)'!$A$2:$G$101,{3,4,5,6},FALSE)</f>
        <v>Clothing</v>
      </c>
      <c r="L658" t="str">
        <f>VLOOKUP($J658,'Product_Dim (2)'!$A$2:$G$101,{4,5,6},FALSE)</f>
        <v>Tops</v>
      </c>
      <c r="M658" s="6">
        <f t="array" ref="M658">VLOOKUP($J658,'Product_Dim (2)'!$A$2:$G$101,{6},FALSE)</f>
        <v>223.43</v>
      </c>
      <c r="N658">
        <f>VLOOKUP($J658,'Product_Dim (2)'!$A$2:$G$101,7,FALSE)</f>
        <v>154</v>
      </c>
      <c r="O658" t="s">
        <v>1790</v>
      </c>
      <c r="P658" t="str">
        <f>VLOOKUP($O658,'Store_Dim (2)'!$A$2:$E$21,2,FALSE)</f>
        <v>Holloway Ltd</v>
      </c>
      <c r="Q658" t="str">
        <f>VLOOKUP(Table6[[#This Row],[Store_ID]],Table4[],3,FALSE)</f>
        <v>North</v>
      </c>
      <c r="R658" t="str">
        <f>VLOOKUP(Table6[[#This Row],[Store_ID]],Table4[],4,FALSE)</f>
        <v>Bensonhaven</v>
      </c>
      <c r="S658" t="str">
        <f>VLOOKUP(Table6[[#This Row],[Store_ID]],Table4[],5,FALSE)</f>
        <v>Flagship</v>
      </c>
      <c r="T658">
        <v>2</v>
      </c>
      <c r="U658" s="6">
        <v>637.55999999999995</v>
      </c>
      <c r="V658" s="10">
        <v>0.05</v>
      </c>
      <c r="W658" t="s">
        <v>1812</v>
      </c>
      <c r="X658" s="6">
        <v>1211.364</v>
      </c>
      <c r="AE658"/>
    </row>
    <row r="659" spans="1:31" x14ac:dyDescent="0.25">
      <c r="A659" t="s">
        <v>2466</v>
      </c>
      <c r="B659" t="str">
        <f>VLOOKUP(Table6[[#This Row],[Customer_ID]],Table1[[Customer_ID]:[Name]],2,FALSE)</f>
        <v>Ashley Cohen</v>
      </c>
      <c r="C659" t="str">
        <f>VLOOKUP(Table6[[#This Row],[Customer_ID]],Table1[[Customer_ID]:[City]],5,FALSE)</f>
        <v>Lake Kristamouth</v>
      </c>
      <c r="D659">
        <f>VLOOKUP(Table6[[#This Row],[Customer_ID]],Table1[],3,FALSE)</f>
        <v>53</v>
      </c>
      <c r="E659" t="str">
        <f>VLOOKUP(Table6[[#This Row],[Customer_ID]],Table1[],4,FALSE)</f>
        <v>Female</v>
      </c>
      <c r="F659" t="str">
        <f>VLOOKUP(Table6[[#This Row],[Customer_ID]],Table1[],6,FALSE)</f>
        <v>Nebraska</v>
      </c>
      <c r="G659" t="str">
        <f>VLOOKUP(Table6[[#This Row],[Customer_ID]],Table1[],8,FALSE)</f>
        <v>Silver</v>
      </c>
      <c r="H659" t="s">
        <v>67</v>
      </c>
      <c r="I659" s="16">
        <v>45633</v>
      </c>
      <c r="J659" t="s">
        <v>1557</v>
      </c>
      <c r="K659" t="str">
        <f>VLOOKUP($J659,'Product_Dim (2)'!$A$2:$G$101,{3,4,5,6},FALSE)</f>
        <v>Electronics</v>
      </c>
      <c r="L659" t="str">
        <f>VLOOKUP($J659,'Product_Dim (2)'!$A$2:$G$101,{4,5,6},FALSE)</f>
        <v>Accessories</v>
      </c>
      <c r="M659" s="6">
        <f t="array" ref="M659">VLOOKUP($J659,'Product_Dim (2)'!$A$2:$G$101,{6},FALSE)</f>
        <v>242.23</v>
      </c>
      <c r="N659">
        <f>VLOOKUP($J659,'Product_Dim (2)'!$A$2:$G$101,7,FALSE)</f>
        <v>453</v>
      </c>
      <c r="O659" t="s">
        <v>1749</v>
      </c>
      <c r="P659" t="str">
        <f>VLOOKUP($O659,'Store_Dim (2)'!$A$2:$E$21,2,FALSE)</f>
        <v>Johnson-Wright</v>
      </c>
      <c r="Q659" t="str">
        <f>VLOOKUP(Table6[[#This Row],[Store_ID]],Table4[],3,FALSE)</f>
        <v>North</v>
      </c>
      <c r="R659" t="str">
        <f>VLOOKUP(Table6[[#This Row],[Store_ID]],Table4[],4,FALSE)</f>
        <v>Hoodberg</v>
      </c>
      <c r="S659" t="str">
        <f>VLOOKUP(Table6[[#This Row],[Store_ID]],Table4[],5,FALSE)</f>
        <v>Outlet</v>
      </c>
      <c r="T659">
        <v>3</v>
      </c>
      <c r="U659" s="6">
        <v>706.87</v>
      </c>
      <c r="V659" s="10">
        <v>0.27</v>
      </c>
      <c r="W659" t="s">
        <v>1807</v>
      </c>
      <c r="X659" s="6">
        <v>1548.0453</v>
      </c>
      <c r="AE659"/>
    </row>
    <row r="660" spans="1:31" x14ac:dyDescent="0.25">
      <c r="A660" t="s">
        <v>2467</v>
      </c>
      <c r="B660" t="str">
        <f>VLOOKUP(Table6[[#This Row],[Customer_ID]],Table1[[Customer_ID]:[Name]],2,FALSE)</f>
        <v>Wayne Mcpherson</v>
      </c>
      <c r="C660" t="str">
        <f>VLOOKUP(Table6[[#This Row],[Customer_ID]],Table1[[Customer_ID]:[City]],5,FALSE)</f>
        <v>Edwardsfort</v>
      </c>
      <c r="D660">
        <f>VLOOKUP(Table6[[#This Row],[Customer_ID]],Table1[],3,FALSE)</f>
        <v>56</v>
      </c>
      <c r="E660" t="str">
        <f>VLOOKUP(Table6[[#This Row],[Customer_ID]],Table1[],4,FALSE)</f>
        <v>Female</v>
      </c>
      <c r="F660" t="str">
        <f>VLOOKUP(Table6[[#This Row],[Customer_ID]],Table1[],6,FALSE)</f>
        <v>Minnesota</v>
      </c>
      <c r="G660" t="str">
        <f>VLOOKUP(Table6[[#This Row],[Customer_ID]],Table1[],8,FALSE)</f>
        <v>Bronze</v>
      </c>
      <c r="H660" t="s">
        <v>205</v>
      </c>
      <c r="I660" s="16">
        <v>45629</v>
      </c>
      <c r="J660" t="s">
        <v>1561</v>
      </c>
      <c r="K660" t="str">
        <f>VLOOKUP($J660,'Product_Dim (2)'!$A$2:$G$101,{3,4,5,6},FALSE)</f>
        <v>Electronics</v>
      </c>
      <c r="L660" t="str">
        <f>VLOOKUP($J660,'Product_Dim (2)'!$A$2:$G$101,{4,5,6},FALSE)</f>
        <v>Appliances</v>
      </c>
      <c r="M660" s="6">
        <f t="array" ref="M660">VLOOKUP($J660,'Product_Dim (2)'!$A$2:$G$101,{6},FALSE)</f>
        <v>465.34</v>
      </c>
      <c r="N660">
        <f>VLOOKUP($J660,'Product_Dim (2)'!$A$2:$G$101,7,FALSE)</f>
        <v>301</v>
      </c>
      <c r="O660" t="s">
        <v>1759</v>
      </c>
      <c r="P660" t="str">
        <f>VLOOKUP($O660,'Store_Dim (2)'!$A$2:$E$21,2,FALSE)</f>
        <v>Benson-Elliott</v>
      </c>
      <c r="Q660" t="str">
        <f>VLOOKUP(Table6[[#This Row],[Store_ID]],Table4[],3,FALSE)</f>
        <v>East</v>
      </c>
      <c r="R660" t="str">
        <f>VLOOKUP(Table6[[#This Row],[Store_ID]],Table4[],4,FALSE)</f>
        <v>Port Josephberg</v>
      </c>
      <c r="S660" t="str">
        <f>VLOOKUP(Table6[[#This Row],[Store_ID]],Table4[],5,FALSE)</f>
        <v>Online</v>
      </c>
      <c r="T660">
        <v>2</v>
      </c>
      <c r="U660" s="6">
        <v>884.48</v>
      </c>
      <c r="V660" s="10">
        <v>0</v>
      </c>
      <c r="W660" t="s">
        <v>1812</v>
      </c>
      <c r="X660" s="6">
        <v>1768.96</v>
      </c>
      <c r="AE660"/>
    </row>
    <row r="661" spans="1:31" x14ac:dyDescent="0.25">
      <c r="A661" t="s">
        <v>2468</v>
      </c>
      <c r="B661" t="str">
        <f>VLOOKUP(Table6[[#This Row],[Customer_ID]],Table1[[Customer_ID]:[Name]],2,FALSE)</f>
        <v>Gina Knight</v>
      </c>
      <c r="C661" t="str">
        <f>VLOOKUP(Table6[[#This Row],[Customer_ID]],Table1[[Customer_ID]:[City]],5,FALSE)</f>
        <v>Lake Roberthaven</v>
      </c>
      <c r="D661">
        <f>VLOOKUP(Table6[[#This Row],[Customer_ID]],Table1[],3,FALSE)</f>
        <v>54</v>
      </c>
      <c r="E661" t="str">
        <f>VLOOKUP(Table6[[#This Row],[Customer_ID]],Table1[],4,FALSE)</f>
        <v>Female</v>
      </c>
      <c r="F661" t="str">
        <f>VLOOKUP(Table6[[#This Row],[Customer_ID]],Table1[],6,FALSE)</f>
        <v>Nevada</v>
      </c>
      <c r="G661" t="str">
        <f>VLOOKUP(Table6[[#This Row],[Customer_ID]],Table1[],8,FALSE)</f>
        <v>Silver</v>
      </c>
      <c r="H661" t="s">
        <v>178</v>
      </c>
      <c r="I661" s="16">
        <v>45291</v>
      </c>
      <c r="J661" t="s">
        <v>1715</v>
      </c>
      <c r="K661" t="str">
        <f>VLOOKUP($J661,'Product_Dim (2)'!$A$2:$G$101,{3,4,5,6},FALSE)</f>
        <v>Home</v>
      </c>
      <c r="L661" t="str">
        <f>VLOOKUP($J661,'Product_Dim (2)'!$A$2:$G$101,{4,5,6},FALSE)</f>
        <v>Appliances</v>
      </c>
      <c r="M661" s="6">
        <f t="array" ref="M661">VLOOKUP($J661,'Product_Dim (2)'!$A$2:$G$101,{6},FALSE)</f>
        <v>447.43</v>
      </c>
      <c r="N661">
        <f>VLOOKUP($J661,'Product_Dim (2)'!$A$2:$G$101,7,FALSE)</f>
        <v>191</v>
      </c>
      <c r="O661" t="s">
        <v>1752</v>
      </c>
      <c r="P661" t="str">
        <f>VLOOKUP($O661,'Store_Dim (2)'!$A$2:$E$21,2,FALSE)</f>
        <v>Alexander Group</v>
      </c>
      <c r="Q661" t="str">
        <f>VLOOKUP(Table6[[#This Row],[Store_ID]],Table4[],3,FALSE)</f>
        <v>South</v>
      </c>
      <c r="R661" t="str">
        <f>VLOOKUP(Table6[[#This Row],[Store_ID]],Table4[],4,FALSE)</f>
        <v>Port Sharon</v>
      </c>
      <c r="S661" t="str">
        <f>VLOOKUP(Table6[[#This Row],[Store_ID]],Table4[],5,FALSE)</f>
        <v>Online</v>
      </c>
      <c r="T661">
        <v>3</v>
      </c>
      <c r="U661" s="6">
        <v>718.23</v>
      </c>
      <c r="V661" s="10">
        <v>0.19</v>
      </c>
      <c r="W661" t="s">
        <v>1809</v>
      </c>
      <c r="X661" s="6">
        <v>1745.2989</v>
      </c>
      <c r="AE661"/>
    </row>
    <row r="662" spans="1:31" x14ac:dyDescent="0.25">
      <c r="A662" t="s">
        <v>2469</v>
      </c>
      <c r="B662" t="str">
        <f>VLOOKUP(Table6[[#This Row],[Customer_ID]],Table1[[Customer_ID]:[Name]],2,FALSE)</f>
        <v>Wesley Thompson</v>
      </c>
      <c r="C662" t="str">
        <f>VLOOKUP(Table6[[#This Row],[Customer_ID]],Table1[[Customer_ID]:[City]],5,FALSE)</f>
        <v>East Davidmouth</v>
      </c>
      <c r="D662">
        <f>VLOOKUP(Table6[[#This Row],[Customer_ID]],Table1[],3,FALSE)</f>
        <v>38</v>
      </c>
      <c r="E662" t="str">
        <f>VLOOKUP(Table6[[#This Row],[Customer_ID]],Table1[],4,FALSE)</f>
        <v>Male</v>
      </c>
      <c r="F662" t="str">
        <f>VLOOKUP(Table6[[#This Row],[Customer_ID]],Table1[],6,FALSE)</f>
        <v>Maine</v>
      </c>
      <c r="G662" t="str">
        <f>VLOOKUP(Table6[[#This Row],[Customer_ID]],Table1[],8,FALSE)</f>
        <v>Bronze</v>
      </c>
      <c r="H662" t="s">
        <v>589</v>
      </c>
      <c r="I662" s="16">
        <v>45914</v>
      </c>
      <c r="J662" t="s">
        <v>1711</v>
      </c>
      <c r="K662" t="str">
        <f>VLOOKUP($J662,'Product_Dim (2)'!$A$2:$G$101,{3,4,5,6},FALSE)</f>
        <v>Electronics</v>
      </c>
      <c r="L662" t="str">
        <f>VLOOKUP($J662,'Product_Dim (2)'!$A$2:$G$101,{4,5,6},FALSE)</f>
        <v>Accessories</v>
      </c>
      <c r="M662" s="6">
        <f t="array" ref="M662">VLOOKUP($J662,'Product_Dim (2)'!$A$2:$G$101,{6},FALSE)</f>
        <v>340.14</v>
      </c>
      <c r="N662">
        <f>VLOOKUP($J662,'Product_Dim (2)'!$A$2:$G$101,7,FALSE)</f>
        <v>361</v>
      </c>
      <c r="O662" t="s">
        <v>1793</v>
      </c>
      <c r="P662" t="str">
        <f>VLOOKUP($O662,'Store_Dim (2)'!$A$2:$E$21,2,FALSE)</f>
        <v>Guerrero-Schmitt</v>
      </c>
      <c r="Q662" t="str">
        <f>VLOOKUP(Table6[[#This Row],[Store_ID]],Table4[],3,FALSE)</f>
        <v>East</v>
      </c>
      <c r="R662" t="str">
        <f>VLOOKUP(Table6[[#This Row],[Store_ID]],Table4[],4,FALSE)</f>
        <v>East Stevechester</v>
      </c>
      <c r="S662" t="str">
        <f>VLOOKUP(Table6[[#This Row],[Store_ID]],Table4[],5,FALSE)</f>
        <v>Flagship</v>
      </c>
      <c r="T662">
        <v>3</v>
      </c>
      <c r="U662" s="6">
        <v>107.44</v>
      </c>
      <c r="V662" s="10">
        <v>0.27</v>
      </c>
      <c r="W662" t="s">
        <v>1809</v>
      </c>
      <c r="X662" s="6">
        <v>235.2936</v>
      </c>
      <c r="AE662"/>
    </row>
    <row r="663" spans="1:31" x14ac:dyDescent="0.25">
      <c r="A663" t="s">
        <v>2470</v>
      </c>
      <c r="B663" t="str">
        <f>VLOOKUP(Table6[[#This Row],[Customer_ID]],Table1[[Customer_ID]:[Name]],2,FALSE)</f>
        <v>Christopher Sutton</v>
      </c>
      <c r="C663" t="str">
        <f>VLOOKUP(Table6[[#This Row],[Customer_ID]],Table1[[Customer_ID]:[City]],5,FALSE)</f>
        <v>Deborahberg</v>
      </c>
      <c r="D663">
        <f>VLOOKUP(Table6[[#This Row],[Customer_ID]],Table1[],3,FALSE)</f>
        <v>49</v>
      </c>
      <c r="E663" t="str">
        <f>VLOOKUP(Table6[[#This Row],[Customer_ID]],Table1[],4,FALSE)</f>
        <v>Female</v>
      </c>
      <c r="F663" t="str">
        <f>VLOOKUP(Table6[[#This Row],[Customer_ID]],Table1[],6,FALSE)</f>
        <v>Pennsylvania</v>
      </c>
      <c r="G663" t="str">
        <f>VLOOKUP(Table6[[#This Row],[Customer_ID]],Table1[],8,FALSE)</f>
        <v>Gold</v>
      </c>
      <c r="H663" t="s">
        <v>208</v>
      </c>
      <c r="I663" s="16">
        <v>45673</v>
      </c>
      <c r="J663" t="s">
        <v>1623</v>
      </c>
      <c r="K663" t="str">
        <f>VLOOKUP($J663,'Product_Dim (2)'!$A$2:$G$101,{3,4,5,6},FALSE)</f>
        <v>Clothing</v>
      </c>
      <c r="L663" t="str">
        <f>VLOOKUP($J663,'Product_Dim (2)'!$A$2:$G$101,{4,5,6},FALSE)</f>
        <v>Outerwear</v>
      </c>
      <c r="M663" s="6">
        <f t="array" ref="M663">VLOOKUP($J663,'Product_Dim (2)'!$A$2:$G$101,{6},FALSE)</f>
        <v>167.34</v>
      </c>
      <c r="N663">
        <f>VLOOKUP($J663,'Product_Dim (2)'!$A$2:$G$101,7,FALSE)</f>
        <v>296</v>
      </c>
      <c r="O663" t="s">
        <v>1749</v>
      </c>
      <c r="P663" t="str">
        <f>VLOOKUP($O663,'Store_Dim (2)'!$A$2:$E$21,2,FALSE)</f>
        <v>Johnson-Wright</v>
      </c>
      <c r="Q663" t="str">
        <f>VLOOKUP(Table6[[#This Row],[Store_ID]],Table4[],3,FALSE)</f>
        <v>North</v>
      </c>
      <c r="R663" t="str">
        <f>VLOOKUP(Table6[[#This Row],[Store_ID]],Table4[],4,FALSE)</f>
        <v>Hoodberg</v>
      </c>
      <c r="S663" t="str">
        <f>VLOOKUP(Table6[[#This Row],[Store_ID]],Table4[],5,FALSE)</f>
        <v>Outlet</v>
      </c>
      <c r="T663">
        <v>4</v>
      </c>
      <c r="U663" s="6">
        <v>608.97</v>
      </c>
      <c r="V663" s="10">
        <v>0.14000000000000001</v>
      </c>
      <c r="W663" t="s">
        <v>1812</v>
      </c>
      <c r="X663" s="6">
        <v>2094.8568</v>
      </c>
      <c r="AE663"/>
    </row>
    <row r="664" spans="1:31" x14ac:dyDescent="0.25">
      <c r="A664" t="s">
        <v>2471</v>
      </c>
      <c r="B664" t="str">
        <f>VLOOKUP(Table6[[#This Row],[Customer_ID]],Table1[[Customer_ID]:[Name]],2,FALSE)</f>
        <v>Ryan Torres</v>
      </c>
      <c r="C664" t="str">
        <f>VLOOKUP(Table6[[#This Row],[Customer_ID]],Table1[[Customer_ID]:[City]],5,FALSE)</f>
        <v>Guerreroport</v>
      </c>
      <c r="D664">
        <f>VLOOKUP(Table6[[#This Row],[Customer_ID]],Table1[],3,FALSE)</f>
        <v>38</v>
      </c>
      <c r="E664" t="str">
        <f>VLOOKUP(Table6[[#This Row],[Customer_ID]],Table1[],4,FALSE)</f>
        <v>Male</v>
      </c>
      <c r="F664" t="str">
        <f>VLOOKUP(Table6[[#This Row],[Customer_ID]],Table1[],6,FALSE)</f>
        <v>Connecticut</v>
      </c>
      <c r="G664" t="str">
        <f>VLOOKUP(Table6[[#This Row],[Customer_ID]],Table1[],8,FALSE)</f>
        <v>Silver</v>
      </c>
      <c r="H664" t="s">
        <v>1097</v>
      </c>
      <c r="I664" s="16">
        <v>45689</v>
      </c>
      <c r="J664" t="s">
        <v>1653</v>
      </c>
      <c r="K664" t="str">
        <f>VLOOKUP($J664,'Product_Dim (2)'!$A$2:$G$101,{3,4,5,6},FALSE)</f>
        <v>Sports</v>
      </c>
      <c r="L664" t="str">
        <f>VLOOKUP($J664,'Product_Dim (2)'!$A$2:$G$101,{4,5,6},FALSE)</f>
        <v>Equipment</v>
      </c>
      <c r="M664" s="6">
        <f t="array" ref="M664">VLOOKUP($J664,'Product_Dim (2)'!$A$2:$G$101,{6},FALSE)</f>
        <v>103.45</v>
      </c>
      <c r="N664">
        <f>VLOOKUP($J664,'Product_Dim (2)'!$A$2:$G$101,7,FALSE)</f>
        <v>465</v>
      </c>
      <c r="O664" t="s">
        <v>1759</v>
      </c>
      <c r="P664" t="str">
        <f>VLOOKUP($O664,'Store_Dim (2)'!$A$2:$E$21,2,FALSE)</f>
        <v>Benson-Elliott</v>
      </c>
      <c r="Q664" t="str">
        <f>VLOOKUP(Table6[[#This Row],[Store_ID]],Table4[],3,FALSE)</f>
        <v>East</v>
      </c>
      <c r="R664" t="str">
        <f>VLOOKUP(Table6[[#This Row],[Store_ID]],Table4[],4,FALSE)</f>
        <v>Port Josephberg</v>
      </c>
      <c r="S664" t="str">
        <f>VLOOKUP(Table6[[#This Row],[Store_ID]],Table4[],5,FALSE)</f>
        <v>Online</v>
      </c>
      <c r="T664">
        <v>3</v>
      </c>
      <c r="U664" s="6">
        <v>260.45999999999998</v>
      </c>
      <c r="V664" s="10">
        <v>0.09</v>
      </c>
      <c r="W664" t="s">
        <v>1807</v>
      </c>
      <c r="X664" s="6">
        <v>711.05579999999986</v>
      </c>
      <c r="AE664"/>
    </row>
    <row r="665" spans="1:31" x14ac:dyDescent="0.25">
      <c r="A665" t="s">
        <v>2472</v>
      </c>
      <c r="B665" t="str">
        <f>VLOOKUP(Table6[[#This Row],[Customer_ID]],Table1[[Customer_ID]:[Name]],2,FALSE)</f>
        <v>Erin Hopkins</v>
      </c>
      <c r="C665" t="str">
        <f>VLOOKUP(Table6[[#This Row],[Customer_ID]],Table1[[Customer_ID]:[City]],5,FALSE)</f>
        <v>North Sabrina</v>
      </c>
      <c r="D665">
        <f>VLOOKUP(Table6[[#This Row],[Customer_ID]],Table1[],3,FALSE)</f>
        <v>40</v>
      </c>
      <c r="E665" t="str">
        <f>VLOOKUP(Table6[[#This Row],[Customer_ID]],Table1[],4,FALSE)</f>
        <v>Male</v>
      </c>
      <c r="F665" t="str">
        <f>VLOOKUP(Table6[[#This Row],[Customer_ID]],Table1[],6,FALSE)</f>
        <v>Iowa</v>
      </c>
      <c r="G665" t="str">
        <f>VLOOKUP(Table6[[#This Row],[Customer_ID]],Table1[],8,FALSE)</f>
        <v>Silver</v>
      </c>
      <c r="H665" t="s">
        <v>420</v>
      </c>
      <c r="I665" s="16">
        <v>45646</v>
      </c>
      <c r="J665" t="s">
        <v>1575</v>
      </c>
      <c r="K665" t="str">
        <f>VLOOKUP($J665,'Product_Dim (2)'!$A$2:$G$101,{3,4,5,6},FALSE)</f>
        <v>Sports</v>
      </c>
      <c r="L665" t="str">
        <f>VLOOKUP($J665,'Product_Dim (2)'!$A$2:$G$101,{4,5,6},FALSE)</f>
        <v>Equipment</v>
      </c>
      <c r="M665" s="6">
        <f t="array" ref="M665">VLOOKUP($J665,'Product_Dim (2)'!$A$2:$G$101,{6},FALSE)</f>
        <v>484.62</v>
      </c>
      <c r="N665">
        <f>VLOOKUP($J665,'Product_Dim (2)'!$A$2:$G$101,7,FALSE)</f>
        <v>432</v>
      </c>
      <c r="O665" t="s">
        <v>1759</v>
      </c>
      <c r="P665" t="str">
        <f>VLOOKUP($O665,'Store_Dim (2)'!$A$2:$E$21,2,FALSE)</f>
        <v>Benson-Elliott</v>
      </c>
      <c r="Q665" t="str">
        <f>VLOOKUP(Table6[[#This Row],[Store_ID]],Table4[],3,FALSE)</f>
        <v>East</v>
      </c>
      <c r="R665" t="str">
        <f>VLOOKUP(Table6[[#This Row],[Store_ID]],Table4[],4,FALSE)</f>
        <v>Port Josephberg</v>
      </c>
      <c r="S665" t="str">
        <f>VLOOKUP(Table6[[#This Row],[Store_ID]],Table4[],5,FALSE)</f>
        <v>Online</v>
      </c>
      <c r="T665">
        <v>1</v>
      </c>
      <c r="U665" s="6">
        <v>747.03</v>
      </c>
      <c r="V665" s="10">
        <v>0.01</v>
      </c>
      <c r="W665" t="s">
        <v>1807</v>
      </c>
      <c r="X665" s="6">
        <v>739.55970000000002</v>
      </c>
      <c r="AE665"/>
    </row>
    <row r="666" spans="1:31" x14ac:dyDescent="0.25">
      <c r="A666" t="s">
        <v>2473</v>
      </c>
      <c r="B666" t="str">
        <f>VLOOKUP(Table6[[#This Row],[Customer_ID]],Table1[[Customer_ID]:[Name]],2,FALSE)</f>
        <v>David Ross</v>
      </c>
      <c r="C666" t="str">
        <f>VLOOKUP(Table6[[#This Row],[Customer_ID]],Table1[[Customer_ID]:[City]],5,FALSE)</f>
        <v>South Angela</v>
      </c>
      <c r="D666">
        <f>VLOOKUP(Table6[[#This Row],[Customer_ID]],Table1[],3,FALSE)</f>
        <v>22</v>
      </c>
      <c r="E666" t="str">
        <f>VLOOKUP(Table6[[#This Row],[Customer_ID]],Table1[],4,FALSE)</f>
        <v>Female</v>
      </c>
      <c r="F666" t="str">
        <f>VLOOKUP(Table6[[#This Row],[Customer_ID]],Table1[],6,FALSE)</f>
        <v>Arkansas</v>
      </c>
      <c r="G666" t="str">
        <f>VLOOKUP(Table6[[#This Row],[Customer_ID]],Table1[],8,FALSE)</f>
        <v>Silver</v>
      </c>
      <c r="H666" t="s">
        <v>1243</v>
      </c>
      <c r="I666" s="16">
        <v>45475</v>
      </c>
      <c r="J666" t="s">
        <v>1563</v>
      </c>
      <c r="K666" t="str">
        <f>VLOOKUP($J666,'Product_Dim (2)'!$A$2:$G$101,{3,4,5,6},FALSE)</f>
        <v>Beauty</v>
      </c>
      <c r="L666" t="str">
        <f>VLOOKUP($J666,'Product_Dim (2)'!$A$2:$G$101,{4,5,6},FALSE)</f>
        <v>Grooming</v>
      </c>
      <c r="M666" s="6">
        <f t="array" ref="M666">VLOOKUP($J666,'Product_Dim (2)'!$A$2:$G$101,{6},FALSE)</f>
        <v>337.42</v>
      </c>
      <c r="N666">
        <f>VLOOKUP($J666,'Product_Dim (2)'!$A$2:$G$101,7,FALSE)</f>
        <v>256</v>
      </c>
      <c r="O666" t="s">
        <v>1765</v>
      </c>
      <c r="P666" t="str">
        <f>VLOOKUP($O666,'Store_Dim (2)'!$A$2:$E$21,2,FALSE)</f>
        <v>Bean, Jones and Park</v>
      </c>
      <c r="Q666" t="str">
        <f>VLOOKUP(Table6[[#This Row],[Store_ID]],Table4[],3,FALSE)</f>
        <v>West</v>
      </c>
      <c r="R666" t="str">
        <f>VLOOKUP(Table6[[#This Row],[Store_ID]],Table4[],4,FALSE)</f>
        <v>Thompsonborough</v>
      </c>
      <c r="S666" t="str">
        <f>VLOOKUP(Table6[[#This Row],[Store_ID]],Table4[],5,FALSE)</f>
        <v>Online</v>
      </c>
      <c r="T666">
        <v>4</v>
      </c>
      <c r="U666" s="6">
        <v>700.88</v>
      </c>
      <c r="V666" s="10">
        <v>0.23</v>
      </c>
      <c r="W666" t="s">
        <v>1809</v>
      </c>
      <c r="X666" s="6">
        <v>2158.7103999999999</v>
      </c>
      <c r="AE666"/>
    </row>
    <row r="667" spans="1:31" x14ac:dyDescent="0.25">
      <c r="A667" t="s">
        <v>2474</v>
      </c>
      <c r="B667" t="str">
        <f>VLOOKUP(Table6[[#This Row],[Customer_ID]],Table1[[Customer_ID]:[Name]],2,FALSE)</f>
        <v>April Mullins</v>
      </c>
      <c r="C667" t="str">
        <f>VLOOKUP(Table6[[#This Row],[Customer_ID]],Table1[[Customer_ID]:[City]],5,FALSE)</f>
        <v>Dawsonbury</v>
      </c>
      <c r="D667">
        <f>VLOOKUP(Table6[[#This Row],[Customer_ID]],Table1[],3,FALSE)</f>
        <v>54</v>
      </c>
      <c r="E667" t="str">
        <f>VLOOKUP(Table6[[#This Row],[Customer_ID]],Table1[],4,FALSE)</f>
        <v>Male</v>
      </c>
      <c r="F667" t="str">
        <f>VLOOKUP(Table6[[#This Row],[Customer_ID]],Table1[],6,FALSE)</f>
        <v>North Carolina</v>
      </c>
      <c r="G667" t="str">
        <f>VLOOKUP(Table6[[#This Row],[Customer_ID]],Table1[],8,FALSE)</f>
        <v>Platinum</v>
      </c>
      <c r="H667" t="s">
        <v>182</v>
      </c>
      <c r="I667" s="16">
        <v>45781</v>
      </c>
      <c r="J667" t="s">
        <v>1721</v>
      </c>
      <c r="K667" t="str">
        <f>VLOOKUP($J667,'Product_Dim (2)'!$A$2:$G$101,{3,4,5,6},FALSE)</f>
        <v>Sports</v>
      </c>
      <c r="L667" t="str">
        <f>VLOOKUP($J667,'Product_Dim (2)'!$A$2:$G$101,{4,5,6},FALSE)</f>
        <v>Accessories</v>
      </c>
      <c r="M667" s="6">
        <f t="array" ref="M667">VLOOKUP($J667,'Product_Dim (2)'!$A$2:$G$101,{6},FALSE)</f>
        <v>60.65</v>
      </c>
      <c r="N667">
        <f>VLOOKUP($J667,'Product_Dim (2)'!$A$2:$G$101,7,FALSE)</f>
        <v>75</v>
      </c>
      <c r="O667" t="s">
        <v>1782</v>
      </c>
      <c r="P667" t="str">
        <f>VLOOKUP($O667,'Store_Dim (2)'!$A$2:$E$21,2,FALSE)</f>
        <v>Mcdonald Inc</v>
      </c>
      <c r="Q667" t="str">
        <f>VLOOKUP(Table6[[#This Row],[Store_ID]],Table4[],3,FALSE)</f>
        <v>South</v>
      </c>
      <c r="R667" t="str">
        <f>VLOOKUP(Table6[[#This Row],[Store_ID]],Table4[],4,FALSE)</f>
        <v>Christopherland</v>
      </c>
      <c r="S667" t="str">
        <f>VLOOKUP(Table6[[#This Row],[Store_ID]],Table4[],5,FALSE)</f>
        <v>Outlet</v>
      </c>
      <c r="T667">
        <v>4</v>
      </c>
      <c r="U667" s="6">
        <v>20.09</v>
      </c>
      <c r="V667" s="10">
        <v>0.16</v>
      </c>
      <c r="W667" t="s">
        <v>1809</v>
      </c>
      <c r="X667" s="6">
        <v>67.502399999999994</v>
      </c>
      <c r="AE667"/>
    </row>
    <row r="668" spans="1:31" x14ac:dyDescent="0.25">
      <c r="A668" t="s">
        <v>2475</v>
      </c>
      <c r="B668" t="str">
        <f>VLOOKUP(Table6[[#This Row],[Customer_ID]],Table1[[Customer_ID]:[Name]],2,FALSE)</f>
        <v>James Bean</v>
      </c>
      <c r="C668" t="str">
        <f>VLOOKUP(Table6[[#This Row],[Customer_ID]],Table1[[Customer_ID]:[City]],5,FALSE)</f>
        <v>Stevensonton</v>
      </c>
      <c r="D668">
        <f>VLOOKUP(Table6[[#This Row],[Customer_ID]],Table1[],3,FALSE)</f>
        <v>50</v>
      </c>
      <c r="E668" t="str">
        <f>VLOOKUP(Table6[[#This Row],[Customer_ID]],Table1[],4,FALSE)</f>
        <v>Male</v>
      </c>
      <c r="F668" t="str">
        <f>VLOOKUP(Table6[[#This Row],[Customer_ID]],Table1[],6,FALSE)</f>
        <v>New Mexico</v>
      </c>
      <c r="G668" t="str">
        <f>VLOOKUP(Table6[[#This Row],[Customer_ID]],Table1[],8,FALSE)</f>
        <v>Bronze</v>
      </c>
      <c r="H668" t="s">
        <v>227</v>
      </c>
      <c r="I668" s="16">
        <v>45654</v>
      </c>
      <c r="J668" t="s">
        <v>1605</v>
      </c>
      <c r="K668" t="str">
        <f>VLOOKUP($J668,'Product_Dim (2)'!$A$2:$G$101,{3,4,5,6},FALSE)</f>
        <v>Clothing</v>
      </c>
      <c r="L668" t="str">
        <f>VLOOKUP($J668,'Product_Dim (2)'!$A$2:$G$101,{4,5,6},FALSE)</f>
        <v>Footwear</v>
      </c>
      <c r="M668" s="6">
        <f t="array" ref="M668">VLOOKUP($J668,'Product_Dim (2)'!$A$2:$G$101,{6},FALSE)</f>
        <v>353.47</v>
      </c>
      <c r="N668">
        <f>VLOOKUP($J668,'Product_Dim (2)'!$A$2:$G$101,7,FALSE)</f>
        <v>214</v>
      </c>
      <c r="O668" t="s">
        <v>1775</v>
      </c>
      <c r="P668" t="str">
        <f>VLOOKUP($O668,'Store_Dim (2)'!$A$2:$E$21,2,FALSE)</f>
        <v>Aguirre-Keller</v>
      </c>
      <c r="Q668" t="str">
        <f>VLOOKUP(Table6[[#This Row],[Store_ID]],Table4[],3,FALSE)</f>
        <v>South</v>
      </c>
      <c r="R668" t="str">
        <f>VLOOKUP(Table6[[#This Row],[Store_ID]],Table4[],4,FALSE)</f>
        <v>Lake Michael</v>
      </c>
      <c r="S668" t="str">
        <f>VLOOKUP(Table6[[#This Row],[Store_ID]],Table4[],5,FALSE)</f>
        <v>Online</v>
      </c>
      <c r="T668">
        <v>3</v>
      </c>
      <c r="U668" s="6">
        <v>917.64</v>
      </c>
      <c r="V668" s="10">
        <v>0.24</v>
      </c>
      <c r="W668" t="s">
        <v>1809</v>
      </c>
      <c r="X668" s="6">
        <v>2092.2192</v>
      </c>
      <c r="AE668"/>
    </row>
    <row r="669" spans="1:31" x14ac:dyDescent="0.25">
      <c r="A669" t="s">
        <v>2476</v>
      </c>
      <c r="B669" t="str">
        <f>VLOOKUP(Table6[[#This Row],[Customer_ID]],Table1[[Customer_ID]:[Name]],2,FALSE)</f>
        <v>Sarah Rodgers</v>
      </c>
      <c r="C669" t="str">
        <f>VLOOKUP(Table6[[#This Row],[Customer_ID]],Table1[[Customer_ID]:[City]],5,FALSE)</f>
        <v>New Julia</v>
      </c>
      <c r="D669">
        <f>VLOOKUP(Table6[[#This Row],[Customer_ID]],Table1[],3,FALSE)</f>
        <v>23</v>
      </c>
      <c r="E669" t="str">
        <f>VLOOKUP(Table6[[#This Row],[Customer_ID]],Table1[],4,FALSE)</f>
        <v>Female</v>
      </c>
      <c r="F669" t="str">
        <f>VLOOKUP(Table6[[#This Row],[Customer_ID]],Table1[],6,FALSE)</f>
        <v>West Virginia</v>
      </c>
      <c r="G669" t="str">
        <f>VLOOKUP(Table6[[#This Row],[Customer_ID]],Table1[],8,FALSE)</f>
        <v>Gold</v>
      </c>
      <c r="H669" t="s">
        <v>192</v>
      </c>
      <c r="I669" s="16">
        <v>45594</v>
      </c>
      <c r="J669" t="s">
        <v>1573</v>
      </c>
      <c r="K669" t="str">
        <f>VLOOKUP($J669,'Product_Dim (2)'!$A$2:$G$101,{3,4,5,6},FALSE)</f>
        <v>Home</v>
      </c>
      <c r="L669" t="str">
        <f>VLOOKUP($J669,'Product_Dim (2)'!$A$2:$G$101,{4,5,6},FALSE)</f>
        <v>Storage</v>
      </c>
      <c r="M669" s="6">
        <f t="array" ref="M669">VLOOKUP($J669,'Product_Dim (2)'!$A$2:$G$101,{6},FALSE)</f>
        <v>123.46</v>
      </c>
      <c r="N669">
        <f>VLOOKUP($J669,'Product_Dim (2)'!$A$2:$G$101,7,FALSE)</f>
        <v>76</v>
      </c>
      <c r="O669" t="s">
        <v>1735</v>
      </c>
      <c r="P669" t="str">
        <f>VLOOKUP($O669,'Store_Dim (2)'!$A$2:$E$21,2,FALSE)</f>
        <v>Rivera-Warner</v>
      </c>
      <c r="Q669" t="str">
        <f>VLOOKUP(Table6[[#This Row],[Store_ID]],Table4[],3,FALSE)</f>
        <v>East</v>
      </c>
      <c r="R669" t="str">
        <f>VLOOKUP(Table6[[#This Row],[Store_ID]],Table4[],4,FALSE)</f>
        <v>Washingtonfurt</v>
      </c>
      <c r="S669" t="str">
        <f>VLOOKUP(Table6[[#This Row],[Store_ID]],Table4[],5,FALSE)</f>
        <v>Flagship</v>
      </c>
      <c r="T669">
        <v>1</v>
      </c>
      <c r="U669" s="6">
        <v>242.08</v>
      </c>
      <c r="V669" s="10">
        <v>0.18</v>
      </c>
      <c r="W669" t="s">
        <v>1809</v>
      </c>
      <c r="X669" s="6">
        <v>198.50559999999999</v>
      </c>
      <c r="AE669"/>
    </row>
    <row r="670" spans="1:31" x14ac:dyDescent="0.25">
      <c r="A670" t="s">
        <v>2477</v>
      </c>
      <c r="B670" t="str">
        <f>VLOOKUP(Table6[[#This Row],[Customer_ID]],Table1[[Customer_ID]:[Name]],2,FALSE)</f>
        <v>Jay Patel</v>
      </c>
      <c r="C670" t="str">
        <f>VLOOKUP(Table6[[#This Row],[Customer_ID]],Table1[[Customer_ID]:[City]],5,FALSE)</f>
        <v>Morrisbury</v>
      </c>
      <c r="D670">
        <f>VLOOKUP(Table6[[#This Row],[Customer_ID]],Table1[],3,FALSE)</f>
        <v>43</v>
      </c>
      <c r="E670" t="str">
        <f>VLOOKUP(Table6[[#This Row],[Customer_ID]],Table1[],4,FALSE)</f>
        <v>Female</v>
      </c>
      <c r="F670" t="str">
        <f>VLOOKUP(Table6[[#This Row],[Customer_ID]],Table1[],6,FALSE)</f>
        <v>Rhode Island</v>
      </c>
      <c r="G670" t="str">
        <f>VLOOKUP(Table6[[#This Row],[Customer_ID]],Table1[],8,FALSE)</f>
        <v>Platinum</v>
      </c>
      <c r="H670" t="s">
        <v>211</v>
      </c>
      <c r="I670" s="16">
        <v>45581</v>
      </c>
      <c r="J670" t="s">
        <v>1657</v>
      </c>
      <c r="K670" t="str">
        <f>VLOOKUP($J670,'Product_Dim (2)'!$A$2:$G$101,{3,4,5,6},FALSE)</f>
        <v>Beauty</v>
      </c>
      <c r="L670" t="str">
        <f>VLOOKUP($J670,'Product_Dim (2)'!$A$2:$G$101,{4,5,6},FALSE)</f>
        <v>Skincare</v>
      </c>
      <c r="M670" s="6">
        <f t="array" ref="M670">VLOOKUP($J670,'Product_Dim (2)'!$A$2:$G$101,{6},FALSE)</f>
        <v>266.86</v>
      </c>
      <c r="N670">
        <f>VLOOKUP($J670,'Product_Dim (2)'!$A$2:$G$101,7,FALSE)</f>
        <v>458</v>
      </c>
      <c r="O670" t="s">
        <v>1762</v>
      </c>
      <c r="P670" t="str">
        <f>VLOOKUP($O670,'Store_Dim (2)'!$A$2:$E$21,2,FALSE)</f>
        <v>Martinez-Mullins</v>
      </c>
      <c r="Q670" t="str">
        <f>VLOOKUP(Table6[[#This Row],[Store_ID]],Table4[],3,FALSE)</f>
        <v>South</v>
      </c>
      <c r="R670" t="str">
        <f>VLOOKUP(Table6[[#This Row],[Store_ID]],Table4[],4,FALSE)</f>
        <v>Williamsfurt</v>
      </c>
      <c r="S670" t="str">
        <f>VLOOKUP(Table6[[#This Row],[Store_ID]],Table4[],5,FALSE)</f>
        <v>Online</v>
      </c>
      <c r="T670">
        <v>1</v>
      </c>
      <c r="U670" s="6">
        <v>536.67999999999995</v>
      </c>
      <c r="V670" s="10">
        <v>0.27</v>
      </c>
      <c r="W670" t="s">
        <v>1807</v>
      </c>
      <c r="X670" s="6">
        <v>391.77640000000002</v>
      </c>
      <c r="AE670"/>
    </row>
    <row r="671" spans="1:31" x14ac:dyDescent="0.25">
      <c r="A671" t="s">
        <v>2478</v>
      </c>
      <c r="B671" t="str">
        <f>VLOOKUP(Table6[[#This Row],[Customer_ID]],Table1[[Customer_ID]:[Name]],2,FALSE)</f>
        <v>David Patterson</v>
      </c>
      <c r="C671" t="str">
        <f>VLOOKUP(Table6[[#This Row],[Customer_ID]],Table1[[Customer_ID]:[City]],5,FALSE)</f>
        <v>New Amyport</v>
      </c>
      <c r="D671">
        <f>VLOOKUP(Table6[[#This Row],[Customer_ID]],Table1[],3,FALSE)</f>
        <v>43</v>
      </c>
      <c r="E671" t="str">
        <f>VLOOKUP(Table6[[#This Row],[Customer_ID]],Table1[],4,FALSE)</f>
        <v>Female</v>
      </c>
      <c r="F671" t="str">
        <f>VLOOKUP(Table6[[#This Row],[Customer_ID]],Table1[],6,FALSE)</f>
        <v>Nevada</v>
      </c>
      <c r="G671" t="str">
        <f>VLOOKUP(Table6[[#This Row],[Customer_ID]],Table1[],8,FALSE)</f>
        <v>Gold</v>
      </c>
      <c r="H671" t="s">
        <v>333</v>
      </c>
      <c r="I671" s="16">
        <v>45748</v>
      </c>
      <c r="J671" t="s">
        <v>1589</v>
      </c>
      <c r="K671" t="str">
        <f>VLOOKUP($J671,'Product_Dim (2)'!$A$2:$G$101,{3,4,5,6},FALSE)</f>
        <v>Home</v>
      </c>
      <c r="L671" t="str">
        <f>VLOOKUP($J671,'Product_Dim (2)'!$A$2:$G$101,{4,5,6},FALSE)</f>
        <v>Decor</v>
      </c>
      <c r="M671" s="6">
        <f t="array" ref="M671">VLOOKUP($J671,'Product_Dim (2)'!$A$2:$G$101,{6},FALSE)</f>
        <v>218.48</v>
      </c>
      <c r="N671">
        <f>VLOOKUP($J671,'Product_Dim (2)'!$A$2:$G$101,7,FALSE)</f>
        <v>276</v>
      </c>
      <c r="O671" t="s">
        <v>1752</v>
      </c>
      <c r="P671" t="str">
        <f>VLOOKUP($O671,'Store_Dim (2)'!$A$2:$E$21,2,FALSE)</f>
        <v>Alexander Group</v>
      </c>
      <c r="Q671" t="str">
        <f>VLOOKUP(Table6[[#This Row],[Store_ID]],Table4[],3,FALSE)</f>
        <v>South</v>
      </c>
      <c r="R671" t="str">
        <f>VLOOKUP(Table6[[#This Row],[Store_ID]],Table4[],4,FALSE)</f>
        <v>Port Sharon</v>
      </c>
      <c r="S671" t="str">
        <f>VLOOKUP(Table6[[#This Row],[Store_ID]],Table4[],5,FALSE)</f>
        <v>Online</v>
      </c>
      <c r="T671">
        <v>2</v>
      </c>
      <c r="U671" s="6">
        <v>145.18</v>
      </c>
      <c r="V671" s="10">
        <v>0.26</v>
      </c>
      <c r="W671" t="s">
        <v>1809</v>
      </c>
      <c r="X671" s="6">
        <v>214.8664</v>
      </c>
      <c r="AE671"/>
    </row>
    <row r="672" spans="1:31" x14ac:dyDescent="0.25">
      <c r="A672" t="s">
        <v>2479</v>
      </c>
      <c r="B672" t="str">
        <f>VLOOKUP(Table6[[#This Row],[Customer_ID]],Table1[[Customer_ID]:[Name]],2,FALSE)</f>
        <v>Lisa Young</v>
      </c>
      <c r="C672" t="str">
        <f>VLOOKUP(Table6[[#This Row],[Customer_ID]],Table1[[Customer_ID]:[City]],5,FALSE)</f>
        <v>Maybury</v>
      </c>
      <c r="D672">
        <f>VLOOKUP(Table6[[#This Row],[Customer_ID]],Table1[],3,FALSE)</f>
        <v>38</v>
      </c>
      <c r="E672" t="str">
        <f>VLOOKUP(Table6[[#This Row],[Customer_ID]],Table1[],4,FALSE)</f>
        <v>Male</v>
      </c>
      <c r="F672" t="str">
        <f>VLOOKUP(Table6[[#This Row],[Customer_ID]],Table1[],6,FALSE)</f>
        <v>Georgia</v>
      </c>
      <c r="G672" t="str">
        <f>VLOOKUP(Table6[[#This Row],[Customer_ID]],Table1[],8,FALSE)</f>
        <v>Platinum</v>
      </c>
      <c r="H672" t="s">
        <v>710</v>
      </c>
      <c r="I672" s="16">
        <v>45369</v>
      </c>
      <c r="J672" t="s">
        <v>1665</v>
      </c>
      <c r="K672" t="str">
        <f>VLOOKUP($J672,'Product_Dim (2)'!$A$2:$G$101,{3,4,5,6},FALSE)</f>
        <v>Electronics</v>
      </c>
      <c r="L672" t="str">
        <f>VLOOKUP($J672,'Product_Dim (2)'!$A$2:$G$101,{4,5,6},FALSE)</f>
        <v>Accessories</v>
      </c>
      <c r="M672" s="6">
        <f t="array" ref="M672">VLOOKUP($J672,'Product_Dim (2)'!$A$2:$G$101,{6},FALSE)</f>
        <v>349.17</v>
      </c>
      <c r="N672">
        <f>VLOOKUP($J672,'Product_Dim (2)'!$A$2:$G$101,7,FALSE)</f>
        <v>476</v>
      </c>
      <c r="O672" t="s">
        <v>1752</v>
      </c>
      <c r="P672" t="str">
        <f>VLOOKUP($O672,'Store_Dim (2)'!$A$2:$E$21,2,FALSE)</f>
        <v>Alexander Group</v>
      </c>
      <c r="Q672" t="str">
        <f>VLOOKUP(Table6[[#This Row],[Store_ID]],Table4[],3,FALSE)</f>
        <v>South</v>
      </c>
      <c r="R672" t="str">
        <f>VLOOKUP(Table6[[#This Row],[Store_ID]],Table4[],4,FALSE)</f>
        <v>Port Sharon</v>
      </c>
      <c r="S672" t="str">
        <f>VLOOKUP(Table6[[#This Row],[Store_ID]],Table4[],5,FALSE)</f>
        <v>Online</v>
      </c>
      <c r="T672">
        <v>2</v>
      </c>
      <c r="U672" s="6">
        <v>132.77000000000001</v>
      </c>
      <c r="V672" s="10">
        <v>0.13</v>
      </c>
      <c r="W672" t="s">
        <v>1812</v>
      </c>
      <c r="X672" s="6">
        <v>231.0198</v>
      </c>
      <c r="AE672"/>
    </row>
    <row r="673" spans="1:31" x14ac:dyDescent="0.25">
      <c r="A673" t="s">
        <v>2480</v>
      </c>
      <c r="B673" t="str">
        <f>VLOOKUP(Table6[[#This Row],[Customer_ID]],Table1[[Customer_ID]:[Name]],2,FALSE)</f>
        <v>Nathan Hernandez</v>
      </c>
      <c r="C673" t="str">
        <f>VLOOKUP(Table6[[#This Row],[Customer_ID]],Table1[[Customer_ID]:[City]],5,FALSE)</f>
        <v>New Becky</v>
      </c>
      <c r="D673">
        <f>VLOOKUP(Table6[[#This Row],[Customer_ID]],Table1[],3,FALSE)</f>
        <v>32</v>
      </c>
      <c r="E673" t="str">
        <f>VLOOKUP(Table6[[#This Row],[Customer_ID]],Table1[],4,FALSE)</f>
        <v>Female</v>
      </c>
      <c r="F673" t="str">
        <f>VLOOKUP(Table6[[#This Row],[Customer_ID]],Table1[],6,FALSE)</f>
        <v>Montana</v>
      </c>
      <c r="G673" t="str">
        <f>VLOOKUP(Table6[[#This Row],[Customer_ID]],Table1[],8,FALSE)</f>
        <v>Silver</v>
      </c>
      <c r="H673" t="s">
        <v>63</v>
      </c>
      <c r="I673" s="16">
        <v>45701</v>
      </c>
      <c r="J673" t="s">
        <v>1613</v>
      </c>
      <c r="K673" t="str">
        <f>VLOOKUP($J673,'Product_Dim (2)'!$A$2:$G$101,{3,4,5,6},FALSE)</f>
        <v>Sports</v>
      </c>
      <c r="L673" t="str">
        <f>VLOOKUP($J673,'Product_Dim (2)'!$A$2:$G$101,{4,5,6},FALSE)</f>
        <v>Fitness</v>
      </c>
      <c r="M673" s="6">
        <f t="array" ref="M673">VLOOKUP($J673,'Product_Dim (2)'!$A$2:$G$101,{6},FALSE)</f>
        <v>313.26</v>
      </c>
      <c r="N673">
        <f>VLOOKUP($J673,'Product_Dim (2)'!$A$2:$G$101,7,FALSE)</f>
        <v>369</v>
      </c>
      <c r="O673" t="s">
        <v>1769</v>
      </c>
      <c r="P673" t="str">
        <f>VLOOKUP($O673,'Store_Dim (2)'!$A$2:$E$21,2,FALSE)</f>
        <v>Moore, Padilla and Butler</v>
      </c>
      <c r="Q673" t="str">
        <f>VLOOKUP(Table6[[#This Row],[Store_ID]],Table4[],3,FALSE)</f>
        <v>South</v>
      </c>
      <c r="R673" t="str">
        <f>VLOOKUP(Table6[[#This Row],[Store_ID]],Table4[],4,FALSE)</f>
        <v>East Johnstad</v>
      </c>
      <c r="S673" t="str">
        <f>VLOOKUP(Table6[[#This Row],[Store_ID]],Table4[],5,FALSE)</f>
        <v>Flagship</v>
      </c>
      <c r="T673">
        <v>4</v>
      </c>
      <c r="U673" s="6">
        <v>682.11</v>
      </c>
      <c r="V673" s="10">
        <v>0.14000000000000001</v>
      </c>
      <c r="W673" t="s">
        <v>1807</v>
      </c>
      <c r="X673" s="6">
        <v>2346.4584</v>
      </c>
      <c r="AE673"/>
    </row>
    <row r="674" spans="1:31" x14ac:dyDescent="0.25">
      <c r="A674" t="s">
        <v>2481</v>
      </c>
      <c r="B674" t="str">
        <f>VLOOKUP(Table6[[#This Row],[Customer_ID]],Table1[[Customer_ID]:[Name]],2,FALSE)</f>
        <v>Eric Lee</v>
      </c>
      <c r="C674" t="str">
        <f>VLOOKUP(Table6[[#This Row],[Customer_ID]],Table1[[Customer_ID]:[City]],5,FALSE)</f>
        <v>Lake April</v>
      </c>
      <c r="D674">
        <f>VLOOKUP(Table6[[#This Row],[Customer_ID]],Table1[],3,FALSE)</f>
        <v>22</v>
      </c>
      <c r="E674" t="str">
        <f>VLOOKUP(Table6[[#This Row],[Customer_ID]],Table1[],4,FALSE)</f>
        <v>Female</v>
      </c>
      <c r="F674" t="str">
        <f>VLOOKUP(Table6[[#This Row],[Customer_ID]],Table1[],6,FALSE)</f>
        <v>Vermont</v>
      </c>
      <c r="G674" t="str">
        <f>VLOOKUP(Table6[[#This Row],[Customer_ID]],Table1[],8,FALSE)</f>
        <v>Bronze</v>
      </c>
      <c r="H674" t="s">
        <v>1478</v>
      </c>
      <c r="I674" s="16">
        <v>45510</v>
      </c>
      <c r="J674" t="s">
        <v>1611</v>
      </c>
      <c r="K674" t="str">
        <f>VLOOKUP($J674,'Product_Dim (2)'!$A$2:$G$101,{3,4,5,6},FALSE)</f>
        <v>Electronics</v>
      </c>
      <c r="L674" t="str">
        <f>VLOOKUP($J674,'Product_Dim (2)'!$A$2:$G$101,{4,5,6},FALSE)</f>
        <v>Audio</v>
      </c>
      <c r="M674" s="6">
        <f t="array" ref="M674">VLOOKUP($J674,'Product_Dim (2)'!$A$2:$G$101,{6},FALSE)</f>
        <v>38.520000000000003</v>
      </c>
      <c r="N674">
        <f>VLOOKUP($J674,'Product_Dim (2)'!$A$2:$G$101,7,FALSE)</f>
        <v>378</v>
      </c>
      <c r="O674" t="s">
        <v>1790</v>
      </c>
      <c r="P674" t="str">
        <f>VLOOKUP($O674,'Store_Dim (2)'!$A$2:$E$21,2,FALSE)</f>
        <v>Holloway Ltd</v>
      </c>
      <c r="Q674" t="str">
        <f>VLOOKUP(Table6[[#This Row],[Store_ID]],Table4[],3,FALSE)</f>
        <v>North</v>
      </c>
      <c r="R674" t="str">
        <f>VLOOKUP(Table6[[#This Row],[Store_ID]],Table4[],4,FALSE)</f>
        <v>Bensonhaven</v>
      </c>
      <c r="S674" t="str">
        <f>VLOOKUP(Table6[[#This Row],[Store_ID]],Table4[],5,FALSE)</f>
        <v>Flagship</v>
      </c>
      <c r="T674">
        <v>4</v>
      </c>
      <c r="U674" s="6">
        <v>502.95</v>
      </c>
      <c r="V674" s="10">
        <v>0.14000000000000001</v>
      </c>
      <c r="W674" t="s">
        <v>1812</v>
      </c>
      <c r="X674" s="6">
        <v>1730.1479999999999</v>
      </c>
      <c r="AE674"/>
    </row>
    <row r="675" spans="1:31" x14ac:dyDescent="0.25">
      <c r="A675" t="s">
        <v>2482</v>
      </c>
      <c r="B675" t="str">
        <f>VLOOKUP(Table6[[#This Row],[Customer_ID]],Table1[[Customer_ID]:[Name]],2,FALSE)</f>
        <v>Nathaniel Hill</v>
      </c>
      <c r="C675" t="str">
        <f>VLOOKUP(Table6[[#This Row],[Customer_ID]],Table1[[Customer_ID]:[City]],5,FALSE)</f>
        <v>Lake Mark</v>
      </c>
      <c r="D675">
        <f>VLOOKUP(Table6[[#This Row],[Customer_ID]],Table1[],3,FALSE)</f>
        <v>43</v>
      </c>
      <c r="E675" t="str">
        <f>VLOOKUP(Table6[[#This Row],[Customer_ID]],Table1[],4,FALSE)</f>
        <v>Female</v>
      </c>
      <c r="F675" t="str">
        <f>VLOOKUP(Table6[[#This Row],[Customer_ID]],Table1[],6,FALSE)</f>
        <v>Kansas</v>
      </c>
      <c r="G675" t="str">
        <f>VLOOKUP(Table6[[#This Row],[Customer_ID]],Table1[],8,FALSE)</f>
        <v>Gold</v>
      </c>
      <c r="H675" t="s">
        <v>746</v>
      </c>
      <c r="I675" s="16">
        <v>45538</v>
      </c>
      <c r="J675" t="s">
        <v>1605</v>
      </c>
      <c r="K675" t="str">
        <f>VLOOKUP($J675,'Product_Dim (2)'!$A$2:$G$101,{3,4,5,6},FALSE)</f>
        <v>Clothing</v>
      </c>
      <c r="L675" t="str">
        <f>VLOOKUP($J675,'Product_Dim (2)'!$A$2:$G$101,{4,5,6},FALSE)</f>
        <v>Footwear</v>
      </c>
      <c r="M675" s="6">
        <f t="array" ref="M675">VLOOKUP($J675,'Product_Dim (2)'!$A$2:$G$101,{6},FALSE)</f>
        <v>353.47</v>
      </c>
      <c r="N675">
        <f>VLOOKUP($J675,'Product_Dim (2)'!$A$2:$G$101,7,FALSE)</f>
        <v>214</v>
      </c>
      <c r="O675" t="s">
        <v>1787</v>
      </c>
      <c r="P675" t="str">
        <f>VLOOKUP($O675,'Store_Dim (2)'!$A$2:$E$21,2,FALSE)</f>
        <v>Frederick-Wright</v>
      </c>
      <c r="Q675" t="str">
        <f>VLOOKUP(Table6[[#This Row],[Store_ID]],Table4[],3,FALSE)</f>
        <v>West</v>
      </c>
      <c r="R675" t="str">
        <f>VLOOKUP(Table6[[#This Row],[Store_ID]],Table4[],4,FALSE)</f>
        <v>New Jimmymouth</v>
      </c>
      <c r="S675" t="str">
        <f>VLOOKUP(Table6[[#This Row],[Store_ID]],Table4[],5,FALSE)</f>
        <v>Flagship</v>
      </c>
      <c r="T675">
        <v>2</v>
      </c>
      <c r="U675" s="6">
        <v>472.08</v>
      </c>
      <c r="V675" s="10">
        <v>7.0000000000000007E-2</v>
      </c>
      <c r="W675" t="s">
        <v>1807</v>
      </c>
      <c r="X675" s="6">
        <v>878.0687999999999</v>
      </c>
      <c r="AE675"/>
    </row>
    <row r="676" spans="1:31" x14ac:dyDescent="0.25">
      <c r="A676" t="s">
        <v>2483</v>
      </c>
      <c r="B676" t="str">
        <f>VLOOKUP(Table6[[#This Row],[Customer_ID]],Table1[[Customer_ID]:[Name]],2,FALSE)</f>
        <v>Laura Mathews</v>
      </c>
      <c r="C676" t="str">
        <f>VLOOKUP(Table6[[#This Row],[Customer_ID]],Table1[[Customer_ID]:[City]],5,FALSE)</f>
        <v>Chambersfurt</v>
      </c>
      <c r="D676">
        <f>VLOOKUP(Table6[[#This Row],[Customer_ID]],Table1[],3,FALSE)</f>
        <v>53</v>
      </c>
      <c r="E676" t="str">
        <f>VLOOKUP(Table6[[#This Row],[Customer_ID]],Table1[],4,FALSE)</f>
        <v>Male</v>
      </c>
      <c r="F676" t="str">
        <f>VLOOKUP(Table6[[#This Row],[Customer_ID]],Table1[],6,FALSE)</f>
        <v>Wisconsin</v>
      </c>
      <c r="G676" t="str">
        <f>VLOOKUP(Table6[[#This Row],[Customer_ID]],Table1[],8,FALSE)</f>
        <v>Bronze</v>
      </c>
      <c r="H676" t="s">
        <v>1442</v>
      </c>
      <c r="I676" s="16">
        <v>45665</v>
      </c>
      <c r="J676" t="s">
        <v>1645</v>
      </c>
      <c r="K676" t="str">
        <f>VLOOKUP($J676,'Product_Dim (2)'!$A$2:$G$101,{3,4,5,6},FALSE)</f>
        <v>Sports</v>
      </c>
      <c r="L676" t="str">
        <f>VLOOKUP($J676,'Product_Dim (2)'!$A$2:$G$101,{4,5,6},FALSE)</f>
        <v>Fitness</v>
      </c>
      <c r="M676" s="6">
        <f t="array" ref="M676">VLOOKUP($J676,'Product_Dim (2)'!$A$2:$G$101,{6},FALSE)</f>
        <v>30.62</v>
      </c>
      <c r="N676">
        <f>VLOOKUP($J676,'Product_Dim (2)'!$A$2:$G$101,7,FALSE)</f>
        <v>138</v>
      </c>
      <c r="O676" t="s">
        <v>1790</v>
      </c>
      <c r="P676" t="str">
        <f>VLOOKUP($O676,'Store_Dim (2)'!$A$2:$E$21,2,FALSE)</f>
        <v>Holloway Ltd</v>
      </c>
      <c r="Q676" t="str">
        <f>VLOOKUP(Table6[[#This Row],[Store_ID]],Table4[],3,FALSE)</f>
        <v>North</v>
      </c>
      <c r="R676" t="str">
        <f>VLOOKUP(Table6[[#This Row],[Store_ID]],Table4[],4,FALSE)</f>
        <v>Bensonhaven</v>
      </c>
      <c r="S676" t="str">
        <f>VLOOKUP(Table6[[#This Row],[Store_ID]],Table4[],5,FALSE)</f>
        <v>Flagship</v>
      </c>
      <c r="T676">
        <v>2</v>
      </c>
      <c r="U676" s="6">
        <v>218.11</v>
      </c>
      <c r="V676" s="10">
        <v>0.02</v>
      </c>
      <c r="W676" t="s">
        <v>1812</v>
      </c>
      <c r="X676" s="6">
        <v>427.49560000000002</v>
      </c>
      <c r="AE676"/>
    </row>
    <row r="677" spans="1:31" x14ac:dyDescent="0.25">
      <c r="A677" t="s">
        <v>2484</v>
      </c>
      <c r="B677" t="str">
        <f>VLOOKUP(Table6[[#This Row],[Customer_ID]],Table1[[Customer_ID]:[Name]],2,FALSE)</f>
        <v>Jay Patel</v>
      </c>
      <c r="C677" t="str">
        <f>VLOOKUP(Table6[[#This Row],[Customer_ID]],Table1[[Customer_ID]:[City]],5,FALSE)</f>
        <v>Morrisbury</v>
      </c>
      <c r="D677">
        <f>VLOOKUP(Table6[[#This Row],[Customer_ID]],Table1[],3,FALSE)</f>
        <v>43</v>
      </c>
      <c r="E677" t="str">
        <f>VLOOKUP(Table6[[#This Row],[Customer_ID]],Table1[],4,FALSE)</f>
        <v>Female</v>
      </c>
      <c r="F677" t="str">
        <f>VLOOKUP(Table6[[#This Row],[Customer_ID]],Table1[],6,FALSE)</f>
        <v>Rhode Island</v>
      </c>
      <c r="G677" t="str">
        <f>VLOOKUP(Table6[[#This Row],[Customer_ID]],Table1[],8,FALSE)</f>
        <v>Platinum</v>
      </c>
      <c r="H677" t="s">
        <v>211</v>
      </c>
      <c r="I677" s="16">
        <v>45859</v>
      </c>
      <c r="J677" t="s">
        <v>1529</v>
      </c>
      <c r="K677" t="str">
        <f>VLOOKUP($J677,'Product_Dim (2)'!$A$2:$G$101,{3,4,5,6},FALSE)</f>
        <v>Clothing</v>
      </c>
      <c r="L677" t="str">
        <f>VLOOKUP($J677,'Product_Dim (2)'!$A$2:$G$101,{4,5,6},FALSE)</f>
        <v>Tops</v>
      </c>
      <c r="M677" s="6">
        <f t="array" ref="M677">VLOOKUP($J677,'Product_Dim (2)'!$A$2:$G$101,{6},FALSE)</f>
        <v>342.56</v>
      </c>
      <c r="N677">
        <f>VLOOKUP($J677,'Product_Dim (2)'!$A$2:$G$101,7,FALSE)</f>
        <v>181</v>
      </c>
      <c r="O677" t="s">
        <v>1759</v>
      </c>
      <c r="P677" t="str">
        <f>VLOOKUP($O677,'Store_Dim (2)'!$A$2:$E$21,2,FALSE)</f>
        <v>Benson-Elliott</v>
      </c>
      <c r="Q677" t="str">
        <f>VLOOKUP(Table6[[#This Row],[Store_ID]],Table4[],3,FALSE)</f>
        <v>East</v>
      </c>
      <c r="R677" t="str">
        <f>VLOOKUP(Table6[[#This Row],[Store_ID]],Table4[],4,FALSE)</f>
        <v>Port Josephberg</v>
      </c>
      <c r="S677" t="str">
        <f>VLOOKUP(Table6[[#This Row],[Store_ID]],Table4[],5,FALSE)</f>
        <v>Online</v>
      </c>
      <c r="T677">
        <v>4</v>
      </c>
      <c r="U677" s="6">
        <v>845.58</v>
      </c>
      <c r="V677" s="10">
        <v>0.06</v>
      </c>
      <c r="W677" t="s">
        <v>1809</v>
      </c>
      <c r="X677" s="6">
        <v>3179.3807999999999</v>
      </c>
      <c r="AE677"/>
    </row>
    <row r="678" spans="1:31" x14ac:dyDescent="0.25">
      <c r="A678" t="s">
        <v>2485</v>
      </c>
      <c r="B678" t="str">
        <f>VLOOKUP(Table6[[#This Row],[Customer_ID]],Table1[[Customer_ID]:[Name]],2,FALSE)</f>
        <v>Susan Mcdonald</v>
      </c>
      <c r="C678" t="str">
        <f>VLOOKUP(Table6[[#This Row],[Customer_ID]],Table1[[Customer_ID]:[City]],5,FALSE)</f>
        <v>East Ellen</v>
      </c>
      <c r="D678">
        <f>VLOOKUP(Table6[[#This Row],[Customer_ID]],Table1[],3,FALSE)</f>
        <v>45</v>
      </c>
      <c r="E678" t="str">
        <f>VLOOKUP(Table6[[#This Row],[Customer_ID]],Table1[],4,FALSE)</f>
        <v>Male</v>
      </c>
      <c r="F678" t="str">
        <f>VLOOKUP(Table6[[#This Row],[Customer_ID]],Table1[],6,FALSE)</f>
        <v>Arkansas</v>
      </c>
      <c r="G678" t="str">
        <f>VLOOKUP(Table6[[#This Row],[Customer_ID]],Table1[],8,FALSE)</f>
        <v>Silver</v>
      </c>
      <c r="H678" t="s">
        <v>436</v>
      </c>
      <c r="I678" s="16">
        <v>45255</v>
      </c>
      <c r="J678" t="s">
        <v>1691</v>
      </c>
      <c r="K678" t="str">
        <f>VLOOKUP($J678,'Product_Dim (2)'!$A$2:$G$101,{3,4,5,6},FALSE)</f>
        <v>Home</v>
      </c>
      <c r="L678" t="str">
        <f>VLOOKUP($J678,'Product_Dim (2)'!$A$2:$G$101,{4,5,6},FALSE)</f>
        <v>Kitchen</v>
      </c>
      <c r="M678" s="6">
        <f t="array" ref="M678">VLOOKUP($J678,'Product_Dim (2)'!$A$2:$G$101,{6},FALSE)</f>
        <v>143.43</v>
      </c>
      <c r="N678">
        <f>VLOOKUP($J678,'Product_Dim (2)'!$A$2:$G$101,7,FALSE)</f>
        <v>58</v>
      </c>
      <c r="O678" t="s">
        <v>1744</v>
      </c>
      <c r="P678" t="str">
        <f>VLOOKUP($O678,'Store_Dim (2)'!$A$2:$E$21,2,FALSE)</f>
        <v>Black-Horn</v>
      </c>
      <c r="Q678" t="str">
        <f>VLOOKUP(Table6[[#This Row],[Store_ID]],Table4[],3,FALSE)</f>
        <v>South</v>
      </c>
      <c r="R678" t="str">
        <f>VLOOKUP(Table6[[#This Row],[Store_ID]],Table4[],4,FALSE)</f>
        <v>North Nancyview</v>
      </c>
      <c r="S678" t="str">
        <f>VLOOKUP(Table6[[#This Row],[Store_ID]],Table4[],5,FALSE)</f>
        <v>Outlet</v>
      </c>
      <c r="T678">
        <v>2</v>
      </c>
      <c r="U678" s="6">
        <v>111.28</v>
      </c>
      <c r="V678" s="10">
        <v>0.14000000000000001</v>
      </c>
      <c r="W678" t="s">
        <v>1807</v>
      </c>
      <c r="X678" s="6">
        <v>191.4016</v>
      </c>
      <c r="AE678"/>
    </row>
    <row r="679" spans="1:31" x14ac:dyDescent="0.25">
      <c r="A679" t="s">
        <v>2486</v>
      </c>
      <c r="B679" t="str">
        <f>VLOOKUP(Table6[[#This Row],[Customer_ID]],Table1[[Customer_ID]:[Name]],2,FALSE)</f>
        <v>Curtis Lam</v>
      </c>
      <c r="C679" t="str">
        <f>VLOOKUP(Table6[[#This Row],[Customer_ID]],Table1[[Customer_ID]:[City]],5,FALSE)</f>
        <v>Butlerberg</v>
      </c>
      <c r="D679">
        <f>VLOOKUP(Table6[[#This Row],[Customer_ID]],Table1[],3,FALSE)</f>
        <v>55</v>
      </c>
      <c r="E679" t="str">
        <f>VLOOKUP(Table6[[#This Row],[Customer_ID]],Table1[],4,FALSE)</f>
        <v>Male</v>
      </c>
      <c r="F679" t="str">
        <f>VLOOKUP(Table6[[#This Row],[Customer_ID]],Table1[],6,FALSE)</f>
        <v>Kentucky</v>
      </c>
      <c r="G679" t="str">
        <f>VLOOKUP(Table6[[#This Row],[Customer_ID]],Table1[],8,FALSE)</f>
        <v>Platinum</v>
      </c>
      <c r="H679" t="s">
        <v>579</v>
      </c>
      <c r="I679" s="16">
        <v>45842</v>
      </c>
      <c r="J679" t="s">
        <v>1649</v>
      </c>
      <c r="K679" t="str">
        <f>VLOOKUP($J679,'Product_Dim (2)'!$A$2:$G$101,{3,4,5,6},FALSE)</f>
        <v>Beauty</v>
      </c>
      <c r="L679" t="str">
        <f>VLOOKUP($J679,'Product_Dim (2)'!$A$2:$G$101,{4,5,6},FALSE)</f>
        <v>Haircare</v>
      </c>
      <c r="M679" s="6">
        <f t="array" ref="M679">VLOOKUP($J679,'Product_Dim (2)'!$A$2:$G$101,{6},FALSE)</f>
        <v>17.309999999999999</v>
      </c>
      <c r="N679">
        <f>VLOOKUP($J679,'Product_Dim (2)'!$A$2:$G$101,7,FALSE)</f>
        <v>399</v>
      </c>
      <c r="O679" t="s">
        <v>1782</v>
      </c>
      <c r="P679" t="str">
        <f>VLOOKUP($O679,'Store_Dim (2)'!$A$2:$E$21,2,FALSE)</f>
        <v>Mcdonald Inc</v>
      </c>
      <c r="Q679" t="str">
        <f>VLOOKUP(Table6[[#This Row],[Store_ID]],Table4[],3,FALSE)</f>
        <v>South</v>
      </c>
      <c r="R679" t="str">
        <f>VLOOKUP(Table6[[#This Row],[Store_ID]],Table4[],4,FALSE)</f>
        <v>Christopherland</v>
      </c>
      <c r="S679" t="str">
        <f>VLOOKUP(Table6[[#This Row],[Store_ID]],Table4[],5,FALSE)</f>
        <v>Outlet</v>
      </c>
      <c r="T679">
        <v>2</v>
      </c>
      <c r="U679" s="6">
        <v>37.21</v>
      </c>
      <c r="V679" s="10">
        <v>0.19</v>
      </c>
      <c r="W679" t="s">
        <v>1807</v>
      </c>
      <c r="X679" s="6">
        <v>60.280200000000008</v>
      </c>
      <c r="AE679"/>
    </row>
    <row r="680" spans="1:31" x14ac:dyDescent="0.25">
      <c r="A680" t="s">
        <v>2487</v>
      </c>
      <c r="B680" t="str">
        <f>VLOOKUP(Table6[[#This Row],[Customer_ID]],Table1[[Customer_ID]:[Name]],2,FALSE)</f>
        <v>Karen King</v>
      </c>
      <c r="C680" t="str">
        <f>VLOOKUP(Table6[[#This Row],[Customer_ID]],Table1[[Customer_ID]:[City]],5,FALSE)</f>
        <v>Kimburgh</v>
      </c>
      <c r="D680">
        <f>VLOOKUP(Table6[[#This Row],[Customer_ID]],Table1[],3,FALSE)</f>
        <v>64</v>
      </c>
      <c r="E680" t="str">
        <f>VLOOKUP(Table6[[#This Row],[Customer_ID]],Table1[],4,FALSE)</f>
        <v>Female</v>
      </c>
      <c r="F680" t="str">
        <f>VLOOKUP(Table6[[#This Row],[Customer_ID]],Table1[],6,FALSE)</f>
        <v>North Carolina</v>
      </c>
      <c r="G680" t="str">
        <f>VLOOKUP(Table6[[#This Row],[Customer_ID]],Table1[],8,FALSE)</f>
        <v>Bronze</v>
      </c>
      <c r="H680" t="s">
        <v>1281</v>
      </c>
      <c r="I680" s="16">
        <v>45220</v>
      </c>
      <c r="J680" t="s">
        <v>1655</v>
      </c>
      <c r="K680" t="str">
        <f>VLOOKUP($J680,'Product_Dim (2)'!$A$2:$G$101,{3,4,5,6},FALSE)</f>
        <v>Electronics</v>
      </c>
      <c r="L680" t="str">
        <f>VLOOKUP($J680,'Product_Dim (2)'!$A$2:$G$101,{4,5,6},FALSE)</f>
        <v>Computer</v>
      </c>
      <c r="M680" s="6">
        <f t="array" ref="M680">VLOOKUP($J680,'Product_Dim (2)'!$A$2:$G$101,{6},FALSE)</f>
        <v>86.42</v>
      </c>
      <c r="N680">
        <f>VLOOKUP($J680,'Product_Dim (2)'!$A$2:$G$101,7,FALSE)</f>
        <v>222</v>
      </c>
      <c r="O680" t="s">
        <v>1780</v>
      </c>
      <c r="P680" t="str">
        <f>VLOOKUP($O680,'Store_Dim (2)'!$A$2:$E$21,2,FALSE)</f>
        <v>Gardner, Humphrey and Contreras</v>
      </c>
      <c r="Q680" t="str">
        <f>VLOOKUP(Table6[[#This Row],[Store_ID]],Table4[],3,FALSE)</f>
        <v>East</v>
      </c>
      <c r="R680" t="str">
        <f>VLOOKUP(Table6[[#This Row],[Store_ID]],Table4[],4,FALSE)</f>
        <v>Johnsonville</v>
      </c>
      <c r="S680" t="str">
        <f>VLOOKUP(Table6[[#This Row],[Store_ID]],Table4[],5,FALSE)</f>
        <v>Flagship</v>
      </c>
      <c r="T680">
        <v>1</v>
      </c>
      <c r="U680" s="6">
        <v>331.73</v>
      </c>
      <c r="V680" s="10">
        <v>0.04</v>
      </c>
      <c r="W680" t="s">
        <v>1807</v>
      </c>
      <c r="X680" s="6">
        <v>318.46080000000001</v>
      </c>
      <c r="AE680"/>
    </row>
    <row r="681" spans="1:31" x14ac:dyDescent="0.25">
      <c r="A681" t="s">
        <v>2488</v>
      </c>
      <c r="B681" t="str">
        <f>VLOOKUP(Table6[[#This Row],[Customer_ID]],Table1[[Customer_ID]:[Name]],2,FALSE)</f>
        <v>Chloe Aguilar</v>
      </c>
      <c r="C681" t="str">
        <f>VLOOKUP(Table6[[#This Row],[Customer_ID]],Table1[[Customer_ID]:[City]],5,FALSE)</f>
        <v>Lake Johnside</v>
      </c>
      <c r="D681">
        <f>VLOOKUP(Table6[[#This Row],[Customer_ID]],Table1[],3,FALSE)</f>
        <v>58</v>
      </c>
      <c r="E681" t="str">
        <f>VLOOKUP(Table6[[#This Row],[Customer_ID]],Table1[],4,FALSE)</f>
        <v>Male</v>
      </c>
      <c r="F681" t="str">
        <f>VLOOKUP(Table6[[#This Row],[Customer_ID]],Table1[],6,FALSE)</f>
        <v>Arizona</v>
      </c>
      <c r="G681" t="str">
        <f>VLOOKUP(Table6[[#This Row],[Customer_ID]],Table1[],8,FALSE)</f>
        <v>Bronze</v>
      </c>
      <c r="H681" t="s">
        <v>1126</v>
      </c>
      <c r="I681" s="16">
        <v>45273</v>
      </c>
      <c r="J681" t="s">
        <v>1671</v>
      </c>
      <c r="K681" t="str">
        <f>VLOOKUP($J681,'Product_Dim (2)'!$A$2:$G$101,{3,4,5,6},FALSE)</f>
        <v>Home</v>
      </c>
      <c r="L681" t="str">
        <f>VLOOKUP($J681,'Product_Dim (2)'!$A$2:$G$101,{4,5,6},FALSE)</f>
        <v>Storage</v>
      </c>
      <c r="M681" s="6">
        <f t="array" ref="M681">VLOOKUP($J681,'Product_Dim (2)'!$A$2:$G$101,{6},FALSE)</f>
        <v>138.05000000000001</v>
      </c>
      <c r="N681">
        <f>VLOOKUP($J681,'Product_Dim (2)'!$A$2:$G$101,7,FALSE)</f>
        <v>89</v>
      </c>
      <c r="O681" t="s">
        <v>1777</v>
      </c>
      <c r="P681" t="str">
        <f>VLOOKUP($O681,'Store_Dim (2)'!$A$2:$E$21,2,FALSE)</f>
        <v>Thomas, Bridges and Harris</v>
      </c>
      <c r="Q681" t="str">
        <f>VLOOKUP(Table6[[#This Row],[Store_ID]],Table4[],3,FALSE)</f>
        <v>North</v>
      </c>
      <c r="R681" t="str">
        <f>VLOOKUP(Table6[[#This Row],[Store_ID]],Table4[],4,FALSE)</f>
        <v>Sabrinatown</v>
      </c>
      <c r="S681" t="str">
        <f>VLOOKUP(Table6[[#This Row],[Store_ID]],Table4[],5,FALSE)</f>
        <v>Online</v>
      </c>
      <c r="T681">
        <v>3</v>
      </c>
      <c r="U681" s="6">
        <v>306.70999999999998</v>
      </c>
      <c r="V681" s="10">
        <v>0.09</v>
      </c>
      <c r="W681" t="s">
        <v>1809</v>
      </c>
      <c r="X681" s="6">
        <v>837.31829999999991</v>
      </c>
      <c r="AE681"/>
    </row>
    <row r="682" spans="1:31" x14ac:dyDescent="0.25">
      <c r="A682" t="s">
        <v>2489</v>
      </c>
      <c r="B682" t="str">
        <f>VLOOKUP(Table6[[#This Row],[Customer_ID]],Table1[[Customer_ID]:[Name]],2,FALSE)</f>
        <v>Brian Garcia</v>
      </c>
      <c r="C682" t="str">
        <f>VLOOKUP(Table6[[#This Row],[Customer_ID]],Table1[[Customer_ID]:[City]],5,FALSE)</f>
        <v>Ramosmouth</v>
      </c>
      <c r="D682">
        <f>VLOOKUP(Table6[[#This Row],[Customer_ID]],Table1[],3,FALSE)</f>
        <v>31</v>
      </c>
      <c r="E682" t="str">
        <f>VLOOKUP(Table6[[#This Row],[Customer_ID]],Table1[],4,FALSE)</f>
        <v>Female</v>
      </c>
      <c r="F682" t="str">
        <f>VLOOKUP(Table6[[#This Row],[Customer_ID]],Table1[],6,FALSE)</f>
        <v>Louisiana</v>
      </c>
      <c r="G682" t="str">
        <f>VLOOKUP(Table6[[#This Row],[Customer_ID]],Table1[],8,FALSE)</f>
        <v>Gold</v>
      </c>
      <c r="H682" t="s">
        <v>853</v>
      </c>
      <c r="I682" s="16">
        <v>45456</v>
      </c>
      <c r="J682" t="s">
        <v>1581</v>
      </c>
      <c r="K682" t="str">
        <f>VLOOKUP($J682,'Product_Dim (2)'!$A$2:$G$101,{3,4,5,6},FALSE)</f>
        <v>Clothing</v>
      </c>
      <c r="L682" t="str">
        <f>VLOOKUP($J682,'Product_Dim (2)'!$A$2:$G$101,{4,5,6},FALSE)</f>
        <v>Accessories</v>
      </c>
      <c r="M682" s="6">
        <f t="array" ref="M682">VLOOKUP($J682,'Product_Dim (2)'!$A$2:$G$101,{6},FALSE)</f>
        <v>174.02</v>
      </c>
      <c r="N682">
        <f>VLOOKUP($J682,'Product_Dim (2)'!$A$2:$G$101,7,FALSE)</f>
        <v>268</v>
      </c>
      <c r="O682" t="s">
        <v>1759</v>
      </c>
      <c r="P682" t="str">
        <f>VLOOKUP($O682,'Store_Dim (2)'!$A$2:$E$21,2,FALSE)</f>
        <v>Benson-Elliott</v>
      </c>
      <c r="Q682" t="str">
        <f>VLOOKUP(Table6[[#This Row],[Store_ID]],Table4[],3,FALSE)</f>
        <v>East</v>
      </c>
      <c r="R682" t="str">
        <f>VLOOKUP(Table6[[#This Row],[Store_ID]],Table4[],4,FALSE)</f>
        <v>Port Josephberg</v>
      </c>
      <c r="S682" t="str">
        <f>VLOOKUP(Table6[[#This Row],[Store_ID]],Table4[],5,FALSE)</f>
        <v>Online</v>
      </c>
      <c r="T682">
        <v>4</v>
      </c>
      <c r="U682" s="6">
        <v>484.92</v>
      </c>
      <c r="V682" s="10">
        <v>0.28000000000000003</v>
      </c>
      <c r="W682" t="s">
        <v>1809</v>
      </c>
      <c r="X682" s="6">
        <v>1396.5696</v>
      </c>
      <c r="AE682"/>
    </row>
    <row r="683" spans="1:31" x14ac:dyDescent="0.25">
      <c r="A683" t="s">
        <v>2490</v>
      </c>
      <c r="B683" t="str">
        <f>VLOOKUP(Table6[[#This Row],[Customer_ID]],Table1[[Customer_ID]:[Name]],2,FALSE)</f>
        <v>Joseph Snow</v>
      </c>
      <c r="C683" t="str">
        <f>VLOOKUP(Table6[[#This Row],[Customer_ID]],Table1[[Customer_ID]:[City]],5,FALSE)</f>
        <v>South Michaelfort</v>
      </c>
      <c r="D683">
        <f>VLOOKUP(Table6[[#This Row],[Customer_ID]],Table1[],3,FALSE)</f>
        <v>45</v>
      </c>
      <c r="E683" t="str">
        <f>VLOOKUP(Table6[[#This Row],[Customer_ID]],Table1[],4,FALSE)</f>
        <v>Male</v>
      </c>
      <c r="F683" t="str">
        <f>VLOOKUP(Table6[[#This Row],[Customer_ID]],Table1[],6,FALSE)</f>
        <v>Vermont</v>
      </c>
      <c r="G683" t="str">
        <f>VLOOKUP(Table6[[#This Row],[Customer_ID]],Table1[],8,FALSE)</f>
        <v>Gold</v>
      </c>
      <c r="H683" t="s">
        <v>167</v>
      </c>
      <c r="I683" s="16">
        <v>45292</v>
      </c>
      <c r="J683" t="s">
        <v>1631</v>
      </c>
      <c r="K683" t="str">
        <f>VLOOKUP($J683,'Product_Dim (2)'!$A$2:$G$101,{3,4,5,6},FALSE)</f>
        <v>Sports</v>
      </c>
      <c r="L683" t="str">
        <f>VLOOKUP($J683,'Product_Dim (2)'!$A$2:$G$101,{4,5,6},FALSE)</f>
        <v>Fitness</v>
      </c>
      <c r="M683" s="6">
        <f t="array" ref="M683">VLOOKUP($J683,'Product_Dim (2)'!$A$2:$G$101,{6},FALSE)</f>
        <v>190.29</v>
      </c>
      <c r="N683">
        <f>VLOOKUP($J683,'Product_Dim (2)'!$A$2:$G$101,7,FALSE)</f>
        <v>260</v>
      </c>
      <c r="O683" t="s">
        <v>1756</v>
      </c>
      <c r="P683" t="str">
        <f>VLOOKUP($O683,'Store_Dim (2)'!$A$2:$E$21,2,FALSE)</f>
        <v>Gray Ltd</v>
      </c>
      <c r="Q683" t="str">
        <f>VLOOKUP(Table6[[#This Row],[Store_ID]],Table4[],3,FALSE)</f>
        <v>North</v>
      </c>
      <c r="R683" t="str">
        <f>VLOOKUP(Table6[[#This Row],[Store_ID]],Table4[],4,FALSE)</f>
        <v>New Michaelchester</v>
      </c>
      <c r="S683" t="str">
        <f>VLOOKUP(Table6[[#This Row],[Store_ID]],Table4[],5,FALSE)</f>
        <v>Outlet</v>
      </c>
      <c r="T683">
        <v>2</v>
      </c>
      <c r="U683" s="6">
        <v>42.04</v>
      </c>
      <c r="V683" s="10">
        <v>7.0000000000000007E-2</v>
      </c>
      <c r="W683" t="s">
        <v>1807</v>
      </c>
      <c r="X683" s="6">
        <v>78.194399999999987</v>
      </c>
      <c r="AE683"/>
    </row>
    <row r="684" spans="1:31" x14ac:dyDescent="0.25">
      <c r="A684" t="s">
        <v>2491</v>
      </c>
      <c r="B684" t="str">
        <f>VLOOKUP(Table6[[#This Row],[Customer_ID]],Table1[[Customer_ID]:[Name]],2,FALSE)</f>
        <v>Brittany Watson</v>
      </c>
      <c r="C684" t="str">
        <f>VLOOKUP(Table6[[#This Row],[Customer_ID]],Table1[[Customer_ID]:[City]],5,FALSE)</f>
        <v>North Joshualand</v>
      </c>
      <c r="D684">
        <f>VLOOKUP(Table6[[#This Row],[Customer_ID]],Table1[],3,FALSE)</f>
        <v>59</v>
      </c>
      <c r="E684" t="str">
        <f>VLOOKUP(Table6[[#This Row],[Customer_ID]],Table1[],4,FALSE)</f>
        <v>Male</v>
      </c>
      <c r="F684" t="str">
        <f>VLOOKUP(Table6[[#This Row],[Customer_ID]],Table1[],6,FALSE)</f>
        <v>Connecticut</v>
      </c>
      <c r="G684" t="str">
        <f>VLOOKUP(Table6[[#This Row],[Customer_ID]],Table1[],8,FALSE)</f>
        <v>Platinum</v>
      </c>
      <c r="H684" t="s">
        <v>885</v>
      </c>
      <c r="I684" s="16">
        <v>45278</v>
      </c>
      <c r="J684" t="s">
        <v>1641</v>
      </c>
      <c r="K684" t="str">
        <f>VLOOKUP($J684,'Product_Dim (2)'!$A$2:$G$101,{3,4,5,6},FALSE)</f>
        <v>Home</v>
      </c>
      <c r="L684" t="str">
        <f>VLOOKUP($J684,'Product_Dim (2)'!$A$2:$G$101,{4,5,6},FALSE)</f>
        <v>Decor</v>
      </c>
      <c r="M684" s="6">
        <f t="array" ref="M684">VLOOKUP($J684,'Product_Dim (2)'!$A$2:$G$101,{6},FALSE)</f>
        <v>81.75</v>
      </c>
      <c r="N684">
        <f ca="1">VLOOKUP($J684,'Product_Dim (2)'!$A$2:$G$101,7,FALSE)</f>
        <v>0</v>
      </c>
      <c r="O684" t="s">
        <v>1759</v>
      </c>
      <c r="P684" t="str">
        <f>VLOOKUP($O684,'Store_Dim (2)'!$A$2:$E$21,2,FALSE)</f>
        <v>Benson-Elliott</v>
      </c>
      <c r="Q684" t="str">
        <f>VLOOKUP(Table6[[#This Row],[Store_ID]],Table4[],3,FALSE)</f>
        <v>East</v>
      </c>
      <c r="R684" t="str">
        <f>VLOOKUP(Table6[[#This Row],[Store_ID]],Table4[],4,FALSE)</f>
        <v>Port Josephberg</v>
      </c>
      <c r="S684" t="str">
        <f>VLOOKUP(Table6[[#This Row],[Store_ID]],Table4[],5,FALSE)</f>
        <v>Online</v>
      </c>
      <c r="T684">
        <v>3</v>
      </c>
      <c r="U684" s="6">
        <v>599.48</v>
      </c>
      <c r="V684" s="10">
        <v>0.22</v>
      </c>
      <c r="W684" t="s">
        <v>1809</v>
      </c>
      <c r="X684" s="6">
        <v>1402.7832000000001</v>
      </c>
      <c r="AE684"/>
    </row>
    <row r="685" spans="1:31" x14ac:dyDescent="0.25">
      <c r="A685" t="s">
        <v>2492</v>
      </c>
      <c r="B685" t="str">
        <f>VLOOKUP(Table6[[#This Row],[Customer_ID]],Table1[[Customer_ID]:[Name]],2,FALSE)</f>
        <v>Manuel Castillo</v>
      </c>
      <c r="C685" t="str">
        <f>VLOOKUP(Table6[[#This Row],[Customer_ID]],Table1[[Customer_ID]:[City]],5,FALSE)</f>
        <v>Nealview</v>
      </c>
      <c r="D685">
        <f>VLOOKUP(Table6[[#This Row],[Customer_ID]],Table1[],3,FALSE)</f>
        <v>41</v>
      </c>
      <c r="E685" t="str">
        <f>VLOOKUP(Table6[[#This Row],[Customer_ID]],Table1[],4,FALSE)</f>
        <v>Male</v>
      </c>
      <c r="F685" t="str">
        <f>VLOOKUP(Table6[[#This Row],[Customer_ID]],Table1[],6,FALSE)</f>
        <v>Tennessee</v>
      </c>
      <c r="G685" t="str">
        <f>VLOOKUP(Table6[[#This Row],[Customer_ID]],Table1[],8,FALSE)</f>
        <v>Gold</v>
      </c>
      <c r="H685" t="s">
        <v>1106</v>
      </c>
      <c r="I685" s="16">
        <v>45232</v>
      </c>
      <c r="J685" t="s">
        <v>1565</v>
      </c>
      <c r="K685" t="str">
        <f>VLOOKUP($J685,'Product_Dim (2)'!$A$2:$G$101,{3,4,5,6},FALSE)</f>
        <v>Sports</v>
      </c>
      <c r="L685" t="str">
        <f>VLOOKUP($J685,'Product_Dim (2)'!$A$2:$G$101,{4,5,6},FALSE)</f>
        <v>Accessories</v>
      </c>
      <c r="M685" s="6">
        <f t="array" ref="M685">VLOOKUP($J685,'Product_Dim (2)'!$A$2:$G$101,{6},FALSE)</f>
        <v>144.53</v>
      </c>
      <c r="N685">
        <f>VLOOKUP($J685,'Product_Dim (2)'!$A$2:$G$101,7,FALSE)</f>
        <v>367</v>
      </c>
      <c r="O685" t="s">
        <v>1740</v>
      </c>
      <c r="P685" t="str">
        <f>VLOOKUP($O685,'Store_Dim (2)'!$A$2:$E$21,2,FALSE)</f>
        <v>Martinez, Adkins and Johnson</v>
      </c>
      <c r="Q685" t="str">
        <f>VLOOKUP(Table6[[#This Row],[Store_ID]],Table4[],3,FALSE)</f>
        <v>North</v>
      </c>
      <c r="R685" t="str">
        <f>VLOOKUP(Table6[[#This Row],[Store_ID]],Table4[],4,FALSE)</f>
        <v>Danielmouth</v>
      </c>
      <c r="S685" t="str">
        <f>VLOOKUP(Table6[[#This Row],[Store_ID]],Table4[],5,FALSE)</f>
        <v>Flagship</v>
      </c>
      <c r="T685">
        <v>3</v>
      </c>
      <c r="U685" s="6">
        <v>401.42</v>
      </c>
      <c r="V685" s="10">
        <v>0.01</v>
      </c>
      <c r="W685" t="s">
        <v>1812</v>
      </c>
      <c r="X685" s="6">
        <v>1192.2174</v>
      </c>
      <c r="AE685"/>
    </row>
    <row r="686" spans="1:31" x14ac:dyDescent="0.25">
      <c r="A686" t="s">
        <v>2493</v>
      </c>
      <c r="B686" t="str">
        <f>VLOOKUP(Table6[[#This Row],[Customer_ID]],Table1[[Customer_ID]:[Name]],2,FALSE)</f>
        <v>Jacob Wood</v>
      </c>
      <c r="C686" t="str">
        <f>VLOOKUP(Table6[[#This Row],[Customer_ID]],Table1[[Customer_ID]:[City]],5,FALSE)</f>
        <v>Lake Samanthafort</v>
      </c>
      <c r="D686">
        <f>VLOOKUP(Table6[[#This Row],[Customer_ID]],Table1[],3,FALSE)</f>
        <v>26</v>
      </c>
      <c r="E686" t="str">
        <f>VLOOKUP(Table6[[#This Row],[Customer_ID]],Table1[],4,FALSE)</f>
        <v>Male</v>
      </c>
      <c r="F686" t="str">
        <f>VLOOKUP(Table6[[#This Row],[Customer_ID]],Table1[],6,FALSE)</f>
        <v>Idaho</v>
      </c>
      <c r="G686" t="str">
        <f>VLOOKUP(Table6[[#This Row],[Customer_ID]],Table1[],8,FALSE)</f>
        <v>Gold</v>
      </c>
      <c r="H686" t="s">
        <v>625</v>
      </c>
      <c r="I686" s="16">
        <v>45907</v>
      </c>
      <c r="J686" t="s">
        <v>1623</v>
      </c>
      <c r="K686" t="str">
        <f>VLOOKUP($J686,'Product_Dim (2)'!$A$2:$G$101,{3,4,5,6},FALSE)</f>
        <v>Clothing</v>
      </c>
      <c r="L686" t="str">
        <f>VLOOKUP($J686,'Product_Dim (2)'!$A$2:$G$101,{4,5,6},FALSE)</f>
        <v>Outerwear</v>
      </c>
      <c r="M686" s="6">
        <f t="array" ref="M686">VLOOKUP($J686,'Product_Dim (2)'!$A$2:$G$101,{6},FALSE)</f>
        <v>167.34</v>
      </c>
      <c r="N686">
        <f>VLOOKUP($J686,'Product_Dim (2)'!$A$2:$G$101,7,FALSE)</f>
        <v>296</v>
      </c>
      <c r="O686" t="s">
        <v>1765</v>
      </c>
      <c r="P686" t="str">
        <f>VLOOKUP($O686,'Store_Dim (2)'!$A$2:$E$21,2,FALSE)</f>
        <v>Bean, Jones and Park</v>
      </c>
      <c r="Q686" t="str">
        <f>VLOOKUP(Table6[[#This Row],[Store_ID]],Table4[],3,FALSE)</f>
        <v>West</v>
      </c>
      <c r="R686" t="str">
        <f>VLOOKUP(Table6[[#This Row],[Store_ID]],Table4[],4,FALSE)</f>
        <v>Thompsonborough</v>
      </c>
      <c r="S686" t="str">
        <f>VLOOKUP(Table6[[#This Row],[Store_ID]],Table4[],5,FALSE)</f>
        <v>Online</v>
      </c>
      <c r="T686">
        <v>4</v>
      </c>
      <c r="U686" s="6">
        <v>442.54</v>
      </c>
      <c r="V686" s="10">
        <v>0.06</v>
      </c>
      <c r="W686" t="s">
        <v>1807</v>
      </c>
      <c r="X686" s="6">
        <v>1663.9503999999999</v>
      </c>
      <c r="AE686"/>
    </row>
    <row r="687" spans="1:31" x14ac:dyDescent="0.25">
      <c r="A687" t="s">
        <v>2494</v>
      </c>
      <c r="B687" t="str">
        <f>VLOOKUP(Table6[[#This Row],[Customer_ID]],Table1[[Customer_ID]:[Name]],2,FALSE)</f>
        <v>Julie Powell</v>
      </c>
      <c r="C687" t="str">
        <f>VLOOKUP(Table6[[#This Row],[Customer_ID]],Table1[[Customer_ID]:[City]],5,FALSE)</f>
        <v>South Barbara</v>
      </c>
      <c r="D687">
        <f>VLOOKUP(Table6[[#This Row],[Customer_ID]],Table1[],3,FALSE)</f>
        <v>59</v>
      </c>
      <c r="E687" t="str">
        <f>VLOOKUP(Table6[[#This Row],[Customer_ID]],Table1[],4,FALSE)</f>
        <v>Female</v>
      </c>
      <c r="F687" t="str">
        <f>VLOOKUP(Table6[[#This Row],[Customer_ID]],Table1[],6,FALSE)</f>
        <v>Arkansas</v>
      </c>
      <c r="G687" t="str">
        <f>VLOOKUP(Table6[[#This Row],[Customer_ID]],Table1[],8,FALSE)</f>
        <v>Gold</v>
      </c>
      <c r="H687" t="s">
        <v>1392</v>
      </c>
      <c r="I687" s="16">
        <v>45270</v>
      </c>
      <c r="J687" t="s">
        <v>1707</v>
      </c>
      <c r="K687" t="str">
        <f>VLOOKUP($J687,'Product_Dim (2)'!$A$2:$G$101,{3,4,5,6},FALSE)</f>
        <v>Sports</v>
      </c>
      <c r="L687" t="str">
        <f>VLOOKUP($J687,'Product_Dim (2)'!$A$2:$G$101,{4,5,6},FALSE)</f>
        <v>Accessories</v>
      </c>
      <c r="M687" s="6">
        <f t="array" ref="M687">VLOOKUP($J687,'Product_Dim (2)'!$A$2:$G$101,{6},FALSE)</f>
        <v>131.24</v>
      </c>
      <c r="N687">
        <f>VLOOKUP($J687,'Product_Dim (2)'!$A$2:$G$101,7,FALSE)</f>
        <v>232</v>
      </c>
      <c r="O687" t="s">
        <v>1780</v>
      </c>
      <c r="P687" t="str">
        <f>VLOOKUP($O687,'Store_Dim (2)'!$A$2:$E$21,2,FALSE)</f>
        <v>Gardner, Humphrey and Contreras</v>
      </c>
      <c r="Q687" t="str">
        <f>VLOOKUP(Table6[[#This Row],[Store_ID]],Table4[],3,FALSE)</f>
        <v>East</v>
      </c>
      <c r="R687" t="str">
        <f>VLOOKUP(Table6[[#This Row],[Store_ID]],Table4[],4,FALSE)</f>
        <v>Johnsonville</v>
      </c>
      <c r="S687" t="str">
        <f>VLOOKUP(Table6[[#This Row],[Store_ID]],Table4[],5,FALSE)</f>
        <v>Flagship</v>
      </c>
      <c r="T687">
        <v>4</v>
      </c>
      <c r="U687" s="6">
        <v>451.41</v>
      </c>
      <c r="V687" s="10">
        <v>0.06</v>
      </c>
      <c r="W687" t="s">
        <v>1809</v>
      </c>
      <c r="X687" s="6">
        <v>1697.3016</v>
      </c>
      <c r="AE687"/>
    </row>
    <row r="688" spans="1:31" x14ac:dyDescent="0.25">
      <c r="A688" t="s">
        <v>2495</v>
      </c>
      <c r="B688" t="str">
        <f>VLOOKUP(Table6[[#This Row],[Customer_ID]],Table1[[Customer_ID]:[Name]],2,FALSE)</f>
        <v>Tracy Kelly</v>
      </c>
      <c r="C688" t="str">
        <f>VLOOKUP(Table6[[#This Row],[Customer_ID]],Table1[[Customer_ID]:[City]],5,FALSE)</f>
        <v>West Jamieport</v>
      </c>
      <c r="D688">
        <f>VLOOKUP(Table6[[#This Row],[Customer_ID]],Table1[],3,FALSE)</f>
        <v>38</v>
      </c>
      <c r="E688" t="str">
        <f>VLOOKUP(Table6[[#This Row],[Customer_ID]],Table1[],4,FALSE)</f>
        <v>Male</v>
      </c>
      <c r="F688" t="str">
        <f>VLOOKUP(Table6[[#This Row],[Customer_ID]],Table1[],6,FALSE)</f>
        <v>Tennessee</v>
      </c>
      <c r="G688" t="str">
        <f>VLOOKUP(Table6[[#This Row],[Customer_ID]],Table1[],8,FALSE)</f>
        <v>Silver</v>
      </c>
      <c r="H688" t="s">
        <v>839</v>
      </c>
      <c r="I688" s="16">
        <v>45942</v>
      </c>
      <c r="J688" t="s">
        <v>1713</v>
      </c>
      <c r="K688" t="str">
        <f>VLOOKUP($J688,'Product_Dim (2)'!$A$2:$G$101,{3,4,5,6},FALSE)</f>
        <v>Clothing</v>
      </c>
      <c r="L688" t="str">
        <f>VLOOKUP($J688,'Product_Dim (2)'!$A$2:$G$101,{4,5,6},FALSE)</f>
        <v>Footwear</v>
      </c>
      <c r="M688" s="6">
        <f t="array" ref="M688">VLOOKUP($J688,'Product_Dim (2)'!$A$2:$G$101,{6},FALSE)</f>
        <v>438.25</v>
      </c>
      <c r="N688">
        <f>VLOOKUP($J688,'Product_Dim (2)'!$A$2:$G$101,7,FALSE)</f>
        <v>496</v>
      </c>
      <c r="O688" t="s">
        <v>1769</v>
      </c>
      <c r="P688" t="str">
        <f>VLOOKUP($O688,'Store_Dim (2)'!$A$2:$E$21,2,FALSE)</f>
        <v>Moore, Padilla and Butler</v>
      </c>
      <c r="Q688" t="str">
        <f>VLOOKUP(Table6[[#This Row],[Store_ID]],Table4[],3,FALSE)</f>
        <v>South</v>
      </c>
      <c r="R688" t="str">
        <f>VLOOKUP(Table6[[#This Row],[Store_ID]],Table4[],4,FALSE)</f>
        <v>East Johnstad</v>
      </c>
      <c r="S688" t="str">
        <f>VLOOKUP(Table6[[#This Row],[Store_ID]],Table4[],5,FALSE)</f>
        <v>Flagship</v>
      </c>
      <c r="T688">
        <v>4</v>
      </c>
      <c r="U688" s="6">
        <v>547.21</v>
      </c>
      <c r="V688" s="10">
        <v>0.25</v>
      </c>
      <c r="W688" t="s">
        <v>1807</v>
      </c>
      <c r="X688" s="6">
        <v>1641.63</v>
      </c>
      <c r="AE688"/>
    </row>
    <row r="689" spans="1:31" x14ac:dyDescent="0.25">
      <c r="A689" t="s">
        <v>2496</v>
      </c>
      <c r="B689" t="str">
        <f>VLOOKUP(Table6[[#This Row],[Customer_ID]],Table1[[Customer_ID]:[Name]],2,FALSE)</f>
        <v>Sarah Brady</v>
      </c>
      <c r="C689" t="str">
        <f>VLOOKUP(Table6[[#This Row],[Customer_ID]],Table1[[Customer_ID]:[City]],5,FALSE)</f>
        <v>Johnsonland</v>
      </c>
      <c r="D689">
        <f>VLOOKUP(Table6[[#This Row],[Customer_ID]],Table1[],3,FALSE)</f>
        <v>47</v>
      </c>
      <c r="E689" t="str">
        <f>VLOOKUP(Table6[[#This Row],[Customer_ID]],Table1[],4,FALSE)</f>
        <v>Male</v>
      </c>
      <c r="F689" t="str">
        <f>VLOOKUP(Table6[[#This Row],[Customer_ID]],Table1[],6,FALSE)</f>
        <v>Iowa</v>
      </c>
      <c r="G689" t="str">
        <f>VLOOKUP(Table6[[#This Row],[Customer_ID]],Table1[],8,FALSE)</f>
        <v>Platinum</v>
      </c>
      <c r="H689" t="s">
        <v>657</v>
      </c>
      <c r="I689" s="16">
        <v>45750</v>
      </c>
      <c r="J689" t="s">
        <v>1705</v>
      </c>
      <c r="K689" t="str">
        <f>VLOOKUP($J689,'Product_Dim (2)'!$A$2:$G$101,{3,4,5,6},FALSE)</f>
        <v>Home</v>
      </c>
      <c r="L689" t="str">
        <f>VLOOKUP($J689,'Product_Dim (2)'!$A$2:$G$101,{4,5,6},FALSE)</f>
        <v>Lighting</v>
      </c>
      <c r="M689" s="6">
        <f t="array" ref="M689">VLOOKUP($J689,'Product_Dim (2)'!$A$2:$G$101,{6},FALSE)</f>
        <v>371.38</v>
      </c>
      <c r="N689">
        <f>VLOOKUP($J689,'Product_Dim (2)'!$A$2:$G$101,7,FALSE)</f>
        <v>220</v>
      </c>
      <c r="O689" t="s">
        <v>1752</v>
      </c>
      <c r="P689" t="str">
        <f>VLOOKUP($O689,'Store_Dim (2)'!$A$2:$E$21,2,FALSE)</f>
        <v>Alexander Group</v>
      </c>
      <c r="Q689" t="str">
        <f>VLOOKUP(Table6[[#This Row],[Store_ID]],Table4[],3,FALSE)</f>
        <v>South</v>
      </c>
      <c r="R689" t="str">
        <f>VLOOKUP(Table6[[#This Row],[Store_ID]],Table4[],4,FALSE)</f>
        <v>Port Sharon</v>
      </c>
      <c r="S689" t="str">
        <f>VLOOKUP(Table6[[#This Row],[Store_ID]],Table4[],5,FALSE)</f>
        <v>Online</v>
      </c>
      <c r="T689">
        <v>1</v>
      </c>
      <c r="U689" s="6">
        <v>979.28</v>
      </c>
      <c r="V689" s="10">
        <v>0.2</v>
      </c>
      <c r="W689" t="s">
        <v>1809</v>
      </c>
      <c r="X689" s="6">
        <v>783.42399999999998</v>
      </c>
      <c r="AE689"/>
    </row>
    <row r="690" spans="1:31" x14ac:dyDescent="0.25">
      <c r="A690" t="s">
        <v>2497</v>
      </c>
      <c r="B690" t="str">
        <f>VLOOKUP(Table6[[#This Row],[Customer_ID]],Table1[[Customer_ID]:[Name]],2,FALSE)</f>
        <v>David Pierce</v>
      </c>
      <c r="C690" t="str">
        <f>VLOOKUP(Table6[[#This Row],[Customer_ID]],Table1[[Customer_ID]:[City]],5,FALSE)</f>
        <v>Grayland</v>
      </c>
      <c r="D690">
        <f>VLOOKUP(Table6[[#This Row],[Customer_ID]],Table1[],3,FALSE)</f>
        <v>45</v>
      </c>
      <c r="E690" t="str">
        <f>VLOOKUP(Table6[[#This Row],[Customer_ID]],Table1[],4,FALSE)</f>
        <v>Female</v>
      </c>
      <c r="F690" t="str">
        <f>VLOOKUP(Table6[[#This Row],[Customer_ID]],Table1[],6,FALSE)</f>
        <v>Washington</v>
      </c>
      <c r="G690" t="str">
        <f>VLOOKUP(Table6[[#This Row],[Customer_ID]],Table1[],8,FALSE)</f>
        <v>Platinum</v>
      </c>
      <c r="H690" t="s">
        <v>1415</v>
      </c>
      <c r="I690" s="16">
        <v>45300</v>
      </c>
      <c r="J690" t="s">
        <v>1643</v>
      </c>
      <c r="K690" t="str">
        <f>VLOOKUP($J690,'Product_Dim (2)'!$A$2:$G$101,{3,4,5,6},FALSE)</f>
        <v>Home</v>
      </c>
      <c r="L690" t="str">
        <f>VLOOKUP($J690,'Product_Dim (2)'!$A$2:$G$101,{4,5,6},FALSE)</f>
        <v>Decor</v>
      </c>
      <c r="M690" s="6">
        <f t="array" ref="M690">VLOOKUP($J690,'Product_Dim (2)'!$A$2:$G$101,{6},FALSE)</f>
        <v>461.47</v>
      </c>
      <c r="N690">
        <f>VLOOKUP($J690,'Product_Dim (2)'!$A$2:$G$101,7,FALSE)</f>
        <v>190</v>
      </c>
      <c r="O690" t="s">
        <v>1762</v>
      </c>
      <c r="P690" t="str">
        <f>VLOOKUP($O690,'Store_Dim (2)'!$A$2:$E$21,2,FALSE)</f>
        <v>Martinez-Mullins</v>
      </c>
      <c r="Q690" t="str">
        <f>VLOOKUP(Table6[[#This Row],[Store_ID]],Table4[],3,FALSE)</f>
        <v>South</v>
      </c>
      <c r="R690" t="str">
        <f>VLOOKUP(Table6[[#This Row],[Store_ID]],Table4[],4,FALSE)</f>
        <v>Williamsfurt</v>
      </c>
      <c r="S690" t="str">
        <f>VLOOKUP(Table6[[#This Row],[Store_ID]],Table4[],5,FALSE)</f>
        <v>Online</v>
      </c>
      <c r="T690">
        <v>4</v>
      </c>
      <c r="U690" s="6">
        <v>263.58999999999997</v>
      </c>
      <c r="V690" s="10">
        <v>0.04</v>
      </c>
      <c r="W690" t="s">
        <v>1807</v>
      </c>
      <c r="X690" s="6">
        <v>1012.1856</v>
      </c>
      <c r="AE690"/>
    </row>
    <row r="691" spans="1:31" x14ac:dyDescent="0.25">
      <c r="A691" t="s">
        <v>2498</v>
      </c>
      <c r="B691" t="str">
        <f>VLOOKUP(Table6[[#This Row],[Customer_ID]],Table1[[Customer_ID]:[Name]],2,FALSE)</f>
        <v>Dr. Benjamin Price</v>
      </c>
      <c r="C691" t="str">
        <f>VLOOKUP(Table6[[#This Row],[Customer_ID]],Table1[[Customer_ID]:[City]],5,FALSE)</f>
        <v>Kylebury</v>
      </c>
      <c r="D691">
        <f>VLOOKUP(Table6[[#This Row],[Customer_ID]],Table1[],3,FALSE)</f>
        <v>29</v>
      </c>
      <c r="E691" t="str">
        <f>VLOOKUP(Table6[[#This Row],[Customer_ID]],Table1[],4,FALSE)</f>
        <v>Female</v>
      </c>
      <c r="F691" t="str">
        <f>VLOOKUP(Table6[[#This Row],[Customer_ID]],Table1[],6,FALSE)</f>
        <v>Alabama</v>
      </c>
      <c r="G691" t="str">
        <f>VLOOKUP(Table6[[#This Row],[Customer_ID]],Table1[],8,FALSE)</f>
        <v>Platinum</v>
      </c>
      <c r="H691" t="s">
        <v>20</v>
      </c>
      <c r="I691" s="16">
        <v>45876</v>
      </c>
      <c r="J691" t="s">
        <v>1639</v>
      </c>
      <c r="K691" t="str">
        <f>VLOOKUP($J691,'Product_Dim (2)'!$A$2:$G$101,{3,4,5,6},FALSE)</f>
        <v>Sports</v>
      </c>
      <c r="L691" t="str">
        <f>VLOOKUP($J691,'Product_Dim (2)'!$A$2:$G$101,{4,5,6},FALSE)</f>
        <v>Accessories</v>
      </c>
      <c r="M691" s="6">
        <f t="array" ref="M691">VLOOKUP($J691,'Product_Dim (2)'!$A$2:$G$101,{6},FALSE)</f>
        <v>434.84</v>
      </c>
      <c r="N691">
        <f>VLOOKUP($J691,'Product_Dim (2)'!$A$2:$G$101,7,FALSE)</f>
        <v>185</v>
      </c>
      <c r="O691" t="s">
        <v>1756</v>
      </c>
      <c r="P691" t="str">
        <f>VLOOKUP($O691,'Store_Dim (2)'!$A$2:$E$21,2,FALSE)</f>
        <v>Gray Ltd</v>
      </c>
      <c r="Q691" t="str">
        <f>VLOOKUP(Table6[[#This Row],[Store_ID]],Table4[],3,FALSE)</f>
        <v>North</v>
      </c>
      <c r="R691" t="str">
        <f>VLOOKUP(Table6[[#This Row],[Store_ID]],Table4[],4,FALSE)</f>
        <v>New Michaelchester</v>
      </c>
      <c r="S691" t="str">
        <f>VLOOKUP(Table6[[#This Row],[Store_ID]],Table4[],5,FALSE)</f>
        <v>Outlet</v>
      </c>
      <c r="T691">
        <v>1</v>
      </c>
      <c r="U691" s="6">
        <v>692.75</v>
      </c>
      <c r="V691" s="10">
        <v>0.11</v>
      </c>
      <c r="W691" t="s">
        <v>1812</v>
      </c>
      <c r="X691" s="6">
        <v>616.54750000000001</v>
      </c>
      <c r="AE691"/>
    </row>
    <row r="692" spans="1:31" x14ac:dyDescent="0.25">
      <c r="A692" t="s">
        <v>2499</v>
      </c>
      <c r="B692" t="str">
        <f>VLOOKUP(Table6[[#This Row],[Customer_ID]],Table1[[Customer_ID]:[Name]],2,FALSE)</f>
        <v>Joseph Jones</v>
      </c>
      <c r="C692" t="str">
        <f>VLOOKUP(Table6[[#This Row],[Customer_ID]],Table1[[Customer_ID]:[City]],5,FALSE)</f>
        <v>North Matthew</v>
      </c>
      <c r="D692">
        <f>VLOOKUP(Table6[[#This Row],[Customer_ID]],Table1[],3,FALSE)</f>
        <v>21</v>
      </c>
      <c r="E692" t="str">
        <f>VLOOKUP(Table6[[#This Row],[Customer_ID]],Table1[],4,FALSE)</f>
        <v>Male</v>
      </c>
      <c r="F692" t="str">
        <f>VLOOKUP(Table6[[#This Row],[Customer_ID]],Table1[],6,FALSE)</f>
        <v>Illinois</v>
      </c>
      <c r="G692" t="str">
        <f>VLOOKUP(Table6[[#This Row],[Customer_ID]],Table1[],8,FALSE)</f>
        <v>Bronze</v>
      </c>
      <c r="H692" t="s">
        <v>539</v>
      </c>
      <c r="I692" s="16">
        <v>45301</v>
      </c>
      <c r="J692" t="s">
        <v>1657</v>
      </c>
      <c r="K692" t="str">
        <f>VLOOKUP($J692,'Product_Dim (2)'!$A$2:$G$101,{3,4,5,6},FALSE)</f>
        <v>Beauty</v>
      </c>
      <c r="L692" t="str">
        <f>VLOOKUP($J692,'Product_Dim (2)'!$A$2:$G$101,{4,5,6},FALSE)</f>
        <v>Skincare</v>
      </c>
      <c r="M692" s="6">
        <f t="array" ref="M692">VLOOKUP($J692,'Product_Dim (2)'!$A$2:$G$101,{6},FALSE)</f>
        <v>266.86</v>
      </c>
      <c r="N692">
        <f>VLOOKUP($J692,'Product_Dim (2)'!$A$2:$G$101,7,FALSE)</f>
        <v>458</v>
      </c>
      <c r="O692" t="s">
        <v>1749</v>
      </c>
      <c r="P692" t="str">
        <f>VLOOKUP($O692,'Store_Dim (2)'!$A$2:$E$21,2,FALSE)</f>
        <v>Johnson-Wright</v>
      </c>
      <c r="Q692" t="str">
        <f>VLOOKUP(Table6[[#This Row],[Store_ID]],Table4[],3,FALSE)</f>
        <v>North</v>
      </c>
      <c r="R692" t="str">
        <f>VLOOKUP(Table6[[#This Row],[Store_ID]],Table4[],4,FALSE)</f>
        <v>Hoodberg</v>
      </c>
      <c r="S692" t="str">
        <f>VLOOKUP(Table6[[#This Row],[Store_ID]],Table4[],5,FALSE)</f>
        <v>Outlet</v>
      </c>
      <c r="T692">
        <v>3</v>
      </c>
      <c r="U692" s="6">
        <v>142.83000000000001</v>
      </c>
      <c r="V692" s="10">
        <v>0.01</v>
      </c>
      <c r="W692" t="s">
        <v>1807</v>
      </c>
      <c r="X692" s="6">
        <v>424.20510000000002</v>
      </c>
      <c r="AE692"/>
    </row>
    <row r="693" spans="1:31" x14ac:dyDescent="0.25">
      <c r="A693" t="s">
        <v>2500</v>
      </c>
      <c r="B693" t="str">
        <f>VLOOKUP(Table6[[#This Row],[Customer_ID]],Table1[[Customer_ID]:[Name]],2,FALSE)</f>
        <v>Donald Lee</v>
      </c>
      <c r="C693" t="str">
        <f>VLOOKUP(Table6[[#This Row],[Customer_ID]],Table1[[Customer_ID]:[City]],5,FALSE)</f>
        <v>Wongberg</v>
      </c>
      <c r="D693">
        <f>VLOOKUP(Table6[[#This Row],[Customer_ID]],Table1[],3,FALSE)</f>
        <v>26</v>
      </c>
      <c r="E693" t="str">
        <f>VLOOKUP(Table6[[#This Row],[Customer_ID]],Table1[],4,FALSE)</f>
        <v>Male</v>
      </c>
      <c r="F693" t="str">
        <f>VLOOKUP(Table6[[#This Row],[Customer_ID]],Table1[],6,FALSE)</f>
        <v>Illinois</v>
      </c>
      <c r="G693" t="str">
        <f>VLOOKUP(Table6[[#This Row],[Customer_ID]],Table1[],8,FALSE)</f>
        <v>Bronze</v>
      </c>
      <c r="H693" t="s">
        <v>423</v>
      </c>
      <c r="I693" s="16">
        <v>45857</v>
      </c>
      <c r="J693" t="s">
        <v>1575</v>
      </c>
      <c r="K693" t="str">
        <f>VLOOKUP($J693,'Product_Dim (2)'!$A$2:$G$101,{3,4,5,6},FALSE)</f>
        <v>Sports</v>
      </c>
      <c r="L693" t="str">
        <f>VLOOKUP($J693,'Product_Dim (2)'!$A$2:$G$101,{4,5,6},FALSE)</f>
        <v>Equipment</v>
      </c>
      <c r="M693" s="6">
        <f t="array" ref="M693">VLOOKUP($J693,'Product_Dim (2)'!$A$2:$G$101,{6},FALSE)</f>
        <v>484.62</v>
      </c>
      <c r="N693">
        <f>VLOOKUP($J693,'Product_Dim (2)'!$A$2:$G$101,7,FALSE)</f>
        <v>432</v>
      </c>
      <c r="O693" t="s">
        <v>1744</v>
      </c>
      <c r="P693" t="str">
        <f>VLOOKUP($O693,'Store_Dim (2)'!$A$2:$E$21,2,FALSE)</f>
        <v>Black-Horn</v>
      </c>
      <c r="Q693" t="str">
        <f>VLOOKUP(Table6[[#This Row],[Store_ID]],Table4[],3,FALSE)</f>
        <v>South</v>
      </c>
      <c r="R693" t="str">
        <f>VLOOKUP(Table6[[#This Row],[Store_ID]],Table4[],4,FALSE)</f>
        <v>North Nancyview</v>
      </c>
      <c r="S693" t="str">
        <f>VLOOKUP(Table6[[#This Row],[Store_ID]],Table4[],5,FALSE)</f>
        <v>Outlet</v>
      </c>
      <c r="T693">
        <v>2</v>
      </c>
      <c r="U693" s="6">
        <v>419.25</v>
      </c>
      <c r="V693" s="10">
        <v>0.17</v>
      </c>
      <c r="W693" t="s">
        <v>1809</v>
      </c>
      <c r="X693" s="6">
        <v>695.95499999999993</v>
      </c>
      <c r="AE693"/>
    </row>
    <row r="694" spans="1:31" x14ac:dyDescent="0.25">
      <c r="A694" t="s">
        <v>2501</v>
      </c>
      <c r="B694" t="str">
        <f>VLOOKUP(Table6[[#This Row],[Customer_ID]],Table1[[Customer_ID]:[Name]],2,FALSE)</f>
        <v>William Hull</v>
      </c>
      <c r="C694" t="str">
        <f>VLOOKUP(Table6[[#This Row],[Customer_ID]],Table1[[Customer_ID]:[City]],5,FALSE)</f>
        <v>Heathfort</v>
      </c>
      <c r="D694">
        <f>VLOOKUP(Table6[[#This Row],[Customer_ID]],Table1[],3,FALSE)</f>
        <v>59</v>
      </c>
      <c r="E694" t="str">
        <f>VLOOKUP(Table6[[#This Row],[Customer_ID]],Table1[],4,FALSE)</f>
        <v>Female</v>
      </c>
      <c r="F694" t="str">
        <f>VLOOKUP(Table6[[#This Row],[Customer_ID]],Table1[],6,FALSE)</f>
        <v>Michigan</v>
      </c>
      <c r="G694" t="str">
        <f>VLOOKUP(Table6[[#This Row],[Customer_ID]],Table1[],8,FALSE)</f>
        <v>Platinum</v>
      </c>
      <c r="H694" t="s">
        <v>764</v>
      </c>
      <c r="I694" s="16">
        <v>45650</v>
      </c>
      <c r="J694" t="s">
        <v>1583</v>
      </c>
      <c r="K694" t="str">
        <f>VLOOKUP($J694,'Product_Dim (2)'!$A$2:$G$101,{3,4,5,6},FALSE)</f>
        <v>Electronics</v>
      </c>
      <c r="L694" t="str">
        <f>VLOOKUP($J694,'Product_Dim (2)'!$A$2:$G$101,{4,5,6},FALSE)</f>
        <v>Audio</v>
      </c>
      <c r="M694" s="6">
        <f t="array" ref="M694">VLOOKUP($J694,'Product_Dim (2)'!$A$2:$G$101,{6},FALSE)</f>
        <v>322.41000000000003</v>
      </c>
      <c r="N694">
        <f>VLOOKUP($J694,'Product_Dim (2)'!$A$2:$G$101,7,FALSE)</f>
        <v>213</v>
      </c>
      <c r="O694" t="s">
        <v>1796</v>
      </c>
      <c r="P694" t="str">
        <f>VLOOKUP($O694,'Store_Dim (2)'!$A$2:$E$21,2,FALSE)</f>
        <v>Mann-Austin</v>
      </c>
      <c r="Q694" t="str">
        <f>VLOOKUP(Table6[[#This Row],[Store_ID]],Table4[],3,FALSE)</f>
        <v>East</v>
      </c>
      <c r="R694" t="str">
        <f>VLOOKUP(Table6[[#This Row],[Store_ID]],Table4[],4,FALSE)</f>
        <v>Vasquezborough</v>
      </c>
      <c r="S694" t="str">
        <f>VLOOKUP(Table6[[#This Row],[Store_ID]],Table4[],5,FALSE)</f>
        <v>Online</v>
      </c>
      <c r="T694">
        <v>2</v>
      </c>
      <c r="U694" s="6">
        <v>800.84</v>
      </c>
      <c r="V694" s="10">
        <v>0.27</v>
      </c>
      <c r="W694" t="s">
        <v>1812</v>
      </c>
      <c r="X694" s="6">
        <v>1169.2264</v>
      </c>
      <c r="AE694"/>
    </row>
    <row r="695" spans="1:31" x14ac:dyDescent="0.25">
      <c r="A695" t="s">
        <v>2502</v>
      </c>
      <c r="B695" t="str">
        <f>VLOOKUP(Table6[[#This Row],[Customer_ID]],Table1[[Customer_ID]:[Name]],2,FALSE)</f>
        <v>Eugene Nelson</v>
      </c>
      <c r="C695" t="str">
        <f>VLOOKUP(Table6[[#This Row],[Customer_ID]],Table1[[Customer_ID]:[City]],5,FALSE)</f>
        <v>Phillipsmouth</v>
      </c>
      <c r="D695">
        <f>VLOOKUP(Table6[[#This Row],[Customer_ID]],Table1[],3,FALSE)</f>
        <v>26</v>
      </c>
      <c r="E695" t="str">
        <f>VLOOKUP(Table6[[#This Row],[Customer_ID]],Table1[],4,FALSE)</f>
        <v>Female</v>
      </c>
      <c r="F695" t="str">
        <f>VLOOKUP(Table6[[#This Row],[Customer_ID]],Table1[],6,FALSE)</f>
        <v>North Dakota</v>
      </c>
      <c r="G695" t="str">
        <f>VLOOKUP(Table6[[#This Row],[Customer_ID]],Table1[],8,FALSE)</f>
        <v>Platinum</v>
      </c>
      <c r="H695" t="s">
        <v>14</v>
      </c>
      <c r="I695" s="16">
        <v>45520</v>
      </c>
      <c r="J695" t="s">
        <v>1627</v>
      </c>
      <c r="K695" t="str">
        <f>VLOOKUP($J695,'Product_Dim (2)'!$A$2:$G$101,{3,4,5,6},FALSE)</f>
        <v>Electronics</v>
      </c>
      <c r="L695" t="str">
        <f>VLOOKUP($J695,'Product_Dim (2)'!$A$2:$G$101,{4,5,6},FALSE)</f>
        <v>Accessories</v>
      </c>
      <c r="M695" s="6">
        <f t="array" ref="M695">VLOOKUP($J695,'Product_Dim (2)'!$A$2:$G$101,{6},FALSE)</f>
        <v>177.98</v>
      </c>
      <c r="N695">
        <f>VLOOKUP($J695,'Product_Dim (2)'!$A$2:$G$101,7,FALSE)</f>
        <v>103</v>
      </c>
      <c r="O695" t="s">
        <v>1744</v>
      </c>
      <c r="P695" t="str">
        <f>VLOOKUP($O695,'Store_Dim (2)'!$A$2:$E$21,2,FALSE)</f>
        <v>Black-Horn</v>
      </c>
      <c r="Q695" t="str">
        <f>VLOOKUP(Table6[[#This Row],[Store_ID]],Table4[],3,FALSE)</f>
        <v>South</v>
      </c>
      <c r="R695" t="str">
        <f>VLOOKUP(Table6[[#This Row],[Store_ID]],Table4[],4,FALSE)</f>
        <v>North Nancyview</v>
      </c>
      <c r="S695" t="str">
        <f>VLOOKUP(Table6[[#This Row],[Store_ID]],Table4[],5,FALSE)</f>
        <v>Outlet</v>
      </c>
      <c r="T695">
        <v>1</v>
      </c>
      <c r="U695" s="6">
        <v>301.24</v>
      </c>
      <c r="V695" s="10">
        <v>0.11</v>
      </c>
      <c r="W695" t="s">
        <v>1809</v>
      </c>
      <c r="X695" s="6">
        <v>268.10359999999997</v>
      </c>
      <c r="AE695"/>
    </row>
    <row r="696" spans="1:31" x14ac:dyDescent="0.25">
      <c r="A696" t="s">
        <v>2503</v>
      </c>
      <c r="B696" t="str">
        <f>VLOOKUP(Table6[[#This Row],[Customer_ID]],Table1[[Customer_ID]:[Name]],2,FALSE)</f>
        <v>Misty Ferguson</v>
      </c>
      <c r="C696" t="str">
        <f>VLOOKUP(Table6[[#This Row],[Customer_ID]],Table1[[Customer_ID]:[City]],5,FALSE)</f>
        <v>North Joseside</v>
      </c>
      <c r="D696">
        <f>VLOOKUP(Table6[[#This Row],[Customer_ID]],Table1[],3,FALSE)</f>
        <v>58</v>
      </c>
      <c r="E696" t="str">
        <f>VLOOKUP(Table6[[#This Row],[Customer_ID]],Table1[],4,FALSE)</f>
        <v>Male</v>
      </c>
      <c r="F696" t="str">
        <f>VLOOKUP(Table6[[#This Row],[Customer_ID]],Table1[],6,FALSE)</f>
        <v>Connecticut</v>
      </c>
      <c r="G696" t="str">
        <f>VLOOKUP(Table6[[#This Row],[Customer_ID]],Table1[],8,FALSE)</f>
        <v>Gold</v>
      </c>
      <c r="H696" t="s">
        <v>906</v>
      </c>
      <c r="I696" s="16">
        <v>45497</v>
      </c>
      <c r="J696" t="s">
        <v>1701</v>
      </c>
      <c r="K696" t="str">
        <f>VLOOKUP($J696,'Product_Dim (2)'!$A$2:$G$101,{3,4,5,6},FALSE)</f>
        <v>Clothing</v>
      </c>
      <c r="L696" t="str">
        <f>VLOOKUP($J696,'Product_Dim (2)'!$A$2:$G$101,{4,5,6},FALSE)</f>
        <v>Accessories</v>
      </c>
      <c r="M696" s="6">
        <f t="array" ref="M696">VLOOKUP($J696,'Product_Dim (2)'!$A$2:$G$101,{6},FALSE)</f>
        <v>119.57</v>
      </c>
      <c r="N696">
        <f>VLOOKUP($J696,'Product_Dim (2)'!$A$2:$G$101,7,FALSE)</f>
        <v>210</v>
      </c>
      <c r="O696" t="s">
        <v>1756</v>
      </c>
      <c r="P696" t="str">
        <f>VLOOKUP($O696,'Store_Dim (2)'!$A$2:$E$21,2,FALSE)</f>
        <v>Gray Ltd</v>
      </c>
      <c r="Q696" t="str">
        <f>VLOOKUP(Table6[[#This Row],[Store_ID]],Table4[],3,FALSE)</f>
        <v>North</v>
      </c>
      <c r="R696" t="str">
        <f>VLOOKUP(Table6[[#This Row],[Store_ID]],Table4[],4,FALSE)</f>
        <v>New Michaelchester</v>
      </c>
      <c r="S696" t="str">
        <f>VLOOKUP(Table6[[#This Row],[Store_ID]],Table4[],5,FALSE)</f>
        <v>Outlet</v>
      </c>
      <c r="T696">
        <v>2</v>
      </c>
      <c r="U696" s="6">
        <v>701.49</v>
      </c>
      <c r="V696" s="10">
        <v>0.09</v>
      </c>
      <c r="W696" t="s">
        <v>1809</v>
      </c>
      <c r="X696" s="6">
        <v>1276.7118</v>
      </c>
      <c r="AE696"/>
    </row>
    <row r="697" spans="1:31" x14ac:dyDescent="0.25">
      <c r="A697" t="s">
        <v>2504</v>
      </c>
      <c r="B697" t="str">
        <f>VLOOKUP(Table6[[#This Row],[Customer_ID]],Table1[[Customer_ID]:[Name]],2,FALSE)</f>
        <v>Jeffrey Mccarthy</v>
      </c>
      <c r="C697" t="str">
        <f>VLOOKUP(Table6[[#This Row],[Customer_ID]],Table1[[Customer_ID]:[City]],5,FALSE)</f>
        <v>North Samuel</v>
      </c>
      <c r="D697">
        <f>VLOOKUP(Table6[[#This Row],[Customer_ID]],Table1[],3,FALSE)</f>
        <v>25</v>
      </c>
      <c r="E697" t="str">
        <f>VLOOKUP(Table6[[#This Row],[Customer_ID]],Table1[],4,FALSE)</f>
        <v>Female</v>
      </c>
      <c r="F697" t="str">
        <f>VLOOKUP(Table6[[#This Row],[Customer_ID]],Table1[],6,FALSE)</f>
        <v>Nebraska</v>
      </c>
      <c r="G697" t="str">
        <f>VLOOKUP(Table6[[#This Row],[Customer_ID]],Table1[],8,FALSE)</f>
        <v>Bronze</v>
      </c>
      <c r="H697" t="s">
        <v>1089</v>
      </c>
      <c r="I697" s="16">
        <v>45615</v>
      </c>
      <c r="J697" t="s">
        <v>1583</v>
      </c>
      <c r="K697" t="str">
        <f>VLOOKUP($J697,'Product_Dim (2)'!$A$2:$G$101,{3,4,5,6},FALSE)</f>
        <v>Electronics</v>
      </c>
      <c r="L697" t="str">
        <f>VLOOKUP($J697,'Product_Dim (2)'!$A$2:$G$101,{4,5,6},FALSE)</f>
        <v>Audio</v>
      </c>
      <c r="M697" s="6">
        <f t="array" ref="M697">VLOOKUP($J697,'Product_Dim (2)'!$A$2:$G$101,{6},FALSE)</f>
        <v>322.41000000000003</v>
      </c>
      <c r="N697">
        <f>VLOOKUP($J697,'Product_Dim (2)'!$A$2:$G$101,7,FALSE)</f>
        <v>213</v>
      </c>
      <c r="O697" t="s">
        <v>1772</v>
      </c>
      <c r="P697" t="str">
        <f>VLOOKUP($O697,'Store_Dim (2)'!$A$2:$E$21,2,FALSE)</f>
        <v>Hill, Wagner and Ballard</v>
      </c>
      <c r="Q697" t="str">
        <f>VLOOKUP(Table6[[#This Row],[Store_ID]],Table4[],3,FALSE)</f>
        <v>East</v>
      </c>
      <c r="R697" t="str">
        <f>VLOOKUP(Table6[[#This Row],[Store_ID]],Table4[],4,FALSE)</f>
        <v>East Davidville</v>
      </c>
      <c r="S697" t="str">
        <f>VLOOKUP(Table6[[#This Row],[Store_ID]],Table4[],5,FALSE)</f>
        <v>Online</v>
      </c>
      <c r="T697">
        <v>4</v>
      </c>
      <c r="U697" s="6">
        <v>413.48</v>
      </c>
      <c r="V697" s="10">
        <v>0.02</v>
      </c>
      <c r="W697" t="s">
        <v>1809</v>
      </c>
      <c r="X697" s="6">
        <v>1620.8416</v>
      </c>
      <c r="AE697"/>
    </row>
    <row r="698" spans="1:31" x14ac:dyDescent="0.25">
      <c r="A698" t="s">
        <v>2505</v>
      </c>
      <c r="B698" t="str">
        <f>VLOOKUP(Table6[[#This Row],[Customer_ID]],Table1[[Customer_ID]:[Name]],2,FALSE)</f>
        <v>Andrea Jacobs</v>
      </c>
      <c r="C698" t="str">
        <f>VLOOKUP(Table6[[#This Row],[Customer_ID]],Table1[[Customer_ID]:[City]],5,FALSE)</f>
        <v>Christopherland</v>
      </c>
      <c r="D698">
        <f>VLOOKUP(Table6[[#This Row],[Customer_ID]],Table1[],3,FALSE)</f>
        <v>45</v>
      </c>
      <c r="E698" t="str">
        <f>VLOOKUP(Table6[[#This Row],[Customer_ID]],Table1[],4,FALSE)</f>
        <v>Female</v>
      </c>
      <c r="F698" t="str">
        <f>VLOOKUP(Table6[[#This Row],[Customer_ID]],Table1[],6,FALSE)</f>
        <v>Minnesota</v>
      </c>
      <c r="G698" t="str">
        <f>VLOOKUP(Table6[[#This Row],[Customer_ID]],Table1[],8,FALSE)</f>
        <v>Platinum</v>
      </c>
      <c r="H698" t="s">
        <v>640</v>
      </c>
      <c r="I698" s="16">
        <v>45365</v>
      </c>
      <c r="J698" t="s">
        <v>1545</v>
      </c>
      <c r="K698" t="str">
        <f>VLOOKUP($J698,'Product_Dim (2)'!$A$2:$G$101,{3,4,5,6},FALSE)</f>
        <v>Electronics</v>
      </c>
      <c r="L698" t="str">
        <f>VLOOKUP($J698,'Product_Dim (2)'!$A$2:$G$101,{4,5,6},FALSE)</f>
        <v>Audio</v>
      </c>
      <c r="M698" s="6">
        <f t="array" ref="M698">VLOOKUP($J698,'Product_Dim (2)'!$A$2:$G$101,{6},FALSE)</f>
        <v>439.07</v>
      </c>
      <c r="N698">
        <f>VLOOKUP($J698,'Product_Dim (2)'!$A$2:$G$101,7,FALSE)</f>
        <v>142</v>
      </c>
      <c r="O698" t="s">
        <v>1740</v>
      </c>
      <c r="P698" t="str">
        <f>VLOOKUP($O698,'Store_Dim (2)'!$A$2:$E$21,2,FALSE)</f>
        <v>Martinez, Adkins and Johnson</v>
      </c>
      <c r="Q698" t="str">
        <f>VLOOKUP(Table6[[#This Row],[Store_ID]],Table4[],3,FALSE)</f>
        <v>North</v>
      </c>
      <c r="R698" t="str">
        <f>VLOOKUP(Table6[[#This Row],[Store_ID]],Table4[],4,FALSE)</f>
        <v>Danielmouth</v>
      </c>
      <c r="S698" t="str">
        <f>VLOOKUP(Table6[[#This Row],[Store_ID]],Table4[],5,FALSE)</f>
        <v>Flagship</v>
      </c>
      <c r="T698">
        <v>4</v>
      </c>
      <c r="U698" s="6">
        <v>167.83</v>
      </c>
      <c r="V698" s="10">
        <v>0.15</v>
      </c>
      <c r="W698" t="s">
        <v>1807</v>
      </c>
      <c r="X698" s="6">
        <v>570.62200000000007</v>
      </c>
      <c r="AE698"/>
    </row>
    <row r="699" spans="1:31" x14ac:dyDescent="0.25">
      <c r="A699" t="s">
        <v>2506</v>
      </c>
      <c r="B699" t="str">
        <f>VLOOKUP(Table6[[#This Row],[Customer_ID]],Table1[[Customer_ID]:[Name]],2,FALSE)</f>
        <v>Brian Holder</v>
      </c>
      <c r="C699" t="str">
        <f>VLOOKUP(Table6[[#This Row],[Customer_ID]],Table1[[Customer_ID]:[City]],5,FALSE)</f>
        <v>Port Travis</v>
      </c>
      <c r="D699">
        <f>VLOOKUP(Table6[[#This Row],[Customer_ID]],Table1[],3,FALSE)</f>
        <v>32</v>
      </c>
      <c r="E699" t="str">
        <f>VLOOKUP(Table6[[#This Row],[Customer_ID]],Table1[],4,FALSE)</f>
        <v>Male</v>
      </c>
      <c r="F699" t="str">
        <f>VLOOKUP(Table6[[#This Row],[Customer_ID]],Table1[],6,FALSE)</f>
        <v>Utah</v>
      </c>
      <c r="G699" t="str">
        <f>VLOOKUP(Table6[[#This Row],[Customer_ID]],Table1[],8,FALSE)</f>
        <v>Bronze</v>
      </c>
      <c r="H699" t="s">
        <v>467</v>
      </c>
      <c r="I699" s="16">
        <v>45832</v>
      </c>
      <c r="J699" t="s">
        <v>1561</v>
      </c>
      <c r="K699" t="str">
        <f>VLOOKUP($J699,'Product_Dim (2)'!$A$2:$G$101,{3,4,5,6},FALSE)</f>
        <v>Electronics</v>
      </c>
      <c r="L699" t="str">
        <f>VLOOKUP($J699,'Product_Dim (2)'!$A$2:$G$101,{4,5,6},FALSE)</f>
        <v>Appliances</v>
      </c>
      <c r="M699" s="6">
        <f t="array" ref="M699">VLOOKUP($J699,'Product_Dim (2)'!$A$2:$G$101,{6},FALSE)</f>
        <v>465.34</v>
      </c>
      <c r="N699">
        <f>VLOOKUP($J699,'Product_Dim (2)'!$A$2:$G$101,7,FALSE)</f>
        <v>301</v>
      </c>
      <c r="O699" t="s">
        <v>1793</v>
      </c>
      <c r="P699" t="str">
        <f>VLOOKUP($O699,'Store_Dim (2)'!$A$2:$E$21,2,FALSE)</f>
        <v>Guerrero-Schmitt</v>
      </c>
      <c r="Q699" t="str">
        <f>VLOOKUP(Table6[[#This Row],[Store_ID]],Table4[],3,FALSE)</f>
        <v>East</v>
      </c>
      <c r="R699" t="str">
        <f>VLOOKUP(Table6[[#This Row],[Store_ID]],Table4[],4,FALSE)</f>
        <v>East Stevechester</v>
      </c>
      <c r="S699" t="str">
        <f>VLOOKUP(Table6[[#This Row],[Store_ID]],Table4[],5,FALSE)</f>
        <v>Flagship</v>
      </c>
      <c r="T699">
        <v>2</v>
      </c>
      <c r="U699" s="6">
        <v>669.12</v>
      </c>
      <c r="V699" s="10">
        <v>0.22</v>
      </c>
      <c r="W699" t="s">
        <v>1807</v>
      </c>
      <c r="X699" s="6">
        <v>1043.8271999999999</v>
      </c>
      <c r="AE699"/>
    </row>
    <row r="700" spans="1:31" x14ac:dyDescent="0.25">
      <c r="A700" t="s">
        <v>2507</v>
      </c>
      <c r="B700" t="str">
        <f>VLOOKUP(Table6[[#This Row],[Customer_ID]],Table1[[Customer_ID]:[Name]],2,FALSE)</f>
        <v>Tonya Reynolds</v>
      </c>
      <c r="C700" t="str">
        <f>VLOOKUP(Table6[[#This Row],[Customer_ID]],Table1[[Customer_ID]:[City]],5,FALSE)</f>
        <v>Darleneton</v>
      </c>
      <c r="D700">
        <f>VLOOKUP(Table6[[#This Row],[Customer_ID]],Table1[],3,FALSE)</f>
        <v>55</v>
      </c>
      <c r="E700" t="str">
        <f>VLOOKUP(Table6[[#This Row],[Customer_ID]],Table1[],4,FALSE)</f>
        <v>Female</v>
      </c>
      <c r="F700" t="str">
        <f>VLOOKUP(Table6[[#This Row],[Customer_ID]],Table1[],6,FALSE)</f>
        <v>Michigan</v>
      </c>
      <c r="G700" t="str">
        <f>VLOOKUP(Table6[[#This Row],[Customer_ID]],Table1[],8,FALSE)</f>
        <v>Gold</v>
      </c>
      <c r="H700" t="s">
        <v>152</v>
      </c>
      <c r="I700" s="16">
        <v>45530</v>
      </c>
      <c r="J700" t="s">
        <v>1605</v>
      </c>
      <c r="K700" t="str">
        <f>VLOOKUP($J700,'Product_Dim (2)'!$A$2:$G$101,{3,4,5,6},FALSE)</f>
        <v>Clothing</v>
      </c>
      <c r="L700" t="str">
        <f>VLOOKUP($J700,'Product_Dim (2)'!$A$2:$G$101,{4,5,6},FALSE)</f>
        <v>Footwear</v>
      </c>
      <c r="M700" s="6">
        <f t="array" ref="M700">VLOOKUP($J700,'Product_Dim (2)'!$A$2:$G$101,{6},FALSE)</f>
        <v>353.47</v>
      </c>
      <c r="N700">
        <f>VLOOKUP($J700,'Product_Dim (2)'!$A$2:$G$101,7,FALSE)</f>
        <v>214</v>
      </c>
      <c r="O700" t="s">
        <v>1762</v>
      </c>
      <c r="P700" t="str">
        <f>VLOOKUP($O700,'Store_Dim (2)'!$A$2:$E$21,2,FALSE)</f>
        <v>Martinez-Mullins</v>
      </c>
      <c r="Q700" t="str">
        <f>VLOOKUP(Table6[[#This Row],[Store_ID]],Table4[],3,FALSE)</f>
        <v>South</v>
      </c>
      <c r="R700" t="str">
        <f>VLOOKUP(Table6[[#This Row],[Store_ID]],Table4[],4,FALSE)</f>
        <v>Williamsfurt</v>
      </c>
      <c r="S700" t="str">
        <f>VLOOKUP(Table6[[#This Row],[Store_ID]],Table4[],5,FALSE)</f>
        <v>Online</v>
      </c>
      <c r="T700">
        <v>3</v>
      </c>
      <c r="U700" s="6">
        <v>346.77</v>
      </c>
      <c r="V700" s="10">
        <v>0.18</v>
      </c>
      <c r="W700" t="s">
        <v>1809</v>
      </c>
      <c r="X700" s="6">
        <v>853.05420000000004</v>
      </c>
      <c r="AE700"/>
    </row>
    <row r="701" spans="1:31" x14ac:dyDescent="0.25">
      <c r="A701" t="s">
        <v>2508</v>
      </c>
      <c r="B701" t="str">
        <f>VLOOKUP(Table6[[#This Row],[Customer_ID]],Table1[[Customer_ID]:[Name]],2,FALSE)</f>
        <v>Alyssa Vargas</v>
      </c>
      <c r="C701" t="str">
        <f>VLOOKUP(Table6[[#This Row],[Customer_ID]],Table1[[Customer_ID]:[City]],5,FALSE)</f>
        <v>New Kathrynland</v>
      </c>
      <c r="D701">
        <f>VLOOKUP(Table6[[#This Row],[Customer_ID]],Table1[],3,FALSE)</f>
        <v>53</v>
      </c>
      <c r="E701" t="str">
        <f>VLOOKUP(Table6[[#This Row],[Customer_ID]],Table1[],4,FALSE)</f>
        <v>Male</v>
      </c>
      <c r="F701" t="str">
        <f>VLOOKUP(Table6[[#This Row],[Customer_ID]],Table1[],6,FALSE)</f>
        <v>Montana</v>
      </c>
      <c r="G701" t="str">
        <f>VLOOKUP(Table6[[#This Row],[Customer_ID]],Table1[],8,FALSE)</f>
        <v>Platinum</v>
      </c>
      <c r="H701" t="s">
        <v>218</v>
      </c>
      <c r="I701" s="16">
        <v>45939</v>
      </c>
      <c r="J701" t="s">
        <v>1577</v>
      </c>
      <c r="K701" t="str">
        <f>VLOOKUP($J701,'Product_Dim (2)'!$A$2:$G$101,{3,4,5,6},FALSE)</f>
        <v>Clothing</v>
      </c>
      <c r="L701" t="str">
        <f>VLOOKUP($J701,'Product_Dim (2)'!$A$2:$G$101,{4,5,6},FALSE)</f>
        <v>Tops</v>
      </c>
      <c r="M701" s="6">
        <f t="array" ref="M701">VLOOKUP($J701,'Product_Dim (2)'!$A$2:$G$101,{6},FALSE)</f>
        <v>265.73266666666666</v>
      </c>
      <c r="N701">
        <f>VLOOKUP($J701,'Product_Dim (2)'!$A$2:$G$101,7,FALSE)</f>
        <v>360</v>
      </c>
      <c r="O701" t="s">
        <v>1796</v>
      </c>
      <c r="P701" t="str">
        <f>VLOOKUP($O701,'Store_Dim (2)'!$A$2:$E$21,2,FALSE)</f>
        <v>Mann-Austin</v>
      </c>
      <c r="Q701" t="str">
        <f>VLOOKUP(Table6[[#This Row],[Store_ID]],Table4[],3,FALSE)</f>
        <v>East</v>
      </c>
      <c r="R701" t="str">
        <f>VLOOKUP(Table6[[#This Row],[Store_ID]],Table4[],4,FALSE)</f>
        <v>Vasquezborough</v>
      </c>
      <c r="S701" t="str">
        <f>VLOOKUP(Table6[[#This Row],[Store_ID]],Table4[],5,FALSE)</f>
        <v>Online</v>
      </c>
      <c r="T701">
        <v>3</v>
      </c>
      <c r="U701" s="6">
        <v>648.33000000000004</v>
      </c>
      <c r="V701" s="10">
        <v>0.2</v>
      </c>
      <c r="W701" t="s">
        <v>1812</v>
      </c>
      <c r="X701" s="6">
        <v>1555.992</v>
      </c>
      <c r="AE701"/>
    </row>
    <row r="702" spans="1:31" x14ac:dyDescent="0.25">
      <c r="A702" t="s">
        <v>2509</v>
      </c>
      <c r="B702" t="str">
        <f>VLOOKUP(Table6[[#This Row],[Customer_ID]],Table1[[Customer_ID]:[Name]],2,FALSE)</f>
        <v>Donna Guerra</v>
      </c>
      <c r="C702" t="str">
        <f>VLOOKUP(Table6[[#This Row],[Customer_ID]],Table1[[Customer_ID]:[City]],5,FALSE)</f>
        <v>North Robert</v>
      </c>
      <c r="D702">
        <f>VLOOKUP(Table6[[#This Row],[Customer_ID]],Table1[],3,FALSE)</f>
        <v>46</v>
      </c>
      <c r="E702" t="str">
        <f>VLOOKUP(Table6[[#This Row],[Customer_ID]],Table1[],4,FALSE)</f>
        <v>Female</v>
      </c>
      <c r="F702" t="str">
        <f>VLOOKUP(Table6[[#This Row],[Customer_ID]],Table1[],6,FALSE)</f>
        <v>Massachusetts</v>
      </c>
      <c r="G702" t="str">
        <f>VLOOKUP(Table6[[#This Row],[Customer_ID]],Table1[],8,FALSE)</f>
        <v>Silver</v>
      </c>
      <c r="H702" t="s">
        <v>897</v>
      </c>
      <c r="I702" s="16">
        <v>45401</v>
      </c>
      <c r="J702" t="s">
        <v>1540</v>
      </c>
      <c r="K702" t="str">
        <f>VLOOKUP($J702,'Product_Dim (2)'!$A$2:$G$101,{3,4,5,6},FALSE)</f>
        <v>Beauty</v>
      </c>
      <c r="L702" t="str">
        <f>VLOOKUP($J702,'Product_Dim (2)'!$A$2:$G$101,{4,5,6},FALSE)</f>
        <v>Skincare</v>
      </c>
      <c r="M702" s="6">
        <f t="array" ref="M702">VLOOKUP($J702,'Product_Dim (2)'!$A$2:$G$101,{6},FALSE)</f>
        <v>312.8</v>
      </c>
      <c r="N702">
        <f>VLOOKUP($J702,'Product_Dim (2)'!$A$2:$G$101,7,FALSE)</f>
        <v>350</v>
      </c>
      <c r="O702" t="s">
        <v>1744</v>
      </c>
      <c r="P702" t="str">
        <f>VLOOKUP($O702,'Store_Dim (2)'!$A$2:$E$21,2,FALSE)</f>
        <v>Black-Horn</v>
      </c>
      <c r="Q702" t="str">
        <f>VLOOKUP(Table6[[#This Row],[Store_ID]],Table4[],3,FALSE)</f>
        <v>South</v>
      </c>
      <c r="R702" t="str">
        <f>VLOOKUP(Table6[[#This Row],[Store_ID]],Table4[],4,FALSE)</f>
        <v>North Nancyview</v>
      </c>
      <c r="S702" t="str">
        <f>VLOOKUP(Table6[[#This Row],[Store_ID]],Table4[],5,FALSE)</f>
        <v>Outlet</v>
      </c>
      <c r="T702">
        <v>4</v>
      </c>
      <c r="U702" s="6">
        <v>254.94</v>
      </c>
      <c r="V702" s="10">
        <v>0.06</v>
      </c>
      <c r="W702" t="s">
        <v>1809</v>
      </c>
      <c r="X702" s="6">
        <v>958.57439999999997</v>
      </c>
      <c r="AE702"/>
    </row>
    <row r="703" spans="1:31" x14ac:dyDescent="0.25">
      <c r="A703" t="s">
        <v>2510</v>
      </c>
      <c r="B703" t="str">
        <f>VLOOKUP(Table6[[#This Row],[Customer_ID]],Table1[[Customer_ID]:[Name]],2,FALSE)</f>
        <v>Jasmine Snyder</v>
      </c>
      <c r="C703" t="str">
        <f>VLOOKUP(Table6[[#This Row],[Customer_ID]],Table1[[Customer_ID]:[City]],5,FALSE)</f>
        <v>Hudsonfort</v>
      </c>
      <c r="D703">
        <f>VLOOKUP(Table6[[#This Row],[Customer_ID]],Table1[],3,FALSE)</f>
        <v>46</v>
      </c>
      <c r="E703" t="str">
        <f>VLOOKUP(Table6[[#This Row],[Customer_ID]],Table1[],4,FALSE)</f>
        <v>Female</v>
      </c>
      <c r="F703" t="str">
        <f>VLOOKUP(Table6[[#This Row],[Customer_ID]],Table1[],6,FALSE)</f>
        <v>Connecticut</v>
      </c>
      <c r="G703" t="str">
        <f>VLOOKUP(Table6[[#This Row],[Customer_ID]],Table1[],8,FALSE)</f>
        <v>Silver</v>
      </c>
      <c r="H703" t="s">
        <v>1051</v>
      </c>
      <c r="I703" s="16">
        <v>45420</v>
      </c>
      <c r="J703" t="s">
        <v>1693</v>
      </c>
      <c r="K703" t="str">
        <f>VLOOKUP($J703,'Product_Dim (2)'!$A$2:$G$101,{3,4,5,6},FALSE)</f>
        <v>Sports</v>
      </c>
      <c r="L703" t="str">
        <f>VLOOKUP($J703,'Product_Dim (2)'!$A$2:$G$101,{4,5,6},FALSE)</f>
        <v>Equipment</v>
      </c>
      <c r="M703" s="6">
        <f t="array" ref="M703">VLOOKUP($J703,'Product_Dim (2)'!$A$2:$G$101,{6},FALSE)</f>
        <v>285.54000000000002</v>
      </c>
      <c r="N703">
        <f>VLOOKUP($J703,'Product_Dim (2)'!$A$2:$G$101,7,FALSE)</f>
        <v>358</v>
      </c>
      <c r="O703" t="s">
        <v>1752</v>
      </c>
      <c r="P703" t="str">
        <f>VLOOKUP($O703,'Store_Dim (2)'!$A$2:$E$21,2,FALSE)</f>
        <v>Alexander Group</v>
      </c>
      <c r="Q703" t="str">
        <f>VLOOKUP(Table6[[#This Row],[Store_ID]],Table4[],3,FALSE)</f>
        <v>South</v>
      </c>
      <c r="R703" t="str">
        <f>VLOOKUP(Table6[[#This Row],[Store_ID]],Table4[],4,FALSE)</f>
        <v>Port Sharon</v>
      </c>
      <c r="S703" t="str">
        <f>VLOOKUP(Table6[[#This Row],[Store_ID]],Table4[],5,FALSE)</f>
        <v>Online</v>
      </c>
      <c r="T703">
        <v>1</v>
      </c>
      <c r="U703" s="6">
        <v>445.5</v>
      </c>
      <c r="V703" s="10">
        <v>0.28000000000000003</v>
      </c>
      <c r="W703" t="s">
        <v>1807</v>
      </c>
      <c r="X703" s="6">
        <v>320.76</v>
      </c>
      <c r="AE703"/>
    </row>
    <row r="704" spans="1:31" x14ac:dyDescent="0.25">
      <c r="A704" t="s">
        <v>2511</v>
      </c>
      <c r="B704" t="str">
        <f>VLOOKUP(Table6[[#This Row],[Customer_ID]],Table1[[Customer_ID]:[Name]],2,FALSE)</f>
        <v>Lisa Young</v>
      </c>
      <c r="C704" t="str">
        <f>VLOOKUP(Table6[[#This Row],[Customer_ID]],Table1[[Customer_ID]:[City]],5,FALSE)</f>
        <v>Maybury</v>
      </c>
      <c r="D704">
        <f>VLOOKUP(Table6[[#This Row],[Customer_ID]],Table1[],3,FALSE)</f>
        <v>38</v>
      </c>
      <c r="E704" t="str">
        <f>VLOOKUP(Table6[[#This Row],[Customer_ID]],Table1[],4,FALSE)</f>
        <v>Male</v>
      </c>
      <c r="F704" t="str">
        <f>VLOOKUP(Table6[[#This Row],[Customer_ID]],Table1[],6,FALSE)</f>
        <v>Georgia</v>
      </c>
      <c r="G704" t="str">
        <f>VLOOKUP(Table6[[#This Row],[Customer_ID]],Table1[],8,FALSE)</f>
        <v>Platinum</v>
      </c>
      <c r="H704" t="s">
        <v>710</v>
      </c>
      <c r="I704" s="16">
        <v>45459</v>
      </c>
      <c r="J704" t="s">
        <v>1711</v>
      </c>
      <c r="K704" t="str">
        <f>VLOOKUP($J704,'Product_Dim (2)'!$A$2:$G$101,{3,4,5,6},FALSE)</f>
        <v>Electronics</v>
      </c>
      <c r="L704" t="str">
        <f>VLOOKUP($J704,'Product_Dim (2)'!$A$2:$G$101,{4,5,6},FALSE)</f>
        <v>Accessories</v>
      </c>
      <c r="M704" s="6">
        <f t="array" ref="M704">VLOOKUP($J704,'Product_Dim (2)'!$A$2:$G$101,{6},FALSE)</f>
        <v>340.14</v>
      </c>
      <c r="N704">
        <f>VLOOKUP($J704,'Product_Dim (2)'!$A$2:$G$101,7,FALSE)</f>
        <v>361</v>
      </c>
      <c r="O704" t="s">
        <v>1752</v>
      </c>
      <c r="P704" t="str">
        <f>VLOOKUP($O704,'Store_Dim (2)'!$A$2:$E$21,2,FALSE)</f>
        <v>Alexander Group</v>
      </c>
      <c r="Q704" t="str">
        <f>VLOOKUP(Table6[[#This Row],[Store_ID]],Table4[],3,FALSE)</f>
        <v>South</v>
      </c>
      <c r="R704" t="str">
        <f>VLOOKUP(Table6[[#This Row],[Store_ID]],Table4[],4,FALSE)</f>
        <v>Port Sharon</v>
      </c>
      <c r="S704" t="str">
        <f>VLOOKUP(Table6[[#This Row],[Store_ID]],Table4[],5,FALSE)</f>
        <v>Online</v>
      </c>
      <c r="T704">
        <v>1</v>
      </c>
      <c r="U704" s="6">
        <v>900.94</v>
      </c>
      <c r="V704" s="10">
        <v>0.1</v>
      </c>
      <c r="W704" t="s">
        <v>1807</v>
      </c>
      <c r="X704" s="6">
        <v>810.84600000000012</v>
      </c>
      <c r="AE704"/>
    </row>
    <row r="705" spans="1:31" x14ac:dyDescent="0.25">
      <c r="A705" t="s">
        <v>2512</v>
      </c>
      <c r="B705" t="str">
        <f>VLOOKUP(Table6[[#This Row],[Customer_ID]],Table1[[Customer_ID]:[Name]],2,FALSE)</f>
        <v>Megan Greer</v>
      </c>
      <c r="C705" t="str">
        <f>VLOOKUP(Table6[[#This Row],[Customer_ID]],Table1[[Customer_ID]:[City]],5,FALSE)</f>
        <v>West John</v>
      </c>
      <c r="D705">
        <f>VLOOKUP(Table6[[#This Row],[Customer_ID]],Table1[],3,FALSE)</f>
        <v>18</v>
      </c>
      <c r="E705" t="str">
        <f>VLOOKUP(Table6[[#This Row],[Customer_ID]],Table1[],4,FALSE)</f>
        <v>Female</v>
      </c>
      <c r="F705" t="str">
        <f>VLOOKUP(Table6[[#This Row],[Customer_ID]],Table1[],6,FALSE)</f>
        <v>Alaska</v>
      </c>
      <c r="G705" t="str">
        <f>VLOOKUP(Table6[[#This Row],[Customer_ID]],Table1[],8,FALSE)</f>
        <v>Platinum</v>
      </c>
      <c r="H705" t="s">
        <v>637</v>
      </c>
      <c r="I705" s="16">
        <v>45429</v>
      </c>
      <c r="J705" t="s">
        <v>1561</v>
      </c>
      <c r="K705" t="str">
        <f>VLOOKUP($J705,'Product_Dim (2)'!$A$2:$G$101,{3,4,5,6},FALSE)</f>
        <v>Electronics</v>
      </c>
      <c r="L705" t="str">
        <f>VLOOKUP($J705,'Product_Dim (2)'!$A$2:$G$101,{4,5,6},FALSE)</f>
        <v>Appliances</v>
      </c>
      <c r="M705" s="6">
        <f t="array" ref="M705">VLOOKUP($J705,'Product_Dim (2)'!$A$2:$G$101,{6},FALSE)</f>
        <v>465.34</v>
      </c>
      <c r="N705">
        <f>VLOOKUP($J705,'Product_Dim (2)'!$A$2:$G$101,7,FALSE)</f>
        <v>301</v>
      </c>
      <c r="O705" t="s">
        <v>1787</v>
      </c>
      <c r="P705" t="str">
        <f>VLOOKUP($O705,'Store_Dim (2)'!$A$2:$E$21,2,FALSE)</f>
        <v>Frederick-Wright</v>
      </c>
      <c r="Q705" t="str">
        <f>VLOOKUP(Table6[[#This Row],[Store_ID]],Table4[],3,FALSE)</f>
        <v>West</v>
      </c>
      <c r="R705" t="str">
        <f>VLOOKUP(Table6[[#This Row],[Store_ID]],Table4[],4,FALSE)</f>
        <v>New Jimmymouth</v>
      </c>
      <c r="S705" t="str">
        <f>VLOOKUP(Table6[[#This Row],[Store_ID]],Table4[],5,FALSE)</f>
        <v>Flagship</v>
      </c>
      <c r="T705">
        <v>3</v>
      </c>
      <c r="U705" s="6">
        <v>262.69</v>
      </c>
      <c r="V705" s="10">
        <v>0.04</v>
      </c>
      <c r="W705" t="s">
        <v>1809</v>
      </c>
      <c r="X705" s="6">
        <v>756.54719999999986</v>
      </c>
      <c r="AE705"/>
    </row>
    <row r="706" spans="1:31" x14ac:dyDescent="0.25">
      <c r="A706" t="s">
        <v>2513</v>
      </c>
      <c r="B706" t="str">
        <f>VLOOKUP(Table6[[#This Row],[Customer_ID]],Table1[[Customer_ID]:[Name]],2,FALSE)</f>
        <v>Sheri Joyce</v>
      </c>
      <c r="C706" t="str">
        <f>VLOOKUP(Table6[[#This Row],[Customer_ID]],Table1[[Customer_ID]:[City]],5,FALSE)</f>
        <v>West Tylerfort</v>
      </c>
      <c r="D706">
        <f>VLOOKUP(Table6[[#This Row],[Customer_ID]],Table1[],3,FALSE)</f>
        <v>26</v>
      </c>
      <c r="E706" t="str">
        <f>VLOOKUP(Table6[[#This Row],[Customer_ID]],Table1[],4,FALSE)</f>
        <v>Male</v>
      </c>
      <c r="F706" t="str">
        <f>VLOOKUP(Table6[[#This Row],[Customer_ID]],Table1[],6,FALSE)</f>
        <v>Kentucky</v>
      </c>
      <c r="G706" t="str">
        <f>VLOOKUP(Table6[[#This Row],[Customer_ID]],Table1[],8,FALSE)</f>
        <v>Platinum</v>
      </c>
      <c r="H706" t="s">
        <v>1467</v>
      </c>
      <c r="I706" s="16">
        <v>45386</v>
      </c>
      <c r="J706" t="s">
        <v>1667</v>
      </c>
      <c r="K706" t="str">
        <f>VLOOKUP($J706,'Product_Dim (2)'!$A$2:$G$101,{3,4,5,6},FALSE)</f>
        <v>Home</v>
      </c>
      <c r="L706" t="str">
        <f>VLOOKUP($J706,'Product_Dim (2)'!$A$2:$G$101,{4,5,6},FALSE)</f>
        <v>Furniture</v>
      </c>
      <c r="M706" s="6">
        <f t="array" ref="M706">VLOOKUP($J706,'Product_Dim (2)'!$A$2:$G$101,{6},FALSE)</f>
        <v>243.7</v>
      </c>
      <c r="N706">
        <f>VLOOKUP($J706,'Product_Dim (2)'!$A$2:$G$101,7,FALSE)</f>
        <v>130</v>
      </c>
      <c r="O706" t="s">
        <v>1744</v>
      </c>
      <c r="P706" t="str">
        <f>VLOOKUP($O706,'Store_Dim (2)'!$A$2:$E$21,2,FALSE)</f>
        <v>Black-Horn</v>
      </c>
      <c r="Q706" t="str">
        <f>VLOOKUP(Table6[[#This Row],[Store_ID]],Table4[],3,FALSE)</f>
        <v>South</v>
      </c>
      <c r="R706" t="str">
        <f>VLOOKUP(Table6[[#This Row],[Store_ID]],Table4[],4,FALSE)</f>
        <v>North Nancyview</v>
      </c>
      <c r="S706" t="str">
        <f>VLOOKUP(Table6[[#This Row],[Store_ID]],Table4[],5,FALSE)</f>
        <v>Outlet</v>
      </c>
      <c r="T706">
        <v>3</v>
      </c>
      <c r="U706" s="6">
        <v>212.72</v>
      </c>
      <c r="V706" s="10">
        <v>0.22</v>
      </c>
      <c r="W706" t="s">
        <v>1809</v>
      </c>
      <c r="X706" s="6">
        <v>497.76479999999998</v>
      </c>
      <c r="AE706"/>
    </row>
    <row r="707" spans="1:31" x14ac:dyDescent="0.25">
      <c r="A707" t="s">
        <v>2514</v>
      </c>
      <c r="B707" t="str">
        <f>VLOOKUP(Table6[[#This Row],[Customer_ID]],Table1[[Customer_ID]:[Name]],2,FALSE)</f>
        <v>Michael Davies</v>
      </c>
      <c r="C707" t="str">
        <f>VLOOKUP(Table6[[#This Row],[Customer_ID]],Table1[[Customer_ID]:[City]],5,FALSE)</f>
        <v>Lake Stevenfort</v>
      </c>
      <c r="D707">
        <f>VLOOKUP(Table6[[#This Row],[Customer_ID]],Table1[],3,FALSE)</f>
        <v>25</v>
      </c>
      <c r="E707" t="str">
        <f>VLOOKUP(Table6[[#This Row],[Customer_ID]],Table1[],4,FALSE)</f>
        <v>Female</v>
      </c>
      <c r="F707" t="str">
        <f>VLOOKUP(Table6[[#This Row],[Customer_ID]],Table1[],6,FALSE)</f>
        <v>Oregon</v>
      </c>
      <c r="G707" t="str">
        <f>VLOOKUP(Table6[[#This Row],[Customer_ID]],Table1[],8,FALSE)</f>
        <v>Gold</v>
      </c>
      <c r="H707" t="s">
        <v>503</v>
      </c>
      <c r="I707" s="16">
        <v>45803</v>
      </c>
      <c r="J707" t="s">
        <v>1579</v>
      </c>
      <c r="K707" t="str">
        <f>VLOOKUP($J707,'Product_Dim (2)'!$A$2:$G$101,{3,4,5,6},FALSE)</f>
        <v>Sports</v>
      </c>
      <c r="L707" t="str">
        <f>VLOOKUP($J707,'Product_Dim (2)'!$A$2:$G$101,{4,5,6},FALSE)</f>
        <v>Outdoor</v>
      </c>
      <c r="M707" s="6">
        <f t="array" ref="M707">VLOOKUP($J707,'Product_Dim (2)'!$A$2:$G$101,{6},FALSE)</f>
        <v>166.06</v>
      </c>
      <c r="N707">
        <f>VLOOKUP($J707,'Product_Dim (2)'!$A$2:$G$101,7,FALSE)</f>
        <v>340</v>
      </c>
      <c r="O707" t="s">
        <v>1793</v>
      </c>
      <c r="P707" t="str">
        <f>VLOOKUP($O707,'Store_Dim (2)'!$A$2:$E$21,2,FALSE)</f>
        <v>Guerrero-Schmitt</v>
      </c>
      <c r="Q707" t="str">
        <f>VLOOKUP(Table6[[#This Row],[Store_ID]],Table4[],3,FALSE)</f>
        <v>East</v>
      </c>
      <c r="R707" t="str">
        <f>VLOOKUP(Table6[[#This Row],[Store_ID]],Table4[],4,FALSE)</f>
        <v>East Stevechester</v>
      </c>
      <c r="S707" t="str">
        <f>VLOOKUP(Table6[[#This Row],[Store_ID]],Table4[],5,FALSE)</f>
        <v>Flagship</v>
      </c>
      <c r="T707">
        <v>4</v>
      </c>
      <c r="U707" s="6">
        <v>757.9</v>
      </c>
      <c r="V707" s="10">
        <v>0.22</v>
      </c>
      <c r="W707" t="s">
        <v>1809</v>
      </c>
      <c r="X707" s="6">
        <v>2364.6480000000001</v>
      </c>
      <c r="AE707"/>
    </row>
    <row r="708" spans="1:31" x14ac:dyDescent="0.25">
      <c r="A708" t="s">
        <v>2515</v>
      </c>
      <c r="B708" t="str">
        <f>VLOOKUP(Table6[[#This Row],[Customer_ID]],Table1[[Customer_ID]:[Name]],2,FALSE)</f>
        <v>Adam Cruz</v>
      </c>
      <c r="C708" t="str">
        <f>VLOOKUP(Table6[[#This Row],[Customer_ID]],Table1[[Customer_ID]:[City]],5,FALSE)</f>
        <v>Brandonville</v>
      </c>
      <c r="D708">
        <f>VLOOKUP(Table6[[#This Row],[Customer_ID]],Table1[],3,FALSE)</f>
        <v>60</v>
      </c>
      <c r="E708" t="str">
        <f>VLOOKUP(Table6[[#This Row],[Customer_ID]],Table1[],4,FALSE)</f>
        <v>Female</v>
      </c>
      <c r="F708" t="str">
        <f>VLOOKUP(Table6[[#This Row],[Customer_ID]],Table1[],6,FALSE)</f>
        <v>Georgia</v>
      </c>
      <c r="G708" t="str">
        <f>VLOOKUP(Table6[[#This Row],[Customer_ID]],Table1[],8,FALSE)</f>
        <v>Platinum</v>
      </c>
      <c r="H708" t="s">
        <v>78</v>
      </c>
      <c r="I708" s="16">
        <v>45346</v>
      </c>
      <c r="J708" t="s">
        <v>1691</v>
      </c>
      <c r="K708" t="str">
        <f>VLOOKUP($J708,'Product_Dim (2)'!$A$2:$G$101,{3,4,5,6},FALSE)</f>
        <v>Home</v>
      </c>
      <c r="L708" t="str">
        <f>VLOOKUP($J708,'Product_Dim (2)'!$A$2:$G$101,{4,5,6},FALSE)</f>
        <v>Kitchen</v>
      </c>
      <c r="M708" s="6">
        <f t="array" ref="M708">VLOOKUP($J708,'Product_Dim (2)'!$A$2:$G$101,{6},FALSE)</f>
        <v>143.43</v>
      </c>
      <c r="N708">
        <f>VLOOKUP($J708,'Product_Dim (2)'!$A$2:$G$101,7,FALSE)</f>
        <v>58</v>
      </c>
      <c r="O708" t="s">
        <v>1790</v>
      </c>
      <c r="P708" t="str">
        <f>VLOOKUP($O708,'Store_Dim (2)'!$A$2:$E$21,2,FALSE)</f>
        <v>Holloway Ltd</v>
      </c>
      <c r="Q708" t="str">
        <f>VLOOKUP(Table6[[#This Row],[Store_ID]],Table4[],3,FALSE)</f>
        <v>North</v>
      </c>
      <c r="R708" t="str">
        <f>VLOOKUP(Table6[[#This Row],[Store_ID]],Table4[],4,FALSE)</f>
        <v>Bensonhaven</v>
      </c>
      <c r="S708" t="str">
        <f>VLOOKUP(Table6[[#This Row],[Store_ID]],Table4[],5,FALSE)</f>
        <v>Flagship</v>
      </c>
      <c r="T708">
        <v>1</v>
      </c>
      <c r="U708" s="6">
        <v>846.04</v>
      </c>
      <c r="V708" s="10">
        <v>0.08</v>
      </c>
      <c r="W708" t="s">
        <v>1809</v>
      </c>
      <c r="X708" s="6">
        <v>778.35680000000002</v>
      </c>
      <c r="AE708"/>
    </row>
    <row r="709" spans="1:31" x14ac:dyDescent="0.25">
      <c r="A709" t="s">
        <v>2516</v>
      </c>
      <c r="B709" t="str">
        <f>VLOOKUP(Table6[[#This Row],[Customer_ID]],Table1[[Customer_ID]:[Name]],2,FALSE)</f>
        <v>Brian Choi</v>
      </c>
      <c r="C709" t="str">
        <f>VLOOKUP(Table6[[#This Row],[Customer_ID]],Table1[[Customer_ID]:[City]],5,FALSE)</f>
        <v>Floydton</v>
      </c>
      <c r="D709">
        <f>VLOOKUP(Table6[[#This Row],[Customer_ID]],Table1[],3,FALSE)</f>
        <v>46</v>
      </c>
      <c r="E709" t="str">
        <f>VLOOKUP(Table6[[#This Row],[Customer_ID]],Table1[],4,FALSE)</f>
        <v>Female</v>
      </c>
      <c r="F709" t="str">
        <f>VLOOKUP(Table6[[#This Row],[Customer_ID]],Table1[],6,FALSE)</f>
        <v>New Jersey</v>
      </c>
      <c r="G709" t="str">
        <f>VLOOKUP(Table6[[#This Row],[Customer_ID]],Table1[],8,FALSE)</f>
        <v>Gold</v>
      </c>
      <c r="H709" t="s">
        <v>527</v>
      </c>
      <c r="I709" s="16">
        <v>45267</v>
      </c>
      <c r="J709" t="s">
        <v>1607</v>
      </c>
      <c r="K709" t="str">
        <f>VLOOKUP($J709,'Product_Dim (2)'!$A$2:$G$101,{3,4,5,6},FALSE)</f>
        <v>Sports</v>
      </c>
      <c r="L709" t="str">
        <f>VLOOKUP($J709,'Product_Dim (2)'!$A$2:$G$101,{4,5,6},FALSE)</f>
        <v>Outdoor</v>
      </c>
      <c r="M709" s="6">
        <f t="array" ref="M709">VLOOKUP($J709,'Product_Dim (2)'!$A$2:$G$101,{6},FALSE)</f>
        <v>135.61000000000001</v>
      </c>
      <c r="N709">
        <f>VLOOKUP($J709,'Product_Dim (2)'!$A$2:$G$101,7,FALSE)</f>
        <v>394</v>
      </c>
      <c r="O709" t="s">
        <v>1762</v>
      </c>
      <c r="P709" t="str">
        <f>VLOOKUP($O709,'Store_Dim (2)'!$A$2:$E$21,2,FALSE)</f>
        <v>Martinez-Mullins</v>
      </c>
      <c r="Q709" t="str">
        <f>VLOOKUP(Table6[[#This Row],[Store_ID]],Table4[],3,FALSE)</f>
        <v>South</v>
      </c>
      <c r="R709" t="str">
        <f>VLOOKUP(Table6[[#This Row],[Store_ID]],Table4[],4,FALSE)</f>
        <v>Williamsfurt</v>
      </c>
      <c r="S709" t="str">
        <f>VLOOKUP(Table6[[#This Row],[Store_ID]],Table4[],5,FALSE)</f>
        <v>Online</v>
      </c>
      <c r="T709">
        <v>3</v>
      </c>
      <c r="U709" s="6">
        <v>179.7</v>
      </c>
      <c r="V709" s="10">
        <v>0.17</v>
      </c>
      <c r="W709" t="s">
        <v>1812</v>
      </c>
      <c r="X709" s="6">
        <v>447.45299999999992</v>
      </c>
      <c r="AE709"/>
    </row>
    <row r="710" spans="1:31" x14ac:dyDescent="0.25">
      <c r="A710" t="s">
        <v>2517</v>
      </c>
      <c r="B710" t="str">
        <f>VLOOKUP(Table6[[#This Row],[Customer_ID]],Table1[[Customer_ID]:[Name]],2,FALSE)</f>
        <v>Shannon Turner</v>
      </c>
      <c r="C710" t="str">
        <f>VLOOKUP(Table6[[#This Row],[Customer_ID]],Table1[[Customer_ID]:[City]],5,FALSE)</f>
        <v>West Jorge</v>
      </c>
      <c r="D710">
        <f>VLOOKUP(Table6[[#This Row],[Customer_ID]],Table1[],3,FALSE)</f>
        <v>35</v>
      </c>
      <c r="E710" t="str">
        <f>VLOOKUP(Table6[[#This Row],[Customer_ID]],Table1[],4,FALSE)</f>
        <v>Male</v>
      </c>
      <c r="F710" t="str">
        <f>VLOOKUP(Table6[[#This Row],[Customer_ID]],Table1[],6,FALSE)</f>
        <v>Oklahoma</v>
      </c>
      <c r="G710" t="str">
        <f>VLOOKUP(Table6[[#This Row],[Customer_ID]],Table1[],8,FALSE)</f>
        <v>Silver</v>
      </c>
      <c r="H710" t="s">
        <v>1364</v>
      </c>
      <c r="I710" s="16">
        <v>45572</v>
      </c>
      <c r="J710" t="s">
        <v>1593</v>
      </c>
      <c r="K710" t="str">
        <f>VLOOKUP($J710,'Product_Dim (2)'!$A$2:$G$101,{3,4,5,6},FALSE)</f>
        <v>Sports</v>
      </c>
      <c r="L710" t="str">
        <f>VLOOKUP($J710,'Product_Dim (2)'!$A$2:$G$101,{4,5,6},FALSE)</f>
        <v>Team Sports</v>
      </c>
      <c r="M710" s="6">
        <f t="array" ref="M710">VLOOKUP($J710,'Product_Dim (2)'!$A$2:$G$101,{6},FALSE)</f>
        <v>204.39</v>
      </c>
      <c r="N710">
        <f>VLOOKUP($J710,'Product_Dim (2)'!$A$2:$G$101,7,FALSE)</f>
        <v>281</v>
      </c>
      <c r="O710" t="s">
        <v>1752</v>
      </c>
      <c r="P710" t="str">
        <f>VLOOKUP($O710,'Store_Dim (2)'!$A$2:$E$21,2,FALSE)</f>
        <v>Alexander Group</v>
      </c>
      <c r="Q710" t="str">
        <f>VLOOKUP(Table6[[#This Row],[Store_ID]],Table4[],3,FALSE)</f>
        <v>South</v>
      </c>
      <c r="R710" t="str">
        <f>VLOOKUP(Table6[[#This Row],[Store_ID]],Table4[],4,FALSE)</f>
        <v>Port Sharon</v>
      </c>
      <c r="S710" t="str">
        <f>VLOOKUP(Table6[[#This Row],[Store_ID]],Table4[],5,FALSE)</f>
        <v>Online</v>
      </c>
      <c r="T710">
        <v>4</v>
      </c>
      <c r="U710" s="6">
        <v>681.08</v>
      </c>
      <c r="V710" s="10">
        <v>0</v>
      </c>
      <c r="W710" t="s">
        <v>1809</v>
      </c>
      <c r="X710" s="6">
        <v>2724.32</v>
      </c>
      <c r="AE710"/>
    </row>
    <row r="711" spans="1:31" x14ac:dyDescent="0.25">
      <c r="A711" t="s">
        <v>2518</v>
      </c>
      <c r="B711" t="str">
        <f>VLOOKUP(Table6[[#This Row],[Customer_ID]],Table1[[Customer_ID]:[Name]],2,FALSE)</f>
        <v>Justin Ingram</v>
      </c>
      <c r="C711" t="str">
        <f>VLOOKUP(Table6[[#This Row],[Customer_ID]],Table1[[Customer_ID]:[City]],5,FALSE)</f>
        <v>Lake Lisaland</v>
      </c>
      <c r="D711">
        <f>VLOOKUP(Table6[[#This Row],[Customer_ID]],Table1[],3,FALSE)</f>
        <v>34</v>
      </c>
      <c r="E711" t="str">
        <f>VLOOKUP(Table6[[#This Row],[Customer_ID]],Table1[],4,FALSE)</f>
        <v>Male</v>
      </c>
      <c r="F711" t="str">
        <f>VLOOKUP(Table6[[#This Row],[Customer_ID]],Table1[],6,FALSE)</f>
        <v>Louisiana</v>
      </c>
      <c r="G711" t="str">
        <f>VLOOKUP(Table6[[#This Row],[Customer_ID]],Table1[],8,FALSE)</f>
        <v>Bronze</v>
      </c>
      <c r="H711" t="s">
        <v>1240</v>
      </c>
      <c r="I711" s="16">
        <v>45252</v>
      </c>
      <c r="J711" t="s">
        <v>1536</v>
      </c>
      <c r="K711" t="str">
        <f>VLOOKUP($J711,'Product_Dim (2)'!$A$2:$G$101,{3,4,5,6},FALSE)</f>
        <v>Clothing</v>
      </c>
      <c r="L711" t="str">
        <f>VLOOKUP($J711,'Product_Dim (2)'!$A$2:$G$101,{4,5,6},FALSE)</f>
        <v>Bottoms</v>
      </c>
      <c r="M711" s="6">
        <f t="array" ref="M711">VLOOKUP($J711,'Product_Dim (2)'!$A$2:$G$101,{6},FALSE)</f>
        <v>306.45999999999998</v>
      </c>
      <c r="N711">
        <f>VLOOKUP($J711,'Product_Dim (2)'!$A$2:$G$101,7,FALSE)</f>
        <v>487</v>
      </c>
      <c r="O711" t="s">
        <v>1762</v>
      </c>
      <c r="P711" t="str">
        <f>VLOOKUP($O711,'Store_Dim (2)'!$A$2:$E$21,2,FALSE)</f>
        <v>Martinez-Mullins</v>
      </c>
      <c r="Q711" t="str">
        <f>VLOOKUP(Table6[[#This Row],[Store_ID]],Table4[],3,FALSE)</f>
        <v>South</v>
      </c>
      <c r="R711" t="str">
        <f>VLOOKUP(Table6[[#This Row],[Store_ID]],Table4[],4,FALSE)</f>
        <v>Williamsfurt</v>
      </c>
      <c r="S711" t="str">
        <f>VLOOKUP(Table6[[#This Row],[Store_ID]],Table4[],5,FALSE)</f>
        <v>Online</v>
      </c>
      <c r="T711">
        <v>4</v>
      </c>
      <c r="U711" s="6">
        <v>723.44</v>
      </c>
      <c r="V711" s="10">
        <v>0.14000000000000001</v>
      </c>
      <c r="W711" t="s">
        <v>1809</v>
      </c>
      <c r="X711" s="6">
        <v>2488.6336000000001</v>
      </c>
      <c r="AE711"/>
    </row>
    <row r="712" spans="1:31" x14ac:dyDescent="0.25">
      <c r="A712" t="s">
        <v>2519</v>
      </c>
      <c r="B712" t="str">
        <f>VLOOKUP(Table6[[#This Row],[Customer_ID]],Table1[[Customer_ID]:[Name]],2,FALSE)</f>
        <v>James Wolfe</v>
      </c>
      <c r="C712" t="str">
        <f>VLOOKUP(Table6[[#This Row],[Customer_ID]],Table1[[Customer_ID]:[City]],5,FALSE)</f>
        <v>Benjaminton</v>
      </c>
      <c r="D712">
        <f>VLOOKUP(Table6[[#This Row],[Customer_ID]],Table1[],3,FALSE)</f>
        <v>62</v>
      </c>
      <c r="E712" t="str">
        <f>VLOOKUP(Table6[[#This Row],[Customer_ID]],Table1[],4,FALSE)</f>
        <v>Female</v>
      </c>
      <c r="F712" t="str">
        <f>VLOOKUP(Table6[[#This Row],[Customer_ID]],Table1[],6,FALSE)</f>
        <v>Arizona</v>
      </c>
      <c r="G712" t="str">
        <f>VLOOKUP(Table6[[#This Row],[Customer_ID]],Table1[],8,FALSE)</f>
        <v>Gold</v>
      </c>
      <c r="H712" t="s">
        <v>430</v>
      </c>
      <c r="I712" s="16">
        <v>45939</v>
      </c>
      <c r="J712" t="s">
        <v>1593</v>
      </c>
      <c r="K712" t="str">
        <f>VLOOKUP($J712,'Product_Dim (2)'!$A$2:$G$101,{3,4,5,6},FALSE)</f>
        <v>Sports</v>
      </c>
      <c r="L712" t="str">
        <f>VLOOKUP($J712,'Product_Dim (2)'!$A$2:$G$101,{4,5,6},FALSE)</f>
        <v>Team Sports</v>
      </c>
      <c r="M712" s="6">
        <f t="array" ref="M712">VLOOKUP($J712,'Product_Dim (2)'!$A$2:$G$101,{6},FALSE)</f>
        <v>204.39</v>
      </c>
      <c r="N712">
        <f>VLOOKUP($J712,'Product_Dim (2)'!$A$2:$G$101,7,FALSE)</f>
        <v>281</v>
      </c>
      <c r="O712" t="s">
        <v>1782</v>
      </c>
      <c r="P712" t="str">
        <f>VLOOKUP($O712,'Store_Dim (2)'!$A$2:$E$21,2,FALSE)</f>
        <v>Mcdonald Inc</v>
      </c>
      <c r="Q712" t="str">
        <f>VLOOKUP(Table6[[#This Row],[Store_ID]],Table4[],3,FALSE)</f>
        <v>South</v>
      </c>
      <c r="R712" t="str">
        <f>VLOOKUP(Table6[[#This Row],[Store_ID]],Table4[],4,FALSE)</f>
        <v>Christopherland</v>
      </c>
      <c r="S712" t="str">
        <f>VLOOKUP(Table6[[#This Row],[Store_ID]],Table4[],5,FALSE)</f>
        <v>Outlet</v>
      </c>
      <c r="T712">
        <v>4</v>
      </c>
      <c r="U712" s="6">
        <v>471.89</v>
      </c>
      <c r="V712" s="10">
        <v>0.12</v>
      </c>
      <c r="W712" t="s">
        <v>1812</v>
      </c>
      <c r="X712" s="6">
        <v>1661.0527999999999</v>
      </c>
      <c r="AE712"/>
    </row>
    <row r="713" spans="1:31" x14ac:dyDescent="0.25">
      <c r="A713" t="s">
        <v>2520</v>
      </c>
      <c r="B713" t="str">
        <f>VLOOKUP(Table6[[#This Row],[Customer_ID]],Table1[[Customer_ID]:[Name]],2,FALSE)</f>
        <v>Mallory Allen</v>
      </c>
      <c r="C713" t="str">
        <f>VLOOKUP(Table6[[#This Row],[Customer_ID]],Table1[[Customer_ID]:[City]],5,FALSE)</f>
        <v>North Theresa</v>
      </c>
      <c r="D713">
        <f>VLOOKUP(Table6[[#This Row],[Customer_ID]],Table1[],3,FALSE)</f>
        <v>40</v>
      </c>
      <c r="E713" t="str">
        <f>VLOOKUP(Table6[[#This Row],[Customer_ID]],Table1[],4,FALSE)</f>
        <v>Female</v>
      </c>
      <c r="F713" t="str">
        <f>VLOOKUP(Table6[[#This Row],[Customer_ID]],Table1[],6,FALSE)</f>
        <v>Alabama</v>
      </c>
      <c r="G713" t="str">
        <f>VLOOKUP(Table6[[#This Row],[Customer_ID]],Table1[],8,FALSE)</f>
        <v>Platinum</v>
      </c>
      <c r="H713" t="s">
        <v>1132</v>
      </c>
      <c r="I713" s="16">
        <v>45559</v>
      </c>
      <c r="J713" t="s">
        <v>1673</v>
      </c>
      <c r="K713" t="str">
        <f>VLOOKUP($J713,'Product_Dim (2)'!$A$2:$G$101,{3,4,5,6},FALSE)</f>
        <v>Beauty</v>
      </c>
      <c r="L713" t="str">
        <f>VLOOKUP($J713,'Product_Dim (2)'!$A$2:$G$101,{4,5,6},FALSE)</f>
        <v>Haircare</v>
      </c>
      <c r="M713" s="6">
        <f t="array" ref="M713">VLOOKUP($J713,'Product_Dim (2)'!$A$2:$G$101,{6},FALSE)</f>
        <v>214.32</v>
      </c>
      <c r="N713">
        <f>VLOOKUP($J713,'Product_Dim (2)'!$A$2:$G$101,7,FALSE)</f>
        <v>383</v>
      </c>
      <c r="O713" t="s">
        <v>1790</v>
      </c>
      <c r="P713" t="str">
        <f>VLOOKUP($O713,'Store_Dim (2)'!$A$2:$E$21,2,FALSE)</f>
        <v>Holloway Ltd</v>
      </c>
      <c r="Q713" t="str">
        <f>VLOOKUP(Table6[[#This Row],[Store_ID]],Table4[],3,FALSE)</f>
        <v>North</v>
      </c>
      <c r="R713" t="str">
        <f>VLOOKUP(Table6[[#This Row],[Store_ID]],Table4[],4,FALSE)</f>
        <v>Bensonhaven</v>
      </c>
      <c r="S713" t="str">
        <f>VLOOKUP(Table6[[#This Row],[Store_ID]],Table4[],5,FALSE)</f>
        <v>Flagship</v>
      </c>
      <c r="T713">
        <v>1</v>
      </c>
      <c r="U713" s="6">
        <v>613.17999999999995</v>
      </c>
      <c r="V713" s="10">
        <v>0.14000000000000001</v>
      </c>
      <c r="W713" t="s">
        <v>1812</v>
      </c>
      <c r="X713" s="6">
        <v>527.33479999999997</v>
      </c>
      <c r="AE713"/>
    </row>
    <row r="714" spans="1:31" x14ac:dyDescent="0.25">
      <c r="A714" t="s">
        <v>2521</v>
      </c>
      <c r="B714" t="str">
        <f>VLOOKUP(Table6[[#This Row],[Customer_ID]],Table1[[Customer_ID]:[Name]],2,FALSE)</f>
        <v>Sarah Rodgers</v>
      </c>
      <c r="C714" t="str">
        <f>VLOOKUP(Table6[[#This Row],[Customer_ID]],Table1[[Customer_ID]:[City]],5,FALSE)</f>
        <v>New Julia</v>
      </c>
      <c r="D714">
        <f>VLOOKUP(Table6[[#This Row],[Customer_ID]],Table1[],3,FALSE)</f>
        <v>23</v>
      </c>
      <c r="E714" t="str">
        <f>VLOOKUP(Table6[[#This Row],[Customer_ID]],Table1[],4,FALSE)</f>
        <v>Female</v>
      </c>
      <c r="F714" t="str">
        <f>VLOOKUP(Table6[[#This Row],[Customer_ID]],Table1[],6,FALSE)</f>
        <v>West Virginia</v>
      </c>
      <c r="G714" t="str">
        <f>VLOOKUP(Table6[[#This Row],[Customer_ID]],Table1[],8,FALSE)</f>
        <v>Gold</v>
      </c>
      <c r="H714" t="s">
        <v>192</v>
      </c>
      <c r="I714" s="16">
        <v>45229</v>
      </c>
      <c r="J714" t="s">
        <v>1617</v>
      </c>
      <c r="K714" t="str">
        <f>VLOOKUP($J714,'Product_Dim (2)'!$A$2:$G$101,{3,4,5,6},FALSE)</f>
        <v>Electronics</v>
      </c>
      <c r="L714" t="str">
        <f>VLOOKUP($J714,'Product_Dim (2)'!$A$2:$G$101,{4,5,6},FALSE)</f>
        <v>Computer</v>
      </c>
      <c r="M714" s="6">
        <f t="array" ref="M714">VLOOKUP($J714,'Product_Dim (2)'!$A$2:$G$101,{6},FALSE)</f>
        <v>253.33</v>
      </c>
      <c r="N714">
        <f>VLOOKUP($J714,'Product_Dim (2)'!$A$2:$G$101,7,FALSE)</f>
        <v>266</v>
      </c>
      <c r="O714" t="s">
        <v>1752</v>
      </c>
      <c r="P714" t="str">
        <f>VLOOKUP($O714,'Store_Dim (2)'!$A$2:$E$21,2,FALSE)</f>
        <v>Alexander Group</v>
      </c>
      <c r="Q714" t="str">
        <f>VLOOKUP(Table6[[#This Row],[Store_ID]],Table4[],3,FALSE)</f>
        <v>South</v>
      </c>
      <c r="R714" t="str">
        <f>VLOOKUP(Table6[[#This Row],[Store_ID]],Table4[],4,FALSE)</f>
        <v>Port Sharon</v>
      </c>
      <c r="S714" t="str">
        <f>VLOOKUP(Table6[[#This Row],[Store_ID]],Table4[],5,FALSE)</f>
        <v>Online</v>
      </c>
      <c r="T714">
        <v>1</v>
      </c>
      <c r="U714" s="6">
        <v>651.30999999999995</v>
      </c>
      <c r="V714" s="10">
        <v>0.24</v>
      </c>
      <c r="W714" t="s">
        <v>1809</v>
      </c>
      <c r="X714" s="6">
        <v>494.99560000000002</v>
      </c>
      <c r="AE714"/>
    </row>
    <row r="715" spans="1:31" x14ac:dyDescent="0.25">
      <c r="A715" t="s">
        <v>2522</v>
      </c>
      <c r="B715" t="str">
        <f>VLOOKUP(Table6[[#This Row],[Customer_ID]],Table1[[Customer_ID]:[Name]],2,FALSE)</f>
        <v>Heather Collins</v>
      </c>
      <c r="C715" t="str">
        <f>VLOOKUP(Table6[[#This Row],[Customer_ID]],Table1[[Customer_ID]:[City]],5,FALSE)</f>
        <v>Rogerschester</v>
      </c>
      <c r="D715">
        <f>VLOOKUP(Table6[[#This Row],[Customer_ID]],Table1[],3,FALSE)</f>
        <v>40</v>
      </c>
      <c r="E715" t="str">
        <f>VLOOKUP(Table6[[#This Row],[Customer_ID]],Table1[],4,FALSE)</f>
        <v>Male</v>
      </c>
      <c r="F715" t="str">
        <f>VLOOKUP(Table6[[#This Row],[Customer_ID]],Table1[],6,FALSE)</f>
        <v>Idaho</v>
      </c>
      <c r="G715" t="str">
        <f>VLOOKUP(Table6[[#This Row],[Customer_ID]],Table1[],8,FALSE)</f>
        <v>Platinum</v>
      </c>
      <c r="H715" t="s">
        <v>103</v>
      </c>
      <c r="I715" s="16">
        <v>45333</v>
      </c>
      <c r="J715" t="s">
        <v>1534</v>
      </c>
      <c r="K715" t="str">
        <f>VLOOKUP($J715,'Product_Dim (2)'!$A$2:$G$101,{3,4,5,6},FALSE)</f>
        <v>Clothing</v>
      </c>
      <c r="L715" t="str">
        <f>VLOOKUP($J715,'Product_Dim (2)'!$A$2:$G$101,{4,5,6},FALSE)</f>
        <v>Outerwear</v>
      </c>
      <c r="M715" s="6">
        <f t="array" ref="M715">VLOOKUP($J715,'Product_Dim (2)'!$A$2:$G$101,{6},FALSE)</f>
        <v>364.67</v>
      </c>
      <c r="N715">
        <f>VLOOKUP($J715,'Product_Dim (2)'!$A$2:$G$101,7,FALSE)</f>
        <v>452</v>
      </c>
      <c r="O715" t="s">
        <v>1759</v>
      </c>
      <c r="P715" t="str">
        <f>VLOOKUP($O715,'Store_Dim (2)'!$A$2:$E$21,2,FALSE)</f>
        <v>Benson-Elliott</v>
      </c>
      <c r="Q715" t="str">
        <f>VLOOKUP(Table6[[#This Row],[Store_ID]],Table4[],3,FALSE)</f>
        <v>East</v>
      </c>
      <c r="R715" t="str">
        <f>VLOOKUP(Table6[[#This Row],[Store_ID]],Table4[],4,FALSE)</f>
        <v>Port Josephberg</v>
      </c>
      <c r="S715" t="str">
        <f>VLOOKUP(Table6[[#This Row],[Store_ID]],Table4[],5,FALSE)</f>
        <v>Online</v>
      </c>
      <c r="T715">
        <v>2</v>
      </c>
      <c r="U715" s="6">
        <v>635.14</v>
      </c>
      <c r="V715" s="10">
        <v>0.1</v>
      </c>
      <c r="W715" t="s">
        <v>1812</v>
      </c>
      <c r="X715" s="6">
        <v>1143.252</v>
      </c>
      <c r="AE715"/>
    </row>
    <row r="716" spans="1:31" x14ac:dyDescent="0.25">
      <c r="A716" t="s">
        <v>2523</v>
      </c>
      <c r="B716" t="str">
        <f>VLOOKUP(Table6[[#This Row],[Customer_ID]],Table1[[Customer_ID]:[Name]],2,FALSE)</f>
        <v>Shelley Ponce</v>
      </c>
      <c r="C716" t="str">
        <f>VLOOKUP(Table6[[#This Row],[Customer_ID]],Table1[[Customer_ID]:[City]],5,FALSE)</f>
        <v>South Cassandrachester</v>
      </c>
      <c r="D716">
        <f>VLOOKUP(Table6[[#This Row],[Customer_ID]],Table1[],3,FALSE)</f>
        <v>23</v>
      </c>
      <c r="E716" t="str">
        <f>VLOOKUP(Table6[[#This Row],[Customer_ID]],Table1[],4,FALSE)</f>
        <v>Male</v>
      </c>
      <c r="F716" t="str">
        <f>VLOOKUP(Table6[[#This Row],[Customer_ID]],Table1[],6,FALSE)</f>
        <v>Rhode Island</v>
      </c>
      <c r="G716" t="str">
        <f>VLOOKUP(Table6[[#This Row],[Customer_ID]],Table1[],8,FALSE)</f>
        <v>Gold</v>
      </c>
      <c r="H716" t="s">
        <v>1174</v>
      </c>
      <c r="I716" s="16">
        <v>45752</v>
      </c>
      <c r="J716" t="s">
        <v>1727</v>
      </c>
      <c r="K716" t="str">
        <f>VLOOKUP($J716,'Product_Dim (2)'!$A$2:$G$101,{3,4,5,6},FALSE)</f>
        <v>Electronics</v>
      </c>
      <c r="L716" t="str">
        <f>VLOOKUP($J716,'Product_Dim (2)'!$A$2:$G$101,{4,5,6},FALSE)</f>
        <v>Audio</v>
      </c>
      <c r="M716" s="6">
        <f t="array" ref="M716">VLOOKUP($J716,'Product_Dim (2)'!$A$2:$G$101,{6},FALSE)</f>
        <v>431.67</v>
      </c>
      <c r="N716">
        <f>VLOOKUP($J716,'Product_Dim (2)'!$A$2:$G$101,7,FALSE)</f>
        <v>73</v>
      </c>
      <c r="O716" t="s">
        <v>1782</v>
      </c>
      <c r="P716" t="str">
        <f>VLOOKUP($O716,'Store_Dim (2)'!$A$2:$E$21,2,FALSE)</f>
        <v>Mcdonald Inc</v>
      </c>
      <c r="Q716" t="str">
        <f>VLOOKUP(Table6[[#This Row],[Store_ID]],Table4[],3,FALSE)</f>
        <v>South</v>
      </c>
      <c r="R716" t="str">
        <f>VLOOKUP(Table6[[#This Row],[Store_ID]],Table4[],4,FALSE)</f>
        <v>Christopherland</v>
      </c>
      <c r="S716" t="str">
        <f>VLOOKUP(Table6[[#This Row],[Store_ID]],Table4[],5,FALSE)</f>
        <v>Outlet</v>
      </c>
      <c r="T716">
        <v>4</v>
      </c>
      <c r="U716" s="6">
        <v>912.61</v>
      </c>
      <c r="V716" s="10">
        <v>0.14000000000000001</v>
      </c>
      <c r="W716" t="s">
        <v>1807</v>
      </c>
      <c r="X716" s="6">
        <v>3139.3784000000001</v>
      </c>
      <c r="AE716"/>
    </row>
    <row r="717" spans="1:31" x14ac:dyDescent="0.25">
      <c r="A717" t="s">
        <v>2524</v>
      </c>
      <c r="B717" t="str">
        <f>VLOOKUP(Table6[[#This Row],[Customer_ID]],Table1[[Customer_ID]:[Name]],2,FALSE)</f>
        <v>Sarah Lane</v>
      </c>
      <c r="C717" t="str">
        <f>VLOOKUP(Table6[[#This Row],[Customer_ID]],Table1[[Customer_ID]:[City]],5,FALSE)</f>
        <v>Edwardborough</v>
      </c>
      <c r="D717">
        <f>VLOOKUP(Table6[[#This Row],[Customer_ID]],Table1[],3,FALSE)</f>
        <v>38</v>
      </c>
      <c r="E717" t="str">
        <f>VLOOKUP(Table6[[#This Row],[Customer_ID]],Table1[],4,FALSE)</f>
        <v>Male</v>
      </c>
      <c r="F717" t="str">
        <f>VLOOKUP(Table6[[#This Row],[Customer_ID]],Table1[],6,FALSE)</f>
        <v>Vermont</v>
      </c>
      <c r="G717" t="str">
        <f>VLOOKUP(Table6[[#This Row],[Customer_ID]],Table1[],8,FALSE)</f>
        <v>Silver</v>
      </c>
      <c r="H717" t="s">
        <v>864</v>
      </c>
      <c r="I717" s="16">
        <v>45795</v>
      </c>
      <c r="J717" t="s">
        <v>1625</v>
      </c>
      <c r="K717" t="str">
        <f>VLOOKUP($J717,'Product_Dim (2)'!$A$2:$G$101,{3,4,5,6},FALSE)</f>
        <v>Beauty</v>
      </c>
      <c r="L717" t="str">
        <f>VLOOKUP($J717,'Product_Dim (2)'!$A$2:$G$101,{4,5,6},FALSE)</f>
        <v>Makeup</v>
      </c>
      <c r="M717" s="6">
        <f t="array" ref="M717">VLOOKUP($J717,'Product_Dim (2)'!$A$2:$G$101,{6},FALSE)</f>
        <v>250.41615384615383</v>
      </c>
      <c r="N717">
        <f>VLOOKUP($J717,'Product_Dim (2)'!$A$2:$G$101,7,FALSE)</f>
        <v>431</v>
      </c>
      <c r="O717" t="s">
        <v>1762</v>
      </c>
      <c r="P717" t="str">
        <f>VLOOKUP($O717,'Store_Dim (2)'!$A$2:$E$21,2,FALSE)</f>
        <v>Martinez-Mullins</v>
      </c>
      <c r="Q717" t="str">
        <f>VLOOKUP(Table6[[#This Row],[Store_ID]],Table4[],3,FALSE)</f>
        <v>South</v>
      </c>
      <c r="R717" t="str">
        <f>VLOOKUP(Table6[[#This Row],[Store_ID]],Table4[],4,FALSE)</f>
        <v>Williamsfurt</v>
      </c>
      <c r="S717" t="str">
        <f>VLOOKUP(Table6[[#This Row],[Store_ID]],Table4[],5,FALSE)</f>
        <v>Online</v>
      </c>
      <c r="T717">
        <v>3</v>
      </c>
      <c r="U717" s="6">
        <v>79.77</v>
      </c>
      <c r="V717" s="10">
        <v>0.09</v>
      </c>
      <c r="W717" t="s">
        <v>1807</v>
      </c>
      <c r="X717" s="6">
        <v>217.77209999999999</v>
      </c>
      <c r="AE717"/>
    </row>
    <row r="718" spans="1:31" x14ac:dyDescent="0.25">
      <c r="A718" t="s">
        <v>2525</v>
      </c>
      <c r="B718" t="str">
        <f>VLOOKUP(Table6[[#This Row],[Customer_ID]],Table1[[Customer_ID]:[Name]],2,FALSE)</f>
        <v>Jeffrey Gomez</v>
      </c>
      <c r="C718" t="str">
        <f>VLOOKUP(Table6[[#This Row],[Customer_ID]],Table1[[Customer_ID]:[City]],5,FALSE)</f>
        <v>Lake Nicole</v>
      </c>
      <c r="D718">
        <f>VLOOKUP(Table6[[#This Row],[Customer_ID]],Table1[],3,FALSE)</f>
        <v>22</v>
      </c>
      <c r="E718" t="str">
        <f>VLOOKUP(Table6[[#This Row],[Customer_ID]],Table1[],4,FALSE)</f>
        <v>Female</v>
      </c>
      <c r="F718" t="str">
        <f>VLOOKUP(Table6[[#This Row],[Customer_ID]],Table1[],6,FALSE)</f>
        <v>Colorado</v>
      </c>
      <c r="G718" t="str">
        <f>VLOOKUP(Table6[[#This Row],[Customer_ID]],Table1[],8,FALSE)</f>
        <v>Platinum</v>
      </c>
      <c r="H718" t="s">
        <v>873</v>
      </c>
      <c r="I718" s="16">
        <v>45755</v>
      </c>
      <c r="J718" t="s">
        <v>1719</v>
      </c>
      <c r="K718" t="str">
        <f>VLOOKUP($J718,'Product_Dim (2)'!$A$2:$G$101,{3,4,5,6},FALSE)</f>
        <v>Beauty</v>
      </c>
      <c r="L718" t="str">
        <f>VLOOKUP($J718,'Product_Dim (2)'!$A$2:$G$101,{4,5,6},FALSE)</f>
        <v>Skincare</v>
      </c>
      <c r="M718" s="6">
        <f t="array" ref="M718">VLOOKUP($J718,'Product_Dim (2)'!$A$2:$G$101,{6},FALSE)</f>
        <v>358.47</v>
      </c>
      <c r="N718">
        <f>VLOOKUP($J718,'Product_Dim (2)'!$A$2:$G$101,7,FALSE)</f>
        <v>213</v>
      </c>
      <c r="O718" t="s">
        <v>1784</v>
      </c>
      <c r="P718" t="str">
        <f>VLOOKUP($O718,'Store_Dim (2)'!$A$2:$E$21,2,FALSE)</f>
        <v>Shelton PLC</v>
      </c>
      <c r="Q718" t="str">
        <f>VLOOKUP(Table6[[#This Row],[Store_ID]],Table4[],3,FALSE)</f>
        <v>North</v>
      </c>
      <c r="R718" t="str">
        <f>VLOOKUP(Table6[[#This Row],[Store_ID]],Table4[],4,FALSE)</f>
        <v>East Jenniferstad</v>
      </c>
      <c r="S718" t="str">
        <f>VLOOKUP(Table6[[#This Row],[Store_ID]],Table4[],5,FALSE)</f>
        <v>Flagship</v>
      </c>
      <c r="T718">
        <v>4</v>
      </c>
      <c r="U718" s="6">
        <v>603.52</v>
      </c>
      <c r="V718" s="10">
        <v>0.25</v>
      </c>
      <c r="W718" t="s">
        <v>1807</v>
      </c>
      <c r="X718" s="6">
        <v>1810.56</v>
      </c>
      <c r="AE718"/>
    </row>
    <row r="719" spans="1:31" x14ac:dyDescent="0.25">
      <c r="A719" t="s">
        <v>2526</v>
      </c>
      <c r="B719" t="str">
        <f>VLOOKUP(Table6[[#This Row],[Customer_ID]],Table1[[Customer_ID]:[Name]],2,FALSE)</f>
        <v>Katherine Young</v>
      </c>
      <c r="C719" t="str">
        <f>VLOOKUP(Table6[[#This Row],[Customer_ID]],Table1[[Customer_ID]:[City]],5,FALSE)</f>
        <v>North Valeriemouth</v>
      </c>
      <c r="D719">
        <f>VLOOKUP(Table6[[#This Row],[Customer_ID]],Table1[],3,FALSE)</f>
        <v>29</v>
      </c>
      <c r="E719" t="str">
        <f>VLOOKUP(Table6[[#This Row],[Customer_ID]],Table1[],4,FALSE)</f>
        <v>Male</v>
      </c>
      <c r="F719" t="str">
        <f>VLOOKUP(Table6[[#This Row],[Customer_ID]],Table1[],6,FALSE)</f>
        <v>Vermont</v>
      </c>
      <c r="G719" t="str">
        <f>VLOOKUP(Table6[[#This Row],[Customer_ID]],Table1[],8,FALSE)</f>
        <v>Gold</v>
      </c>
      <c r="H719" t="s">
        <v>278</v>
      </c>
      <c r="I719" s="16">
        <v>45625</v>
      </c>
      <c r="J719" t="s">
        <v>1685</v>
      </c>
      <c r="K719" t="str">
        <f>VLOOKUP($J719,'Product_Dim (2)'!$A$2:$G$101,{3,4,5,6},FALSE)</f>
        <v>Electronics</v>
      </c>
      <c r="L719" t="str">
        <f>VLOOKUP($J719,'Product_Dim (2)'!$A$2:$G$101,{4,5,6},FALSE)</f>
        <v>Appliances</v>
      </c>
      <c r="M719" s="6">
        <f t="array" ref="M719">VLOOKUP($J719,'Product_Dim (2)'!$A$2:$G$101,{6},FALSE)</f>
        <v>480.9</v>
      </c>
      <c r="N719">
        <f>VLOOKUP($J719,'Product_Dim (2)'!$A$2:$G$101,7,FALSE)</f>
        <v>104</v>
      </c>
      <c r="O719" t="s">
        <v>1777</v>
      </c>
      <c r="P719" t="str">
        <f>VLOOKUP($O719,'Store_Dim (2)'!$A$2:$E$21,2,FALSE)</f>
        <v>Thomas, Bridges and Harris</v>
      </c>
      <c r="Q719" t="str">
        <f>VLOOKUP(Table6[[#This Row],[Store_ID]],Table4[],3,FALSE)</f>
        <v>North</v>
      </c>
      <c r="R719" t="str">
        <f>VLOOKUP(Table6[[#This Row],[Store_ID]],Table4[],4,FALSE)</f>
        <v>Sabrinatown</v>
      </c>
      <c r="S719" t="str">
        <f>VLOOKUP(Table6[[#This Row],[Store_ID]],Table4[],5,FALSE)</f>
        <v>Online</v>
      </c>
      <c r="T719">
        <v>4</v>
      </c>
      <c r="U719" s="6">
        <v>453.12</v>
      </c>
      <c r="V719" s="10">
        <v>0.23</v>
      </c>
      <c r="W719" t="s">
        <v>1812</v>
      </c>
      <c r="X719" s="6">
        <v>1395.6096</v>
      </c>
      <c r="AE719"/>
    </row>
    <row r="720" spans="1:31" x14ac:dyDescent="0.25">
      <c r="A720" t="s">
        <v>2527</v>
      </c>
      <c r="B720" t="str">
        <f>VLOOKUP(Table6[[#This Row],[Customer_ID]],Table1[[Customer_ID]:[Name]],2,FALSE)</f>
        <v>Sarah Marsh</v>
      </c>
      <c r="C720" t="str">
        <f>VLOOKUP(Table6[[#This Row],[Customer_ID]],Table1[[Customer_ID]:[City]],5,FALSE)</f>
        <v>Port William</v>
      </c>
      <c r="D720">
        <f>VLOOKUP(Table6[[#This Row],[Customer_ID]],Table1[],3,FALSE)</f>
        <v>47</v>
      </c>
      <c r="E720" t="str">
        <f>VLOOKUP(Table6[[#This Row],[Customer_ID]],Table1[],4,FALSE)</f>
        <v>Female</v>
      </c>
      <c r="F720" t="str">
        <f>VLOOKUP(Table6[[#This Row],[Customer_ID]],Table1[],6,FALSE)</f>
        <v>New York</v>
      </c>
      <c r="G720" t="str">
        <f>VLOOKUP(Table6[[#This Row],[Customer_ID]],Table1[],8,FALSE)</f>
        <v>Gold</v>
      </c>
      <c r="H720" t="s">
        <v>1510</v>
      </c>
      <c r="I720" s="16">
        <v>45656</v>
      </c>
      <c r="J720" t="s">
        <v>1597</v>
      </c>
      <c r="K720" t="str">
        <f>VLOOKUP($J720,'Product_Dim (2)'!$A$2:$G$101,{3,4,5,6},FALSE)</f>
        <v>Home</v>
      </c>
      <c r="L720" t="str">
        <f>VLOOKUP($J720,'Product_Dim (2)'!$A$2:$G$101,{4,5,6},FALSE)</f>
        <v>Decor</v>
      </c>
      <c r="M720" s="6">
        <f t="array" ref="M720">VLOOKUP($J720,'Product_Dim (2)'!$A$2:$G$101,{6},FALSE)</f>
        <v>179.77</v>
      </c>
      <c r="N720">
        <f>VLOOKUP($J720,'Product_Dim (2)'!$A$2:$G$101,7,FALSE)</f>
        <v>305</v>
      </c>
      <c r="O720" t="s">
        <v>1769</v>
      </c>
      <c r="P720" t="str">
        <f>VLOOKUP($O720,'Store_Dim (2)'!$A$2:$E$21,2,FALSE)</f>
        <v>Moore, Padilla and Butler</v>
      </c>
      <c r="Q720" t="str">
        <f>VLOOKUP(Table6[[#This Row],[Store_ID]],Table4[],3,FALSE)</f>
        <v>South</v>
      </c>
      <c r="R720" t="str">
        <f>VLOOKUP(Table6[[#This Row],[Store_ID]],Table4[],4,FALSE)</f>
        <v>East Johnstad</v>
      </c>
      <c r="S720" t="str">
        <f>VLOOKUP(Table6[[#This Row],[Store_ID]],Table4[],5,FALSE)</f>
        <v>Flagship</v>
      </c>
      <c r="T720">
        <v>2</v>
      </c>
      <c r="U720" s="6">
        <v>974.35</v>
      </c>
      <c r="V720" s="10">
        <v>0.15</v>
      </c>
      <c r="W720" t="s">
        <v>1807</v>
      </c>
      <c r="X720" s="6">
        <v>1656.395</v>
      </c>
      <c r="AE720"/>
    </row>
    <row r="721" spans="1:31" x14ac:dyDescent="0.25">
      <c r="A721" t="s">
        <v>2528</v>
      </c>
      <c r="B721" t="str">
        <f>VLOOKUP(Table6[[#This Row],[Customer_ID]],Table1[[Customer_ID]:[Name]],2,FALSE)</f>
        <v>Elizabeth Foster</v>
      </c>
      <c r="C721" t="str">
        <f>VLOOKUP(Table6[[#This Row],[Customer_ID]],Table1[[Customer_ID]:[City]],5,FALSE)</f>
        <v>Anthonymouth</v>
      </c>
      <c r="D721">
        <f>VLOOKUP(Table6[[#This Row],[Customer_ID]],Table1[],3,FALSE)</f>
        <v>33</v>
      </c>
      <c r="E721" t="str">
        <f>VLOOKUP(Table6[[#This Row],[Customer_ID]],Table1[],4,FALSE)</f>
        <v>Female</v>
      </c>
      <c r="F721" t="str">
        <f>VLOOKUP(Table6[[#This Row],[Customer_ID]],Table1[],6,FALSE)</f>
        <v>Oklahoma</v>
      </c>
      <c r="G721" t="str">
        <f>VLOOKUP(Table6[[#This Row],[Customer_ID]],Table1[],8,FALSE)</f>
        <v>Gold</v>
      </c>
      <c r="H721" t="s">
        <v>1450</v>
      </c>
      <c r="I721" s="16">
        <v>45824</v>
      </c>
      <c r="J721" t="s">
        <v>1721</v>
      </c>
      <c r="K721" t="str">
        <f>VLOOKUP($J721,'Product_Dim (2)'!$A$2:$G$101,{3,4,5,6},FALSE)</f>
        <v>Sports</v>
      </c>
      <c r="L721" t="str">
        <f>VLOOKUP($J721,'Product_Dim (2)'!$A$2:$G$101,{4,5,6},FALSE)</f>
        <v>Accessories</v>
      </c>
      <c r="M721" s="6">
        <f t="array" ref="M721">VLOOKUP($J721,'Product_Dim (2)'!$A$2:$G$101,{6},FALSE)</f>
        <v>60.65</v>
      </c>
      <c r="N721">
        <f>VLOOKUP($J721,'Product_Dim (2)'!$A$2:$G$101,7,FALSE)</f>
        <v>75</v>
      </c>
      <c r="O721" t="s">
        <v>1790</v>
      </c>
      <c r="P721" t="str">
        <f>VLOOKUP($O721,'Store_Dim (2)'!$A$2:$E$21,2,FALSE)</f>
        <v>Holloway Ltd</v>
      </c>
      <c r="Q721" t="str">
        <f>VLOOKUP(Table6[[#This Row],[Store_ID]],Table4[],3,FALSE)</f>
        <v>North</v>
      </c>
      <c r="R721" t="str">
        <f>VLOOKUP(Table6[[#This Row],[Store_ID]],Table4[],4,FALSE)</f>
        <v>Bensonhaven</v>
      </c>
      <c r="S721" t="str">
        <f>VLOOKUP(Table6[[#This Row],[Store_ID]],Table4[],5,FALSE)</f>
        <v>Flagship</v>
      </c>
      <c r="T721">
        <v>4</v>
      </c>
      <c r="U721" s="6">
        <v>52.35</v>
      </c>
      <c r="V721" s="10">
        <v>0.23</v>
      </c>
      <c r="W721" t="s">
        <v>1812</v>
      </c>
      <c r="X721" s="6">
        <v>161.238</v>
      </c>
      <c r="AE721"/>
    </row>
    <row r="722" spans="1:31" x14ac:dyDescent="0.25">
      <c r="A722" t="s">
        <v>2529</v>
      </c>
      <c r="B722" t="str">
        <f>VLOOKUP(Table6[[#This Row],[Customer_ID]],Table1[[Customer_ID]:[Name]],2,FALSE)</f>
        <v>James Holloway Jr.</v>
      </c>
      <c r="C722" t="str">
        <f>VLOOKUP(Table6[[#This Row],[Customer_ID]],Table1[[Customer_ID]:[City]],5,FALSE)</f>
        <v>Millston</v>
      </c>
      <c r="D722">
        <f>VLOOKUP(Table6[[#This Row],[Customer_ID]],Table1[],3,FALSE)</f>
        <v>45</v>
      </c>
      <c r="E722" t="str">
        <f>VLOOKUP(Table6[[#This Row],[Customer_ID]],Table1[],4,FALSE)</f>
        <v>Male</v>
      </c>
      <c r="F722" t="str">
        <f>VLOOKUP(Table6[[#This Row],[Customer_ID]],Table1[],6,FALSE)</f>
        <v>Indiana</v>
      </c>
      <c r="G722" t="str">
        <f>VLOOKUP(Table6[[#This Row],[Customer_ID]],Table1[],8,FALSE)</f>
        <v>Silver</v>
      </c>
      <c r="H722" t="s">
        <v>1144</v>
      </c>
      <c r="I722" s="16">
        <v>45824</v>
      </c>
      <c r="J722" t="s">
        <v>1661</v>
      </c>
      <c r="K722" t="str">
        <f>VLOOKUP($J722,'Product_Dim (2)'!$A$2:$G$101,{3,4,5,6},FALSE)</f>
        <v>Sports</v>
      </c>
      <c r="L722" t="str">
        <f>VLOOKUP($J722,'Product_Dim (2)'!$A$2:$G$101,{4,5,6},FALSE)</f>
        <v>Fitness</v>
      </c>
      <c r="M722" s="6">
        <f t="array" ref="M722">VLOOKUP($J722,'Product_Dim (2)'!$A$2:$G$101,{6},FALSE)</f>
        <v>240.63</v>
      </c>
      <c r="N722">
        <f>VLOOKUP($J722,'Product_Dim (2)'!$A$2:$G$101,7,FALSE)</f>
        <v>423</v>
      </c>
      <c r="O722" t="s">
        <v>1790</v>
      </c>
      <c r="P722" t="str">
        <f>VLOOKUP($O722,'Store_Dim (2)'!$A$2:$E$21,2,FALSE)</f>
        <v>Holloway Ltd</v>
      </c>
      <c r="Q722" t="str">
        <f>VLOOKUP(Table6[[#This Row],[Store_ID]],Table4[],3,FALSE)</f>
        <v>North</v>
      </c>
      <c r="R722" t="str">
        <f>VLOOKUP(Table6[[#This Row],[Store_ID]],Table4[],4,FALSE)</f>
        <v>Bensonhaven</v>
      </c>
      <c r="S722" t="str">
        <f>VLOOKUP(Table6[[#This Row],[Store_ID]],Table4[],5,FALSE)</f>
        <v>Flagship</v>
      </c>
      <c r="T722">
        <v>3</v>
      </c>
      <c r="U722" s="6">
        <v>681.58</v>
      </c>
      <c r="V722" s="10">
        <v>0.23</v>
      </c>
      <c r="W722" t="s">
        <v>1807</v>
      </c>
      <c r="X722" s="6">
        <v>1574.4498000000001</v>
      </c>
      <c r="AE722"/>
    </row>
    <row r="723" spans="1:31" x14ac:dyDescent="0.25">
      <c r="A723" t="s">
        <v>2530</v>
      </c>
      <c r="B723" t="str">
        <f>VLOOKUP(Table6[[#This Row],[Customer_ID]],Table1[[Customer_ID]:[Name]],2,FALSE)</f>
        <v>Curtis Lam</v>
      </c>
      <c r="C723" t="str">
        <f>VLOOKUP(Table6[[#This Row],[Customer_ID]],Table1[[Customer_ID]:[City]],5,FALSE)</f>
        <v>Butlerberg</v>
      </c>
      <c r="D723">
        <f>VLOOKUP(Table6[[#This Row],[Customer_ID]],Table1[],3,FALSE)</f>
        <v>55</v>
      </c>
      <c r="E723" t="str">
        <f>VLOOKUP(Table6[[#This Row],[Customer_ID]],Table1[],4,FALSE)</f>
        <v>Male</v>
      </c>
      <c r="F723" t="str">
        <f>VLOOKUP(Table6[[#This Row],[Customer_ID]],Table1[],6,FALSE)</f>
        <v>Kentucky</v>
      </c>
      <c r="G723" t="str">
        <f>VLOOKUP(Table6[[#This Row],[Customer_ID]],Table1[],8,FALSE)</f>
        <v>Platinum</v>
      </c>
      <c r="H723" t="s">
        <v>579</v>
      </c>
      <c r="I723" s="16">
        <v>45384</v>
      </c>
      <c r="J723" t="s">
        <v>1697</v>
      </c>
      <c r="K723" t="str">
        <f>VLOOKUP($J723,'Product_Dim (2)'!$A$2:$G$101,{3,4,5,6},FALSE)</f>
        <v>Beauty</v>
      </c>
      <c r="L723" t="str">
        <f>VLOOKUP($J723,'Product_Dim (2)'!$A$2:$G$101,{4,5,6},FALSE)</f>
        <v>Skincare</v>
      </c>
      <c r="M723" s="6">
        <f t="array" ref="M723">VLOOKUP($J723,'Product_Dim (2)'!$A$2:$G$101,{6},FALSE)</f>
        <v>250.41615384615383</v>
      </c>
      <c r="N723">
        <f>VLOOKUP($J723,'Product_Dim (2)'!$A$2:$G$101,7,FALSE)</f>
        <v>159</v>
      </c>
      <c r="O723" t="s">
        <v>1784</v>
      </c>
      <c r="P723" t="str">
        <f>VLOOKUP($O723,'Store_Dim (2)'!$A$2:$E$21,2,FALSE)</f>
        <v>Shelton PLC</v>
      </c>
      <c r="Q723" t="str">
        <f>VLOOKUP(Table6[[#This Row],[Store_ID]],Table4[],3,FALSE)</f>
        <v>North</v>
      </c>
      <c r="R723" t="str">
        <f>VLOOKUP(Table6[[#This Row],[Store_ID]],Table4[],4,FALSE)</f>
        <v>East Jenniferstad</v>
      </c>
      <c r="S723" t="str">
        <f>VLOOKUP(Table6[[#This Row],[Store_ID]],Table4[],5,FALSE)</f>
        <v>Flagship</v>
      </c>
      <c r="T723">
        <v>3</v>
      </c>
      <c r="U723" s="6">
        <v>71.23</v>
      </c>
      <c r="V723" s="10">
        <v>0.03</v>
      </c>
      <c r="W723" t="s">
        <v>1807</v>
      </c>
      <c r="X723" s="6">
        <v>207.27930000000001</v>
      </c>
      <c r="AE723"/>
    </row>
    <row r="724" spans="1:31" x14ac:dyDescent="0.25">
      <c r="A724" t="s">
        <v>2531</v>
      </c>
      <c r="B724" t="str">
        <f>VLOOKUP(Table6[[#This Row],[Customer_ID]],Table1[[Customer_ID]:[Name]],2,FALSE)</f>
        <v>Mr. William Horton</v>
      </c>
      <c r="C724" t="str">
        <f>VLOOKUP(Table6[[#This Row],[Customer_ID]],Table1[[Customer_ID]:[City]],5,FALSE)</f>
        <v>Dawsonchester</v>
      </c>
      <c r="D724">
        <f>VLOOKUP(Table6[[#This Row],[Customer_ID]],Table1[],3,FALSE)</f>
        <v>31</v>
      </c>
      <c r="E724" t="str">
        <f>VLOOKUP(Table6[[#This Row],[Customer_ID]],Table1[],4,FALSE)</f>
        <v>Male</v>
      </c>
      <c r="F724" t="str">
        <f>VLOOKUP(Table6[[#This Row],[Customer_ID]],Table1[],6,FALSE)</f>
        <v>Virginia</v>
      </c>
      <c r="G724" t="str">
        <f>VLOOKUP(Table6[[#This Row],[Customer_ID]],Table1[],8,FALSE)</f>
        <v>Platinum</v>
      </c>
      <c r="H724" t="s">
        <v>767</v>
      </c>
      <c r="I724" s="16">
        <v>45379</v>
      </c>
      <c r="J724" t="s">
        <v>1561</v>
      </c>
      <c r="K724" t="str">
        <f>VLOOKUP($J724,'Product_Dim (2)'!$A$2:$G$101,{3,4,5,6},FALSE)</f>
        <v>Electronics</v>
      </c>
      <c r="L724" t="str">
        <f>VLOOKUP($J724,'Product_Dim (2)'!$A$2:$G$101,{4,5,6},FALSE)</f>
        <v>Appliances</v>
      </c>
      <c r="M724" s="6">
        <f t="array" ref="M724">VLOOKUP($J724,'Product_Dim (2)'!$A$2:$G$101,{6},FALSE)</f>
        <v>465.34</v>
      </c>
      <c r="N724">
        <f>VLOOKUP($J724,'Product_Dim (2)'!$A$2:$G$101,7,FALSE)</f>
        <v>301</v>
      </c>
      <c r="O724" t="s">
        <v>1782</v>
      </c>
      <c r="P724" t="str">
        <f>VLOOKUP($O724,'Store_Dim (2)'!$A$2:$E$21,2,FALSE)</f>
        <v>Mcdonald Inc</v>
      </c>
      <c r="Q724" t="str">
        <f>VLOOKUP(Table6[[#This Row],[Store_ID]],Table4[],3,FALSE)</f>
        <v>South</v>
      </c>
      <c r="R724" t="str">
        <f>VLOOKUP(Table6[[#This Row],[Store_ID]],Table4[],4,FALSE)</f>
        <v>Christopherland</v>
      </c>
      <c r="S724" t="str">
        <f>VLOOKUP(Table6[[#This Row],[Store_ID]],Table4[],5,FALSE)</f>
        <v>Outlet</v>
      </c>
      <c r="T724">
        <v>1</v>
      </c>
      <c r="U724" s="6">
        <v>31.36</v>
      </c>
      <c r="V724" s="10">
        <v>0.21</v>
      </c>
      <c r="W724" t="s">
        <v>1812</v>
      </c>
      <c r="X724" s="6">
        <v>24.7744</v>
      </c>
      <c r="AE724"/>
    </row>
    <row r="725" spans="1:31" x14ac:dyDescent="0.25">
      <c r="A725" t="s">
        <v>2532</v>
      </c>
      <c r="B725" t="str">
        <f>VLOOKUP(Table6[[#This Row],[Customer_ID]],Table1[[Customer_ID]:[Name]],2,FALSE)</f>
        <v>Angela Williams</v>
      </c>
      <c r="C725" t="str">
        <f>VLOOKUP(Table6[[#This Row],[Customer_ID]],Table1[[Customer_ID]:[City]],5,FALSE)</f>
        <v>Lake Alyssaburgh</v>
      </c>
      <c r="D725">
        <f>VLOOKUP(Table6[[#This Row],[Customer_ID]],Table1[],3,FALSE)</f>
        <v>56</v>
      </c>
      <c r="E725" t="str">
        <f>VLOOKUP(Table6[[#This Row],[Customer_ID]],Table1[],4,FALSE)</f>
        <v>Female</v>
      </c>
      <c r="F725" t="str">
        <f>VLOOKUP(Table6[[#This Row],[Customer_ID]],Table1[],6,FALSE)</f>
        <v>Illinois</v>
      </c>
      <c r="G725" t="str">
        <f>VLOOKUP(Table6[[#This Row],[Customer_ID]],Table1[],8,FALSE)</f>
        <v>Bronze</v>
      </c>
      <c r="H725" t="s">
        <v>1060</v>
      </c>
      <c r="I725" s="16">
        <v>45674</v>
      </c>
      <c r="J725" t="s">
        <v>1613</v>
      </c>
      <c r="K725" t="str">
        <f>VLOOKUP($J725,'Product_Dim (2)'!$A$2:$G$101,{3,4,5,6},FALSE)</f>
        <v>Sports</v>
      </c>
      <c r="L725" t="str">
        <f>VLOOKUP($J725,'Product_Dim (2)'!$A$2:$G$101,{4,5,6},FALSE)</f>
        <v>Fitness</v>
      </c>
      <c r="M725" s="6">
        <f t="array" ref="M725">VLOOKUP($J725,'Product_Dim (2)'!$A$2:$G$101,{6},FALSE)</f>
        <v>313.26</v>
      </c>
      <c r="N725">
        <f>VLOOKUP($J725,'Product_Dim (2)'!$A$2:$G$101,7,FALSE)</f>
        <v>369</v>
      </c>
      <c r="O725" t="s">
        <v>1780</v>
      </c>
      <c r="P725" t="str">
        <f>VLOOKUP($O725,'Store_Dim (2)'!$A$2:$E$21,2,FALSE)</f>
        <v>Gardner, Humphrey and Contreras</v>
      </c>
      <c r="Q725" t="str">
        <f>VLOOKUP(Table6[[#This Row],[Store_ID]],Table4[],3,FALSE)</f>
        <v>East</v>
      </c>
      <c r="R725" t="str">
        <f>VLOOKUP(Table6[[#This Row],[Store_ID]],Table4[],4,FALSE)</f>
        <v>Johnsonville</v>
      </c>
      <c r="S725" t="str">
        <f>VLOOKUP(Table6[[#This Row],[Store_ID]],Table4[],5,FALSE)</f>
        <v>Flagship</v>
      </c>
      <c r="T725">
        <v>2</v>
      </c>
      <c r="U725" s="6">
        <v>555.54999999999995</v>
      </c>
      <c r="V725" s="10">
        <v>0.14000000000000001</v>
      </c>
      <c r="W725" t="s">
        <v>1807</v>
      </c>
      <c r="X725" s="6">
        <v>955.54599999999994</v>
      </c>
      <c r="AE725"/>
    </row>
    <row r="726" spans="1:31" x14ac:dyDescent="0.25">
      <c r="A726" t="s">
        <v>2533</v>
      </c>
      <c r="B726" t="str">
        <f>VLOOKUP(Table6[[#This Row],[Customer_ID]],Table1[[Customer_ID]:[Name]],2,FALSE)</f>
        <v>Tyler Garner</v>
      </c>
      <c r="C726" t="str">
        <f>VLOOKUP(Table6[[#This Row],[Customer_ID]],Table1[[Customer_ID]:[City]],5,FALSE)</f>
        <v>Port Coreyfort</v>
      </c>
      <c r="D726">
        <f>VLOOKUP(Table6[[#This Row],[Customer_ID]],Table1[],3,FALSE)</f>
        <v>64</v>
      </c>
      <c r="E726" t="str">
        <f>VLOOKUP(Table6[[#This Row],[Customer_ID]],Table1[],4,FALSE)</f>
        <v>Male</v>
      </c>
      <c r="F726" t="str">
        <f>VLOOKUP(Table6[[#This Row],[Customer_ID]],Table1[],6,FALSE)</f>
        <v>Alabama</v>
      </c>
      <c r="G726" t="str">
        <f>VLOOKUP(Table6[[#This Row],[Customer_ID]],Table1[],8,FALSE)</f>
        <v>Silver</v>
      </c>
      <c r="H726" t="s">
        <v>797</v>
      </c>
      <c r="I726" s="16">
        <v>45760</v>
      </c>
      <c r="J726" t="s">
        <v>1663</v>
      </c>
      <c r="K726" t="str">
        <f>VLOOKUP($J726,'Product_Dim (2)'!$A$2:$G$101,{3,4,5,6},FALSE)</f>
        <v>Beauty</v>
      </c>
      <c r="L726" t="str">
        <f>VLOOKUP($J726,'Product_Dim (2)'!$A$2:$G$101,{4,5,6},FALSE)</f>
        <v>Haircare</v>
      </c>
      <c r="M726" s="6">
        <f t="array" ref="M726">VLOOKUP($J726,'Product_Dim (2)'!$A$2:$G$101,{6},FALSE)</f>
        <v>340.39</v>
      </c>
      <c r="N726">
        <f>VLOOKUP($J726,'Product_Dim (2)'!$A$2:$G$101,7,FALSE)</f>
        <v>177</v>
      </c>
      <c r="O726" t="s">
        <v>1787</v>
      </c>
      <c r="P726" t="str">
        <f>VLOOKUP($O726,'Store_Dim (2)'!$A$2:$E$21,2,FALSE)</f>
        <v>Frederick-Wright</v>
      </c>
      <c r="Q726" t="str">
        <f>VLOOKUP(Table6[[#This Row],[Store_ID]],Table4[],3,FALSE)</f>
        <v>West</v>
      </c>
      <c r="R726" t="str">
        <f>VLOOKUP(Table6[[#This Row],[Store_ID]],Table4[],4,FALSE)</f>
        <v>New Jimmymouth</v>
      </c>
      <c r="S726" t="str">
        <f>VLOOKUP(Table6[[#This Row],[Store_ID]],Table4[],5,FALSE)</f>
        <v>Flagship</v>
      </c>
      <c r="T726">
        <v>4</v>
      </c>
      <c r="U726" s="6">
        <v>805.99</v>
      </c>
      <c r="V726" s="10">
        <v>0.06</v>
      </c>
      <c r="W726" t="s">
        <v>1807</v>
      </c>
      <c r="X726" s="6">
        <v>3030.5223999999998</v>
      </c>
      <c r="AE726"/>
    </row>
    <row r="727" spans="1:31" x14ac:dyDescent="0.25">
      <c r="A727" t="s">
        <v>2534</v>
      </c>
      <c r="B727" t="str">
        <f>VLOOKUP(Table6[[#This Row],[Customer_ID]],Table1[[Customer_ID]:[Name]],2,FALSE)</f>
        <v>Timothy Valenzuela</v>
      </c>
      <c r="C727" t="str">
        <f>VLOOKUP(Table6[[#This Row],[Customer_ID]],Table1[[Customer_ID]:[City]],5,FALSE)</f>
        <v>Stevensshire</v>
      </c>
      <c r="D727">
        <f>VLOOKUP(Table6[[#This Row],[Customer_ID]],Table1[],3,FALSE)</f>
        <v>53</v>
      </c>
      <c r="E727" t="str">
        <f>VLOOKUP(Table6[[#This Row],[Customer_ID]],Table1[],4,FALSE)</f>
        <v>Male</v>
      </c>
      <c r="F727" t="str">
        <f>VLOOKUP(Table6[[#This Row],[Customer_ID]],Table1[],6,FALSE)</f>
        <v>Missouri</v>
      </c>
      <c r="G727" t="str">
        <f>VLOOKUP(Table6[[#This Row],[Customer_ID]],Table1[],8,FALSE)</f>
        <v>Platinum</v>
      </c>
      <c r="H727" t="s">
        <v>1198</v>
      </c>
      <c r="I727" s="16">
        <v>45474</v>
      </c>
      <c r="J727" t="s">
        <v>1673</v>
      </c>
      <c r="K727" t="str">
        <f>VLOOKUP($J727,'Product_Dim (2)'!$A$2:$G$101,{3,4,5,6},FALSE)</f>
        <v>Beauty</v>
      </c>
      <c r="L727" t="str">
        <f>VLOOKUP($J727,'Product_Dim (2)'!$A$2:$G$101,{4,5,6},FALSE)</f>
        <v>Haircare</v>
      </c>
      <c r="M727" s="6">
        <f t="array" ref="M727">VLOOKUP($J727,'Product_Dim (2)'!$A$2:$G$101,{6},FALSE)</f>
        <v>214.32</v>
      </c>
      <c r="N727">
        <f>VLOOKUP($J727,'Product_Dim (2)'!$A$2:$G$101,7,FALSE)</f>
        <v>383</v>
      </c>
      <c r="O727" t="s">
        <v>1740</v>
      </c>
      <c r="P727" t="str">
        <f>VLOOKUP($O727,'Store_Dim (2)'!$A$2:$E$21,2,FALSE)</f>
        <v>Martinez, Adkins and Johnson</v>
      </c>
      <c r="Q727" t="str">
        <f>VLOOKUP(Table6[[#This Row],[Store_ID]],Table4[],3,FALSE)</f>
        <v>North</v>
      </c>
      <c r="R727" t="str">
        <f>VLOOKUP(Table6[[#This Row],[Store_ID]],Table4[],4,FALSE)</f>
        <v>Danielmouth</v>
      </c>
      <c r="S727" t="str">
        <f>VLOOKUP(Table6[[#This Row],[Store_ID]],Table4[],5,FALSE)</f>
        <v>Flagship</v>
      </c>
      <c r="T727">
        <v>1</v>
      </c>
      <c r="U727" s="6">
        <v>506.55</v>
      </c>
      <c r="V727" s="10">
        <v>0.28000000000000003</v>
      </c>
      <c r="W727" t="s">
        <v>1807</v>
      </c>
      <c r="X727" s="6">
        <v>364.71600000000001</v>
      </c>
      <c r="AE727"/>
    </row>
    <row r="728" spans="1:31" x14ac:dyDescent="0.25">
      <c r="A728" t="s">
        <v>2535</v>
      </c>
      <c r="B728" t="str">
        <f>VLOOKUP(Table6[[#This Row],[Customer_ID]],Table1[[Customer_ID]:[Name]],2,FALSE)</f>
        <v>Jamie Reyes</v>
      </c>
      <c r="C728" t="str">
        <f>VLOOKUP(Table6[[#This Row],[Customer_ID]],Table1[[Customer_ID]:[City]],5,FALSE)</f>
        <v xml:space="preserve">   jonesbury </v>
      </c>
      <c r="D728">
        <f>VLOOKUP(Table6[[#This Row],[Customer_ID]],Table1[],3,FALSE)</f>
        <v>29</v>
      </c>
      <c r="E728" t="str">
        <f>VLOOKUP(Table6[[#This Row],[Customer_ID]],Table1[],4,FALSE)</f>
        <v>Male</v>
      </c>
      <c r="F728" t="str">
        <f>VLOOKUP(Table6[[#This Row],[Customer_ID]],Table1[],6,FALSE)</f>
        <v>Connecticut</v>
      </c>
      <c r="G728" t="str">
        <f>VLOOKUP(Table6[[#This Row],[Customer_ID]],Table1[],8,FALSE)</f>
        <v>Platinum</v>
      </c>
      <c r="H728" t="s">
        <v>442</v>
      </c>
      <c r="I728" s="16">
        <v>45640</v>
      </c>
      <c r="J728" t="s">
        <v>1613</v>
      </c>
      <c r="K728" t="str">
        <f>VLOOKUP($J728,'Product_Dim (2)'!$A$2:$G$101,{3,4,5,6},FALSE)</f>
        <v>Sports</v>
      </c>
      <c r="L728" t="str">
        <f>VLOOKUP($J728,'Product_Dim (2)'!$A$2:$G$101,{4,5,6},FALSE)</f>
        <v>Fitness</v>
      </c>
      <c r="M728" s="6">
        <f t="array" ref="M728">VLOOKUP($J728,'Product_Dim (2)'!$A$2:$G$101,{6},FALSE)</f>
        <v>313.26</v>
      </c>
      <c r="N728">
        <f>VLOOKUP($J728,'Product_Dim (2)'!$A$2:$G$101,7,FALSE)</f>
        <v>369</v>
      </c>
      <c r="O728" t="s">
        <v>1775</v>
      </c>
      <c r="P728" t="str">
        <f>VLOOKUP($O728,'Store_Dim (2)'!$A$2:$E$21,2,FALSE)</f>
        <v>Aguirre-Keller</v>
      </c>
      <c r="Q728" t="str">
        <f>VLOOKUP(Table6[[#This Row],[Store_ID]],Table4[],3,FALSE)</f>
        <v>South</v>
      </c>
      <c r="R728" t="str">
        <f>VLOOKUP(Table6[[#This Row],[Store_ID]],Table4[],4,FALSE)</f>
        <v>Lake Michael</v>
      </c>
      <c r="S728" t="str">
        <f>VLOOKUP(Table6[[#This Row],[Store_ID]],Table4[],5,FALSE)</f>
        <v>Online</v>
      </c>
      <c r="T728">
        <v>3</v>
      </c>
      <c r="U728" s="6">
        <v>28.69</v>
      </c>
      <c r="V728" s="10">
        <v>0.02</v>
      </c>
      <c r="W728" t="s">
        <v>1807</v>
      </c>
      <c r="X728" s="6">
        <v>84.348600000000005</v>
      </c>
      <c r="AE728"/>
    </row>
    <row r="729" spans="1:31" x14ac:dyDescent="0.25">
      <c r="A729" t="s">
        <v>2536</v>
      </c>
      <c r="B729" t="str">
        <f>VLOOKUP(Table6[[#This Row],[Customer_ID]],Table1[[Customer_ID]:[Name]],2,FALSE)</f>
        <v>Timothy Gardner</v>
      </c>
      <c r="C729" t="str">
        <f>VLOOKUP(Table6[[#This Row],[Customer_ID]],Table1[[Customer_ID]:[City]],5,FALSE)</f>
        <v>New Dawn</v>
      </c>
      <c r="D729">
        <f>VLOOKUP(Table6[[#This Row],[Customer_ID]],Table1[],3,FALSE)</f>
        <v>28</v>
      </c>
      <c r="E729" t="str">
        <f>VLOOKUP(Table6[[#This Row],[Customer_ID]],Table1[],4,FALSE)</f>
        <v>Female</v>
      </c>
      <c r="F729" t="str">
        <f>VLOOKUP(Table6[[#This Row],[Customer_ID]],Table1[],6,FALSE)</f>
        <v>New Jersey</v>
      </c>
      <c r="G729" t="str">
        <f>VLOOKUP(Table6[[#This Row],[Customer_ID]],Table1[],8,FALSE)</f>
        <v>Silver</v>
      </c>
      <c r="H729" t="s">
        <v>1195</v>
      </c>
      <c r="I729" s="16">
        <v>45253</v>
      </c>
      <c r="J729" t="s">
        <v>1683</v>
      </c>
      <c r="K729" t="str">
        <f>VLOOKUP($J729,'Product_Dim (2)'!$A$2:$G$101,{3,4,5,6},FALSE)</f>
        <v>Electronics</v>
      </c>
      <c r="L729" t="str">
        <f>VLOOKUP($J729,'Product_Dim (2)'!$A$2:$G$101,{4,5,6},FALSE)</f>
        <v>Computer</v>
      </c>
      <c r="M729" s="6">
        <f t="array" ref="M729">VLOOKUP($J729,'Product_Dim (2)'!$A$2:$G$101,{6},FALSE)</f>
        <v>392.89</v>
      </c>
      <c r="N729">
        <f>VLOOKUP($J729,'Product_Dim (2)'!$A$2:$G$101,7,FALSE)</f>
        <v>320</v>
      </c>
      <c r="O729" t="s">
        <v>1752</v>
      </c>
      <c r="P729" t="str">
        <f>VLOOKUP($O729,'Store_Dim (2)'!$A$2:$E$21,2,FALSE)</f>
        <v>Alexander Group</v>
      </c>
      <c r="Q729" t="str">
        <f>VLOOKUP(Table6[[#This Row],[Store_ID]],Table4[],3,FALSE)</f>
        <v>South</v>
      </c>
      <c r="R729" t="str">
        <f>VLOOKUP(Table6[[#This Row],[Store_ID]],Table4[],4,FALSE)</f>
        <v>Port Sharon</v>
      </c>
      <c r="S729" t="str">
        <f>VLOOKUP(Table6[[#This Row],[Store_ID]],Table4[],5,FALSE)</f>
        <v>Online</v>
      </c>
      <c r="T729">
        <v>1</v>
      </c>
      <c r="U729" s="6">
        <v>106.07</v>
      </c>
      <c r="V729" s="10">
        <v>0.23</v>
      </c>
      <c r="W729" t="s">
        <v>1812</v>
      </c>
      <c r="X729" s="6">
        <v>81.673900000000003</v>
      </c>
      <c r="AE729"/>
    </row>
    <row r="730" spans="1:31" x14ac:dyDescent="0.25">
      <c r="A730" t="s">
        <v>2537</v>
      </c>
      <c r="B730" t="str">
        <f>VLOOKUP(Table6[[#This Row],[Customer_ID]],Table1[[Customer_ID]:[Name]],2,FALSE)</f>
        <v>Russell Lamb</v>
      </c>
      <c r="C730" t="str">
        <f>VLOOKUP(Table6[[#This Row],[Customer_ID]],Table1[[Customer_ID]:[City]],5,FALSE)</f>
        <v>North Jonathon</v>
      </c>
      <c r="D730">
        <f>VLOOKUP(Table6[[#This Row],[Customer_ID]],Table1[],3,FALSE)</f>
        <v>63</v>
      </c>
      <c r="E730" t="str">
        <f>VLOOKUP(Table6[[#This Row],[Customer_ID]],Table1[],4,FALSE)</f>
        <v>Female</v>
      </c>
      <c r="F730" t="str">
        <f>VLOOKUP(Table6[[#This Row],[Customer_ID]],Table1[],6,FALSE)</f>
        <v>Arizona</v>
      </c>
      <c r="G730" t="str">
        <f>VLOOKUP(Table6[[#This Row],[Customer_ID]],Table1[],8,FALSE)</f>
        <v>Platinum</v>
      </c>
      <c r="H730" t="s">
        <v>823</v>
      </c>
      <c r="I730" s="16">
        <v>45225</v>
      </c>
      <c r="J730" t="s">
        <v>1713</v>
      </c>
      <c r="K730" t="str">
        <f>VLOOKUP($J730,'Product_Dim (2)'!$A$2:$G$101,{3,4,5,6},FALSE)</f>
        <v>Clothing</v>
      </c>
      <c r="L730" t="str">
        <f>VLOOKUP($J730,'Product_Dim (2)'!$A$2:$G$101,{4,5,6},FALSE)</f>
        <v>Footwear</v>
      </c>
      <c r="M730" s="6">
        <f t="array" ref="M730">VLOOKUP($J730,'Product_Dim (2)'!$A$2:$G$101,{6},FALSE)</f>
        <v>438.25</v>
      </c>
      <c r="N730">
        <f>VLOOKUP($J730,'Product_Dim (2)'!$A$2:$G$101,7,FALSE)</f>
        <v>496</v>
      </c>
      <c r="O730" t="s">
        <v>1735</v>
      </c>
      <c r="P730" t="str">
        <f>VLOOKUP($O730,'Store_Dim (2)'!$A$2:$E$21,2,FALSE)</f>
        <v>Rivera-Warner</v>
      </c>
      <c r="Q730" t="str">
        <f>VLOOKUP(Table6[[#This Row],[Store_ID]],Table4[],3,FALSE)</f>
        <v>East</v>
      </c>
      <c r="R730" t="str">
        <f>VLOOKUP(Table6[[#This Row],[Store_ID]],Table4[],4,FALSE)</f>
        <v>Washingtonfurt</v>
      </c>
      <c r="S730" t="str">
        <f>VLOOKUP(Table6[[#This Row],[Store_ID]],Table4[],5,FALSE)</f>
        <v>Flagship</v>
      </c>
      <c r="T730">
        <v>4</v>
      </c>
      <c r="U730" s="6">
        <v>289.77</v>
      </c>
      <c r="V730" s="10">
        <v>0.06</v>
      </c>
      <c r="W730" t="s">
        <v>1809</v>
      </c>
      <c r="X730" s="6">
        <v>1089.5352</v>
      </c>
      <c r="AE730"/>
    </row>
    <row r="731" spans="1:31" x14ac:dyDescent="0.25">
      <c r="A731" t="s">
        <v>2538</v>
      </c>
      <c r="B731" t="str">
        <f>VLOOKUP(Table6[[#This Row],[Customer_ID]],Table1[[Customer_ID]:[Name]],2,FALSE)</f>
        <v>Maria Sanchez</v>
      </c>
      <c r="C731" t="str">
        <f>VLOOKUP(Table6[[#This Row],[Customer_ID]],Table1[[Customer_ID]:[City]],5,FALSE)</f>
        <v>East Peterbury</v>
      </c>
      <c r="D731">
        <f>VLOOKUP(Table6[[#This Row],[Customer_ID]],Table1[],3,FALSE)</f>
        <v>46</v>
      </c>
      <c r="E731" t="str">
        <f>VLOOKUP(Table6[[#This Row],[Customer_ID]],Table1[],4,FALSE)</f>
        <v>Male</v>
      </c>
      <c r="F731" t="str">
        <f>VLOOKUP(Table6[[#This Row],[Customer_ID]],Table1[],6,FALSE)</f>
        <v>North Dakota</v>
      </c>
      <c r="G731" t="str">
        <f>VLOOKUP(Table6[[#This Row],[Customer_ID]],Table1[],8,FALSE)</f>
        <v>Bronze</v>
      </c>
      <c r="H731" t="s">
        <v>518</v>
      </c>
      <c r="I731" s="16">
        <v>45263</v>
      </c>
      <c r="J731" t="s">
        <v>1697</v>
      </c>
      <c r="K731" t="str">
        <f>VLOOKUP($J731,'Product_Dim (2)'!$A$2:$G$101,{3,4,5,6},FALSE)</f>
        <v>Beauty</v>
      </c>
      <c r="L731" t="str">
        <f>VLOOKUP($J731,'Product_Dim (2)'!$A$2:$G$101,{4,5,6},FALSE)</f>
        <v>Skincare</v>
      </c>
      <c r="M731" s="6">
        <f t="array" ref="M731">VLOOKUP($J731,'Product_Dim (2)'!$A$2:$G$101,{6},FALSE)</f>
        <v>250.41615384615383</v>
      </c>
      <c r="N731">
        <f>VLOOKUP($J731,'Product_Dim (2)'!$A$2:$G$101,7,FALSE)</f>
        <v>159</v>
      </c>
      <c r="O731" t="s">
        <v>1793</v>
      </c>
      <c r="P731" t="str">
        <f>VLOOKUP($O731,'Store_Dim (2)'!$A$2:$E$21,2,FALSE)</f>
        <v>Guerrero-Schmitt</v>
      </c>
      <c r="Q731" t="str">
        <f>VLOOKUP(Table6[[#This Row],[Store_ID]],Table4[],3,FALSE)</f>
        <v>East</v>
      </c>
      <c r="R731" t="str">
        <f>VLOOKUP(Table6[[#This Row],[Store_ID]],Table4[],4,FALSE)</f>
        <v>East Stevechester</v>
      </c>
      <c r="S731" t="str">
        <f>VLOOKUP(Table6[[#This Row],[Store_ID]],Table4[],5,FALSE)</f>
        <v>Flagship</v>
      </c>
      <c r="T731">
        <v>2</v>
      </c>
      <c r="U731" s="6">
        <v>354.26</v>
      </c>
      <c r="V731" s="10">
        <v>0.01</v>
      </c>
      <c r="W731" t="s">
        <v>1812</v>
      </c>
      <c r="X731" s="6">
        <v>701.4348</v>
      </c>
      <c r="AE731"/>
    </row>
    <row r="732" spans="1:31" x14ac:dyDescent="0.25">
      <c r="A732" t="s">
        <v>2539</v>
      </c>
      <c r="B732" t="str">
        <f>VLOOKUP(Table6[[#This Row],[Customer_ID]],Table1[[Customer_ID]:[Name]],2,FALSE)</f>
        <v>Tammy Brennan</v>
      </c>
      <c r="C732" t="str">
        <f>VLOOKUP(Table6[[#This Row],[Customer_ID]],Table1[[Customer_ID]:[City]],5,FALSE)</f>
        <v>Lake Brandontown</v>
      </c>
      <c r="D732">
        <f>VLOOKUP(Table6[[#This Row],[Customer_ID]],Table1[],3,FALSE)</f>
        <v>60</v>
      </c>
      <c r="E732" t="str">
        <f>VLOOKUP(Table6[[#This Row],[Customer_ID]],Table1[],4,FALSE)</f>
        <v>Male</v>
      </c>
      <c r="F732" t="str">
        <f>VLOOKUP(Table6[[#This Row],[Customer_ID]],Table1[],6,FALSE)</f>
        <v>South Carolina</v>
      </c>
      <c r="G732" t="str">
        <f>VLOOKUP(Table6[[#This Row],[Customer_ID]],Table1[],8,FALSE)</f>
        <v>Gold</v>
      </c>
      <c r="H732" t="s">
        <v>1189</v>
      </c>
      <c r="I732" s="16">
        <v>45554</v>
      </c>
      <c r="J732" t="s">
        <v>1667</v>
      </c>
      <c r="K732" t="str">
        <f>VLOOKUP($J732,'Product_Dim (2)'!$A$2:$G$101,{3,4,5,6},FALSE)</f>
        <v>Home</v>
      </c>
      <c r="L732" t="str">
        <f>VLOOKUP($J732,'Product_Dim (2)'!$A$2:$G$101,{4,5,6},FALSE)</f>
        <v>Furniture</v>
      </c>
      <c r="M732" s="6">
        <f t="array" ref="M732">VLOOKUP($J732,'Product_Dim (2)'!$A$2:$G$101,{6},FALSE)</f>
        <v>243.7</v>
      </c>
      <c r="N732">
        <f>VLOOKUP($J732,'Product_Dim (2)'!$A$2:$G$101,7,FALSE)</f>
        <v>130</v>
      </c>
      <c r="O732" t="s">
        <v>1782</v>
      </c>
      <c r="P732" t="str">
        <f>VLOOKUP($O732,'Store_Dim (2)'!$A$2:$E$21,2,FALSE)</f>
        <v>Mcdonald Inc</v>
      </c>
      <c r="Q732" t="str">
        <f>VLOOKUP(Table6[[#This Row],[Store_ID]],Table4[],3,FALSE)</f>
        <v>South</v>
      </c>
      <c r="R732" t="str">
        <f>VLOOKUP(Table6[[#This Row],[Store_ID]],Table4[],4,FALSE)</f>
        <v>Christopherland</v>
      </c>
      <c r="S732" t="str">
        <f>VLOOKUP(Table6[[#This Row],[Store_ID]],Table4[],5,FALSE)</f>
        <v>Outlet</v>
      </c>
      <c r="T732">
        <v>1</v>
      </c>
      <c r="U732" s="6">
        <v>522.72</v>
      </c>
      <c r="V732" s="10">
        <v>0.25</v>
      </c>
      <c r="W732" t="s">
        <v>1809</v>
      </c>
      <c r="X732" s="6">
        <v>392.04</v>
      </c>
      <c r="AE732"/>
    </row>
    <row r="733" spans="1:31" x14ac:dyDescent="0.25">
      <c r="A733" t="s">
        <v>2540</v>
      </c>
      <c r="B733" t="str">
        <f>VLOOKUP(Table6[[#This Row],[Customer_ID]],Table1[[Customer_ID]:[Name]],2,FALSE)</f>
        <v>Jay Patel</v>
      </c>
      <c r="C733" t="str">
        <f>VLOOKUP(Table6[[#This Row],[Customer_ID]],Table1[[Customer_ID]:[City]],5,FALSE)</f>
        <v>Morrisbury</v>
      </c>
      <c r="D733">
        <f>VLOOKUP(Table6[[#This Row],[Customer_ID]],Table1[],3,FALSE)</f>
        <v>43</v>
      </c>
      <c r="E733" t="str">
        <f>VLOOKUP(Table6[[#This Row],[Customer_ID]],Table1[],4,FALSE)</f>
        <v>Female</v>
      </c>
      <c r="F733" t="str">
        <f>VLOOKUP(Table6[[#This Row],[Customer_ID]],Table1[],6,FALSE)</f>
        <v>Rhode Island</v>
      </c>
      <c r="G733" t="str">
        <f>VLOOKUP(Table6[[#This Row],[Customer_ID]],Table1[],8,FALSE)</f>
        <v>Platinum</v>
      </c>
      <c r="H733" t="s">
        <v>211</v>
      </c>
      <c r="I733" s="16">
        <v>45569</v>
      </c>
      <c r="J733" t="s">
        <v>1538</v>
      </c>
      <c r="K733" t="str">
        <f>VLOOKUP($J733,'Product_Dim (2)'!$A$2:$G$101,{3,4,5,6},FALSE)</f>
        <v>Clothing</v>
      </c>
      <c r="L733" t="str">
        <f>VLOOKUP($J733,'Product_Dim (2)'!$A$2:$G$101,{4,5,6},FALSE)</f>
        <v>Accessories</v>
      </c>
      <c r="M733" s="6">
        <f t="array" ref="M733">VLOOKUP($J733,'Product_Dim (2)'!$A$2:$G$101,{6},FALSE)</f>
        <v>261</v>
      </c>
      <c r="N733">
        <f>VLOOKUP($J733,'Product_Dim (2)'!$A$2:$G$101,7,FALSE)</f>
        <v>59</v>
      </c>
      <c r="O733" t="s">
        <v>1769</v>
      </c>
      <c r="P733" t="str">
        <f>VLOOKUP($O733,'Store_Dim (2)'!$A$2:$E$21,2,FALSE)</f>
        <v>Moore, Padilla and Butler</v>
      </c>
      <c r="Q733" t="str">
        <f>VLOOKUP(Table6[[#This Row],[Store_ID]],Table4[],3,FALSE)</f>
        <v>South</v>
      </c>
      <c r="R733" t="str">
        <f>VLOOKUP(Table6[[#This Row],[Store_ID]],Table4[],4,FALSE)</f>
        <v>East Johnstad</v>
      </c>
      <c r="S733" t="str">
        <f>VLOOKUP(Table6[[#This Row],[Store_ID]],Table4[],5,FALSE)</f>
        <v>Flagship</v>
      </c>
      <c r="T733">
        <v>3</v>
      </c>
      <c r="U733" s="6">
        <v>966.02</v>
      </c>
      <c r="V733" s="10">
        <v>0.03</v>
      </c>
      <c r="W733" t="s">
        <v>1812</v>
      </c>
      <c r="X733" s="6">
        <v>2811.1181999999999</v>
      </c>
      <c r="AE733"/>
    </row>
    <row r="734" spans="1:31" x14ac:dyDescent="0.25">
      <c r="A734" t="s">
        <v>2541</v>
      </c>
      <c r="B734" t="str">
        <f>VLOOKUP(Table6[[#This Row],[Customer_ID]],Table1[[Customer_ID]:[Name]],2,FALSE)</f>
        <v>Anthony Morgan</v>
      </c>
      <c r="C734" t="str">
        <f>VLOOKUP(Table6[[#This Row],[Customer_ID]],Table1[[Customer_ID]:[City]],5,FALSE)</f>
        <v>New Anthonyfurt</v>
      </c>
      <c r="D734">
        <f>VLOOKUP(Table6[[#This Row],[Customer_ID]],Table1[],3,FALSE)</f>
        <v>29</v>
      </c>
      <c r="E734" t="str">
        <f>VLOOKUP(Table6[[#This Row],[Customer_ID]],Table1[],4,FALSE)</f>
        <v>Male</v>
      </c>
      <c r="F734" t="str">
        <f>VLOOKUP(Table6[[#This Row],[Customer_ID]],Table1[],6,FALSE)</f>
        <v>Missouri</v>
      </c>
      <c r="G734" t="str">
        <f>VLOOKUP(Table6[[#This Row],[Customer_ID]],Table1[],8,FALSE)</f>
        <v>Silver</v>
      </c>
      <c r="H734" t="s">
        <v>718</v>
      </c>
      <c r="I734" s="16">
        <v>45217</v>
      </c>
      <c r="J734" t="s">
        <v>1631</v>
      </c>
      <c r="K734" t="str">
        <f>VLOOKUP($J734,'Product_Dim (2)'!$A$2:$G$101,{3,4,5,6},FALSE)</f>
        <v>Sports</v>
      </c>
      <c r="L734" t="str">
        <f>VLOOKUP($J734,'Product_Dim (2)'!$A$2:$G$101,{4,5,6},FALSE)</f>
        <v>Fitness</v>
      </c>
      <c r="M734" s="6">
        <f t="array" ref="M734">VLOOKUP($J734,'Product_Dim (2)'!$A$2:$G$101,{6},FALSE)</f>
        <v>190.29</v>
      </c>
      <c r="N734">
        <f>VLOOKUP($J734,'Product_Dim (2)'!$A$2:$G$101,7,FALSE)</f>
        <v>260</v>
      </c>
      <c r="O734" t="s">
        <v>1790</v>
      </c>
      <c r="P734" t="str">
        <f>VLOOKUP($O734,'Store_Dim (2)'!$A$2:$E$21,2,FALSE)</f>
        <v>Holloway Ltd</v>
      </c>
      <c r="Q734" t="str">
        <f>VLOOKUP(Table6[[#This Row],[Store_ID]],Table4[],3,FALSE)</f>
        <v>North</v>
      </c>
      <c r="R734" t="str">
        <f>VLOOKUP(Table6[[#This Row],[Store_ID]],Table4[],4,FALSE)</f>
        <v>Bensonhaven</v>
      </c>
      <c r="S734" t="str">
        <f>VLOOKUP(Table6[[#This Row],[Store_ID]],Table4[],5,FALSE)</f>
        <v>Flagship</v>
      </c>
      <c r="T734">
        <v>1</v>
      </c>
      <c r="U734" s="6">
        <v>498.61</v>
      </c>
      <c r="V734" s="10">
        <v>0.04</v>
      </c>
      <c r="W734" t="s">
        <v>1809</v>
      </c>
      <c r="X734" s="6">
        <v>478.66559999999998</v>
      </c>
      <c r="AE734"/>
    </row>
    <row r="735" spans="1:31" x14ac:dyDescent="0.25">
      <c r="A735" t="s">
        <v>2542</v>
      </c>
      <c r="B735" t="str">
        <f>VLOOKUP(Table6[[#This Row],[Customer_ID]],Table1[[Customer_ID]:[Name]],2,FALSE)</f>
        <v>Pamela Mcguire</v>
      </c>
      <c r="C735" t="str">
        <f>VLOOKUP(Table6[[#This Row],[Customer_ID]],Table1[[Customer_ID]:[City]],5,FALSE)</f>
        <v>South Jasontown</v>
      </c>
      <c r="D735">
        <f>VLOOKUP(Table6[[#This Row],[Customer_ID]],Table1[],3,FALSE)</f>
        <v>54</v>
      </c>
      <c r="E735" t="str">
        <f>VLOOKUP(Table6[[#This Row],[Customer_ID]],Table1[],4,FALSE)</f>
        <v>Male</v>
      </c>
      <c r="F735" t="str">
        <f>VLOOKUP(Table6[[#This Row],[Customer_ID]],Table1[],6,FALSE)</f>
        <v>Illinois</v>
      </c>
      <c r="G735" t="str">
        <f>VLOOKUP(Table6[[#This Row],[Customer_ID]],Table1[],8,FALSE)</f>
        <v>Platinum</v>
      </c>
      <c r="H735" t="s">
        <v>1027</v>
      </c>
      <c r="I735" s="16">
        <v>45783</v>
      </c>
      <c r="J735" t="s">
        <v>1615</v>
      </c>
      <c r="K735" t="str">
        <f>VLOOKUP($J735,'Product_Dim (2)'!$A$2:$G$101,{3,4,5,6},FALSE)</f>
        <v>Electronics</v>
      </c>
      <c r="L735" t="str">
        <f>VLOOKUP($J735,'Product_Dim (2)'!$A$2:$G$101,{4,5,6},FALSE)</f>
        <v>Accessories</v>
      </c>
      <c r="M735" s="6">
        <f t="array" ref="M735">VLOOKUP($J735,'Product_Dim (2)'!$A$2:$G$101,{6},FALSE)</f>
        <v>450.71</v>
      </c>
      <c r="N735">
        <f>VLOOKUP($J735,'Product_Dim (2)'!$A$2:$G$101,7,FALSE)</f>
        <v>389</v>
      </c>
      <c r="O735" t="s">
        <v>1759</v>
      </c>
      <c r="P735" t="str">
        <f>VLOOKUP($O735,'Store_Dim (2)'!$A$2:$E$21,2,FALSE)</f>
        <v>Benson-Elliott</v>
      </c>
      <c r="Q735" t="str">
        <f>VLOOKUP(Table6[[#This Row],[Store_ID]],Table4[],3,FALSE)</f>
        <v>East</v>
      </c>
      <c r="R735" t="str">
        <f>VLOOKUP(Table6[[#This Row],[Store_ID]],Table4[],4,FALSE)</f>
        <v>Port Josephberg</v>
      </c>
      <c r="S735" t="str">
        <f>VLOOKUP(Table6[[#This Row],[Store_ID]],Table4[],5,FALSE)</f>
        <v>Online</v>
      </c>
      <c r="T735">
        <v>4</v>
      </c>
      <c r="U735" s="6">
        <v>758.27</v>
      </c>
      <c r="V735" s="10">
        <v>0.05</v>
      </c>
      <c r="W735" t="s">
        <v>1809</v>
      </c>
      <c r="X735" s="6">
        <v>2881.4259999999999</v>
      </c>
      <c r="AE735"/>
    </row>
    <row r="736" spans="1:31" x14ac:dyDescent="0.25">
      <c r="A736" t="s">
        <v>2543</v>
      </c>
      <c r="B736" t="str">
        <f>VLOOKUP(Table6[[#This Row],[Customer_ID]],Table1[[Customer_ID]:[Name]],2,FALSE)</f>
        <v>Wanda Snyder</v>
      </c>
      <c r="C736" t="str">
        <f>VLOOKUP(Table6[[#This Row],[Customer_ID]],Table1[[Customer_ID]:[City]],5,FALSE)</f>
        <v>Frostmouth</v>
      </c>
      <c r="D736">
        <f>VLOOKUP(Table6[[#This Row],[Customer_ID]],Table1[],3,FALSE)</f>
        <v>54</v>
      </c>
      <c r="E736" t="str">
        <f>VLOOKUP(Table6[[#This Row],[Customer_ID]],Table1[],4,FALSE)</f>
        <v>Male</v>
      </c>
      <c r="F736" t="str">
        <f>VLOOKUP(Table6[[#This Row],[Customer_ID]],Table1[],6,FALSE)</f>
        <v>Vermont</v>
      </c>
      <c r="G736" t="str">
        <f>VLOOKUP(Table6[[#This Row],[Customer_ID]],Table1[],8,FALSE)</f>
        <v>Bronze</v>
      </c>
      <c r="H736" t="s">
        <v>642</v>
      </c>
      <c r="I736" s="16">
        <v>45371</v>
      </c>
      <c r="J736" t="s">
        <v>1534</v>
      </c>
      <c r="K736" t="str">
        <f>VLOOKUP($J736,'Product_Dim (2)'!$A$2:$G$101,{3,4,5,6},FALSE)</f>
        <v>Clothing</v>
      </c>
      <c r="L736" t="str">
        <f>VLOOKUP($J736,'Product_Dim (2)'!$A$2:$G$101,{4,5,6},FALSE)</f>
        <v>Outerwear</v>
      </c>
      <c r="M736" s="6">
        <f t="array" ref="M736">VLOOKUP($J736,'Product_Dim (2)'!$A$2:$G$101,{6},FALSE)</f>
        <v>364.67</v>
      </c>
      <c r="N736">
        <f>VLOOKUP($J736,'Product_Dim (2)'!$A$2:$G$101,7,FALSE)</f>
        <v>452</v>
      </c>
      <c r="O736" t="s">
        <v>1744</v>
      </c>
      <c r="P736" t="str">
        <f>VLOOKUP($O736,'Store_Dim (2)'!$A$2:$E$21,2,FALSE)</f>
        <v>Black-Horn</v>
      </c>
      <c r="Q736" t="str">
        <f>VLOOKUP(Table6[[#This Row],[Store_ID]],Table4[],3,FALSE)</f>
        <v>South</v>
      </c>
      <c r="R736" t="str">
        <f>VLOOKUP(Table6[[#This Row],[Store_ID]],Table4[],4,FALSE)</f>
        <v>North Nancyview</v>
      </c>
      <c r="S736" t="str">
        <f>VLOOKUP(Table6[[#This Row],[Store_ID]],Table4[],5,FALSE)</f>
        <v>Outlet</v>
      </c>
      <c r="T736">
        <v>2</v>
      </c>
      <c r="U736" s="6">
        <v>371.03</v>
      </c>
      <c r="V736" s="10">
        <v>0.23</v>
      </c>
      <c r="W736" t="s">
        <v>1809</v>
      </c>
      <c r="X736" s="6">
        <v>571.38619999999992</v>
      </c>
      <c r="AE736"/>
    </row>
    <row r="737" spans="1:31" x14ac:dyDescent="0.25">
      <c r="A737" t="s">
        <v>2544</v>
      </c>
      <c r="B737" t="str">
        <f>VLOOKUP(Table6[[#This Row],[Customer_ID]],Table1[[Customer_ID]:[Name]],2,FALSE)</f>
        <v>Carlos Flores</v>
      </c>
      <c r="C737" t="str">
        <f>VLOOKUP(Table6[[#This Row],[Customer_ID]],Table1[[Customer_ID]:[City]],5,FALSE)</f>
        <v>North Johnfurt</v>
      </c>
      <c r="D737">
        <f>VLOOKUP(Table6[[#This Row],[Customer_ID]],Table1[],3,FALSE)</f>
        <v>20</v>
      </c>
      <c r="E737" t="str">
        <f>VLOOKUP(Table6[[#This Row],[Customer_ID]],Table1[],4,FALSE)</f>
        <v>Male</v>
      </c>
      <c r="F737" t="str">
        <f>VLOOKUP(Table6[[#This Row],[Customer_ID]],Table1[],6,FALSE)</f>
        <v>Washington</v>
      </c>
      <c r="G737" t="str">
        <f>VLOOKUP(Table6[[#This Row],[Customer_ID]],Table1[],8,FALSE)</f>
        <v>Gold</v>
      </c>
      <c r="H737" t="s">
        <v>1100</v>
      </c>
      <c r="I737" s="16">
        <v>45453</v>
      </c>
      <c r="J737" t="s">
        <v>1713</v>
      </c>
      <c r="K737" t="str">
        <f>VLOOKUP($J737,'Product_Dim (2)'!$A$2:$G$101,{3,4,5,6},FALSE)</f>
        <v>Clothing</v>
      </c>
      <c r="L737" t="str">
        <f>VLOOKUP($J737,'Product_Dim (2)'!$A$2:$G$101,{4,5,6},FALSE)</f>
        <v>Footwear</v>
      </c>
      <c r="M737" s="6">
        <f t="array" ref="M737">VLOOKUP($J737,'Product_Dim (2)'!$A$2:$G$101,{6},FALSE)</f>
        <v>438.25</v>
      </c>
      <c r="N737">
        <f>VLOOKUP($J737,'Product_Dim (2)'!$A$2:$G$101,7,FALSE)</f>
        <v>496</v>
      </c>
      <c r="O737" t="s">
        <v>1790</v>
      </c>
      <c r="P737" t="str">
        <f>VLOOKUP($O737,'Store_Dim (2)'!$A$2:$E$21,2,FALSE)</f>
        <v>Holloway Ltd</v>
      </c>
      <c r="Q737" t="str">
        <f>VLOOKUP(Table6[[#This Row],[Store_ID]],Table4[],3,FALSE)</f>
        <v>North</v>
      </c>
      <c r="R737" t="str">
        <f>VLOOKUP(Table6[[#This Row],[Store_ID]],Table4[],4,FALSE)</f>
        <v>Bensonhaven</v>
      </c>
      <c r="S737" t="str">
        <f>VLOOKUP(Table6[[#This Row],[Store_ID]],Table4[],5,FALSE)</f>
        <v>Flagship</v>
      </c>
      <c r="T737">
        <v>1</v>
      </c>
      <c r="U737" s="6">
        <v>230.32</v>
      </c>
      <c r="V737" s="10">
        <v>0.05</v>
      </c>
      <c r="W737" t="s">
        <v>1812</v>
      </c>
      <c r="X737" s="6">
        <v>218.804</v>
      </c>
      <c r="AE737"/>
    </row>
    <row r="738" spans="1:31" x14ac:dyDescent="0.25">
      <c r="A738" t="s">
        <v>2545</v>
      </c>
      <c r="B738" t="str">
        <f>VLOOKUP(Table6[[#This Row],[Customer_ID]],Table1[[Customer_ID]:[Name]],2,FALSE)</f>
        <v>Michelle Cunningham</v>
      </c>
      <c r="C738" t="str">
        <f>VLOOKUP(Table6[[#This Row],[Customer_ID]],Table1[[Customer_ID]:[City]],5,FALSE)</f>
        <v>Amandaborough</v>
      </c>
      <c r="D738">
        <f>VLOOKUP(Table6[[#This Row],[Customer_ID]],Table1[],3,FALSE)</f>
        <v>30</v>
      </c>
      <c r="E738" t="str">
        <f>VLOOKUP(Table6[[#This Row],[Customer_ID]],Table1[],4,FALSE)</f>
        <v>Female</v>
      </c>
      <c r="F738" t="str">
        <f>VLOOKUP(Table6[[#This Row],[Customer_ID]],Table1[],6,FALSE)</f>
        <v>Connecticut</v>
      </c>
      <c r="G738" t="str">
        <f>VLOOKUP(Table6[[#This Row],[Customer_ID]],Table1[],8,FALSE)</f>
        <v>Bronze</v>
      </c>
      <c r="H738" t="s">
        <v>1063</v>
      </c>
      <c r="I738" s="16">
        <v>45526</v>
      </c>
      <c r="J738" t="s">
        <v>1653</v>
      </c>
      <c r="K738" t="str">
        <f>VLOOKUP($J738,'Product_Dim (2)'!$A$2:$G$101,{3,4,5,6},FALSE)</f>
        <v>Sports</v>
      </c>
      <c r="L738" t="str">
        <f>VLOOKUP($J738,'Product_Dim (2)'!$A$2:$G$101,{4,5,6},FALSE)</f>
        <v>Equipment</v>
      </c>
      <c r="M738" s="6">
        <f t="array" ref="M738">VLOOKUP($J738,'Product_Dim (2)'!$A$2:$G$101,{6},FALSE)</f>
        <v>103.45</v>
      </c>
      <c r="N738">
        <f>VLOOKUP($J738,'Product_Dim (2)'!$A$2:$G$101,7,FALSE)</f>
        <v>465</v>
      </c>
      <c r="O738" t="s">
        <v>1759</v>
      </c>
      <c r="P738" t="str">
        <f>VLOOKUP($O738,'Store_Dim (2)'!$A$2:$E$21,2,FALSE)</f>
        <v>Benson-Elliott</v>
      </c>
      <c r="Q738" t="str">
        <f>VLOOKUP(Table6[[#This Row],[Store_ID]],Table4[],3,FALSE)</f>
        <v>East</v>
      </c>
      <c r="R738" t="str">
        <f>VLOOKUP(Table6[[#This Row],[Store_ID]],Table4[],4,FALSE)</f>
        <v>Port Josephberg</v>
      </c>
      <c r="S738" t="str">
        <f>VLOOKUP(Table6[[#This Row],[Store_ID]],Table4[],5,FALSE)</f>
        <v>Online</v>
      </c>
      <c r="T738">
        <v>2</v>
      </c>
      <c r="U738" s="6">
        <v>985.43</v>
      </c>
      <c r="V738" s="10">
        <v>0.28000000000000003</v>
      </c>
      <c r="W738" t="s">
        <v>1812</v>
      </c>
      <c r="X738" s="6">
        <v>1419.0192</v>
      </c>
      <c r="AE738"/>
    </row>
    <row r="739" spans="1:31" x14ac:dyDescent="0.25">
      <c r="A739" t="s">
        <v>2546</v>
      </c>
      <c r="B739" t="str">
        <f>VLOOKUP(Table6[[#This Row],[Customer_ID]],Table1[[Customer_ID]:[Name]],2,FALSE)</f>
        <v>Brittany Edwards Dds</v>
      </c>
      <c r="C739" t="str">
        <f>VLOOKUP(Table6[[#This Row],[Customer_ID]],Table1[[Customer_ID]:[City]],5,FALSE)</f>
        <v>Aliciahaven</v>
      </c>
      <c r="D739">
        <f>VLOOKUP(Table6[[#This Row],[Customer_ID]],Table1[],3,FALSE)</f>
        <v>42</v>
      </c>
      <c r="E739" t="str">
        <f>VLOOKUP(Table6[[#This Row],[Customer_ID]],Table1[],4,FALSE)</f>
        <v>Female</v>
      </c>
      <c r="F739" t="str">
        <f>VLOOKUP(Table6[[#This Row],[Customer_ID]],Table1[],6,FALSE)</f>
        <v>Kansas</v>
      </c>
      <c r="G739" t="str">
        <f>VLOOKUP(Table6[[#This Row],[Customer_ID]],Table1[],8,FALSE)</f>
        <v>Platinum</v>
      </c>
      <c r="H739" t="s">
        <v>1295</v>
      </c>
      <c r="I739" s="16">
        <v>45756</v>
      </c>
      <c r="J739" t="s">
        <v>1548</v>
      </c>
      <c r="K739" t="str">
        <f>VLOOKUP($J739,'Product_Dim (2)'!$A$2:$G$101,{3,4,5,6},FALSE)</f>
        <v>Sports</v>
      </c>
      <c r="L739" t="str">
        <f>VLOOKUP($J739,'Product_Dim (2)'!$A$2:$G$101,{4,5,6},FALSE)</f>
        <v>Fitness</v>
      </c>
      <c r="M739" s="6">
        <f t="array" ref="M739">VLOOKUP($J739,'Product_Dim (2)'!$A$2:$G$101,{6},FALSE)</f>
        <v>495.72</v>
      </c>
      <c r="N739">
        <f>VLOOKUP($J739,'Product_Dim (2)'!$A$2:$G$101,7,FALSE)</f>
        <v>323</v>
      </c>
      <c r="O739" t="s">
        <v>1752</v>
      </c>
      <c r="P739" t="str">
        <f>VLOOKUP($O739,'Store_Dim (2)'!$A$2:$E$21,2,FALSE)</f>
        <v>Alexander Group</v>
      </c>
      <c r="Q739" t="str">
        <f>VLOOKUP(Table6[[#This Row],[Store_ID]],Table4[],3,FALSE)</f>
        <v>South</v>
      </c>
      <c r="R739" t="str">
        <f>VLOOKUP(Table6[[#This Row],[Store_ID]],Table4[],4,FALSE)</f>
        <v>Port Sharon</v>
      </c>
      <c r="S739" t="str">
        <f>VLOOKUP(Table6[[#This Row],[Store_ID]],Table4[],5,FALSE)</f>
        <v>Online</v>
      </c>
      <c r="T739">
        <v>2</v>
      </c>
      <c r="U739" s="6">
        <v>492.5</v>
      </c>
      <c r="V739" s="10">
        <v>0.3</v>
      </c>
      <c r="W739" t="s">
        <v>1809</v>
      </c>
      <c r="X739" s="6">
        <v>689.5</v>
      </c>
      <c r="AE739"/>
    </row>
    <row r="740" spans="1:31" x14ac:dyDescent="0.25">
      <c r="A740" t="s">
        <v>2547</v>
      </c>
      <c r="B740" t="str">
        <f>VLOOKUP(Table6[[#This Row],[Customer_ID]],Table1[[Customer_ID]:[Name]],2,FALSE)</f>
        <v>Chloe Aguilar</v>
      </c>
      <c r="C740" t="str">
        <f>VLOOKUP(Table6[[#This Row],[Customer_ID]],Table1[[Customer_ID]:[City]],5,FALSE)</f>
        <v>Lake Johnside</v>
      </c>
      <c r="D740">
        <f>VLOOKUP(Table6[[#This Row],[Customer_ID]],Table1[],3,FALSE)</f>
        <v>58</v>
      </c>
      <c r="E740" t="str">
        <f>VLOOKUP(Table6[[#This Row],[Customer_ID]],Table1[],4,FALSE)</f>
        <v>Male</v>
      </c>
      <c r="F740" t="str">
        <f>VLOOKUP(Table6[[#This Row],[Customer_ID]],Table1[],6,FALSE)</f>
        <v>Arizona</v>
      </c>
      <c r="G740" t="str">
        <f>VLOOKUP(Table6[[#This Row],[Customer_ID]],Table1[],8,FALSE)</f>
        <v>Bronze</v>
      </c>
      <c r="H740" t="s">
        <v>1126</v>
      </c>
      <c r="I740" s="16">
        <v>45657</v>
      </c>
      <c r="J740" t="s">
        <v>1623</v>
      </c>
      <c r="K740" t="str">
        <f>VLOOKUP($J740,'Product_Dim (2)'!$A$2:$G$101,{3,4,5,6},FALSE)</f>
        <v>Clothing</v>
      </c>
      <c r="L740" t="str">
        <f>VLOOKUP($J740,'Product_Dim (2)'!$A$2:$G$101,{4,5,6},FALSE)</f>
        <v>Outerwear</v>
      </c>
      <c r="M740" s="6">
        <f t="array" ref="M740">VLOOKUP($J740,'Product_Dim (2)'!$A$2:$G$101,{6},FALSE)</f>
        <v>167.34</v>
      </c>
      <c r="N740">
        <f>VLOOKUP($J740,'Product_Dim (2)'!$A$2:$G$101,7,FALSE)</f>
        <v>296</v>
      </c>
      <c r="O740" t="s">
        <v>1775</v>
      </c>
      <c r="P740" t="str">
        <f>VLOOKUP($O740,'Store_Dim (2)'!$A$2:$E$21,2,FALSE)</f>
        <v>Aguirre-Keller</v>
      </c>
      <c r="Q740" t="str">
        <f>VLOOKUP(Table6[[#This Row],[Store_ID]],Table4[],3,FALSE)</f>
        <v>South</v>
      </c>
      <c r="R740" t="str">
        <f>VLOOKUP(Table6[[#This Row],[Store_ID]],Table4[],4,FALSE)</f>
        <v>Lake Michael</v>
      </c>
      <c r="S740" t="str">
        <f>VLOOKUP(Table6[[#This Row],[Store_ID]],Table4[],5,FALSE)</f>
        <v>Online</v>
      </c>
      <c r="T740">
        <v>2</v>
      </c>
      <c r="U740" s="6">
        <v>213.69</v>
      </c>
      <c r="V740" s="10">
        <v>0.28000000000000003</v>
      </c>
      <c r="W740" t="s">
        <v>1809</v>
      </c>
      <c r="X740" s="6">
        <v>307.71359999999999</v>
      </c>
      <c r="AE740"/>
    </row>
    <row r="741" spans="1:31" x14ac:dyDescent="0.25">
      <c r="A741" t="s">
        <v>2548</v>
      </c>
      <c r="B741" t="str">
        <f>VLOOKUP(Table6[[#This Row],[Customer_ID]],Table1[[Customer_ID]:[Name]],2,FALSE)</f>
        <v>Michael Thomas</v>
      </c>
      <c r="C741" t="str">
        <f>VLOOKUP(Table6[[#This Row],[Customer_ID]],Table1[[Customer_ID]:[City]],5,FALSE)</f>
        <v>Woodmouth</v>
      </c>
      <c r="D741">
        <f>VLOOKUP(Table6[[#This Row],[Customer_ID]],Table1[],3,FALSE)</f>
        <v>21</v>
      </c>
      <c r="E741" t="str">
        <f>VLOOKUP(Table6[[#This Row],[Customer_ID]],Table1[],4,FALSE)</f>
        <v>Female</v>
      </c>
      <c r="F741" t="str">
        <f>VLOOKUP(Table6[[#This Row],[Customer_ID]],Table1[],6,FALSE)</f>
        <v>Nevada</v>
      </c>
      <c r="G741" t="str">
        <f>VLOOKUP(Table6[[#This Row],[Customer_ID]],Table1[],8,FALSE)</f>
        <v>Silver</v>
      </c>
      <c r="H741" t="s">
        <v>238</v>
      </c>
      <c r="I741" s="16">
        <v>45716</v>
      </c>
      <c r="J741" t="s">
        <v>1571</v>
      </c>
      <c r="K741" t="str">
        <f>VLOOKUP($J741,'Product_Dim (2)'!$A$2:$G$101,{3,4,5,6},FALSE)</f>
        <v>Sports</v>
      </c>
      <c r="L741" t="str">
        <f>VLOOKUP($J741,'Product_Dim (2)'!$A$2:$G$101,{4,5,6},FALSE)</f>
        <v>Accessories</v>
      </c>
      <c r="M741" s="6">
        <f t="array" ref="M741">VLOOKUP($J741,'Product_Dim (2)'!$A$2:$G$101,{6},FALSE)</f>
        <v>131.51</v>
      </c>
      <c r="N741">
        <f ca="1">VLOOKUP($J741,'Product_Dim (2)'!$A$2:$G$101,7,FALSE)</f>
        <v>0</v>
      </c>
      <c r="O741" t="s">
        <v>1765</v>
      </c>
      <c r="P741" t="str">
        <f>VLOOKUP($O741,'Store_Dim (2)'!$A$2:$E$21,2,FALSE)</f>
        <v>Bean, Jones and Park</v>
      </c>
      <c r="Q741" t="str">
        <f>VLOOKUP(Table6[[#This Row],[Store_ID]],Table4[],3,FALSE)</f>
        <v>West</v>
      </c>
      <c r="R741" t="str">
        <f>VLOOKUP(Table6[[#This Row],[Store_ID]],Table4[],4,FALSE)</f>
        <v>Thompsonborough</v>
      </c>
      <c r="S741" t="str">
        <f>VLOOKUP(Table6[[#This Row],[Store_ID]],Table4[],5,FALSE)</f>
        <v>Online</v>
      </c>
      <c r="T741">
        <v>4</v>
      </c>
      <c r="U741" s="6">
        <v>618.83000000000004</v>
      </c>
      <c r="V741" s="10">
        <v>0.08</v>
      </c>
      <c r="W741" t="s">
        <v>1809</v>
      </c>
      <c r="X741" s="6">
        <v>2277.2944000000002</v>
      </c>
      <c r="AE741"/>
    </row>
    <row r="742" spans="1:31" x14ac:dyDescent="0.25">
      <c r="A742" t="s">
        <v>2549</v>
      </c>
      <c r="B742" t="str">
        <f>VLOOKUP(Table6[[#This Row],[Customer_ID]],Table1[[Customer_ID]:[Name]],2,FALSE)</f>
        <v>Christy Vasquez</v>
      </c>
      <c r="C742" t="str">
        <f>VLOOKUP(Table6[[#This Row],[Customer_ID]],Table1[[Customer_ID]:[City]],5,FALSE)</f>
        <v>Port Travisstad</v>
      </c>
      <c r="D742">
        <f>VLOOKUP(Table6[[#This Row],[Customer_ID]],Table1[],3,FALSE)</f>
        <v>28</v>
      </c>
      <c r="E742" t="str">
        <f>VLOOKUP(Table6[[#This Row],[Customer_ID]],Table1[],4,FALSE)</f>
        <v>Female</v>
      </c>
      <c r="F742" t="str">
        <f>VLOOKUP(Table6[[#This Row],[Customer_ID]],Table1[],6,FALSE)</f>
        <v>South Carolina</v>
      </c>
      <c r="G742" t="str">
        <f>VLOOKUP(Table6[[#This Row],[Customer_ID]],Table1[],8,FALSE)</f>
        <v>Gold</v>
      </c>
      <c r="H742" t="s">
        <v>330</v>
      </c>
      <c r="I742" s="16">
        <v>45313</v>
      </c>
      <c r="J742" t="s">
        <v>1649</v>
      </c>
      <c r="K742" t="str">
        <f>VLOOKUP($J742,'Product_Dim (2)'!$A$2:$G$101,{3,4,5,6},FALSE)</f>
        <v>Beauty</v>
      </c>
      <c r="L742" t="str">
        <f>VLOOKUP($J742,'Product_Dim (2)'!$A$2:$G$101,{4,5,6},FALSE)</f>
        <v>Haircare</v>
      </c>
      <c r="M742" s="6">
        <f t="array" ref="M742">VLOOKUP($J742,'Product_Dim (2)'!$A$2:$G$101,{6},FALSE)</f>
        <v>17.309999999999999</v>
      </c>
      <c r="N742">
        <f>VLOOKUP($J742,'Product_Dim (2)'!$A$2:$G$101,7,FALSE)</f>
        <v>399</v>
      </c>
      <c r="O742" t="s">
        <v>1775</v>
      </c>
      <c r="P742" t="str">
        <f>VLOOKUP($O742,'Store_Dim (2)'!$A$2:$E$21,2,FALSE)</f>
        <v>Aguirre-Keller</v>
      </c>
      <c r="Q742" t="str">
        <f>VLOOKUP(Table6[[#This Row],[Store_ID]],Table4[],3,FALSE)</f>
        <v>South</v>
      </c>
      <c r="R742" t="str">
        <f>VLOOKUP(Table6[[#This Row],[Store_ID]],Table4[],4,FALSE)</f>
        <v>Lake Michael</v>
      </c>
      <c r="S742" t="str">
        <f>VLOOKUP(Table6[[#This Row],[Store_ID]],Table4[],5,FALSE)</f>
        <v>Online</v>
      </c>
      <c r="T742">
        <v>2</v>
      </c>
      <c r="U742" s="6">
        <v>81.16</v>
      </c>
      <c r="V742" s="10">
        <v>0.16</v>
      </c>
      <c r="W742" t="s">
        <v>1809</v>
      </c>
      <c r="X742" s="6">
        <v>136.34880000000001</v>
      </c>
      <c r="AE742"/>
    </row>
    <row r="743" spans="1:31" x14ac:dyDescent="0.25">
      <c r="A743" t="s">
        <v>2550</v>
      </c>
      <c r="B743" t="str">
        <f>VLOOKUP(Table6[[#This Row],[Customer_ID]],Table1[[Customer_ID]:[Name]],2,FALSE)</f>
        <v>Dr. Benjamin Price</v>
      </c>
      <c r="C743" t="str">
        <f>VLOOKUP(Table6[[#This Row],[Customer_ID]],Table1[[Customer_ID]:[City]],5,FALSE)</f>
        <v>Kylebury</v>
      </c>
      <c r="D743">
        <f>VLOOKUP(Table6[[#This Row],[Customer_ID]],Table1[],3,FALSE)</f>
        <v>29</v>
      </c>
      <c r="E743" t="str">
        <f>VLOOKUP(Table6[[#This Row],[Customer_ID]],Table1[],4,FALSE)</f>
        <v>Female</v>
      </c>
      <c r="F743" t="str">
        <f>VLOOKUP(Table6[[#This Row],[Customer_ID]],Table1[],6,FALSE)</f>
        <v>Alabama</v>
      </c>
      <c r="G743" t="str">
        <f>VLOOKUP(Table6[[#This Row],[Customer_ID]],Table1[],8,FALSE)</f>
        <v>Platinum</v>
      </c>
      <c r="H743" t="s">
        <v>20</v>
      </c>
      <c r="I743" s="16">
        <v>45372</v>
      </c>
      <c r="J743" t="s">
        <v>1703</v>
      </c>
      <c r="K743" t="str">
        <f>VLOOKUP($J743,'Product_Dim (2)'!$A$2:$G$101,{3,4,5,6},FALSE)</f>
        <v>Home</v>
      </c>
      <c r="L743" t="str">
        <f>VLOOKUP($J743,'Product_Dim (2)'!$A$2:$G$101,{4,5,6},FALSE)</f>
        <v>Kitchen</v>
      </c>
      <c r="M743" s="6">
        <f t="array" ref="M743">VLOOKUP($J743,'Product_Dim (2)'!$A$2:$G$101,{6},FALSE)</f>
        <v>176.07</v>
      </c>
      <c r="N743">
        <f>VLOOKUP($J743,'Product_Dim (2)'!$A$2:$G$101,7,FALSE)</f>
        <v>82</v>
      </c>
      <c r="O743" t="s">
        <v>1769</v>
      </c>
      <c r="P743" t="str">
        <f>VLOOKUP($O743,'Store_Dim (2)'!$A$2:$E$21,2,FALSE)</f>
        <v>Moore, Padilla and Butler</v>
      </c>
      <c r="Q743" t="str">
        <f>VLOOKUP(Table6[[#This Row],[Store_ID]],Table4[],3,FALSE)</f>
        <v>South</v>
      </c>
      <c r="R743" t="str">
        <f>VLOOKUP(Table6[[#This Row],[Store_ID]],Table4[],4,FALSE)</f>
        <v>East Johnstad</v>
      </c>
      <c r="S743" t="str">
        <f>VLOOKUP(Table6[[#This Row],[Store_ID]],Table4[],5,FALSE)</f>
        <v>Flagship</v>
      </c>
      <c r="T743">
        <v>1</v>
      </c>
      <c r="U743" s="6">
        <v>431.69</v>
      </c>
      <c r="V743" s="10">
        <v>0.09</v>
      </c>
      <c r="W743" t="s">
        <v>1807</v>
      </c>
      <c r="X743" s="6">
        <v>392.83789999999999</v>
      </c>
      <c r="AE743"/>
    </row>
    <row r="744" spans="1:31" x14ac:dyDescent="0.25">
      <c r="A744" t="s">
        <v>2551</v>
      </c>
      <c r="B744" t="str">
        <f>VLOOKUP(Table6[[#This Row],[Customer_ID]],Table1[[Customer_ID]:[Name]],2,FALSE)</f>
        <v>Eric Wolfe</v>
      </c>
      <c r="C744" t="str">
        <f>VLOOKUP(Table6[[#This Row],[Customer_ID]],Table1[[Customer_ID]:[City]],5,FALSE)</f>
        <v>Garciaview</v>
      </c>
      <c r="D744">
        <f>VLOOKUP(Table6[[#This Row],[Customer_ID]],Table1[],3,FALSE)</f>
        <v>18</v>
      </c>
      <c r="E744" t="str">
        <f>VLOOKUP(Table6[[#This Row],[Customer_ID]],Table1[],4,FALSE)</f>
        <v>Female</v>
      </c>
      <c r="F744" t="str">
        <f>VLOOKUP(Table6[[#This Row],[Customer_ID]],Table1[],6,FALSE)</f>
        <v>Louisiana</v>
      </c>
      <c r="G744" t="str">
        <f>VLOOKUP(Table6[[#This Row],[Customer_ID]],Table1[],8,FALSE)</f>
        <v>Gold</v>
      </c>
      <c r="H744" t="s">
        <v>1246</v>
      </c>
      <c r="I744" s="16">
        <v>45648</v>
      </c>
      <c r="J744" t="s">
        <v>1567</v>
      </c>
      <c r="K744" t="str">
        <f>VLOOKUP($J744,'Product_Dim (2)'!$A$2:$G$101,{3,4,5,6},FALSE)</f>
        <v>Clothing</v>
      </c>
      <c r="L744" t="str">
        <f>VLOOKUP($J744,'Product_Dim (2)'!$A$2:$G$101,{4,5,6},FALSE)</f>
        <v>Bottoms</v>
      </c>
      <c r="M744" s="6">
        <f t="array" ref="M744">VLOOKUP($J744,'Product_Dim (2)'!$A$2:$G$101,{6},FALSE)</f>
        <v>265.73266666666666</v>
      </c>
      <c r="N744">
        <f>VLOOKUP($J744,'Product_Dim (2)'!$A$2:$G$101,7,FALSE)</f>
        <v>343</v>
      </c>
      <c r="O744" t="s">
        <v>1756</v>
      </c>
      <c r="P744" t="str">
        <f>VLOOKUP($O744,'Store_Dim (2)'!$A$2:$E$21,2,FALSE)</f>
        <v>Gray Ltd</v>
      </c>
      <c r="Q744" t="str">
        <f>VLOOKUP(Table6[[#This Row],[Store_ID]],Table4[],3,FALSE)</f>
        <v>North</v>
      </c>
      <c r="R744" t="str">
        <f>VLOOKUP(Table6[[#This Row],[Store_ID]],Table4[],4,FALSE)</f>
        <v>New Michaelchester</v>
      </c>
      <c r="S744" t="str">
        <f>VLOOKUP(Table6[[#This Row],[Store_ID]],Table4[],5,FALSE)</f>
        <v>Outlet</v>
      </c>
      <c r="T744">
        <v>3</v>
      </c>
      <c r="U744" s="6">
        <v>438.65</v>
      </c>
      <c r="V744" s="10">
        <v>0.28999999999999998</v>
      </c>
      <c r="W744" t="s">
        <v>1809</v>
      </c>
      <c r="X744" s="6">
        <v>934.32449999999983</v>
      </c>
      <c r="AE744"/>
    </row>
    <row r="745" spans="1:31" x14ac:dyDescent="0.25">
      <c r="A745" t="s">
        <v>2552</v>
      </c>
      <c r="B745" t="str">
        <f>VLOOKUP(Table6[[#This Row],[Customer_ID]],Table1[[Customer_ID]:[Name]],2,FALSE)</f>
        <v>Thomas Rhodes</v>
      </c>
      <c r="C745" t="str">
        <f>VLOOKUP(Table6[[#This Row],[Customer_ID]],Table1[[Customer_ID]:[City]],5,FALSE)</f>
        <v>Port Richard</v>
      </c>
      <c r="D745">
        <f>VLOOKUP(Table6[[#This Row],[Customer_ID]],Table1[],3,FALSE)</f>
        <v>41</v>
      </c>
      <c r="E745" t="str">
        <f>VLOOKUP(Table6[[#This Row],[Customer_ID]],Table1[],4,FALSE)</f>
        <v>Female</v>
      </c>
      <c r="F745" t="str">
        <f>VLOOKUP(Table6[[#This Row],[Customer_ID]],Table1[],6,FALSE)</f>
        <v>West Virginia</v>
      </c>
      <c r="G745" t="str">
        <f>VLOOKUP(Table6[[#This Row],[Customer_ID]],Table1[],8,FALSE)</f>
        <v>Bronze</v>
      </c>
      <c r="H745" t="s">
        <v>565</v>
      </c>
      <c r="I745" s="16">
        <v>45384</v>
      </c>
      <c r="J745" t="s">
        <v>1689</v>
      </c>
      <c r="K745" t="str">
        <f>VLOOKUP($J745,'Product_Dim (2)'!$A$2:$G$101,{3,4,5,6},FALSE)</f>
        <v>Home</v>
      </c>
      <c r="L745" t="str">
        <f>VLOOKUP($J745,'Product_Dim (2)'!$A$2:$G$101,{4,5,6},FALSE)</f>
        <v>Lighting</v>
      </c>
      <c r="M745" s="6">
        <f t="array" ref="M745">VLOOKUP($J745,'Product_Dim (2)'!$A$2:$G$101,{6},FALSE)</f>
        <v>228.53</v>
      </c>
      <c r="N745">
        <f>VLOOKUP($J745,'Product_Dim (2)'!$A$2:$G$101,7,FALSE)</f>
        <v>469</v>
      </c>
      <c r="O745" t="s">
        <v>1749</v>
      </c>
      <c r="P745" t="str">
        <f>VLOOKUP($O745,'Store_Dim (2)'!$A$2:$E$21,2,FALSE)</f>
        <v>Johnson-Wright</v>
      </c>
      <c r="Q745" t="str">
        <f>VLOOKUP(Table6[[#This Row],[Store_ID]],Table4[],3,FALSE)</f>
        <v>North</v>
      </c>
      <c r="R745" t="str">
        <f>VLOOKUP(Table6[[#This Row],[Store_ID]],Table4[],4,FALSE)</f>
        <v>Hoodberg</v>
      </c>
      <c r="S745" t="str">
        <f>VLOOKUP(Table6[[#This Row],[Store_ID]],Table4[],5,FALSE)</f>
        <v>Outlet</v>
      </c>
      <c r="T745">
        <v>3</v>
      </c>
      <c r="U745" s="6">
        <v>339.41</v>
      </c>
      <c r="V745" s="10">
        <v>0.26</v>
      </c>
      <c r="W745" t="s">
        <v>1807</v>
      </c>
      <c r="X745" s="6">
        <v>753.49019999999996</v>
      </c>
      <c r="AE745"/>
    </row>
    <row r="746" spans="1:31" x14ac:dyDescent="0.25">
      <c r="A746" t="s">
        <v>2553</v>
      </c>
      <c r="B746" t="str">
        <f>VLOOKUP(Table6[[#This Row],[Customer_ID]],Table1[[Customer_ID]:[Name]],2,FALSE)</f>
        <v>Manuel Fisher</v>
      </c>
      <c r="C746" t="str">
        <f>VLOOKUP(Table6[[#This Row],[Customer_ID]],Table1[[Customer_ID]:[City]],5,FALSE)</f>
        <v>Kanebury</v>
      </c>
      <c r="D746">
        <f>VLOOKUP(Table6[[#This Row],[Customer_ID]],Table1[],3,FALSE)</f>
        <v>21</v>
      </c>
      <c r="E746" t="str">
        <f>VLOOKUP(Table6[[#This Row],[Customer_ID]],Table1[],4,FALSE)</f>
        <v>Female</v>
      </c>
      <c r="F746" t="str">
        <f>VLOOKUP(Table6[[#This Row],[Customer_ID]],Table1[],6,FALSE)</f>
        <v>New Hampshire</v>
      </c>
      <c r="G746" t="str">
        <f>VLOOKUP(Table6[[#This Row],[Customer_ID]],Table1[],8,FALSE)</f>
        <v>Gold</v>
      </c>
      <c r="H746" t="s">
        <v>1433</v>
      </c>
      <c r="I746" s="16">
        <v>45687</v>
      </c>
      <c r="J746" t="s">
        <v>1689</v>
      </c>
      <c r="K746" t="str">
        <f>VLOOKUP($J746,'Product_Dim (2)'!$A$2:$G$101,{3,4,5,6},FALSE)</f>
        <v>Home</v>
      </c>
      <c r="L746" t="str">
        <f>VLOOKUP($J746,'Product_Dim (2)'!$A$2:$G$101,{4,5,6},FALSE)</f>
        <v>Lighting</v>
      </c>
      <c r="M746" s="6">
        <f t="array" ref="M746">VLOOKUP($J746,'Product_Dim (2)'!$A$2:$G$101,{6},FALSE)</f>
        <v>228.53</v>
      </c>
      <c r="N746">
        <f>VLOOKUP($J746,'Product_Dim (2)'!$A$2:$G$101,7,FALSE)</f>
        <v>469</v>
      </c>
      <c r="O746" t="s">
        <v>1769</v>
      </c>
      <c r="P746" t="str">
        <f>VLOOKUP($O746,'Store_Dim (2)'!$A$2:$E$21,2,FALSE)</f>
        <v>Moore, Padilla and Butler</v>
      </c>
      <c r="Q746" t="str">
        <f>VLOOKUP(Table6[[#This Row],[Store_ID]],Table4[],3,FALSE)</f>
        <v>South</v>
      </c>
      <c r="R746" t="str">
        <f>VLOOKUP(Table6[[#This Row],[Store_ID]],Table4[],4,FALSE)</f>
        <v>East Johnstad</v>
      </c>
      <c r="S746" t="str">
        <f>VLOOKUP(Table6[[#This Row],[Store_ID]],Table4[],5,FALSE)</f>
        <v>Flagship</v>
      </c>
      <c r="T746">
        <v>4</v>
      </c>
      <c r="U746" s="6">
        <v>848.47</v>
      </c>
      <c r="V746" s="10">
        <v>0.21</v>
      </c>
      <c r="W746" t="s">
        <v>1812</v>
      </c>
      <c r="X746" s="6">
        <v>2681.1651999999999</v>
      </c>
      <c r="AE746"/>
    </row>
    <row r="747" spans="1:31" x14ac:dyDescent="0.25">
      <c r="A747" t="s">
        <v>2554</v>
      </c>
      <c r="B747" t="str">
        <f>VLOOKUP(Table6[[#This Row],[Customer_ID]],Table1[[Customer_ID]:[Name]],2,FALSE)</f>
        <v>Jacob Wood</v>
      </c>
      <c r="C747" t="str">
        <f>VLOOKUP(Table6[[#This Row],[Customer_ID]],Table1[[Customer_ID]:[City]],5,FALSE)</f>
        <v>Lake Samanthafort</v>
      </c>
      <c r="D747">
        <f>VLOOKUP(Table6[[#This Row],[Customer_ID]],Table1[],3,FALSE)</f>
        <v>26</v>
      </c>
      <c r="E747" t="str">
        <f>VLOOKUP(Table6[[#This Row],[Customer_ID]],Table1[],4,FALSE)</f>
        <v>Male</v>
      </c>
      <c r="F747" t="str">
        <f>VLOOKUP(Table6[[#This Row],[Customer_ID]],Table1[],6,FALSE)</f>
        <v>Idaho</v>
      </c>
      <c r="G747" t="str">
        <f>VLOOKUP(Table6[[#This Row],[Customer_ID]],Table1[],8,FALSE)</f>
        <v>Gold</v>
      </c>
      <c r="H747" t="s">
        <v>625</v>
      </c>
      <c r="I747" s="16">
        <v>45747</v>
      </c>
      <c r="J747" t="s">
        <v>1665</v>
      </c>
      <c r="K747" t="str">
        <f>VLOOKUP($J747,'Product_Dim (2)'!$A$2:$G$101,{3,4,5,6},FALSE)</f>
        <v>Electronics</v>
      </c>
      <c r="L747" t="str">
        <f>VLOOKUP($J747,'Product_Dim (2)'!$A$2:$G$101,{4,5,6},FALSE)</f>
        <v>Accessories</v>
      </c>
      <c r="M747" s="6">
        <f t="array" ref="M747">VLOOKUP($J747,'Product_Dim (2)'!$A$2:$G$101,{6},FALSE)</f>
        <v>349.17</v>
      </c>
      <c r="N747">
        <f>VLOOKUP($J747,'Product_Dim (2)'!$A$2:$G$101,7,FALSE)</f>
        <v>476</v>
      </c>
      <c r="O747" t="s">
        <v>1765</v>
      </c>
      <c r="P747" t="str">
        <f>VLOOKUP($O747,'Store_Dim (2)'!$A$2:$E$21,2,FALSE)</f>
        <v>Bean, Jones and Park</v>
      </c>
      <c r="Q747" t="str">
        <f>VLOOKUP(Table6[[#This Row],[Store_ID]],Table4[],3,FALSE)</f>
        <v>West</v>
      </c>
      <c r="R747" t="str">
        <f>VLOOKUP(Table6[[#This Row],[Store_ID]],Table4[],4,FALSE)</f>
        <v>Thompsonborough</v>
      </c>
      <c r="S747" t="str">
        <f>VLOOKUP(Table6[[#This Row],[Store_ID]],Table4[],5,FALSE)</f>
        <v>Online</v>
      </c>
      <c r="T747">
        <v>1</v>
      </c>
      <c r="U747" s="6">
        <v>664.87</v>
      </c>
      <c r="V747" s="10">
        <v>0.08</v>
      </c>
      <c r="W747" t="s">
        <v>1809</v>
      </c>
      <c r="X747" s="6">
        <v>611.68040000000008</v>
      </c>
      <c r="AE747"/>
    </row>
    <row r="748" spans="1:31" x14ac:dyDescent="0.25">
      <c r="A748" t="s">
        <v>2555</v>
      </c>
      <c r="B748" t="str">
        <f>VLOOKUP(Table6[[#This Row],[Customer_ID]],Table1[[Customer_ID]:[Name]],2,FALSE)</f>
        <v>Sheila Wilson</v>
      </c>
      <c r="C748" t="str">
        <f>VLOOKUP(Table6[[#This Row],[Customer_ID]],Table1[[Customer_ID]:[City]],5,FALSE)</f>
        <v>South Dustin</v>
      </c>
      <c r="D748">
        <f>VLOOKUP(Table6[[#This Row],[Customer_ID]],Table1[],3,FALSE)</f>
        <v>35</v>
      </c>
      <c r="E748" t="str">
        <f>VLOOKUP(Table6[[#This Row],[Customer_ID]],Table1[],4,FALSE)</f>
        <v>Male</v>
      </c>
      <c r="F748" t="str">
        <f>VLOOKUP(Table6[[#This Row],[Customer_ID]],Table1[],6,FALSE)</f>
        <v>Tennessee</v>
      </c>
      <c r="G748" t="str">
        <f>VLOOKUP(Table6[[#This Row],[Customer_ID]],Table1[],8,FALSE)</f>
        <v>Silver</v>
      </c>
      <c r="H748" t="s">
        <v>348</v>
      </c>
      <c r="I748" s="16">
        <v>45687</v>
      </c>
      <c r="J748" t="s">
        <v>1579</v>
      </c>
      <c r="K748" t="str">
        <f>VLOOKUP($J748,'Product_Dim (2)'!$A$2:$G$101,{3,4,5,6},FALSE)</f>
        <v>Sports</v>
      </c>
      <c r="L748" t="str">
        <f>VLOOKUP($J748,'Product_Dim (2)'!$A$2:$G$101,{4,5,6},FALSE)</f>
        <v>Outdoor</v>
      </c>
      <c r="M748" s="6">
        <f t="array" ref="M748">VLOOKUP($J748,'Product_Dim (2)'!$A$2:$G$101,{6},FALSE)</f>
        <v>166.06</v>
      </c>
      <c r="N748">
        <f>VLOOKUP($J748,'Product_Dim (2)'!$A$2:$G$101,7,FALSE)</f>
        <v>340</v>
      </c>
      <c r="O748" t="s">
        <v>1762</v>
      </c>
      <c r="P748" t="str">
        <f>VLOOKUP($O748,'Store_Dim (2)'!$A$2:$E$21,2,FALSE)</f>
        <v>Martinez-Mullins</v>
      </c>
      <c r="Q748" t="str">
        <f>VLOOKUP(Table6[[#This Row],[Store_ID]],Table4[],3,FALSE)</f>
        <v>South</v>
      </c>
      <c r="R748" t="str">
        <f>VLOOKUP(Table6[[#This Row],[Store_ID]],Table4[],4,FALSE)</f>
        <v>Williamsfurt</v>
      </c>
      <c r="S748" t="str">
        <f>VLOOKUP(Table6[[#This Row],[Store_ID]],Table4[],5,FALSE)</f>
        <v>Online</v>
      </c>
      <c r="T748">
        <v>1</v>
      </c>
      <c r="U748" s="6">
        <v>412.11</v>
      </c>
      <c r="V748" s="10">
        <v>0.23</v>
      </c>
      <c r="W748" t="s">
        <v>1809</v>
      </c>
      <c r="X748" s="6">
        <v>317.32470000000001</v>
      </c>
      <c r="AE748"/>
    </row>
    <row r="749" spans="1:31" x14ac:dyDescent="0.25">
      <c r="A749" t="s">
        <v>2556</v>
      </c>
      <c r="B749" t="str">
        <f>VLOOKUP(Table6[[#This Row],[Customer_ID]],Table1[[Customer_ID]:[Name]],2,FALSE)</f>
        <v>Michael Chang</v>
      </c>
      <c r="C749" t="str">
        <f>VLOOKUP(Table6[[#This Row],[Customer_ID]],Table1[[Customer_ID]:[City]],5,FALSE)</f>
        <v>Kathrynport</v>
      </c>
      <c r="D749">
        <f>VLOOKUP(Table6[[#This Row],[Customer_ID]],Table1[],3,FALSE)</f>
        <v>50</v>
      </c>
      <c r="E749" t="str">
        <f>VLOOKUP(Table6[[#This Row],[Customer_ID]],Table1[],4,FALSE)</f>
        <v>Male</v>
      </c>
      <c r="F749" t="str">
        <f>VLOOKUP(Table6[[#This Row],[Customer_ID]],Table1[],6,FALSE)</f>
        <v>North Carolina</v>
      </c>
      <c r="G749" t="str">
        <f>VLOOKUP(Table6[[#This Row],[Customer_ID]],Table1[],8,FALSE)</f>
        <v>Platinum</v>
      </c>
      <c r="H749" t="s">
        <v>417</v>
      </c>
      <c r="I749" s="16">
        <v>45916</v>
      </c>
      <c r="J749" t="s">
        <v>1719</v>
      </c>
      <c r="K749" t="str">
        <f>VLOOKUP($J749,'Product_Dim (2)'!$A$2:$G$101,{3,4,5,6},FALSE)</f>
        <v>Beauty</v>
      </c>
      <c r="L749" t="str">
        <f>VLOOKUP($J749,'Product_Dim (2)'!$A$2:$G$101,{4,5,6},FALSE)</f>
        <v>Skincare</v>
      </c>
      <c r="M749" s="6">
        <f t="array" ref="M749">VLOOKUP($J749,'Product_Dim (2)'!$A$2:$G$101,{6},FALSE)</f>
        <v>358.47</v>
      </c>
      <c r="N749">
        <f>VLOOKUP($J749,'Product_Dim (2)'!$A$2:$G$101,7,FALSE)</f>
        <v>213</v>
      </c>
      <c r="O749" t="s">
        <v>1740</v>
      </c>
      <c r="P749" t="str">
        <f>VLOOKUP($O749,'Store_Dim (2)'!$A$2:$E$21,2,FALSE)</f>
        <v>Martinez, Adkins and Johnson</v>
      </c>
      <c r="Q749" t="str">
        <f>VLOOKUP(Table6[[#This Row],[Store_ID]],Table4[],3,FALSE)</f>
        <v>North</v>
      </c>
      <c r="R749" t="str">
        <f>VLOOKUP(Table6[[#This Row],[Store_ID]],Table4[],4,FALSE)</f>
        <v>Danielmouth</v>
      </c>
      <c r="S749" t="str">
        <f>VLOOKUP(Table6[[#This Row],[Store_ID]],Table4[],5,FALSE)</f>
        <v>Flagship</v>
      </c>
      <c r="T749">
        <v>1</v>
      </c>
      <c r="U749" s="6">
        <v>126.09</v>
      </c>
      <c r="V749" s="10">
        <v>0.05</v>
      </c>
      <c r="W749" t="s">
        <v>1812</v>
      </c>
      <c r="X749" s="6">
        <v>119.7855</v>
      </c>
      <c r="AE749"/>
    </row>
    <row r="750" spans="1:31" x14ac:dyDescent="0.25">
      <c r="A750" t="s">
        <v>2557</v>
      </c>
      <c r="B750" t="str">
        <f>VLOOKUP(Table6[[#This Row],[Customer_ID]],Table1[[Customer_ID]:[Name]],2,FALSE)</f>
        <v>Wanda Snyder</v>
      </c>
      <c r="C750" t="str">
        <f>VLOOKUP(Table6[[#This Row],[Customer_ID]],Table1[[Customer_ID]:[City]],5,FALSE)</f>
        <v>Frostmouth</v>
      </c>
      <c r="D750">
        <f>VLOOKUP(Table6[[#This Row],[Customer_ID]],Table1[],3,FALSE)</f>
        <v>54</v>
      </c>
      <c r="E750" t="str">
        <f>VLOOKUP(Table6[[#This Row],[Customer_ID]],Table1[],4,FALSE)</f>
        <v>Male</v>
      </c>
      <c r="F750" t="str">
        <f>VLOOKUP(Table6[[#This Row],[Customer_ID]],Table1[],6,FALSE)</f>
        <v>Vermont</v>
      </c>
      <c r="G750" t="str">
        <f>VLOOKUP(Table6[[#This Row],[Customer_ID]],Table1[],8,FALSE)</f>
        <v>Bronze</v>
      </c>
      <c r="H750" t="s">
        <v>642</v>
      </c>
      <c r="I750" s="16">
        <v>45917</v>
      </c>
      <c r="J750" t="s">
        <v>1665</v>
      </c>
      <c r="K750" t="str">
        <f>VLOOKUP($J750,'Product_Dim (2)'!$A$2:$G$101,{3,4,5,6},FALSE)</f>
        <v>Electronics</v>
      </c>
      <c r="L750" t="str">
        <f>VLOOKUP($J750,'Product_Dim (2)'!$A$2:$G$101,{4,5,6},FALSE)</f>
        <v>Accessories</v>
      </c>
      <c r="M750" s="6">
        <f t="array" ref="M750">VLOOKUP($J750,'Product_Dim (2)'!$A$2:$G$101,{6},FALSE)</f>
        <v>349.17</v>
      </c>
      <c r="N750">
        <f>VLOOKUP($J750,'Product_Dim (2)'!$A$2:$G$101,7,FALSE)</f>
        <v>476</v>
      </c>
      <c r="O750" t="s">
        <v>1772</v>
      </c>
      <c r="P750" t="str">
        <f>VLOOKUP($O750,'Store_Dim (2)'!$A$2:$E$21,2,FALSE)</f>
        <v>Hill, Wagner and Ballard</v>
      </c>
      <c r="Q750" t="str">
        <f>VLOOKUP(Table6[[#This Row],[Store_ID]],Table4[],3,FALSE)</f>
        <v>East</v>
      </c>
      <c r="R750" t="str">
        <f>VLOOKUP(Table6[[#This Row],[Store_ID]],Table4[],4,FALSE)</f>
        <v>East Davidville</v>
      </c>
      <c r="S750" t="str">
        <f>VLOOKUP(Table6[[#This Row],[Store_ID]],Table4[],5,FALSE)</f>
        <v>Online</v>
      </c>
      <c r="T750">
        <v>4</v>
      </c>
      <c r="U750" s="6">
        <v>602.39</v>
      </c>
      <c r="V750" s="10">
        <v>0.19</v>
      </c>
      <c r="W750" t="s">
        <v>1812</v>
      </c>
      <c r="X750" s="6">
        <v>1951.7436</v>
      </c>
      <c r="AE750"/>
    </row>
    <row r="751" spans="1:31" x14ac:dyDescent="0.25">
      <c r="A751" t="s">
        <v>2558</v>
      </c>
      <c r="B751" t="str">
        <f>VLOOKUP(Table6[[#This Row],[Customer_ID]],Table1[[Customer_ID]:[Name]],2,FALSE)</f>
        <v>Andrew Smith</v>
      </c>
      <c r="C751" t="str">
        <f>VLOOKUP(Table6[[#This Row],[Customer_ID]],Table1[[Customer_ID]:[City]],5,FALSE)</f>
        <v>East Matthew</v>
      </c>
      <c r="D751">
        <f>VLOOKUP(Table6[[#This Row],[Customer_ID]],Table1[],3,FALSE)</f>
        <v>60</v>
      </c>
      <c r="E751" t="str">
        <f>VLOOKUP(Table6[[#This Row],[Customer_ID]],Table1[],4,FALSE)</f>
        <v>Male</v>
      </c>
      <c r="F751" t="str">
        <f>VLOOKUP(Table6[[#This Row],[Customer_ID]],Table1[],6,FALSE)</f>
        <v>Wisconsin</v>
      </c>
      <c r="G751" t="str">
        <f>VLOOKUP(Table6[[#This Row],[Customer_ID]],Table1[],8,FALSE)</f>
        <v>Bronze</v>
      </c>
      <c r="H751" t="s">
        <v>1012</v>
      </c>
      <c r="I751" s="16">
        <v>45941</v>
      </c>
      <c r="J751" t="s">
        <v>1695</v>
      </c>
      <c r="K751" t="str">
        <f>VLOOKUP($J751,'Product_Dim (2)'!$A$2:$G$101,{3,4,5,6},FALSE)</f>
        <v>Sports</v>
      </c>
      <c r="L751" t="str">
        <f>VLOOKUP($J751,'Product_Dim (2)'!$A$2:$G$101,{4,5,6},FALSE)</f>
        <v>Fitness</v>
      </c>
      <c r="M751" s="6">
        <f t="array" ref="M751">VLOOKUP($J751,'Product_Dim (2)'!$A$2:$G$101,{6},FALSE)</f>
        <v>152.91999999999999</v>
      </c>
      <c r="N751">
        <f>VLOOKUP($J751,'Product_Dim (2)'!$A$2:$G$101,7,FALSE)</f>
        <v>281</v>
      </c>
      <c r="O751" t="s">
        <v>1749</v>
      </c>
      <c r="P751" t="str">
        <f>VLOOKUP($O751,'Store_Dim (2)'!$A$2:$E$21,2,FALSE)</f>
        <v>Johnson-Wright</v>
      </c>
      <c r="Q751" t="str">
        <f>VLOOKUP(Table6[[#This Row],[Store_ID]],Table4[],3,FALSE)</f>
        <v>North</v>
      </c>
      <c r="R751" t="str">
        <f>VLOOKUP(Table6[[#This Row],[Store_ID]],Table4[],4,FALSE)</f>
        <v>Hoodberg</v>
      </c>
      <c r="S751" t="str">
        <f>VLOOKUP(Table6[[#This Row],[Store_ID]],Table4[],5,FALSE)</f>
        <v>Outlet</v>
      </c>
      <c r="T751">
        <v>3</v>
      </c>
      <c r="U751" s="6">
        <v>447.69</v>
      </c>
      <c r="V751" s="10">
        <v>0.02</v>
      </c>
      <c r="W751" t="s">
        <v>1812</v>
      </c>
      <c r="X751" s="6">
        <v>1316.2085999999999</v>
      </c>
      <c r="AE751"/>
    </row>
    <row r="752" spans="1:31" x14ac:dyDescent="0.25">
      <c r="A752" t="s">
        <v>2559</v>
      </c>
      <c r="B752" t="str">
        <f>VLOOKUP(Table6[[#This Row],[Customer_ID]],Table1[[Customer_ID]:[Name]],2,FALSE)</f>
        <v>Nicholas Webb</v>
      </c>
      <c r="C752" t="str">
        <f>VLOOKUP(Table6[[#This Row],[Customer_ID]],Table1[[Customer_ID]:[City]],5,FALSE)</f>
        <v>Lake Timothy</v>
      </c>
      <c r="D752">
        <f>VLOOKUP(Table6[[#This Row],[Customer_ID]],Table1[],3,FALSE)</f>
        <v>19</v>
      </c>
      <c r="E752" t="str">
        <f>VLOOKUP(Table6[[#This Row],[Customer_ID]],Table1[],4,FALSE)</f>
        <v>Male</v>
      </c>
      <c r="F752" t="str">
        <f>VLOOKUP(Table6[[#This Row],[Customer_ID]],Table1[],6,FALSE)</f>
        <v>Nevada</v>
      </c>
      <c r="G752" t="str">
        <f>VLOOKUP(Table6[[#This Row],[Customer_ID]],Table1[],8,FALSE)</f>
        <v>Gold</v>
      </c>
      <c r="H752" t="s">
        <v>788</v>
      </c>
      <c r="I752" s="16">
        <v>45778</v>
      </c>
      <c r="J752" t="s">
        <v>1599</v>
      </c>
      <c r="K752" t="str">
        <f>VLOOKUP($J752,'Product_Dim (2)'!$A$2:$G$101,{3,4,5,6},FALSE)</f>
        <v>Electronics</v>
      </c>
      <c r="L752" t="str">
        <f>VLOOKUP($J752,'Product_Dim (2)'!$A$2:$G$101,{4,5,6},FALSE)</f>
        <v>Computer</v>
      </c>
      <c r="M752" s="6">
        <f t="array" ref="M752">VLOOKUP($J752,'Product_Dim (2)'!$A$2:$G$101,{6},FALSE)</f>
        <v>419.28</v>
      </c>
      <c r="N752">
        <f>VLOOKUP($J752,'Product_Dim (2)'!$A$2:$G$101,7,FALSE)</f>
        <v>86</v>
      </c>
      <c r="O752" t="s">
        <v>1749</v>
      </c>
      <c r="P752" t="str">
        <f>VLOOKUP($O752,'Store_Dim (2)'!$A$2:$E$21,2,FALSE)</f>
        <v>Johnson-Wright</v>
      </c>
      <c r="Q752" t="str">
        <f>VLOOKUP(Table6[[#This Row],[Store_ID]],Table4[],3,FALSE)</f>
        <v>North</v>
      </c>
      <c r="R752" t="str">
        <f>VLOOKUP(Table6[[#This Row],[Store_ID]],Table4[],4,FALSE)</f>
        <v>Hoodberg</v>
      </c>
      <c r="S752" t="str">
        <f>VLOOKUP(Table6[[#This Row],[Store_ID]],Table4[],5,FALSE)</f>
        <v>Outlet</v>
      </c>
      <c r="T752">
        <v>3</v>
      </c>
      <c r="U752" s="6">
        <v>35.159999999999997</v>
      </c>
      <c r="V752" s="10">
        <v>0.04</v>
      </c>
      <c r="W752" t="s">
        <v>1812</v>
      </c>
      <c r="X752" s="6">
        <v>101.2608</v>
      </c>
      <c r="AE752"/>
    </row>
    <row r="753" spans="1:31" x14ac:dyDescent="0.25">
      <c r="A753" t="s">
        <v>2560</v>
      </c>
      <c r="B753" t="str">
        <f>VLOOKUP(Table6[[#This Row],[Customer_ID]],Table1[[Customer_ID]:[Name]],2,FALSE)</f>
        <v>Pamela Mcguire</v>
      </c>
      <c r="C753" t="str">
        <f>VLOOKUP(Table6[[#This Row],[Customer_ID]],Table1[[Customer_ID]:[City]],5,FALSE)</f>
        <v>South Jasontown</v>
      </c>
      <c r="D753">
        <f>VLOOKUP(Table6[[#This Row],[Customer_ID]],Table1[],3,FALSE)</f>
        <v>54</v>
      </c>
      <c r="E753" t="str">
        <f>VLOOKUP(Table6[[#This Row],[Customer_ID]],Table1[],4,FALSE)</f>
        <v>Male</v>
      </c>
      <c r="F753" t="str">
        <f>VLOOKUP(Table6[[#This Row],[Customer_ID]],Table1[],6,FALSE)</f>
        <v>Illinois</v>
      </c>
      <c r="G753" t="str">
        <f>VLOOKUP(Table6[[#This Row],[Customer_ID]],Table1[],8,FALSE)</f>
        <v>Platinum</v>
      </c>
      <c r="H753" t="s">
        <v>1027</v>
      </c>
      <c r="I753" s="16">
        <v>45740</v>
      </c>
      <c r="J753" t="s">
        <v>1675</v>
      </c>
      <c r="K753" t="str">
        <f>VLOOKUP($J753,'Product_Dim (2)'!$A$2:$G$101,{3,4,5,6},FALSE)</f>
        <v>Sports</v>
      </c>
      <c r="L753" t="str">
        <f>VLOOKUP($J753,'Product_Dim (2)'!$A$2:$G$101,{4,5,6},FALSE)</f>
        <v>Fitness</v>
      </c>
      <c r="M753" s="6">
        <f t="array" ref="M753">VLOOKUP($J753,'Product_Dim (2)'!$A$2:$G$101,{6},FALSE)</f>
        <v>477.61</v>
      </c>
      <c r="N753">
        <f>VLOOKUP($J753,'Product_Dim (2)'!$A$2:$G$101,7,FALSE)</f>
        <v>300</v>
      </c>
      <c r="O753" t="s">
        <v>1775</v>
      </c>
      <c r="P753" t="str">
        <f>VLOOKUP($O753,'Store_Dim (2)'!$A$2:$E$21,2,FALSE)</f>
        <v>Aguirre-Keller</v>
      </c>
      <c r="Q753" t="str">
        <f>VLOOKUP(Table6[[#This Row],[Store_ID]],Table4[],3,FALSE)</f>
        <v>South</v>
      </c>
      <c r="R753" t="str">
        <f>VLOOKUP(Table6[[#This Row],[Store_ID]],Table4[],4,FALSE)</f>
        <v>Lake Michael</v>
      </c>
      <c r="S753" t="str">
        <f>VLOOKUP(Table6[[#This Row],[Store_ID]],Table4[],5,FALSE)</f>
        <v>Online</v>
      </c>
      <c r="T753">
        <v>2</v>
      </c>
      <c r="U753" s="6">
        <v>838.59</v>
      </c>
      <c r="V753" s="10">
        <v>0.18</v>
      </c>
      <c r="W753" t="s">
        <v>1812</v>
      </c>
      <c r="X753" s="6">
        <v>1375.2876000000001</v>
      </c>
      <c r="AE753"/>
    </row>
    <row r="754" spans="1:31" x14ac:dyDescent="0.25">
      <c r="A754" t="s">
        <v>2561</v>
      </c>
      <c r="B754" t="str">
        <f>VLOOKUP(Table6[[#This Row],[Customer_ID]],Table1[[Customer_ID]:[Name]],2,FALSE)</f>
        <v>Jamie Yoder</v>
      </c>
      <c r="C754" t="str">
        <f>VLOOKUP(Table6[[#This Row],[Customer_ID]],Table1[[Customer_ID]:[City]],5,FALSE)</f>
        <v>New Gabrielleville</v>
      </c>
      <c r="D754">
        <f>VLOOKUP(Table6[[#This Row],[Customer_ID]],Table1[],3,FALSE)</f>
        <v>43</v>
      </c>
      <c r="E754" t="str">
        <f>VLOOKUP(Table6[[#This Row],[Customer_ID]],Table1[],4,FALSE)</f>
        <v>Male</v>
      </c>
      <c r="F754" t="str">
        <f>VLOOKUP(Table6[[#This Row],[Customer_ID]],Table1[],6,FALSE)</f>
        <v>Wisconsin</v>
      </c>
      <c r="G754" t="str">
        <f>VLOOKUP(Table6[[#This Row],[Customer_ID]],Table1[],8,FALSE)</f>
        <v>Platinum</v>
      </c>
      <c r="H754" t="s">
        <v>316</v>
      </c>
      <c r="I754" s="16">
        <v>45598</v>
      </c>
      <c r="J754" t="s">
        <v>1649</v>
      </c>
      <c r="K754" t="str">
        <f>VLOOKUP($J754,'Product_Dim (2)'!$A$2:$G$101,{3,4,5,6},FALSE)</f>
        <v>Beauty</v>
      </c>
      <c r="L754" t="str">
        <f>VLOOKUP($J754,'Product_Dim (2)'!$A$2:$G$101,{4,5,6},FALSE)</f>
        <v>Haircare</v>
      </c>
      <c r="M754" s="6">
        <f t="array" ref="M754">VLOOKUP($J754,'Product_Dim (2)'!$A$2:$G$101,{6},FALSE)</f>
        <v>17.309999999999999</v>
      </c>
      <c r="N754">
        <f>VLOOKUP($J754,'Product_Dim (2)'!$A$2:$G$101,7,FALSE)</f>
        <v>399</v>
      </c>
      <c r="O754" t="s">
        <v>1759</v>
      </c>
      <c r="P754" t="str">
        <f>VLOOKUP($O754,'Store_Dim (2)'!$A$2:$E$21,2,FALSE)</f>
        <v>Benson-Elliott</v>
      </c>
      <c r="Q754" t="str">
        <f>VLOOKUP(Table6[[#This Row],[Store_ID]],Table4[],3,FALSE)</f>
        <v>East</v>
      </c>
      <c r="R754" t="str">
        <f>VLOOKUP(Table6[[#This Row],[Store_ID]],Table4[],4,FALSE)</f>
        <v>Port Josephberg</v>
      </c>
      <c r="S754" t="str">
        <f>VLOOKUP(Table6[[#This Row],[Store_ID]],Table4[],5,FALSE)</f>
        <v>Online</v>
      </c>
      <c r="T754">
        <v>4</v>
      </c>
      <c r="U754" s="6">
        <v>867.94</v>
      </c>
      <c r="V754" s="10">
        <v>0.26</v>
      </c>
      <c r="W754" t="s">
        <v>1809</v>
      </c>
      <c r="X754" s="6">
        <v>2569.1024000000002</v>
      </c>
      <c r="AE754"/>
    </row>
    <row r="755" spans="1:31" x14ac:dyDescent="0.25">
      <c r="A755" t="s">
        <v>2562</v>
      </c>
      <c r="B755" t="str">
        <f>VLOOKUP(Table6[[#This Row],[Customer_ID]],Table1[[Customer_ID]:[Name]],2,FALSE)</f>
        <v>Megan Greer</v>
      </c>
      <c r="C755" t="str">
        <f>VLOOKUP(Table6[[#This Row],[Customer_ID]],Table1[[Customer_ID]:[City]],5,FALSE)</f>
        <v>West John</v>
      </c>
      <c r="D755">
        <f>VLOOKUP(Table6[[#This Row],[Customer_ID]],Table1[],3,FALSE)</f>
        <v>18</v>
      </c>
      <c r="E755" t="str">
        <f>VLOOKUP(Table6[[#This Row],[Customer_ID]],Table1[],4,FALSE)</f>
        <v>Female</v>
      </c>
      <c r="F755" t="str">
        <f>VLOOKUP(Table6[[#This Row],[Customer_ID]],Table1[],6,FALSE)</f>
        <v>Alaska</v>
      </c>
      <c r="G755" t="str">
        <f>VLOOKUP(Table6[[#This Row],[Customer_ID]],Table1[],8,FALSE)</f>
        <v>Platinum</v>
      </c>
      <c r="H755" t="s">
        <v>637</v>
      </c>
      <c r="I755" s="16">
        <v>45591</v>
      </c>
      <c r="J755" t="s">
        <v>1609</v>
      </c>
      <c r="K755" t="str">
        <f>VLOOKUP($J755,'Product_Dim (2)'!$A$2:$G$101,{3,4,5,6},FALSE)</f>
        <v>Electronics</v>
      </c>
      <c r="L755" t="str">
        <f>VLOOKUP($J755,'Product_Dim (2)'!$A$2:$G$101,{4,5,6},FALSE)</f>
        <v>Mobile</v>
      </c>
      <c r="M755" s="6">
        <f t="array" ref="M755">VLOOKUP($J755,'Product_Dim (2)'!$A$2:$G$101,{6},FALSE)</f>
        <v>326.06</v>
      </c>
      <c r="N755">
        <f>VLOOKUP($J755,'Product_Dim (2)'!$A$2:$G$101,7,FALSE)</f>
        <v>301</v>
      </c>
      <c r="O755" t="s">
        <v>1790</v>
      </c>
      <c r="P755" t="str">
        <f>VLOOKUP($O755,'Store_Dim (2)'!$A$2:$E$21,2,FALSE)</f>
        <v>Holloway Ltd</v>
      </c>
      <c r="Q755" t="str">
        <f>VLOOKUP(Table6[[#This Row],[Store_ID]],Table4[],3,FALSE)</f>
        <v>North</v>
      </c>
      <c r="R755" t="str">
        <f>VLOOKUP(Table6[[#This Row],[Store_ID]],Table4[],4,FALSE)</f>
        <v>Bensonhaven</v>
      </c>
      <c r="S755" t="str">
        <f>VLOOKUP(Table6[[#This Row],[Store_ID]],Table4[],5,FALSE)</f>
        <v>Flagship</v>
      </c>
      <c r="T755">
        <v>1</v>
      </c>
      <c r="U755" s="6">
        <v>623.88</v>
      </c>
      <c r="V755" s="10">
        <v>0.25</v>
      </c>
      <c r="W755" t="s">
        <v>1807</v>
      </c>
      <c r="X755" s="6">
        <v>467.91</v>
      </c>
      <c r="AE755"/>
    </row>
    <row r="756" spans="1:31" x14ac:dyDescent="0.25">
      <c r="A756" t="s">
        <v>2563</v>
      </c>
      <c r="B756" t="str">
        <f>VLOOKUP(Table6[[#This Row],[Customer_ID]],Table1[[Customer_ID]:[Name]],2,FALSE)</f>
        <v>Curtis Lam</v>
      </c>
      <c r="C756" t="str">
        <f>VLOOKUP(Table6[[#This Row],[Customer_ID]],Table1[[Customer_ID]:[City]],5,FALSE)</f>
        <v>Butlerberg</v>
      </c>
      <c r="D756">
        <f>VLOOKUP(Table6[[#This Row],[Customer_ID]],Table1[],3,FALSE)</f>
        <v>55</v>
      </c>
      <c r="E756" t="str">
        <f>VLOOKUP(Table6[[#This Row],[Customer_ID]],Table1[],4,FALSE)</f>
        <v>Male</v>
      </c>
      <c r="F756" t="str">
        <f>VLOOKUP(Table6[[#This Row],[Customer_ID]],Table1[],6,FALSE)</f>
        <v>Kentucky</v>
      </c>
      <c r="G756" t="str">
        <f>VLOOKUP(Table6[[#This Row],[Customer_ID]],Table1[],8,FALSE)</f>
        <v>Platinum</v>
      </c>
      <c r="H756" t="s">
        <v>579</v>
      </c>
      <c r="I756" s="16">
        <v>45546</v>
      </c>
      <c r="J756" t="s">
        <v>1615</v>
      </c>
      <c r="K756" t="str">
        <f>VLOOKUP($J756,'Product_Dim (2)'!$A$2:$G$101,{3,4,5,6},FALSE)</f>
        <v>Electronics</v>
      </c>
      <c r="L756" t="str">
        <f>VLOOKUP($J756,'Product_Dim (2)'!$A$2:$G$101,{4,5,6},FALSE)</f>
        <v>Accessories</v>
      </c>
      <c r="M756" s="6">
        <f t="array" ref="M756">VLOOKUP($J756,'Product_Dim (2)'!$A$2:$G$101,{6},FALSE)</f>
        <v>450.71</v>
      </c>
      <c r="N756">
        <f>VLOOKUP($J756,'Product_Dim (2)'!$A$2:$G$101,7,FALSE)</f>
        <v>389</v>
      </c>
      <c r="O756" t="s">
        <v>1782</v>
      </c>
      <c r="P756" t="str">
        <f>VLOOKUP($O756,'Store_Dim (2)'!$A$2:$E$21,2,FALSE)</f>
        <v>Mcdonald Inc</v>
      </c>
      <c r="Q756" t="str">
        <f>VLOOKUP(Table6[[#This Row],[Store_ID]],Table4[],3,FALSE)</f>
        <v>South</v>
      </c>
      <c r="R756" t="str">
        <f>VLOOKUP(Table6[[#This Row],[Store_ID]],Table4[],4,FALSE)</f>
        <v>Christopherland</v>
      </c>
      <c r="S756" t="str">
        <f>VLOOKUP(Table6[[#This Row],[Store_ID]],Table4[],5,FALSE)</f>
        <v>Outlet</v>
      </c>
      <c r="T756">
        <v>2</v>
      </c>
      <c r="U756" s="6">
        <v>567.95000000000005</v>
      </c>
      <c r="V756" s="10">
        <v>0.12</v>
      </c>
      <c r="W756" t="s">
        <v>1809</v>
      </c>
      <c r="X756" s="6">
        <v>999.5920000000001</v>
      </c>
      <c r="AE756"/>
    </row>
    <row r="757" spans="1:31" x14ac:dyDescent="0.25">
      <c r="A757" t="s">
        <v>2564</v>
      </c>
      <c r="B757" t="str">
        <f>VLOOKUP(Table6[[#This Row],[Customer_ID]],Table1[[Customer_ID]:[Name]],2,FALSE)</f>
        <v>Kristy Dunlap</v>
      </c>
      <c r="C757" t="str">
        <f>VLOOKUP(Table6[[#This Row],[Customer_ID]],Table1[[Customer_ID]:[City]],5,FALSE)</f>
        <v>Whiteport</v>
      </c>
      <c r="D757">
        <f>VLOOKUP(Table6[[#This Row],[Customer_ID]],Table1[],3,FALSE)</f>
        <v>64</v>
      </c>
      <c r="E757" t="str">
        <f>VLOOKUP(Table6[[#This Row],[Customer_ID]],Table1[],4,FALSE)</f>
        <v>Female</v>
      </c>
      <c r="F757" t="str">
        <f>VLOOKUP(Table6[[#This Row],[Customer_ID]],Table1[],6,FALSE)</f>
        <v>North Carolina</v>
      </c>
      <c r="G757" t="str">
        <f>VLOOKUP(Table6[[#This Row],[Customer_ID]],Table1[],8,FALSE)</f>
        <v>Platinum</v>
      </c>
      <c r="H757" t="s">
        <v>1007</v>
      </c>
      <c r="I757" s="16">
        <v>45483</v>
      </c>
      <c r="J757" t="s">
        <v>1593</v>
      </c>
      <c r="K757" t="str">
        <f>VLOOKUP($J757,'Product_Dim (2)'!$A$2:$G$101,{3,4,5,6},FALSE)</f>
        <v>Sports</v>
      </c>
      <c r="L757" t="str">
        <f>VLOOKUP($J757,'Product_Dim (2)'!$A$2:$G$101,{4,5,6},FALSE)</f>
        <v>Team Sports</v>
      </c>
      <c r="M757" s="6">
        <f t="array" ref="M757">VLOOKUP($J757,'Product_Dim (2)'!$A$2:$G$101,{6},FALSE)</f>
        <v>204.39</v>
      </c>
      <c r="N757">
        <f>VLOOKUP($J757,'Product_Dim (2)'!$A$2:$G$101,7,FALSE)</f>
        <v>281</v>
      </c>
      <c r="O757" t="s">
        <v>1793</v>
      </c>
      <c r="P757" t="str">
        <f>VLOOKUP($O757,'Store_Dim (2)'!$A$2:$E$21,2,FALSE)</f>
        <v>Guerrero-Schmitt</v>
      </c>
      <c r="Q757" t="str">
        <f>VLOOKUP(Table6[[#This Row],[Store_ID]],Table4[],3,FALSE)</f>
        <v>East</v>
      </c>
      <c r="R757" t="str">
        <f>VLOOKUP(Table6[[#This Row],[Store_ID]],Table4[],4,FALSE)</f>
        <v>East Stevechester</v>
      </c>
      <c r="S757" t="str">
        <f>VLOOKUP(Table6[[#This Row],[Store_ID]],Table4[],5,FALSE)</f>
        <v>Flagship</v>
      </c>
      <c r="T757">
        <v>2</v>
      </c>
      <c r="U757" s="6">
        <v>671.69</v>
      </c>
      <c r="V757" s="10">
        <v>0.19</v>
      </c>
      <c r="W757" t="s">
        <v>1807</v>
      </c>
      <c r="X757" s="6">
        <v>1088.1378</v>
      </c>
      <c r="AE757"/>
    </row>
    <row r="758" spans="1:31" x14ac:dyDescent="0.25">
      <c r="A758" t="s">
        <v>2565</v>
      </c>
      <c r="B758" t="str">
        <f>VLOOKUP(Table6[[#This Row],[Customer_ID]],Table1[[Customer_ID]:[Name]],2,FALSE)</f>
        <v>Ronald Jones</v>
      </c>
      <c r="C758" t="str">
        <f>VLOOKUP(Table6[[#This Row],[Customer_ID]],Table1[[Customer_ID]:[City]],5,FALSE)</f>
        <v>Brownshire</v>
      </c>
      <c r="D758">
        <f>VLOOKUP(Table6[[#This Row],[Customer_ID]],Table1[],3,FALSE)</f>
        <v>26</v>
      </c>
      <c r="E758" t="str">
        <f>VLOOKUP(Table6[[#This Row],[Customer_ID]],Table1[],4,FALSE)</f>
        <v>Female</v>
      </c>
      <c r="F758" t="str">
        <f>VLOOKUP(Table6[[#This Row],[Customer_ID]],Table1[],6,FALSE)</f>
        <v>Tennessee</v>
      </c>
      <c r="G758" t="str">
        <f>VLOOKUP(Table6[[#This Row],[Customer_ID]],Table1[],8,FALSE)</f>
        <v>Silver</v>
      </c>
      <c r="H758" t="s">
        <v>666</v>
      </c>
      <c r="I758" s="16">
        <v>45786</v>
      </c>
      <c r="J758" t="s">
        <v>1540</v>
      </c>
      <c r="K758" t="str">
        <f>VLOOKUP($J758,'Product_Dim (2)'!$A$2:$G$101,{3,4,5,6},FALSE)</f>
        <v>Beauty</v>
      </c>
      <c r="L758" t="str">
        <f>VLOOKUP($J758,'Product_Dim (2)'!$A$2:$G$101,{4,5,6},FALSE)</f>
        <v>Skincare</v>
      </c>
      <c r="M758" s="6">
        <f t="array" ref="M758">VLOOKUP($J758,'Product_Dim (2)'!$A$2:$G$101,{6},FALSE)</f>
        <v>312.8</v>
      </c>
      <c r="N758">
        <f>VLOOKUP($J758,'Product_Dim (2)'!$A$2:$G$101,7,FALSE)</f>
        <v>350</v>
      </c>
      <c r="O758" t="s">
        <v>1762</v>
      </c>
      <c r="P758" t="str">
        <f>VLOOKUP($O758,'Store_Dim (2)'!$A$2:$E$21,2,FALSE)</f>
        <v>Martinez-Mullins</v>
      </c>
      <c r="Q758" t="str">
        <f>VLOOKUP(Table6[[#This Row],[Store_ID]],Table4[],3,FALSE)</f>
        <v>South</v>
      </c>
      <c r="R758" t="str">
        <f>VLOOKUP(Table6[[#This Row],[Store_ID]],Table4[],4,FALSE)</f>
        <v>Williamsfurt</v>
      </c>
      <c r="S758" t="str">
        <f>VLOOKUP(Table6[[#This Row],[Store_ID]],Table4[],5,FALSE)</f>
        <v>Online</v>
      </c>
      <c r="T758">
        <v>2</v>
      </c>
      <c r="U758" s="6">
        <v>257.95999999999998</v>
      </c>
      <c r="V758" s="10">
        <v>0.21</v>
      </c>
      <c r="W758" t="s">
        <v>1809</v>
      </c>
      <c r="X758" s="6">
        <v>407.57679999999999</v>
      </c>
      <c r="AE758"/>
    </row>
    <row r="759" spans="1:31" x14ac:dyDescent="0.25">
      <c r="A759" t="s">
        <v>2566</v>
      </c>
      <c r="B759" t="str">
        <f>VLOOKUP(Table6[[#This Row],[Customer_ID]],Table1[[Customer_ID]:[Name]],2,FALSE)</f>
        <v>Tiffany Herrera</v>
      </c>
      <c r="C759" t="str">
        <f>VLOOKUP(Table6[[#This Row],[Customer_ID]],Table1[[Customer_ID]:[City]],5,FALSE)</f>
        <v>New Dianebury</v>
      </c>
      <c r="D759">
        <f>VLOOKUP(Table6[[#This Row],[Customer_ID]],Table1[],3,FALSE)</f>
        <v>52</v>
      </c>
      <c r="E759" t="str">
        <f>VLOOKUP(Table6[[#This Row],[Customer_ID]],Table1[],4,FALSE)</f>
        <v>Male</v>
      </c>
      <c r="F759" t="str">
        <f>VLOOKUP(Table6[[#This Row],[Customer_ID]],Table1[],6,FALSE)</f>
        <v>Virginia</v>
      </c>
      <c r="G759" t="str">
        <f>VLOOKUP(Table6[[#This Row],[Customer_ID]],Table1[],8,FALSE)</f>
        <v>Platinum</v>
      </c>
      <c r="H759" t="s">
        <v>660</v>
      </c>
      <c r="I759" s="16">
        <v>45475</v>
      </c>
      <c r="J759" t="s">
        <v>1727</v>
      </c>
      <c r="K759" t="str">
        <f>VLOOKUP($J759,'Product_Dim (2)'!$A$2:$G$101,{3,4,5,6},FALSE)</f>
        <v>Electronics</v>
      </c>
      <c r="L759" t="str">
        <f>VLOOKUP($J759,'Product_Dim (2)'!$A$2:$G$101,{4,5,6},FALSE)</f>
        <v>Audio</v>
      </c>
      <c r="M759" s="6">
        <f t="array" ref="M759">VLOOKUP($J759,'Product_Dim (2)'!$A$2:$G$101,{6},FALSE)</f>
        <v>431.67</v>
      </c>
      <c r="N759">
        <f>VLOOKUP($J759,'Product_Dim (2)'!$A$2:$G$101,7,FALSE)</f>
        <v>73</v>
      </c>
      <c r="O759" t="s">
        <v>1796</v>
      </c>
      <c r="P759" t="str">
        <f>VLOOKUP($O759,'Store_Dim (2)'!$A$2:$E$21,2,FALSE)</f>
        <v>Mann-Austin</v>
      </c>
      <c r="Q759" t="str">
        <f>VLOOKUP(Table6[[#This Row],[Store_ID]],Table4[],3,FALSE)</f>
        <v>East</v>
      </c>
      <c r="R759" t="str">
        <f>VLOOKUP(Table6[[#This Row],[Store_ID]],Table4[],4,FALSE)</f>
        <v>Vasquezborough</v>
      </c>
      <c r="S759" t="str">
        <f>VLOOKUP(Table6[[#This Row],[Store_ID]],Table4[],5,FALSE)</f>
        <v>Online</v>
      </c>
      <c r="T759">
        <v>4</v>
      </c>
      <c r="U759" s="6">
        <v>281.48</v>
      </c>
      <c r="V759" s="10">
        <v>0.27</v>
      </c>
      <c r="W759" t="s">
        <v>1809</v>
      </c>
      <c r="X759" s="6">
        <v>821.92160000000001</v>
      </c>
      <c r="AE759"/>
    </row>
    <row r="760" spans="1:31" x14ac:dyDescent="0.25">
      <c r="A760" t="s">
        <v>2567</v>
      </c>
      <c r="B760" t="str">
        <f>VLOOKUP(Table6[[#This Row],[Customer_ID]],Table1[[Customer_ID]:[Name]],2,FALSE)</f>
        <v>Robert House</v>
      </c>
      <c r="C760" t="str">
        <f>VLOOKUP(Table6[[#This Row],[Customer_ID]],Table1[[Customer_ID]:[City]],5,FALSE)</f>
        <v>Lake James</v>
      </c>
      <c r="D760">
        <f>VLOOKUP(Table6[[#This Row],[Customer_ID]],Table1[],3,FALSE)</f>
        <v>34</v>
      </c>
      <c r="E760" t="str">
        <f>VLOOKUP(Table6[[#This Row],[Customer_ID]],Table1[],4,FALSE)</f>
        <v>Male</v>
      </c>
      <c r="F760" t="str">
        <f>VLOOKUP(Table6[[#This Row],[Customer_ID]],Table1[],6,FALSE)</f>
        <v>Maryland</v>
      </c>
      <c r="G760" t="str">
        <f>VLOOKUP(Table6[[#This Row],[Customer_ID]],Table1[],8,FALSE)</f>
        <v>Gold</v>
      </c>
      <c r="H760" t="s">
        <v>986</v>
      </c>
      <c r="I760" s="16">
        <v>45470</v>
      </c>
      <c r="J760" t="s">
        <v>1571</v>
      </c>
      <c r="K760" t="str">
        <f>VLOOKUP($J760,'Product_Dim (2)'!$A$2:$G$101,{3,4,5,6},FALSE)</f>
        <v>Sports</v>
      </c>
      <c r="L760" t="str">
        <f>VLOOKUP($J760,'Product_Dim (2)'!$A$2:$G$101,{4,5,6},FALSE)</f>
        <v>Accessories</v>
      </c>
      <c r="M760" s="6">
        <f t="array" ref="M760">VLOOKUP($J760,'Product_Dim (2)'!$A$2:$G$101,{6},FALSE)</f>
        <v>131.51</v>
      </c>
      <c r="N760">
        <f ca="1">VLOOKUP($J760,'Product_Dim (2)'!$A$2:$G$101,7,FALSE)</f>
        <v>0</v>
      </c>
      <c r="O760" t="s">
        <v>1775</v>
      </c>
      <c r="P760" t="str">
        <f>VLOOKUP($O760,'Store_Dim (2)'!$A$2:$E$21,2,FALSE)</f>
        <v>Aguirre-Keller</v>
      </c>
      <c r="Q760" t="str">
        <f>VLOOKUP(Table6[[#This Row],[Store_ID]],Table4[],3,FALSE)</f>
        <v>South</v>
      </c>
      <c r="R760" t="str">
        <f>VLOOKUP(Table6[[#This Row],[Store_ID]],Table4[],4,FALSE)</f>
        <v>Lake Michael</v>
      </c>
      <c r="S760" t="str">
        <f>VLOOKUP(Table6[[#This Row],[Store_ID]],Table4[],5,FALSE)</f>
        <v>Online</v>
      </c>
      <c r="T760">
        <v>1</v>
      </c>
      <c r="U760" s="6">
        <v>202.13</v>
      </c>
      <c r="V760" s="10">
        <v>0.13</v>
      </c>
      <c r="W760" t="s">
        <v>1812</v>
      </c>
      <c r="X760" s="6">
        <v>175.85310000000001</v>
      </c>
      <c r="AE760"/>
    </row>
    <row r="761" spans="1:31" x14ac:dyDescent="0.25">
      <c r="A761" t="s">
        <v>2568</v>
      </c>
      <c r="B761" t="str">
        <f>VLOOKUP(Table6[[#This Row],[Customer_ID]],Table1[[Customer_ID]:[Name]],2,FALSE)</f>
        <v>Daisy Johnson Dds</v>
      </c>
      <c r="C761" t="str">
        <f>VLOOKUP(Table6[[#This Row],[Customer_ID]],Table1[[Customer_ID]:[City]],5,FALSE)</f>
        <v>North Stephanie</v>
      </c>
      <c r="D761">
        <f>VLOOKUP(Table6[[#This Row],[Customer_ID]],Table1[],3,FALSE)</f>
        <v>64</v>
      </c>
      <c r="E761" t="str">
        <f>VLOOKUP(Table6[[#This Row],[Customer_ID]],Table1[],4,FALSE)</f>
        <v>Male</v>
      </c>
      <c r="F761" t="str">
        <f>VLOOKUP(Table6[[#This Row],[Customer_ID]],Table1[],6,FALSE)</f>
        <v>Nebraska</v>
      </c>
      <c r="G761" t="str">
        <f>VLOOKUP(Table6[[#This Row],[Customer_ID]],Table1[],8,FALSE)</f>
        <v>Platinum</v>
      </c>
      <c r="H761" t="s">
        <v>856</v>
      </c>
      <c r="I761" s="16">
        <v>45243</v>
      </c>
      <c r="J761" t="s">
        <v>1679</v>
      </c>
      <c r="K761" t="str">
        <f>VLOOKUP($J761,'Product_Dim (2)'!$A$2:$G$101,{3,4,5,6},FALSE)</f>
        <v>Electronics</v>
      </c>
      <c r="L761" t="str">
        <f>VLOOKUP($J761,'Product_Dim (2)'!$A$2:$G$101,{4,5,6},FALSE)</f>
        <v>Audio</v>
      </c>
      <c r="M761" s="6">
        <f t="array" ref="M761">VLOOKUP($J761,'Product_Dim (2)'!$A$2:$G$101,{6},FALSE)</f>
        <v>403.71</v>
      </c>
      <c r="N761">
        <f>VLOOKUP($J761,'Product_Dim (2)'!$A$2:$G$101,7,FALSE)</f>
        <v>159</v>
      </c>
      <c r="O761" t="s">
        <v>1756</v>
      </c>
      <c r="P761" t="str">
        <f>VLOOKUP($O761,'Store_Dim (2)'!$A$2:$E$21,2,FALSE)</f>
        <v>Gray Ltd</v>
      </c>
      <c r="Q761" t="str">
        <f>VLOOKUP(Table6[[#This Row],[Store_ID]],Table4[],3,FALSE)</f>
        <v>North</v>
      </c>
      <c r="R761" t="str">
        <f>VLOOKUP(Table6[[#This Row],[Store_ID]],Table4[],4,FALSE)</f>
        <v>New Michaelchester</v>
      </c>
      <c r="S761" t="str">
        <f>VLOOKUP(Table6[[#This Row],[Store_ID]],Table4[],5,FALSE)</f>
        <v>Outlet</v>
      </c>
      <c r="T761">
        <v>1</v>
      </c>
      <c r="U761" s="6">
        <v>370.66</v>
      </c>
      <c r="V761" s="10">
        <v>0.01</v>
      </c>
      <c r="W761" t="s">
        <v>1809</v>
      </c>
      <c r="X761" s="6">
        <v>366.95339999999999</v>
      </c>
      <c r="AE761"/>
    </row>
    <row r="762" spans="1:31" x14ac:dyDescent="0.25">
      <c r="A762" t="s">
        <v>2569</v>
      </c>
      <c r="B762" t="str">
        <f>VLOOKUP(Table6[[#This Row],[Customer_ID]],Table1[[Customer_ID]:[Name]],2,FALSE)</f>
        <v>Christine Vaughn</v>
      </c>
      <c r="C762" t="str">
        <f>VLOOKUP(Table6[[#This Row],[Customer_ID]],Table1[[Customer_ID]:[City]],5,FALSE)</f>
        <v>East Amandamouth</v>
      </c>
      <c r="D762">
        <f>VLOOKUP(Table6[[#This Row],[Customer_ID]],Table1[],3,FALSE)</f>
        <v>24</v>
      </c>
      <c r="E762" t="str">
        <f>VLOOKUP(Table6[[#This Row],[Customer_ID]],Table1[],4,FALSE)</f>
        <v>Male</v>
      </c>
      <c r="F762" t="str">
        <f>VLOOKUP(Table6[[#This Row],[Customer_ID]],Table1[],6,FALSE)</f>
        <v>Oregon</v>
      </c>
      <c r="G762" t="str">
        <f>VLOOKUP(Table6[[#This Row],[Customer_ID]],Table1[],8,FALSE)</f>
        <v>Bronze</v>
      </c>
      <c r="H762" t="s">
        <v>32</v>
      </c>
      <c r="I762" s="16">
        <v>45341</v>
      </c>
      <c r="J762" t="s">
        <v>1653</v>
      </c>
      <c r="K762" t="str">
        <f>VLOOKUP($J762,'Product_Dim (2)'!$A$2:$G$101,{3,4,5,6},FALSE)</f>
        <v>Sports</v>
      </c>
      <c r="L762" t="str">
        <f>VLOOKUP($J762,'Product_Dim (2)'!$A$2:$G$101,{4,5,6},FALSE)</f>
        <v>Equipment</v>
      </c>
      <c r="M762" s="6">
        <f t="array" ref="M762">VLOOKUP($J762,'Product_Dim (2)'!$A$2:$G$101,{6},FALSE)</f>
        <v>103.45</v>
      </c>
      <c r="N762">
        <f>VLOOKUP($J762,'Product_Dim (2)'!$A$2:$G$101,7,FALSE)</f>
        <v>465</v>
      </c>
      <c r="O762" t="s">
        <v>1777</v>
      </c>
      <c r="P762" t="str">
        <f>VLOOKUP($O762,'Store_Dim (2)'!$A$2:$E$21,2,FALSE)</f>
        <v>Thomas, Bridges and Harris</v>
      </c>
      <c r="Q762" t="str">
        <f>VLOOKUP(Table6[[#This Row],[Store_ID]],Table4[],3,FALSE)</f>
        <v>North</v>
      </c>
      <c r="R762" t="str">
        <f>VLOOKUP(Table6[[#This Row],[Store_ID]],Table4[],4,FALSE)</f>
        <v>Sabrinatown</v>
      </c>
      <c r="S762" t="str">
        <f>VLOOKUP(Table6[[#This Row],[Store_ID]],Table4[],5,FALSE)</f>
        <v>Online</v>
      </c>
      <c r="T762">
        <v>4</v>
      </c>
      <c r="U762" s="6">
        <v>731.53</v>
      </c>
      <c r="V762" s="10">
        <v>0.12</v>
      </c>
      <c r="W762" t="s">
        <v>1807</v>
      </c>
      <c r="X762" s="6">
        <v>2574.9856</v>
      </c>
      <c r="AE762"/>
    </row>
    <row r="763" spans="1:31" x14ac:dyDescent="0.25">
      <c r="A763" t="s">
        <v>2570</v>
      </c>
      <c r="B763" t="str">
        <f>VLOOKUP(Table6[[#This Row],[Customer_ID]],Table1[[Customer_ID]:[Name]],2,FALSE)</f>
        <v>Jason Wheeler</v>
      </c>
      <c r="C763" t="str">
        <f>VLOOKUP(Table6[[#This Row],[Customer_ID]],Table1[[Customer_ID]:[City]],5,FALSE)</f>
        <v>Carolview</v>
      </c>
      <c r="D763">
        <f>VLOOKUP(Table6[[#This Row],[Customer_ID]],Table1[],3,FALSE)</f>
        <v>47</v>
      </c>
      <c r="E763" t="str">
        <f>VLOOKUP(Table6[[#This Row],[Customer_ID]],Table1[],4,FALSE)</f>
        <v>Female</v>
      </c>
      <c r="F763" t="str">
        <f>VLOOKUP(Table6[[#This Row],[Customer_ID]],Table1[],6,FALSE)</f>
        <v>Illinois</v>
      </c>
      <c r="G763" t="str">
        <f>VLOOKUP(Table6[[#This Row],[Customer_ID]],Table1[],8,FALSE)</f>
        <v>Platinum</v>
      </c>
      <c r="H763" t="s">
        <v>545</v>
      </c>
      <c r="I763" s="16">
        <v>45371</v>
      </c>
      <c r="J763" t="s">
        <v>1687</v>
      </c>
      <c r="K763" t="str">
        <f>VLOOKUP($J763,'Product_Dim (2)'!$A$2:$G$101,{3,4,5,6},FALSE)</f>
        <v>Home</v>
      </c>
      <c r="L763" t="str">
        <f>VLOOKUP($J763,'Product_Dim (2)'!$A$2:$G$101,{4,5,6},FALSE)</f>
        <v>Decor</v>
      </c>
      <c r="M763" s="6">
        <f t="array" ref="M763">VLOOKUP($J763,'Product_Dim (2)'!$A$2:$G$101,{6},FALSE)</f>
        <v>325.26</v>
      </c>
      <c r="N763">
        <f>VLOOKUP($J763,'Product_Dim (2)'!$A$2:$G$101,7,FALSE)</f>
        <v>400</v>
      </c>
      <c r="O763" t="s">
        <v>1740</v>
      </c>
      <c r="P763" t="str">
        <f>VLOOKUP($O763,'Store_Dim (2)'!$A$2:$E$21,2,FALSE)</f>
        <v>Martinez, Adkins and Johnson</v>
      </c>
      <c r="Q763" t="str">
        <f>VLOOKUP(Table6[[#This Row],[Store_ID]],Table4[],3,FALSE)</f>
        <v>North</v>
      </c>
      <c r="R763" t="str">
        <f>VLOOKUP(Table6[[#This Row],[Store_ID]],Table4[],4,FALSE)</f>
        <v>Danielmouth</v>
      </c>
      <c r="S763" t="str">
        <f>VLOOKUP(Table6[[#This Row],[Store_ID]],Table4[],5,FALSE)</f>
        <v>Flagship</v>
      </c>
      <c r="T763">
        <v>3</v>
      </c>
      <c r="U763" s="6">
        <v>468.25</v>
      </c>
      <c r="V763" s="10">
        <v>7.0000000000000007E-2</v>
      </c>
      <c r="W763" t="s">
        <v>1809</v>
      </c>
      <c r="X763" s="6">
        <v>1306.4175</v>
      </c>
      <c r="AE763"/>
    </row>
    <row r="764" spans="1:31" x14ac:dyDescent="0.25">
      <c r="A764" t="s">
        <v>2571</v>
      </c>
      <c r="B764" t="str">
        <f>VLOOKUP(Table6[[#This Row],[Customer_ID]],Table1[[Customer_ID]:[Name]],2,FALSE)</f>
        <v>Eugene Nelson</v>
      </c>
      <c r="C764" t="str">
        <f>VLOOKUP(Table6[[#This Row],[Customer_ID]],Table1[[Customer_ID]:[City]],5,FALSE)</f>
        <v>Phillipsmouth</v>
      </c>
      <c r="D764">
        <f>VLOOKUP(Table6[[#This Row],[Customer_ID]],Table1[],3,FALSE)</f>
        <v>26</v>
      </c>
      <c r="E764" t="str">
        <f>VLOOKUP(Table6[[#This Row],[Customer_ID]],Table1[],4,FALSE)</f>
        <v>Female</v>
      </c>
      <c r="F764" t="str">
        <f>VLOOKUP(Table6[[#This Row],[Customer_ID]],Table1[],6,FALSE)</f>
        <v>North Dakota</v>
      </c>
      <c r="G764" t="str">
        <f>VLOOKUP(Table6[[#This Row],[Customer_ID]],Table1[],8,FALSE)</f>
        <v>Platinum</v>
      </c>
      <c r="H764" t="s">
        <v>14</v>
      </c>
      <c r="I764" s="16">
        <v>45360</v>
      </c>
      <c r="J764" t="s">
        <v>1665</v>
      </c>
      <c r="K764" t="str">
        <f>VLOOKUP($J764,'Product_Dim (2)'!$A$2:$G$101,{3,4,5,6},FALSE)</f>
        <v>Electronics</v>
      </c>
      <c r="L764" t="str">
        <f>VLOOKUP($J764,'Product_Dim (2)'!$A$2:$G$101,{4,5,6},FALSE)</f>
        <v>Accessories</v>
      </c>
      <c r="M764" s="6">
        <f t="array" ref="M764">VLOOKUP($J764,'Product_Dim (2)'!$A$2:$G$101,{6},FALSE)</f>
        <v>349.17</v>
      </c>
      <c r="N764">
        <f>VLOOKUP($J764,'Product_Dim (2)'!$A$2:$G$101,7,FALSE)</f>
        <v>476</v>
      </c>
      <c r="O764" t="s">
        <v>1735</v>
      </c>
      <c r="P764" t="str">
        <f>VLOOKUP($O764,'Store_Dim (2)'!$A$2:$E$21,2,FALSE)</f>
        <v>Rivera-Warner</v>
      </c>
      <c r="Q764" t="str">
        <f>VLOOKUP(Table6[[#This Row],[Store_ID]],Table4[],3,FALSE)</f>
        <v>East</v>
      </c>
      <c r="R764" t="str">
        <f>VLOOKUP(Table6[[#This Row],[Store_ID]],Table4[],4,FALSE)</f>
        <v>Washingtonfurt</v>
      </c>
      <c r="S764" t="str">
        <f>VLOOKUP(Table6[[#This Row],[Store_ID]],Table4[],5,FALSE)</f>
        <v>Flagship</v>
      </c>
      <c r="T764">
        <v>1</v>
      </c>
      <c r="U764" s="6">
        <v>928.72</v>
      </c>
      <c r="V764" s="10">
        <v>0.1</v>
      </c>
      <c r="W764" t="s">
        <v>1812</v>
      </c>
      <c r="X764" s="6">
        <v>835.84800000000007</v>
      </c>
      <c r="AE764"/>
    </row>
    <row r="765" spans="1:31" x14ac:dyDescent="0.25">
      <c r="A765" t="s">
        <v>2572</v>
      </c>
      <c r="B765" t="str">
        <f>VLOOKUP(Table6[[#This Row],[Customer_ID]],Table1[[Customer_ID]:[Name]],2,FALSE)</f>
        <v>Colleen Maynard</v>
      </c>
      <c r="C765" t="str">
        <f>VLOOKUP(Table6[[#This Row],[Customer_ID]],Table1[[Customer_ID]:[City]],5,FALSE)</f>
        <v>Singletonmouth</v>
      </c>
      <c r="D765">
        <f>VLOOKUP(Table6[[#This Row],[Customer_ID]],Table1[],3,FALSE)</f>
        <v>29</v>
      </c>
      <c r="E765" t="str">
        <f>VLOOKUP(Table6[[#This Row],[Customer_ID]],Table1[],4,FALSE)</f>
        <v>Male</v>
      </c>
      <c r="F765" t="str">
        <f>VLOOKUP(Table6[[#This Row],[Customer_ID]],Table1[],6,FALSE)</f>
        <v>Utah</v>
      </c>
      <c r="G765" t="str">
        <f>VLOOKUP(Table6[[#This Row],[Customer_ID]],Table1[],8,FALSE)</f>
        <v>Gold</v>
      </c>
      <c r="H765" t="s">
        <v>355</v>
      </c>
      <c r="I765" s="16">
        <v>45499</v>
      </c>
      <c r="J765" t="s">
        <v>1536</v>
      </c>
      <c r="K765" t="str">
        <f>VLOOKUP($J765,'Product_Dim (2)'!$A$2:$G$101,{3,4,5,6},FALSE)</f>
        <v>Clothing</v>
      </c>
      <c r="L765" t="str">
        <f>VLOOKUP($J765,'Product_Dim (2)'!$A$2:$G$101,{4,5,6},FALSE)</f>
        <v>Bottoms</v>
      </c>
      <c r="M765" s="6">
        <f t="array" ref="M765">VLOOKUP($J765,'Product_Dim (2)'!$A$2:$G$101,{6},FALSE)</f>
        <v>306.45999999999998</v>
      </c>
      <c r="N765">
        <f>VLOOKUP($J765,'Product_Dim (2)'!$A$2:$G$101,7,FALSE)</f>
        <v>487</v>
      </c>
      <c r="O765" t="s">
        <v>1793</v>
      </c>
      <c r="P765" t="str">
        <f>VLOOKUP($O765,'Store_Dim (2)'!$A$2:$E$21,2,FALSE)</f>
        <v>Guerrero-Schmitt</v>
      </c>
      <c r="Q765" t="str">
        <f>VLOOKUP(Table6[[#This Row],[Store_ID]],Table4[],3,FALSE)</f>
        <v>East</v>
      </c>
      <c r="R765" t="str">
        <f>VLOOKUP(Table6[[#This Row],[Store_ID]],Table4[],4,FALSE)</f>
        <v>East Stevechester</v>
      </c>
      <c r="S765" t="str">
        <f>VLOOKUP(Table6[[#This Row],[Store_ID]],Table4[],5,FALSE)</f>
        <v>Flagship</v>
      </c>
      <c r="T765">
        <v>3</v>
      </c>
      <c r="U765" s="6">
        <v>217.22</v>
      </c>
      <c r="V765" s="10">
        <v>0.06</v>
      </c>
      <c r="W765" t="s">
        <v>1809</v>
      </c>
      <c r="X765" s="6">
        <v>612.56039999999996</v>
      </c>
      <c r="AE765"/>
    </row>
    <row r="766" spans="1:31" x14ac:dyDescent="0.25">
      <c r="A766" t="s">
        <v>2573</v>
      </c>
      <c r="B766" t="str">
        <f>VLOOKUP(Table6[[#This Row],[Customer_ID]],Table1[[Customer_ID]:[Name]],2,FALSE)</f>
        <v>Eric Wolfe</v>
      </c>
      <c r="C766" t="str">
        <f>VLOOKUP(Table6[[#This Row],[Customer_ID]],Table1[[Customer_ID]:[City]],5,FALSE)</f>
        <v>Garciaview</v>
      </c>
      <c r="D766">
        <f>VLOOKUP(Table6[[#This Row],[Customer_ID]],Table1[],3,FALSE)</f>
        <v>18</v>
      </c>
      <c r="E766" t="str">
        <f>VLOOKUP(Table6[[#This Row],[Customer_ID]],Table1[],4,FALSE)</f>
        <v>Female</v>
      </c>
      <c r="F766" t="str">
        <f>VLOOKUP(Table6[[#This Row],[Customer_ID]],Table1[],6,FALSE)</f>
        <v>Louisiana</v>
      </c>
      <c r="G766" t="str">
        <f>VLOOKUP(Table6[[#This Row],[Customer_ID]],Table1[],8,FALSE)</f>
        <v>Gold</v>
      </c>
      <c r="H766" t="s">
        <v>1246</v>
      </c>
      <c r="I766" s="16">
        <v>45745</v>
      </c>
      <c r="J766" t="s">
        <v>1579</v>
      </c>
      <c r="K766" t="str">
        <f>VLOOKUP($J766,'Product_Dim (2)'!$A$2:$G$101,{3,4,5,6},FALSE)</f>
        <v>Sports</v>
      </c>
      <c r="L766" t="str">
        <f>VLOOKUP($J766,'Product_Dim (2)'!$A$2:$G$101,{4,5,6},FALSE)</f>
        <v>Outdoor</v>
      </c>
      <c r="M766" s="6">
        <f t="array" ref="M766">VLOOKUP($J766,'Product_Dim (2)'!$A$2:$G$101,{6},FALSE)</f>
        <v>166.06</v>
      </c>
      <c r="N766">
        <f>VLOOKUP($J766,'Product_Dim (2)'!$A$2:$G$101,7,FALSE)</f>
        <v>340</v>
      </c>
      <c r="O766" t="s">
        <v>1749</v>
      </c>
      <c r="P766" t="str">
        <f>VLOOKUP($O766,'Store_Dim (2)'!$A$2:$E$21,2,FALSE)</f>
        <v>Johnson-Wright</v>
      </c>
      <c r="Q766" t="str">
        <f>VLOOKUP(Table6[[#This Row],[Store_ID]],Table4[],3,FALSE)</f>
        <v>North</v>
      </c>
      <c r="R766" t="str">
        <f>VLOOKUP(Table6[[#This Row],[Store_ID]],Table4[],4,FALSE)</f>
        <v>Hoodberg</v>
      </c>
      <c r="S766" t="str">
        <f>VLOOKUP(Table6[[#This Row],[Store_ID]],Table4[],5,FALSE)</f>
        <v>Outlet</v>
      </c>
      <c r="T766">
        <v>1</v>
      </c>
      <c r="U766" s="6">
        <v>387.99</v>
      </c>
      <c r="V766" s="10">
        <v>0.3</v>
      </c>
      <c r="W766" t="s">
        <v>1807</v>
      </c>
      <c r="X766" s="6">
        <v>271.59300000000002</v>
      </c>
      <c r="AE766"/>
    </row>
    <row r="767" spans="1:31" x14ac:dyDescent="0.25">
      <c r="A767" t="s">
        <v>2574</v>
      </c>
      <c r="B767" t="str">
        <f>VLOOKUP(Table6[[#This Row],[Customer_ID]],Table1[[Customer_ID]:[Name]],2,FALSE)</f>
        <v>Elizabeth Foster</v>
      </c>
      <c r="C767" t="str">
        <f>VLOOKUP(Table6[[#This Row],[Customer_ID]],Table1[[Customer_ID]:[City]],5,FALSE)</f>
        <v>Anthonymouth</v>
      </c>
      <c r="D767">
        <f>VLOOKUP(Table6[[#This Row],[Customer_ID]],Table1[],3,FALSE)</f>
        <v>33</v>
      </c>
      <c r="E767" t="str">
        <f>VLOOKUP(Table6[[#This Row],[Customer_ID]],Table1[],4,FALSE)</f>
        <v>Female</v>
      </c>
      <c r="F767" t="str">
        <f>VLOOKUP(Table6[[#This Row],[Customer_ID]],Table1[],6,FALSE)</f>
        <v>Oklahoma</v>
      </c>
      <c r="G767" t="str">
        <f>VLOOKUP(Table6[[#This Row],[Customer_ID]],Table1[],8,FALSE)</f>
        <v>Gold</v>
      </c>
      <c r="H767" t="s">
        <v>1450</v>
      </c>
      <c r="I767" s="16">
        <v>45718</v>
      </c>
      <c r="J767" t="s">
        <v>1567</v>
      </c>
      <c r="K767" t="str">
        <f>VLOOKUP($J767,'Product_Dim (2)'!$A$2:$G$101,{3,4,5,6},FALSE)</f>
        <v>Clothing</v>
      </c>
      <c r="L767" t="str">
        <f>VLOOKUP($J767,'Product_Dim (2)'!$A$2:$G$101,{4,5,6},FALSE)</f>
        <v>Bottoms</v>
      </c>
      <c r="M767" s="6">
        <f t="array" ref="M767">VLOOKUP($J767,'Product_Dim (2)'!$A$2:$G$101,{6},FALSE)</f>
        <v>265.73266666666666</v>
      </c>
      <c r="N767">
        <f>VLOOKUP($J767,'Product_Dim (2)'!$A$2:$G$101,7,FALSE)</f>
        <v>343</v>
      </c>
      <c r="O767" t="s">
        <v>1759</v>
      </c>
      <c r="P767" t="str">
        <f>VLOOKUP($O767,'Store_Dim (2)'!$A$2:$E$21,2,FALSE)</f>
        <v>Benson-Elliott</v>
      </c>
      <c r="Q767" t="str">
        <f>VLOOKUP(Table6[[#This Row],[Store_ID]],Table4[],3,FALSE)</f>
        <v>East</v>
      </c>
      <c r="R767" t="str">
        <f>VLOOKUP(Table6[[#This Row],[Store_ID]],Table4[],4,FALSE)</f>
        <v>Port Josephberg</v>
      </c>
      <c r="S767" t="str">
        <f>VLOOKUP(Table6[[#This Row],[Store_ID]],Table4[],5,FALSE)</f>
        <v>Online</v>
      </c>
      <c r="T767">
        <v>4</v>
      </c>
      <c r="U767" s="6">
        <v>186.24</v>
      </c>
      <c r="V767" s="10">
        <v>0.23</v>
      </c>
      <c r="W767" t="s">
        <v>1807</v>
      </c>
      <c r="X767" s="6">
        <v>573.61920000000009</v>
      </c>
      <c r="AE767"/>
    </row>
    <row r="768" spans="1:31" x14ac:dyDescent="0.25">
      <c r="A768" t="s">
        <v>2575</v>
      </c>
      <c r="B768" t="str">
        <f>VLOOKUP(Table6[[#This Row],[Customer_ID]],Table1[[Customer_ID]:[Name]],2,FALSE)</f>
        <v>Jared Moran</v>
      </c>
      <c r="C768" t="str">
        <f>VLOOKUP(Table6[[#This Row],[Customer_ID]],Table1[[Customer_ID]:[City]],5,FALSE)</f>
        <v>South David</v>
      </c>
      <c r="D768">
        <f>VLOOKUP(Table6[[#This Row],[Customer_ID]],Table1[],3,FALSE)</f>
        <v>28</v>
      </c>
      <c r="E768" t="str">
        <f>VLOOKUP(Table6[[#This Row],[Customer_ID]],Table1[],4,FALSE)</f>
        <v>Female</v>
      </c>
      <c r="F768" t="str">
        <f>VLOOKUP(Table6[[#This Row],[Customer_ID]],Table1[],6,FALSE)</f>
        <v>West Virginia</v>
      </c>
      <c r="G768" t="str">
        <f>VLOOKUP(Table6[[#This Row],[Customer_ID]],Table1[],8,FALSE)</f>
        <v>Bronze</v>
      </c>
      <c r="H768" t="s">
        <v>928</v>
      </c>
      <c r="I768" s="16">
        <v>45454</v>
      </c>
      <c r="J768" t="s">
        <v>1611</v>
      </c>
      <c r="K768" t="str">
        <f>VLOOKUP($J768,'Product_Dim (2)'!$A$2:$G$101,{3,4,5,6},FALSE)</f>
        <v>Electronics</v>
      </c>
      <c r="L768" t="str">
        <f>VLOOKUP($J768,'Product_Dim (2)'!$A$2:$G$101,{4,5,6},FALSE)</f>
        <v>Audio</v>
      </c>
      <c r="M768" s="6">
        <f t="array" ref="M768">VLOOKUP($J768,'Product_Dim (2)'!$A$2:$G$101,{6},FALSE)</f>
        <v>38.520000000000003</v>
      </c>
      <c r="N768">
        <f>VLOOKUP($J768,'Product_Dim (2)'!$A$2:$G$101,7,FALSE)</f>
        <v>378</v>
      </c>
      <c r="O768" t="s">
        <v>1765</v>
      </c>
      <c r="P768" t="str">
        <f>VLOOKUP($O768,'Store_Dim (2)'!$A$2:$E$21,2,FALSE)</f>
        <v>Bean, Jones and Park</v>
      </c>
      <c r="Q768" t="str">
        <f>VLOOKUP(Table6[[#This Row],[Store_ID]],Table4[],3,FALSE)</f>
        <v>West</v>
      </c>
      <c r="R768" t="str">
        <f>VLOOKUP(Table6[[#This Row],[Store_ID]],Table4[],4,FALSE)</f>
        <v>Thompsonborough</v>
      </c>
      <c r="S768" t="str">
        <f>VLOOKUP(Table6[[#This Row],[Store_ID]],Table4[],5,FALSE)</f>
        <v>Online</v>
      </c>
      <c r="T768">
        <v>4</v>
      </c>
      <c r="U768" s="6">
        <v>609.05999999999995</v>
      </c>
      <c r="V768" s="10">
        <v>0.22</v>
      </c>
      <c r="W768" t="s">
        <v>1812</v>
      </c>
      <c r="X768" s="6">
        <v>1900.2672</v>
      </c>
      <c r="AE768"/>
    </row>
    <row r="769" spans="1:31" x14ac:dyDescent="0.25">
      <c r="A769" t="s">
        <v>2576</v>
      </c>
      <c r="B769" t="str">
        <f>VLOOKUP(Table6[[#This Row],[Customer_ID]],Table1[[Customer_ID]:[Name]],2,FALSE)</f>
        <v>Melinda Rivera</v>
      </c>
      <c r="C769" t="str">
        <f>VLOOKUP(Table6[[#This Row],[Customer_ID]],Table1[[Customer_ID]:[City]],5,FALSE)</f>
        <v>East Davidmouth</v>
      </c>
      <c r="D769">
        <f>VLOOKUP(Table6[[#This Row],[Customer_ID]],Table1[],3,FALSE)</f>
        <v>47</v>
      </c>
      <c r="E769" t="str">
        <f>VLOOKUP(Table6[[#This Row],[Customer_ID]],Table1[],4,FALSE)</f>
        <v>Female</v>
      </c>
      <c r="F769" t="str">
        <f>VLOOKUP(Table6[[#This Row],[Customer_ID]],Table1[],6,FALSE)</f>
        <v>New Hampshire</v>
      </c>
      <c r="G769" t="str">
        <f>VLOOKUP(Table6[[#This Row],[Customer_ID]],Table1[],8,FALSE)</f>
        <v>Platinum</v>
      </c>
      <c r="H769" t="s">
        <v>1339</v>
      </c>
      <c r="I769" s="16">
        <v>45434</v>
      </c>
      <c r="J769" t="s">
        <v>1597</v>
      </c>
      <c r="K769" t="str">
        <f>VLOOKUP($J769,'Product_Dim (2)'!$A$2:$G$101,{3,4,5,6},FALSE)</f>
        <v>Home</v>
      </c>
      <c r="L769" t="str">
        <f>VLOOKUP($J769,'Product_Dim (2)'!$A$2:$G$101,{4,5,6},FALSE)</f>
        <v>Decor</v>
      </c>
      <c r="M769" s="6">
        <f t="array" ref="M769">VLOOKUP($J769,'Product_Dim (2)'!$A$2:$G$101,{6},FALSE)</f>
        <v>179.77</v>
      </c>
      <c r="N769">
        <f>VLOOKUP($J769,'Product_Dim (2)'!$A$2:$G$101,7,FALSE)</f>
        <v>305</v>
      </c>
      <c r="O769" t="s">
        <v>1775</v>
      </c>
      <c r="P769" t="str">
        <f>VLOOKUP($O769,'Store_Dim (2)'!$A$2:$E$21,2,FALSE)</f>
        <v>Aguirre-Keller</v>
      </c>
      <c r="Q769" t="str">
        <f>VLOOKUP(Table6[[#This Row],[Store_ID]],Table4[],3,FALSE)</f>
        <v>South</v>
      </c>
      <c r="R769" t="str">
        <f>VLOOKUP(Table6[[#This Row],[Store_ID]],Table4[],4,FALSE)</f>
        <v>Lake Michael</v>
      </c>
      <c r="S769" t="str">
        <f>VLOOKUP(Table6[[#This Row],[Store_ID]],Table4[],5,FALSE)</f>
        <v>Online</v>
      </c>
      <c r="T769">
        <v>1</v>
      </c>
      <c r="U769" s="6">
        <v>827.91</v>
      </c>
      <c r="V769" s="10">
        <v>0.21</v>
      </c>
      <c r="W769" t="s">
        <v>1809</v>
      </c>
      <c r="X769" s="6">
        <v>654.0489</v>
      </c>
      <c r="AE769"/>
    </row>
    <row r="770" spans="1:31" x14ac:dyDescent="0.25">
      <c r="A770" t="s">
        <v>2577</v>
      </c>
      <c r="B770" t="str">
        <f>VLOOKUP(Table6[[#This Row],[Customer_ID]],Table1[[Customer_ID]:[Name]],2,FALSE)</f>
        <v>John Bradford</v>
      </c>
      <c r="C770" t="str">
        <f>VLOOKUP(Table6[[#This Row],[Customer_ID]],Table1[[Customer_ID]:[City]],5,FALSE)</f>
        <v>Anabury</v>
      </c>
      <c r="D770">
        <f>VLOOKUP(Table6[[#This Row],[Customer_ID]],Table1[],3,FALSE)</f>
        <v>48</v>
      </c>
      <c r="E770" t="str">
        <f>VLOOKUP(Table6[[#This Row],[Customer_ID]],Table1[],4,FALSE)</f>
        <v>Male</v>
      </c>
      <c r="F770" t="str">
        <f>VLOOKUP(Table6[[#This Row],[Customer_ID]],Table1[],6,FALSE)</f>
        <v>Vermont</v>
      </c>
      <c r="G770" t="str">
        <f>VLOOKUP(Table6[[#This Row],[Customer_ID]],Table1[],8,FALSE)</f>
        <v>Silver</v>
      </c>
      <c r="H770" t="s">
        <v>576</v>
      </c>
      <c r="I770" s="16">
        <v>45486</v>
      </c>
      <c r="J770" t="s">
        <v>1697</v>
      </c>
      <c r="K770" t="str">
        <f>VLOOKUP($J770,'Product_Dim (2)'!$A$2:$G$101,{3,4,5,6},FALSE)</f>
        <v>Beauty</v>
      </c>
      <c r="L770" t="str">
        <f>VLOOKUP($J770,'Product_Dim (2)'!$A$2:$G$101,{4,5,6},FALSE)</f>
        <v>Skincare</v>
      </c>
      <c r="M770" s="6">
        <f t="array" ref="M770">VLOOKUP($J770,'Product_Dim (2)'!$A$2:$G$101,{6},FALSE)</f>
        <v>250.41615384615383</v>
      </c>
      <c r="N770">
        <f>VLOOKUP($J770,'Product_Dim (2)'!$A$2:$G$101,7,FALSE)</f>
        <v>159</v>
      </c>
      <c r="O770" t="s">
        <v>1735</v>
      </c>
      <c r="P770" t="str">
        <f>VLOOKUP($O770,'Store_Dim (2)'!$A$2:$E$21,2,FALSE)</f>
        <v>Rivera-Warner</v>
      </c>
      <c r="Q770" t="str">
        <f>VLOOKUP(Table6[[#This Row],[Store_ID]],Table4[],3,FALSE)</f>
        <v>East</v>
      </c>
      <c r="R770" t="str">
        <f>VLOOKUP(Table6[[#This Row],[Store_ID]],Table4[],4,FALSE)</f>
        <v>Washingtonfurt</v>
      </c>
      <c r="S770" t="str">
        <f>VLOOKUP(Table6[[#This Row],[Store_ID]],Table4[],5,FALSE)</f>
        <v>Flagship</v>
      </c>
      <c r="T770">
        <v>1</v>
      </c>
      <c r="U770" s="6">
        <v>303.79000000000002</v>
      </c>
      <c r="V770" s="10">
        <v>0.24</v>
      </c>
      <c r="W770" t="s">
        <v>1809</v>
      </c>
      <c r="X770" s="6">
        <v>230.88040000000001</v>
      </c>
      <c r="AE770"/>
    </row>
    <row r="771" spans="1:31" x14ac:dyDescent="0.25">
      <c r="A771" t="s">
        <v>2578</v>
      </c>
      <c r="B771" t="str">
        <f>VLOOKUP(Table6[[#This Row],[Customer_ID]],Table1[[Customer_ID]:[Name]],2,FALSE)</f>
        <v>Christopher Lester</v>
      </c>
      <c r="C771" t="str">
        <f>VLOOKUP(Table6[[#This Row],[Customer_ID]],Table1[[Customer_ID]:[City]],5,FALSE)</f>
        <v>South Jenniferville</v>
      </c>
      <c r="D771">
        <f>VLOOKUP(Table6[[#This Row],[Customer_ID]],Table1[],3,FALSE)</f>
        <v>64</v>
      </c>
      <c r="E771" t="str">
        <f>VLOOKUP(Table6[[#This Row],[Customer_ID]],Table1[],4,FALSE)</f>
        <v>Male</v>
      </c>
      <c r="F771" t="str">
        <f>VLOOKUP(Table6[[#This Row],[Customer_ID]],Table1[],6,FALSE)</f>
        <v>Georgia</v>
      </c>
      <c r="G771" t="str">
        <f>VLOOKUP(Table6[[#This Row],[Customer_ID]],Table1[],8,FALSE)</f>
        <v>Silver</v>
      </c>
      <c r="H771" t="s">
        <v>364</v>
      </c>
      <c r="I771" s="16">
        <v>45902</v>
      </c>
      <c r="J771" t="s">
        <v>1605</v>
      </c>
      <c r="K771" t="str">
        <f>VLOOKUP($J771,'Product_Dim (2)'!$A$2:$G$101,{3,4,5,6},FALSE)</f>
        <v>Clothing</v>
      </c>
      <c r="L771" t="str">
        <f>VLOOKUP($J771,'Product_Dim (2)'!$A$2:$G$101,{4,5,6},FALSE)</f>
        <v>Footwear</v>
      </c>
      <c r="M771" s="6">
        <f t="array" ref="M771">VLOOKUP($J771,'Product_Dim (2)'!$A$2:$G$101,{6},FALSE)</f>
        <v>353.47</v>
      </c>
      <c r="N771">
        <f>VLOOKUP($J771,'Product_Dim (2)'!$A$2:$G$101,7,FALSE)</f>
        <v>214</v>
      </c>
      <c r="O771" t="s">
        <v>1759</v>
      </c>
      <c r="P771" t="str">
        <f>VLOOKUP($O771,'Store_Dim (2)'!$A$2:$E$21,2,FALSE)</f>
        <v>Benson-Elliott</v>
      </c>
      <c r="Q771" t="str">
        <f>VLOOKUP(Table6[[#This Row],[Store_ID]],Table4[],3,FALSE)</f>
        <v>East</v>
      </c>
      <c r="R771" t="str">
        <f>VLOOKUP(Table6[[#This Row],[Store_ID]],Table4[],4,FALSE)</f>
        <v>Port Josephberg</v>
      </c>
      <c r="S771" t="str">
        <f>VLOOKUP(Table6[[#This Row],[Store_ID]],Table4[],5,FALSE)</f>
        <v>Online</v>
      </c>
      <c r="T771">
        <v>2</v>
      </c>
      <c r="U771" s="6">
        <v>365.91</v>
      </c>
      <c r="V771" s="10">
        <v>0.14000000000000001</v>
      </c>
      <c r="W771" t="s">
        <v>1812</v>
      </c>
      <c r="X771" s="6">
        <v>629.36520000000007</v>
      </c>
      <c r="AE771"/>
    </row>
    <row r="772" spans="1:31" x14ac:dyDescent="0.25">
      <c r="A772" t="s">
        <v>2579</v>
      </c>
      <c r="B772" t="str">
        <f>VLOOKUP(Table6[[#This Row],[Customer_ID]],Table1[[Customer_ID]:[Name]],2,FALSE)</f>
        <v>Roy Cole</v>
      </c>
      <c r="C772" t="str">
        <f>VLOOKUP(Table6[[#This Row],[Customer_ID]],Table1[[Customer_ID]:[City]],5,FALSE)</f>
        <v>North Cynthiatown</v>
      </c>
      <c r="D772">
        <f>VLOOKUP(Table6[[#This Row],[Customer_ID]],Table1[],3,FALSE)</f>
        <v>24</v>
      </c>
      <c r="E772" t="str">
        <f>VLOOKUP(Table6[[#This Row],[Customer_ID]],Table1[],4,FALSE)</f>
        <v>Female</v>
      </c>
      <c r="F772" t="str">
        <f>VLOOKUP(Table6[[#This Row],[Customer_ID]],Table1[],6,FALSE)</f>
        <v>New Jersey</v>
      </c>
      <c r="G772" t="str">
        <f>VLOOKUP(Table6[[#This Row],[Customer_ID]],Table1[],8,FALSE)</f>
        <v>Platinum</v>
      </c>
      <c r="H772" t="s">
        <v>252</v>
      </c>
      <c r="I772" s="16">
        <v>45762</v>
      </c>
      <c r="J772" t="s">
        <v>1581</v>
      </c>
      <c r="K772" t="str">
        <f>VLOOKUP($J772,'Product_Dim (2)'!$A$2:$G$101,{3,4,5,6},FALSE)</f>
        <v>Clothing</v>
      </c>
      <c r="L772" t="str">
        <f>VLOOKUP($J772,'Product_Dim (2)'!$A$2:$G$101,{4,5,6},FALSE)</f>
        <v>Accessories</v>
      </c>
      <c r="M772" s="6">
        <f t="array" ref="M772">VLOOKUP($J772,'Product_Dim (2)'!$A$2:$G$101,{6},FALSE)</f>
        <v>174.02</v>
      </c>
      <c r="N772">
        <f>VLOOKUP($J772,'Product_Dim (2)'!$A$2:$G$101,7,FALSE)</f>
        <v>268</v>
      </c>
      <c r="O772" t="s">
        <v>1790</v>
      </c>
      <c r="P772" t="str">
        <f>VLOOKUP($O772,'Store_Dim (2)'!$A$2:$E$21,2,FALSE)</f>
        <v>Holloway Ltd</v>
      </c>
      <c r="Q772" t="str">
        <f>VLOOKUP(Table6[[#This Row],[Store_ID]],Table4[],3,FALSE)</f>
        <v>North</v>
      </c>
      <c r="R772" t="str">
        <f>VLOOKUP(Table6[[#This Row],[Store_ID]],Table4[],4,FALSE)</f>
        <v>Bensonhaven</v>
      </c>
      <c r="S772" t="str">
        <f>VLOOKUP(Table6[[#This Row],[Store_ID]],Table4[],5,FALSE)</f>
        <v>Flagship</v>
      </c>
      <c r="T772">
        <v>3</v>
      </c>
      <c r="U772" s="6">
        <v>852.72</v>
      </c>
      <c r="V772" s="10">
        <v>0.16</v>
      </c>
      <c r="W772" t="s">
        <v>1807</v>
      </c>
      <c r="X772" s="6">
        <v>2148.8544000000002</v>
      </c>
      <c r="AE772"/>
    </row>
    <row r="773" spans="1:31" x14ac:dyDescent="0.25">
      <c r="A773" t="s">
        <v>2580</v>
      </c>
      <c r="B773" t="str">
        <f>VLOOKUP(Table6[[#This Row],[Customer_ID]],Table1[[Customer_ID]:[Name]],2,FALSE)</f>
        <v>Douglas Rhodes</v>
      </c>
      <c r="C773" t="str">
        <f>VLOOKUP(Table6[[#This Row],[Customer_ID]],Table1[[Customer_ID]:[City]],5,FALSE)</f>
        <v>Mikehaven</v>
      </c>
      <c r="D773">
        <f>VLOOKUP(Table6[[#This Row],[Customer_ID]],Table1[],3,FALSE)</f>
        <v>32</v>
      </c>
      <c r="E773" t="str">
        <f>VLOOKUP(Table6[[#This Row],[Customer_ID]],Table1[],4,FALSE)</f>
        <v>Male</v>
      </c>
      <c r="F773" t="str">
        <f>VLOOKUP(Table6[[#This Row],[Customer_ID]],Table1[],6,FALSE)</f>
        <v>New Hampshire</v>
      </c>
      <c r="G773" t="str">
        <f>VLOOKUP(Table6[[#This Row],[Customer_ID]],Table1[],8,FALSE)</f>
        <v>Platinum</v>
      </c>
      <c r="H773" t="s">
        <v>785</v>
      </c>
      <c r="I773" s="16">
        <v>45752</v>
      </c>
      <c r="J773" t="s">
        <v>1551</v>
      </c>
      <c r="K773" t="str">
        <f>VLOOKUP($J773,'Product_Dim (2)'!$A$2:$G$101,{3,4,5,6},FALSE)</f>
        <v>Home</v>
      </c>
      <c r="L773" t="str">
        <f>VLOOKUP($J773,'Product_Dim (2)'!$A$2:$G$101,{4,5,6},FALSE)</f>
        <v>Kitchen</v>
      </c>
      <c r="M773" s="6">
        <f t="array" ref="M773">VLOOKUP($J773,'Product_Dim (2)'!$A$2:$G$101,{6},FALSE)</f>
        <v>298.86</v>
      </c>
      <c r="N773">
        <f>VLOOKUP($J773,'Product_Dim (2)'!$A$2:$G$101,7,FALSE)</f>
        <v>308</v>
      </c>
      <c r="O773" t="s">
        <v>1752</v>
      </c>
      <c r="P773" t="str">
        <f>VLOOKUP($O773,'Store_Dim (2)'!$A$2:$E$21,2,FALSE)</f>
        <v>Alexander Group</v>
      </c>
      <c r="Q773" t="str">
        <f>VLOOKUP(Table6[[#This Row],[Store_ID]],Table4[],3,FALSE)</f>
        <v>South</v>
      </c>
      <c r="R773" t="str">
        <f>VLOOKUP(Table6[[#This Row],[Store_ID]],Table4[],4,FALSE)</f>
        <v>Port Sharon</v>
      </c>
      <c r="S773" t="str">
        <f>VLOOKUP(Table6[[#This Row],[Store_ID]],Table4[],5,FALSE)</f>
        <v>Online</v>
      </c>
      <c r="T773">
        <v>1</v>
      </c>
      <c r="U773" s="6">
        <v>768.25</v>
      </c>
      <c r="V773" s="10">
        <v>0.18</v>
      </c>
      <c r="W773" t="s">
        <v>1807</v>
      </c>
      <c r="X773" s="6">
        <v>629.96500000000003</v>
      </c>
      <c r="AE773"/>
    </row>
    <row r="774" spans="1:31" x14ac:dyDescent="0.25">
      <c r="A774" t="s">
        <v>2581</v>
      </c>
      <c r="B774" t="str">
        <f>VLOOKUP(Table6[[#This Row],[Customer_ID]],Table1[[Customer_ID]:[Name]],2,FALSE)</f>
        <v>Charles Miller</v>
      </c>
      <c r="C774" t="str">
        <f>VLOOKUP(Table6[[#This Row],[Customer_ID]],Table1[[Customer_ID]:[City]],5,FALSE)</f>
        <v>Lake Allisonborough</v>
      </c>
      <c r="D774">
        <f>VLOOKUP(Table6[[#This Row],[Customer_ID]],Table1[],3,FALSE)</f>
        <v>26</v>
      </c>
      <c r="E774" t="str">
        <f>VLOOKUP(Table6[[#This Row],[Customer_ID]],Table1[],4,FALSE)</f>
        <v>Male</v>
      </c>
      <c r="F774" t="str">
        <f>VLOOKUP(Table6[[#This Row],[Customer_ID]],Table1[],6,FALSE)</f>
        <v>Iowa</v>
      </c>
      <c r="G774" t="str">
        <f>VLOOKUP(Table6[[#This Row],[Customer_ID]],Table1[],8,FALSE)</f>
        <v>Silver</v>
      </c>
      <c r="H774" t="s">
        <v>1086</v>
      </c>
      <c r="I774" s="16">
        <v>45254</v>
      </c>
      <c r="J774" t="s">
        <v>1715</v>
      </c>
      <c r="K774" t="str">
        <f>VLOOKUP($J774,'Product_Dim (2)'!$A$2:$G$101,{3,4,5,6},FALSE)</f>
        <v>Home</v>
      </c>
      <c r="L774" t="str">
        <f>VLOOKUP($J774,'Product_Dim (2)'!$A$2:$G$101,{4,5,6},FALSE)</f>
        <v>Appliances</v>
      </c>
      <c r="M774" s="6">
        <f t="array" ref="M774">VLOOKUP($J774,'Product_Dim (2)'!$A$2:$G$101,{6},FALSE)</f>
        <v>447.43</v>
      </c>
      <c r="N774">
        <f>VLOOKUP($J774,'Product_Dim (2)'!$A$2:$G$101,7,FALSE)</f>
        <v>191</v>
      </c>
      <c r="O774" t="s">
        <v>1796</v>
      </c>
      <c r="P774" t="str">
        <f>VLOOKUP($O774,'Store_Dim (2)'!$A$2:$E$21,2,FALSE)</f>
        <v>Mann-Austin</v>
      </c>
      <c r="Q774" t="str">
        <f>VLOOKUP(Table6[[#This Row],[Store_ID]],Table4[],3,FALSE)</f>
        <v>East</v>
      </c>
      <c r="R774" t="str">
        <f>VLOOKUP(Table6[[#This Row],[Store_ID]],Table4[],4,FALSE)</f>
        <v>Vasquezborough</v>
      </c>
      <c r="S774" t="str">
        <f>VLOOKUP(Table6[[#This Row],[Store_ID]],Table4[],5,FALSE)</f>
        <v>Online</v>
      </c>
      <c r="T774">
        <v>2</v>
      </c>
      <c r="U774" s="6">
        <v>318.62</v>
      </c>
      <c r="V774" s="10">
        <v>0.02</v>
      </c>
      <c r="W774" t="s">
        <v>1812</v>
      </c>
      <c r="X774" s="6">
        <v>624.49519999999995</v>
      </c>
      <c r="AE774"/>
    </row>
    <row r="775" spans="1:31" x14ac:dyDescent="0.25">
      <c r="A775" t="s">
        <v>2582</v>
      </c>
      <c r="B775" t="str">
        <f>VLOOKUP(Table6[[#This Row],[Customer_ID]],Table1[[Customer_ID]:[Name]],2,FALSE)</f>
        <v>Timothy Weaver</v>
      </c>
      <c r="C775" t="str">
        <f>VLOOKUP(Table6[[#This Row],[Customer_ID]],Table1[[Customer_ID]:[City]],5,FALSE)</f>
        <v>New Amy</v>
      </c>
      <c r="D775">
        <f>VLOOKUP(Table6[[#This Row],[Customer_ID]],Table1[],3,FALSE)</f>
        <v>45</v>
      </c>
      <c r="E775" t="str">
        <f>VLOOKUP(Table6[[#This Row],[Customer_ID]],Table1[],4,FALSE)</f>
        <v>Female</v>
      </c>
      <c r="F775" t="str">
        <f>VLOOKUP(Table6[[#This Row],[Customer_ID]],Table1[],6,FALSE)</f>
        <v>Ohio</v>
      </c>
      <c r="G775" t="str">
        <f>VLOOKUP(Table6[[#This Row],[Customer_ID]],Table1[],8,FALSE)</f>
        <v>Gold</v>
      </c>
      <c r="H775" t="s">
        <v>185</v>
      </c>
      <c r="I775" s="16">
        <v>45683</v>
      </c>
      <c r="J775" t="s">
        <v>1683</v>
      </c>
      <c r="K775" t="str">
        <f>VLOOKUP($J775,'Product_Dim (2)'!$A$2:$G$101,{3,4,5,6},FALSE)</f>
        <v>Electronics</v>
      </c>
      <c r="L775" t="str">
        <f>VLOOKUP($J775,'Product_Dim (2)'!$A$2:$G$101,{4,5,6},FALSE)</f>
        <v>Computer</v>
      </c>
      <c r="M775" s="6">
        <f t="array" ref="M775">VLOOKUP($J775,'Product_Dim (2)'!$A$2:$G$101,{6},FALSE)</f>
        <v>392.89</v>
      </c>
      <c r="N775">
        <f>VLOOKUP($J775,'Product_Dim (2)'!$A$2:$G$101,7,FALSE)</f>
        <v>320</v>
      </c>
      <c r="O775" t="s">
        <v>1744</v>
      </c>
      <c r="P775" t="str">
        <f>VLOOKUP($O775,'Store_Dim (2)'!$A$2:$E$21,2,FALSE)</f>
        <v>Black-Horn</v>
      </c>
      <c r="Q775" t="str">
        <f>VLOOKUP(Table6[[#This Row],[Store_ID]],Table4[],3,FALSE)</f>
        <v>South</v>
      </c>
      <c r="R775" t="str">
        <f>VLOOKUP(Table6[[#This Row],[Store_ID]],Table4[],4,FALSE)</f>
        <v>North Nancyview</v>
      </c>
      <c r="S775" t="str">
        <f>VLOOKUP(Table6[[#This Row],[Store_ID]],Table4[],5,FALSE)</f>
        <v>Outlet</v>
      </c>
      <c r="T775">
        <v>4</v>
      </c>
      <c r="U775" s="6">
        <v>402.11</v>
      </c>
      <c r="V775" s="10">
        <v>0.14000000000000001</v>
      </c>
      <c r="W775" t="s">
        <v>1809</v>
      </c>
      <c r="X775" s="6">
        <v>1383.2583999999999</v>
      </c>
      <c r="AE775"/>
    </row>
    <row r="776" spans="1:31" x14ac:dyDescent="0.25">
      <c r="A776" t="s">
        <v>2583</v>
      </c>
      <c r="B776" t="str">
        <f>VLOOKUP(Table6[[#This Row],[Customer_ID]],Table1[[Customer_ID]:[Name]],2,FALSE)</f>
        <v>Isabel Foster</v>
      </c>
      <c r="C776" t="str">
        <f>VLOOKUP(Table6[[#This Row],[Customer_ID]],Table1[[Customer_ID]:[City]],5,FALSE)</f>
        <v>Port Joshuaville</v>
      </c>
      <c r="D776">
        <f>VLOOKUP(Table6[[#This Row],[Customer_ID]],Table1[],3,FALSE)</f>
        <v>36</v>
      </c>
      <c r="E776" t="str">
        <f>VLOOKUP(Table6[[#This Row],[Customer_ID]],Table1[],4,FALSE)</f>
        <v>Male</v>
      </c>
      <c r="F776" t="str">
        <f>VLOOKUP(Table6[[#This Row],[Customer_ID]],Table1[],6,FALSE)</f>
        <v>New Jersey</v>
      </c>
      <c r="G776" t="str">
        <f>VLOOKUP(Table6[[#This Row],[Customer_ID]],Table1[],8,FALSE)</f>
        <v>Gold</v>
      </c>
      <c r="H776" t="s">
        <v>1255</v>
      </c>
      <c r="I776" s="16">
        <v>45804</v>
      </c>
      <c r="J776" t="s">
        <v>1699</v>
      </c>
      <c r="K776" t="str">
        <f>VLOOKUP($J776,'Product_Dim (2)'!$A$2:$G$101,{3,4,5,6},FALSE)</f>
        <v>Home</v>
      </c>
      <c r="L776" t="str">
        <f>VLOOKUP($J776,'Product_Dim (2)'!$A$2:$G$101,{4,5,6},FALSE)</f>
        <v>Furniture</v>
      </c>
      <c r="M776" s="6">
        <f t="array" ref="M776">VLOOKUP($J776,'Product_Dim (2)'!$A$2:$G$101,{6},FALSE)</f>
        <v>388.46</v>
      </c>
      <c r="N776">
        <f>VLOOKUP($J776,'Product_Dim (2)'!$A$2:$G$101,7,FALSE)</f>
        <v>208</v>
      </c>
      <c r="O776" t="s">
        <v>1790</v>
      </c>
      <c r="P776" t="str">
        <f>VLOOKUP($O776,'Store_Dim (2)'!$A$2:$E$21,2,FALSE)</f>
        <v>Holloway Ltd</v>
      </c>
      <c r="Q776" t="str">
        <f>VLOOKUP(Table6[[#This Row],[Store_ID]],Table4[],3,FALSE)</f>
        <v>North</v>
      </c>
      <c r="R776" t="str">
        <f>VLOOKUP(Table6[[#This Row],[Store_ID]],Table4[],4,FALSE)</f>
        <v>Bensonhaven</v>
      </c>
      <c r="S776" t="str">
        <f>VLOOKUP(Table6[[#This Row],[Store_ID]],Table4[],5,FALSE)</f>
        <v>Flagship</v>
      </c>
      <c r="T776">
        <v>3</v>
      </c>
      <c r="U776" s="6">
        <v>846.31</v>
      </c>
      <c r="V776" s="10">
        <v>0.18</v>
      </c>
      <c r="W776" t="s">
        <v>1812</v>
      </c>
      <c r="X776" s="6">
        <v>2081.9225999999999</v>
      </c>
      <c r="AE776"/>
    </row>
    <row r="777" spans="1:31" x14ac:dyDescent="0.25">
      <c r="A777" t="s">
        <v>2584</v>
      </c>
      <c r="B777" t="str">
        <f>VLOOKUP(Table6[[#This Row],[Customer_ID]],Table1[[Customer_ID]:[Name]],2,FALSE)</f>
        <v>Daniel Contreras</v>
      </c>
      <c r="C777" t="str">
        <f>VLOOKUP(Table6[[#This Row],[Customer_ID]],Table1[[Customer_ID]:[City]],5,FALSE)</f>
        <v>Robertview</v>
      </c>
      <c r="D777">
        <f>VLOOKUP(Table6[[#This Row],[Customer_ID]],Table1[],3,FALSE)</f>
        <v>36</v>
      </c>
      <c r="E777" t="str">
        <f>VLOOKUP(Table6[[#This Row],[Customer_ID]],Table1[],4,FALSE)</f>
        <v>Female</v>
      </c>
      <c r="F777" t="str">
        <f>VLOOKUP(Table6[[#This Row],[Customer_ID]],Table1[],6,FALSE)</f>
        <v>Florida</v>
      </c>
      <c r="G777" t="str">
        <f>VLOOKUP(Table6[[#This Row],[Customer_ID]],Table1[],8,FALSE)</f>
        <v>Platinum</v>
      </c>
      <c r="H777" t="s">
        <v>554</v>
      </c>
      <c r="I777" s="16">
        <v>45821</v>
      </c>
      <c r="J777" t="s">
        <v>1719</v>
      </c>
      <c r="K777" t="str">
        <f>VLOOKUP($J777,'Product_Dim (2)'!$A$2:$G$101,{3,4,5,6},FALSE)</f>
        <v>Beauty</v>
      </c>
      <c r="L777" t="str">
        <f>VLOOKUP($J777,'Product_Dim (2)'!$A$2:$G$101,{4,5,6},FALSE)</f>
        <v>Skincare</v>
      </c>
      <c r="M777" s="6">
        <f t="array" ref="M777">VLOOKUP($J777,'Product_Dim (2)'!$A$2:$G$101,{6},FALSE)</f>
        <v>358.47</v>
      </c>
      <c r="N777">
        <f>VLOOKUP($J777,'Product_Dim (2)'!$A$2:$G$101,7,FALSE)</f>
        <v>213</v>
      </c>
      <c r="O777" t="s">
        <v>1782</v>
      </c>
      <c r="P777" t="str">
        <f>VLOOKUP($O777,'Store_Dim (2)'!$A$2:$E$21,2,FALSE)</f>
        <v>Mcdonald Inc</v>
      </c>
      <c r="Q777" t="str">
        <f>VLOOKUP(Table6[[#This Row],[Store_ID]],Table4[],3,FALSE)</f>
        <v>South</v>
      </c>
      <c r="R777" t="str">
        <f>VLOOKUP(Table6[[#This Row],[Store_ID]],Table4[],4,FALSE)</f>
        <v>Christopherland</v>
      </c>
      <c r="S777" t="str">
        <f>VLOOKUP(Table6[[#This Row],[Store_ID]],Table4[],5,FALSE)</f>
        <v>Outlet</v>
      </c>
      <c r="T777">
        <v>1</v>
      </c>
      <c r="U777" s="6">
        <v>269.94</v>
      </c>
      <c r="V777" s="10">
        <v>7.0000000000000007E-2</v>
      </c>
      <c r="W777" t="s">
        <v>1812</v>
      </c>
      <c r="X777" s="6">
        <v>251.04419999999999</v>
      </c>
      <c r="AE777"/>
    </row>
    <row r="778" spans="1:31" x14ac:dyDescent="0.25">
      <c r="A778" t="s">
        <v>2585</v>
      </c>
      <c r="B778" t="str">
        <f>VLOOKUP(Table6[[#This Row],[Customer_ID]],Table1[[Customer_ID]:[Name]],2,FALSE)</f>
        <v>Mr. William Horton</v>
      </c>
      <c r="C778" t="str">
        <f>VLOOKUP(Table6[[#This Row],[Customer_ID]],Table1[[Customer_ID]:[City]],5,FALSE)</f>
        <v>Dawsonchester</v>
      </c>
      <c r="D778">
        <f>VLOOKUP(Table6[[#This Row],[Customer_ID]],Table1[],3,FALSE)</f>
        <v>31</v>
      </c>
      <c r="E778" t="str">
        <f>VLOOKUP(Table6[[#This Row],[Customer_ID]],Table1[],4,FALSE)</f>
        <v>Male</v>
      </c>
      <c r="F778" t="str">
        <f>VLOOKUP(Table6[[#This Row],[Customer_ID]],Table1[],6,FALSE)</f>
        <v>Virginia</v>
      </c>
      <c r="G778" t="str">
        <f>VLOOKUP(Table6[[#This Row],[Customer_ID]],Table1[],8,FALSE)</f>
        <v>Platinum</v>
      </c>
      <c r="H778" t="s">
        <v>767</v>
      </c>
      <c r="I778" s="16">
        <v>45472</v>
      </c>
      <c r="J778" t="s">
        <v>1571</v>
      </c>
      <c r="K778" t="str">
        <f>VLOOKUP($J778,'Product_Dim (2)'!$A$2:$G$101,{3,4,5,6},FALSE)</f>
        <v>Sports</v>
      </c>
      <c r="L778" t="str">
        <f>VLOOKUP($J778,'Product_Dim (2)'!$A$2:$G$101,{4,5,6},FALSE)</f>
        <v>Accessories</v>
      </c>
      <c r="M778" s="6">
        <f t="array" ref="M778">VLOOKUP($J778,'Product_Dim (2)'!$A$2:$G$101,{6},FALSE)</f>
        <v>131.51</v>
      </c>
      <c r="N778">
        <f ca="1">VLOOKUP($J778,'Product_Dim (2)'!$A$2:$G$101,7,FALSE)</f>
        <v>0</v>
      </c>
      <c r="O778" t="s">
        <v>1752</v>
      </c>
      <c r="P778" t="str">
        <f>VLOOKUP($O778,'Store_Dim (2)'!$A$2:$E$21,2,FALSE)</f>
        <v>Alexander Group</v>
      </c>
      <c r="Q778" t="str">
        <f>VLOOKUP(Table6[[#This Row],[Store_ID]],Table4[],3,FALSE)</f>
        <v>South</v>
      </c>
      <c r="R778" t="str">
        <f>VLOOKUP(Table6[[#This Row],[Store_ID]],Table4[],4,FALSE)</f>
        <v>Port Sharon</v>
      </c>
      <c r="S778" t="str">
        <f>VLOOKUP(Table6[[#This Row],[Store_ID]],Table4[],5,FALSE)</f>
        <v>Online</v>
      </c>
      <c r="T778">
        <v>3</v>
      </c>
      <c r="U778" s="6">
        <v>909.25</v>
      </c>
      <c r="V778" s="10">
        <v>0.28999999999999998</v>
      </c>
      <c r="W778" t="s">
        <v>1812</v>
      </c>
      <c r="X778" s="6">
        <v>1936.7025000000001</v>
      </c>
      <c r="AE778"/>
    </row>
    <row r="779" spans="1:31" x14ac:dyDescent="0.25">
      <c r="A779" t="s">
        <v>2586</v>
      </c>
      <c r="B779" t="str">
        <f>VLOOKUP(Table6[[#This Row],[Customer_ID]],Table1[[Customer_ID]:[Name]],2,FALSE)</f>
        <v>Elizabeth Smith</v>
      </c>
      <c r="C779" t="str">
        <f>VLOOKUP(Table6[[#This Row],[Customer_ID]],Table1[[Customer_ID]:[City]],5,FALSE)</f>
        <v>Murphytown</v>
      </c>
      <c r="D779">
        <f>VLOOKUP(Table6[[#This Row],[Customer_ID]],Table1[],3,FALSE)</f>
        <v>23</v>
      </c>
      <c r="E779" t="str">
        <f>VLOOKUP(Table6[[#This Row],[Customer_ID]],Table1[],4,FALSE)</f>
        <v>Male</v>
      </c>
      <c r="F779" t="str">
        <f>VLOOKUP(Table6[[#This Row],[Customer_ID]],Table1[],6,FALSE)</f>
        <v>Ohio</v>
      </c>
      <c r="G779" t="str">
        <f>VLOOKUP(Table6[[#This Row],[Customer_ID]],Table1[],8,FALSE)</f>
        <v>Bronze</v>
      </c>
      <c r="H779" t="s">
        <v>1123</v>
      </c>
      <c r="I779" s="16">
        <v>45331</v>
      </c>
      <c r="J779" t="s">
        <v>1713</v>
      </c>
      <c r="K779" t="str">
        <f>VLOOKUP($J779,'Product_Dim (2)'!$A$2:$G$101,{3,4,5,6},FALSE)</f>
        <v>Clothing</v>
      </c>
      <c r="L779" t="str">
        <f>VLOOKUP($J779,'Product_Dim (2)'!$A$2:$G$101,{4,5,6},FALSE)</f>
        <v>Footwear</v>
      </c>
      <c r="M779" s="6">
        <f t="array" ref="M779">VLOOKUP($J779,'Product_Dim (2)'!$A$2:$G$101,{6},FALSE)</f>
        <v>438.25</v>
      </c>
      <c r="N779">
        <f>VLOOKUP($J779,'Product_Dim (2)'!$A$2:$G$101,7,FALSE)</f>
        <v>496</v>
      </c>
      <c r="O779" t="s">
        <v>1777</v>
      </c>
      <c r="P779" t="str">
        <f>VLOOKUP($O779,'Store_Dim (2)'!$A$2:$E$21,2,FALSE)</f>
        <v>Thomas, Bridges and Harris</v>
      </c>
      <c r="Q779" t="str">
        <f>VLOOKUP(Table6[[#This Row],[Store_ID]],Table4[],3,FALSE)</f>
        <v>North</v>
      </c>
      <c r="R779" t="str">
        <f>VLOOKUP(Table6[[#This Row],[Store_ID]],Table4[],4,FALSE)</f>
        <v>Sabrinatown</v>
      </c>
      <c r="S779" t="str">
        <f>VLOOKUP(Table6[[#This Row],[Store_ID]],Table4[],5,FALSE)</f>
        <v>Online</v>
      </c>
      <c r="T779">
        <v>2</v>
      </c>
      <c r="U779" s="6">
        <v>229.81</v>
      </c>
      <c r="V779" s="10">
        <v>0.21</v>
      </c>
      <c r="W779" t="s">
        <v>1812</v>
      </c>
      <c r="X779" s="6">
        <v>363.09980000000002</v>
      </c>
      <c r="AE779"/>
    </row>
    <row r="780" spans="1:31" x14ac:dyDescent="0.25">
      <c r="A780" t="s">
        <v>2587</v>
      </c>
      <c r="B780" t="str">
        <f>VLOOKUP(Table6[[#This Row],[Customer_ID]],Table1[[Customer_ID]:[Name]],2,FALSE)</f>
        <v>Christopher Carter</v>
      </c>
      <c r="C780" t="str">
        <f>VLOOKUP(Table6[[#This Row],[Customer_ID]],Table1[[Customer_ID]:[City]],5,FALSE)</f>
        <v>Brendastad</v>
      </c>
      <c r="D780">
        <f>VLOOKUP(Table6[[#This Row],[Customer_ID]],Table1[],3,FALSE)</f>
        <v>27</v>
      </c>
      <c r="E780" t="str">
        <f>VLOOKUP(Table6[[#This Row],[Customer_ID]],Table1[],4,FALSE)</f>
        <v>Female</v>
      </c>
      <c r="F780" t="str">
        <f>VLOOKUP(Table6[[#This Row],[Customer_ID]],Table1[],6,FALSE)</f>
        <v>South Dakota</v>
      </c>
      <c r="G780" t="str">
        <f>VLOOKUP(Table6[[#This Row],[Customer_ID]],Table1[],8,FALSE)</f>
        <v>Platinum</v>
      </c>
      <c r="H780" t="s">
        <v>146</v>
      </c>
      <c r="I780" s="16">
        <v>45451</v>
      </c>
      <c r="J780" t="s">
        <v>1687</v>
      </c>
      <c r="K780" t="str">
        <f>VLOOKUP($J780,'Product_Dim (2)'!$A$2:$G$101,{3,4,5,6},FALSE)</f>
        <v>Home</v>
      </c>
      <c r="L780" t="str">
        <f>VLOOKUP($J780,'Product_Dim (2)'!$A$2:$G$101,{4,5,6},FALSE)</f>
        <v>Decor</v>
      </c>
      <c r="M780" s="6">
        <f t="array" ref="M780">VLOOKUP($J780,'Product_Dim (2)'!$A$2:$G$101,{6},FALSE)</f>
        <v>325.26</v>
      </c>
      <c r="N780">
        <f>VLOOKUP($J780,'Product_Dim (2)'!$A$2:$G$101,7,FALSE)</f>
        <v>400</v>
      </c>
      <c r="O780" t="s">
        <v>1784</v>
      </c>
      <c r="P780" t="str">
        <f>VLOOKUP($O780,'Store_Dim (2)'!$A$2:$E$21,2,FALSE)</f>
        <v>Shelton PLC</v>
      </c>
      <c r="Q780" t="str">
        <f>VLOOKUP(Table6[[#This Row],[Store_ID]],Table4[],3,FALSE)</f>
        <v>North</v>
      </c>
      <c r="R780" t="str">
        <f>VLOOKUP(Table6[[#This Row],[Store_ID]],Table4[],4,FALSE)</f>
        <v>East Jenniferstad</v>
      </c>
      <c r="S780" t="str">
        <f>VLOOKUP(Table6[[#This Row],[Store_ID]],Table4[],5,FALSE)</f>
        <v>Flagship</v>
      </c>
      <c r="T780">
        <v>3</v>
      </c>
      <c r="U780" s="6">
        <v>442.36</v>
      </c>
      <c r="V780" s="10">
        <v>0.06</v>
      </c>
      <c r="W780" t="s">
        <v>1809</v>
      </c>
      <c r="X780" s="6">
        <v>1247.4552000000001</v>
      </c>
      <c r="AE780"/>
    </row>
    <row r="781" spans="1:31" x14ac:dyDescent="0.25">
      <c r="A781" t="s">
        <v>2588</v>
      </c>
      <c r="B781" t="str">
        <f>VLOOKUP(Table6[[#This Row],[Customer_ID]],Table1[[Customer_ID]:[Name]],2,FALSE)</f>
        <v>Maria Hill</v>
      </c>
      <c r="C781" t="str">
        <f>VLOOKUP(Table6[[#This Row],[Customer_ID]],Table1[[Customer_ID]:[City]],5,FALSE)</f>
        <v>Zamoraborough</v>
      </c>
      <c r="D781">
        <f>VLOOKUP(Table6[[#This Row],[Customer_ID]],Table1[],3,FALSE)</f>
        <v>58</v>
      </c>
      <c r="E781" t="str">
        <f>VLOOKUP(Table6[[#This Row],[Customer_ID]],Table1[],4,FALSE)</f>
        <v>Female</v>
      </c>
      <c r="F781" t="str">
        <f>VLOOKUP(Table6[[#This Row],[Customer_ID]],Table1[],6,FALSE)</f>
        <v>Nevada</v>
      </c>
      <c r="G781" t="str">
        <f>VLOOKUP(Table6[[#This Row],[Customer_ID]],Table1[],8,FALSE)</f>
        <v>Platinum</v>
      </c>
      <c r="H781" t="s">
        <v>761</v>
      </c>
      <c r="I781" s="16">
        <v>45386</v>
      </c>
      <c r="J781" t="s">
        <v>1703</v>
      </c>
      <c r="K781" t="str">
        <f>VLOOKUP($J781,'Product_Dim (2)'!$A$2:$G$101,{3,4,5,6},FALSE)</f>
        <v>Home</v>
      </c>
      <c r="L781" t="str">
        <f>VLOOKUP($J781,'Product_Dim (2)'!$A$2:$G$101,{4,5,6},FALSE)</f>
        <v>Kitchen</v>
      </c>
      <c r="M781" s="6">
        <f t="array" ref="M781">VLOOKUP($J781,'Product_Dim (2)'!$A$2:$G$101,{6},FALSE)</f>
        <v>176.07</v>
      </c>
      <c r="N781">
        <f>VLOOKUP($J781,'Product_Dim (2)'!$A$2:$G$101,7,FALSE)</f>
        <v>82</v>
      </c>
      <c r="O781" t="s">
        <v>1749</v>
      </c>
      <c r="P781" t="str">
        <f>VLOOKUP($O781,'Store_Dim (2)'!$A$2:$E$21,2,FALSE)</f>
        <v>Johnson-Wright</v>
      </c>
      <c r="Q781" t="str">
        <f>VLOOKUP(Table6[[#This Row],[Store_ID]],Table4[],3,FALSE)</f>
        <v>North</v>
      </c>
      <c r="R781" t="str">
        <f>VLOOKUP(Table6[[#This Row],[Store_ID]],Table4[],4,FALSE)</f>
        <v>Hoodberg</v>
      </c>
      <c r="S781" t="str">
        <f>VLOOKUP(Table6[[#This Row],[Store_ID]],Table4[],5,FALSE)</f>
        <v>Outlet</v>
      </c>
      <c r="T781">
        <v>3</v>
      </c>
      <c r="U781" s="6">
        <v>413.74</v>
      </c>
      <c r="V781" s="10">
        <v>0.01</v>
      </c>
      <c r="W781" t="s">
        <v>1807</v>
      </c>
      <c r="X781" s="6">
        <v>1228.8078</v>
      </c>
      <c r="AE781"/>
    </row>
    <row r="782" spans="1:31" x14ac:dyDescent="0.25">
      <c r="A782" t="s">
        <v>2589</v>
      </c>
      <c r="B782" t="str">
        <f>VLOOKUP(Table6[[#This Row],[Customer_ID]],Table1[[Customer_ID]:[Name]],2,FALSE)</f>
        <v>Christopher Ford</v>
      </c>
      <c r="C782" t="str">
        <f>VLOOKUP(Table6[[#This Row],[Customer_ID]],Table1[[Customer_ID]:[City]],5,FALSE)</f>
        <v>North Seanfurt</v>
      </c>
      <c r="D782">
        <f>VLOOKUP(Table6[[#This Row],[Customer_ID]],Table1[],3,FALSE)</f>
        <v>56</v>
      </c>
      <c r="E782" t="str">
        <f>VLOOKUP(Table6[[#This Row],[Customer_ID]],Table1[],4,FALSE)</f>
        <v>Male</v>
      </c>
      <c r="F782" t="str">
        <f>VLOOKUP(Table6[[#This Row],[Customer_ID]],Table1[],6,FALSE)</f>
        <v>Ohio</v>
      </c>
      <c r="G782" t="str">
        <f>VLOOKUP(Table6[[#This Row],[Customer_ID]],Table1[],8,FALSE)</f>
        <v>Bronze</v>
      </c>
      <c r="H782" t="s">
        <v>1507</v>
      </c>
      <c r="I782" s="16">
        <v>45477</v>
      </c>
      <c r="J782" t="s">
        <v>1709</v>
      </c>
      <c r="K782" t="str">
        <f>VLOOKUP($J782,'Product_Dim (2)'!$A$2:$G$101,{3,4,5,6},FALSE)</f>
        <v>Beauty</v>
      </c>
      <c r="L782" t="str">
        <f>VLOOKUP($J782,'Product_Dim (2)'!$A$2:$G$101,{4,5,6},FALSE)</f>
        <v>Makeup</v>
      </c>
      <c r="M782" s="6">
        <f t="array" ref="M782">VLOOKUP($J782,'Product_Dim (2)'!$A$2:$G$101,{6},FALSE)</f>
        <v>183.04</v>
      </c>
      <c r="N782">
        <f>VLOOKUP($J782,'Product_Dim (2)'!$A$2:$G$101,7,FALSE)</f>
        <v>457</v>
      </c>
      <c r="O782" t="s">
        <v>1782</v>
      </c>
      <c r="P782" t="str">
        <f>VLOOKUP($O782,'Store_Dim (2)'!$A$2:$E$21,2,FALSE)</f>
        <v>Mcdonald Inc</v>
      </c>
      <c r="Q782" t="str">
        <f>VLOOKUP(Table6[[#This Row],[Store_ID]],Table4[],3,FALSE)</f>
        <v>South</v>
      </c>
      <c r="R782" t="str">
        <f>VLOOKUP(Table6[[#This Row],[Store_ID]],Table4[],4,FALSE)</f>
        <v>Christopherland</v>
      </c>
      <c r="S782" t="str">
        <f>VLOOKUP(Table6[[#This Row],[Store_ID]],Table4[],5,FALSE)</f>
        <v>Outlet</v>
      </c>
      <c r="T782">
        <v>4</v>
      </c>
      <c r="U782" s="6">
        <v>79.75</v>
      </c>
      <c r="V782" s="10">
        <v>0.18</v>
      </c>
      <c r="W782" t="s">
        <v>1809</v>
      </c>
      <c r="X782" s="6">
        <v>261.58</v>
      </c>
      <c r="AE782"/>
    </row>
    <row r="783" spans="1:31" x14ac:dyDescent="0.25">
      <c r="A783" t="s">
        <v>2590</v>
      </c>
      <c r="B783" t="str">
        <f>VLOOKUP(Table6[[#This Row],[Customer_ID]],Table1[[Customer_ID]:[Name]],2,FALSE)</f>
        <v>James Berger</v>
      </c>
      <c r="C783" t="str">
        <f>VLOOKUP(Table6[[#This Row],[Customer_ID]],Table1[[Customer_ID]:[City]],5,FALSE)</f>
        <v>Bryanmouth</v>
      </c>
      <c r="D783">
        <f>VLOOKUP(Table6[[#This Row],[Customer_ID]],Table1[],3,FALSE)</f>
        <v>23</v>
      </c>
      <c r="E783" t="str">
        <f>VLOOKUP(Table6[[#This Row],[Customer_ID]],Table1[],4,FALSE)</f>
        <v>Female</v>
      </c>
      <c r="F783" t="str">
        <f>VLOOKUP(Table6[[#This Row],[Customer_ID]],Table1[],6,FALSE)</f>
        <v>Delaware</v>
      </c>
      <c r="G783" t="str">
        <f>VLOOKUP(Table6[[#This Row],[Customer_ID]],Table1[],8,FALSE)</f>
        <v>Bronze</v>
      </c>
      <c r="H783" t="s">
        <v>1504</v>
      </c>
      <c r="I783" s="16">
        <v>45433</v>
      </c>
      <c r="J783" t="s">
        <v>1611</v>
      </c>
      <c r="K783" t="str">
        <f>VLOOKUP($J783,'Product_Dim (2)'!$A$2:$G$101,{3,4,5,6},FALSE)</f>
        <v>Electronics</v>
      </c>
      <c r="L783" t="str">
        <f>VLOOKUP($J783,'Product_Dim (2)'!$A$2:$G$101,{4,5,6},FALSE)</f>
        <v>Audio</v>
      </c>
      <c r="M783" s="6">
        <f t="array" ref="M783">VLOOKUP($J783,'Product_Dim (2)'!$A$2:$G$101,{6},FALSE)</f>
        <v>38.520000000000003</v>
      </c>
      <c r="N783">
        <f>VLOOKUP($J783,'Product_Dim (2)'!$A$2:$G$101,7,FALSE)</f>
        <v>378</v>
      </c>
      <c r="O783" t="s">
        <v>1777</v>
      </c>
      <c r="P783" t="str">
        <f>VLOOKUP($O783,'Store_Dim (2)'!$A$2:$E$21,2,FALSE)</f>
        <v>Thomas, Bridges and Harris</v>
      </c>
      <c r="Q783" t="str">
        <f>VLOOKUP(Table6[[#This Row],[Store_ID]],Table4[],3,FALSE)</f>
        <v>North</v>
      </c>
      <c r="R783" t="str">
        <f>VLOOKUP(Table6[[#This Row],[Store_ID]],Table4[],4,FALSE)</f>
        <v>Sabrinatown</v>
      </c>
      <c r="S783" t="str">
        <f>VLOOKUP(Table6[[#This Row],[Store_ID]],Table4[],5,FALSE)</f>
        <v>Online</v>
      </c>
      <c r="T783">
        <v>4</v>
      </c>
      <c r="U783" s="6">
        <v>95.06</v>
      </c>
      <c r="V783" s="10">
        <v>0.03</v>
      </c>
      <c r="W783" t="s">
        <v>1807</v>
      </c>
      <c r="X783" s="6">
        <v>368.83280000000002</v>
      </c>
      <c r="AE783"/>
    </row>
    <row r="784" spans="1:31" x14ac:dyDescent="0.25">
      <c r="A784" t="s">
        <v>2591</v>
      </c>
      <c r="B784" t="str">
        <f>VLOOKUP(Table6[[#This Row],[Customer_ID]],Table1[[Customer_ID]:[Name]],2,FALSE)</f>
        <v>Jennifer Myers</v>
      </c>
      <c r="C784" t="str">
        <f>VLOOKUP(Table6[[#This Row],[Customer_ID]],Table1[[Customer_ID]:[City]],5,FALSE)</f>
        <v>Marthaborough</v>
      </c>
      <c r="D784">
        <f>VLOOKUP(Table6[[#This Row],[Customer_ID]],Table1[],3,FALSE)</f>
        <v>46</v>
      </c>
      <c r="E784" t="str">
        <f>VLOOKUP(Table6[[#This Row],[Customer_ID]],Table1[],4,FALSE)</f>
        <v>Male</v>
      </c>
      <c r="F784" t="str">
        <f>VLOOKUP(Table6[[#This Row],[Customer_ID]],Table1[],6,FALSE)</f>
        <v>Wisconsin</v>
      </c>
      <c r="G784" t="str">
        <f>VLOOKUP(Table6[[#This Row],[Customer_ID]],Table1[],8,FALSE)</f>
        <v>Platinum</v>
      </c>
      <c r="H784" t="s">
        <v>1278</v>
      </c>
      <c r="I784" s="16">
        <v>45759</v>
      </c>
      <c r="J784" t="s">
        <v>1727</v>
      </c>
      <c r="K784" t="str">
        <f>VLOOKUP($J784,'Product_Dim (2)'!$A$2:$G$101,{3,4,5,6},FALSE)</f>
        <v>Electronics</v>
      </c>
      <c r="L784" t="str">
        <f>VLOOKUP($J784,'Product_Dim (2)'!$A$2:$G$101,{4,5,6},FALSE)</f>
        <v>Audio</v>
      </c>
      <c r="M784" s="6">
        <f t="array" ref="M784">VLOOKUP($J784,'Product_Dim (2)'!$A$2:$G$101,{6},FALSE)</f>
        <v>431.67</v>
      </c>
      <c r="N784">
        <f>VLOOKUP($J784,'Product_Dim (2)'!$A$2:$G$101,7,FALSE)</f>
        <v>73</v>
      </c>
      <c r="O784" t="s">
        <v>1762</v>
      </c>
      <c r="P784" t="str">
        <f>VLOOKUP($O784,'Store_Dim (2)'!$A$2:$E$21,2,FALSE)</f>
        <v>Martinez-Mullins</v>
      </c>
      <c r="Q784" t="str">
        <f>VLOOKUP(Table6[[#This Row],[Store_ID]],Table4[],3,FALSE)</f>
        <v>South</v>
      </c>
      <c r="R784" t="str">
        <f>VLOOKUP(Table6[[#This Row],[Store_ID]],Table4[],4,FALSE)</f>
        <v>Williamsfurt</v>
      </c>
      <c r="S784" t="str">
        <f>VLOOKUP(Table6[[#This Row],[Store_ID]],Table4[],5,FALSE)</f>
        <v>Online</v>
      </c>
      <c r="T784">
        <v>4</v>
      </c>
      <c r="U784" s="6">
        <v>107.08</v>
      </c>
      <c r="V784" s="10">
        <v>0.27</v>
      </c>
      <c r="W784" t="s">
        <v>1812</v>
      </c>
      <c r="X784" s="6">
        <v>312.67360000000002</v>
      </c>
      <c r="AE784"/>
    </row>
    <row r="785" spans="1:31" x14ac:dyDescent="0.25">
      <c r="A785" t="s">
        <v>2592</v>
      </c>
      <c r="B785" t="str">
        <f>VLOOKUP(Table6[[#This Row],[Customer_ID]],Table1[[Customer_ID]:[Name]],2,FALSE)</f>
        <v>Joshua Howard</v>
      </c>
      <c r="C785" t="str">
        <f>VLOOKUP(Table6[[#This Row],[Customer_ID]],Table1[[Customer_ID]:[City]],5,FALSE)</f>
        <v>East Christopherhaven</v>
      </c>
      <c r="D785">
        <f>VLOOKUP(Table6[[#This Row],[Customer_ID]],Table1[],3,FALSE)</f>
        <v>32</v>
      </c>
      <c r="E785" t="str">
        <f>VLOOKUP(Table6[[#This Row],[Customer_ID]],Table1[],4,FALSE)</f>
        <v>Female</v>
      </c>
      <c r="F785" t="str">
        <f>VLOOKUP(Table6[[#This Row],[Customer_ID]],Table1[],6,FALSE)</f>
        <v>South Dakota</v>
      </c>
      <c r="G785" t="str">
        <f>VLOOKUP(Table6[[#This Row],[Customer_ID]],Table1[],8,FALSE)</f>
        <v>Platinum</v>
      </c>
      <c r="H785" t="s">
        <v>1445</v>
      </c>
      <c r="I785" s="16">
        <v>45794</v>
      </c>
      <c r="J785" t="s">
        <v>1729</v>
      </c>
      <c r="K785" t="str">
        <f>VLOOKUP($J785,'Product_Dim (2)'!$A$2:$G$101,{3,4,5,6},FALSE)</f>
        <v>Home</v>
      </c>
      <c r="L785" t="str">
        <f>VLOOKUP($J785,'Product_Dim (2)'!$A$2:$G$101,{4,5,6},FALSE)</f>
        <v>Kitchen</v>
      </c>
      <c r="M785" s="6">
        <f t="array" ref="M785">VLOOKUP($J785,'Product_Dim (2)'!$A$2:$G$101,{6},FALSE)</f>
        <v>201.41</v>
      </c>
      <c r="N785">
        <f>VLOOKUP($J785,'Product_Dim (2)'!$A$2:$G$101,7,FALSE)</f>
        <v>146</v>
      </c>
      <c r="O785" t="s">
        <v>1793</v>
      </c>
      <c r="P785" t="str">
        <f>VLOOKUP($O785,'Store_Dim (2)'!$A$2:$E$21,2,FALSE)</f>
        <v>Guerrero-Schmitt</v>
      </c>
      <c r="Q785" t="str">
        <f>VLOOKUP(Table6[[#This Row],[Store_ID]],Table4[],3,FALSE)</f>
        <v>East</v>
      </c>
      <c r="R785" t="str">
        <f>VLOOKUP(Table6[[#This Row],[Store_ID]],Table4[],4,FALSE)</f>
        <v>East Stevechester</v>
      </c>
      <c r="S785" t="str">
        <f>VLOOKUP(Table6[[#This Row],[Store_ID]],Table4[],5,FALSE)</f>
        <v>Flagship</v>
      </c>
      <c r="T785">
        <v>1</v>
      </c>
      <c r="U785" s="6">
        <v>873.18</v>
      </c>
      <c r="V785" s="10">
        <v>0.03</v>
      </c>
      <c r="W785" t="s">
        <v>1812</v>
      </c>
      <c r="X785" s="6">
        <v>846.98459999999989</v>
      </c>
      <c r="AE785"/>
    </row>
    <row r="786" spans="1:31" x14ac:dyDescent="0.25">
      <c r="A786" t="s">
        <v>2593</v>
      </c>
      <c r="B786" t="str">
        <f>VLOOKUP(Table6[[#This Row],[Customer_ID]],Table1[[Customer_ID]:[Name]],2,FALSE)</f>
        <v>Charles Conley</v>
      </c>
      <c r="C786" t="str">
        <f>VLOOKUP(Table6[[#This Row],[Customer_ID]],Table1[[Customer_ID]:[City]],5,FALSE)</f>
        <v>Nathanshire</v>
      </c>
      <c r="D786">
        <f>VLOOKUP(Table6[[#This Row],[Customer_ID]],Table1[],3,FALSE)</f>
        <v>39</v>
      </c>
      <c r="E786" t="str">
        <f>VLOOKUP(Table6[[#This Row],[Customer_ID]],Table1[],4,FALSE)</f>
        <v>Female</v>
      </c>
      <c r="F786" t="str">
        <f>VLOOKUP(Table6[[#This Row],[Customer_ID]],Table1[],6,FALSE)</f>
        <v>Maine</v>
      </c>
      <c r="G786" t="str">
        <f>VLOOKUP(Table6[[#This Row],[Customer_ID]],Table1[],8,FALSE)</f>
        <v>Gold</v>
      </c>
      <c r="H786" t="s">
        <v>1165</v>
      </c>
      <c r="I786" s="16">
        <v>45764</v>
      </c>
      <c r="J786" t="s">
        <v>1671</v>
      </c>
      <c r="K786" t="str">
        <f>VLOOKUP($J786,'Product_Dim (2)'!$A$2:$G$101,{3,4,5,6},FALSE)</f>
        <v>Home</v>
      </c>
      <c r="L786" t="str">
        <f>VLOOKUP($J786,'Product_Dim (2)'!$A$2:$G$101,{4,5,6},FALSE)</f>
        <v>Storage</v>
      </c>
      <c r="M786" s="6">
        <f t="array" ref="M786">VLOOKUP($J786,'Product_Dim (2)'!$A$2:$G$101,{6},FALSE)</f>
        <v>138.05000000000001</v>
      </c>
      <c r="N786">
        <f>VLOOKUP($J786,'Product_Dim (2)'!$A$2:$G$101,7,FALSE)</f>
        <v>89</v>
      </c>
      <c r="O786" t="s">
        <v>1793</v>
      </c>
      <c r="P786" t="str">
        <f>VLOOKUP($O786,'Store_Dim (2)'!$A$2:$E$21,2,FALSE)</f>
        <v>Guerrero-Schmitt</v>
      </c>
      <c r="Q786" t="str">
        <f>VLOOKUP(Table6[[#This Row],[Store_ID]],Table4[],3,FALSE)</f>
        <v>East</v>
      </c>
      <c r="R786" t="str">
        <f>VLOOKUP(Table6[[#This Row],[Store_ID]],Table4[],4,FALSE)</f>
        <v>East Stevechester</v>
      </c>
      <c r="S786" t="str">
        <f>VLOOKUP(Table6[[#This Row],[Store_ID]],Table4[],5,FALSE)</f>
        <v>Flagship</v>
      </c>
      <c r="T786">
        <v>1</v>
      </c>
      <c r="U786" s="6">
        <v>914.75</v>
      </c>
      <c r="V786" s="10">
        <v>0.1</v>
      </c>
      <c r="W786" t="s">
        <v>1812</v>
      </c>
      <c r="X786" s="6">
        <v>823.27499999999998</v>
      </c>
      <c r="AE786"/>
    </row>
    <row r="787" spans="1:31" x14ac:dyDescent="0.25">
      <c r="A787" t="s">
        <v>2594</v>
      </c>
      <c r="B787" t="str">
        <f>VLOOKUP(Table6[[#This Row],[Customer_ID]],Table1[[Customer_ID]:[Name]],2,FALSE)</f>
        <v>Timothy Weaver</v>
      </c>
      <c r="C787" t="str">
        <f>VLOOKUP(Table6[[#This Row],[Customer_ID]],Table1[[Customer_ID]:[City]],5,FALSE)</f>
        <v>New Amy</v>
      </c>
      <c r="D787">
        <f>VLOOKUP(Table6[[#This Row],[Customer_ID]],Table1[],3,FALSE)</f>
        <v>45</v>
      </c>
      <c r="E787" t="str">
        <f>VLOOKUP(Table6[[#This Row],[Customer_ID]],Table1[],4,FALSE)</f>
        <v>Female</v>
      </c>
      <c r="F787" t="str">
        <f>VLOOKUP(Table6[[#This Row],[Customer_ID]],Table1[],6,FALSE)</f>
        <v>Ohio</v>
      </c>
      <c r="G787" t="str">
        <f>VLOOKUP(Table6[[#This Row],[Customer_ID]],Table1[],8,FALSE)</f>
        <v>Gold</v>
      </c>
      <c r="H787" t="s">
        <v>185</v>
      </c>
      <c r="I787" s="16">
        <v>45279</v>
      </c>
      <c r="J787" t="s">
        <v>1677</v>
      </c>
      <c r="K787" t="str">
        <f>VLOOKUP($J787,'Product_Dim (2)'!$A$2:$G$101,{3,4,5,6},FALSE)</f>
        <v>Sports</v>
      </c>
      <c r="L787" t="str">
        <f>VLOOKUP($J787,'Product_Dim (2)'!$A$2:$G$101,{4,5,6},FALSE)</f>
        <v>Team Sports</v>
      </c>
      <c r="M787" s="6">
        <f t="array" ref="M787">VLOOKUP($J787,'Product_Dim (2)'!$A$2:$G$101,{6},FALSE)</f>
        <v>107.06</v>
      </c>
      <c r="N787">
        <f>VLOOKUP($J787,'Product_Dim (2)'!$A$2:$G$101,7,FALSE)</f>
        <v>359</v>
      </c>
      <c r="O787" t="s">
        <v>1780</v>
      </c>
      <c r="P787" t="str">
        <f>VLOOKUP($O787,'Store_Dim (2)'!$A$2:$E$21,2,FALSE)</f>
        <v>Gardner, Humphrey and Contreras</v>
      </c>
      <c r="Q787" t="str">
        <f>VLOOKUP(Table6[[#This Row],[Store_ID]],Table4[],3,FALSE)</f>
        <v>East</v>
      </c>
      <c r="R787" t="str">
        <f>VLOOKUP(Table6[[#This Row],[Store_ID]],Table4[],4,FALSE)</f>
        <v>Johnsonville</v>
      </c>
      <c r="S787" t="str">
        <f>VLOOKUP(Table6[[#This Row],[Store_ID]],Table4[],5,FALSE)</f>
        <v>Flagship</v>
      </c>
      <c r="T787">
        <v>4</v>
      </c>
      <c r="U787" s="6">
        <v>457.33</v>
      </c>
      <c r="V787" s="10">
        <v>0.1</v>
      </c>
      <c r="W787" t="s">
        <v>1807</v>
      </c>
      <c r="X787" s="6">
        <v>1646.3879999999999</v>
      </c>
      <c r="AE787"/>
    </row>
    <row r="788" spans="1:31" x14ac:dyDescent="0.25">
      <c r="A788" t="s">
        <v>2595</v>
      </c>
      <c r="B788" t="str">
        <f>VLOOKUP(Table6[[#This Row],[Customer_ID]],Table1[[Customer_ID]:[Name]],2,FALSE)</f>
        <v>Ricardo Jones</v>
      </c>
      <c r="C788" t="str">
        <f>VLOOKUP(Table6[[#This Row],[Customer_ID]],Table1[[Customer_ID]:[City]],5,FALSE)</f>
        <v>Danielland</v>
      </c>
      <c r="D788">
        <f>VLOOKUP(Table6[[#This Row],[Customer_ID]],Table1[],3,FALSE)</f>
        <v>30</v>
      </c>
      <c r="E788" t="str">
        <f>VLOOKUP(Table6[[#This Row],[Customer_ID]],Table1[],4,FALSE)</f>
        <v>Male</v>
      </c>
      <c r="F788" t="str">
        <f>VLOOKUP(Table6[[#This Row],[Customer_ID]],Table1[],6,FALSE)</f>
        <v>Minnesota</v>
      </c>
      <c r="G788" t="str">
        <f>VLOOKUP(Table6[[#This Row],[Customer_ID]],Table1[],8,FALSE)</f>
        <v>Silver</v>
      </c>
      <c r="H788" t="s">
        <v>917</v>
      </c>
      <c r="I788" s="16">
        <v>45602</v>
      </c>
      <c r="J788" t="s">
        <v>1729</v>
      </c>
      <c r="K788" t="str">
        <f>VLOOKUP($J788,'Product_Dim (2)'!$A$2:$G$101,{3,4,5,6},FALSE)</f>
        <v>Home</v>
      </c>
      <c r="L788" t="str">
        <f>VLOOKUP($J788,'Product_Dim (2)'!$A$2:$G$101,{4,5,6},FALSE)</f>
        <v>Kitchen</v>
      </c>
      <c r="M788" s="6">
        <f t="array" ref="M788">VLOOKUP($J788,'Product_Dim (2)'!$A$2:$G$101,{6},FALSE)</f>
        <v>201.41</v>
      </c>
      <c r="N788">
        <f>VLOOKUP($J788,'Product_Dim (2)'!$A$2:$G$101,7,FALSE)</f>
        <v>146</v>
      </c>
      <c r="O788" t="s">
        <v>1749</v>
      </c>
      <c r="P788" t="str">
        <f>VLOOKUP($O788,'Store_Dim (2)'!$A$2:$E$21,2,FALSE)</f>
        <v>Johnson-Wright</v>
      </c>
      <c r="Q788" t="str">
        <f>VLOOKUP(Table6[[#This Row],[Store_ID]],Table4[],3,FALSE)</f>
        <v>North</v>
      </c>
      <c r="R788" t="str">
        <f>VLOOKUP(Table6[[#This Row],[Store_ID]],Table4[],4,FALSE)</f>
        <v>Hoodberg</v>
      </c>
      <c r="S788" t="str">
        <f>VLOOKUP(Table6[[#This Row],[Store_ID]],Table4[],5,FALSE)</f>
        <v>Outlet</v>
      </c>
      <c r="T788">
        <v>3</v>
      </c>
      <c r="U788" s="6">
        <v>761.88</v>
      </c>
      <c r="V788" s="10">
        <v>0.23</v>
      </c>
      <c r="W788" t="s">
        <v>1809</v>
      </c>
      <c r="X788" s="6">
        <v>1759.9428</v>
      </c>
      <c r="AE788"/>
    </row>
    <row r="789" spans="1:31" x14ac:dyDescent="0.25">
      <c r="A789" t="s">
        <v>2596</v>
      </c>
      <c r="B789" t="str">
        <f>VLOOKUP(Table6[[#This Row],[Customer_ID]],Table1[[Customer_ID]:[Name]],2,FALSE)</f>
        <v>Curtis Lam</v>
      </c>
      <c r="C789" t="str">
        <f>VLOOKUP(Table6[[#This Row],[Customer_ID]],Table1[[Customer_ID]:[City]],5,FALSE)</f>
        <v>Butlerberg</v>
      </c>
      <c r="D789">
        <f>VLOOKUP(Table6[[#This Row],[Customer_ID]],Table1[],3,FALSE)</f>
        <v>55</v>
      </c>
      <c r="E789" t="str">
        <f>VLOOKUP(Table6[[#This Row],[Customer_ID]],Table1[],4,FALSE)</f>
        <v>Male</v>
      </c>
      <c r="F789" t="str">
        <f>VLOOKUP(Table6[[#This Row],[Customer_ID]],Table1[],6,FALSE)</f>
        <v>Kentucky</v>
      </c>
      <c r="G789" t="str">
        <f>VLOOKUP(Table6[[#This Row],[Customer_ID]],Table1[],8,FALSE)</f>
        <v>Platinum</v>
      </c>
      <c r="H789" t="s">
        <v>579</v>
      </c>
      <c r="I789" s="16">
        <v>45793</v>
      </c>
      <c r="J789" t="s">
        <v>1605</v>
      </c>
      <c r="K789" t="str">
        <f>VLOOKUP($J789,'Product_Dim (2)'!$A$2:$G$101,{3,4,5,6},FALSE)</f>
        <v>Clothing</v>
      </c>
      <c r="L789" t="str">
        <f>VLOOKUP($J789,'Product_Dim (2)'!$A$2:$G$101,{4,5,6},FALSE)</f>
        <v>Footwear</v>
      </c>
      <c r="M789" s="6">
        <f t="array" ref="M789">VLOOKUP($J789,'Product_Dim (2)'!$A$2:$G$101,{6},FALSE)</f>
        <v>353.47</v>
      </c>
      <c r="N789">
        <f>VLOOKUP($J789,'Product_Dim (2)'!$A$2:$G$101,7,FALSE)</f>
        <v>214</v>
      </c>
      <c r="O789" t="s">
        <v>1796</v>
      </c>
      <c r="P789" t="str">
        <f>VLOOKUP($O789,'Store_Dim (2)'!$A$2:$E$21,2,FALSE)</f>
        <v>Mann-Austin</v>
      </c>
      <c r="Q789" t="str">
        <f>VLOOKUP(Table6[[#This Row],[Store_ID]],Table4[],3,FALSE)</f>
        <v>East</v>
      </c>
      <c r="R789" t="str">
        <f>VLOOKUP(Table6[[#This Row],[Store_ID]],Table4[],4,FALSE)</f>
        <v>Vasquezborough</v>
      </c>
      <c r="S789" t="str">
        <f>VLOOKUP(Table6[[#This Row],[Store_ID]],Table4[],5,FALSE)</f>
        <v>Online</v>
      </c>
      <c r="T789">
        <v>4</v>
      </c>
      <c r="U789" s="6">
        <v>122.87</v>
      </c>
      <c r="V789" s="10">
        <v>0.13</v>
      </c>
      <c r="W789" t="s">
        <v>1807</v>
      </c>
      <c r="X789" s="6">
        <v>427.58760000000001</v>
      </c>
      <c r="AE789"/>
    </row>
    <row r="790" spans="1:31" x14ac:dyDescent="0.25">
      <c r="A790" t="s">
        <v>2597</v>
      </c>
      <c r="B790" t="str">
        <f>VLOOKUP(Table6[[#This Row],[Customer_ID]],Table1[[Customer_ID]:[Name]],2,FALSE)</f>
        <v>Barbara Berry</v>
      </c>
      <c r="C790" t="str">
        <f>VLOOKUP(Table6[[#This Row],[Customer_ID]],Table1[[Customer_ID]:[City]],5,FALSE)</f>
        <v>Lake Michael</v>
      </c>
      <c r="D790">
        <f>VLOOKUP(Table6[[#This Row],[Customer_ID]],Table1[],3,FALSE)</f>
        <v>18</v>
      </c>
      <c r="E790" t="str">
        <f>VLOOKUP(Table6[[#This Row],[Customer_ID]],Table1[],4,FALSE)</f>
        <v>Female</v>
      </c>
      <c r="F790" t="str">
        <f>VLOOKUP(Table6[[#This Row],[Customer_ID]],Table1[],6,FALSE)</f>
        <v>Vermont</v>
      </c>
      <c r="G790" t="str">
        <f>VLOOKUP(Table6[[#This Row],[Customer_ID]],Table1[],8,FALSE)</f>
        <v>Platinum</v>
      </c>
      <c r="H790" t="s">
        <v>1448</v>
      </c>
      <c r="I790" s="16">
        <v>45778</v>
      </c>
      <c r="J790" t="s">
        <v>1677</v>
      </c>
      <c r="K790" t="str">
        <f>VLOOKUP($J790,'Product_Dim (2)'!$A$2:$G$101,{3,4,5,6},FALSE)</f>
        <v>Sports</v>
      </c>
      <c r="L790" t="str">
        <f>VLOOKUP($J790,'Product_Dim (2)'!$A$2:$G$101,{4,5,6},FALSE)</f>
        <v>Team Sports</v>
      </c>
      <c r="M790" s="6">
        <f t="array" ref="M790">VLOOKUP($J790,'Product_Dim (2)'!$A$2:$G$101,{6},FALSE)</f>
        <v>107.06</v>
      </c>
      <c r="N790">
        <f>VLOOKUP($J790,'Product_Dim (2)'!$A$2:$G$101,7,FALSE)</f>
        <v>359</v>
      </c>
      <c r="O790" t="s">
        <v>1752</v>
      </c>
      <c r="P790" t="str">
        <f>VLOOKUP($O790,'Store_Dim (2)'!$A$2:$E$21,2,FALSE)</f>
        <v>Alexander Group</v>
      </c>
      <c r="Q790" t="str">
        <f>VLOOKUP(Table6[[#This Row],[Store_ID]],Table4[],3,FALSE)</f>
        <v>South</v>
      </c>
      <c r="R790" t="str">
        <f>VLOOKUP(Table6[[#This Row],[Store_ID]],Table4[],4,FALSE)</f>
        <v>Port Sharon</v>
      </c>
      <c r="S790" t="str">
        <f>VLOOKUP(Table6[[#This Row],[Store_ID]],Table4[],5,FALSE)</f>
        <v>Online</v>
      </c>
      <c r="T790">
        <v>4</v>
      </c>
      <c r="U790" s="6">
        <v>753</v>
      </c>
      <c r="V790" s="10">
        <v>0.28000000000000003</v>
      </c>
      <c r="W790" t="s">
        <v>1812</v>
      </c>
      <c r="X790" s="6">
        <v>2168.64</v>
      </c>
      <c r="AE790"/>
    </row>
    <row r="791" spans="1:31" x14ac:dyDescent="0.25">
      <c r="A791" t="s">
        <v>2598</v>
      </c>
      <c r="B791" t="str">
        <f>VLOOKUP(Table6[[#This Row],[Customer_ID]],Table1[[Customer_ID]:[Name]],2,FALSE)</f>
        <v>James Holloway Jr.</v>
      </c>
      <c r="C791" t="str">
        <f>VLOOKUP(Table6[[#This Row],[Customer_ID]],Table1[[Customer_ID]:[City]],5,FALSE)</f>
        <v>Millston</v>
      </c>
      <c r="D791">
        <f>VLOOKUP(Table6[[#This Row],[Customer_ID]],Table1[],3,FALSE)</f>
        <v>45</v>
      </c>
      <c r="E791" t="str">
        <f>VLOOKUP(Table6[[#This Row],[Customer_ID]],Table1[],4,FALSE)</f>
        <v>Male</v>
      </c>
      <c r="F791" t="str">
        <f>VLOOKUP(Table6[[#This Row],[Customer_ID]],Table1[],6,FALSE)</f>
        <v>Indiana</v>
      </c>
      <c r="G791" t="str">
        <f>VLOOKUP(Table6[[#This Row],[Customer_ID]],Table1[],8,FALSE)</f>
        <v>Silver</v>
      </c>
      <c r="H791" t="s">
        <v>1144</v>
      </c>
      <c r="I791" s="16">
        <v>45325</v>
      </c>
      <c r="J791" t="s">
        <v>1538</v>
      </c>
      <c r="K791" t="str">
        <f>VLOOKUP($J791,'Product_Dim (2)'!$A$2:$G$101,{3,4,5,6},FALSE)</f>
        <v>Clothing</v>
      </c>
      <c r="L791" t="str">
        <f>VLOOKUP($J791,'Product_Dim (2)'!$A$2:$G$101,{4,5,6},FALSE)</f>
        <v>Accessories</v>
      </c>
      <c r="M791" s="6">
        <f t="array" ref="M791">VLOOKUP($J791,'Product_Dim (2)'!$A$2:$G$101,{6},FALSE)</f>
        <v>261</v>
      </c>
      <c r="N791">
        <f>VLOOKUP($J791,'Product_Dim (2)'!$A$2:$G$101,7,FALSE)</f>
        <v>59</v>
      </c>
      <c r="O791" t="s">
        <v>1756</v>
      </c>
      <c r="P791" t="str">
        <f>VLOOKUP($O791,'Store_Dim (2)'!$A$2:$E$21,2,FALSE)</f>
        <v>Gray Ltd</v>
      </c>
      <c r="Q791" t="str">
        <f>VLOOKUP(Table6[[#This Row],[Store_ID]],Table4[],3,FALSE)</f>
        <v>North</v>
      </c>
      <c r="R791" t="str">
        <f>VLOOKUP(Table6[[#This Row],[Store_ID]],Table4[],4,FALSE)</f>
        <v>New Michaelchester</v>
      </c>
      <c r="S791" t="str">
        <f>VLOOKUP(Table6[[#This Row],[Store_ID]],Table4[],5,FALSE)</f>
        <v>Outlet</v>
      </c>
      <c r="T791">
        <v>2</v>
      </c>
      <c r="U791" s="6">
        <v>788.05</v>
      </c>
      <c r="V791" s="10">
        <v>0.21</v>
      </c>
      <c r="W791" t="s">
        <v>1807</v>
      </c>
      <c r="X791" s="6">
        <v>1245.1189999999999</v>
      </c>
      <c r="AE791"/>
    </row>
    <row r="792" spans="1:31" x14ac:dyDescent="0.25">
      <c r="A792" t="s">
        <v>2599</v>
      </c>
      <c r="B792" t="str">
        <f>VLOOKUP(Table6[[#This Row],[Customer_ID]],Table1[[Customer_ID]:[Name]],2,FALSE)</f>
        <v>Beth Martin</v>
      </c>
      <c r="C792" t="str">
        <f>VLOOKUP(Table6[[#This Row],[Customer_ID]],Table1[[Customer_ID]:[City]],5,FALSE)</f>
        <v>Burkefurt</v>
      </c>
      <c r="D792">
        <f>VLOOKUP(Table6[[#This Row],[Customer_ID]],Table1[],3,FALSE)</f>
        <v>34</v>
      </c>
      <c r="E792" t="str">
        <f>VLOOKUP(Table6[[#This Row],[Customer_ID]],Table1[],4,FALSE)</f>
        <v>Female</v>
      </c>
      <c r="F792" t="str">
        <f>VLOOKUP(Table6[[#This Row],[Customer_ID]],Table1[],6,FALSE)</f>
        <v>West Virginia</v>
      </c>
      <c r="G792" t="str">
        <f>VLOOKUP(Table6[[#This Row],[Customer_ID]],Table1[],8,FALSE)</f>
        <v>Silver</v>
      </c>
      <c r="H792" t="s">
        <v>1409</v>
      </c>
      <c r="I792" s="16">
        <v>45875</v>
      </c>
      <c r="J792" t="s">
        <v>1695</v>
      </c>
      <c r="K792" t="str">
        <f>VLOOKUP($J792,'Product_Dim (2)'!$A$2:$G$101,{3,4,5,6},FALSE)</f>
        <v>Sports</v>
      </c>
      <c r="L792" t="str">
        <f>VLOOKUP($J792,'Product_Dim (2)'!$A$2:$G$101,{4,5,6},FALSE)</f>
        <v>Fitness</v>
      </c>
      <c r="M792" s="6">
        <f t="array" ref="M792">VLOOKUP($J792,'Product_Dim (2)'!$A$2:$G$101,{6},FALSE)</f>
        <v>152.91999999999999</v>
      </c>
      <c r="N792">
        <f>VLOOKUP($J792,'Product_Dim (2)'!$A$2:$G$101,7,FALSE)</f>
        <v>281</v>
      </c>
      <c r="O792" t="s">
        <v>1772</v>
      </c>
      <c r="P792" t="str">
        <f>VLOOKUP($O792,'Store_Dim (2)'!$A$2:$E$21,2,FALSE)</f>
        <v>Hill, Wagner and Ballard</v>
      </c>
      <c r="Q792" t="str">
        <f>VLOOKUP(Table6[[#This Row],[Store_ID]],Table4[],3,FALSE)</f>
        <v>East</v>
      </c>
      <c r="R792" t="str">
        <f>VLOOKUP(Table6[[#This Row],[Store_ID]],Table4[],4,FALSE)</f>
        <v>East Davidville</v>
      </c>
      <c r="S792" t="str">
        <f>VLOOKUP(Table6[[#This Row],[Store_ID]],Table4[],5,FALSE)</f>
        <v>Online</v>
      </c>
      <c r="T792">
        <v>2</v>
      </c>
      <c r="U792" s="6">
        <v>807.1</v>
      </c>
      <c r="V792" s="10">
        <v>0.28999999999999998</v>
      </c>
      <c r="W792" t="s">
        <v>1807</v>
      </c>
      <c r="X792" s="6">
        <v>1146.0820000000001</v>
      </c>
      <c r="AE792"/>
    </row>
    <row r="793" spans="1:31" x14ac:dyDescent="0.25">
      <c r="A793" t="s">
        <v>2600</v>
      </c>
      <c r="B793" t="str">
        <f>VLOOKUP(Table6[[#This Row],[Customer_ID]],Table1[[Customer_ID]:[Name]],2,FALSE)</f>
        <v>Morgan Bowen</v>
      </c>
      <c r="C793" t="str">
        <f>VLOOKUP(Table6[[#This Row],[Customer_ID]],Table1[[Customer_ID]:[City]],5,FALSE)</f>
        <v>Parksfort</v>
      </c>
      <c r="D793">
        <f>VLOOKUP(Table6[[#This Row],[Customer_ID]],Table1[],3,FALSE)</f>
        <v>54</v>
      </c>
      <c r="E793" t="str">
        <f>VLOOKUP(Table6[[#This Row],[Customer_ID]],Table1[],4,FALSE)</f>
        <v>Male</v>
      </c>
      <c r="F793" t="str">
        <f>VLOOKUP(Table6[[#This Row],[Customer_ID]],Table1[],6,FALSE)</f>
        <v>Washington</v>
      </c>
      <c r="G793" t="str">
        <f>VLOOKUP(Table6[[#This Row],[Customer_ID]],Table1[],8,FALSE)</f>
        <v>Gold</v>
      </c>
      <c r="H793" t="s">
        <v>453</v>
      </c>
      <c r="I793" s="16">
        <v>45320</v>
      </c>
      <c r="J793" t="s">
        <v>1545</v>
      </c>
      <c r="K793" t="str">
        <f>VLOOKUP($J793,'Product_Dim (2)'!$A$2:$G$101,{3,4,5,6},FALSE)</f>
        <v>Electronics</v>
      </c>
      <c r="L793" t="str">
        <f>VLOOKUP($J793,'Product_Dim (2)'!$A$2:$G$101,{4,5,6},FALSE)</f>
        <v>Audio</v>
      </c>
      <c r="M793" s="6">
        <f t="array" ref="M793">VLOOKUP($J793,'Product_Dim (2)'!$A$2:$G$101,{6},FALSE)</f>
        <v>439.07</v>
      </c>
      <c r="N793">
        <f>VLOOKUP($J793,'Product_Dim (2)'!$A$2:$G$101,7,FALSE)</f>
        <v>142</v>
      </c>
      <c r="O793" t="s">
        <v>1740</v>
      </c>
      <c r="P793" t="str">
        <f>VLOOKUP($O793,'Store_Dim (2)'!$A$2:$E$21,2,FALSE)</f>
        <v>Martinez, Adkins and Johnson</v>
      </c>
      <c r="Q793" t="str">
        <f>VLOOKUP(Table6[[#This Row],[Store_ID]],Table4[],3,FALSE)</f>
        <v>North</v>
      </c>
      <c r="R793" t="str">
        <f>VLOOKUP(Table6[[#This Row],[Store_ID]],Table4[],4,FALSE)</f>
        <v>Danielmouth</v>
      </c>
      <c r="S793" t="str">
        <f>VLOOKUP(Table6[[#This Row],[Store_ID]],Table4[],5,FALSE)</f>
        <v>Flagship</v>
      </c>
      <c r="T793">
        <v>2</v>
      </c>
      <c r="U793" s="6">
        <v>443.09</v>
      </c>
      <c r="V793" s="10">
        <v>0.02</v>
      </c>
      <c r="W793" t="s">
        <v>1809</v>
      </c>
      <c r="X793" s="6">
        <v>868.45639999999992</v>
      </c>
      <c r="AE793"/>
    </row>
    <row r="794" spans="1:31" x14ac:dyDescent="0.25">
      <c r="A794" t="s">
        <v>2601</v>
      </c>
      <c r="B794" t="str">
        <f>VLOOKUP(Table6[[#This Row],[Customer_ID]],Table1[[Customer_ID]:[Name]],2,FALSE)</f>
        <v>Gregory Curtis</v>
      </c>
      <c r="C794" t="str">
        <f>VLOOKUP(Table6[[#This Row],[Customer_ID]],Table1[[Customer_ID]:[City]],5,FALSE)</f>
        <v>Bergermouth</v>
      </c>
      <c r="D794">
        <f>VLOOKUP(Table6[[#This Row],[Customer_ID]],Table1[],3,FALSE)</f>
        <v>45</v>
      </c>
      <c r="E794" t="str">
        <f>VLOOKUP(Table6[[#This Row],[Customer_ID]],Table1[],4,FALSE)</f>
        <v>Male</v>
      </c>
      <c r="F794" t="str">
        <f>VLOOKUP(Table6[[#This Row],[Customer_ID]],Table1[],6,FALSE)</f>
        <v>Vermont</v>
      </c>
      <c r="G794" t="str">
        <f>VLOOKUP(Table6[[#This Row],[Customer_ID]],Table1[],8,FALSE)</f>
        <v>Bronze</v>
      </c>
      <c r="H794" t="s">
        <v>1427</v>
      </c>
      <c r="I794" s="16">
        <v>45870</v>
      </c>
      <c r="J794" t="s">
        <v>1569</v>
      </c>
      <c r="K794" t="str">
        <f>VLOOKUP($J794,'Product_Dim (2)'!$A$2:$G$101,{3,4,5,6},FALSE)</f>
        <v>Sports</v>
      </c>
      <c r="L794" t="str">
        <f>VLOOKUP($J794,'Product_Dim (2)'!$A$2:$G$101,{4,5,6},FALSE)</f>
        <v>Equipment</v>
      </c>
      <c r="M794" s="6">
        <f t="array" ref="M794">VLOOKUP($J794,'Product_Dim (2)'!$A$2:$G$101,{6},FALSE)</f>
        <v>21.34</v>
      </c>
      <c r="N794">
        <f>VLOOKUP($J794,'Product_Dim (2)'!$A$2:$G$101,7,FALSE)</f>
        <v>65</v>
      </c>
      <c r="O794" t="s">
        <v>1784</v>
      </c>
      <c r="P794" t="str">
        <f>VLOOKUP($O794,'Store_Dim (2)'!$A$2:$E$21,2,FALSE)</f>
        <v>Shelton PLC</v>
      </c>
      <c r="Q794" t="str">
        <f>VLOOKUP(Table6[[#This Row],[Store_ID]],Table4[],3,FALSE)</f>
        <v>North</v>
      </c>
      <c r="R794" t="str">
        <f>VLOOKUP(Table6[[#This Row],[Store_ID]],Table4[],4,FALSE)</f>
        <v>East Jenniferstad</v>
      </c>
      <c r="S794" t="str">
        <f>VLOOKUP(Table6[[#This Row],[Store_ID]],Table4[],5,FALSE)</f>
        <v>Flagship</v>
      </c>
      <c r="T794">
        <v>1</v>
      </c>
      <c r="U794" s="6">
        <v>512.16</v>
      </c>
      <c r="V794" s="10">
        <v>0.02</v>
      </c>
      <c r="W794" t="s">
        <v>1812</v>
      </c>
      <c r="X794" s="6">
        <v>501.91680000000002</v>
      </c>
      <c r="AE794"/>
    </row>
    <row r="795" spans="1:31" x14ac:dyDescent="0.25">
      <c r="A795" t="s">
        <v>2602</v>
      </c>
      <c r="B795" t="str">
        <f>VLOOKUP(Table6[[#This Row],[Customer_ID]],Table1[[Customer_ID]:[Name]],2,FALSE)</f>
        <v>John Perez</v>
      </c>
      <c r="C795" t="str">
        <f>VLOOKUP(Table6[[#This Row],[Customer_ID]],Table1[[Customer_ID]:[City]],5,FALSE)</f>
        <v>Kathrynview</v>
      </c>
      <c r="D795">
        <f>VLOOKUP(Table6[[#This Row],[Customer_ID]],Table1[],3,FALSE)</f>
        <v>54</v>
      </c>
      <c r="E795" t="str">
        <f>VLOOKUP(Table6[[#This Row],[Customer_ID]],Table1[],4,FALSE)</f>
        <v>Male</v>
      </c>
      <c r="F795" t="str">
        <f>VLOOKUP(Table6[[#This Row],[Customer_ID]],Table1[],6,FALSE)</f>
        <v>Louisiana</v>
      </c>
      <c r="G795" t="str">
        <f>VLOOKUP(Table6[[#This Row],[Customer_ID]],Table1[],8,FALSE)</f>
        <v>Platinum</v>
      </c>
      <c r="H795" t="s">
        <v>672</v>
      </c>
      <c r="I795" s="16">
        <v>45577</v>
      </c>
      <c r="J795" t="s">
        <v>1613</v>
      </c>
      <c r="K795" t="str">
        <f>VLOOKUP($J795,'Product_Dim (2)'!$A$2:$G$101,{3,4,5,6},FALSE)</f>
        <v>Sports</v>
      </c>
      <c r="L795" t="str">
        <f>VLOOKUP($J795,'Product_Dim (2)'!$A$2:$G$101,{4,5,6},FALSE)</f>
        <v>Fitness</v>
      </c>
      <c r="M795" s="6">
        <f t="array" ref="M795">VLOOKUP($J795,'Product_Dim (2)'!$A$2:$G$101,{6},FALSE)</f>
        <v>313.26</v>
      </c>
      <c r="N795">
        <f>VLOOKUP($J795,'Product_Dim (2)'!$A$2:$G$101,7,FALSE)</f>
        <v>369</v>
      </c>
      <c r="O795" t="s">
        <v>1793</v>
      </c>
      <c r="P795" t="str">
        <f>VLOOKUP($O795,'Store_Dim (2)'!$A$2:$E$21,2,FALSE)</f>
        <v>Guerrero-Schmitt</v>
      </c>
      <c r="Q795" t="str">
        <f>VLOOKUP(Table6[[#This Row],[Store_ID]],Table4[],3,FALSE)</f>
        <v>East</v>
      </c>
      <c r="R795" t="str">
        <f>VLOOKUP(Table6[[#This Row],[Store_ID]],Table4[],4,FALSE)</f>
        <v>East Stevechester</v>
      </c>
      <c r="S795" t="str">
        <f>VLOOKUP(Table6[[#This Row],[Store_ID]],Table4[],5,FALSE)</f>
        <v>Flagship</v>
      </c>
      <c r="T795">
        <v>2</v>
      </c>
      <c r="U795" s="6">
        <v>602.54999999999995</v>
      </c>
      <c r="V795" s="10">
        <v>0.23</v>
      </c>
      <c r="W795" t="s">
        <v>1812</v>
      </c>
      <c r="X795" s="6">
        <v>927.92699999999991</v>
      </c>
      <c r="AE795"/>
    </row>
    <row r="796" spans="1:31" x14ac:dyDescent="0.25">
      <c r="A796" t="s">
        <v>2603</v>
      </c>
      <c r="B796" t="str">
        <f>VLOOKUP(Table6[[#This Row],[Customer_ID]],Table1[[Customer_ID]:[Name]],2,FALSE)</f>
        <v>Daniel Rivas</v>
      </c>
      <c r="C796" t="str">
        <f>VLOOKUP(Table6[[#This Row],[Customer_ID]],Table1[[Customer_ID]:[City]],5,FALSE)</f>
        <v>Dominiquefort</v>
      </c>
      <c r="D796">
        <f>VLOOKUP(Table6[[#This Row],[Customer_ID]],Table1[],3,FALSE)</f>
        <v>39</v>
      </c>
      <c r="E796" t="str">
        <f>VLOOKUP(Table6[[#This Row],[Customer_ID]],Table1[],4,FALSE)</f>
        <v>Female</v>
      </c>
      <c r="F796" t="str">
        <f>VLOOKUP(Table6[[#This Row],[Customer_ID]],Table1[],6,FALSE)</f>
        <v>Georgia</v>
      </c>
      <c r="G796" t="str">
        <f>VLOOKUP(Table6[[#This Row],[Customer_ID]],Table1[],8,FALSE)</f>
        <v>Silver</v>
      </c>
      <c r="H796" t="s">
        <v>542</v>
      </c>
      <c r="I796" s="16">
        <v>45745</v>
      </c>
      <c r="J796" t="s">
        <v>1615</v>
      </c>
      <c r="K796" t="str">
        <f>VLOOKUP($J796,'Product_Dim (2)'!$A$2:$G$101,{3,4,5,6},FALSE)</f>
        <v>Electronics</v>
      </c>
      <c r="L796" t="str">
        <f>VLOOKUP($J796,'Product_Dim (2)'!$A$2:$G$101,{4,5,6},FALSE)</f>
        <v>Accessories</v>
      </c>
      <c r="M796" s="6">
        <f t="array" ref="M796">VLOOKUP($J796,'Product_Dim (2)'!$A$2:$G$101,{6},FALSE)</f>
        <v>450.71</v>
      </c>
      <c r="N796">
        <f>VLOOKUP($J796,'Product_Dim (2)'!$A$2:$G$101,7,FALSE)</f>
        <v>389</v>
      </c>
      <c r="O796" t="s">
        <v>1735</v>
      </c>
      <c r="P796" t="str">
        <f>VLOOKUP($O796,'Store_Dim (2)'!$A$2:$E$21,2,FALSE)</f>
        <v>Rivera-Warner</v>
      </c>
      <c r="Q796" t="str">
        <f>VLOOKUP(Table6[[#This Row],[Store_ID]],Table4[],3,FALSE)</f>
        <v>East</v>
      </c>
      <c r="R796" t="str">
        <f>VLOOKUP(Table6[[#This Row],[Store_ID]],Table4[],4,FALSE)</f>
        <v>Washingtonfurt</v>
      </c>
      <c r="S796" t="str">
        <f>VLOOKUP(Table6[[#This Row],[Store_ID]],Table4[],5,FALSE)</f>
        <v>Flagship</v>
      </c>
      <c r="T796">
        <v>3</v>
      </c>
      <c r="U796" s="6">
        <v>846.19</v>
      </c>
      <c r="V796" s="10">
        <v>0.09</v>
      </c>
      <c r="W796" t="s">
        <v>1812</v>
      </c>
      <c r="X796" s="6">
        <v>2310.0987</v>
      </c>
      <c r="AE796"/>
    </row>
    <row r="797" spans="1:31" x14ac:dyDescent="0.25">
      <c r="A797" t="s">
        <v>2604</v>
      </c>
      <c r="B797" t="str">
        <f>VLOOKUP(Table6[[#This Row],[Customer_ID]],Table1[[Customer_ID]:[Name]],2,FALSE)</f>
        <v>Robert King</v>
      </c>
      <c r="C797" t="str">
        <f>VLOOKUP(Table6[[#This Row],[Customer_ID]],Table1[[Customer_ID]:[City]],5,FALSE)</f>
        <v>Cindyton</v>
      </c>
      <c r="D797">
        <f>VLOOKUP(Table6[[#This Row],[Customer_ID]],Table1[],3,FALSE)</f>
        <v>58</v>
      </c>
      <c r="E797" t="str">
        <f>VLOOKUP(Table6[[#This Row],[Customer_ID]],Table1[],4,FALSE)</f>
        <v>Female</v>
      </c>
      <c r="F797" t="str">
        <f>VLOOKUP(Table6[[#This Row],[Customer_ID]],Table1[],6,FALSE)</f>
        <v>Rhode Island</v>
      </c>
      <c r="G797" t="str">
        <f>VLOOKUP(Table6[[#This Row],[Customer_ID]],Table1[],8,FALSE)</f>
        <v>Gold</v>
      </c>
      <c r="H797" t="s">
        <v>1015</v>
      </c>
      <c r="I797" s="16">
        <v>45772</v>
      </c>
      <c r="J797" t="s">
        <v>1669</v>
      </c>
      <c r="K797" t="str">
        <f>VLOOKUP($J797,'Product_Dim (2)'!$A$2:$G$101,{3,4,5,6},FALSE)</f>
        <v>Clothing</v>
      </c>
      <c r="L797" t="str">
        <f>VLOOKUP($J797,'Product_Dim (2)'!$A$2:$G$101,{4,5,6},FALSE)</f>
        <v>Bottoms</v>
      </c>
      <c r="M797" s="6">
        <f t="array" ref="M797">VLOOKUP($J797,'Product_Dim (2)'!$A$2:$G$101,{6},FALSE)</f>
        <v>218.22</v>
      </c>
      <c r="N797">
        <f>VLOOKUP($J797,'Product_Dim (2)'!$A$2:$G$101,7,FALSE)</f>
        <v>224</v>
      </c>
      <c r="O797" t="s">
        <v>1765</v>
      </c>
      <c r="P797" t="str">
        <f>VLOOKUP($O797,'Store_Dim (2)'!$A$2:$E$21,2,FALSE)</f>
        <v>Bean, Jones and Park</v>
      </c>
      <c r="Q797" t="str">
        <f>VLOOKUP(Table6[[#This Row],[Store_ID]],Table4[],3,FALSE)</f>
        <v>West</v>
      </c>
      <c r="R797" t="str">
        <f>VLOOKUP(Table6[[#This Row],[Store_ID]],Table4[],4,FALSE)</f>
        <v>Thompsonborough</v>
      </c>
      <c r="S797" t="str">
        <f>VLOOKUP(Table6[[#This Row],[Store_ID]],Table4[],5,FALSE)</f>
        <v>Online</v>
      </c>
      <c r="T797">
        <v>1</v>
      </c>
      <c r="U797" s="6">
        <v>506.73</v>
      </c>
      <c r="V797" s="10">
        <v>0.28999999999999998</v>
      </c>
      <c r="W797" t="s">
        <v>1807</v>
      </c>
      <c r="X797" s="6">
        <v>359.7783</v>
      </c>
      <c r="AE797"/>
    </row>
    <row r="798" spans="1:31" x14ac:dyDescent="0.25">
      <c r="A798" t="s">
        <v>2605</v>
      </c>
      <c r="B798" t="str">
        <f>VLOOKUP(Table6[[#This Row],[Customer_ID]],Table1[[Customer_ID]:[Name]],2,FALSE)</f>
        <v>Debra Liu</v>
      </c>
      <c r="C798" t="str">
        <f>VLOOKUP(Table6[[#This Row],[Customer_ID]],Table1[[Customer_ID]:[City]],5,FALSE)</f>
        <v>South Timtown</v>
      </c>
      <c r="D798">
        <f>VLOOKUP(Table6[[#This Row],[Customer_ID]],Table1[],3,FALSE)</f>
        <v>55</v>
      </c>
      <c r="E798" t="str">
        <f>VLOOKUP(Table6[[#This Row],[Customer_ID]],Table1[],4,FALSE)</f>
        <v>Male</v>
      </c>
      <c r="F798" t="str">
        <f>VLOOKUP(Table6[[#This Row],[Customer_ID]],Table1[],6,FALSE)</f>
        <v>Minnesota</v>
      </c>
      <c r="G798" t="str">
        <f>VLOOKUP(Table6[[#This Row],[Customer_ID]],Table1[],8,FALSE)</f>
        <v>Bronze</v>
      </c>
      <c r="H798" t="s">
        <v>195</v>
      </c>
      <c r="I798" s="16">
        <v>45299</v>
      </c>
      <c r="J798" t="s">
        <v>1633</v>
      </c>
      <c r="K798" t="str">
        <f>VLOOKUP($J798,'Product_Dim (2)'!$A$2:$G$101,{3,4,5,6},FALSE)</f>
        <v>Electronics</v>
      </c>
      <c r="L798" t="str">
        <f>VLOOKUP($J798,'Product_Dim (2)'!$A$2:$G$101,{4,5,6},FALSE)</f>
        <v>Accessories</v>
      </c>
      <c r="M798" s="6">
        <f t="array" ref="M798">VLOOKUP($J798,'Product_Dim (2)'!$A$2:$G$101,{6},FALSE)</f>
        <v>88.49</v>
      </c>
      <c r="N798">
        <f>VLOOKUP($J798,'Product_Dim (2)'!$A$2:$G$101,7,FALSE)</f>
        <v>246</v>
      </c>
      <c r="O798" t="s">
        <v>1787</v>
      </c>
      <c r="P798" t="str">
        <f>VLOOKUP($O798,'Store_Dim (2)'!$A$2:$E$21,2,FALSE)</f>
        <v>Frederick-Wright</v>
      </c>
      <c r="Q798" t="str">
        <f>VLOOKUP(Table6[[#This Row],[Store_ID]],Table4[],3,FALSE)</f>
        <v>West</v>
      </c>
      <c r="R798" t="str">
        <f>VLOOKUP(Table6[[#This Row],[Store_ID]],Table4[],4,FALSE)</f>
        <v>New Jimmymouth</v>
      </c>
      <c r="S798" t="str">
        <f>VLOOKUP(Table6[[#This Row],[Store_ID]],Table4[],5,FALSE)</f>
        <v>Flagship</v>
      </c>
      <c r="T798">
        <v>1</v>
      </c>
      <c r="U798" s="6">
        <v>408.66</v>
      </c>
      <c r="V798" s="10">
        <v>0.13</v>
      </c>
      <c r="W798" t="s">
        <v>1812</v>
      </c>
      <c r="X798" s="6">
        <v>355.5342</v>
      </c>
      <c r="AE798"/>
    </row>
    <row r="799" spans="1:31" x14ac:dyDescent="0.25">
      <c r="A799" t="s">
        <v>2606</v>
      </c>
      <c r="B799" t="str">
        <f>VLOOKUP(Table6[[#This Row],[Customer_ID]],Table1[[Customer_ID]:[Name]],2,FALSE)</f>
        <v>Ashley Griffin</v>
      </c>
      <c r="C799" t="str">
        <f>VLOOKUP(Table6[[#This Row],[Customer_ID]],Table1[[Customer_ID]:[City]],5,FALSE)</f>
        <v>New Dawnton</v>
      </c>
      <c r="D799">
        <f>VLOOKUP(Table6[[#This Row],[Customer_ID]],Table1[],3,FALSE)</f>
        <v>40</v>
      </c>
      <c r="E799" t="str">
        <f>VLOOKUP(Table6[[#This Row],[Customer_ID]],Table1[],4,FALSE)</f>
        <v>Female</v>
      </c>
      <c r="F799" t="str">
        <f>VLOOKUP(Table6[[#This Row],[Customer_ID]],Table1[],6,FALSE)</f>
        <v>Maryland</v>
      </c>
      <c r="G799" t="str">
        <f>VLOOKUP(Table6[[#This Row],[Customer_ID]],Table1[],8,FALSE)</f>
        <v>Gold</v>
      </c>
      <c r="H799" t="s">
        <v>382</v>
      </c>
      <c r="I799" s="16">
        <v>45447</v>
      </c>
      <c r="J799" t="s">
        <v>1545</v>
      </c>
      <c r="K799" t="str">
        <f>VLOOKUP($J799,'Product_Dim (2)'!$A$2:$G$101,{3,4,5,6},FALSE)</f>
        <v>Electronics</v>
      </c>
      <c r="L799" t="str">
        <f>VLOOKUP($J799,'Product_Dim (2)'!$A$2:$G$101,{4,5,6},FALSE)</f>
        <v>Audio</v>
      </c>
      <c r="M799" s="6">
        <f t="array" ref="M799">VLOOKUP($J799,'Product_Dim (2)'!$A$2:$G$101,{6},FALSE)</f>
        <v>439.07</v>
      </c>
      <c r="N799">
        <f>VLOOKUP($J799,'Product_Dim (2)'!$A$2:$G$101,7,FALSE)</f>
        <v>142</v>
      </c>
      <c r="O799" t="s">
        <v>1790</v>
      </c>
      <c r="P799" t="str">
        <f>VLOOKUP($O799,'Store_Dim (2)'!$A$2:$E$21,2,FALSE)</f>
        <v>Holloway Ltd</v>
      </c>
      <c r="Q799" t="str">
        <f>VLOOKUP(Table6[[#This Row],[Store_ID]],Table4[],3,FALSE)</f>
        <v>North</v>
      </c>
      <c r="R799" t="str">
        <f>VLOOKUP(Table6[[#This Row],[Store_ID]],Table4[],4,FALSE)</f>
        <v>Bensonhaven</v>
      </c>
      <c r="S799" t="str">
        <f>VLOOKUP(Table6[[#This Row],[Store_ID]],Table4[],5,FALSE)</f>
        <v>Flagship</v>
      </c>
      <c r="T799">
        <v>3</v>
      </c>
      <c r="U799" s="6">
        <v>170.48</v>
      </c>
      <c r="V799" s="10">
        <v>0.06</v>
      </c>
      <c r="W799" t="s">
        <v>1812</v>
      </c>
      <c r="X799" s="6">
        <v>480.75359999999989</v>
      </c>
      <c r="AE799"/>
    </row>
    <row r="800" spans="1:31" x14ac:dyDescent="0.25">
      <c r="A800" t="s">
        <v>2607</v>
      </c>
      <c r="B800" t="str">
        <f>VLOOKUP(Table6[[#This Row],[Customer_ID]],Table1[[Customer_ID]:[Name]],2,FALSE)</f>
        <v>David Cobb</v>
      </c>
      <c r="C800" t="str">
        <f>VLOOKUP(Table6[[#This Row],[Customer_ID]],Table1[[Customer_ID]:[City]],5,FALSE)</f>
        <v>Lake Thomas</v>
      </c>
      <c r="D800">
        <f>VLOOKUP(Table6[[#This Row],[Customer_ID]],Table1[],3,FALSE)</f>
        <v>36</v>
      </c>
      <c r="E800" t="str">
        <f>VLOOKUP(Table6[[#This Row],[Customer_ID]],Table1[],4,FALSE)</f>
        <v>Male</v>
      </c>
      <c r="F800" t="str">
        <f>VLOOKUP(Table6[[#This Row],[Customer_ID]],Table1[],6,FALSE)</f>
        <v>South Dakota</v>
      </c>
      <c r="G800" t="str">
        <f>VLOOKUP(Table6[[#This Row],[Customer_ID]],Table1[],8,FALSE)</f>
        <v>Silver</v>
      </c>
      <c r="H800" t="s">
        <v>342</v>
      </c>
      <c r="I800" s="16">
        <v>45717</v>
      </c>
      <c r="J800" t="s">
        <v>1567</v>
      </c>
      <c r="K800" t="str">
        <f>VLOOKUP($J800,'Product_Dim (2)'!$A$2:$G$101,{3,4,5,6},FALSE)</f>
        <v>Clothing</v>
      </c>
      <c r="L800" t="str">
        <f>VLOOKUP($J800,'Product_Dim (2)'!$A$2:$G$101,{4,5,6},FALSE)</f>
        <v>Bottoms</v>
      </c>
      <c r="M800" s="6">
        <f t="array" ref="M800">VLOOKUP($J800,'Product_Dim (2)'!$A$2:$G$101,{6},FALSE)</f>
        <v>265.73266666666666</v>
      </c>
      <c r="N800">
        <f>VLOOKUP($J800,'Product_Dim (2)'!$A$2:$G$101,7,FALSE)</f>
        <v>343</v>
      </c>
      <c r="O800" t="s">
        <v>1769</v>
      </c>
      <c r="P800" t="str">
        <f>VLOOKUP($O800,'Store_Dim (2)'!$A$2:$E$21,2,FALSE)</f>
        <v>Moore, Padilla and Butler</v>
      </c>
      <c r="Q800" t="str">
        <f>VLOOKUP(Table6[[#This Row],[Store_ID]],Table4[],3,FALSE)</f>
        <v>South</v>
      </c>
      <c r="R800" t="str">
        <f>VLOOKUP(Table6[[#This Row],[Store_ID]],Table4[],4,FALSE)</f>
        <v>East Johnstad</v>
      </c>
      <c r="S800" t="str">
        <f>VLOOKUP(Table6[[#This Row],[Store_ID]],Table4[],5,FALSE)</f>
        <v>Flagship</v>
      </c>
      <c r="T800">
        <v>1</v>
      </c>
      <c r="U800" s="6">
        <v>423.48</v>
      </c>
      <c r="V800" s="10">
        <v>0.18</v>
      </c>
      <c r="W800" t="s">
        <v>1809</v>
      </c>
      <c r="X800" s="6">
        <v>347.25360000000012</v>
      </c>
      <c r="AE800"/>
    </row>
    <row r="801" spans="1:31" x14ac:dyDescent="0.25">
      <c r="A801" t="s">
        <v>2608</v>
      </c>
      <c r="B801" t="str">
        <f>VLOOKUP(Table6[[#This Row],[Customer_ID]],Table1[[Customer_ID]:[Name]],2,FALSE)</f>
        <v>Jon Ortiz</v>
      </c>
      <c r="C801" t="str">
        <f>VLOOKUP(Table6[[#This Row],[Customer_ID]],Table1[[Customer_ID]:[City]],5,FALSE)</f>
        <v>South Angelaport</v>
      </c>
      <c r="D801">
        <f>VLOOKUP(Table6[[#This Row],[Customer_ID]],Table1[],3,FALSE)</f>
        <v>28</v>
      </c>
      <c r="E801" t="str">
        <f>VLOOKUP(Table6[[#This Row],[Customer_ID]],Table1[],4,FALSE)</f>
        <v>Female</v>
      </c>
      <c r="F801" t="str">
        <f>VLOOKUP(Table6[[#This Row],[Customer_ID]],Table1[],6,FALSE)</f>
        <v>Delaware</v>
      </c>
      <c r="G801" t="str">
        <f>VLOOKUP(Table6[[#This Row],[Customer_ID]],Table1[],8,FALSE)</f>
        <v>Bronze</v>
      </c>
      <c r="H801" t="s">
        <v>749</v>
      </c>
      <c r="I801" s="16">
        <v>45213</v>
      </c>
      <c r="J801" t="s">
        <v>1715</v>
      </c>
      <c r="K801" t="str">
        <f>VLOOKUP($J801,'Product_Dim (2)'!$A$2:$G$101,{3,4,5,6},FALSE)</f>
        <v>Home</v>
      </c>
      <c r="L801" t="str">
        <f>VLOOKUP($J801,'Product_Dim (2)'!$A$2:$G$101,{4,5,6},FALSE)</f>
        <v>Appliances</v>
      </c>
      <c r="M801" s="6">
        <f t="array" ref="M801">VLOOKUP($J801,'Product_Dim (2)'!$A$2:$G$101,{6},FALSE)</f>
        <v>447.43</v>
      </c>
      <c r="N801">
        <f>VLOOKUP($J801,'Product_Dim (2)'!$A$2:$G$101,7,FALSE)</f>
        <v>191</v>
      </c>
      <c r="O801" t="s">
        <v>1775</v>
      </c>
      <c r="P801" t="str">
        <f>VLOOKUP($O801,'Store_Dim (2)'!$A$2:$E$21,2,FALSE)</f>
        <v>Aguirre-Keller</v>
      </c>
      <c r="Q801" t="str">
        <f>VLOOKUP(Table6[[#This Row],[Store_ID]],Table4[],3,FALSE)</f>
        <v>South</v>
      </c>
      <c r="R801" t="str">
        <f>VLOOKUP(Table6[[#This Row],[Store_ID]],Table4[],4,FALSE)</f>
        <v>Lake Michael</v>
      </c>
      <c r="S801" t="str">
        <f>VLOOKUP(Table6[[#This Row],[Store_ID]],Table4[],5,FALSE)</f>
        <v>Online</v>
      </c>
      <c r="T801">
        <v>4</v>
      </c>
      <c r="U801" s="6">
        <v>23.57</v>
      </c>
      <c r="V801" s="10">
        <v>0.1</v>
      </c>
      <c r="W801" t="s">
        <v>1807</v>
      </c>
      <c r="X801" s="6">
        <v>84.852000000000004</v>
      </c>
      <c r="AE801"/>
    </row>
    <row r="802" spans="1:31" x14ac:dyDescent="0.25">
      <c r="A802" t="s">
        <v>2609</v>
      </c>
      <c r="B802" t="str">
        <f>VLOOKUP(Table6[[#This Row],[Customer_ID]],Table1[[Customer_ID]:[Name]],2,FALSE)</f>
        <v>Erika Padilla</v>
      </c>
      <c r="C802" t="str">
        <f>VLOOKUP(Table6[[#This Row],[Customer_ID]],Table1[[Customer_ID]:[City]],5,FALSE)</f>
        <v>Andrewsland</v>
      </c>
      <c r="D802">
        <f>VLOOKUP(Table6[[#This Row],[Customer_ID]],Table1[],3,FALSE)</f>
        <v>50</v>
      </c>
      <c r="E802" t="str">
        <f>VLOOKUP(Table6[[#This Row],[Customer_ID]],Table1[],4,FALSE)</f>
        <v>Male</v>
      </c>
      <c r="F802" t="str">
        <f>VLOOKUP(Table6[[#This Row],[Customer_ID]],Table1[],6,FALSE)</f>
        <v>Alabama</v>
      </c>
      <c r="G802" t="str">
        <f>VLOOKUP(Table6[[#This Row],[Customer_ID]],Table1[],8,FALSE)</f>
        <v>Silver</v>
      </c>
      <c r="H802" t="s">
        <v>1177</v>
      </c>
      <c r="I802" s="16">
        <v>45837</v>
      </c>
      <c r="J802" t="s">
        <v>1615</v>
      </c>
      <c r="K802" t="str">
        <f>VLOOKUP($J802,'Product_Dim (2)'!$A$2:$G$101,{3,4,5,6},FALSE)</f>
        <v>Electronics</v>
      </c>
      <c r="L802" t="str">
        <f>VLOOKUP($J802,'Product_Dim (2)'!$A$2:$G$101,{4,5,6},FALSE)</f>
        <v>Accessories</v>
      </c>
      <c r="M802" s="6">
        <f t="array" ref="M802">VLOOKUP($J802,'Product_Dim (2)'!$A$2:$G$101,{6},FALSE)</f>
        <v>450.71</v>
      </c>
      <c r="N802">
        <f>VLOOKUP($J802,'Product_Dim (2)'!$A$2:$G$101,7,FALSE)</f>
        <v>389</v>
      </c>
      <c r="O802" t="s">
        <v>1793</v>
      </c>
      <c r="P802" t="str">
        <f>VLOOKUP($O802,'Store_Dim (2)'!$A$2:$E$21,2,FALSE)</f>
        <v>Guerrero-Schmitt</v>
      </c>
      <c r="Q802" t="str">
        <f>VLOOKUP(Table6[[#This Row],[Store_ID]],Table4[],3,FALSE)</f>
        <v>East</v>
      </c>
      <c r="R802" t="str">
        <f>VLOOKUP(Table6[[#This Row],[Store_ID]],Table4[],4,FALSE)</f>
        <v>East Stevechester</v>
      </c>
      <c r="S802" t="str">
        <f>VLOOKUP(Table6[[#This Row],[Store_ID]],Table4[],5,FALSE)</f>
        <v>Flagship</v>
      </c>
      <c r="T802">
        <v>2</v>
      </c>
      <c r="U802" s="6">
        <v>953.26</v>
      </c>
      <c r="V802" s="10">
        <v>0.1</v>
      </c>
      <c r="W802" t="s">
        <v>1812</v>
      </c>
      <c r="X802" s="6">
        <v>1715.8679999999999</v>
      </c>
      <c r="AE802"/>
    </row>
    <row r="803" spans="1:31" x14ac:dyDescent="0.25">
      <c r="A803" t="s">
        <v>2610</v>
      </c>
      <c r="B803" t="str">
        <f>VLOOKUP(Table6[[#This Row],[Customer_ID]],Table1[[Customer_ID]:[Name]],2,FALSE)</f>
        <v>Justin Mason Dds</v>
      </c>
      <c r="C803" t="str">
        <f>VLOOKUP(Table6[[#This Row],[Customer_ID]],Table1[[Customer_ID]:[City]],5,FALSE)</f>
        <v>Peggystad</v>
      </c>
      <c r="D803">
        <f>VLOOKUP(Table6[[#This Row],[Customer_ID]],Table1[],3,FALSE)</f>
        <v>39</v>
      </c>
      <c r="E803" t="str">
        <f>VLOOKUP(Table6[[#This Row],[Customer_ID]],Table1[],4,FALSE)</f>
        <v>Female</v>
      </c>
      <c r="F803" t="str">
        <f>VLOOKUP(Table6[[#This Row],[Customer_ID]],Table1[],6,FALSE)</f>
        <v>Connecticut</v>
      </c>
      <c r="G803" t="str">
        <f>VLOOKUP(Table6[[#This Row],[Customer_ID]],Table1[],8,FALSE)</f>
        <v>Gold</v>
      </c>
      <c r="H803" t="s">
        <v>1078</v>
      </c>
      <c r="I803" s="16">
        <v>45277</v>
      </c>
      <c r="J803" t="s">
        <v>1677</v>
      </c>
      <c r="K803" t="str">
        <f>VLOOKUP($J803,'Product_Dim (2)'!$A$2:$G$101,{3,4,5,6},FALSE)</f>
        <v>Sports</v>
      </c>
      <c r="L803" t="str">
        <f>VLOOKUP($J803,'Product_Dim (2)'!$A$2:$G$101,{4,5,6},FALSE)</f>
        <v>Team Sports</v>
      </c>
      <c r="M803" s="6">
        <f t="array" ref="M803">VLOOKUP($J803,'Product_Dim (2)'!$A$2:$G$101,{6},FALSE)</f>
        <v>107.06</v>
      </c>
      <c r="N803">
        <f>VLOOKUP($J803,'Product_Dim (2)'!$A$2:$G$101,7,FALSE)</f>
        <v>359</v>
      </c>
      <c r="O803" t="s">
        <v>1762</v>
      </c>
      <c r="P803" t="str">
        <f>VLOOKUP($O803,'Store_Dim (2)'!$A$2:$E$21,2,FALSE)</f>
        <v>Martinez-Mullins</v>
      </c>
      <c r="Q803" t="str">
        <f>VLOOKUP(Table6[[#This Row],[Store_ID]],Table4[],3,FALSE)</f>
        <v>South</v>
      </c>
      <c r="R803" t="str">
        <f>VLOOKUP(Table6[[#This Row],[Store_ID]],Table4[],4,FALSE)</f>
        <v>Williamsfurt</v>
      </c>
      <c r="S803" t="str">
        <f>VLOOKUP(Table6[[#This Row],[Store_ID]],Table4[],5,FALSE)</f>
        <v>Online</v>
      </c>
      <c r="T803">
        <v>3</v>
      </c>
      <c r="U803" s="6">
        <v>405.13</v>
      </c>
      <c r="V803" s="10">
        <v>0.14000000000000001</v>
      </c>
      <c r="W803" t="s">
        <v>1812</v>
      </c>
      <c r="X803" s="6">
        <v>1045.2354</v>
      </c>
      <c r="AE803"/>
    </row>
    <row r="804" spans="1:31" x14ac:dyDescent="0.25">
      <c r="A804" t="s">
        <v>2611</v>
      </c>
      <c r="B804" t="str">
        <f>VLOOKUP(Table6[[#This Row],[Customer_ID]],Table1[[Customer_ID]:[Name]],2,FALSE)</f>
        <v>Mrs. Susan Buckley</v>
      </c>
      <c r="C804" t="str">
        <f>VLOOKUP(Table6[[#This Row],[Customer_ID]],Table1[[Customer_ID]:[City]],5,FALSE)</f>
        <v>Stevensbury</v>
      </c>
      <c r="D804">
        <f>VLOOKUP(Table6[[#This Row],[Customer_ID]],Table1[],3,FALSE)</f>
        <v>52</v>
      </c>
      <c r="E804" t="str">
        <f>VLOOKUP(Table6[[#This Row],[Customer_ID]],Table1[],4,FALSE)</f>
        <v>Female</v>
      </c>
      <c r="F804" t="str">
        <f>VLOOKUP(Table6[[#This Row],[Customer_ID]],Table1[],6,FALSE)</f>
        <v>Arizona</v>
      </c>
      <c r="G804" t="str">
        <f>VLOOKUP(Table6[[#This Row],[Customer_ID]],Table1[],8,FALSE)</f>
        <v>Platinum</v>
      </c>
      <c r="H804" t="s">
        <v>1054</v>
      </c>
      <c r="I804" s="16">
        <v>45248</v>
      </c>
      <c r="J804" t="s">
        <v>1532</v>
      </c>
      <c r="K804" t="str">
        <f>VLOOKUP($J804,'Product_Dim (2)'!$A$2:$G$101,{3,4,5,6},FALSE)</f>
        <v>Clothing</v>
      </c>
      <c r="L804" t="str">
        <f>VLOOKUP($J804,'Product_Dim (2)'!$A$2:$G$101,{4,5,6},FALSE)</f>
        <v>Outerwear</v>
      </c>
      <c r="M804" s="6">
        <f t="array" ref="M804">VLOOKUP($J804,'Product_Dim (2)'!$A$2:$G$101,{6},FALSE)</f>
        <v>265.73266666666666</v>
      </c>
      <c r="N804">
        <f>VLOOKUP($J804,'Product_Dim (2)'!$A$2:$G$101,7,FALSE)</f>
        <v>352</v>
      </c>
      <c r="O804" t="s">
        <v>1752</v>
      </c>
      <c r="P804" t="str">
        <f>VLOOKUP($O804,'Store_Dim (2)'!$A$2:$E$21,2,FALSE)</f>
        <v>Alexander Group</v>
      </c>
      <c r="Q804" t="str">
        <f>VLOOKUP(Table6[[#This Row],[Store_ID]],Table4[],3,FALSE)</f>
        <v>South</v>
      </c>
      <c r="R804" t="str">
        <f>VLOOKUP(Table6[[#This Row],[Store_ID]],Table4[],4,FALSE)</f>
        <v>Port Sharon</v>
      </c>
      <c r="S804" t="str">
        <f>VLOOKUP(Table6[[#This Row],[Store_ID]],Table4[],5,FALSE)</f>
        <v>Online</v>
      </c>
      <c r="T804">
        <v>2</v>
      </c>
      <c r="U804" s="6">
        <v>333.83</v>
      </c>
      <c r="V804" s="10">
        <v>0.26</v>
      </c>
      <c r="W804" t="s">
        <v>1809</v>
      </c>
      <c r="X804" s="6">
        <v>494.0684</v>
      </c>
      <c r="AE804"/>
    </row>
    <row r="805" spans="1:31" x14ac:dyDescent="0.25">
      <c r="A805" t="s">
        <v>2612</v>
      </c>
      <c r="B805" t="str">
        <f>VLOOKUP(Table6[[#This Row],[Customer_ID]],Table1[[Customer_ID]:[Name]],2,FALSE)</f>
        <v>Teresa Johnson</v>
      </c>
      <c r="C805" t="str">
        <f>VLOOKUP(Table6[[#This Row],[Customer_ID]],Table1[[Customer_ID]:[City]],5,FALSE)</f>
        <v>Johnsonbury</v>
      </c>
      <c r="D805">
        <f>VLOOKUP(Table6[[#This Row],[Customer_ID]],Table1[],3,FALSE)</f>
        <v>64</v>
      </c>
      <c r="E805" t="str">
        <f>VLOOKUP(Table6[[#This Row],[Customer_ID]],Table1[],4,FALSE)</f>
        <v>Female</v>
      </c>
      <c r="F805" t="str">
        <f>VLOOKUP(Table6[[#This Row],[Customer_ID]],Table1[],6,FALSE)</f>
        <v>Georgia</v>
      </c>
      <c r="G805" t="str">
        <f>VLOOKUP(Table6[[#This Row],[Customer_ID]],Table1[],8,FALSE)</f>
        <v>Gold</v>
      </c>
      <c r="H805" t="s">
        <v>1036</v>
      </c>
      <c r="I805" s="16">
        <v>45741</v>
      </c>
      <c r="J805" t="s">
        <v>1713</v>
      </c>
      <c r="K805" t="str">
        <f>VLOOKUP($J805,'Product_Dim (2)'!$A$2:$G$101,{3,4,5,6},FALSE)</f>
        <v>Clothing</v>
      </c>
      <c r="L805" t="str">
        <f>VLOOKUP($J805,'Product_Dim (2)'!$A$2:$G$101,{4,5,6},FALSE)</f>
        <v>Footwear</v>
      </c>
      <c r="M805" s="6">
        <f t="array" ref="M805">VLOOKUP($J805,'Product_Dim (2)'!$A$2:$G$101,{6},FALSE)</f>
        <v>438.25</v>
      </c>
      <c r="N805">
        <f>VLOOKUP($J805,'Product_Dim (2)'!$A$2:$G$101,7,FALSE)</f>
        <v>496</v>
      </c>
      <c r="O805" t="s">
        <v>1749</v>
      </c>
      <c r="P805" t="str">
        <f>VLOOKUP($O805,'Store_Dim (2)'!$A$2:$E$21,2,FALSE)</f>
        <v>Johnson-Wright</v>
      </c>
      <c r="Q805" t="str">
        <f>VLOOKUP(Table6[[#This Row],[Store_ID]],Table4[],3,FALSE)</f>
        <v>North</v>
      </c>
      <c r="R805" t="str">
        <f>VLOOKUP(Table6[[#This Row],[Store_ID]],Table4[],4,FALSE)</f>
        <v>Hoodberg</v>
      </c>
      <c r="S805" t="str">
        <f>VLOOKUP(Table6[[#This Row],[Store_ID]],Table4[],5,FALSE)</f>
        <v>Outlet</v>
      </c>
      <c r="T805">
        <v>2</v>
      </c>
      <c r="U805" s="6">
        <v>727.18</v>
      </c>
      <c r="V805" s="10">
        <v>0.22</v>
      </c>
      <c r="W805" t="s">
        <v>1809</v>
      </c>
      <c r="X805" s="6">
        <v>1134.4007999999999</v>
      </c>
      <c r="AE805"/>
    </row>
    <row r="806" spans="1:31" x14ac:dyDescent="0.25">
      <c r="A806" t="s">
        <v>2613</v>
      </c>
      <c r="B806" t="str">
        <f>VLOOKUP(Table6[[#This Row],[Customer_ID]],Table1[[Customer_ID]:[Name]],2,FALSE)</f>
        <v>Angela Robinson</v>
      </c>
      <c r="C806" t="str">
        <f>VLOOKUP(Table6[[#This Row],[Customer_ID]],Table1[[Customer_ID]:[City]],5,FALSE)</f>
        <v>New Nicholasstad</v>
      </c>
      <c r="D806">
        <f>VLOOKUP(Table6[[#This Row],[Customer_ID]],Table1[],3,FALSE)</f>
        <v>44</v>
      </c>
      <c r="E806" t="str">
        <f>VLOOKUP(Table6[[#This Row],[Customer_ID]],Table1[],4,FALSE)</f>
        <v>Male</v>
      </c>
      <c r="F806" t="str">
        <f>VLOOKUP(Table6[[#This Row],[Customer_ID]],Table1[],6,FALSE)</f>
        <v>Tennessee</v>
      </c>
      <c r="G806" t="str">
        <f>VLOOKUP(Table6[[#This Row],[Customer_ID]],Table1[],8,FALSE)</f>
        <v>Platinum</v>
      </c>
      <c r="H806" t="s">
        <v>956</v>
      </c>
      <c r="I806" s="16">
        <v>45778</v>
      </c>
      <c r="J806" t="s">
        <v>1538</v>
      </c>
      <c r="K806" t="str">
        <f>VLOOKUP($J806,'Product_Dim (2)'!$A$2:$G$101,{3,4,5,6},FALSE)</f>
        <v>Clothing</v>
      </c>
      <c r="L806" t="str">
        <f>VLOOKUP($J806,'Product_Dim (2)'!$A$2:$G$101,{4,5,6},FALSE)</f>
        <v>Accessories</v>
      </c>
      <c r="M806" s="6">
        <f t="array" ref="M806">VLOOKUP($J806,'Product_Dim (2)'!$A$2:$G$101,{6},FALSE)</f>
        <v>261</v>
      </c>
      <c r="N806">
        <f>VLOOKUP($J806,'Product_Dim (2)'!$A$2:$G$101,7,FALSE)</f>
        <v>59</v>
      </c>
      <c r="O806" t="s">
        <v>1772</v>
      </c>
      <c r="P806" t="str">
        <f>VLOOKUP($O806,'Store_Dim (2)'!$A$2:$E$21,2,FALSE)</f>
        <v>Hill, Wagner and Ballard</v>
      </c>
      <c r="Q806" t="str">
        <f>VLOOKUP(Table6[[#This Row],[Store_ID]],Table4[],3,FALSE)</f>
        <v>East</v>
      </c>
      <c r="R806" t="str">
        <f>VLOOKUP(Table6[[#This Row],[Store_ID]],Table4[],4,FALSE)</f>
        <v>East Davidville</v>
      </c>
      <c r="S806" t="str">
        <f>VLOOKUP(Table6[[#This Row],[Store_ID]],Table4[],5,FALSE)</f>
        <v>Online</v>
      </c>
      <c r="T806">
        <v>2</v>
      </c>
      <c r="U806" s="6">
        <v>516.02</v>
      </c>
      <c r="V806" s="10">
        <v>0.19</v>
      </c>
      <c r="W806" t="s">
        <v>1812</v>
      </c>
      <c r="X806" s="6">
        <v>835.95240000000001</v>
      </c>
      <c r="AE806"/>
    </row>
    <row r="807" spans="1:31" x14ac:dyDescent="0.25">
      <c r="A807" t="s">
        <v>2614</v>
      </c>
      <c r="B807" t="str">
        <f>VLOOKUP(Table6[[#This Row],[Customer_ID]],Table1[[Customer_ID]:[Name]],2,FALSE)</f>
        <v>Lisa Chandler</v>
      </c>
      <c r="C807" t="str">
        <f>VLOOKUP(Table6[[#This Row],[Customer_ID]],Table1[[Customer_ID]:[City]],5,FALSE)</f>
        <v>Port Richard</v>
      </c>
      <c r="D807">
        <f>VLOOKUP(Table6[[#This Row],[Customer_ID]],Table1[],3,FALSE)</f>
        <v>29</v>
      </c>
      <c r="E807" t="str">
        <f>VLOOKUP(Table6[[#This Row],[Customer_ID]],Table1[],4,FALSE)</f>
        <v>Male</v>
      </c>
      <c r="F807" t="str">
        <f>VLOOKUP(Table6[[#This Row],[Customer_ID]],Table1[],6,FALSE)</f>
        <v>Montana</v>
      </c>
      <c r="G807" t="str">
        <f>VLOOKUP(Table6[[#This Row],[Customer_ID]],Table1[],8,FALSE)</f>
        <v>Platinum</v>
      </c>
      <c r="H807" t="s">
        <v>923</v>
      </c>
      <c r="I807" s="16">
        <v>45361</v>
      </c>
      <c r="J807" t="s">
        <v>1615</v>
      </c>
      <c r="K807" t="str">
        <f>VLOOKUP($J807,'Product_Dim (2)'!$A$2:$G$101,{3,4,5,6},FALSE)</f>
        <v>Electronics</v>
      </c>
      <c r="L807" t="str">
        <f>VLOOKUP($J807,'Product_Dim (2)'!$A$2:$G$101,{4,5,6},FALSE)</f>
        <v>Accessories</v>
      </c>
      <c r="M807" s="6">
        <f t="array" ref="M807">VLOOKUP($J807,'Product_Dim (2)'!$A$2:$G$101,{6},FALSE)</f>
        <v>450.71</v>
      </c>
      <c r="N807">
        <f>VLOOKUP($J807,'Product_Dim (2)'!$A$2:$G$101,7,FALSE)</f>
        <v>389</v>
      </c>
      <c r="O807" t="s">
        <v>1775</v>
      </c>
      <c r="P807" t="str">
        <f>VLOOKUP($O807,'Store_Dim (2)'!$A$2:$E$21,2,FALSE)</f>
        <v>Aguirre-Keller</v>
      </c>
      <c r="Q807" t="str">
        <f>VLOOKUP(Table6[[#This Row],[Store_ID]],Table4[],3,FALSE)</f>
        <v>South</v>
      </c>
      <c r="R807" t="str">
        <f>VLOOKUP(Table6[[#This Row],[Store_ID]],Table4[],4,FALSE)</f>
        <v>Lake Michael</v>
      </c>
      <c r="S807" t="str">
        <f>VLOOKUP(Table6[[#This Row],[Store_ID]],Table4[],5,FALSE)</f>
        <v>Online</v>
      </c>
      <c r="T807">
        <v>2</v>
      </c>
      <c r="U807" s="6">
        <v>705.61</v>
      </c>
      <c r="V807" s="10">
        <v>0.28000000000000003</v>
      </c>
      <c r="W807" t="s">
        <v>1807</v>
      </c>
      <c r="X807" s="6">
        <v>1016.0784</v>
      </c>
      <c r="AE807"/>
    </row>
    <row r="808" spans="1:31" x14ac:dyDescent="0.25">
      <c r="A808" t="s">
        <v>2615</v>
      </c>
      <c r="B808" t="str">
        <f>VLOOKUP(Table6[[#This Row],[Customer_ID]],Table1[[Customer_ID]:[Name]],2,FALSE)</f>
        <v>Shannon Miller</v>
      </c>
      <c r="C808" t="str">
        <f>VLOOKUP(Table6[[#This Row],[Customer_ID]],Table1[[Customer_ID]:[City]],5,FALSE)</f>
        <v>North Austinport</v>
      </c>
      <c r="D808">
        <f>VLOOKUP(Table6[[#This Row],[Customer_ID]],Table1[],3,FALSE)</f>
        <v>22</v>
      </c>
      <c r="E808" t="str">
        <f>VLOOKUP(Table6[[#This Row],[Customer_ID]],Table1[],4,FALSE)</f>
        <v>Male</v>
      </c>
      <c r="F808" t="str">
        <f>VLOOKUP(Table6[[#This Row],[Customer_ID]],Table1[],6,FALSE)</f>
        <v>Kentucky</v>
      </c>
      <c r="G808" t="str">
        <f>VLOOKUP(Table6[[#This Row],[Customer_ID]],Table1[],8,FALSE)</f>
        <v>Gold</v>
      </c>
      <c r="H808" t="s">
        <v>867</v>
      </c>
      <c r="I808" s="16">
        <v>45414</v>
      </c>
      <c r="J808" t="s">
        <v>1699</v>
      </c>
      <c r="K808" t="str">
        <f>VLOOKUP($J808,'Product_Dim (2)'!$A$2:$G$101,{3,4,5,6},FALSE)</f>
        <v>Home</v>
      </c>
      <c r="L808" t="str">
        <f>VLOOKUP($J808,'Product_Dim (2)'!$A$2:$G$101,{4,5,6},FALSE)</f>
        <v>Furniture</v>
      </c>
      <c r="M808" s="6">
        <f t="array" ref="M808">VLOOKUP($J808,'Product_Dim (2)'!$A$2:$G$101,{6},FALSE)</f>
        <v>388.46</v>
      </c>
      <c r="N808">
        <f>VLOOKUP($J808,'Product_Dim (2)'!$A$2:$G$101,7,FALSE)</f>
        <v>208</v>
      </c>
      <c r="O808" t="s">
        <v>1765</v>
      </c>
      <c r="P808" t="str">
        <f>VLOOKUP($O808,'Store_Dim (2)'!$A$2:$E$21,2,FALSE)</f>
        <v>Bean, Jones and Park</v>
      </c>
      <c r="Q808" t="str">
        <f>VLOOKUP(Table6[[#This Row],[Store_ID]],Table4[],3,FALSE)</f>
        <v>West</v>
      </c>
      <c r="R808" t="str">
        <f>VLOOKUP(Table6[[#This Row],[Store_ID]],Table4[],4,FALSE)</f>
        <v>Thompsonborough</v>
      </c>
      <c r="S808" t="str">
        <f>VLOOKUP(Table6[[#This Row],[Store_ID]],Table4[],5,FALSE)</f>
        <v>Online</v>
      </c>
      <c r="T808">
        <v>3</v>
      </c>
      <c r="U808" s="6">
        <v>654.47</v>
      </c>
      <c r="V808" s="10">
        <v>0.18</v>
      </c>
      <c r="W808" t="s">
        <v>1812</v>
      </c>
      <c r="X808" s="6">
        <v>1609.9962</v>
      </c>
      <c r="AE808"/>
    </row>
    <row r="809" spans="1:31" x14ac:dyDescent="0.25">
      <c r="A809" t="s">
        <v>2616</v>
      </c>
      <c r="B809" t="str">
        <f>VLOOKUP(Table6[[#This Row],[Customer_ID]],Table1[[Customer_ID]:[Name]],2,FALSE)</f>
        <v>Amy Wilson</v>
      </c>
      <c r="C809" t="str">
        <f>VLOOKUP(Table6[[#This Row],[Customer_ID]],Table1[[Customer_ID]:[City]],5,FALSE)</f>
        <v>Morrisburgh</v>
      </c>
      <c r="D809">
        <f>VLOOKUP(Table6[[#This Row],[Customer_ID]],Table1[],3,FALSE)</f>
        <v>44</v>
      </c>
      <c r="E809" t="str">
        <f>VLOOKUP(Table6[[#This Row],[Customer_ID]],Table1[],4,FALSE)</f>
        <v>Female</v>
      </c>
      <c r="F809" t="str">
        <f>VLOOKUP(Table6[[#This Row],[Customer_ID]],Table1[],6,FALSE)</f>
        <v>Indiana</v>
      </c>
      <c r="G809" t="str">
        <f>VLOOKUP(Table6[[#This Row],[Customer_ID]],Table1[],8,FALSE)</f>
        <v>Platinum</v>
      </c>
      <c r="H809" t="s">
        <v>562</v>
      </c>
      <c r="I809" s="16">
        <v>45734</v>
      </c>
      <c r="J809" t="s">
        <v>1707</v>
      </c>
      <c r="K809" t="str">
        <f>VLOOKUP($J809,'Product_Dim (2)'!$A$2:$G$101,{3,4,5,6},FALSE)</f>
        <v>Sports</v>
      </c>
      <c r="L809" t="str">
        <f>VLOOKUP($J809,'Product_Dim (2)'!$A$2:$G$101,{4,5,6},FALSE)</f>
        <v>Accessories</v>
      </c>
      <c r="M809" s="6">
        <f t="array" ref="M809">VLOOKUP($J809,'Product_Dim (2)'!$A$2:$G$101,{6},FALSE)</f>
        <v>131.24</v>
      </c>
      <c r="N809">
        <f>VLOOKUP($J809,'Product_Dim (2)'!$A$2:$G$101,7,FALSE)</f>
        <v>232</v>
      </c>
      <c r="O809" t="s">
        <v>1784</v>
      </c>
      <c r="P809" t="str">
        <f>VLOOKUP($O809,'Store_Dim (2)'!$A$2:$E$21,2,FALSE)</f>
        <v>Shelton PLC</v>
      </c>
      <c r="Q809" t="str">
        <f>VLOOKUP(Table6[[#This Row],[Store_ID]],Table4[],3,FALSE)</f>
        <v>North</v>
      </c>
      <c r="R809" t="str">
        <f>VLOOKUP(Table6[[#This Row],[Store_ID]],Table4[],4,FALSE)</f>
        <v>East Jenniferstad</v>
      </c>
      <c r="S809" t="str">
        <f>VLOOKUP(Table6[[#This Row],[Store_ID]],Table4[],5,FALSE)</f>
        <v>Flagship</v>
      </c>
      <c r="T809">
        <v>2</v>
      </c>
      <c r="U809" s="6">
        <v>315.27</v>
      </c>
      <c r="V809" s="10">
        <v>0.23</v>
      </c>
      <c r="W809" t="s">
        <v>1807</v>
      </c>
      <c r="X809" s="6">
        <v>485.51580000000001</v>
      </c>
      <c r="AE809"/>
    </row>
    <row r="810" spans="1:31" x14ac:dyDescent="0.25">
      <c r="A810" t="s">
        <v>2617</v>
      </c>
      <c r="B810" t="str">
        <f>VLOOKUP(Table6[[#This Row],[Customer_ID]],Table1[[Customer_ID]:[Name]],2,FALSE)</f>
        <v>Alejandro Doyle</v>
      </c>
      <c r="C810" t="str">
        <f>VLOOKUP(Table6[[#This Row],[Customer_ID]],Table1[[Customer_ID]:[City]],5,FALSE)</f>
        <v>East Crystalton</v>
      </c>
      <c r="D810">
        <f>VLOOKUP(Table6[[#This Row],[Customer_ID]],Table1[],3,FALSE)</f>
        <v>35</v>
      </c>
      <c r="E810" t="str">
        <f>VLOOKUP(Table6[[#This Row],[Customer_ID]],Table1[],4,FALSE)</f>
        <v>Male</v>
      </c>
      <c r="F810" t="str">
        <f>VLOOKUP(Table6[[#This Row],[Customer_ID]],Table1[],6,FALSE)</f>
        <v>New Mexico</v>
      </c>
      <c r="G810" t="str">
        <f>VLOOKUP(Table6[[#This Row],[Customer_ID]],Table1[],8,FALSE)</f>
        <v>Platinum</v>
      </c>
      <c r="H810" t="s">
        <v>713</v>
      </c>
      <c r="I810" s="16">
        <v>45623</v>
      </c>
      <c r="J810" t="s">
        <v>1587</v>
      </c>
      <c r="K810" t="str">
        <f>VLOOKUP($J810,'Product_Dim (2)'!$A$2:$G$101,{3,4,5,6},FALSE)</f>
        <v>Sports</v>
      </c>
      <c r="L810" t="str">
        <f>VLOOKUP($J810,'Product_Dim (2)'!$A$2:$G$101,{4,5,6},FALSE)</f>
        <v>Accessories</v>
      </c>
      <c r="M810" s="6">
        <f t="array" ref="M810">VLOOKUP($J810,'Product_Dim (2)'!$A$2:$G$101,{6},FALSE)</f>
        <v>38.76</v>
      </c>
      <c r="N810">
        <f>VLOOKUP($J810,'Product_Dim (2)'!$A$2:$G$101,7,FALSE)</f>
        <v>137</v>
      </c>
      <c r="O810" t="s">
        <v>1744</v>
      </c>
      <c r="P810" t="str">
        <f>VLOOKUP($O810,'Store_Dim (2)'!$A$2:$E$21,2,FALSE)</f>
        <v>Black-Horn</v>
      </c>
      <c r="Q810" t="str">
        <f>VLOOKUP(Table6[[#This Row],[Store_ID]],Table4[],3,FALSE)</f>
        <v>South</v>
      </c>
      <c r="R810" t="str">
        <f>VLOOKUP(Table6[[#This Row],[Store_ID]],Table4[],4,FALSE)</f>
        <v>North Nancyview</v>
      </c>
      <c r="S810" t="str">
        <f>VLOOKUP(Table6[[#This Row],[Store_ID]],Table4[],5,FALSE)</f>
        <v>Outlet</v>
      </c>
      <c r="T810">
        <v>1</v>
      </c>
      <c r="U810" s="6">
        <v>974.47</v>
      </c>
      <c r="V810" s="10">
        <v>0.05</v>
      </c>
      <c r="W810" t="s">
        <v>1807</v>
      </c>
      <c r="X810" s="6">
        <v>925.74649999999997</v>
      </c>
      <c r="AE810"/>
    </row>
    <row r="811" spans="1:31" x14ac:dyDescent="0.25">
      <c r="A811" t="s">
        <v>2618</v>
      </c>
      <c r="B811" t="str">
        <f>VLOOKUP(Table6[[#This Row],[Customer_ID]],Table1[[Customer_ID]:[Name]],2,FALSE)</f>
        <v>Amber Mcclain</v>
      </c>
      <c r="C811" t="str">
        <f>VLOOKUP(Table6[[#This Row],[Customer_ID]],Table1[[Customer_ID]:[City]],5,FALSE)</f>
        <v>Brendaburgh</v>
      </c>
      <c r="D811">
        <f>VLOOKUP(Table6[[#This Row],[Customer_ID]],Table1[],3,FALSE)</f>
        <v>58</v>
      </c>
      <c r="E811" t="str">
        <f>VLOOKUP(Table6[[#This Row],[Customer_ID]],Table1[],4,FALSE)</f>
        <v>Male</v>
      </c>
      <c r="F811" t="str">
        <f>VLOOKUP(Table6[[#This Row],[Customer_ID]],Table1[],6,FALSE)</f>
        <v>Florida</v>
      </c>
      <c r="G811" t="str">
        <f>VLOOKUP(Table6[[#This Row],[Customer_ID]],Table1[],8,FALSE)</f>
        <v>Silver</v>
      </c>
      <c r="H811" t="s">
        <v>244</v>
      </c>
      <c r="I811" s="16">
        <v>45340</v>
      </c>
      <c r="J811" t="s">
        <v>1532</v>
      </c>
      <c r="K811" t="str">
        <f>VLOOKUP($J811,'Product_Dim (2)'!$A$2:$G$101,{3,4,5,6},FALSE)</f>
        <v>Clothing</v>
      </c>
      <c r="L811" t="str">
        <f>VLOOKUP($J811,'Product_Dim (2)'!$A$2:$G$101,{4,5,6},FALSE)</f>
        <v>Outerwear</v>
      </c>
      <c r="M811" s="6">
        <f t="array" ref="M811">VLOOKUP($J811,'Product_Dim (2)'!$A$2:$G$101,{6},FALSE)</f>
        <v>265.73266666666666</v>
      </c>
      <c r="N811">
        <f>VLOOKUP($J811,'Product_Dim (2)'!$A$2:$G$101,7,FALSE)</f>
        <v>352</v>
      </c>
      <c r="O811" t="s">
        <v>1752</v>
      </c>
      <c r="P811" t="str">
        <f>VLOOKUP($O811,'Store_Dim (2)'!$A$2:$E$21,2,FALSE)</f>
        <v>Alexander Group</v>
      </c>
      <c r="Q811" t="str">
        <f>VLOOKUP(Table6[[#This Row],[Store_ID]],Table4[],3,FALSE)</f>
        <v>South</v>
      </c>
      <c r="R811" t="str">
        <f>VLOOKUP(Table6[[#This Row],[Store_ID]],Table4[],4,FALSE)</f>
        <v>Port Sharon</v>
      </c>
      <c r="S811" t="str">
        <f>VLOOKUP(Table6[[#This Row],[Store_ID]],Table4[],5,FALSE)</f>
        <v>Online</v>
      </c>
      <c r="T811">
        <v>2</v>
      </c>
      <c r="U811" s="6">
        <v>803.3</v>
      </c>
      <c r="V811" s="10">
        <v>0.17</v>
      </c>
      <c r="W811" t="s">
        <v>1807</v>
      </c>
      <c r="X811" s="6">
        <v>1333.4780000000001</v>
      </c>
      <c r="AE811"/>
    </row>
    <row r="812" spans="1:31" x14ac:dyDescent="0.25">
      <c r="A812" t="s">
        <v>2619</v>
      </c>
      <c r="B812" t="str">
        <f>VLOOKUP(Table6[[#This Row],[Customer_ID]],Table1[[Customer_ID]:[Name]],2,FALSE)</f>
        <v>Nathan Hernandez</v>
      </c>
      <c r="C812" t="str">
        <f>VLOOKUP(Table6[[#This Row],[Customer_ID]],Table1[[Customer_ID]:[City]],5,FALSE)</f>
        <v>New Becky</v>
      </c>
      <c r="D812">
        <f>VLOOKUP(Table6[[#This Row],[Customer_ID]],Table1[],3,FALSE)</f>
        <v>32</v>
      </c>
      <c r="E812" t="str">
        <f>VLOOKUP(Table6[[#This Row],[Customer_ID]],Table1[],4,FALSE)</f>
        <v>Female</v>
      </c>
      <c r="F812" t="str">
        <f>VLOOKUP(Table6[[#This Row],[Customer_ID]],Table1[],6,FALSE)</f>
        <v>Montana</v>
      </c>
      <c r="G812" t="str">
        <f>VLOOKUP(Table6[[#This Row],[Customer_ID]],Table1[],8,FALSE)</f>
        <v>Silver</v>
      </c>
      <c r="H812" t="s">
        <v>63</v>
      </c>
      <c r="I812" s="16">
        <v>45447</v>
      </c>
      <c r="J812" t="s">
        <v>1532</v>
      </c>
      <c r="K812" t="str">
        <f>VLOOKUP($J812,'Product_Dim (2)'!$A$2:$G$101,{3,4,5,6},FALSE)</f>
        <v>Clothing</v>
      </c>
      <c r="L812" t="str">
        <f>VLOOKUP($J812,'Product_Dim (2)'!$A$2:$G$101,{4,5,6},FALSE)</f>
        <v>Outerwear</v>
      </c>
      <c r="M812" s="6">
        <f t="array" ref="M812">VLOOKUP($J812,'Product_Dim (2)'!$A$2:$G$101,{6},FALSE)</f>
        <v>265.73266666666666</v>
      </c>
      <c r="N812">
        <f>VLOOKUP($J812,'Product_Dim (2)'!$A$2:$G$101,7,FALSE)</f>
        <v>352</v>
      </c>
      <c r="O812" t="s">
        <v>1772</v>
      </c>
      <c r="P812" t="str">
        <f>VLOOKUP($O812,'Store_Dim (2)'!$A$2:$E$21,2,FALSE)</f>
        <v>Hill, Wagner and Ballard</v>
      </c>
      <c r="Q812" t="str">
        <f>VLOOKUP(Table6[[#This Row],[Store_ID]],Table4[],3,FALSE)</f>
        <v>East</v>
      </c>
      <c r="R812" t="str">
        <f>VLOOKUP(Table6[[#This Row],[Store_ID]],Table4[],4,FALSE)</f>
        <v>East Davidville</v>
      </c>
      <c r="S812" t="str">
        <f>VLOOKUP(Table6[[#This Row],[Store_ID]],Table4[],5,FALSE)</f>
        <v>Online</v>
      </c>
      <c r="T812">
        <v>4</v>
      </c>
      <c r="U812" s="6">
        <v>863.87</v>
      </c>
      <c r="V812" s="10">
        <v>0.21</v>
      </c>
      <c r="W812" t="s">
        <v>1812</v>
      </c>
      <c r="X812" s="6">
        <v>2729.8292000000001</v>
      </c>
      <c r="AE812"/>
    </row>
    <row r="813" spans="1:31" x14ac:dyDescent="0.25">
      <c r="A813" t="s">
        <v>2620</v>
      </c>
      <c r="B813" t="str">
        <f>VLOOKUP(Table6[[#This Row],[Customer_ID]],Table1[[Customer_ID]:[Name]],2,FALSE)</f>
        <v>James Foster</v>
      </c>
      <c r="C813" t="str">
        <f>VLOOKUP(Table6[[#This Row],[Customer_ID]],Table1[[Customer_ID]:[City]],5,FALSE)</f>
        <v>East Audrey</v>
      </c>
      <c r="D813">
        <f>VLOOKUP(Table6[[#This Row],[Customer_ID]],Table1[],3,FALSE)</f>
        <v>19</v>
      </c>
      <c r="E813" t="str">
        <f>VLOOKUP(Table6[[#This Row],[Customer_ID]],Table1[],4,FALSE)</f>
        <v>Male</v>
      </c>
      <c r="F813" t="str">
        <f>VLOOKUP(Table6[[#This Row],[Customer_ID]],Table1[],6,FALSE)</f>
        <v>Utah</v>
      </c>
      <c r="G813" t="str">
        <f>VLOOKUP(Table6[[#This Row],[Customer_ID]],Table1[],8,FALSE)</f>
        <v>Gold</v>
      </c>
      <c r="H813" t="s">
        <v>1430</v>
      </c>
      <c r="I813" s="16">
        <v>45513</v>
      </c>
      <c r="J813" t="s">
        <v>1691</v>
      </c>
      <c r="K813" t="str">
        <f>VLOOKUP($J813,'Product_Dim (2)'!$A$2:$G$101,{3,4,5,6},FALSE)</f>
        <v>Home</v>
      </c>
      <c r="L813" t="str">
        <f>VLOOKUP($J813,'Product_Dim (2)'!$A$2:$G$101,{4,5,6},FALSE)</f>
        <v>Kitchen</v>
      </c>
      <c r="M813" s="6">
        <f t="array" ref="M813">VLOOKUP($J813,'Product_Dim (2)'!$A$2:$G$101,{6},FALSE)</f>
        <v>143.43</v>
      </c>
      <c r="N813">
        <f>VLOOKUP($J813,'Product_Dim (2)'!$A$2:$G$101,7,FALSE)</f>
        <v>58</v>
      </c>
      <c r="O813" t="s">
        <v>1793</v>
      </c>
      <c r="P813" t="str">
        <f>VLOOKUP($O813,'Store_Dim (2)'!$A$2:$E$21,2,FALSE)</f>
        <v>Guerrero-Schmitt</v>
      </c>
      <c r="Q813" t="str">
        <f>VLOOKUP(Table6[[#This Row],[Store_ID]],Table4[],3,FALSE)</f>
        <v>East</v>
      </c>
      <c r="R813" t="str">
        <f>VLOOKUP(Table6[[#This Row],[Store_ID]],Table4[],4,FALSE)</f>
        <v>East Stevechester</v>
      </c>
      <c r="S813" t="str">
        <f>VLOOKUP(Table6[[#This Row],[Store_ID]],Table4[],5,FALSE)</f>
        <v>Flagship</v>
      </c>
      <c r="T813">
        <v>1</v>
      </c>
      <c r="U813" s="6">
        <v>450.11</v>
      </c>
      <c r="V813" s="10">
        <v>0.17</v>
      </c>
      <c r="W813" t="s">
        <v>1807</v>
      </c>
      <c r="X813" s="6">
        <v>373.59129999999999</v>
      </c>
      <c r="AE813"/>
    </row>
    <row r="814" spans="1:31" x14ac:dyDescent="0.25">
      <c r="A814" t="s">
        <v>2621</v>
      </c>
      <c r="B814" t="str">
        <f>VLOOKUP(Table6[[#This Row],[Customer_ID]],Table1[[Customer_ID]:[Name]],2,FALSE)</f>
        <v>Timothy Sanders</v>
      </c>
      <c r="C814" t="str">
        <f>VLOOKUP(Table6[[#This Row],[Customer_ID]],Table1[[Customer_ID]:[City]],5,FALSE)</f>
        <v>Aaronmouth</v>
      </c>
      <c r="D814">
        <f>VLOOKUP(Table6[[#This Row],[Customer_ID]],Table1[],3,FALSE)</f>
        <v>29</v>
      </c>
      <c r="E814" t="str">
        <f>VLOOKUP(Table6[[#This Row],[Customer_ID]],Table1[],4,FALSE)</f>
        <v>Male</v>
      </c>
      <c r="F814" t="str">
        <f>VLOOKUP(Table6[[#This Row],[Customer_ID]],Table1[],6,FALSE)</f>
        <v>Florida</v>
      </c>
      <c r="G814" t="str">
        <f>VLOOKUP(Table6[[#This Row],[Customer_ID]],Table1[],8,FALSE)</f>
        <v>Bronze</v>
      </c>
      <c r="H814" t="s">
        <v>734</v>
      </c>
      <c r="I814" s="16">
        <v>45486</v>
      </c>
      <c r="J814" t="s">
        <v>1667</v>
      </c>
      <c r="K814" t="str">
        <f>VLOOKUP($J814,'Product_Dim (2)'!$A$2:$G$101,{3,4,5,6},FALSE)</f>
        <v>Home</v>
      </c>
      <c r="L814" t="str">
        <f>VLOOKUP($J814,'Product_Dim (2)'!$A$2:$G$101,{4,5,6},FALSE)</f>
        <v>Furniture</v>
      </c>
      <c r="M814" s="6">
        <f t="array" ref="M814">VLOOKUP($J814,'Product_Dim (2)'!$A$2:$G$101,{6},FALSE)</f>
        <v>243.7</v>
      </c>
      <c r="N814">
        <f>VLOOKUP($J814,'Product_Dim (2)'!$A$2:$G$101,7,FALSE)</f>
        <v>130</v>
      </c>
      <c r="O814" t="s">
        <v>1780</v>
      </c>
      <c r="P814" t="str">
        <f>VLOOKUP($O814,'Store_Dim (2)'!$A$2:$E$21,2,FALSE)</f>
        <v>Gardner, Humphrey and Contreras</v>
      </c>
      <c r="Q814" t="str">
        <f>VLOOKUP(Table6[[#This Row],[Store_ID]],Table4[],3,FALSE)</f>
        <v>East</v>
      </c>
      <c r="R814" t="str">
        <f>VLOOKUP(Table6[[#This Row],[Store_ID]],Table4[],4,FALSE)</f>
        <v>Johnsonville</v>
      </c>
      <c r="S814" t="str">
        <f>VLOOKUP(Table6[[#This Row],[Store_ID]],Table4[],5,FALSE)</f>
        <v>Flagship</v>
      </c>
      <c r="T814">
        <v>1</v>
      </c>
      <c r="U814" s="6">
        <v>289.82</v>
      </c>
      <c r="V814" s="10">
        <v>0.18</v>
      </c>
      <c r="W814" t="s">
        <v>1812</v>
      </c>
      <c r="X814" s="6">
        <v>237.6524</v>
      </c>
      <c r="AE814"/>
    </row>
    <row r="815" spans="1:31" x14ac:dyDescent="0.25">
      <c r="A815" t="s">
        <v>2622</v>
      </c>
      <c r="B815" t="str">
        <f>VLOOKUP(Table6[[#This Row],[Customer_ID]],Table1[[Customer_ID]:[Name]],2,FALSE)</f>
        <v>Mr. Christopher Sims</v>
      </c>
      <c r="C815" t="str">
        <f>VLOOKUP(Table6[[#This Row],[Customer_ID]],Table1[[Customer_ID]:[City]],5,FALSE)</f>
        <v>Donaldsontown</v>
      </c>
      <c r="D815">
        <f>VLOOKUP(Table6[[#This Row],[Customer_ID]],Table1[],3,FALSE)</f>
        <v>50</v>
      </c>
      <c r="E815" t="str">
        <f>VLOOKUP(Table6[[#This Row],[Customer_ID]],Table1[],4,FALSE)</f>
        <v>Female</v>
      </c>
      <c r="F815" t="str">
        <f>VLOOKUP(Table6[[#This Row],[Customer_ID]],Table1[],6,FALSE)</f>
        <v>Connecticut</v>
      </c>
      <c r="G815" t="str">
        <f>VLOOKUP(Table6[[#This Row],[Customer_ID]],Table1[],8,FALSE)</f>
        <v>Silver</v>
      </c>
      <c r="H815" t="s">
        <v>1039</v>
      </c>
      <c r="I815" s="16">
        <v>45890</v>
      </c>
      <c r="J815" t="s">
        <v>1639</v>
      </c>
      <c r="K815" t="str">
        <f>VLOOKUP($J815,'Product_Dim (2)'!$A$2:$G$101,{3,4,5,6},FALSE)</f>
        <v>Sports</v>
      </c>
      <c r="L815" t="str">
        <f>VLOOKUP($J815,'Product_Dim (2)'!$A$2:$G$101,{4,5,6},FALSE)</f>
        <v>Accessories</v>
      </c>
      <c r="M815" s="6">
        <f t="array" ref="M815">VLOOKUP($J815,'Product_Dim (2)'!$A$2:$G$101,{6},FALSE)</f>
        <v>434.84</v>
      </c>
      <c r="N815">
        <f>VLOOKUP($J815,'Product_Dim (2)'!$A$2:$G$101,7,FALSE)</f>
        <v>185</v>
      </c>
      <c r="O815" t="s">
        <v>1772</v>
      </c>
      <c r="P815" t="str">
        <f>VLOOKUP($O815,'Store_Dim (2)'!$A$2:$E$21,2,FALSE)</f>
        <v>Hill, Wagner and Ballard</v>
      </c>
      <c r="Q815" t="str">
        <f>VLOOKUP(Table6[[#This Row],[Store_ID]],Table4[],3,FALSE)</f>
        <v>East</v>
      </c>
      <c r="R815" t="str">
        <f>VLOOKUP(Table6[[#This Row],[Store_ID]],Table4[],4,FALSE)</f>
        <v>East Davidville</v>
      </c>
      <c r="S815" t="str">
        <f>VLOOKUP(Table6[[#This Row],[Store_ID]],Table4[],5,FALSE)</f>
        <v>Online</v>
      </c>
      <c r="T815">
        <v>4</v>
      </c>
      <c r="U815" s="6">
        <v>250.64</v>
      </c>
      <c r="V815" s="10">
        <v>0.1</v>
      </c>
      <c r="W815" t="s">
        <v>1809</v>
      </c>
      <c r="X815" s="6">
        <v>902.30399999999997</v>
      </c>
      <c r="AE815"/>
    </row>
    <row r="816" spans="1:31" x14ac:dyDescent="0.25">
      <c r="A816" t="s">
        <v>2623</v>
      </c>
      <c r="B816" t="str">
        <f>VLOOKUP(Table6[[#This Row],[Customer_ID]],Table1[[Customer_ID]:[Name]],2,FALSE)</f>
        <v>Cynthia Roberts</v>
      </c>
      <c r="C816" t="str">
        <f>VLOOKUP(Table6[[#This Row],[Customer_ID]],Table1[[Customer_ID]:[City]],5,FALSE)</f>
        <v>Millerfort</v>
      </c>
      <c r="D816">
        <f>VLOOKUP(Table6[[#This Row],[Customer_ID]],Table1[],3,FALSE)</f>
        <v>22</v>
      </c>
      <c r="E816" t="str">
        <f>VLOOKUP(Table6[[#This Row],[Customer_ID]],Table1[],4,FALSE)</f>
        <v>Female</v>
      </c>
      <c r="F816" t="str">
        <f>VLOOKUP(Table6[[#This Row],[Customer_ID]],Table1[],6,FALSE)</f>
        <v>Vermont</v>
      </c>
      <c r="G816" t="str">
        <f>VLOOKUP(Table6[[#This Row],[Customer_ID]],Table1[],8,FALSE)</f>
        <v>Gold</v>
      </c>
      <c r="H816" t="s">
        <v>903</v>
      </c>
      <c r="I816" s="16">
        <v>45876</v>
      </c>
      <c r="J816" t="s">
        <v>1669</v>
      </c>
      <c r="K816" t="str">
        <f>VLOOKUP($J816,'Product_Dim (2)'!$A$2:$G$101,{3,4,5,6},FALSE)</f>
        <v>Clothing</v>
      </c>
      <c r="L816" t="str">
        <f>VLOOKUP($J816,'Product_Dim (2)'!$A$2:$G$101,{4,5,6},FALSE)</f>
        <v>Bottoms</v>
      </c>
      <c r="M816" s="6">
        <f t="array" ref="M816">VLOOKUP($J816,'Product_Dim (2)'!$A$2:$G$101,{6},FALSE)</f>
        <v>218.22</v>
      </c>
      <c r="N816">
        <f>VLOOKUP($J816,'Product_Dim (2)'!$A$2:$G$101,7,FALSE)</f>
        <v>224</v>
      </c>
      <c r="O816" t="s">
        <v>1796</v>
      </c>
      <c r="P816" t="str">
        <f>VLOOKUP($O816,'Store_Dim (2)'!$A$2:$E$21,2,FALSE)</f>
        <v>Mann-Austin</v>
      </c>
      <c r="Q816" t="str">
        <f>VLOOKUP(Table6[[#This Row],[Store_ID]],Table4[],3,FALSE)</f>
        <v>East</v>
      </c>
      <c r="R816" t="str">
        <f>VLOOKUP(Table6[[#This Row],[Store_ID]],Table4[],4,FALSE)</f>
        <v>Vasquezborough</v>
      </c>
      <c r="S816" t="str">
        <f>VLOOKUP(Table6[[#This Row],[Store_ID]],Table4[],5,FALSE)</f>
        <v>Online</v>
      </c>
      <c r="T816">
        <v>4</v>
      </c>
      <c r="U816" s="6">
        <v>373.49</v>
      </c>
      <c r="V816" s="10">
        <v>0.16</v>
      </c>
      <c r="W816" t="s">
        <v>1812</v>
      </c>
      <c r="X816" s="6">
        <v>1254.9264000000001</v>
      </c>
      <c r="AE816"/>
    </row>
    <row r="817" spans="1:31" x14ac:dyDescent="0.25">
      <c r="A817" t="s">
        <v>2624</v>
      </c>
      <c r="B817" t="str">
        <f>VLOOKUP(Table6[[#This Row],[Customer_ID]],Table1[[Customer_ID]:[Name]],2,FALSE)</f>
        <v>Cody Diaz</v>
      </c>
      <c r="C817" t="str">
        <f>VLOOKUP(Table6[[#This Row],[Customer_ID]],Table1[[Customer_ID]:[City]],5,FALSE)</f>
        <v>South Aaronside</v>
      </c>
      <c r="D817">
        <f>VLOOKUP(Table6[[#This Row],[Customer_ID]],Table1[],3,FALSE)</f>
        <v>27</v>
      </c>
      <c r="E817" t="str">
        <f>VLOOKUP(Table6[[#This Row],[Customer_ID]],Table1[],4,FALSE)</f>
        <v>Female</v>
      </c>
      <c r="F817" t="str">
        <f>VLOOKUP(Table6[[#This Row],[Customer_ID]],Table1[],6,FALSE)</f>
        <v>New Hampshire</v>
      </c>
      <c r="G817" t="str">
        <f>VLOOKUP(Table6[[#This Row],[Customer_ID]],Table1[],8,FALSE)</f>
        <v>Silver</v>
      </c>
      <c r="H817" t="s">
        <v>241</v>
      </c>
      <c r="I817" s="16">
        <v>45398</v>
      </c>
      <c r="J817" t="s">
        <v>1534</v>
      </c>
      <c r="K817" t="str">
        <f>VLOOKUP($J817,'Product_Dim (2)'!$A$2:$G$101,{3,4,5,6},FALSE)</f>
        <v>Clothing</v>
      </c>
      <c r="L817" t="str">
        <f>VLOOKUP($J817,'Product_Dim (2)'!$A$2:$G$101,{4,5,6},FALSE)</f>
        <v>Outerwear</v>
      </c>
      <c r="M817" s="6">
        <f t="array" ref="M817">VLOOKUP($J817,'Product_Dim (2)'!$A$2:$G$101,{6},FALSE)</f>
        <v>364.67</v>
      </c>
      <c r="N817">
        <f>VLOOKUP($J817,'Product_Dim (2)'!$A$2:$G$101,7,FALSE)</f>
        <v>452</v>
      </c>
      <c r="O817" t="s">
        <v>1769</v>
      </c>
      <c r="P817" t="str">
        <f>VLOOKUP($O817,'Store_Dim (2)'!$A$2:$E$21,2,FALSE)</f>
        <v>Moore, Padilla and Butler</v>
      </c>
      <c r="Q817" t="str">
        <f>VLOOKUP(Table6[[#This Row],[Store_ID]],Table4[],3,FALSE)</f>
        <v>South</v>
      </c>
      <c r="R817" t="str">
        <f>VLOOKUP(Table6[[#This Row],[Store_ID]],Table4[],4,FALSE)</f>
        <v>East Johnstad</v>
      </c>
      <c r="S817" t="str">
        <f>VLOOKUP(Table6[[#This Row],[Store_ID]],Table4[],5,FALSE)</f>
        <v>Flagship</v>
      </c>
      <c r="T817">
        <v>4</v>
      </c>
      <c r="U817" s="6">
        <v>348.91</v>
      </c>
      <c r="V817" s="10">
        <v>0.18</v>
      </c>
      <c r="W817" t="s">
        <v>1809</v>
      </c>
      <c r="X817" s="6">
        <v>1144.4248</v>
      </c>
      <c r="AE817"/>
    </row>
    <row r="818" spans="1:31" x14ac:dyDescent="0.25">
      <c r="A818" t="s">
        <v>2625</v>
      </c>
      <c r="B818" t="str">
        <f>VLOOKUP(Table6[[#This Row],[Customer_ID]],Table1[[Customer_ID]:[Name]],2,FALSE)</f>
        <v>Ashley Griffin</v>
      </c>
      <c r="C818" t="str">
        <f>VLOOKUP(Table6[[#This Row],[Customer_ID]],Table1[[Customer_ID]:[City]],5,FALSE)</f>
        <v>New Dawnton</v>
      </c>
      <c r="D818">
        <f>VLOOKUP(Table6[[#This Row],[Customer_ID]],Table1[],3,FALSE)</f>
        <v>40</v>
      </c>
      <c r="E818" t="str">
        <f>VLOOKUP(Table6[[#This Row],[Customer_ID]],Table1[],4,FALSE)</f>
        <v>Female</v>
      </c>
      <c r="F818" t="str">
        <f>VLOOKUP(Table6[[#This Row],[Customer_ID]],Table1[],6,FALSE)</f>
        <v>Maryland</v>
      </c>
      <c r="G818" t="str">
        <f>VLOOKUP(Table6[[#This Row],[Customer_ID]],Table1[],8,FALSE)</f>
        <v>Gold</v>
      </c>
      <c r="H818" t="s">
        <v>382</v>
      </c>
      <c r="I818" s="16">
        <v>45390</v>
      </c>
      <c r="J818" t="s">
        <v>1719</v>
      </c>
      <c r="K818" t="str">
        <f>VLOOKUP($J818,'Product_Dim (2)'!$A$2:$G$101,{3,4,5,6},FALSE)</f>
        <v>Beauty</v>
      </c>
      <c r="L818" t="str">
        <f>VLOOKUP($J818,'Product_Dim (2)'!$A$2:$G$101,{4,5,6},FALSE)</f>
        <v>Skincare</v>
      </c>
      <c r="M818" s="6">
        <f t="array" ref="M818">VLOOKUP($J818,'Product_Dim (2)'!$A$2:$G$101,{6},FALSE)</f>
        <v>358.47</v>
      </c>
      <c r="N818">
        <f>VLOOKUP($J818,'Product_Dim (2)'!$A$2:$G$101,7,FALSE)</f>
        <v>213</v>
      </c>
      <c r="O818" t="s">
        <v>1790</v>
      </c>
      <c r="P818" t="str">
        <f>VLOOKUP($O818,'Store_Dim (2)'!$A$2:$E$21,2,FALSE)</f>
        <v>Holloway Ltd</v>
      </c>
      <c r="Q818" t="str">
        <f>VLOOKUP(Table6[[#This Row],[Store_ID]],Table4[],3,FALSE)</f>
        <v>North</v>
      </c>
      <c r="R818" t="str">
        <f>VLOOKUP(Table6[[#This Row],[Store_ID]],Table4[],4,FALSE)</f>
        <v>Bensonhaven</v>
      </c>
      <c r="S818" t="str">
        <f>VLOOKUP(Table6[[#This Row],[Store_ID]],Table4[],5,FALSE)</f>
        <v>Flagship</v>
      </c>
      <c r="T818">
        <v>4</v>
      </c>
      <c r="U818" s="6">
        <v>212.96</v>
      </c>
      <c r="V818" s="10">
        <v>0.17</v>
      </c>
      <c r="W818" t="s">
        <v>1807</v>
      </c>
      <c r="X818" s="6">
        <v>707.02719999999999</v>
      </c>
      <c r="AE818"/>
    </row>
    <row r="819" spans="1:31" x14ac:dyDescent="0.25">
      <c r="A819" t="s">
        <v>2626</v>
      </c>
      <c r="B819" t="str">
        <f>VLOOKUP(Table6[[#This Row],[Customer_ID]],Table1[[Customer_ID]:[Name]],2,FALSE)</f>
        <v>Christopher Stewart</v>
      </c>
      <c r="C819" t="str">
        <f>VLOOKUP(Table6[[#This Row],[Customer_ID]],Table1[[Customer_ID]:[City]],5,FALSE)</f>
        <v>Amandaside</v>
      </c>
      <c r="D819">
        <f>VLOOKUP(Table6[[#This Row],[Customer_ID]],Table1[],3,FALSE)</f>
        <v>21</v>
      </c>
      <c r="E819" t="str">
        <f>VLOOKUP(Table6[[#This Row],[Customer_ID]],Table1[],4,FALSE)</f>
        <v>Male</v>
      </c>
      <c r="F819" t="str">
        <f>VLOOKUP(Table6[[#This Row],[Customer_ID]],Table1[],6,FALSE)</f>
        <v>New York</v>
      </c>
      <c r="G819" t="str">
        <f>VLOOKUP(Table6[[#This Row],[Customer_ID]],Table1[],8,FALSE)</f>
        <v>Bronze</v>
      </c>
      <c r="H819" t="s">
        <v>619</v>
      </c>
      <c r="I819" s="16">
        <v>45406</v>
      </c>
      <c r="J819" t="s">
        <v>1585</v>
      </c>
      <c r="K819" t="str">
        <f>VLOOKUP($J819,'Product_Dim (2)'!$A$2:$G$101,{3,4,5,6},FALSE)</f>
        <v>Home</v>
      </c>
      <c r="L819" t="str">
        <f>VLOOKUP($J819,'Product_Dim (2)'!$A$2:$G$101,{4,5,6},FALSE)</f>
        <v>Decor</v>
      </c>
      <c r="M819" s="6">
        <f t="array" ref="M819">VLOOKUP($J819,'Product_Dim (2)'!$A$2:$G$101,{6},FALSE)</f>
        <v>234.80599999999998</v>
      </c>
      <c r="N819">
        <f>VLOOKUP($J819,'Product_Dim (2)'!$A$2:$G$101,7,FALSE)</f>
        <v>378</v>
      </c>
      <c r="O819" t="s">
        <v>1796</v>
      </c>
      <c r="P819" t="str">
        <f>VLOOKUP($O819,'Store_Dim (2)'!$A$2:$E$21,2,FALSE)</f>
        <v>Mann-Austin</v>
      </c>
      <c r="Q819" t="str">
        <f>VLOOKUP(Table6[[#This Row],[Store_ID]],Table4[],3,FALSE)</f>
        <v>East</v>
      </c>
      <c r="R819" t="str">
        <f>VLOOKUP(Table6[[#This Row],[Store_ID]],Table4[],4,FALSE)</f>
        <v>Vasquezborough</v>
      </c>
      <c r="S819" t="str">
        <f>VLOOKUP(Table6[[#This Row],[Store_ID]],Table4[],5,FALSE)</f>
        <v>Online</v>
      </c>
      <c r="T819">
        <v>3</v>
      </c>
      <c r="U819" s="6">
        <v>871.34</v>
      </c>
      <c r="V819" s="10">
        <v>0.11</v>
      </c>
      <c r="W819" t="s">
        <v>1812</v>
      </c>
      <c r="X819" s="6">
        <v>2326.4778000000001</v>
      </c>
      <c r="AE819"/>
    </row>
    <row r="820" spans="1:31" x14ac:dyDescent="0.25">
      <c r="A820" t="s">
        <v>2627</v>
      </c>
      <c r="B820" t="str">
        <f>VLOOKUP(Table6[[#This Row],[Customer_ID]],Table1[[Customer_ID]:[Name]],2,FALSE)</f>
        <v>Diane Watson</v>
      </c>
      <c r="C820" t="str">
        <f>VLOOKUP(Table6[[#This Row],[Customer_ID]],Table1[[Customer_ID]:[City]],5,FALSE)</f>
        <v>North Codyport</v>
      </c>
      <c r="D820">
        <f>VLOOKUP(Table6[[#This Row],[Customer_ID]],Table1[],3,FALSE)</f>
        <v>53</v>
      </c>
      <c r="E820" t="str">
        <f>VLOOKUP(Table6[[#This Row],[Customer_ID]],Table1[],4,FALSE)</f>
        <v>Female</v>
      </c>
      <c r="F820" t="str">
        <f>VLOOKUP(Table6[[#This Row],[Customer_ID]],Table1[],6,FALSE)</f>
        <v>Texas</v>
      </c>
      <c r="G820" t="str">
        <f>VLOOKUP(Table6[[#This Row],[Customer_ID]],Table1[],8,FALSE)</f>
        <v>Platinum</v>
      </c>
      <c r="H820" t="s">
        <v>351</v>
      </c>
      <c r="I820" s="16">
        <v>45844</v>
      </c>
      <c r="J820" t="s">
        <v>1719</v>
      </c>
      <c r="K820" t="str">
        <f>VLOOKUP($J820,'Product_Dim (2)'!$A$2:$G$101,{3,4,5,6},FALSE)</f>
        <v>Beauty</v>
      </c>
      <c r="L820" t="str">
        <f>VLOOKUP($J820,'Product_Dim (2)'!$A$2:$G$101,{4,5,6},FALSE)</f>
        <v>Skincare</v>
      </c>
      <c r="M820" s="6">
        <f t="array" ref="M820">VLOOKUP($J820,'Product_Dim (2)'!$A$2:$G$101,{6},FALSE)</f>
        <v>358.47</v>
      </c>
      <c r="N820">
        <f>VLOOKUP($J820,'Product_Dim (2)'!$A$2:$G$101,7,FALSE)</f>
        <v>213</v>
      </c>
      <c r="O820" t="s">
        <v>1735</v>
      </c>
      <c r="P820" t="str">
        <f>VLOOKUP($O820,'Store_Dim (2)'!$A$2:$E$21,2,FALSE)</f>
        <v>Rivera-Warner</v>
      </c>
      <c r="Q820" t="str">
        <f>VLOOKUP(Table6[[#This Row],[Store_ID]],Table4[],3,FALSE)</f>
        <v>East</v>
      </c>
      <c r="R820" t="str">
        <f>VLOOKUP(Table6[[#This Row],[Store_ID]],Table4[],4,FALSE)</f>
        <v>Washingtonfurt</v>
      </c>
      <c r="S820" t="str">
        <f>VLOOKUP(Table6[[#This Row],[Store_ID]],Table4[],5,FALSE)</f>
        <v>Flagship</v>
      </c>
      <c r="T820">
        <v>2</v>
      </c>
      <c r="U820" s="6">
        <v>698.94</v>
      </c>
      <c r="V820" s="10">
        <v>0.06</v>
      </c>
      <c r="W820" t="s">
        <v>1807</v>
      </c>
      <c r="X820" s="6">
        <v>1314.0072</v>
      </c>
      <c r="AE820"/>
    </row>
    <row r="821" spans="1:31" x14ac:dyDescent="0.25">
      <c r="A821" t="s">
        <v>2628</v>
      </c>
      <c r="B821" t="str">
        <f>VLOOKUP(Table6[[#This Row],[Customer_ID]],Table1[[Customer_ID]:[Name]],2,FALSE)</f>
        <v>Robert House</v>
      </c>
      <c r="C821" t="str">
        <f>VLOOKUP(Table6[[#This Row],[Customer_ID]],Table1[[Customer_ID]:[City]],5,FALSE)</f>
        <v>Lake James</v>
      </c>
      <c r="D821">
        <f>VLOOKUP(Table6[[#This Row],[Customer_ID]],Table1[],3,FALSE)</f>
        <v>34</v>
      </c>
      <c r="E821" t="str">
        <f>VLOOKUP(Table6[[#This Row],[Customer_ID]],Table1[],4,FALSE)</f>
        <v>Male</v>
      </c>
      <c r="F821" t="str">
        <f>VLOOKUP(Table6[[#This Row],[Customer_ID]],Table1[],6,FALSE)</f>
        <v>Maryland</v>
      </c>
      <c r="G821" t="str">
        <f>VLOOKUP(Table6[[#This Row],[Customer_ID]],Table1[],8,FALSE)</f>
        <v>Gold</v>
      </c>
      <c r="H821" t="s">
        <v>986</v>
      </c>
      <c r="I821" s="16">
        <v>45697</v>
      </c>
      <c r="J821" t="s">
        <v>1679</v>
      </c>
      <c r="K821" t="str">
        <f>VLOOKUP($J821,'Product_Dim (2)'!$A$2:$G$101,{3,4,5,6},FALSE)</f>
        <v>Electronics</v>
      </c>
      <c r="L821" t="str">
        <f>VLOOKUP($J821,'Product_Dim (2)'!$A$2:$G$101,{4,5,6},FALSE)</f>
        <v>Audio</v>
      </c>
      <c r="M821" s="6">
        <f t="array" ref="M821">VLOOKUP($J821,'Product_Dim (2)'!$A$2:$G$101,{6},FALSE)</f>
        <v>403.71</v>
      </c>
      <c r="N821">
        <f>VLOOKUP($J821,'Product_Dim (2)'!$A$2:$G$101,7,FALSE)</f>
        <v>159</v>
      </c>
      <c r="O821" t="s">
        <v>1735</v>
      </c>
      <c r="P821" t="str">
        <f>VLOOKUP($O821,'Store_Dim (2)'!$A$2:$E$21,2,FALSE)</f>
        <v>Rivera-Warner</v>
      </c>
      <c r="Q821" t="str">
        <f>VLOOKUP(Table6[[#This Row],[Store_ID]],Table4[],3,FALSE)</f>
        <v>East</v>
      </c>
      <c r="R821" t="str">
        <f>VLOOKUP(Table6[[#This Row],[Store_ID]],Table4[],4,FALSE)</f>
        <v>Washingtonfurt</v>
      </c>
      <c r="S821" t="str">
        <f>VLOOKUP(Table6[[#This Row],[Store_ID]],Table4[],5,FALSE)</f>
        <v>Flagship</v>
      </c>
      <c r="T821">
        <v>1</v>
      </c>
      <c r="U821" s="6">
        <v>719.94</v>
      </c>
      <c r="V821" s="10">
        <v>0.23</v>
      </c>
      <c r="W821" t="s">
        <v>1812</v>
      </c>
      <c r="X821" s="6">
        <v>554.35380000000009</v>
      </c>
      <c r="AE821"/>
    </row>
    <row r="822" spans="1:31" x14ac:dyDescent="0.25">
      <c r="A822" t="s">
        <v>2629</v>
      </c>
      <c r="B822" t="str">
        <f>VLOOKUP(Table6[[#This Row],[Customer_ID]],Table1[[Customer_ID]:[Name]],2,FALSE)</f>
        <v>Amber Jackson</v>
      </c>
      <c r="C822" t="str">
        <f>VLOOKUP(Table6[[#This Row],[Customer_ID]],Table1[[Customer_ID]:[City]],5,FALSE)</f>
        <v>Deborahborough</v>
      </c>
      <c r="D822">
        <f>VLOOKUP(Table6[[#This Row],[Customer_ID]],Table1[],3,FALSE)</f>
        <v>29</v>
      </c>
      <c r="E822" t="str">
        <f>VLOOKUP(Table6[[#This Row],[Customer_ID]],Table1[],4,FALSE)</f>
        <v>Female</v>
      </c>
      <c r="F822" t="str">
        <f>VLOOKUP(Table6[[#This Row],[Customer_ID]],Table1[],6,FALSE)</f>
        <v>South Dakota</v>
      </c>
      <c r="G822" t="str">
        <f>VLOOKUP(Table6[[#This Row],[Customer_ID]],Table1[],8,FALSE)</f>
        <v>Platinum</v>
      </c>
      <c r="H822" t="s">
        <v>36</v>
      </c>
      <c r="I822" s="16">
        <v>45607</v>
      </c>
      <c r="J822" t="s">
        <v>1587</v>
      </c>
      <c r="K822" t="str">
        <f>VLOOKUP($J822,'Product_Dim (2)'!$A$2:$G$101,{3,4,5,6},FALSE)</f>
        <v>Sports</v>
      </c>
      <c r="L822" t="str">
        <f>VLOOKUP($J822,'Product_Dim (2)'!$A$2:$G$101,{4,5,6},FALSE)</f>
        <v>Accessories</v>
      </c>
      <c r="M822" s="6">
        <f t="array" ref="M822">VLOOKUP($J822,'Product_Dim (2)'!$A$2:$G$101,{6},FALSE)</f>
        <v>38.76</v>
      </c>
      <c r="N822">
        <f>VLOOKUP($J822,'Product_Dim (2)'!$A$2:$G$101,7,FALSE)</f>
        <v>137</v>
      </c>
      <c r="O822" t="s">
        <v>1752</v>
      </c>
      <c r="P822" t="str">
        <f>VLOOKUP($O822,'Store_Dim (2)'!$A$2:$E$21,2,FALSE)</f>
        <v>Alexander Group</v>
      </c>
      <c r="Q822" t="str">
        <f>VLOOKUP(Table6[[#This Row],[Store_ID]],Table4[],3,FALSE)</f>
        <v>South</v>
      </c>
      <c r="R822" t="str">
        <f>VLOOKUP(Table6[[#This Row],[Store_ID]],Table4[],4,FALSE)</f>
        <v>Port Sharon</v>
      </c>
      <c r="S822" t="str">
        <f>VLOOKUP(Table6[[#This Row],[Store_ID]],Table4[],5,FALSE)</f>
        <v>Online</v>
      </c>
      <c r="T822">
        <v>2</v>
      </c>
      <c r="U822" s="6">
        <v>278.16000000000003</v>
      </c>
      <c r="V822" s="10">
        <v>0.22</v>
      </c>
      <c r="W822" t="s">
        <v>1809</v>
      </c>
      <c r="X822" s="6">
        <v>433.92960000000011</v>
      </c>
      <c r="AE822"/>
    </row>
    <row r="823" spans="1:31" x14ac:dyDescent="0.25">
      <c r="A823" t="s">
        <v>2630</v>
      </c>
      <c r="B823" t="str">
        <f>VLOOKUP(Table6[[#This Row],[Customer_ID]],Table1[[Customer_ID]:[Name]],2,FALSE)</f>
        <v>Sharon Brown</v>
      </c>
      <c r="C823" t="str">
        <f>VLOOKUP(Table6[[#This Row],[Customer_ID]],Table1[[Customer_ID]:[City]],5,FALSE)</f>
        <v>East Andrea</v>
      </c>
      <c r="D823">
        <f>VLOOKUP(Table6[[#This Row],[Customer_ID]],Table1[],3,FALSE)</f>
        <v>37</v>
      </c>
      <c r="E823" t="str">
        <f>VLOOKUP(Table6[[#This Row],[Customer_ID]],Table1[],4,FALSE)</f>
        <v>Female</v>
      </c>
      <c r="F823" t="str">
        <f>VLOOKUP(Table6[[#This Row],[Customer_ID]],Table1[],6,FALSE)</f>
        <v>Michigan</v>
      </c>
      <c r="G823" t="str">
        <f>VLOOKUP(Table6[[#This Row],[Customer_ID]],Table1[],8,FALSE)</f>
        <v>Gold</v>
      </c>
      <c r="H823" t="s">
        <v>199</v>
      </c>
      <c r="I823" s="16">
        <v>45307</v>
      </c>
      <c r="J823" t="s">
        <v>1629</v>
      </c>
      <c r="K823" t="str">
        <f>VLOOKUP($J823,'Product_Dim (2)'!$A$2:$G$101,{3,4,5,6},FALSE)</f>
        <v>Beauty</v>
      </c>
      <c r="L823" t="str">
        <f>VLOOKUP($J823,'Product_Dim (2)'!$A$2:$G$101,{4,5,6},FALSE)</f>
        <v>Fragrance</v>
      </c>
      <c r="M823" s="6">
        <f t="array" ref="M823">VLOOKUP($J823,'Product_Dim (2)'!$A$2:$G$101,{6},FALSE)</f>
        <v>43.29</v>
      </c>
      <c r="N823">
        <f>VLOOKUP($J823,'Product_Dim (2)'!$A$2:$G$101,7,FALSE)</f>
        <v>267</v>
      </c>
      <c r="O823" t="s">
        <v>1756</v>
      </c>
      <c r="P823" t="str">
        <f>VLOOKUP($O823,'Store_Dim (2)'!$A$2:$E$21,2,FALSE)</f>
        <v>Gray Ltd</v>
      </c>
      <c r="Q823" t="str">
        <f>VLOOKUP(Table6[[#This Row],[Store_ID]],Table4[],3,FALSE)</f>
        <v>North</v>
      </c>
      <c r="R823" t="str">
        <f>VLOOKUP(Table6[[#This Row],[Store_ID]],Table4[],4,FALSE)</f>
        <v>New Michaelchester</v>
      </c>
      <c r="S823" t="str">
        <f>VLOOKUP(Table6[[#This Row],[Store_ID]],Table4[],5,FALSE)</f>
        <v>Outlet</v>
      </c>
      <c r="T823">
        <v>1</v>
      </c>
      <c r="U823" s="6">
        <v>678.9</v>
      </c>
      <c r="V823" s="10">
        <v>0.17</v>
      </c>
      <c r="W823" t="s">
        <v>1807</v>
      </c>
      <c r="X823" s="6">
        <v>563.48699999999997</v>
      </c>
      <c r="AE823"/>
    </row>
    <row r="824" spans="1:31" x14ac:dyDescent="0.25">
      <c r="A824" t="s">
        <v>2631</v>
      </c>
      <c r="B824" t="str">
        <f>VLOOKUP(Table6[[#This Row],[Customer_ID]],Table1[[Customer_ID]:[Name]],2,FALSE)</f>
        <v>Laura Alvarez</v>
      </c>
      <c r="C824" t="str">
        <f>VLOOKUP(Table6[[#This Row],[Customer_ID]],Table1[[Customer_ID]:[City]],5,FALSE)</f>
        <v>Lawsonhaven</v>
      </c>
      <c r="D824">
        <f>VLOOKUP(Table6[[#This Row],[Customer_ID]],Table1[],3,FALSE)</f>
        <v>49</v>
      </c>
      <c r="E824" t="str">
        <f>VLOOKUP(Table6[[#This Row],[Customer_ID]],Table1[],4,FALSE)</f>
        <v>Female</v>
      </c>
      <c r="F824" t="str">
        <f>VLOOKUP(Table6[[#This Row],[Customer_ID]],Table1[],6,FALSE)</f>
        <v>Washington</v>
      </c>
      <c r="G824" t="str">
        <f>VLOOKUP(Table6[[#This Row],[Customer_ID]],Table1[],8,FALSE)</f>
        <v>Platinum</v>
      </c>
      <c r="H824" t="s">
        <v>71</v>
      </c>
      <c r="I824" s="16">
        <v>45520</v>
      </c>
      <c r="J824" t="s">
        <v>1581</v>
      </c>
      <c r="K824" t="str">
        <f>VLOOKUP($J824,'Product_Dim (2)'!$A$2:$G$101,{3,4,5,6},FALSE)</f>
        <v>Clothing</v>
      </c>
      <c r="L824" t="str">
        <f>VLOOKUP($J824,'Product_Dim (2)'!$A$2:$G$101,{4,5,6},FALSE)</f>
        <v>Accessories</v>
      </c>
      <c r="M824" s="6">
        <f t="array" ref="M824">VLOOKUP($J824,'Product_Dim (2)'!$A$2:$G$101,{6},FALSE)</f>
        <v>174.02</v>
      </c>
      <c r="N824">
        <f>VLOOKUP($J824,'Product_Dim (2)'!$A$2:$G$101,7,FALSE)</f>
        <v>268</v>
      </c>
      <c r="O824" t="s">
        <v>1784</v>
      </c>
      <c r="P824" t="str">
        <f>VLOOKUP($O824,'Store_Dim (2)'!$A$2:$E$21,2,FALSE)</f>
        <v>Shelton PLC</v>
      </c>
      <c r="Q824" t="str">
        <f>VLOOKUP(Table6[[#This Row],[Store_ID]],Table4[],3,FALSE)</f>
        <v>North</v>
      </c>
      <c r="R824" t="str">
        <f>VLOOKUP(Table6[[#This Row],[Store_ID]],Table4[],4,FALSE)</f>
        <v>East Jenniferstad</v>
      </c>
      <c r="S824" t="str">
        <f>VLOOKUP(Table6[[#This Row],[Store_ID]],Table4[],5,FALSE)</f>
        <v>Flagship</v>
      </c>
      <c r="T824">
        <v>4</v>
      </c>
      <c r="U824" s="6">
        <v>94.13</v>
      </c>
      <c r="V824" s="10">
        <v>0.15</v>
      </c>
      <c r="W824" t="s">
        <v>1807</v>
      </c>
      <c r="X824" s="6">
        <v>320.04199999999997</v>
      </c>
      <c r="AE824"/>
    </row>
    <row r="825" spans="1:31" x14ac:dyDescent="0.25">
      <c r="A825" t="s">
        <v>2632</v>
      </c>
      <c r="B825" t="str">
        <f>VLOOKUP(Table6[[#This Row],[Customer_ID]],Table1[[Customer_ID]:[Name]],2,FALSE)</f>
        <v>Dalton Walters</v>
      </c>
      <c r="C825" t="str">
        <f>VLOOKUP(Table6[[#This Row],[Customer_ID]],Table1[[Customer_ID]:[City]],5,FALSE)</f>
        <v>Jonesstad</v>
      </c>
      <c r="D825">
        <f>VLOOKUP(Table6[[#This Row],[Customer_ID]],Table1[],3,FALSE)</f>
        <v>31</v>
      </c>
      <c r="E825" t="str">
        <f>VLOOKUP(Table6[[#This Row],[Customer_ID]],Table1[],4,FALSE)</f>
        <v>Male</v>
      </c>
      <c r="F825" t="str">
        <f>VLOOKUP(Table6[[#This Row],[Customer_ID]],Table1[],6,FALSE)</f>
        <v>Wisconsin</v>
      </c>
      <c r="G825" t="str">
        <f>VLOOKUP(Table6[[#This Row],[Customer_ID]],Table1[],8,FALSE)</f>
        <v>Silver</v>
      </c>
      <c r="H825" t="s">
        <v>1349</v>
      </c>
      <c r="I825" s="16">
        <v>45933</v>
      </c>
      <c r="J825" t="s">
        <v>1619</v>
      </c>
      <c r="K825" t="str">
        <f>VLOOKUP($J825,'Product_Dim (2)'!$A$2:$G$101,{3,4,5,6},FALSE)</f>
        <v>Sports</v>
      </c>
      <c r="L825" t="str">
        <f>VLOOKUP($J825,'Product_Dim (2)'!$A$2:$G$101,{4,5,6},FALSE)</f>
        <v>Fitness</v>
      </c>
      <c r="M825" s="6">
        <f t="array" ref="M825">VLOOKUP($J825,'Product_Dim (2)'!$A$2:$G$101,{6},FALSE)</f>
        <v>167.12</v>
      </c>
      <c r="N825">
        <f>VLOOKUP($J825,'Product_Dim (2)'!$A$2:$G$101,7,FALSE)</f>
        <v>316</v>
      </c>
      <c r="O825" t="s">
        <v>1740</v>
      </c>
      <c r="P825" t="str">
        <f>VLOOKUP($O825,'Store_Dim (2)'!$A$2:$E$21,2,FALSE)</f>
        <v>Martinez, Adkins and Johnson</v>
      </c>
      <c r="Q825" t="str">
        <f>VLOOKUP(Table6[[#This Row],[Store_ID]],Table4[],3,FALSE)</f>
        <v>North</v>
      </c>
      <c r="R825" t="str">
        <f>VLOOKUP(Table6[[#This Row],[Store_ID]],Table4[],4,FALSE)</f>
        <v>Danielmouth</v>
      </c>
      <c r="S825" t="str">
        <f>VLOOKUP(Table6[[#This Row],[Store_ID]],Table4[],5,FALSE)</f>
        <v>Flagship</v>
      </c>
      <c r="T825">
        <v>4</v>
      </c>
      <c r="U825" s="6">
        <v>415.02</v>
      </c>
      <c r="V825" s="10">
        <v>0.01</v>
      </c>
      <c r="W825" t="s">
        <v>1809</v>
      </c>
      <c r="X825" s="6">
        <v>1643.4792</v>
      </c>
      <c r="AE825"/>
    </row>
    <row r="826" spans="1:31" x14ac:dyDescent="0.25">
      <c r="A826" t="s">
        <v>2633</v>
      </c>
      <c r="B826" t="str">
        <f>VLOOKUP(Table6[[#This Row],[Customer_ID]],Table1[[Customer_ID]:[Name]],2,FALSE)</f>
        <v>Sarah Rodgers</v>
      </c>
      <c r="C826" t="str">
        <f>VLOOKUP(Table6[[#This Row],[Customer_ID]],Table1[[Customer_ID]:[City]],5,FALSE)</f>
        <v>New Julia</v>
      </c>
      <c r="D826">
        <f>VLOOKUP(Table6[[#This Row],[Customer_ID]],Table1[],3,FALSE)</f>
        <v>23</v>
      </c>
      <c r="E826" t="str">
        <f>VLOOKUP(Table6[[#This Row],[Customer_ID]],Table1[],4,FALSE)</f>
        <v>Female</v>
      </c>
      <c r="F826" t="str">
        <f>VLOOKUP(Table6[[#This Row],[Customer_ID]],Table1[],6,FALSE)</f>
        <v>West Virginia</v>
      </c>
      <c r="G826" t="str">
        <f>VLOOKUP(Table6[[#This Row],[Customer_ID]],Table1[],8,FALSE)</f>
        <v>Gold</v>
      </c>
      <c r="H826" t="s">
        <v>192</v>
      </c>
      <c r="I826" s="16">
        <v>45841</v>
      </c>
      <c r="J826" t="s">
        <v>1553</v>
      </c>
      <c r="K826" t="str">
        <f>VLOOKUP($J826,'Product_Dim (2)'!$A$2:$G$101,{3,4,5,6},FALSE)</f>
        <v>Electronics</v>
      </c>
      <c r="L826" t="str">
        <f>VLOOKUP($J826,'Product_Dim (2)'!$A$2:$G$101,{4,5,6},FALSE)</f>
        <v>Accessories</v>
      </c>
      <c r="M826" s="6">
        <f t="array" ref="M826">VLOOKUP($J826,'Product_Dim (2)'!$A$2:$G$101,{6},FALSE)</f>
        <v>449.4</v>
      </c>
      <c r="N826">
        <f>VLOOKUP($J826,'Product_Dim (2)'!$A$2:$G$101,7,FALSE)</f>
        <v>274.7</v>
      </c>
      <c r="O826" t="s">
        <v>1752</v>
      </c>
      <c r="P826" t="str">
        <f>VLOOKUP($O826,'Store_Dim (2)'!$A$2:$E$21,2,FALSE)</f>
        <v>Alexander Group</v>
      </c>
      <c r="Q826" t="str">
        <f>VLOOKUP(Table6[[#This Row],[Store_ID]],Table4[],3,FALSE)</f>
        <v>South</v>
      </c>
      <c r="R826" t="str">
        <f>VLOOKUP(Table6[[#This Row],[Store_ID]],Table4[],4,FALSE)</f>
        <v>Port Sharon</v>
      </c>
      <c r="S826" t="str">
        <f>VLOOKUP(Table6[[#This Row],[Store_ID]],Table4[],5,FALSE)</f>
        <v>Online</v>
      </c>
      <c r="T826">
        <v>4</v>
      </c>
      <c r="U826" s="6">
        <v>780.07</v>
      </c>
      <c r="V826" s="10">
        <v>0.03</v>
      </c>
      <c r="W826" t="s">
        <v>1807</v>
      </c>
      <c r="X826" s="6">
        <v>3026.6716000000001</v>
      </c>
      <c r="AE826"/>
    </row>
    <row r="827" spans="1:31" x14ac:dyDescent="0.25">
      <c r="A827" t="s">
        <v>2634</v>
      </c>
      <c r="B827" t="str">
        <f>VLOOKUP(Table6[[#This Row],[Customer_ID]],Table1[[Customer_ID]:[Name]],2,FALSE)</f>
        <v>Samuel Mullins</v>
      </c>
      <c r="C827" t="str">
        <f>VLOOKUP(Table6[[#This Row],[Customer_ID]],Table1[[Customer_ID]:[City]],5,FALSE)</f>
        <v>Hartmouth</v>
      </c>
      <c r="D827">
        <f>VLOOKUP(Table6[[#This Row],[Customer_ID]],Table1[],3,FALSE)</f>
        <v>27</v>
      </c>
      <c r="E827" t="str">
        <f>VLOOKUP(Table6[[#This Row],[Customer_ID]],Table1[],4,FALSE)</f>
        <v>Female</v>
      </c>
      <c r="F827" t="str">
        <f>VLOOKUP(Table6[[#This Row],[Customer_ID]],Table1[],6,FALSE)</f>
        <v>Louisiana</v>
      </c>
      <c r="G827" t="str">
        <f>VLOOKUP(Table6[[#This Row],[Customer_ID]],Table1[],8,FALSE)</f>
        <v>Bronze</v>
      </c>
      <c r="H827" t="s">
        <v>1312</v>
      </c>
      <c r="I827" s="16">
        <v>45877</v>
      </c>
      <c r="J827" t="s">
        <v>1605</v>
      </c>
      <c r="K827" t="str">
        <f>VLOOKUP($J827,'Product_Dim (2)'!$A$2:$G$101,{3,4,5,6},FALSE)</f>
        <v>Clothing</v>
      </c>
      <c r="L827" t="str">
        <f>VLOOKUP($J827,'Product_Dim (2)'!$A$2:$G$101,{4,5,6},FALSE)</f>
        <v>Footwear</v>
      </c>
      <c r="M827" s="6">
        <f t="array" ref="M827">VLOOKUP($J827,'Product_Dim (2)'!$A$2:$G$101,{6},FALSE)</f>
        <v>353.47</v>
      </c>
      <c r="N827">
        <f>VLOOKUP($J827,'Product_Dim (2)'!$A$2:$G$101,7,FALSE)</f>
        <v>214</v>
      </c>
      <c r="O827" t="s">
        <v>1784</v>
      </c>
      <c r="P827" t="str">
        <f>VLOOKUP($O827,'Store_Dim (2)'!$A$2:$E$21,2,FALSE)</f>
        <v>Shelton PLC</v>
      </c>
      <c r="Q827" t="str">
        <f>VLOOKUP(Table6[[#This Row],[Store_ID]],Table4[],3,FALSE)</f>
        <v>North</v>
      </c>
      <c r="R827" t="str">
        <f>VLOOKUP(Table6[[#This Row],[Store_ID]],Table4[],4,FALSE)</f>
        <v>East Jenniferstad</v>
      </c>
      <c r="S827" t="str">
        <f>VLOOKUP(Table6[[#This Row],[Store_ID]],Table4[],5,FALSE)</f>
        <v>Flagship</v>
      </c>
      <c r="T827">
        <v>4</v>
      </c>
      <c r="U827" s="6">
        <v>184.57</v>
      </c>
      <c r="V827" s="10">
        <v>0.28000000000000003</v>
      </c>
      <c r="W827" t="s">
        <v>1807</v>
      </c>
      <c r="X827" s="6">
        <v>531.5616</v>
      </c>
      <c r="AE827"/>
    </row>
    <row r="828" spans="1:31" x14ac:dyDescent="0.25">
      <c r="A828" t="s">
        <v>2635</v>
      </c>
      <c r="B828" t="str">
        <f>VLOOKUP(Table6[[#This Row],[Customer_ID]],Table1[[Customer_ID]:[Name]],2,FALSE)</f>
        <v>Cynthia Roberts</v>
      </c>
      <c r="C828" t="str">
        <f>VLOOKUP(Table6[[#This Row],[Customer_ID]],Table1[[Customer_ID]:[City]],5,FALSE)</f>
        <v>Millerfort</v>
      </c>
      <c r="D828">
        <f>VLOOKUP(Table6[[#This Row],[Customer_ID]],Table1[],3,FALSE)</f>
        <v>22</v>
      </c>
      <c r="E828" t="str">
        <f>VLOOKUP(Table6[[#This Row],[Customer_ID]],Table1[],4,FALSE)</f>
        <v>Female</v>
      </c>
      <c r="F828" t="str">
        <f>VLOOKUP(Table6[[#This Row],[Customer_ID]],Table1[],6,FALSE)</f>
        <v>Vermont</v>
      </c>
      <c r="G828" t="str">
        <f>VLOOKUP(Table6[[#This Row],[Customer_ID]],Table1[],8,FALSE)</f>
        <v>Gold</v>
      </c>
      <c r="H828" t="s">
        <v>903</v>
      </c>
      <c r="I828" s="16">
        <v>45532</v>
      </c>
      <c r="J828" t="s">
        <v>1661</v>
      </c>
      <c r="K828" t="str">
        <f>VLOOKUP($J828,'Product_Dim (2)'!$A$2:$G$101,{3,4,5,6},FALSE)</f>
        <v>Sports</v>
      </c>
      <c r="L828" t="str">
        <f>VLOOKUP($J828,'Product_Dim (2)'!$A$2:$G$101,{4,5,6},FALSE)</f>
        <v>Fitness</v>
      </c>
      <c r="M828" s="6">
        <f t="array" ref="M828">VLOOKUP($J828,'Product_Dim (2)'!$A$2:$G$101,{6},FALSE)</f>
        <v>240.63</v>
      </c>
      <c r="N828">
        <f>VLOOKUP($J828,'Product_Dim (2)'!$A$2:$G$101,7,FALSE)</f>
        <v>423</v>
      </c>
      <c r="O828" t="s">
        <v>1752</v>
      </c>
      <c r="P828" t="str">
        <f>VLOOKUP($O828,'Store_Dim (2)'!$A$2:$E$21,2,FALSE)</f>
        <v>Alexander Group</v>
      </c>
      <c r="Q828" t="str">
        <f>VLOOKUP(Table6[[#This Row],[Store_ID]],Table4[],3,FALSE)</f>
        <v>South</v>
      </c>
      <c r="R828" t="str">
        <f>VLOOKUP(Table6[[#This Row],[Store_ID]],Table4[],4,FALSE)</f>
        <v>Port Sharon</v>
      </c>
      <c r="S828" t="str">
        <f>VLOOKUP(Table6[[#This Row],[Store_ID]],Table4[],5,FALSE)</f>
        <v>Online</v>
      </c>
      <c r="T828">
        <v>4</v>
      </c>
      <c r="U828" s="6">
        <v>277.58</v>
      </c>
      <c r="V828" s="10">
        <v>0.22</v>
      </c>
      <c r="W828" t="s">
        <v>1809</v>
      </c>
      <c r="X828" s="6">
        <v>866.04959999999994</v>
      </c>
      <c r="AE828"/>
    </row>
    <row r="829" spans="1:31" x14ac:dyDescent="0.25">
      <c r="A829" t="s">
        <v>2636</v>
      </c>
      <c r="B829" t="str">
        <f>VLOOKUP(Table6[[#This Row],[Customer_ID]],Table1[[Customer_ID]:[Name]],2,FALSE)</f>
        <v>Christopher Lester</v>
      </c>
      <c r="C829" t="str">
        <f>VLOOKUP(Table6[[#This Row],[Customer_ID]],Table1[[Customer_ID]:[City]],5,FALSE)</f>
        <v>South Jenniferville</v>
      </c>
      <c r="D829">
        <f>VLOOKUP(Table6[[#This Row],[Customer_ID]],Table1[],3,FALSE)</f>
        <v>64</v>
      </c>
      <c r="E829" t="str">
        <f>VLOOKUP(Table6[[#This Row],[Customer_ID]],Table1[],4,FALSE)</f>
        <v>Male</v>
      </c>
      <c r="F829" t="str">
        <f>VLOOKUP(Table6[[#This Row],[Customer_ID]],Table1[],6,FALSE)</f>
        <v>Georgia</v>
      </c>
      <c r="G829" t="str">
        <f>VLOOKUP(Table6[[#This Row],[Customer_ID]],Table1[],8,FALSE)</f>
        <v>Silver</v>
      </c>
      <c r="H829" t="s">
        <v>364</v>
      </c>
      <c r="I829" s="16">
        <v>45734</v>
      </c>
      <c r="J829" t="s">
        <v>1593</v>
      </c>
      <c r="K829" t="str">
        <f>VLOOKUP($J829,'Product_Dim (2)'!$A$2:$G$101,{3,4,5,6},FALSE)</f>
        <v>Sports</v>
      </c>
      <c r="L829" t="str">
        <f>VLOOKUP($J829,'Product_Dim (2)'!$A$2:$G$101,{4,5,6},FALSE)</f>
        <v>Team Sports</v>
      </c>
      <c r="M829" s="6">
        <f t="array" ref="M829">VLOOKUP($J829,'Product_Dim (2)'!$A$2:$G$101,{6},FALSE)</f>
        <v>204.39</v>
      </c>
      <c r="N829">
        <f>VLOOKUP($J829,'Product_Dim (2)'!$A$2:$G$101,7,FALSE)</f>
        <v>281</v>
      </c>
      <c r="O829" t="s">
        <v>1749</v>
      </c>
      <c r="P829" t="str">
        <f>VLOOKUP($O829,'Store_Dim (2)'!$A$2:$E$21,2,FALSE)</f>
        <v>Johnson-Wright</v>
      </c>
      <c r="Q829" t="str">
        <f>VLOOKUP(Table6[[#This Row],[Store_ID]],Table4[],3,FALSE)</f>
        <v>North</v>
      </c>
      <c r="R829" t="str">
        <f>VLOOKUP(Table6[[#This Row],[Store_ID]],Table4[],4,FALSE)</f>
        <v>Hoodberg</v>
      </c>
      <c r="S829" t="str">
        <f>VLOOKUP(Table6[[#This Row],[Store_ID]],Table4[],5,FALSE)</f>
        <v>Outlet</v>
      </c>
      <c r="T829">
        <v>1</v>
      </c>
      <c r="U829" s="6">
        <v>36.799999999999997</v>
      </c>
      <c r="V829" s="10">
        <v>0.18</v>
      </c>
      <c r="W829" t="s">
        <v>1807</v>
      </c>
      <c r="X829" s="6">
        <v>30.175999999999998</v>
      </c>
      <c r="AE829"/>
    </row>
    <row r="830" spans="1:31" x14ac:dyDescent="0.25">
      <c r="A830" t="s">
        <v>2637</v>
      </c>
      <c r="B830" t="str">
        <f>VLOOKUP(Table6[[#This Row],[Customer_ID]],Table1[[Customer_ID]:[Name]],2,FALSE)</f>
        <v>Steve Hunt</v>
      </c>
      <c r="C830" t="str">
        <f>VLOOKUP(Table6[[#This Row],[Customer_ID]],Table1[[Customer_ID]:[City]],5,FALSE)</f>
        <v>North Richard</v>
      </c>
      <c r="D830">
        <f>VLOOKUP(Table6[[#This Row],[Customer_ID]],Table1[],3,FALSE)</f>
        <v>54</v>
      </c>
      <c r="E830" t="str">
        <f>VLOOKUP(Table6[[#This Row],[Customer_ID]],Table1[],4,FALSE)</f>
        <v>Male</v>
      </c>
      <c r="F830" t="str">
        <f>VLOOKUP(Table6[[#This Row],[Customer_ID]],Table1[],6,FALSE)</f>
        <v>Virginia</v>
      </c>
      <c r="G830" t="str">
        <f>VLOOKUP(Table6[[#This Row],[Customer_ID]],Table1[],8,FALSE)</f>
        <v>Bronze</v>
      </c>
      <c r="H830" t="s">
        <v>1103</v>
      </c>
      <c r="I830" s="16">
        <v>45809</v>
      </c>
      <c r="J830" t="s">
        <v>1707</v>
      </c>
      <c r="K830" t="str">
        <f>VLOOKUP($J830,'Product_Dim (2)'!$A$2:$G$101,{3,4,5,6},FALSE)</f>
        <v>Sports</v>
      </c>
      <c r="L830" t="str">
        <f>VLOOKUP($J830,'Product_Dim (2)'!$A$2:$G$101,{4,5,6},FALSE)</f>
        <v>Accessories</v>
      </c>
      <c r="M830" s="6">
        <f t="array" ref="M830">VLOOKUP($J830,'Product_Dim (2)'!$A$2:$G$101,{6},FALSE)</f>
        <v>131.24</v>
      </c>
      <c r="N830">
        <f>VLOOKUP($J830,'Product_Dim (2)'!$A$2:$G$101,7,FALSE)</f>
        <v>232</v>
      </c>
      <c r="O830" t="s">
        <v>1759</v>
      </c>
      <c r="P830" t="str">
        <f>VLOOKUP($O830,'Store_Dim (2)'!$A$2:$E$21,2,FALSE)</f>
        <v>Benson-Elliott</v>
      </c>
      <c r="Q830" t="str">
        <f>VLOOKUP(Table6[[#This Row],[Store_ID]],Table4[],3,FALSE)</f>
        <v>East</v>
      </c>
      <c r="R830" t="str">
        <f>VLOOKUP(Table6[[#This Row],[Store_ID]],Table4[],4,FALSE)</f>
        <v>Port Josephberg</v>
      </c>
      <c r="S830" t="str">
        <f>VLOOKUP(Table6[[#This Row],[Store_ID]],Table4[],5,FALSE)</f>
        <v>Online</v>
      </c>
      <c r="T830">
        <v>1</v>
      </c>
      <c r="U830" s="6">
        <v>539.37</v>
      </c>
      <c r="V830" s="10">
        <v>0.14000000000000001</v>
      </c>
      <c r="W830" t="s">
        <v>1807</v>
      </c>
      <c r="X830" s="6">
        <v>463.85820000000001</v>
      </c>
      <c r="AE830"/>
    </row>
    <row r="831" spans="1:31" x14ac:dyDescent="0.25">
      <c r="A831" t="s">
        <v>2638</v>
      </c>
      <c r="B831" t="str">
        <f>VLOOKUP(Table6[[#This Row],[Customer_ID]],Table1[[Customer_ID]:[Name]],2,FALSE)</f>
        <v>Jamie Yoder</v>
      </c>
      <c r="C831" t="str">
        <f>VLOOKUP(Table6[[#This Row],[Customer_ID]],Table1[[Customer_ID]:[City]],5,FALSE)</f>
        <v>New Gabrielleville</v>
      </c>
      <c r="D831">
        <f>VLOOKUP(Table6[[#This Row],[Customer_ID]],Table1[],3,FALSE)</f>
        <v>43</v>
      </c>
      <c r="E831" t="str">
        <f>VLOOKUP(Table6[[#This Row],[Customer_ID]],Table1[],4,FALSE)</f>
        <v>Male</v>
      </c>
      <c r="F831" t="str">
        <f>VLOOKUP(Table6[[#This Row],[Customer_ID]],Table1[],6,FALSE)</f>
        <v>Wisconsin</v>
      </c>
      <c r="G831" t="str">
        <f>VLOOKUP(Table6[[#This Row],[Customer_ID]],Table1[],8,FALSE)</f>
        <v>Platinum</v>
      </c>
      <c r="H831" t="s">
        <v>316</v>
      </c>
      <c r="I831" s="16">
        <v>45760</v>
      </c>
      <c r="J831" t="s">
        <v>1571</v>
      </c>
      <c r="K831" t="str">
        <f>VLOOKUP($J831,'Product_Dim (2)'!$A$2:$G$101,{3,4,5,6},FALSE)</f>
        <v>Sports</v>
      </c>
      <c r="L831" t="str">
        <f>VLOOKUP($J831,'Product_Dim (2)'!$A$2:$G$101,{4,5,6},FALSE)</f>
        <v>Accessories</v>
      </c>
      <c r="M831" s="6">
        <f t="array" ref="M831">VLOOKUP($J831,'Product_Dim (2)'!$A$2:$G$101,{6},FALSE)</f>
        <v>131.51</v>
      </c>
      <c r="N831">
        <f ca="1">VLOOKUP($J831,'Product_Dim (2)'!$A$2:$G$101,7,FALSE)</f>
        <v>0</v>
      </c>
      <c r="O831" t="s">
        <v>1793</v>
      </c>
      <c r="P831" t="str">
        <f>VLOOKUP($O831,'Store_Dim (2)'!$A$2:$E$21,2,FALSE)</f>
        <v>Guerrero-Schmitt</v>
      </c>
      <c r="Q831" t="str">
        <f>VLOOKUP(Table6[[#This Row],[Store_ID]],Table4[],3,FALSE)</f>
        <v>East</v>
      </c>
      <c r="R831" t="str">
        <f>VLOOKUP(Table6[[#This Row],[Store_ID]],Table4[],4,FALSE)</f>
        <v>East Stevechester</v>
      </c>
      <c r="S831" t="str">
        <f>VLOOKUP(Table6[[#This Row],[Store_ID]],Table4[],5,FALSE)</f>
        <v>Flagship</v>
      </c>
      <c r="T831">
        <v>1</v>
      </c>
      <c r="U831" s="6">
        <v>27.83</v>
      </c>
      <c r="V831" s="10">
        <v>0.3</v>
      </c>
      <c r="W831" t="s">
        <v>1809</v>
      </c>
      <c r="X831" s="6">
        <v>19.481000000000002</v>
      </c>
      <c r="AE831"/>
    </row>
    <row r="832" spans="1:31" x14ac:dyDescent="0.25">
      <c r="A832" t="s">
        <v>2639</v>
      </c>
      <c r="B832" t="str">
        <f>VLOOKUP(Table6[[#This Row],[Customer_ID]],Table1[[Customer_ID]:[Name]],2,FALSE)</f>
        <v>Bryan Garcia</v>
      </c>
      <c r="C832" t="str">
        <f>VLOOKUP(Table6[[#This Row],[Customer_ID]],Table1[[Customer_ID]:[City]],5,FALSE)</f>
        <v>Garciaborough</v>
      </c>
      <c r="D832">
        <f>VLOOKUP(Table6[[#This Row],[Customer_ID]],Table1[],3,FALSE)</f>
        <v>54</v>
      </c>
      <c r="E832" t="str">
        <f>VLOOKUP(Table6[[#This Row],[Customer_ID]],Table1[],4,FALSE)</f>
        <v>Female</v>
      </c>
      <c r="F832" t="str">
        <f>VLOOKUP(Table6[[#This Row],[Customer_ID]],Table1[],6,FALSE)</f>
        <v>Wyoming</v>
      </c>
      <c r="G832" t="str">
        <f>VLOOKUP(Table6[[#This Row],[Customer_ID]],Table1[],8,FALSE)</f>
        <v>Silver</v>
      </c>
      <c r="H832" t="s">
        <v>891</v>
      </c>
      <c r="I832" s="16">
        <v>45456</v>
      </c>
      <c r="J832" t="s">
        <v>1671</v>
      </c>
      <c r="K832" t="str">
        <f>VLOOKUP($J832,'Product_Dim (2)'!$A$2:$G$101,{3,4,5,6},FALSE)</f>
        <v>Home</v>
      </c>
      <c r="L832" t="str">
        <f>VLOOKUP($J832,'Product_Dim (2)'!$A$2:$G$101,{4,5,6},FALSE)</f>
        <v>Storage</v>
      </c>
      <c r="M832" s="6">
        <f t="array" ref="M832">VLOOKUP($J832,'Product_Dim (2)'!$A$2:$G$101,{6},FALSE)</f>
        <v>138.05000000000001</v>
      </c>
      <c r="N832">
        <f>VLOOKUP($J832,'Product_Dim (2)'!$A$2:$G$101,7,FALSE)</f>
        <v>89</v>
      </c>
      <c r="O832" t="s">
        <v>1752</v>
      </c>
      <c r="P832" t="str">
        <f>VLOOKUP($O832,'Store_Dim (2)'!$A$2:$E$21,2,FALSE)</f>
        <v>Alexander Group</v>
      </c>
      <c r="Q832" t="str">
        <f>VLOOKUP(Table6[[#This Row],[Store_ID]],Table4[],3,FALSE)</f>
        <v>South</v>
      </c>
      <c r="R832" t="str">
        <f>VLOOKUP(Table6[[#This Row],[Store_ID]],Table4[],4,FALSE)</f>
        <v>Port Sharon</v>
      </c>
      <c r="S832" t="str">
        <f>VLOOKUP(Table6[[#This Row],[Store_ID]],Table4[],5,FALSE)</f>
        <v>Online</v>
      </c>
      <c r="T832">
        <v>3</v>
      </c>
      <c r="U832" s="6">
        <v>698.72</v>
      </c>
      <c r="V832" s="10">
        <v>0.28000000000000003</v>
      </c>
      <c r="W832" t="s">
        <v>1812</v>
      </c>
      <c r="X832" s="6">
        <v>1509.2352000000001</v>
      </c>
      <c r="AE832"/>
    </row>
    <row r="833" spans="1:31" x14ac:dyDescent="0.25">
      <c r="A833" t="s">
        <v>2640</v>
      </c>
      <c r="B833" t="str">
        <f>VLOOKUP(Table6[[#This Row],[Customer_ID]],Table1[[Customer_ID]:[Name]],2,FALSE)</f>
        <v>Kenneth Lambert</v>
      </c>
      <c r="C833" t="str">
        <f>VLOOKUP(Table6[[#This Row],[Customer_ID]],Table1[[Customer_ID]:[City]],5,FALSE)</f>
        <v>North Kathryn</v>
      </c>
      <c r="D833">
        <f>VLOOKUP(Table6[[#This Row],[Customer_ID]],Table1[],3,FALSE)</f>
        <v>55</v>
      </c>
      <c r="E833" t="str">
        <f>VLOOKUP(Table6[[#This Row],[Customer_ID]],Table1[],4,FALSE)</f>
        <v>Female</v>
      </c>
      <c r="F833" t="str">
        <f>VLOOKUP(Table6[[#This Row],[Customer_ID]],Table1[],6,FALSE)</f>
        <v>Kansas</v>
      </c>
      <c r="G833" t="str">
        <f>VLOOKUP(Table6[[#This Row],[Customer_ID]],Table1[],8,FALSE)</f>
        <v>Platinum</v>
      </c>
      <c r="H833" t="s">
        <v>59</v>
      </c>
      <c r="I833" s="16">
        <v>45698</v>
      </c>
      <c r="J833" t="s">
        <v>1683</v>
      </c>
      <c r="K833" t="str">
        <f>VLOOKUP($J833,'Product_Dim (2)'!$A$2:$G$101,{3,4,5,6},FALSE)</f>
        <v>Electronics</v>
      </c>
      <c r="L833" t="str">
        <f>VLOOKUP($J833,'Product_Dim (2)'!$A$2:$G$101,{4,5,6},FALSE)</f>
        <v>Computer</v>
      </c>
      <c r="M833" s="6">
        <f t="array" ref="M833">VLOOKUP($J833,'Product_Dim (2)'!$A$2:$G$101,{6},FALSE)</f>
        <v>392.89</v>
      </c>
      <c r="N833">
        <f>VLOOKUP($J833,'Product_Dim (2)'!$A$2:$G$101,7,FALSE)</f>
        <v>320</v>
      </c>
      <c r="O833" t="s">
        <v>1780</v>
      </c>
      <c r="P833" t="str">
        <f>VLOOKUP($O833,'Store_Dim (2)'!$A$2:$E$21,2,FALSE)</f>
        <v>Gardner, Humphrey and Contreras</v>
      </c>
      <c r="Q833" t="str">
        <f>VLOOKUP(Table6[[#This Row],[Store_ID]],Table4[],3,FALSE)</f>
        <v>East</v>
      </c>
      <c r="R833" t="str">
        <f>VLOOKUP(Table6[[#This Row],[Store_ID]],Table4[],4,FALSE)</f>
        <v>Johnsonville</v>
      </c>
      <c r="S833" t="str">
        <f>VLOOKUP(Table6[[#This Row],[Store_ID]],Table4[],5,FALSE)</f>
        <v>Flagship</v>
      </c>
      <c r="T833">
        <v>4</v>
      </c>
      <c r="U833" s="6">
        <v>528.23</v>
      </c>
      <c r="V833" s="10">
        <v>0.15</v>
      </c>
      <c r="W833" t="s">
        <v>1812</v>
      </c>
      <c r="X833" s="6">
        <v>1795.982</v>
      </c>
      <c r="AE833"/>
    </row>
    <row r="834" spans="1:31" x14ac:dyDescent="0.25">
      <c r="A834" t="s">
        <v>2641</v>
      </c>
      <c r="B834" t="str">
        <f>VLOOKUP(Table6[[#This Row],[Customer_ID]],Table1[[Customer_ID]:[Name]],2,FALSE)</f>
        <v>Darrell Miller</v>
      </c>
      <c r="C834" t="str">
        <f>VLOOKUP(Table6[[#This Row],[Customer_ID]],Table1[[Customer_ID]:[City]],5,FALSE)</f>
        <v>Port Carol</v>
      </c>
      <c r="D834">
        <f>VLOOKUP(Table6[[#This Row],[Customer_ID]],Table1[],3,FALSE)</f>
        <v>59</v>
      </c>
      <c r="E834" t="str">
        <f>VLOOKUP(Table6[[#This Row],[Customer_ID]],Table1[],4,FALSE)</f>
        <v>Female</v>
      </c>
      <c r="F834" t="str">
        <f>VLOOKUP(Table6[[#This Row],[Customer_ID]],Table1[],6,FALSE)</f>
        <v>Florida</v>
      </c>
      <c r="G834" t="str">
        <f>VLOOKUP(Table6[[#This Row],[Customer_ID]],Table1[],8,FALSE)</f>
        <v>Platinum</v>
      </c>
      <c r="H834" t="s">
        <v>1496</v>
      </c>
      <c r="I834" s="16">
        <v>45548</v>
      </c>
      <c r="J834" t="s">
        <v>1623</v>
      </c>
      <c r="K834" t="str">
        <f>VLOOKUP($J834,'Product_Dim (2)'!$A$2:$G$101,{3,4,5,6},FALSE)</f>
        <v>Clothing</v>
      </c>
      <c r="L834" t="str">
        <f>VLOOKUP($J834,'Product_Dim (2)'!$A$2:$G$101,{4,5,6},FALSE)</f>
        <v>Outerwear</v>
      </c>
      <c r="M834" s="6">
        <f t="array" ref="M834">VLOOKUP($J834,'Product_Dim (2)'!$A$2:$G$101,{6},FALSE)</f>
        <v>167.34</v>
      </c>
      <c r="N834">
        <f>VLOOKUP($J834,'Product_Dim (2)'!$A$2:$G$101,7,FALSE)</f>
        <v>296</v>
      </c>
      <c r="O834" t="s">
        <v>1787</v>
      </c>
      <c r="P834" t="str">
        <f>VLOOKUP($O834,'Store_Dim (2)'!$A$2:$E$21,2,FALSE)</f>
        <v>Frederick-Wright</v>
      </c>
      <c r="Q834" t="str">
        <f>VLOOKUP(Table6[[#This Row],[Store_ID]],Table4[],3,FALSE)</f>
        <v>West</v>
      </c>
      <c r="R834" t="str">
        <f>VLOOKUP(Table6[[#This Row],[Store_ID]],Table4[],4,FALSE)</f>
        <v>New Jimmymouth</v>
      </c>
      <c r="S834" t="str">
        <f>VLOOKUP(Table6[[#This Row],[Store_ID]],Table4[],5,FALSE)</f>
        <v>Flagship</v>
      </c>
      <c r="T834">
        <v>2</v>
      </c>
      <c r="U834" s="6">
        <v>780.9</v>
      </c>
      <c r="V834" s="10">
        <v>0.24</v>
      </c>
      <c r="W834" t="s">
        <v>1809</v>
      </c>
      <c r="X834" s="6">
        <v>1186.9680000000001</v>
      </c>
      <c r="AE834"/>
    </row>
    <row r="835" spans="1:31" x14ac:dyDescent="0.25">
      <c r="A835" t="s">
        <v>2642</v>
      </c>
      <c r="B835" t="str">
        <f>VLOOKUP(Table6[[#This Row],[Customer_ID]],Table1[[Customer_ID]:[Name]],2,FALSE)</f>
        <v>Wesley Thompson</v>
      </c>
      <c r="C835" t="str">
        <f>VLOOKUP(Table6[[#This Row],[Customer_ID]],Table1[[Customer_ID]:[City]],5,FALSE)</f>
        <v>East Davidmouth</v>
      </c>
      <c r="D835">
        <f>VLOOKUP(Table6[[#This Row],[Customer_ID]],Table1[],3,FALSE)</f>
        <v>38</v>
      </c>
      <c r="E835" t="str">
        <f>VLOOKUP(Table6[[#This Row],[Customer_ID]],Table1[],4,FALSE)</f>
        <v>Male</v>
      </c>
      <c r="F835" t="str">
        <f>VLOOKUP(Table6[[#This Row],[Customer_ID]],Table1[],6,FALSE)</f>
        <v>Maine</v>
      </c>
      <c r="G835" t="str">
        <f>VLOOKUP(Table6[[#This Row],[Customer_ID]],Table1[],8,FALSE)</f>
        <v>Bronze</v>
      </c>
      <c r="H835" t="s">
        <v>589</v>
      </c>
      <c r="I835" s="16">
        <v>45236</v>
      </c>
      <c r="J835" t="s">
        <v>1573</v>
      </c>
      <c r="K835" t="str">
        <f>VLOOKUP($J835,'Product_Dim (2)'!$A$2:$G$101,{3,4,5,6},FALSE)</f>
        <v>Home</v>
      </c>
      <c r="L835" t="str">
        <f>VLOOKUP($J835,'Product_Dim (2)'!$A$2:$G$101,{4,5,6},FALSE)</f>
        <v>Storage</v>
      </c>
      <c r="M835" s="6">
        <f t="array" ref="M835">VLOOKUP($J835,'Product_Dim (2)'!$A$2:$G$101,{6},FALSE)</f>
        <v>123.46</v>
      </c>
      <c r="N835">
        <f>VLOOKUP($J835,'Product_Dim (2)'!$A$2:$G$101,7,FALSE)</f>
        <v>76</v>
      </c>
      <c r="O835" t="s">
        <v>1782</v>
      </c>
      <c r="P835" t="str">
        <f>VLOOKUP($O835,'Store_Dim (2)'!$A$2:$E$21,2,FALSE)</f>
        <v>Mcdonald Inc</v>
      </c>
      <c r="Q835" t="str">
        <f>VLOOKUP(Table6[[#This Row],[Store_ID]],Table4[],3,FALSE)</f>
        <v>South</v>
      </c>
      <c r="R835" t="str">
        <f>VLOOKUP(Table6[[#This Row],[Store_ID]],Table4[],4,FALSE)</f>
        <v>Christopherland</v>
      </c>
      <c r="S835" t="str">
        <f>VLOOKUP(Table6[[#This Row],[Store_ID]],Table4[],5,FALSE)</f>
        <v>Outlet</v>
      </c>
      <c r="T835">
        <v>1</v>
      </c>
      <c r="U835" s="6">
        <v>977.97</v>
      </c>
      <c r="V835" s="10">
        <v>0.06</v>
      </c>
      <c r="W835" t="s">
        <v>1812</v>
      </c>
      <c r="X835" s="6">
        <v>919.29179999999997</v>
      </c>
      <c r="AE835"/>
    </row>
    <row r="836" spans="1:31" x14ac:dyDescent="0.25">
      <c r="A836" t="s">
        <v>2643</v>
      </c>
      <c r="B836" t="str">
        <f>VLOOKUP(Table6[[#This Row],[Customer_ID]],Table1[[Customer_ID]:[Name]],2,FALSE)</f>
        <v>Gregory Allen</v>
      </c>
      <c r="C836" t="str">
        <f>VLOOKUP(Table6[[#This Row],[Customer_ID]],Table1[[Customer_ID]:[City]],5,FALSE)</f>
        <v>West Bruce</v>
      </c>
      <c r="D836">
        <f>VLOOKUP(Table6[[#This Row],[Customer_ID]],Table1[],3,FALSE)</f>
        <v>20</v>
      </c>
      <c r="E836" t="str">
        <f>VLOOKUP(Table6[[#This Row],[Customer_ID]],Table1[],4,FALSE)</f>
        <v>Female</v>
      </c>
      <c r="F836" t="str">
        <f>VLOOKUP(Table6[[#This Row],[Customer_ID]],Table1[],6,FALSE)</f>
        <v>Vermont</v>
      </c>
      <c r="G836" t="str">
        <f>VLOOKUP(Table6[[#This Row],[Customer_ID]],Table1[],8,FALSE)</f>
        <v>Platinum</v>
      </c>
      <c r="H836" t="s">
        <v>1141</v>
      </c>
      <c r="I836" s="16">
        <v>45310</v>
      </c>
      <c r="J836" t="s">
        <v>1697</v>
      </c>
      <c r="K836" t="str">
        <f>VLOOKUP($J836,'Product_Dim (2)'!$A$2:$G$101,{3,4,5,6},FALSE)</f>
        <v>Beauty</v>
      </c>
      <c r="L836" t="str">
        <f>VLOOKUP($J836,'Product_Dim (2)'!$A$2:$G$101,{4,5,6},FALSE)</f>
        <v>Skincare</v>
      </c>
      <c r="M836" s="6">
        <f t="array" ref="M836">VLOOKUP($J836,'Product_Dim (2)'!$A$2:$G$101,{6},FALSE)</f>
        <v>250.41615384615383</v>
      </c>
      <c r="N836">
        <f>VLOOKUP($J836,'Product_Dim (2)'!$A$2:$G$101,7,FALSE)</f>
        <v>159</v>
      </c>
      <c r="O836" t="s">
        <v>1777</v>
      </c>
      <c r="P836" t="str">
        <f>VLOOKUP($O836,'Store_Dim (2)'!$A$2:$E$21,2,FALSE)</f>
        <v>Thomas, Bridges and Harris</v>
      </c>
      <c r="Q836" t="str">
        <f>VLOOKUP(Table6[[#This Row],[Store_ID]],Table4[],3,FALSE)</f>
        <v>North</v>
      </c>
      <c r="R836" t="str">
        <f>VLOOKUP(Table6[[#This Row],[Store_ID]],Table4[],4,FALSE)</f>
        <v>Sabrinatown</v>
      </c>
      <c r="S836" t="str">
        <f>VLOOKUP(Table6[[#This Row],[Store_ID]],Table4[],5,FALSE)</f>
        <v>Online</v>
      </c>
      <c r="T836">
        <v>4</v>
      </c>
      <c r="U836" s="6">
        <v>354.65</v>
      </c>
      <c r="V836" s="10">
        <v>0.19</v>
      </c>
      <c r="W836" t="s">
        <v>1807</v>
      </c>
      <c r="X836" s="6">
        <v>1149.066</v>
      </c>
      <c r="AE836"/>
    </row>
    <row r="837" spans="1:31" x14ac:dyDescent="0.25">
      <c r="A837" t="s">
        <v>2644</v>
      </c>
      <c r="B837" t="str">
        <f>VLOOKUP(Table6[[#This Row],[Customer_ID]],Table1[[Customer_ID]:[Name]],2,FALSE)</f>
        <v>Bryan Garcia</v>
      </c>
      <c r="C837" t="str">
        <f>VLOOKUP(Table6[[#This Row],[Customer_ID]],Table1[[Customer_ID]:[City]],5,FALSE)</f>
        <v>Garciaborough</v>
      </c>
      <c r="D837">
        <f>VLOOKUP(Table6[[#This Row],[Customer_ID]],Table1[],3,FALSE)</f>
        <v>54</v>
      </c>
      <c r="E837" t="str">
        <f>VLOOKUP(Table6[[#This Row],[Customer_ID]],Table1[],4,FALSE)</f>
        <v>Female</v>
      </c>
      <c r="F837" t="str">
        <f>VLOOKUP(Table6[[#This Row],[Customer_ID]],Table1[],6,FALSE)</f>
        <v>Wyoming</v>
      </c>
      <c r="G837" t="str">
        <f>VLOOKUP(Table6[[#This Row],[Customer_ID]],Table1[],8,FALSE)</f>
        <v>Silver</v>
      </c>
      <c r="H837" t="s">
        <v>891</v>
      </c>
      <c r="I837" s="16">
        <v>45376</v>
      </c>
      <c r="J837" t="s">
        <v>1667</v>
      </c>
      <c r="K837" t="str">
        <f>VLOOKUP($J837,'Product_Dim (2)'!$A$2:$G$101,{3,4,5,6},FALSE)</f>
        <v>Home</v>
      </c>
      <c r="L837" t="str">
        <f>VLOOKUP($J837,'Product_Dim (2)'!$A$2:$G$101,{4,5,6},FALSE)</f>
        <v>Furniture</v>
      </c>
      <c r="M837" s="6">
        <f t="array" ref="M837">VLOOKUP($J837,'Product_Dim (2)'!$A$2:$G$101,{6},FALSE)</f>
        <v>243.7</v>
      </c>
      <c r="N837">
        <f>VLOOKUP($J837,'Product_Dim (2)'!$A$2:$G$101,7,FALSE)</f>
        <v>130</v>
      </c>
      <c r="O837" t="s">
        <v>1796</v>
      </c>
      <c r="P837" t="str">
        <f>VLOOKUP($O837,'Store_Dim (2)'!$A$2:$E$21,2,FALSE)</f>
        <v>Mann-Austin</v>
      </c>
      <c r="Q837" t="str">
        <f>VLOOKUP(Table6[[#This Row],[Store_ID]],Table4[],3,FALSE)</f>
        <v>East</v>
      </c>
      <c r="R837" t="str">
        <f>VLOOKUP(Table6[[#This Row],[Store_ID]],Table4[],4,FALSE)</f>
        <v>Vasquezborough</v>
      </c>
      <c r="S837" t="str">
        <f>VLOOKUP(Table6[[#This Row],[Store_ID]],Table4[],5,FALSE)</f>
        <v>Online</v>
      </c>
      <c r="T837">
        <v>1</v>
      </c>
      <c r="U837" s="6">
        <v>671.62</v>
      </c>
      <c r="V837" s="10">
        <v>0.09</v>
      </c>
      <c r="W837" t="s">
        <v>1812</v>
      </c>
      <c r="X837" s="6">
        <v>611.17420000000004</v>
      </c>
      <c r="AE837"/>
    </row>
    <row r="838" spans="1:31" x14ac:dyDescent="0.25">
      <c r="A838" t="s">
        <v>2645</v>
      </c>
      <c r="B838" t="str">
        <f>VLOOKUP(Table6[[#This Row],[Customer_ID]],Table1[[Customer_ID]:[Name]],2,FALSE)</f>
        <v>Tiffany Williams</v>
      </c>
      <c r="C838" t="str">
        <f>VLOOKUP(Table6[[#This Row],[Customer_ID]],Table1[[Customer_ID]:[City]],5,FALSE)</f>
        <v>Richardsport</v>
      </c>
      <c r="D838">
        <f>VLOOKUP(Table6[[#This Row],[Customer_ID]],Table1[],3,FALSE)</f>
        <v>64</v>
      </c>
      <c r="E838" t="str">
        <f>VLOOKUP(Table6[[#This Row],[Customer_ID]],Table1[],4,FALSE)</f>
        <v>Female</v>
      </c>
      <c r="F838" t="str">
        <f>VLOOKUP(Table6[[#This Row],[Customer_ID]],Table1[],6,FALSE)</f>
        <v>New Hampshire</v>
      </c>
      <c r="G838" t="str">
        <f>VLOOKUP(Table6[[#This Row],[Customer_ID]],Table1[],8,FALSE)</f>
        <v>Gold</v>
      </c>
      <c r="H838" t="s">
        <v>989</v>
      </c>
      <c r="I838" s="16">
        <v>45914</v>
      </c>
      <c r="J838" t="s">
        <v>1695</v>
      </c>
      <c r="K838" t="str">
        <f>VLOOKUP($J838,'Product_Dim (2)'!$A$2:$G$101,{3,4,5,6},FALSE)</f>
        <v>Sports</v>
      </c>
      <c r="L838" t="str">
        <f>VLOOKUP($J838,'Product_Dim (2)'!$A$2:$G$101,{4,5,6},FALSE)</f>
        <v>Fitness</v>
      </c>
      <c r="M838" s="6">
        <f t="array" ref="M838">VLOOKUP($J838,'Product_Dim (2)'!$A$2:$G$101,{6},FALSE)</f>
        <v>152.91999999999999</v>
      </c>
      <c r="N838">
        <f>VLOOKUP($J838,'Product_Dim (2)'!$A$2:$G$101,7,FALSE)</f>
        <v>281</v>
      </c>
      <c r="O838" t="s">
        <v>1749</v>
      </c>
      <c r="P838" t="str">
        <f>VLOOKUP($O838,'Store_Dim (2)'!$A$2:$E$21,2,FALSE)</f>
        <v>Johnson-Wright</v>
      </c>
      <c r="Q838" t="str">
        <f>VLOOKUP(Table6[[#This Row],[Store_ID]],Table4[],3,FALSE)</f>
        <v>North</v>
      </c>
      <c r="R838" t="str">
        <f>VLOOKUP(Table6[[#This Row],[Store_ID]],Table4[],4,FALSE)</f>
        <v>Hoodberg</v>
      </c>
      <c r="S838" t="str">
        <f>VLOOKUP(Table6[[#This Row],[Store_ID]],Table4[],5,FALSE)</f>
        <v>Outlet</v>
      </c>
      <c r="T838">
        <v>1</v>
      </c>
      <c r="U838" s="6">
        <v>867.32</v>
      </c>
      <c r="V838" s="10">
        <v>0.28999999999999998</v>
      </c>
      <c r="W838" t="s">
        <v>1809</v>
      </c>
      <c r="X838" s="6">
        <v>615.79719999999998</v>
      </c>
      <c r="AE838"/>
    </row>
    <row r="839" spans="1:31" x14ac:dyDescent="0.25">
      <c r="A839" t="s">
        <v>2646</v>
      </c>
      <c r="B839" t="str">
        <f>VLOOKUP(Table6[[#This Row],[Customer_ID]],Table1[[Customer_ID]:[Name]],2,FALSE)</f>
        <v>Krystal Ford</v>
      </c>
      <c r="C839" t="str">
        <f>VLOOKUP(Table6[[#This Row],[Customer_ID]],Table1[[Customer_ID]:[City]],5,FALSE)</f>
        <v>South David</v>
      </c>
      <c r="D839">
        <f>VLOOKUP(Table6[[#This Row],[Customer_ID]],Table1[],3,FALSE)</f>
        <v>34</v>
      </c>
      <c r="E839" t="str">
        <f>VLOOKUP(Table6[[#This Row],[Customer_ID]],Table1[],4,FALSE)</f>
        <v>Female</v>
      </c>
      <c r="F839" t="str">
        <f>VLOOKUP(Table6[[#This Row],[Customer_ID]],Table1[],6,FALSE)</f>
        <v>Arizona</v>
      </c>
      <c r="G839" t="str">
        <f>VLOOKUP(Table6[[#This Row],[Customer_ID]],Table1[],8,FALSE)</f>
        <v>Platinum</v>
      </c>
      <c r="H839" t="s">
        <v>292</v>
      </c>
      <c r="I839" s="16">
        <v>45336</v>
      </c>
      <c r="J839" t="s">
        <v>1551</v>
      </c>
      <c r="K839" t="str">
        <f>VLOOKUP($J839,'Product_Dim (2)'!$A$2:$G$101,{3,4,5,6},FALSE)</f>
        <v>Home</v>
      </c>
      <c r="L839" t="str">
        <f>VLOOKUP($J839,'Product_Dim (2)'!$A$2:$G$101,{4,5,6},FALSE)</f>
        <v>Kitchen</v>
      </c>
      <c r="M839" s="6">
        <f t="array" ref="M839">VLOOKUP($J839,'Product_Dim (2)'!$A$2:$G$101,{6},FALSE)</f>
        <v>298.86</v>
      </c>
      <c r="N839">
        <f>VLOOKUP($J839,'Product_Dim (2)'!$A$2:$G$101,7,FALSE)</f>
        <v>308</v>
      </c>
      <c r="O839" t="s">
        <v>1777</v>
      </c>
      <c r="P839" t="str">
        <f>VLOOKUP($O839,'Store_Dim (2)'!$A$2:$E$21,2,FALSE)</f>
        <v>Thomas, Bridges and Harris</v>
      </c>
      <c r="Q839" t="str">
        <f>VLOOKUP(Table6[[#This Row],[Store_ID]],Table4[],3,FALSE)</f>
        <v>North</v>
      </c>
      <c r="R839" t="str">
        <f>VLOOKUP(Table6[[#This Row],[Store_ID]],Table4[],4,FALSE)</f>
        <v>Sabrinatown</v>
      </c>
      <c r="S839" t="str">
        <f>VLOOKUP(Table6[[#This Row],[Store_ID]],Table4[],5,FALSE)</f>
        <v>Online</v>
      </c>
      <c r="T839">
        <v>3</v>
      </c>
      <c r="U839" s="6">
        <v>240.27</v>
      </c>
      <c r="V839" s="10">
        <v>0.15</v>
      </c>
      <c r="W839" t="s">
        <v>1809</v>
      </c>
      <c r="X839" s="6">
        <v>612.68850000000009</v>
      </c>
      <c r="AE839"/>
    </row>
    <row r="840" spans="1:31" x14ac:dyDescent="0.25">
      <c r="A840" t="s">
        <v>2647</v>
      </c>
      <c r="B840" t="str">
        <f>VLOOKUP(Table6[[#This Row],[Customer_ID]],Table1[[Customer_ID]:[Name]],2,FALSE)</f>
        <v>Rhonda Morales</v>
      </c>
      <c r="C840" t="str">
        <f>VLOOKUP(Table6[[#This Row],[Customer_ID]],Table1[[Customer_ID]:[City]],5,FALSE)</f>
        <v>Lake Barryfurt</v>
      </c>
      <c r="D840">
        <f>VLOOKUP(Table6[[#This Row],[Customer_ID]],Table1[],3,FALSE)</f>
        <v>61</v>
      </c>
      <c r="E840" t="str">
        <f>VLOOKUP(Table6[[#This Row],[Customer_ID]],Table1[],4,FALSE)</f>
        <v>Female</v>
      </c>
      <c r="F840" t="str">
        <f>VLOOKUP(Table6[[#This Row],[Customer_ID]],Table1[],6,FALSE)</f>
        <v>California</v>
      </c>
      <c r="G840" t="str">
        <f>VLOOKUP(Table6[[#This Row],[Customer_ID]],Table1[],8,FALSE)</f>
        <v>Gold</v>
      </c>
      <c r="H840" t="s">
        <v>272</v>
      </c>
      <c r="I840" s="16">
        <v>45728</v>
      </c>
      <c r="J840" t="s">
        <v>1587</v>
      </c>
      <c r="K840" t="str">
        <f>VLOOKUP($J840,'Product_Dim (2)'!$A$2:$G$101,{3,4,5,6},FALSE)</f>
        <v>Sports</v>
      </c>
      <c r="L840" t="str">
        <f>VLOOKUP($J840,'Product_Dim (2)'!$A$2:$G$101,{4,5,6},FALSE)</f>
        <v>Accessories</v>
      </c>
      <c r="M840" s="6">
        <f t="array" ref="M840">VLOOKUP($J840,'Product_Dim (2)'!$A$2:$G$101,{6},FALSE)</f>
        <v>38.76</v>
      </c>
      <c r="N840">
        <f>VLOOKUP($J840,'Product_Dim (2)'!$A$2:$G$101,7,FALSE)</f>
        <v>137</v>
      </c>
      <c r="O840" t="s">
        <v>1787</v>
      </c>
      <c r="P840" t="str">
        <f>VLOOKUP($O840,'Store_Dim (2)'!$A$2:$E$21,2,FALSE)</f>
        <v>Frederick-Wright</v>
      </c>
      <c r="Q840" t="str">
        <f>VLOOKUP(Table6[[#This Row],[Store_ID]],Table4[],3,FALSE)</f>
        <v>West</v>
      </c>
      <c r="R840" t="str">
        <f>VLOOKUP(Table6[[#This Row],[Store_ID]],Table4[],4,FALSE)</f>
        <v>New Jimmymouth</v>
      </c>
      <c r="S840" t="str">
        <f>VLOOKUP(Table6[[#This Row],[Store_ID]],Table4[],5,FALSE)</f>
        <v>Flagship</v>
      </c>
      <c r="T840">
        <v>2</v>
      </c>
      <c r="U840" s="6">
        <v>619.12</v>
      </c>
      <c r="V840" s="10">
        <v>0.28000000000000003</v>
      </c>
      <c r="W840" t="s">
        <v>1812</v>
      </c>
      <c r="X840" s="6">
        <v>891.53279999999995</v>
      </c>
      <c r="AE840"/>
    </row>
    <row r="841" spans="1:31" x14ac:dyDescent="0.25">
      <c r="A841" t="s">
        <v>2648</v>
      </c>
      <c r="B841" t="str">
        <f>VLOOKUP(Table6[[#This Row],[Customer_ID]],Table1[[Customer_ID]:[Name]],2,FALSE)</f>
        <v>Stuart Johnson</v>
      </c>
      <c r="C841" t="str">
        <f>VLOOKUP(Table6[[#This Row],[Customer_ID]],Table1[[Customer_ID]:[City]],5,FALSE)</f>
        <v>West Markport</v>
      </c>
      <c r="D841">
        <f>VLOOKUP(Table6[[#This Row],[Customer_ID]],Table1[],3,FALSE)</f>
        <v>42</v>
      </c>
      <c r="E841" t="str">
        <f>VLOOKUP(Table6[[#This Row],[Customer_ID]],Table1[],4,FALSE)</f>
        <v>Female</v>
      </c>
      <c r="F841" t="str">
        <f>VLOOKUP(Table6[[#This Row],[Customer_ID]],Table1[],6,FALSE)</f>
        <v>North Dakota</v>
      </c>
      <c r="G841" t="str">
        <f>VLOOKUP(Table6[[#This Row],[Customer_ID]],Table1[],8,FALSE)</f>
        <v>Platinum</v>
      </c>
      <c r="H841" t="s">
        <v>687</v>
      </c>
      <c r="I841" s="16">
        <v>45755</v>
      </c>
      <c r="J841" t="s">
        <v>1705</v>
      </c>
      <c r="K841" t="str">
        <f>VLOOKUP($J841,'Product_Dim (2)'!$A$2:$G$101,{3,4,5,6},FALSE)</f>
        <v>Home</v>
      </c>
      <c r="L841" t="str">
        <f>VLOOKUP($J841,'Product_Dim (2)'!$A$2:$G$101,{4,5,6},FALSE)</f>
        <v>Lighting</v>
      </c>
      <c r="M841" s="6">
        <f t="array" ref="M841">VLOOKUP($J841,'Product_Dim (2)'!$A$2:$G$101,{6},FALSE)</f>
        <v>371.38</v>
      </c>
      <c r="N841">
        <f>VLOOKUP($J841,'Product_Dim (2)'!$A$2:$G$101,7,FALSE)</f>
        <v>220</v>
      </c>
      <c r="O841" t="s">
        <v>1735</v>
      </c>
      <c r="P841" t="str">
        <f>VLOOKUP($O841,'Store_Dim (2)'!$A$2:$E$21,2,FALSE)</f>
        <v>Rivera-Warner</v>
      </c>
      <c r="Q841" t="str">
        <f>VLOOKUP(Table6[[#This Row],[Store_ID]],Table4[],3,FALSE)</f>
        <v>East</v>
      </c>
      <c r="R841" t="str">
        <f>VLOOKUP(Table6[[#This Row],[Store_ID]],Table4[],4,FALSE)</f>
        <v>Washingtonfurt</v>
      </c>
      <c r="S841" t="str">
        <f>VLOOKUP(Table6[[#This Row],[Store_ID]],Table4[],5,FALSE)</f>
        <v>Flagship</v>
      </c>
      <c r="T841">
        <v>3</v>
      </c>
      <c r="U841" s="6">
        <v>693.42</v>
      </c>
      <c r="V841" s="10">
        <v>0.08</v>
      </c>
      <c r="W841" t="s">
        <v>1809</v>
      </c>
      <c r="X841" s="6">
        <v>1913.8391999999999</v>
      </c>
      <c r="AE841"/>
    </row>
    <row r="842" spans="1:31" x14ac:dyDescent="0.25">
      <c r="A842" t="s">
        <v>2649</v>
      </c>
      <c r="B842" t="str">
        <f>VLOOKUP(Table6[[#This Row],[Customer_ID]],Table1[[Customer_ID]:[Name]],2,FALSE)</f>
        <v>Travis Holland</v>
      </c>
      <c r="C842" t="str">
        <f>VLOOKUP(Table6[[#This Row],[Customer_ID]],Table1[[Customer_ID]:[City]],5,FALSE)</f>
        <v>Webstermouth</v>
      </c>
      <c r="D842">
        <f>VLOOKUP(Table6[[#This Row],[Customer_ID]],Table1[],3,FALSE)</f>
        <v>38</v>
      </c>
      <c r="E842" t="str">
        <f>VLOOKUP(Table6[[#This Row],[Customer_ID]],Table1[],4,FALSE)</f>
        <v>Male</v>
      </c>
      <c r="F842" t="str">
        <f>VLOOKUP(Table6[[#This Row],[Customer_ID]],Table1[],6,FALSE)</f>
        <v>New Hampshire</v>
      </c>
      <c r="G842" t="str">
        <f>VLOOKUP(Table6[[#This Row],[Customer_ID]],Table1[],8,FALSE)</f>
        <v>Bronze</v>
      </c>
      <c r="H842" t="s">
        <v>376</v>
      </c>
      <c r="I842" s="16">
        <v>45695</v>
      </c>
      <c r="J842" t="s">
        <v>1627</v>
      </c>
      <c r="K842" t="str">
        <f>VLOOKUP($J842,'Product_Dim (2)'!$A$2:$G$101,{3,4,5,6},FALSE)</f>
        <v>Electronics</v>
      </c>
      <c r="L842" t="str">
        <f>VLOOKUP($J842,'Product_Dim (2)'!$A$2:$G$101,{4,5,6},FALSE)</f>
        <v>Accessories</v>
      </c>
      <c r="M842" s="6">
        <f t="array" ref="M842">VLOOKUP($J842,'Product_Dim (2)'!$A$2:$G$101,{6},FALSE)</f>
        <v>177.98</v>
      </c>
      <c r="N842">
        <f>VLOOKUP($J842,'Product_Dim (2)'!$A$2:$G$101,7,FALSE)</f>
        <v>103</v>
      </c>
      <c r="O842" t="s">
        <v>1772</v>
      </c>
      <c r="P842" t="str">
        <f>VLOOKUP($O842,'Store_Dim (2)'!$A$2:$E$21,2,FALSE)</f>
        <v>Hill, Wagner and Ballard</v>
      </c>
      <c r="Q842" t="str">
        <f>VLOOKUP(Table6[[#This Row],[Store_ID]],Table4[],3,FALSE)</f>
        <v>East</v>
      </c>
      <c r="R842" t="str">
        <f>VLOOKUP(Table6[[#This Row],[Store_ID]],Table4[],4,FALSE)</f>
        <v>East Davidville</v>
      </c>
      <c r="S842" t="str">
        <f>VLOOKUP(Table6[[#This Row],[Store_ID]],Table4[],5,FALSE)</f>
        <v>Online</v>
      </c>
      <c r="T842">
        <v>4</v>
      </c>
      <c r="U842" s="6">
        <v>751.63</v>
      </c>
      <c r="V842" s="10">
        <v>0.28000000000000003</v>
      </c>
      <c r="W842" t="s">
        <v>1812</v>
      </c>
      <c r="X842" s="6">
        <v>2164.6943999999999</v>
      </c>
      <c r="AE842"/>
    </row>
    <row r="843" spans="1:31" x14ac:dyDescent="0.25">
      <c r="A843" t="s">
        <v>2650</v>
      </c>
      <c r="B843" t="str">
        <f>VLOOKUP(Table6[[#This Row],[Customer_ID]],Table1[[Customer_ID]:[Name]],2,FALSE)</f>
        <v>Ashley Griffin</v>
      </c>
      <c r="C843" t="str">
        <f>VLOOKUP(Table6[[#This Row],[Customer_ID]],Table1[[Customer_ID]:[City]],5,FALSE)</f>
        <v>New Dawnton</v>
      </c>
      <c r="D843">
        <f>VLOOKUP(Table6[[#This Row],[Customer_ID]],Table1[],3,FALSE)</f>
        <v>40</v>
      </c>
      <c r="E843" t="str">
        <f>VLOOKUP(Table6[[#This Row],[Customer_ID]],Table1[],4,FALSE)</f>
        <v>Female</v>
      </c>
      <c r="F843" t="str">
        <f>VLOOKUP(Table6[[#This Row],[Customer_ID]],Table1[],6,FALSE)</f>
        <v>Maryland</v>
      </c>
      <c r="G843" t="str">
        <f>VLOOKUP(Table6[[#This Row],[Customer_ID]],Table1[],8,FALSE)</f>
        <v>Gold</v>
      </c>
      <c r="H843" t="s">
        <v>382</v>
      </c>
      <c r="I843" s="16">
        <v>45380</v>
      </c>
      <c r="J843" t="s">
        <v>1593</v>
      </c>
      <c r="K843" t="str">
        <f>VLOOKUP($J843,'Product_Dim (2)'!$A$2:$G$101,{3,4,5,6},FALSE)</f>
        <v>Sports</v>
      </c>
      <c r="L843" t="str">
        <f>VLOOKUP($J843,'Product_Dim (2)'!$A$2:$G$101,{4,5,6},FALSE)</f>
        <v>Team Sports</v>
      </c>
      <c r="M843" s="6">
        <f t="array" ref="M843">VLOOKUP($J843,'Product_Dim (2)'!$A$2:$G$101,{6},FALSE)</f>
        <v>204.39</v>
      </c>
      <c r="N843">
        <f>VLOOKUP($J843,'Product_Dim (2)'!$A$2:$G$101,7,FALSE)</f>
        <v>281</v>
      </c>
      <c r="O843" t="s">
        <v>1784</v>
      </c>
      <c r="P843" t="str">
        <f>VLOOKUP($O843,'Store_Dim (2)'!$A$2:$E$21,2,FALSE)</f>
        <v>Shelton PLC</v>
      </c>
      <c r="Q843" t="str">
        <f>VLOOKUP(Table6[[#This Row],[Store_ID]],Table4[],3,FALSE)</f>
        <v>North</v>
      </c>
      <c r="R843" t="str">
        <f>VLOOKUP(Table6[[#This Row],[Store_ID]],Table4[],4,FALSE)</f>
        <v>East Jenniferstad</v>
      </c>
      <c r="S843" t="str">
        <f>VLOOKUP(Table6[[#This Row],[Store_ID]],Table4[],5,FALSE)</f>
        <v>Flagship</v>
      </c>
      <c r="T843">
        <v>3</v>
      </c>
      <c r="U843" s="6">
        <v>108.14</v>
      </c>
      <c r="V843" s="10">
        <v>0.19</v>
      </c>
      <c r="W843" t="s">
        <v>1812</v>
      </c>
      <c r="X843" s="6">
        <v>262.78019999999998</v>
      </c>
      <c r="AE843"/>
    </row>
    <row r="844" spans="1:31" x14ac:dyDescent="0.25">
      <c r="A844" t="s">
        <v>2651</v>
      </c>
      <c r="B844" t="str">
        <f>VLOOKUP(Table6[[#This Row],[Customer_ID]],Table1[[Customer_ID]:[Name]],2,FALSE)</f>
        <v>Kristen Fischer</v>
      </c>
      <c r="C844" t="str">
        <f>VLOOKUP(Table6[[#This Row],[Customer_ID]],Table1[[Customer_ID]:[City]],5,FALSE)</f>
        <v>Lake Christopher</v>
      </c>
      <c r="D844">
        <f>VLOOKUP(Table6[[#This Row],[Customer_ID]],Table1[],3,FALSE)</f>
        <v>57</v>
      </c>
      <c r="E844" t="str">
        <f>VLOOKUP(Table6[[#This Row],[Customer_ID]],Table1[],4,FALSE)</f>
        <v>Male</v>
      </c>
      <c r="F844" t="str">
        <f>VLOOKUP(Table6[[#This Row],[Customer_ID]],Table1[],6,FALSE)</f>
        <v>Arkansas</v>
      </c>
      <c r="G844" t="str">
        <f>VLOOKUP(Table6[[#This Row],[Customer_ID]],Table1[],8,FALSE)</f>
        <v>Platinum</v>
      </c>
      <c r="H844" t="s">
        <v>811</v>
      </c>
      <c r="I844" s="16">
        <v>45446</v>
      </c>
      <c r="J844" t="s">
        <v>1585</v>
      </c>
      <c r="K844" t="str">
        <f>VLOOKUP($J844,'Product_Dim (2)'!$A$2:$G$101,{3,4,5,6},FALSE)</f>
        <v>Home</v>
      </c>
      <c r="L844" t="str">
        <f>VLOOKUP($J844,'Product_Dim (2)'!$A$2:$G$101,{4,5,6},FALSE)</f>
        <v>Decor</v>
      </c>
      <c r="M844" s="6">
        <f t="array" ref="M844">VLOOKUP($J844,'Product_Dim (2)'!$A$2:$G$101,{6},FALSE)</f>
        <v>234.80599999999998</v>
      </c>
      <c r="N844">
        <f>VLOOKUP($J844,'Product_Dim (2)'!$A$2:$G$101,7,FALSE)</f>
        <v>378</v>
      </c>
      <c r="O844" t="s">
        <v>1752</v>
      </c>
      <c r="P844" t="str">
        <f>VLOOKUP($O844,'Store_Dim (2)'!$A$2:$E$21,2,FALSE)</f>
        <v>Alexander Group</v>
      </c>
      <c r="Q844" t="str">
        <f>VLOOKUP(Table6[[#This Row],[Store_ID]],Table4[],3,FALSE)</f>
        <v>South</v>
      </c>
      <c r="R844" t="str">
        <f>VLOOKUP(Table6[[#This Row],[Store_ID]],Table4[],4,FALSE)</f>
        <v>Port Sharon</v>
      </c>
      <c r="S844" t="str">
        <f>VLOOKUP(Table6[[#This Row],[Store_ID]],Table4[],5,FALSE)</f>
        <v>Online</v>
      </c>
      <c r="T844">
        <v>1</v>
      </c>
      <c r="U844" s="6">
        <v>964.11</v>
      </c>
      <c r="V844" s="10">
        <v>0.17</v>
      </c>
      <c r="W844" t="s">
        <v>1812</v>
      </c>
      <c r="X844" s="6">
        <v>800.21129999999994</v>
      </c>
      <c r="AE844"/>
    </row>
    <row r="845" spans="1:31" x14ac:dyDescent="0.25">
      <c r="A845" t="s">
        <v>2652</v>
      </c>
      <c r="B845" t="str">
        <f>VLOOKUP(Table6[[#This Row],[Customer_ID]],Table1[[Customer_ID]:[Name]],2,FALSE)</f>
        <v>Joseph Richards</v>
      </c>
      <c r="C845" t="str">
        <f>VLOOKUP(Table6[[#This Row],[Customer_ID]],Table1[[Customer_ID]:[City]],5,FALSE)</f>
        <v>Wigginsville</v>
      </c>
      <c r="D845">
        <f>VLOOKUP(Table6[[#This Row],[Customer_ID]],Table1[],3,FALSE)</f>
        <v>34</v>
      </c>
      <c r="E845" t="str">
        <f>VLOOKUP(Table6[[#This Row],[Customer_ID]],Table1[],4,FALSE)</f>
        <v>Female</v>
      </c>
      <c r="F845" t="str">
        <f>VLOOKUP(Table6[[#This Row],[Customer_ID]],Table1[],6,FALSE)</f>
        <v>Alabama</v>
      </c>
      <c r="G845" t="str">
        <f>VLOOKUP(Table6[[#This Row],[Customer_ID]],Table1[],8,FALSE)</f>
        <v>Bronze</v>
      </c>
      <c r="H845" t="s">
        <v>444</v>
      </c>
      <c r="I845" s="16">
        <v>45525</v>
      </c>
      <c r="J845" t="s">
        <v>1569</v>
      </c>
      <c r="K845" t="str">
        <f>VLOOKUP($J845,'Product_Dim (2)'!$A$2:$G$101,{3,4,5,6},FALSE)</f>
        <v>Sports</v>
      </c>
      <c r="L845" t="str">
        <f>VLOOKUP($J845,'Product_Dim (2)'!$A$2:$G$101,{4,5,6},FALSE)</f>
        <v>Equipment</v>
      </c>
      <c r="M845" s="6">
        <f t="array" ref="M845">VLOOKUP($J845,'Product_Dim (2)'!$A$2:$G$101,{6},FALSE)</f>
        <v>21.34</v>
      </c>
      <c r="N845">
        <f>VLOOKUP($J845,'Product_Dim (2)'!$A$2:$G$101,7,FALSE)</f>
        <v>65</v>
      </c>
      <c r="O845" t="s">
        <v>1735</v>
      </c>
      <c r="P845" t="str">
        <f>VLOOKUP($O845,'Store_Dim (2)'!$A$2:$E$21,2,FALSE)</f>
        <v>Rivera-Warner</v>
      </c>
      <c r="Q845" t="str">
        <f>VLOOKUP(Table6[[#This Row],[Store_ID]],Table4[],3,FALSE)</f>
        <v>East</v>
      </c>
      <c r="R845" t="str">
        <f>VLOOKUP(Table6[[#This Row],[Store_ID]],Table4[],4,FALSE)</f>
        <v>Washingtonfurt</v>
      </c>
      <c r="S845" t="str">
        <f>VLOOKUP(Table6[[#This Row],[Store_ID]],Table4[],5,FALSE)</f>
        <v>Flagship</v>
      </c>
      <c r="T845">
        <v>1</v>
      </c>
      <c r="U845" s="6">
        <v>346.2</v>
      </c>
      <c r="V845" s="10">
        <v>0.28999999999999998</v>
      </c>
      <c r="W845" t="s">
        <v>1807</v>
      </c>
      <c r="X845" s="6">
        <v>245.80199999999999</v>
      </c>
      <c r="AE845"/>
    </row>
    <row r="846" spans="1:31" x14ac:dyDescent="0.25">
      <c r="A846" t="s">
        <v>2653</v>
      </c>
      <c r="B846" t="str">
        <f>VLOOKUP(Table6[[#This Row],[Customer_ID]],Table1[[Customer_ID]:[Name]],2,FALSE)</f>
        <v>Christina Robertson</v>
      </c>
      <c r="C846" t="str">
        <f>VLOOKUP(Table6[[#This Row],[Customer_ID]],Table1[[Customer_ID]:[City]],5,FALSE)</f>
        <v>Hubbardborough</v>
      </c>
      <c r="D846">
        <f>VLOOKUP(Table6[[#This Row],[Customer_ID]],Table1[],3,FALSE)</f>
        <v>59</v>
      </c>
      <c r="E846" t="str">
        <f>VLOOKUP(Table6[[#This Row],[Customer_ID]],Table1[],4,FALSE)</f>
        <v>Male</v>
      </c>
      <c r="F846" t="str">
        <f>VLOOKUP(Table6[[#This Row],[Customer_ID]],Table1[],6,FALSE)</f>
        <v>Kentucky</v>
      </c>
      <c r="G846" t="str">
        <f>VLOOKUP(Table6[[#This Row],[Customer_ID]],Table1[],8,FALSE)</f>
        <v>Platinum</v>
      </c>
      <c r="H846" t="s">
        <v>1395</v>
      </c>
      <c r="I846" s="16">
        <v>45527</v>
      </c>
      <c r="J846" t="s">
        <v>1617</v>
      </c>
      <c r="K846" t="str">
        <f>VLOOKUP($J846,'Product_Dim (2)'!$A$2:$G$101,{3,4,5,6},FALSE)</f>
        <v>Electronics</v>
      </c>
      <c r="L846" t="str">
        <f>VLOOKUP($J846,'Product_Dim (2)'!$A$2:$G$101,{4,5,6},FALSE)</f>
        <v>Computer</v>
      </c>
      <c r="M846" s="6">
        <f t="array" ref="M846">VLOOKUP($J846,'Product_Dim (2)'!$A$2:$G$101,{6},FALSE)</f>
        <v>253.33</v>
      </c>
      <c r="N846">
        <f>VLOOKUP($J846,'Product_Dim (2)'!$A$2:$G$101,7,FALSE)</f>
        <v>266</v>
      </c>
      <c r="O846" t="s">
        <v>1784</v>
      </c>
      <c r="P846" t="str">
        <f>VLOOKUP($O846,'Store_Dim (2)'!$A$2:$E$21,2,FALSE)</f>
        <v>Shelton PLC</v>
      </c>
      <c r="Q846" t="str">
        <f>VLOOKUP(Table6[[#This Row],[Store_ID]],Table4[],3,FALSE)</f>
        <v>North</v>
      </c>
      <c r="R846" t="str">
        <f>VLOOKUP(Table6[[#This Row],[Store_ID]],Table4[],4,FALSE)</f>
        <v>East Jenniferstad</v>
      </c>
      <c r="S846" t="str">
        <f>VLOOKUP(Table6[[#This Row],[Store_ID]],Table4[],5,FALSE)</f>
        <v>Flagship</v>
      </c>
      <c r="T846">
        <v>3</v>
      </c>
      <c r="U846" s="6">
        <v>791.75</v>
      </c>
      <c r="V846" s="10">
        <v>0.28999999999999998</v>
      </c>
      <c r="W846" t="s">
        <v>1807</v>
      </c>
      <c r="X846" s="6">
        <v>1686.4275</v>
      </c>
      <c r="AE846"/>
    </row>
    <row r="847" spans="1:31" x14ac:dyDescent="0.25">
      <c r="A847" t="s">
        <v>2654</v>
      </c>
      <c r="B847" t="str">
        <f>VLOOKUP(Table6[[#This Row],[Customer_ID]],Table1[[Customer_ID]:[Name]],2,FALSE)</f>
        <v>Casey Simpson</v>
      </c>
      <c r="C847" t="str">
        <f>VLOOKUP(Table6[[#This Row],[Customer_ID]],Table1[[Customer_ID]:[City]],5,FALSE)</f>
        <v>West Mathewside</v>
      </c>
      <c r="D847">
        <f>VLOOKUP(Table6[[#This Row],[Customer_ID]],Table1[],3,FALSE)</f>
        <v>54</v>
      </c>
      <c r="E847" t="str">
        <f>VLOOKUP(Table6[[#This Row],[Customer_ID]],Table1[],4,FALSE)</f>
        <v>Male</v>
      </c>
      <c r="F847" t="str">
        <f>VLOOKUP(Table6[[#This Row],[Customer_ID]],Table1[],6,FALSE)</f>
        <v>Mississippi</v>
      </c>
      <c r="G847" t="str">
        <f>VLOOKUP(Table6[[#This Row],[Customer_ID]],Table1[],8,FALSE)</f>
        <v>Platinum</v>
      </c>
      <c r="H847" t="s">
        <v>995</v>
      </c>
      <c r="I847" s="16">
        <v>45265</v>
      </c>
      <c r="J847" t="s">
        <v>1609</v>
      </c>
      <c r="K847" t="str">
        <f>VLOOKUP($J847,'Product_Dim (2)'!$A$2:$G$101,{3,4,5,6},FALSE)</f>
        <v>Electronics</v>
      </c>
      <c r="L847" t="str">
        <f>VLOOKUP($J847,'Product_Dim (2)'!$A$2:$G$101,{4,5,6},FALSE)</f>
        <v>Mobile</v>
      </c>
      <c r="M847" s="6">
        <f t="array" ref="M847">VLOOKUP($J847,'Product_Dim (2)'!$A$2:$G$101,{6},FALSE)</f>
        <v>326.06</v>
      </c>
      <c r="N847">
        <f>VLOOKUP($J847,'Product_Dim (2)'!$A$2:$G$101,7,FALSE)</f>
        <v>301</v>
      </c>
      <c r="O847" t="s">
        <v>1780</v>
      </c>
      <c r="P847" t="str">
        <f>VLOOKUP($O847,'Store_Dim (2)'!$A$2:$E$21,2,FALSE)</f>
        <v>Gardner, Humphrey and Contreras</v>
      </c>
      <c r="Q847" t="str">
        <f>VLOOKUP(Table6[[#This Row],[Store_ID]],Table4[],3,FALSE)</f>
        <v>East</v>
      </c>
      <c r="R847" t="str">
        <f>VLOOKUP(Table6[[#This Row],[Store_ID]],Table4[],4,FALSE)</f>
        <v>Johnsonville</v>
      </c>
      <c r="S847" t="str">
        <f>VLOOKUP(Table6[[#This Row],[Store_ID]],Table4[],5,FALSE)</f>
        <v>Flagship</v>
      </c>
      <c r="T847">
        <v>1</v>
      </c>
      <c r="U847" s="6">
        <v>529.84</v>
      </c>
      <c r="V847" s="10">
        <v>0.13</v>
      </c>
      <c r="W847" t="s">
        <v>1809</v>
      </c>
      <c r="X847" s="6">
        <v>460.96080000000001</v>
      </c>
      <c r="AE847"/>
    </row>
    <row r="848" spans="1:31" x14ac:dyDescent="0.25">
      <c r="A848" t="s">
        <v>2655</v>
      </c>
      <c r="B848" t="str">
        <f>VLOOKUP(Table6[[#This Row],[Customer_ID]],Table1[[Customer_ID]:[Name]],2,FALSE)</f>
        <v>Debra Mccullough</v>
      </c>
      <c r="C848" t="str">
        <f>VLOOKUP(Table6[[#This Row],[Customer_ID]],Table1[[Customer_ID]:[City]],5,FALSE)</f>
        <v>Mcdanielfurt</v>
      </c>
      <c r="D848">
        <f>VLOOKUP(Table6[[#This Row],[Customer_ID]],Table1[],3,FALSE)</f>
        <v>42</v>
      </c>
      <c r="E848" t="str">
        <f>VLOOKUP(Table6[[#This Row],[Customer_ID]],Table1[],4,FALSE)</f>
        <v>Male</v>
      </c>
      <c r="F848" t="str">
        <f>VLOOKUP(Table6[[#This Row],[Customer_ID]],Table1[],6,FALSE)</f>
        <v>Montana</v>
      </c>
      <c r="G848" t="str">
        <f>VLOOKUP(Table6[[#This Row],[Customer_ID]],Table1[],8,FALSE)</f>
        <v>Platinum</v>
      </c>
      <c r="H848" t="s">
        <v>1436</v>
      </c>
      <c r="I848" s="16">
        <v>45936</v>
      </c>
      <c r="J848" t="s">
        <v>1639</v>
      </c>
      <c r="K848" t="str">
        <f>VLOOKUP($J848,'Product_Dim (2)'!$A$2:$G$101,{3,4,5,6},FALSE)</f>
        <v>Sports</v>
      </c>
      <c r="L848" t="str">
        <f>VLOOKUP($J848,'Product_Dim (2)'!$A$2:$G$101,{4,5,6},FALSE)</f>
        <v>Accessories</v>
      </c>
      <c r="M848" s="6">
        <f t="array" ref="M848">VLOOKUP($J848,'Product_Dim (2)'!$A$2:$G$101,{6},FALSE)</f>
        <v>434.84</v>
      </c>
      <c r="N848">
        <f>VLOOKUP($J848,'Product_Dim (2)'!$A$2:$G$101,7,FALSE)</f>
        <v>185</v>
      </c>
      <c r="O848" t="s">
        <v>1749</v>
      </c>
      <c r="P848" t="str">
        <f>VLOOKUP($O848,'Store_Dim (2)'!$A$2:$E$21,2,FALSE)</f>
        <v>Johnson-Wright</v>
      </c>
      <c r="Q848" t="str">
        <f>VLOOKUP(Table6[[#This Row],[Store_ID]],Table4[],3,FALSE)</f>
        <v>North</v>
      </c>
      <c r="R848" t="str">
        <f>VLOOKUP(Table6[[#This Row],[Store_ID]],Table4[],4,FALSE)</f>
        <v>Hoodberg</v>
      </c>
      <c r="S848" t="str">
        <f>VLOOKUP(Table6[[#This Row],[Store_ID]],Table4[],5,FALSE)</f>
        <v>Outlet</v>
      </c>
      <c r="T848">
        <v>3</v>
      </c>
      <c r="U848" s="6">
        <v>582.57000000000005</v>
      </c>
      <c r="V848" s="10">
        <v>0.11</v>
      </c>
      <c r="W848" t="s">
        <v>1809</v>
      </c>
      <c r="X848" s="6">
        <v>1555.4619</v>
      </c>
      <c r="AE848"/>
    </row>
    <row r="849" spans="1:31" x14ac:dyDescent="0.25">
      <c r="A849" t="s">
        <v>2656</v>
      </c>
      <c r="B849" t="str">
        <f>VLOOKUP(Table6[[#This Row],[Customer_ID]],Table1[[Customer_ID]:[Name]],2,FALSE)</f>
        <v>Rodney Huffman</v>
      </c>
      <c r="C849" t="str">
        <f>VLOOKUP(Table6[[#This Row],[Customer_ID]],Table1[[Customer_ID]:[City]],5,FALSE)</f>
        <v>Garzafort</v>
      </c>
      <c r="D849">
        <f>VLOOKUP(Table6[[#This Row],[Customer_ID]],Table1[],3,FALSE)</f>
        <v>20</v>
      </c>
      <c r="E849" t="str">
        <f>VLOOKUP(Table6[[#This Row],[Customer_ID]],Table1[],4,FALSE)</f>
        <v>Female</v>
      </c>
      <c r="F849" t="str">
        <f>VLOOKUP(Table6[[#This Row],[Customer_ID]],Table1[],6,FALSE)</f>
        <v>Delaware</v>
      </c>
      <c r="G849" t="str">
        <f>VLOOKUP(Table6[[#This Row],[Customer_ID]],Table1[],8,FALSE)</f>
        <v>Silver</v>
      </c>
      <c r="H849" t="s">
        <v>681</v>
      </c>
      <c r="I849" s="16">
        <v>45242</v>
      </c>
      <c r="J849" t="s">
        <v>1721</v>
      </c>
      <c r="K849" t="str">
        <f>VLOOKUP($J849,'Product_Dim (2)'!$A$2:$G$101,{3,4,5,6},FALSE)</f>
        <v>Sports</v>
      </c>
      <c r="L849" t="str">
        <f>VLOOKUP($J849,'Product_Dim (2)'!$A$2:$G$101,{4,5,6},FALSE)</f>
        <v>Accessories</v>
      </c>
      <c r="M849" s="6">
        <f t="array" ref="M849">VLOOKUP($J849,'Product_Dim (2)'!$A$2:$G$101,{6},FALSE)</f>
        <v>60.65</v>
      </c>
      <c r="N849">
        <f>VLOOKUP($J849,'Product_Dim (2)'!$A$2:$G$101,7,FALSE)</f>
        <v>75</v>
      </c>
      <c r="O849" t="s">
        <v>1790</v>
      </c>
      <c r="P849" t="str">
        <f>VLOOKUP($O849,'Store_Dim (2)'!$A$2:$E$21,2,FALSE)</f>
        <v>Holloway Ltd</v>
      </c>
      <c r="Q849" t="str">
        <f>VLOOKUP(Table6[[#This Row],[Store_ID]],Table4[],3,FALSE)</f>
        <v>North</v>
      </c>
      <c r="R849" t="str">
        <f>VLOOKUP(Table6[[#This Row],[Store_ID]],Table4[],4,FALSE)</f>
        <v>Bensonhaven</v>
      </c>
      <c r="S849" t="str">
        <f>VLOOKUP(Table6[[#This Row],[Store_ID]],Table4[],5,FALSE)</f>
        <v>Flagship</v>
      </c>
      <c r="T849">
        <v>1</v>
      </c>
      <c r="U849" s="6">
        <v>219.81</v>
      </c>
      <c r="V849" s="10">
        <v>0.22</v>
      </c>
      <c r="W849" t="s">
        <v>1812</v>
      </c>
      <c r="X849" s="6">
        <v>171.45179999999999</v>
      </c>
      <c r="AE849"/>
    </row>
    <row r="850" spans="1:31" x14ac:dyDescent="0.25">
      <c r="A850" t="s">
        <v>2657</v>
      </c>
      <c r="B850" t="str">
        <f>VLOOKUP(Table6[[#This Row],[Customer_ID]],Table1[[Customer_ID]:[Name]],2,FALSE)</f>
        <v>Sarah Marsh</v>
      </c>
      <c r="C850" t="str">
        <f>VLOOKUP(Table6[[#This Row],[Customer_ID]],Table1[[Customer_ID]:[City]],5,FALSE)</f>
        <v>Port William</v>
      </c>
      <c r="D850">
        <f>VLOOKUP(Table6[[#This Row],[Customer_ID]],Table1[],3,FALSE)</f>
        <v>47</v>
      </c>
      <c r="E850" t="str">
        <f>VLOOKUP(Table6[[#This Row],[Customer_ID]],Table1[],4,FALSE)</f>
        <v>Female</v>
      </c>
      <c r="F850" t="str">
        <f>VLOOKUP(Table6[[#This Row],[Customer_ID]],Table1[],6,FALSE)</f>
        <v>New York</v>
      </c>
      <c r="G850" t="str">
        <f>VLOOKUP(Table6[[#This Row],[Customer_ID]],Table1[],8,FALSE)</f>
        <v>Gold</v>
      </c>
      <c r="H850" t="s">
        <v>1510</v>
      </c>
      <c r="I850" s="16">
        <v>45437</v>
      </c>
      <c r="J850" t="s">
        <v>1671</v>
      </c>
      <c r="K850" t="str">
        <f>VLOOKUP($J850,'Product_Dim (2)'!$A$2:$G$101,{3,4,5,6},FALSE)</f>
        <v>Home</v>
      </c>
      <c r="L850" t="str">
        <f>VLOOKUP($J850,'Product_Dim (2)'!$A$2:$G$101,{4,5,6},FALSE)</f>
        <v>Storage</v>
      </c>
      <c r="M850" s="6">
        <f t="array" ref="M850">VLOOKUP($J850,'Product_Dim (2)'!$A$2:$G$101,{6},FALSE)</f>
        <v>138.05000000000001</v>
      </c>
      <c r="N850">
        <f>VLOOKUP($J850,'Product_Dim (2)'!$A$2:$G$101,7,FALSE)</f>
        <v>89</v>
      </c>
      <c r="O850" t="s">
        <v>1793</v>
      </c>
      <c r="P850" t="str">
        <f>VLOOKUP($O850,'Store_Dim (2)'!$A$2:$E$21,2,FALSE)</f>
        <v>Guerrero-Schmitt</v>
      </c>
      <c r="Q850" t="str">
        <f>VLOOKUP(Table6[[#This Row],[Store_ID]],Table4[],3,FALSE)</f>
        <v>East</v>
      </c>
      <c r="R850" t="str">
        <f>VLOOKUP(Table6[[#This Row],[Store_ID]],Table4[],4,FALSE)</f>
        <v>East Stevechester</v>
      </c>
      <c r="S850" t="str">
        <f>VLOOKUP(Table6[[#This Row],[Store_ID]],Table4[],5,FALSE)</f>
        <v>Flagship</v>
      </c>
      <c r="T850">
        <v>4</v>
      </c>
      <c r="U850" s="6">
        <v>883.31</v>
      </c>
      <c r="V850" s="10">
        <v>0.27</v>
      </c>
      <c r="W850" t="s">
        <v>1807</v>
      </c>
      <c r="X850" s="6">
        <v>2579.2651999999998</v>
      </c>
      <c r="AE850"/>
    </row>
    <row r="851" spans="1:31" x14ac:dyDescent="0.25">
      <c r="A851" t="s">
        <v>2658</v>
      </c>
      <c r="B851" t="str">
        <f>VLOOKUP(Table6[[#This Row],[Customer_ID]],Table1[[Customer_ID]:[Name]],2,FALSE)</f>
        <v>Nathaniel Hill</v>
      </c>
      <c r="C851" t="str">
        <f>VLOOKUP(Table6[[#This Row],[Customer_ID]],Table1[[Customer_ID]:[City]],5,FALSE)</f>
        <v>Lake Mark</v>
      </c>
      <c r="D851">
        <f>VLOOKUP(Table6[[#This Row],[Customer_ID]],Table1[],3,FALSE)</f>
        <v>43</v>
      </c>
      <c r="E851" t="str">
        <f>VLOOKUP(Table6[[#This Row],[Customer_ID]],Table1[],4,FALSE)</f>
        <v>Female</v>
      </c>
      <c r="F851" t="str">
        <f>VLOOKUP(Table6[[#This Row],[Customer_ID]],Table1[],6,FALSE)</f>
        <v>Kansas</v>
      </c>
      <c r="G851" t="str">
        <f>VLOOKUP(Table6[[#This Row],[Customer_ID]],Table1[],8,FALSE)</f>
        <v>Gold</v>
      </c>
      <c r="H851" t="s">
        <v>746</v>
      </c>
      <c r="I851" s="16">
        <v>45627</v>
      </c>
      <c r="J851" t="s">
        <v>1565</v>
      </c>
      <c r="K851" t="str">
        <f>VLOOKUP($J851,'Product_Dim (2)'!$A$2:$G$101,{3,4,5,6},FALSE)</f>
        <v>Sports</v>
      </c>
      <c r="L851" t="str">
        <f>VLOOKUP($J851,'Product_Dim (2)'!$A$2:$G$101,{4,5,6},FALSE)</f>
        <v>Accessories</v>
      </c>
      <c r="M851" s="6">
        <f t="array" ref="M851">VLOOKUP($J851,'Product_Dim (2)'!$A$2:$G$101,{6},FALSE)</f>
        <v>144.53</v>
      </c>
      <c r="N851">
        <f>VLOOKUP($J851,'Product_Dim (2)'!$A$2:$G$101,7,FALSE)</f>
        <v>367</v>
      </c>
      <c r="O851" t="s">
        <v>1782</v>
      </c>
      <c r="P851" t="str">
        <f>VLOOKUP($O851,'Store_Dim (2)'!$A$2:$E$21,2,FALSE)</f>
        <v>Mcdonald Inc</v>
      </c>
      <c r="Q851" t="str">
        <f>VLOOKUP(Table6[[#This Row],[Store_ID]],Table4[],3,FALSE)</f>
        <v>South</v>
      </c>
      <c r="R851" t="str">
        <f>VLOOKUP(Table6[[#This Row],[Store_ID]],Table4[],4,FALSE)</f>
        <v>Christopherland</v>
      </c>
      <c r="S851" t="str">
        <f>VLOOKUP(Table6[[#This Row],[Store_ID]],Table4[],5,FALSE)</f>
        <v>Outlet</v>
      </c>
      <c r="T851">
        <v>4</v>
      </c>
      <c r="U851" s="6">
        <v>329.06</v>
      </c>
      <c r="V851" s="10">
        <v>0.04</v>
      </c>
      <c r="W851" t="s">
        <v>1812</v>
      </c>
      <c r="X851" s="6">
        <v>1263.5904</v>
      </c>
      <c r="AE851"/>
    </row>
    <row r="852" spans="1:31" x14ac:dyDescent="0.25">
      <c r="A852" t="s">
        <v>2659</v>
      </c>
      <c r="B852" t="str">
        <f>VLOOKUP(Table6[[#This Row],[Customer_ID]],Table1[[Customer_ID]:[Name]],2,FALSE)</f>
        <v>Lance Baker</v>
      </c>
      <c r="C852" t="str">
        <f>VLOOKUP(Table6[[#This Row],[Customer_ID]],Table1[[Customer_ID]:[City]],5,FALSE)</f>
        <v>Port Victoria</v>
      </c>
      <c r="D852">
        <f>VLOOKUP(Table6[[#This Row],[Customer_ID]],Table1[],3,FALSE)</f>
        <v>50</v>
      </c>
      <c r="E852" t="str">
        <f>VLOOKUP(Table6[[#This Row],[Customer_ID]],Table1[],4,FALSE)</f>
        <v>Female</v>
      </c>
      <c r="F852" t="str">
        <f>VLOOKUP(Table6[[#This Row],[Customer_ID]],Table1[],6,FALSE)</f>
        <v>Florida</v>
      </c>
      <c r="G852" t="str">
        <f>VLOOKUP(Table6[[#This Row],[Customer_ID]],Table1[],8,FALSE)</f>
        <v>Gold</v>
      </c>
      <c r="H852" t="s">
        <v>367</v>
      </c>
      <c r="I852" s="16">
        <v>45678</v>
      </c>
      <c r="J852" t="s">
        <v>1667</v>
      </c>
      <c r="K852" t="str">
        <f>VLOOKUP($J852,'Product_Dim (2)'!$A$2:$G$101,{3,4,5,6},FALSE)</f>
        <v>Home</v>
      </c>
      <c r="L852" t="str">
        <f>VLOOKUP($J852,'Product_Dim (2)'!$A$2:$G$101,{4,5,6},FALSE)</f>
        <v>Furniture</v>
      </c>
      <c r="M852" s="6">
        <f t="array" ref="M852">VLOOKUP($J852,'Product_Dim (2)'!$A$2:$G$101,{6},FALSE)</f>
        <v>243.7</v>
      </c>
      <c r="N852">
        <f>VLOOKUP($J852,'Product_Dim (2)'!$A$2:$G$101,7,FALSE)</f>
        <v>130</v>
      </c>
      <c r="O852" t="s">
        <v>1775</v>
      </c>
      <c r="P852" t="str">
        <f>VLOOKUP($O852,'Store_Dim (2)'!$A$2:$E$21,2,FALSE)</f>
        <v>Aguirre-Keller</v>
      </c>
      <c r="Q852" t="str">
        <f>VLOOKUP(Table6[[#This Row],[Store_ID]],Table4[],3,FALSE)</f>
        <v>South</v>
      </c>
      <c r="R852" t="str">
        <f>VLOOKUP(Table6[[#This Row],[Store_ID]],Table4[],4,FALSE)</f>
        <v>Lake Michael</v>
      </c>
      <c r="S852" t="str">
        <f>VLOOKUP(Table6[[#This Row],[Store_ID]],Table4[],5,FALSE)</f>
        <v>Online</v>
      </c>
      <c r="T852">
        <v>1</v>
      </c>
      <c r="U852" s="6">
        <v>935.78</v>
      </c>
      <c r="V852" s="10">
        <v>0.03</v>
      </c>
      <c r="W852" t="s">
        <v>1809</v>
      </c>
      <c r="X852" s="6">
        <v>907.70659999999998</v>
      </c>
      <c r="AE852"/>
    </row>
    <row r="853" spans="1:31" x14ac:dyDescent="0.25">
      <c r="A853" t="s">
        <v>2660</v>
      </c>
      <c r="B853" t="str">
        <f>VLOOKUP(Table6[[#This Row],[Customer_ID]],Table1[[Customer_ID]:[Name]],2,FALSE)</f>
        <v>Jessica Gonzalez</v>
      </c>
      <c r="C853" t="str">
        <f>VLOOKUP(Table6[[#This Row],[Customer_ID]],Table1[[Customer_ID]:[City]],5,FALSE)</f>
        <v>South Darrenland</v>
      </c>
      <c r="D853">
        <f>VLOOKUP(Table6[[#This Row],[Customer_ID]],Table1[],3,FALSE)</f>
        <v>34</v>
      </c>
      <c r="E853" t="str">
        <f>VLOOKUP(Table6[[#This Row],[Customer_ID]],Table1[],4,FALSE)</f>
        <v>Female</v>
      </c>
      <c r="F853" t="str">
        <f>VLOOKUP(Table6[[#This Row],[Customer_ID]],Table1[],6,FALSE)</f>
        <v>Iowa</v>
      </c>
      <c r="G853" t="str">
        <f>VLOOKUP(Table6[[#This Row],[Customer_ID]],Table1[],8,FALSE)</f>
        <v>Bronze</v>
      </c>
      <c r="H853" t="s">
        <v>998</v>
      </c>
      <c r="I853" s="16">
        <v>45484</v>
      </c>
      <c r="J853" t="s">
        <v>1651</v>
      </c>
      <c r="K853" t="str">
        <f>VLOOKUP($J853,'Product_Dim (2)'!$A$2:$G$101,{3,4,5,6},FALSE)</f>
        <v>Beauty</v>
      </c>
      <c r="L853" t="str">
        <f>VLOOKUP($J853,'Product_Dim (2)'!$A$2:$G$101,{4,5,6},FALSE)</f>
        <v>Fragrance</v>
      </c>
      <c r="M853" s="6">
        <f t="array" ref="M853">VLOOKUP($J853,'Product_Dim (2)'!$A$2:$G$101,{6},FALSE)</f>
        <v>482.75</v>
      </c>
      <c r="N853">
        <f>VLOOKUP($J853,'Product_Dim (2)'!$A$2:$G$101,7,FALSE)</f>
        <v>444</v>
      </c>
      <c r="O853" t="s">
        <v>1772</v>
      </c>
      <c r="P853" t="str">
        <f>VLOOKUP($O853,'Store_Dim (2)'!$A$2:$E$21,2,FALSE)</f>
        <v>Hill, Wagner and Ballard</v>
      </c>
      <c r="Q853" t="str">
        <f>VLOOKUP(Table6[[#This Row],[Store_ID]],Table4[],3,FALSE)</f>
        <v>East</v>
      </c>
      <c r="R853" t="str">
        <f>VLOOKUP(Table6[[#This Row],[Store_ID]],Table4[],4,FALSE)</f>
        <v>East Davidville</v>
      </c>
      <c r="S853" t="str">
        <f>VLOOKUP(Table6[[#This Row],[Store_ID]],Table4[],5,FALSE)</f>
        <v>Online</v>
      </c>
      <c r="T853">
        <v>4</v>
      </c>
      <c r="U853" s="6">
        <v>597.79999999999995</v>
      </c>
      <c r="V853" s="10">
        <v>0.2</v>
      </c>
      <c r="W853" t="s">
        <v>1807</v>
      </c>
      <c r="X853" s="6">
        <v>1912.96</v>
      </c>
      <c r="AE853"/>
    </row>
    <row r="854" spans="1:31" x14ac:dyDescent="0.25">
      <c r="A854" t="s">
        <v>2661</v>
      </c>
      <c r="B854" t="str">
        <f>VLOOKUP(Table6[[#This Row],[Customer_ID]],Table1[[Customer_ID]:[Name]],2,FALSE)</f>
        <v>Beth Allen</v>
      </c>
      <c r="C854" t="str">
        <f>VLOOKUP(Table6[[#This Row],[Customer_ID]],Table1[[Customer_ID]:[City]],5,FALSE)</f>
        <v>South Kathrynmouth</v>
      </c>
      <c r="D854">
        <f>VLOOKUP(Table6[[#This Row],[Customer_ID]],Table1[],3,FALSE)</f>
        <v>32</v>
      </c>
      <c r="E854" t="str">
        <f>VLOOKUP(Table6[[#This Row],[Customer_ID]],Table1[],4,FALSE)</f>
        <v>Female</v>
      </c>
      <c r="F854" t="str">
        <f>VLOOKUP(Table6[[#This Row],[Customer_ID]],Table1[],6,FALSE)</f>
        <v>Oklahoma</v>
      </c>
      <c r="G854" t="str">
        <f>VLOOKUP(Table6[[#This Row],[Customer_ID]],Table1[],8,FALSE)</f>
        <v>Silver</v>
      </c>
      <c r="H854" t="s">
        <v>820</v>
      </c>
      <c r="I854" s="16">
        <v>45700</v>
      </c>
      <c r="J854" t="s">
        <v>1557</v>
      </c>
      <c r="K854" t="str">
        <f>VLOOKUP($J854,'Product_Dim (2)'!$A$2:$G$101,{3,4,5,6},FALSE)</f>
        <v>Electronics</v>
      </c>
      <c r="L854" t="str">
        <f>VLOOKUP($J854,'Product_Dim (2)'!$A$2:$G$101,{4,5,6},FALSE)</f>
        <v>Accessories</v>
      </c>
      <c r="M854" s="6">
        <f t="array" ref="M854">VLOOKUP($J854,'Product_Dim (2)'!$A$2:$G$101,{6},FALSE)</f>
        <v>242.23</v>
      </c>
      <c r="N854">
        <f>VLOOKUP($J854,'Product_Dim (2)'!$A$2:$G$101,7,FALSE)</f>
        <v>453</v>
      </c>
      <c r="O854" t="s">
        <v>1793</v>
      </c>
      <c r="P854" t="str">
        <f>VLOOKUP($O854,'Store_Dim (2)'!$A$2:$E$21,2,FALSE)</f>
        <v>Guerrero-Schmitt</v>
      </c>
      <c r="Q854" t="str">
        <f>VLOOKUP(Table6[[#This Row],[Store_ID]],Table4[],3,FALSE)</f>
        <v>East</v>
      </c>
      <c r="R854" t="str">
        <f>VLOOKUP(Table6[[#This Row],[Store_ID]],Table4[],4,FALSE)</f>
        <v>East Stevechester</v>
      </c>
      <c r="S854" t="str">
        <f>VLOOKUP(Table6[[#This Row],[Store_ID]],Table4[],5,FALSE)</f>
        <v>Flagship</v>
      </c>
      <c r="T854">
        <v>4</v>
      </c>
      <c r="U854" s="6">
        <v>266.98</v>
      </c>
      <c r="V854" s="10">
        <v>0.16</v>
      </c>
      <c r="W854" t="s">
        <v>1807</v>
      </c>
      <c r="X854" s="6">
        <v>897.05280000000005</v>
      </c>
      <c r="AE854"/>
    </row>
    <row r="855" spans="1:31" x14ac:dyDescent="0.25">
      <c r="A855" t="s">
        <v>2662</v>
      </c>
      <c r="B855" t="str">
        <f>VLOOKUP(Table6[[#This Row],[Customer_ID]],Table1[[Customer_ID]:[Name]],2,FALSE)</f>
        <v>Joseph Mendoza</v>
      </c>
      <c r="C855" t="str">
        <f>VLOOKUP(Table6[[#This Row],[Customer_ID]],Table1[[Customer_ID]:[City]],5,FALSE)</f>
        <v>Ashleymouth</v>
      </c>
      <c r="D855">
        <f>VLOOKUP(Table6[[#This Row],[Customer_ID]],Table1[],3,FALSE)</f>
        <v>33</v>
      </c>
      <c r="E855" t="str">
        <f>VLOOKUP(Table6[[#This Row],[Customer_ID]],Table1[],4,FALSE)</f>
        <v>Male</v>
      </c>
      <c r="F855" t="str">
        <f>VLOOKUP(Table6[[#This Row],[Customer_ID]],Table1[],6,FALSE)</f>
        <v>Maryland</v>
      </c>
      <c r="G855" t="str">
        <f>VLOOKUP(Table6[[#This Row],[Customer_ID]],Table1[],8,FALSE)</f>
        <v>Gold</v>
      </c>
      <c r="H855" t="s">
        <v>1252</v>
      </c>
      <c r="I855" s="16">
        <v>45873</v>
      </c>
      <c r="J855" t="s">
        <v>1671</v>
      </c>
      <c r="K855" t="str">
        <f>VLOOKUP($J855,'Product_Dim (2)'!$A$2:$G$101,{3,4,5,6},FALSE)</f>
        <v>Home</v>
      </c>
      <c r="L855" t="str">
        <f>VLOOKUP($J855,'Product_Dim (2)'!$A$2:$G$101,{4,5,6},FALSE)</f>
        <v>Storage</v>
      </c>
      <c r="M855" s="6">
        <f t="array" ref="M855">VLOOKUP($J855,'Product_Dim (2)'!$A$2:$G$101,{6},FALSE)</f>
        <v>138.05000000000001</v>
      </c>
      <c r="N855">
        <f>VLOOKUP($J855,'Product_Dim (2)'!$A$2:$G$101,7,FALSE)</f>
        <v>89</v>
      </c>
      <c r="O855" t="s">
        <v>1784</v>
      </c>
      <c r="P855" t="str">
        <f>VLOOKUP($O855,'Store_Dim (2)'!$A$2:$E$21,2,FALSE)</f>
        <v>Shelton PLC</v>
      </c>
      <c r="Q855" t="str">
        <f>VLOOKUP(Table6[[#This Row],[Store_ID]],Table4[],3,FALSE)</f>
        <v>North</v>
      </c>
      <c r="R855" t="str">
        <f>VLOOKUP(Table6[[#This Row],[Store_ID]],Table4[],4,FALSE)</f>
        <v>East Jenniferstad</v>
      </c>
      <c r="S855" t="str">
        <f>VLOOKUP(Table6[[#This Row],[Store_ID]],Table4[],5,FALSE)</f>
        <v>Flagship</v>
      </c>
      <c r="T855">
        <v>3</v>
      </c>
      <c r="U855" s="6">
        <v>360.18</v>
      </c>
      <c r="V855" s="10">
        <v>0.03</v>
      </c>
      <c r="W855" t="s">
        <v>1807</v>
      </c>
      <c r="X855" s="6">
        <v>1048.1238000000001</v>
      </c>
      <c r="AE855"/>
    </row>
    <row r="856" spans="1:31" x14ac:dyDescent="0.25">
      <c r="A856" t="s">
        <v>2663</v>
      </c>
      <c r="B856" t="str">
        <f>VLOOKUP(Table6[[#This Row],[Customer_ID]],Table1[[Customer_ID]:[Name]],2,FALSE)</f>
        <v>Elizabeth Smith</v>
      </c>
      <c r="C856" t="str">
        <f>VLOOKUP(Table6[[#This Row],[Customer_ID]],Table1[[Customer_ID]:[City]],5,FALSE)</f>
        <v>Murphytown</v>
      </c>
      <c r="D856">
        <f>VLOOKUP(Table6[[#This Row],[Customer_ID]],Table1[],3,FALSE)</f>
        <v>23</v>
      </c>
      <c r="E856" t="str">
        <f>VLOOKUP(Table6[[#This Row],[Customer_ID]],Table1[],4,FALSE)</f>
        <v>Male</v>
      </c>
      <c r="F856" t="str">
        <f>VLOOKUP(Table6[[#This Row],[Customer_ID]],Table1[],6,FALSE)</f>
        <v>Ohio</v>
      </c>
      <c r="G856" t="str">
        <f>VLOOKUP(Table6[[#This Row],[Customer_ID]],Table1[],8,FALSE)</f>
        <v>Bronze</v>
      </c>
      <c r="H856" t="s">
        <v>1123</v>
      </c>
      <c r="I856" s="16">
        <v>45860</v>
      </c>
      <c r="J856" t="s">
        <v>1643</v>
      </c>
      <c r="K856" t="str">
        <f>VLOOKUP($J856,'Product_Dim (2)'!$A$2:$G$101,{3,4,5,6},FALSE)</f>
        <v>Home</v>
      </c>
      <c r="L856" t="str">
        <f>VLOOKUP($J856,'Product_Dim (2)'!$A$2:$G$101,{4,5,6},FALSE)</f>
        <v>Decor</v>
      </c>
      <c r="M856" s="6">
        <f t="array" ref="M856">VLOOKUP($J856,'Product_Dim (2)'!$A$2:$G$101,{6},FALSE)</f>
        <v>461.47</v>
      </c>
      <c r="N856">
        <f>VLOOKUP($J856,'Product_Dim (2)'!$A$2:$G$101,7,FALSE)</f>
        <v>190</v>
      </c>
      <c r="O856" t="s">
        <v>1735</v>
      </c>
      <c r="P856" t="str">
        <f>VLOOKUP($O856,'Store_Dim (2)'!$A$2:$E$21,2,FALSE)</f>
        <v>Rivera-Warner</v>
      </c>
      <c r="Q856" t="str">
        <f>VLOOKUP(Table6[[#This Row],[Store_ID]],Table4[],3,FALSE)</f>
        <v>East</v>
      </c>
      <c r="R856" t="str">
        <f>VLOOKUP(Table6[[#This Row],[Store_ID]],Table4[],4,FALSE)</f>
        <v>Washingtonfurt</v>
      </c>
      <c r="S856" t="str">
        <f>VLOOKUP(Table6[[#This Row],[Store_ID]],Table4[],5,FALSE)</f>
        <v>Flagship</v>
      </c>
      <c r="T856">
        <v>3</v>
      </c>
      <c r="U856" s="6">
        <v>247.41</v>
      </c>
      <c r="V856" s="10">
        <v>0.05</v>
      </c>
      <c r="W856" t="s">
        <v>1812</v>
      </c>
      <c r="X856" s="6">
        <v>705.11850000000004</v>
      </c>
      <c r="AE856"/>
    </row>
    <row r="857" spans="1:31" x14ac:dyDescent="0.25">
      <c r="A857" t="s">
        <v>2664</v>
      </c>
      <c r="B857" t="str">
        <f>VLOOKUP(Table6[[#This Row],[Customer_ID]],Table1[[Customer_ID]:[Name]],2,FALSE)</f>
        <v>Cody Blake</v>
      </c>
      <c r="C857" t="str">
        <f>VLOOKUP(Table6[[#This Row],[Customer_ID]],Table1[[Customer_ID]:[City]],5,FALSE)</f>
        <v>North Scottport</v>
      </c>
      <c r="D857">
        <f>VLOOKUP(Table6[[#This Row],[Customer_ID]],Table1[],3,FALSE)</f>
        <v>21</v>
      </c>
      <c r="E857" t="str">
        <f>VLOOKUP(Table6[[#This Row],[Customer_ID]],Table1[],4,FALSE)</f>
        <v>Male</v>
      </c>
      <c r="F857" t="str">
        <f>VLOOKUP(Table6[[#This Row],[Customer_ID]],Table1[],6,FALSE)</f>
        <v>Virginia</v>
      </c>
      <c r="G857" t="str">
        <f>VLOOKUP(Table6[[#This Row],[Customer_ID]],Table1[],8,FALSE)</f>
        <v>Gold</v>
      </c>
      <c r="H857" t="s">
        <v>281</v>
      </c>
      <c r="I857" s="16">
        <v>45235</v>
      </c>
      <c r="J857" t="s">
        <v>1621</v>
      </c>
      <c r="K857" t="str">
        <f>VLOOKUP($J857,'Product_Dim (2)'!$A$2:$G$101,{3,4,5,6},FALSE)</f>
        <v>Sports</v>
      </c>
      <c r="L857" t="str">
        <f>VLOOKUP($J857,'Product_Dim (2)'!$A$2:$G$101,{4,5,6},FALSE)</f>
        <v>Team Sports</v>
      </c>
      <c r="M857" s="6">
        <f t="array" ref="M857">VLOOKUP($J857,'Product_Dim (2)'!$A$2:$G$101,{6},FALSE)</f>
        <v>318.91000000000003</v>
      </c>
      <c r="N857">
        <f>VLOOKUP($J857,'Product_Dim (2)'!$A$2:$G$101,7,FALSE)</f>
        <v>114</v>
      </c>
      <c r="O857" t="s">
        <v>1784</v>
      </c>
      <c r="P857" t="str">
        <f>VLOOKUP($O857,'Store_Dim (2)'!$A$2:$E$21,2,FALSE)</f>
        <v>Shelton PLC</v>
      </c>
      <c r="Q857" t="str">
        <f>VLOOKUP(Table6[[#This Row],[Store_ID]],Table4[],3,FALSE)</f>
        <v>North</v>
      </c>
      <c r="R857" t="str">
        <f>VLOOKUP(Table6[[#This Row],[Store_ID]],Table4[],4,FALSE)</f>
        <v>East Jenniferstad</v>
      </c>
      <c r="S857" t="str">
        <f>VLOOKUP(Table6[[#This Row],[Store_ID]],Table4[],5,FALSE)</f>
        <v>Flagship</v>
      </c>
      <c r="T857">
        <v>3</v>
      </c>
      <c r="U857" s="6">
        <v>674.66</v>
      </c>
      <c r="V857" s="10">
        <v>0.23</v>
      </c>
      <c r="W857" t="s">
        <v>1807</v>
      </c>
      <c r="X857" s="6">
        <v>1558.4646</v>
      </c>
      <c r="AE857"/>
    </row>
    <row r="858" spans="1:31" x14ac:dyDescent="0.25">
      <c r="A858" t="s">
        <v>2665</v>
      </c>
      <c r="B858" t="str">
        <f>VLOOKUP(Table6[[#This Row],[Customer_ID]],Table1[[Customer_ID]:[Name]],2,FALSE)</f>
        <v>Tyler Cook</v>
      </c>
      <c r="C858" t="str">
        <f>VLOOKUP(Table6[[#This Row],[Customer_ID]],Table1[[Customer_ID]:[City]],5,FALSE)</f>
        <v>Kramerview</v>
      </c>
      <c r="D858">
        <f>VLOOKUP(Table6[[#This Row],[Customer_ID]],Table1[],3,FALSE)</f>
        <v>26</v>
      </c>
      <c r="E858" t="str">
        <f>VLOOKUP(Table6[[#This Row],[Customer_ID]],Table1[],4,FALSE)</f>
        <v>Female</v>
      </c>
      <c r="F858" t="str">
        <f>VLOOKUP(Table6[[#This Row],[Customer_ID]],Table1[],6,FALSE)</f>
        <v>Alaska</v>
      </c>
      <c r="G858" t="str">
        <f>VLOOKUP(Table6[[#This Row],[Customer_ID]],Table1[],8,FALSE)</f>
        <v>Silver</v>
      </c>
      <c r="H858" t="s">
        <v>1275</v>
      </c>
      <c r="I858" s="16">
        <v>45874</v>
      </c>
      <c r="J858" t="s">
        <v>1615</v>
      </c>
      <c r="K858" t="str">
        <f>VLOOKUP($J858,'Product_Dim (2)'!$A$2:$G$101,{3,4,5,6},FALSE)</f>
        <v>Electronics</v>
      </c>
      <c r="L858" t="str">
        <f>VLOOKUP($J858,'Product_Dim (2)'!$A$2:$G$101,{4,5,6},FALSE)</f>
        <v>Accessories</v>
      </c>
      <c r="M858" s="6">
        <f t="array" ref="M858">VLOOKUP($J858,'Product_Dim (2)'!$A$2:$G$101,{6},FALSE)</f>
        <v>450.71</v>
      </c>
      <c r="N858">
        <f>VLOOKUP($J858,'Product_Dim (2)'!$A$2:$G$101,7,FALSE)</f>
        <v>389</v>
      </c>
      <c r="O858" t="s">
        <v>1752</v>
      </c>
      <c r="P858" t="str">
        <f>VLOOKUP($O858,'Store_Dim (2)'!$A$2:$E$21,2,FALSE)</f>
        <v>Alexander Group</v>
      </c>
      <c r="Q858" t="str">
        <f>VLOOKUP(Table6[[#This Row],[Store_ID]],Table4[],3,FALSE)</f>
        <v>South</v>
      </c>
      <c r="R858" t="str">
        <f>VLOOKUP(Table6[[#This Row],[Store_ID]],Table4[],4,FALSE)</f>
        <v>Port Sharon</v>
      </c>
      <c r="S858" t="str">
        <f>VLOOKUP(Table6[[#This Row],[Store_ID]],Table4[],5,FALSE)</f>
        <v>Online</v>
      </c>
      <c r="T858">
        <v>1</v>
      </c>
      <c r="U858" s="6">
        <v>913.98</v>
      </c>
      <c r="V858" s="10">
        <v>0.27</v>
      </c>
      <c r="W858" t="s">
        <v>1809</v>
      </c>
      <c r="X858" s="6">
        <v>667.20539999999994</v>
      </c>
      <c r="AE858"/>
    </row>
    <row r="859" spans="1:31" x14ac:dyDescent="0.25">
      <c r="A859" t="s">
        <v>2666</v>
      </c>
      <c r="B859" t="str">
        <f>VLOOKUP(Table6[[#This Row],[Customer_ID]],Table1[[Customer_ID]:[Name]],2,FALSE)</f>
        <v>Elizabeth Johnson</v>
      </c>
      <c r="C859" t="str">
        <f>VLOOKUP(Table6[[#This Row],[Customer_ID]],Table1[[Customer_ID]:[City]],5,FALSE)</f>
        <v>Anitaland</v>
      </c>
      <c r="D859">
        <f>VLOOKUP(Table6[[#This Row],[Customer_ID]],Table1[],3,FALSE)</f>
        <v>53</v>
      </c>
      <c r="E859" t="str">
        <f>VLOOKUP(Table6[[#This Row],[Customer_ID]],Table1[],4,FALSE)</f>
        <v>Female</v>
      </c>
      <c r="F859" t="str">
        <f>VLOOKUP(Table6[[#This Row],[Customer_ID]],Table1[],6,FALSE)</f>
        <v>Washington</v>
      </c>
      <c r="G859" t="str">
        <f>VLOOKUP(Table6[[#This Row],[Customer_ID]],Table1[],8,FALSE)</f>
        <v>Silver</v>
      </c>
      <c r="H859" t="s">
        <v>980</v>
      </c>
      <c r="I859" s="16">
        <v>45769</v>
      </c>
      <c r="J859" t="s">
        <v>1717</v>
      </c>
      <c r="K859" t="str">
        <f>VLOOKUP($J859,'Product_Dim (2)'!$A$2:$G$101,{3,4,5,6},FALSE)</f>
        <v>Electronics</v>
      </c>
      <c r="L859" t="str">
        <f>VLOOKUP($J859,'Product_Dim (2)'!$A$2:$G$101,{4,5,6},FALSE)</f>
        <v>Computer</v>
      </c>
      <c r="M859" s="6">
        <f t="array" ref="M859">VLOOKUP($J859,'Product_Dim (2)'!$A$2:$G$101,{6},FALSE)</f>
        <v>377.52</v>
      </c>
      <c r="N859">
        <f>VLOOKUP($J859,'Product_Dim (2)'!$A$2:$G$101,7,FALSE)</f>
        <v>485</v>
      </c>
      <c r="O859" t="s">
        <v>1772</v>
      </c>
      <c r="P859" t="str">
        <f>VLOOKUP($O859,'Store_Dim (2)'!$A$2:$E$21,2,FALSE)</f>
        <v>Hill, Wagner and Ballard</v>
      </c>
      <c r="Q859" t="str">
        <f>VLOOKUP(Table6[[#This Row],[Store_ID]],Table4[],3,FALSE)</f>
        <v>East</v>
      </c>
      <c r="R859" t="str">
        <f>VLOOKUP(Table6[[#This Row],[Store_ID]],Table4[],4,FALSE)</f>
        <v>East Davidville</v>
      </c>
      <c r="S859" t="str">
        <f>VLOOKUP(Table6[[#This Row],[Store_ID]],Table4[],5,FALSE)</f>
        <v>Online</v>
      </c>
      <c r="T859">
        <v>4</v>
      </c>
      <c r="U859" s="6">
        <v>370.5</v>
      </c>
      <c r="V859" s="10">
        <v>0.13</v>
      </c>
      <c r="W859" t="s">
        <v>1809</v>
      </c>
      <c r="X859" s="6">
        <v>1289.3399999999999</v>
      </c>
      <c r="AE859"/>
    </row>
    <row r="860" spans="1:31" x14ac:dyDescent="0.25">
      <c r="A860" t="s">
        <v>2667</v>
      </c>
      <c r="B860" t="str">
        <f>VLOOKUP(Table6[[#This Row],[Customer_ID]],Table1[[Customer_ID]:[Name]],2,FALSE)</f>
        <v>Ashley Anderson</v>
      </c>
      <c r="C860" t="str">
        <f>VLOOKUP(Table6[[#This Row],[Customer_ID]],Table1[[Customer_ID]:[City]],5,FALSE)</f>
        <v>West Johnmouth</v>
      </c>
      <c r="D860">
        <f>VLOOKUP(Table6[[#This Row],[Customer_ID]],Table1[],3,FALSE)</f>
        <v>60</v>
      </c>
      <c r="E860" t="str">
        <f>VLOOKUP(Table6[[#This Row],[Customer_ID]],Table1[],4,FALSE)</f>
        <v>Female</v>
      </c>
      <c r="F860" t="str">
        <f>VLOOKUP(Table6[[#This Row],[Customer_ID]],Table1[],6,FALSE)</f>
        <v>Mississippi</v>
      </c>
      <c r="G860" t="str">
        <f>VLOOKUP(Table6[[#This Row],[Customer_ID]],Table1[],8,FALSE)</f>
        <v>Gold</v>
      </c>
      <c r="H860" t="s">
        <v>1109</v>
      </c>
      <c r="I860" s="16">
        <v>45619</v>
      </c>
      <c r="J860" t="s">
        <v>1675</v>
      </c>
      <c r="K860" t="str">
        <f>VLOOKUP($J860,'Product_Dim (2)'!$A$2:$G$101,{3,4,5,6},FALSE)</f>
        <v>Sports</v>
      </c>
      <c r="L860" t="str">
        <f>VLOOKUP($J860,'Product_Dim (2)'!$A$2:$G$101,{4,5,6},FALSE)</f>
        <v>Fitness</v>
      </c>
      <c r="M860" s="6">
        <f t="array" ref="M860">VLOOKUP($J860,'Product_Dim (2)'!$A$2:$G$101,{6},FALSE)</f>
        <v>477.61</v>
      </c>
      <c r="N860">
        <f>VLOOKUP($J860,'Product_Dim (2)'!$A$2:$G$101,7,FALSE)</f>
        <v>300</v>
      </c>
      <c r="O860" t="s">
        <v>1780</v>
      </c>
      <c r="P860" t="str">
        <f>VLOOKUP($O860,'Store_Dim (2)'!$A$2:$E$21,2,FALSE)</f>
        <v>Gardner, Humphrey and Contreras</v>
      </c>
      <c r="Q860" t="str">
        <f>VLOOKUP(Table6[[#This Row],[Store_ID]],Table4[],3,FALSE)</f>
        <v>East</v>
      </c>
      <c r="R860" t="str">
        <f>VLOOKUP(Table6[[#This Row],[Store_ID]],Table4[],4,FALSE)</f>
        <v>Johnsonville</v>
      </c>
      <c r="S860" t="str">
        <f>VLOOKUP(Table6[[#This Row],[Store_ID]],Table4[],5,FALSE)</f>
        <v>Flagship</v>
      </c>
      <c r="T860">
        <v>1</v>
      </c>
      <c r="U860" s="6">
        <v>735.1</v>
      </c>
      <c r="V860" s="10">
        <v>0.1</v>
      </c>
      <c r="W860" t="s">
        <v>1809</v>
      </c>
      <c r="X860" s="6">
        <v>661.59</v>
      </c>
      <c r="AE860"/>
    </row>
    <row r="861" spans="1:31" x14ac:dyDescent="0.25">
      <c r="A861" t="s">
        <v>2668</v>
      </c>
      <c r="B861" t="str">
        <f>VLOOKUP(Table6[[#This Row],[Customer_ID]],Table1[[Customer_ID]:[Name]],2,FALSE)</f>
        <v>Matthew Hanna</v>
      </c>
      <c r="C861" t="str">
        <f>VLOOKUP(Table6[[#This Row],[Customer_ID]],Table1[[Customer_ID]:[City]],5,FALSE)</f>
        <v>Gonzalezbury</v>
      </c>
      <c r="D861">
        <f>VLOOKUP(Table6[[#This Row],[Customer_ID]],Table1[],3,FALSE)</f>
        <v>33</v>
      </c>
      <c r="E861" t="str">
        <f>VLOOKUP(Table6[[#This Row],[Customer_ID]],Table1[],4,FALSE)</f>
        <v>Female</v>
      </c>
      <c r="F861" t="str">
        <f>VLOOKUP(Table6[[#This Row],[Customer_ID]],Table1[],6,FALSE)</f>
        <v>Michigan</v>
      </c>
      <c r="G861" t="str">
        <f>VLOOKUP(Table6[[#This Row],[Customer_ID]],Table1[],8,FALSE)</f>
        <v>Platinum</v>
      </c>
      <c r="H861" t="s">
        <v>456</v>
      </c>
      <c r="I861" s="16">
        <v>45614</v>
      </c>
      <c r="J861" t="s">
        <v>1689</v>
      </c>
      <c r="K861" t="str">
        <f>VLOOKUP($J861,'Product_Dim (2)'!$A$2:$G$101,{3,4,5,6},FALSE)</f>
        <v>Home</v>
      </c>
      <c r="L861" t="str">
        <f>VLOOKUP($J861,'Product_Dim (2)'!$A$2:$G$101,{4,5,6},FALSE)</f>
        <v>Lighting</v>
      </c>
      <c r="M861" s="6">
        <f t="array" ref="M861">VLOOKUP($J861,'Product_Dim (2)'!$A$2:$G$101,{6},FALSE)</f>
        <v>228.53</v>
      </c>
      <c r="N861">
        <f>VLOOKUP($J861,'Product_Dim (2)'!$A$2:$G$101,7,FALSE)</f>
        <v>469</v>
      </c>
      <c r="O861" t="s">
        <v>1744</v>
      </c>
      <c r="P861" t="str">
        <f>VLOOKUP($O861,'Store_Dim (2)'!$A$2:$E$21,2,FALSE)</f>
        <v>Black-Horn</v>
      </c>
      <c r="Q861" t="str">
        <f>VLOOKUP(Table6[[#This Row],[Store_ID]],Table4[],3,FALSE)</f>
        <v>South</v>
      </c>
      <c r="R861" t="str">
        <f>VLOOKUP(Table6[[#This Row],[Store_ID]],Table4[],4,FALSE)</f>
        <v>North Nancyview</v>
      </c>
      <c r="S861" t="str">
        <f>VLOOKUP(Table6[[#This Row],[Store_ID]],Table4[],5,FALSE)</f>
        <v>Outlet</v>
      </c>
      <c r="T861">
        <v>3</v>
      </c>
      <c r="U861" s="6">
        <v>448.55</v>
      </c>
      <c r="V861" s="10">
        <v>0.05</v>
      </c>
      <c r="W861" t="s">
        <v>1807</v>
      </c>
      <c r="X861" s="6">
        <v>1278.3675000000001</v>
      </c>
      <c r="AE861"/>
    </row>
    <row r="862" spans="1:31" x14ac:dyDescent="0.25">
      <c r="A862" t="s">
        <v>2669</v>
      </c>
      <c r="B862" t="str">
        <f>VLOOKUP(Table6[[#This Row],[Customer_ID]],Table1[[Customer_ID]:[Name]],2,FALSE)</f>
        <v>Alyssa Vargas</v>
      </c>
      <c r="C862" t="str">
        <f>VLOOKUP(Table6[[#This Row],[Customer_ID]],Table1[[Customer_ID]:[City]],5,FALSE)</f>
        <v>New Kathrynland</v>
      </c>
      <c r="D862">
        <f>VLOOKUP(Table6[[#This Row],[Customer_ID]],Table1[],3,FALSE)</f>
        <v>53</v>
      </c>
      <c r="E862" t="str">
        <f>VLOOKUP(Table6[[#This Row],[Customer_ID]],Table1[],4,FALSE)</f>
        <v>Male</v>
      </c>
      <c r="F862" t="str">
        <f>VLOOKUP(Table6[[#This Row],[Customer_ID]],Table1[],6,FALSE)</f>
        <v>Montana</v>
      </c>
      <c r="G862" t="str">
        <f>VLOOKUP(Table6[[#This Row],[Customer_ID]],Table1[],8,FALSE)</f>
        <v>Platinum</v>
      </c>
      <c r="H862" t="s">
        <v>218</v>
      </c>
      <c r="I862" s="16">
        <v>45691</v>
      </c>
      <c r="J862" t="s">
        <v>1699</v>
      </c>
      <c r="K862" t="str">
        <f>VLOOKUP($J862,'Product_Dim (2)'!$A$2:$G$101,{3,4,5,6},FALSE)</f>
        <v>Home</v>
      </c>
      <c r="L862" t="str">
        <f>VLOOKUP($J862,'Product_Dim (2)'!$A$2:$G$101,{4,5,6},FALSE)</f>
        <v>Furniture</v>
      </c>
      <c r="M862" s="6">
        <f t="array" ref="M862">VLOOKUP($J862,'Product_Dim (2)'!$A$2:$G$101,{6},FALSE)</f>
        <v>388.46</v>
      </c>
      <c r="N862">
        <f>VLOOKUP($J862,'Product_Dim (2)'!$A$2:$G$101,7,FALSE)</f>
        <v>208</v>
      </c>
      <c r="O862" t="s">
        <v>1780</v>
      </c>
      <c r="P862" t="str">
        <f>VLOOKUP($O862,'Store_Dim (2)'!$A$2:$E$21,2,FALSE)</f>
        <v>Gardner, Humphrey and Contreras</v>
      </c>
      <c r="Q862" t="str">
        <f>VLOOKUP(Table6[[#This Row],[Store_ID]],Table4[],3,FALSE)</f>
        <v>East</v>
      </c>
      <c r="R862" t="str">
        <f>VLOOKUP(Table6[[#This Row],[Store_ID]],Table4[],4,FALSE)</f>
        <v>Johnsonville</v>
      </c>
      <c r="S862" t="str">
        <f>VLOOKUP(Table6[[#This Row],[Store_ID]],Table4[],5,FALSE)</f>
        <v>Flagship</v>
      </c>
      <c r="T862">
        <v>3</v>
      </c>
      <c r="U862" s="6">
        <v>904.96</v>
      </c>
      <c r="V862" s="10">
        <v>7.0000000000000007E-2</v>
      </c>
      <c r="W862" t="s">
        <v>1812</v>
      </c>
      <c r="X862" s="6">
        <v>2524.8384000000001</v>
      </c>
      <c r="AE862"/>
    </row>
    <row r="863" spans="1:31" x14ac:dyDescent="0.25">
      <c r="A863" t="s">
        <v>2670</v>
      </c>
      <c r="B863" t="str">
        <f>VLOOKUP(Table6[[#This Row],[Customer_ID]],Table1[[Customer_ID]:[Name]],2,FALSE)</f>
        <v>Shelley Ponce</v>
      </c>
      <c r="C863" t="str">
        <f>VLOOKUP(Table6[[#This Row],[Customer_ID]],Table1[[Customer_ID]:[City]],5,FALSE)</f>
        <v>South Cassandrachester</v>
      </c>
      <c r="D863">
        <f>VLOOKUP(Table6[[#This Row],[Customer_ID]],Table1[],3,FALSE)</f>
        <v>23</v>
      </c>
      <c r="E863" t="str">
        <f>VLOOKUP(Table6[[#This Row],[Customer_ID]],Table1[],4,FALSE)</f>
        <v>Male</v>
      </c>
      <c r="F863" t="str">
        <f>VLOOKUP(Table6[[#This Row],[Customer_ID]],Table1[],6,FALSE)</f>
        <v>Rhode Island</v>
      </c>
      <c r="G863" t="str">
        <f>VLOOKUP(Table6[[#This Row],[Customer_ID]],Table1[],8,FALSE)</f>
        <v>Gold</v>
      </c>
      <c r="H863" t="s">
        <v>1174</v>
      </c>
      <c r="I863" s="16">
        <v>45608</v>
      </c>
      <c r="J863" t="s">
        <v>1667</v>
      </c>
      <c r="K863" t="str">
        <f>VLOOKUP($J863,'Product_Dim (2)'!$A$2:$G$101,{3,4,5,6},FALSE)</f>
        <v>Home</v>
      </c>
      <c r="L863" t="str">
        <f>VLOOKUP($J863,'Product_Dim (2)'!$A$2:$G$101,{4,5,6},FALSE)</f>
        <v>Furniture</v>
      </c>
      <c r="M863" s="6">
        <f t="array" ref="M863">VLOOKUP($J863,'Product_Dim (2)'!$A$2:$G$101,{6},FALSE)</f>
        <v>243.7</v>
      </c>
      <c r="N863">
        <f>VLOOKUP($J863,'Product_Dim (2)'!$A$2:$G$101,7,FALSE)</f>
        <v>130</v>
      </c>
      <c r="O863" t="s">
        <v>1780</v>
      </c>
      <c r="P863" t="str">
        <f>VLOOKUP($O863,'Store_Dim (2)'!$A$2:$E$21,2,FALSE)</f>
        <v>Gardner, Humphrey and Contreras</v>
      </c>
      <c r="Q863" t="str">
        <f>VLOOKUP(Table6[[#This Row],[Store_ID]],Table4[],3,FALSE)</f>
        <v>East</v>
      </c>
      <c r="R863" t="str">
        <f>VLOOKUP(Table6[[#This Row],[Store_ID]],Table4[],4,FALSE)</f>
        <v>Johnsonville</v>
      </c>
      <c r="S863" t="str">
        <f>VLOOKUP(Table6[[#This Row],[Store_ID]],Table4[],5,FALSE)</f>
        <v>Flagship</v>
      </c>
      <c r="T863">
        <v>4</v>
      </c>
      <c r="U863" s="6">
        <v>408.72</v>
      </c>
      <c r="V863" s="10">
        <v>0.16</v>
      </c>
      <c r="W863" t="s">
        <v>1812</v>
      </c>
      <c r="X863" s="6">
        <v>1373.2991999999999</v>
      </c>
      <c r="AE863"/>
    </row>
    <row r="864" spans="1:31" x14ac:dyDescent="0.25">
      <c r="A864" t="s">
        <v>2671</v>
      </c>
      <c r="B864" t="str">
        <f>VLOOKUP(Table6[[#This Row],[Customer_ID]],Table1[[Customer_ID]:[Name]],2,FALSE)</f>
        <v>Kristi Lopez</v>
      </c>
      <c r="C864" t="str">
        <f>VLOOKUP(Table6[[#This Row],[Customer_ID]],Table1[[Customer_ID]:[City]],5,FALSE)</f>
        <v>Spencermouth</v>
      </c>
      <c r="D864">
        <f>VLOOKUP(Table6[[#This Row],[Customer_ID]],Table1[],3,FALSE)</f>
        <v>46</v>
      </c>
      <c r="E864" t="str">
        <f>VLOOKUP(Table6[[#This Row],[Customer_ID]],Table1[],4,FALSE)</f>
        <v>Female</v>
      </c>
      <c r="F864" t="str">
        <f>VLOOKUP(Table6[[#This Row],[Customer_ID]],Table1[],6,FALSE)</f>
        <v>New Jersey</v>
      </c>
      <c r="G864" t="str">
        <f>VLOOKUP(Table6[[#This Row],[Customer_ID]],Table1[],8,FALSE)</f>
        <v>Gold</v>
      </c>
      <c r="H864" t="s">
        <v>888</v>
      </c>
      <c r="I864" s="16">
        <v>45412</v>
      </c>
      <c r="J864" t="s">
        <v>1673</v>
      </c>
      <c r="K864" t="str">
        <f>VLOOKUP($J864,'Product_Dim (2)'!$A$2:$G$101,{3,4,5,6},FALSE)</f>
        <v>Beauty</v>
      </c>
      <c r="L864" t="str">
        <f>VLOOKUP($J864,'Product_Dim (2)'!$A$2:$G$101,{4,5,6},FALSE)</f>
        <v>Haircare</v>
      </c>
      <c r="M864" s="6">
        <f t="array" ref="M864">VLOOKUP($J864,'Product_Dim (2)'!$A$2:$G$101,{6},FALSE)</f>
        <v>214.32</v>
      </c>
      <c r="N864">
        <f>VLOOKUP($J864,'Product_Dim (2)'!$A$2:$G$101,7,FALSE)</f>
        <v>383</v>
      </c>
      <c r="O864" t="s">
        <v>1749</v>
      </c>
      <c r="P864" t="str">
        <f>VLOOKUP($O864,'Store_Dim (2)'!$A$2:$E$21,2,FALSE)</f>
        <v>Johnson-Wright</v>
      </c>
      <c r="Q864" t="str">
        <f>VLOOKUP(Table6[[#This Row],[Store_ID]],Table4[],3,FALSE)</f>
        <v>North</v>
      </c>
      <c r="R864" t="str">
        <f>VLOOKUP(Table6[[#This Row],[Store_ID]],Table4[],4,FALSE)</f>
        <v>Hoodberg</v>
      </c>
      <c r="S864" t="str">
        <f>VLOOKUP(Table6[[#This Row],[Store_ID]],Table4[],5,FALSE)</f>
        <v>Outlet</v>
      </c>
      <c r="T864">
        <v>4</v>
      </c>
      <c r="U864" s="6">
        <v>770.65</v>
      </c>
      <c r="V864" s="10">
        <v>0.27</v>
      </c>
      <c r="W864" t="s">
        <v>1807</v>
      </c>
      <c r="X864" s="6">
        <v>2250.2979999999998</v>
      </c>
      <c r="AE864"/>
    </row>
    <row r="865" spans="1:31" x14ac:dyDescent="0.25">
      <c r="A865" t="s">
        <v>2672</v>
      </c>
      <c r="B865" t="str">
        <f>VLOOKUP(Table6[[#This Row],[Customer_ID]],Table1[[Customer_ID]:[Name]],2,FALSE)</f>
        <v>Sarah Brady</v>
      </c>
      <c r="C865" t="str">
        <f>VLOOKUP(Table6[[#This Row],[Customer_ID]],Table1[[Customer_ID]:[City]],5,FALSE)</f>
        <v>Johnsonland</v>
      </c>
      <c r="D865">
        <f>VLOOKUP(Table6[[#This Row],[Customer_ID]],Table1[],3,FALSE)</f>
        <v>47</v>
      </c>
      <c r="E865" t="str">
        <f>VLOOKUP(Table6[[#This Row],[Customer_ID]],Table1[],4,FALSE)</f>
        <v>Male</v>
      </c>
      <c r="F865" t="str">
        <f>VLOOKUP(Table6[[#This Row],[Customer_ID]],Table1[],6,FALSE)</f>
        <v>Iowa</v>
      </c>
      <c r="G865" t="str">
        <f>VLOOKUP(Table6[[#This Row],[Customer_ID]],Table1[],8,FALSE)</f>
        <v>Platinum</v>
      </c>
      <c r="H865" t="s">
        <v>657</v>
      </c>
      <c r="I865" s="16">
        <v>45767</v>
      </c>
      <c r="J865" t="s">
        <v>1591</v>
      </c>
      <c r="K865" t="str">
        <f>VLOOKUP($J865,'Product_Dim (2)'!$A$2:$G$101,{3,4,5,6},FALSE)</f>
        <v>Home</v>
      </c>
      <c r="L865" t="str">
        <f>VLOOKUP($J865,'Product_Dim (2)'!$A$2:$G$101,{4,5,6},FALSE)</f>
        <v>Kitchen</v>
      </c>
      <c r="M865" s="6">
        <f t="array" ref="M865">VLOOKUP($J865,'Product_Dim (2)'!$A$2:$G$101,{6},FALSE)</f>
        <v>19.52</v>
      </c>
      <c r="N865">
        <f>VLOOKUP($J865,'Product_Dim (2)'!$A$2:$G$101,7,FALSE)</f>
        <v>57</v>
      </c>
      <c r="O865" t="s">
        <v>1759</v>
      </c>
      <c r="P865" t="str">
        <f>VLOOKUP($O865,'Store_Dim (2)'!$A$2:$E$21,2,FALSE)</f>
        <v>Benson-Elliott</v>
      </c>
      <c r="Q865" t="str">
        <f>VLOOKUP(Table6[[#This Row],[Store_ID]],Table4[],3,FALSE)</f>
        <v>East</v>
      </c>
      <c r="R865" t="str">
        <f>VLOOKUP(Table6[[#This Row],[Store_ID]],Table4[],4,FALSE)</f>
        <v>Port Josephberg</v>
      </c>
      <c r="S865" t="str">
        <f>VLOOKUP(Table6[[#This Row],[Store_ID]],Table4[],5,FALSE)</f>
        <v>Online</v>
      </c>
      <c r="T865">
        <v>1</v>
      </c>
      <c r="U865" s="6">
        <v>649.22</v>
      </c>
      <c r="V865" s="10">
        <v>0.03</v>
      </c>
      <c r="W865" t="s">
        <v>1812</v>
      </c>
      <c r="X865" s="6">
        <v>629.74340000000007</v>
      </c>
      <c r="AE865"/>
    </row>
    <row r="866" spans="1:31" x14ac:dyDescent="0.25">
      <c r="A866" t="s">
        <v>2673</v>
      </c>
      <c r="B866" t="str">
        <f>VLOOKUP(Table6[[#This Row],[Customer_ID]],Table1[[Customer_ID]:[Name]],2,FALSE)</f>
        <v>Sherry Cabrera</v>
      </c>
      <c r="C866" t="str">
        <f>VLOOKUP(Table6[[#This Row],[Customer_ID]],Table1[[Customer_ID]:[City]],5,FALSE)</f>
        <v>Shannonview</v>
      </c>
      <c r="D866">
        <f>VLOOKUP(Table6[[#This Row],[Customer_ID]],Table1[],3,FALSE)</f>
        <v>55</v>
      </c>
      <c r="E866" t="str">
        <f>VLOOKUP(Table6[[#This Row],[Customer_ID]],Table1[],4,FALSE)</f>
        <v>Male</v>
      </c>
      <c r="F866" t="str">
        <f>VLOOKUP(Table6[[#This Row],[Customer_ID]],Table1[],6,FALSE)</f>
        <v>Pennsylvania</v>
      </c>
      <c r="G866" t="str">
        <f>VLOOKUP(Table6[[#This Row],[Customer_ID]],Table1[],8,FALSE)</f>
        <v>Silver</v>
      </c>
      <c r="H866" t="s">
        <v>1080</v>
      </c>
      <c r="I866" s="16">
        <v>45428</v>
      </c>
      <c r="J866" t="s">
        <v>1597</v>
      </c>
      <c r="K866" t="str">
        <f>VLOOKUP($J866,'Product_Dim (2)'!$A$2:$G$101,{3,4,5,6},FALSE)</f>
        <v>Home</v>
      </c>
      <c r="L866" t="str">
        <f>VLOOKUP($J866,'Product_Dim (2)'!$A$2:$G$101,{4,5,6},FALSE)</f>
        <v>Decor</v>
      </c>
      <c r="M866" s="6">
        <f t="array" ref="M866">VLOOKUP($J866,'Product_Dim (2)'!$A$2:$G$101,{6},FALSE)</f>
        <v>179.77</v>
      </c>
      <c r="N866">
        <f>VLOOKUP($J866,'Product_Dim (2)'!$A$2:$G$101,7,FALSE)</f>
        <v>305</v>
      </c>
      <c r="O866" t="s">
        <v>1772</v>
      </c>
      <c r="P866" t="str">
        <f>VLOOKUP($O866,'Store_Dim (2)'!$A$2:$E$21,2,FALSE)</f>
        <v>Hill, Wagner and Ballard</v>
      </c>
      <c r="Q866" t="str">
        <f>VLOOKUP(Table6[[#This Row],[Store_ID]],Table4[],3,FALSE)</f>
        <v>East</v>
      </c>
      <c r="R866" t="str">
        <f>VLOOKUP(Table6[[#This Row],[Store_ID]],Table4[],4,FALSE)</f>
        <v>East Davidville</v>
      </c>
      <c r="S866" t="str">
        <f>VLOOKUP(Table6[[#This Row],[Store_ID]],Table4[],5,FALSE)</f>
        <v>Online</v>
      </c>
      <c r="T866">
        <v>2</v>
      </c>
      <c r="U866" s="6">
        <v>379.78</v>
      </c>
      <c r="V866" s="10">
        <v>0.2</v>
      </c>
      <c r="W866" t="s">
        <v>1807</v>
      </c>
      <c r="X866" s="6">
        <v>607.64800000000002</v>
      </c>
      <c r="AE866"/>
    </row>
    <row r="867" spans="1:31" x14ac:dyDescent="0.25">
      <c r="A867" t="s">
        <v>2674</v>
      </c>
      <c r="B867" t="str">
        <f>VLOOKUP(Table6[[#This Row],[Customer_ID]],Table1[[Customer_ID]:[Name]],2,FALSE)</f>
        <v>Nicholas Webb</v>
      </c>
      <c r="C867" t="str">
        <f>VLOOKUP(Table6[[#This Row],[Customer_ID]],Table1[[Customer_ID]:[City]],5,FALSE)</f>
        <v>Lake Timothy</v>
      </c>
      <c r="D867">
        <f>VLOOKUP(Table6[[#This Row],[Customer_ID]],Table1[],3,FALSE)</f>
        <v>19</v>
      </c>
      <c r="E867" t="str">
        <f>VLOOKUP(Table6[[#This Row],[Customer_ID]],Table1[],4,FALSE)</f>
        <v>Male</v>
      </c>
      <c r="F867" t="str">
        <f>VLOOKUP(Table6[[#This Row],[Customer_ID]],Table1[],6,FALSE)</f>
        <v>Nevada</v>
      </c>
      <c r="G867" t="str">
        <f>VLOOKUP(Table6[[#This Row],[Customer_ID]],Table1[],8,FALSE)</f>
        <v>Gold</v>
      </c>
      <c r="H867" t="s">
        <v>788</v>
      </c>
      <c r="I867" s="16">
        <v>45770</v>
      </c>
      <c r="J867" t="s">
        <v>1617</v>
      </c>
      <c r="K867" t="str">
        <f>VLOOKUP($J867,'Product_Dim (2)'!$A$2:$G$101,{3,4,5,6},FALSE)</f>
        <v>Electronics</v>
      </c>
      <c r="L867" t="str">
        <f>VLOOKUP($J867,'Product_Dim (2)'!$A$2:$G$101,{4,5,6},FALSE)</f>
        <v>Computer</v>
      </c>
      <c r="M867" s="6">
        <f t="array" ref="M867">VLOOKUP($J867,'Product_Dim (2)'!$A$2:$G$101,{6},FALSE)</f>
        <v>253.33</v>
      </c>
      <c r="N867">
        <f>VLOOKUP($J867,'Product_Dim (2)'!$A$2:$G$101,7,FALSE)</f>
        <v>266</v>
      </c>
      <c r="O867" t="s">
        <v>1765</v>
      </c>
      <c r="P867" t="str">
        <f>VLOOKUP($O867,'Store_Dim (2)'!$A$2:$E$21,2,FALSE)</f>
        <v>Bean, Jones and Park</v>
      </c>
      <c r="Q867" t="str">
        <f>VLOOKUP(Table6[[#This Row],[Store_ID]],Table4[],3,FALSE)</f>
        <v>West</v>
      </c>
      <c r="R867" t="str">
        <f>VLOOKUP(Table6[[#This Row],[Store_ID]],Table4[],4,FALSE)</f>
        <v>Thompsonborough</v>
      </c>
      <c r="S867" t="str">
        <f>VLOOKUP(Table6[[#This Row],[Store_ID]],Table4[],5,FALSE)</f>
        <v>Online</v>
      </c>
      <c r="T867">
        <v>3</v>
      </c>
      <c r="U867" s="6">
        <v>924.15</v>
      </c>
      <c r="V867" s="10">
        <v>0.1</v>
      </c>
      <c r="W867" t="s">
        <v>1809</v>
      </c>
      <c r="X867" s="6">
        <v>2495.2049999999999</v>
      </c>
      <c r="AE867"/>
    </row>
    <row r="868" spans="1:31" x14ac:dyDescent="0.25">
      <c r="A868" t="s">
        <v>2675</v>
      </c>
      <c r="B868" t="str">
        <f>VLOOKUP(Table6[[#This Row],[Customer_ID]],Table1[[Customer_ID]:[Name]],2,FALSE)</f>
        <v>James Foster</v>
      </c>
      <c r="C868" t="str">
        <f>VLOOKUP(Table6[[#This Row],[Customer_ID]],Table1[[Customer_ID]:[City]],5,FALSE)</f>
        <v>East Audrey</v>
      </c>
      <c r="D868">
        <f>VLOOKUP(Table6[[#This Row],[Customer_ID]],Table1[],3,FALSE)</f>
        <v>19</v>
      </c>
      <c r="E868" t="str">
        <f>VLOOKUP(Table6[[#This Row],[Customer_ID]],Table1[],4,FALSE)</f>
        <v>Male</v>
      </c>
      <c r="F868" t="str">
        <f>VLOOKUP(Table6[[#This Row],[Customer_ID]],Table1[],6,FALSE)</f>
        <v>Utah</v>
      </c>
      <c r="G868" t="str">
        <f>VLOOKUP(Table6[[#This Row],[Customer_ID]],Table1[],8,FALSE)</f>
        <v>Gold</v>
      </c>
      <c r="H868" t="s">
        <v>1430</v>
      </c>
      <c r="I868" s="16">
        <v>45571</v>
      </c>
      <c r="J868" t="s">
        <v>1621</v>
      </c>
      <c r="K868" t="str">
        <f>VLOOKUP($J868,'Product_Dim (2)'!$A$2:$G$101,{3,4,5,6},FALSE)</f>
        <v>Sports</v>
      </c>
      <c r="L868" t="str">
        <f>VLOOKUP($J868,'Product_Dim (2)'!$A$2:$G$101,{4,5,6},FALSE)</f>
        <v>Team Sports</v>
      </c>
      <c r="M868" s="6">
        <f t="array" ref="M868">VLOOKUP($J868,'Product_Dim (2)'!$A$2:$G$101,{6},FALSE)</f>
        <v>318.91000000000003</v>
      </c>
      <c r="N868">
        <f>VLOOKUP($J868,'Product_Dim (2)'!$A$2:$G$101,7,FALSE)</f>
        <v>114</v>
      </c>
      <c r="O868" t="s">
        <v>1790</v>
      </c>
      <c r="P868" t="str">
        <f>VLOOKUP($O868,'Store_Dim (2)'!$A$2:$E$21,2,FALSE)</f>
        <v>Holloway Ltd</v>
      </c>
      <c r="Q868" t="str">
        <f>VLOOKUP(Table6[[#This Row],[Store_ID]],Table4[],3,FALSE)</f>
        <v>North</v>
      </c>
      <c r="R868" t="str">
        <f>VLOOKUP(Table6[[#This Row],[Store_ID]],Table4[],4,FALSE)</f>
        <v>Bensonhaven</v>
      </c>
      <c r="S868" t="str">
        <f>VLOOKUP(Table6[[#This Row],[Store_ID]],Table4[],5,FALSE)</f>
        <v>Flagship</v>
      </c>
      <c r="T868">
        <v>3</v>
      </c>
      <c r="U868" s="6">
        <v>144.66999999999999</v>
      </c>
      <c r="V868" s="10">
        <v>0.28999999999999998</v>
      </c>
      <c r="W868" t="s">
        <v>1812</v>
      </c>
      <c r="X868" s="6">
        <v>308.14710000000002</v>
      </c>
      <c r="AE868"/>
    </row>
    <row r="869" spans="1:31" x14ac:dyDescent="0.25">
      <c r="A869" t="s">
        <v>2676</v>
      </c>
      <c r="B869" t="str">
        <f>VLOOKUP(Table6[[#This Row],[Customer_ID]],Table1[[Customer_ID]:[Name]],2,FALSE)</f>
        <v>Joel Robinson</v>
      </c>
      <c r="C869" t="str">
        <f>VLOOKUP(Table6[[#This Row],[Customer_ID]],Table1[[Customer_ID]:[City]],5,FALSE)</f>
        <v>Lake Danielport</v>
      </c>
      <c r="D869">
        <f>VLOOKUP(Table6[[#This Row],[Customer_ID]],Table1[],3,FALSE)</f>
        <v>62</v>
      </c>
      <c r="E869" t="str">
        <f>VLOOKUP(Table6[[#This Row],[Customer_ID]],Table1[],4,FALSE)</f>
        <v>Male</v>
      </c>
      <c r="F869" t="str">
        <f>VLOOKUP(Table6[[#This Row],[Customer_ID]],Table1[],6,FALSE)</f>
        <v>Hawaii</v>
      </c>
      <c r="G869" t="str">
        <f>VLOOKUP(Table6[[#This Row],[Customer_ID]],Table1[],8,FALSE)</f>
        <v>Platinum</v>
      </c>
      <c r="H869" t="s">
        <v>414</v>
      </c>
      <c r="I869" s="16">
        <v>45700</v>
      </c>
      <c r="J869" t="s">
        <v>1597</v>
      </c>
      <c r="K869" t="str">
        <f>VLOOKUP($J869,'Product_Dim (2)'!$A$2:$G$101,{3,4,5,6},FALSE)</f>
        <v>Home</v>
      </c>
      <c r="L869" t="str">
        <f>VLOOKUP($J869,'Product_Dim (2)'!$A$2:$G$101,{4,5,6},FALSE)</f>
        <v>Decor</v>
      </c>
      <c r="M869" s="6">
        <f t="array" ref="M869">VLOOKUP($J869,'Product_Dim (2)'!$A$2:$G$101,{6},FALSE)</f>
        <v>179.77</v>
      </c>
      <c r="N869">
        <f>VLOOKUP($J869,'Product_Dim (2)'!$A$2:$G$101,7,FALSE)</f>
        <v>305</v>
      </c>
      <c r="O869" t="s">
        <v>1784</v>
      </c>
      <c r="P869" t="str">
        <f>VLOOKUP($O869,'Store_Dim (2)'!$A$2:$E$21,2,FALSE)</f>
        <v>Shelton PLC</v>
      </c>
      <c r="Q869" t="str">
        <f>VLOOKUP(Table6[[#This Row],[Store_ID]],Table4[],3,FALSE)</f>
        <v>North</v>
      </c>
      <c r="R869" t="str">
        <f>VLOOKUP(Table6[[#This Row],[Store_ID]],Table4[],4,FALSE)</f>
        <v>East Jenniferstad</v>
      </c>
      <c r="S869" t="str">
        <f>VLOOKUP(Table6[[#This Row],[Store_ID]],Table4[],5,FALSE)</f>
        <v>Flagship</v>
      </c>
      <c r="T869">
        <v>2</v>
      </c>
      <c r="U869" s="6">
        <v>667.17</v>
      </c>
      <c r="V869" s="10">
        <v>0.1</v>
      </c>
      <c r="W869" t="s">
        <v>1809</v>
      </c>
      <c r="X869" s="6">
        <v>1200.9059999999999</v>
      </c>
      <c r="AE869"/>
    </row>
    <row r="870" spans="1:31" x14ac:dyDescent="0.25">
      <c r="A870" t="s">
        <v>2677</v>
      </c>
      <c r="B870" t="str">
        <f>VLOOKUP(Table6[[#This Row],[Customer_ID]],Table1[[Customer_ID]:[Name]],2,FALSE)</f>
        <v>Cassandra Perez</v>
      </c>
      <c r="C870" t="str">
        <f>VLOOKUP(Table6[[#This Row],[Customer_ID]],Table1[[Customer_ID]:[City]],5,FALSE)</f>
        <v>Brandonville</v>
      </c>
      <c r="D870">
        <f>VLOOKUP(Table6[[#This Row],[Customer_ID]],Table1[],3,FALSE)</f>
        <v>31</v>
      </c>
      <c r="E870" t="str">
        <f>VLOOKUP(Table6[[#This Row],[Customer_ID]],Table1[],4,FALSE)</f>
        <v>Male</v>
      </c>
      <c r="F870" t="str">
        <f>VLOOKUP(Table6[[#This Row],[Customer_ID]],Table1[],6,FALSE)</f>
        <v>Mississippi</v>
      </c>
      <c r="G870" t="str">
        <f>VLOOKUP(Table6[[#This Row],[Customer_ID]],Table1[],8,FALSE)</f>
        <v>Bronze</v>
      </c>
      <c r="H870" t="s">
        <v>1238</v>
      </c>
      <c r="I870" s="16">
        <v>45382</v>
      </c>
      <c r="J870" t="s">
        <v>1663</v>
      </c>
      <c r="K870" t="str">
        <f>VLOOKUP($J870,'Product_Dim (2)'!$A$2:$G$101,{3,4,5,6},FALSE)</f>
        <v>Beauty</v>
      </c>
      <c r="L870" t="str">
        <f>VLOOKUP($J870,'Product_Dim (2)'!$A$2:$G$101,{4,5,6},FALSE)</f>
        <v>Haircare</v>
      </c>
      <c r="M870" s="6">
        <f t="array" ref="M870">VLOOKUP($J870,'Product_Dim (2)'!$A$2:$G$101,{6},FALSE)</f>
        <v>340.39</v>
      </c>
      <c r="N870">
        <f>VLOOKUP($J870,'Product_Dim (2)'!$A$2:$G$101,7,FALSE)</f>
        <v>177</v>
      </c>
      <c r="O870" t="s">
        <v>1749</v>
      </c>
      <c r="P870" t="str">
        <f>VLOOKUP($O870,'Store_Dim (2)'!$A$2:$E$21,2,FALSE)</f>
        <v>Johnson-Wright</v>
      </c>
      <c r="Q870" t="str">
        <f>VLOOKUP(Table6[[#This Row],[Store_ID]],Table4[],3,FALSE)</f>
        <v>North</v>
      </c>
      <c r="R870" t="str">
        <f>VLOOKUP(Table6[[#This Row],[Store_ID]],Table4[],4,FALSE)</f>
        <v>Hoodberg</v>
      </c>
      <c r="S870" t="str">
        <f>VLOOKUP(Table6[[#This Row],[Store_ID]],Table4[],5,FALSE)</f>
        <v>Outlet</v>
      </c>
      <c r="T870">
        <v>1</v>
      </c>
      <c r="U870" s="6">
        <v>984.6</v>
      </c>
      <c r="V870" s="10">
        <v>0.22</v>
      </c>
      <c r="W870" t="s">
        <v>1807</v>
      </c>
      <c r="X870" s="6">
        <v>767.98800000000006</v>
      </c>
      <c r="AE870"/>
    </row>
    <row r="871" spans="1:31" x14ac:dyDescent="0.25">
      <c r="A871" t="s">
        <v>2678</v>
      </c>
      <c r="B871" t="str">
        <f>VLOOKUP(Table6[[#This Row],[Customer_ID]],Table1[[Customer_ID]:[Name]],2,FALSE)</f>
        <v>Aaron Luna</v>
      </c>
      <c r="C871" t="str">
        <f>VLOOKUP(Table6[[#This Row],[Customer_ID]],Table1[[Customer_ID]:[City]],5,FALSE)</f>
        <v>Gilltown</v>
      </c>
      <c r="D871">
        <f>VLOOKUP(Table6[[#This Row],[Customer_ID]],Table1[],3,FALSE)</f>
        <v>21</v>
      </c>
      <c r="E871" t="str">
        <f>VLOOKUP(Table6[[#This Row],[Customer_ID]],Table1[],4,FALSE)</f>
        <v>Female</v>
      </c>
      <c r="F871" t="str">
        <f>VLOOKUP(Table6[[#This Row],[Customer_ID]],Table1[],6,FALSE)</f>
        <v>Ohio</v>
      </c>
      <c r="G871" t="str">
        <f>VLOOKUP(Table6[[#This Row],[Customer_ID]],Table1[],8,FALSE)</f>
        <v>Bronze</v>
      </c>
      <c r="H871" t="s">
        <v>879</v>
      </c>
      <c r="I871" s="16">
        <v>45260</v>
      </c>
      <c r="J871" t="s">
        <v>1557</v>
      </c>
      <c r="K871" t="str">
        <f>VLOOKUP($J871,'Product_Dim (2)'!$A$2:$G$101,{3,4,5,6},FALSE)</f>
        <v>Electronics</v>
      </c>
      <c r="L871" t="str">
        <f>VLOOKUP($J871,'Product_Dim (2)'!$A$2:$G$101,{4,5,6},FALSE)</f>
        <v>Accessories</v>
      </c>
      <c r="M871" s="6">
        <f t="array" ref="M871">VLOOKUP($J871,'Product_Dim (2)'!$A$2:$G$101,{6},FALSE)</f>
        <v>242.23</v>
      </c>
      <c r="N871">
        <f>VLOOKUP($J871,'Product_Dim (2)'!$A$2:$G$101,7,FALSE)</f>
        <v>453</v>
      </c>
      <c r="O871" t="s">
        <v>1765</v>
      </c>
      <c r="P871" t="str">
        <f>VLOOKUP($O871,'Store_Dim (2)'!$A$2:$E$21,2,FALSE)</f>
        <v>Bean, Jones and Park</v>
      </c>
      <c r="Q871" t="str">
        <f>VLOOKUP(Table6[[#This Row],[Store_ID]],Table4[],3,FALSE)</f>
        <v>West</v>
      </c>
      <c r="R871" t="str">
        <f>VLOOKUP(Table6[[#This Row],[Store_ID]],Table4[],4,FALSE)</f>
        <v>Thompsonborough</v>
      </c>
      <c r="S871" t="str">
        <f>VLOOKUP(Table6[[#This Row],[Store_ID]],Table4[],5,FALSE)</f>
        <v>Online</v>
      </c>
      <c r="T871">
        <v>1</v>
      </c>
      <c r="U871" s="6">
        <v>139.29</v>
      </c>
      <c r="V871" s="10">
        <v>0</v>
      </c>
      <c r="W871" t="s">
        <v>1807</v>
      </c>
      <c r="X871" s="6">
        <v>139.29</v>
      </c>
      <c r="AE871"/>
    </row>
    <row r="872" spans="1:31" x14ac:dyDescent="0.25">
      <c r="A872" t="s">
        <v>2679</v>
      </c>
      <c r="B872" t="str">
        <f>VLOOKUP(Table6[[#This Row],[Customer_ID]],Table1[[Customer_ID]:[Name]],2,FALSE)</f>
        <v>Robert Jones Dds</v>
      </c>
      <c r="C872" t="str">
        <f>VLOOKUP(Table6[[#This Row],[Customer_ID]],Table1[[Customer_ID]:[City]],5,FALSE)</f>
        <v>Tristanton</v>
      </c>
      <c r="D872">
        <f>VLOOKUP(Table6[[#This Row],[Customer_ID]],Table1[],3,FALSE)</f>
        <v>25</v>
      </c>
      <c r="E872" t="str">
        <f>VLOOKUP(Table6[[#This Row],[Customer_ID]],Table1[],4,FALSE)</f>
        <v>Male</v>
      </c>
      <c r="F872" t="str">
        <f>VLOOKUP(Table6[[#This Row],[Customer_ID]],Table1[],6,FALSE)</f>
        <v>Oklahoma</v>
      </c>
      <c r="G872" t="str">
        <f>VLOOKUP(Table6[[#This Row],[Customer_ID]],Table1[],8,FALSE)</f>
        <v>Platinum</v>
      </c>
      <c r="H872" t="s">
        <v>134</v>
      </c>
      <c r="I872" s="16">
        <v>45702</v>
      </c>
      <c r="J872" t="s">
        <v>1563</v>
      </c>
      <c r="K872" t="str">
        <f>VLOOKUP($J872,'Product_Dim (2)'!$A$2:$G$101,{3,4,5,6},FALSE)</f>
        <v>Beauty</v>
      </c>
      <c r="L872" t="str">
        <f>VLOOKUP($J872,'Product_Dim (2)'!$A$2:$G$101,{4,5,6},FALSE)</f>
        <v>Grooming</v>
      </c>
      <c r="M872" s="6">
        <f t="array" ref="M872">VLOOKUP($J872,'Product_Dim (2)'!$A$2:$G$101,{6},FALSE)</f>
        <v>337.42</v>
      </c>
      <c r="N872">
        <f>VLOOKUP($J872,'Product_Dim (2)'!$A$2:$G$101,7,FALSE)</f>
        <v>256</v>
      </c>
      <c r="O872" t="s">
        <v>1765</v>
      </c>
      <c r="P872" t="str">
        <f>VLOOKUP($O872,'Store_Dim (2)'!$A$2:$E$21,2,FALSE)</f>
        <v>Bean, Jones and Park</v>
      </c>
      <c r="Q872" t="str">
        <f>VLOOKUP(Table6[[#This Row],[Store_ID]],Table4[],3,FALSE)</f>
        <v>West</v>
      </c>
      <c r="R872" t="str">
        <f>VLOOKUP(Table6[[#This Row],[Store_ID]],Table4[],4,FALSE)</f>
        <v>Thompsonborough</v>
      </c>
      <c r="S872" t="str">
        <f>VLOOKUP(Table6[[#This Row],[Store_ID]],Table4[],5,FALSE)</f>
        <v>Online</v>
      </c>
      <c r="T872">
        <v>3</v>
      </c>
      <c r="U872" s="6">
        <v>459.57</v>
      </c>
      <c r="V872" s="10">
        <v>0.1</v>
      </c>
      <c r="W872" t="s">
        <v>1812</v>
      </c>
      <c r="X872" s="6">
        <v>1240.8389999999999</v>
      </c>
      <c r="AE872"/>
    </row>
    <row r="873" spans="1:31" x14ac:dyDescent="0.25">
      <c r="A873" t="s">
        <v>2680</v>
      </c>
      <c r="B873" t="str">
        <f>VLOOKUP(Table6[[#This Row],[Customer_ID]],Table1[[Customer_ID]:[Name]],2,FALSE)</f>
        <v>Cody Diaz</v>
      </c>
      <c r="C873" t="str">
        <f>VLOOKUP(Table6[[#This Row],[Customer_ID]],Table1[[Customer_ID]:[City]],5,FALSE)</f>
        <v>South Aaronside</v>
      </c>
      <c r="D873">
        <f>VLOOKUP(Table6[[#This Row],[Customer_ID]],Table1[],3,FALSE)</f>
        <v>27</v>
      </c>
      <c r="E873" t="str">
        <f>VLOOKUP(Table6[[#This Row],[Customer_ID]],Table1[],4,FALSE)</f>
        <v>Female</v>
      </c>
      <c r="F873" t="str">
        <f>VLOOKUP(Table6[[#This Row],[Customer_ID]],Table1[],6,FALSE)</f>
        <v>New Hampshire</v>
      </c>
      <c r="G873" t="str">
        <f>VLOOKUP(Table6[[#This Row],[Customer_ID]],Table1[],8,FALSE)</f>
        <v>Silver</v>
      </c>
      <c r="H873" t="s">
        <v>241</v>
      </c>
      <c r="I873" s="16">
        <v>45302</v>
      </c>
      <c r="J873" t="s">
        <v>1611</v>
      </c>
      <c r="K873" t="str">
        <f>VLOOKUP($J873,'Product_Dim (2)'!$A$2:$G$101,{3,4,5,6},FALSE)</f>
        <v>Electronics</v>
      </c>
      <c r="L873" t="str">
        <f>VLOOKUP($J873,'Product_Dim (2)'!$A$2:$G$101,{4,5,6},FALSE)</f>
        <v>Audio</v>
      </c>
      <c r="M873" s="6">
        <f t="array" ref="M873">VLOOKUP($J873,'Product_Dim (2)'!$A$2:$G$101,{6},FALSE)</f>
        <v>38.520000000000003</v>
      </c>
      <c r="N873">
        <f>VLOOKUP($J873,'Product_Dim (2)'!$A$2:$G$101,7,FALSE)</f>
        <v>378</v>
      </c>
      <c r="O873" t="s">
        <v>1784</v>
      </c>
      <c r="P873" t="str">
        <f>VLOOKUP($O873,'Store_Dim (2)'!$A$2:$E$21,2,FALSE)</f>
        <v>Shelton PLC</v>
      </c>
      <c r="Q873" t="str">
        <f>VLOOKUP(Table6[[#This Row],[Store_ID]],Table4[],3,FALSE)</f>
        <v>North</v>
      </c>
      <c r="R873" t="str">
        <f>VLOOKUP(Table6[[#This Row],[Store_ID]],Table4[],4,FALSE)</f>
        <v>East Jenniferstad</v>
      </c>
      <c r="S873" t="str">
        <f>VLOOKUP(Table6[[#This Row],[Store_ID]],Table4[],5,FALSE)</f>
        <v>Flagship</v>
      </c>
      <c r="T873">
        <v>1</v>
      </c>
      <c r="U873" s="6">
        <v>517.82000000000005</v>
      </c>
      <c r="V873" s="10">
        <v>0.28999999999999998</v>
      </c>
      <c r="W873" t="s">
        <v>1807</v>
      </c>
      <c r="X873" s="6">
        <v>367.65219999999999</v>
      </c>
      <c r="AE873"/>
    </row>
    <row r="874" spans="1:31" x14ac:dyDescent="0.25">
      <c r="A874" t="s">
        <v>2681</v>
      </c>
      <c r="B874" t="str">
        <f>VLOOKUP(Table6[[#This Row],[Customer_ID]],Table1[[Customer_ID]:[Name]],2,FALSE)</f>
        <v>Tanya Lopez</v>
      </c>
      <c r="C874" t="str">
        <f>VLOOKUP(Table6[[#This Row],[Customer_ID]],Table1[[Customer_ID]:[City]],5,FALSE)</f>
        <v>West Jeffreyburgh</v>
      </c>
      <c r="D874">
        <f>VLOOKUP(Table6[[#This Row],[Customer_ID]],Table1[],3,FALSE)</f>
        <v>34</v>
      </c>
      <c r="E874" t="str">
        <f>VLOOKUP(Table6[[#This Row],[Customer_ID]],Table1[],4,FALSE)</f>
        <v>Female</v>
      </c>
      <c r="F874" t="str">
        <f>VLOOKUP(Table6[[#This Row],[Customer_ID]],Table1[],6,FALSE)</f>
        <v>Iowa</v>
      </c>
      <c r="G874" t="str">
        <f>VLOOKUP(Table6[[#This Row],[Customer_ID]],Table1[],8,FALSE)</f>
        <v>Gold</v>
      </c>
      <c r="H874" t="s">
        <v>1171</v>
      </c>
      <c r="I874" s="16">
        <v>45653</v>
      </c>
      <c r="J874" t="s">
        <v>1683</v>
      </c>
      <c r="K874" t="str">
        <f>VLOOKUP($J874,'Product_Dim (2)'!$A$2:$G$101,{3,4,5,6},FALSE)</f>
        <v>Electronics</v>
      </c>
      <c r="L874" t="str">
        <f>VLOOKUP($J874,'Product_Dim (2)'!$A$2:$G$101,{4,5,6},FALSE)</f>
        <v>Computer</v>
      </c>
      <c r="M874" s="6">
        <f t="array" ref="M874">VLOOKUP($J874,'Product_Dim (2)'!$A$2:$G$101,{6},FALSE)</f>
        <v>392.89</v>
      </c>
      <c r="N874">
        <f>VLOOKUP($J874,'Product_Dim (2)'!$A$2:$G$101,7,FALSE)</f>
        <v>320</v>
      </c>
      <c r="O874" t="s">
        <v>1759</v>
      </c>
      <c r="P874" t="str">
        <f>VLOOKUP($O874,'Store_Dim (2)'!$A$2:$E$21,2,FALSE)</f>
        <v>Benson-Elliott</v>
      </c>
      <c r="Q874" t="str">
        <f>VLOOKUP(Table6[[#This Row],[Store_ID]],Table4[],3,FALSE)</f>
        <v>East</v>
      </c>
      <c r="R874" t="str">
        <f>VLOOKUP(Table6[[#This Row],[Store_ID]],Table4[],4,FALSE)</f>
        <v>Port Josephberg</v>
      </c>
      <c r="S874" t="str">
        <f>VLOOKUP(Table6[[#This Row],[Store_ID]],Table4[],5,FALSE)</f>
        <v>Online</v>
      </c>
      <c r="T874">
        <v>4</v>
      </c>
      <c r="U874" s="6">
        <v>282.45</v>
      </c>
      <c r="V874" s="10">
        <v>0.28999999999999998</v>
      </c>
      <c r="W874" t="s">
        <v>1812</v>
      </c>
      <c r="X874" s="6">
        <v>802.1579999999999</v>
      </c>
      <c r="AE874"/>
    </row>
    <row r="875" spans="1:31" x14ac:dyDescent="0.25">
      <c r="A875" t="s">
        <v>2682</v>
      </c>
      <c r="B875" t="str">
        <f>VLOOKUP(Table6[[#This Row],[Customer_ID]],Table1[[Customer_ID]:[Name]],2,FALSE)</f>
        <v>Tyler Weber</v>
      </c>
      <c r="C875" t="str">
        <f>VLOOKUP(Table6[[#This Row],[Customer_ID]],Table1[[Customer_ID]:[City]],5,FALSE)</f>
        <v>East Yvette</v>
      </c>
      <c r="D875">
        <f>VLOOKUP(Table6[[#This Row],[Customer_ID]],Table1[],3,FALSE)</f>
        <v>54</v>
      </c>
      <c r="E875" t="str">
        <f>VLOOKUP(Table6[[#This Row],[Customer_ID]],Table1[],4,FALSE)</f>
        <v>Male</v>
      </c>
      <c r="F875" t="str">
        <f>VLOOKUP(Table6[[#This Row],[Customer_ID]],Table1[],6,FALSE)</f>
        <v>Illinois</v>
      </c>
      <c r="G875" t="str">
        <f>VLOOKUP(Table6[[#This Row],[Customer_ID]],Table1[],8,FALSE)</f>
        <v>Gold</v>
      </c>
      <c r="H875" t="s">
        <v>1389</v>
      </c>
      <c r="I875" s="16">
        <v>45250</v>
      </c>
      <c r="J875" t="s">
        <v>1705</v>
      </c>
      <c r="K875" t="str">
        <f>VLOOKUP($J875,'Product_Dim (2)'!$A$2:$G$101,{3,4,5,6},FALSE)</f>
        <v>Home</v>
      </c>
      <c r="L875" t="str">
        <f>VLOOKUP($J875,'Product_Dim (2)'!$A$2:$G$101,{4,5,6},FALSE)</f>
        <v>Lighting</v>
      </c>
      <c r="M875" s="6">
        <f t="array" ref="M875">VLOOKUP($J875,'Product_Dim (2)'!$A$2:$G$101,{6},FALSE)</f>
        <v>371.38</v>
      </c>
      <c r="N875">
        <f>VLOOKUP($J875,'Product_Dim (2)'!$A$2:$G$101,7,FALSE)</f>
        <v>220</v>
      </c>
      <c r="O875" t="s">
        <v>1762</v>
      </c>
      <c r="P875" t="str">
        <f>VLOOKUP($O875,'Store_Dim (2)'!$A$2:$E$21,2,FALSE)</f>
        <v>Martinez-Mullins</v>
      </c>
      <c r="Q875" t="str">
        <f>VLOOKUP(Table6[[#This Row],[Store_ID]],Table4[],3,FALSE)</f>
        <v>South</v>
      </c>
      <c r="R875" t="str">
        <f>VLOOKUP(Table6[[#This Row],[Store_ID]],Table4[],4,FALSE)</f>
        <v>Williamsfurt</v>
      </c>
      <c r="S875" t="str">
        <f>VLOOKUP(Table6[[#This Row],[Store_ID]],Table4[],5,FALSE)</f>
        <v>Online</v>
      </c>
      <c r="T875">
        <v>2</v>
      </c>
      <c r="U875" s="6">
        <v>386.46</v>
      </c>
      <c r="V875" s="10">
        <v>0.23</v>
      </c>
      <c r="W875" t="s">
        <v>1812</v>
      </c>
      <c r="X875" s="6">
        <v>595.14840000000004</v>
      </c>
      <c r="AE875"/>
    </row>
    <row r="876" spans="1:31" x14ac:dyDescent="0.25">
      <c r="A876" t="s">
        <v>2683</v>
      </c>
      <c r="B876" t="str">
        <f>VLOOKUP(Table6[[#This Row],[Customer_ID]],Table1[[Customer_ID]:[Name]],2,FALSE)</f>
        <v>Anthony Garcia</v>
      </c>
      <c r="C876" t="str">
        <f>VLOOKUP(Table6[[#This Row],[Customer_ID]],Table1[[Customer_ID]:[City]],5,FALSE)</f>
        <v>Taraberg</v>
      </c>
      <c r="D876">
        <f>VLOOKUP(Table6[[#This Row],[Customer_ID]],Table1[],3,FALSE)</f>
        <v>60</v>
      </c>
      <c r="E876" t="str">
        <f>VLOOKUP(Table6[[#This Row],[Customer_ID]],Table1[],4,FALSE)</f>
        <v>Male</v>
      </c>
      <c r="F876" t="str">
        <f>VLOOKUP(Table6[[#This Row],[Customer_ID]],Table1[],6,FALSE)</f>
        <v>Arizona</v>
      </c>
      <c r="G876" t="str">
        <f>VLOOKUP(Table6[[#This Row],[Customer_ID]],Table1[],8,FALSE)</f>
        <v>Silver</v>
      </c>
      <c r="H876" t="s">
        <v>634</v>
      </c>
      <c r="I876" s="16">
        <v>45661</v>
      </c>
      <c r="J876" t="s">
        <v>1569</v>
      </c>
      <c r="K876" t="str">
        <f>VLOOKUP($J876,'Product_Dim (2)'!$A$2:$G$101,{3,4,5,6},FALSE)</f>
        <v>Sports</v>
      </c>
      <c r="L876" t="str">
        <f>VLOOKUP($J876,'Product_Dim (2)'!$A$2:$G$101,{4,5,6},FALSE)</f>
        <v>Equipment</v>
      </c>
      <c r="M876" s="6">
        <f t="array" ref="M876">VLOOKUP($J876,'Product_Dim (2)'!$A$2:$G$101,{6},FALSE)</f>
        <v>21.34</v>
      </c>
      <c r="N876">
        <f>VLOOKUP($J876,'Product_Dim (2)'!$A$2:$G$101,7,FALSE)</f>
        <v>65</v>
      </c>
      <c r="O876" t="s">
        <v>1749</v>
      </c>
      <c r="P876" t="str">
        <f>VLOOKUP($O876,'Store_Dim (2)'!$A$2:$E$21,2,FALSE)</f>
        <v>Johnson-Wright</v>
      </c>
      <c r="Q876" t="str">
        <f>VLOOKUP(Table6[[#This Row],[Store_ID]],Table4[],3,FALSE)</f>
        <v>North</v>
      </c>
      <c r="R876" t="str">
        <f>VLOOKUP(Table6[[#This Row],[Store_ID]],Table4[],4,FALSE)</f>
        <v>Hoodberg</v>
      </c>
      <c r="S876" t="str">
        <f>VLOOKUP(Table6[[#This Row],[Store_ID]],Table4[],5,FALSE)</f>
        <v>Outlet</v>
      </c>
      <c r="T876">
        <v>1</v>
      </c>
      <c r="U876" s="6">
        <v>270.45</v>
      </c>
      <c r="V876" s="10">
        <v>0.15</v>
      </c>
      <c r="W876" t="s">
        <v>1812</v>
      </c>
      <c r="X876" s="6">
        <v>229.88249999999999</v>
      </c>
      <c r="AE876"/>
    </row>
    <row r="877" spans="1:31" x14ac:dyDescent="0.25">
      <c r="A877" t="s">
        <v>2684</v>
      </c>
      <c r="B877" t="str">
        <f>VLOOKUP(Table6[[#This Row],[Customer_ID]],Table1[[Customer_ID]:[Name]],2,FALSE)</f>
        <v>James Gibbs</v>
      </c>
      <c r="C877" t="str">
        <f>VLOOKUP(Table6[[#This Row],[Customer_ID]],Table1[[Customer_ID]:[City]],5,FALSE)</f>
        <v>Mooneyshire</v>
      </c>
      <c r="D877">
        <f>VLOOKUP(Table6[[#This Row],[Customer_ID]],Table1[],3,FALSE)</f>
        <v>21</v>
      </c>
      <c r="E877" t="str">
        <f>VLOOKUP(Table6[[#This Row],[Customer_ID]],Table1[],4,FALSE)</f>
        <v>Male</v>
      </c>
      <c r="F877" t="str">
        <f>VLOOKUP(Table6[[#This Row],[Customer_ID]],Table1[],6,FALSE)</f>
        <v>Alaska</v>
      </c>
      <c r="G877" t="str">
        <f>VLOOKUP(Table6[[#This Row],[Customer_ID]],Table1[],8,FALSE)</f>
        <v>Platinum</v>
      </c>
      <c r="H877" t="s">
        <v>159</v>
      </c>
      <c r="I877" s="16">
        <v>45493</v>
      </c>
      <c r="J877" t="s">
        <v>1683</v>
      </c>
      <c r="K877" t="str">
        <f>VLOOKUP($J877,'Product_Dim (2)'!$A$2:$G$101,{3,4,5,6},FALSE)</f>
        <v>Electronics</v>
      </c>
      <c r="L877" t="str">
        <f>VLOOKUP($J877,'Product_Dim (2)'!$A$2:$G$101,{4,5,6},FALSE)</f>
        <v>Computer</v>
      </c>
      <c r="M877" s="6">
        <f t="array" ref="M877">VLOOKUP($J877,'Product_Dim (2)'!$A$2:$G$101,{6},FALSE)</f>
        <v>392.89</v>
      </c>
      <c r="N877">
        <f>VLOOKUP($J877,'Product_Dim (2)'!$A$2:$G$101,7,FALSE)</f>
        <v>320</v>
      </c>
      <c r="O877" t="s">
        <v>1772</v>
      </c>
      <c r="P877" t="str">
        <f>VLOOKUP($O877,'Store_Dim (2)'!$A$2:$E$21,2,FALSE)</f>
        <v>Hill, Wagner and Ballard</v>
      </c>
      <c r="Q877" t="str">
        <f>VLOOKUP(Table6[[#This Row],[Store_ID]],Table4[],3,FALSE)</f>
        <v>East</v>
      </c>
      <c r="R877" t="str">
        <f>VLOOKUP(Table6[[#This Row],[Store_ID]],Table4[],4,FALSE)</f>
        <v>East Davidville</v>
      </c>
      <c r="S877" t="str">
        <f>VLOOKUP(Table6[[#This Row],[Store_ID]],Table4[],5,FALSE)</f>
        <v>Online</v>
      </c>
      <c r="T877">
        <v>4</v>
      </c>
      <c r="U877" s="6">
        <v>762.94</v>
      </c>
      <c r="V877" s="10">
        <v>0.09</v>
      </c>
      <c r="W877" t="s">
        <v>1812</v>
      </c>
      <c r="X877" s="6">
        <v>2777.1016</v>
      </c>
      <c r="AE877"/>
    </row>
    <row r="878" spans="1:31" x14ac:dyDescent="0.25">
      <c r="A878" t="s">
        <v>2685</v>
      </c>
      <c r="B878" t="str">
        <f>VLOOKUP(Table6[[#This Row],[Customer_ID]],Table1[[Customer_ID]:[Name]],2,FALSE)</f>
        <v>Justin Lopez</v>
      </c>
      <c r="C878" t="str">
        <f>VLOOKUP(Table6[[#This Row],[Customer_ID]],Table1[[Customer_ID]:[City]],5,FALSE)</f>
        <v>Port Cheryl</v>
      </c>
      <c r="D878">
        <f>VLOOKUP(Table6[[#This Row],[Customer_ID]],Table1[],3,FALSE)</f>
        <v>21</v>
      </c>
      <c r="E878" t="str">
        <f>VLOOKUP(Table6[[#This Row],[Customer_ID]],Table1[],4,FALSE)</f>
        <v>Male</v>
      </c>
      <c r="F878" t="str">
        <f>VLOOKUP(Table6[[#This Row],[Customer_ID]],Table1[],6,FALSE)</f>
        <v>Texas</v>
      </c>
      <c r="G878" t="str">
        <f>VLOOKUP(Table6[[#This Row],[Customer_ID]],Table1[],8,FALSE)</f>
        <v>Gold</v>
      </c>
      <c r="H878" t="s">
        <v>1501</v>
      </c>
      <c r="I878" s="16">
        <v>45242</v>
      </c>
      <c r="J878" t="s">
        <v>1613</v>
      </c>
      <c r="K878" t="str">
        <f>VLOOKUP($J878,'Product_Dim (2)'!$A$2:$G$101,{3,4,5,6},FALSE)</f>
        <v>Sports</v>
      </c>
      <c r="L878" t="str">
        <f>VLOOKUP($J878,'Product_Dim (2)'!$A$2:$G$101,{4,5,6},FALSE)</f>
        <v>Fitness</v>
      </c>
      <c r="M878" s="6">
        <f t="array" ref="M878">VLOOKUP($J878,'Product_Dim (2)'!$A$2:$G$101,{6},FALSE)</f>
        <v>313.26</v>
      </c>
      <c r="N878">
        <f>VLOOKUP($J878,'Product_Dim (2)'!$A$2:$G$101,7,FALSE)</f>
        <v>369</v>
      </c>
      <c r="O878" t="s">
        <v>1780</v>
      </c>
      <c r="P878" t="str">
        <f>VLOOKUP($O878,'Store_Dim (2)'!$A$2:$E$21,2,FALSE)</f>
        <v>Gardner, Humphrey and Contreras</v>
      </c>
      <c r="Q878" t="str">
        <f>VLOOKUP(Table6[[#This Row],[Store_ID]],Table4[],3,FALSE)</f>
        <v>East</v>
      </c>
      <c r="R878" t="str">
        <f>VLOOKUP(Table6[[#This Row],[Store_ID]],Table4[],4,FALSE)</f>
        <v>Johnsonville</v>
      </c>
      <c r="S878" t="str">
        <f>VLOOKUP(Table6[[#This Row],[Store_ID]],Table4[],5,FALSE)</f>
        <v>Flagship</v>
      </c>
      <c r="T878">
        <v>1</v>
      </c>
      <c r="U878" s="6">
        <v>409.03</v>
      </c>
      <c r="V878" s="10">
        <v>0.25</v>
      </c>
      <c r="W878" t="s">
        <v>1812</v>
      </c>
      <c r="X878" s="6">
        <v>306.77249999999998</v>
      </c>
      <c r="AE878"/>
    </row>
    <row r="879" spans="1:31" x14ac:dyDescent="0.25">
      <c r="A879" t="s">
        <v>2686</v>
      </c>
      <c r="B879" t="str">
        <f>VLOOKUP(Table6[[#This Row],[Customer_ID]],Table1[[Customer_ID]:[Name]],2,FALSE)</f>
        <v>Jordan Wells</v>
      </c>
      <c r="C879" t="str">
        <f>VLOOKUP(Table6[[#This Row],[Customer_ID]],Table1[[Customer_ID]:[City]],5,FALSE)</f>
        <v xml:space="preserve">Phillipschester   </v>
      </c>
      <c r="D879">
        <f>VLOOKUP(Table6[[#This Row],[Customer_ID]],Table1[],3,FALSE)</f>
        <v>47</v>
      </c>
      <c r="E879" t="str">
        <f>VLOOKUP(Table6[[#This Row],[Customer_ID]],Table1[],4,FALSE)</f>
        <v>Female</v>
      </c>
      <c r="F879" t="str">
        <f>VLOOKUP(Table6[[#This Row],[Customer_ID]],Table1[],6,FALSE)</f>
        <v>New Jersey</v>
      </c>
      <c r="G879" t="str">
        <f>VLOOKUP(Table6[[#This Row],[Customer_ID]],Table1[],8,FALSE)</f>
        <v>Gold</v>
      </c>
      <c r="H879" t="s">
        <v>705</v>
      </c>
      <c r="I879" s="16">
        <v>45411</v>
      </c>
      <c r="J879" t="s">
        <v>1723</v>
      </c>
      <c r="K879" t="str">
        <f>VLOOKUP($J879,'Product_Dim (2)'!$A$2:$G$101,{3,4,5,6},FALSE)</f>
        <v>Clothing</v>
      </c>
      <c r="L879" t="str">
        <f>VLOOKUP($J879,'Product_Dim (2)'!$A$2:$G$101,{4,5,6},FALSE)</f>
        <v>Outerwear</v>
      </c>
      <c r="M879" s="6">
        <f t="array" ref="M879">VLOOKUP($J879,'Product_Dim (2)'!$A$2:$G$101,{6},FALSE)</f>
        <v>358.47</v>
      </c>
      <c r="N879">
        <f>VLOOKUP($J879,'Product_Dim (2)'!$A$2:$G$101,7,FALSE)</f>
        <v>143</v>
      </c>
      <c r="O879" t="s">
        <v>1793</v>
      </c>
      <c r="P879" t="str">
        <f>VLOOKUP($O879,'Store_Dim (2)'!$A$2:$E$21,2,FALSE)</f>
        <v>Guerrero-Schmitt</v>
      </c>
      <c r="Q879" t="str">
        <f>VLOOKUP(Table6[[#This Row],[Store_ID]],Table4[],3,FALSE)</f>
        <v>East</v>
      </c>
      <c r="R879" t="str">
        <f>VLOOKUP(Table6[[#This Row],[Store_ID]],Table4[],4,FALSE)</f>
        <v>East Stevechester</v>
      </c>
      <c r="S879" t="str">
        <f>VLOOKUP(Table6[[#This Row],[Store_ID]],Table4[],5,FALSE)</f>
        <v>Flagship</v>
      </c>
      <c r="T879">
        <v>2</v>
      </c>
      <c r="U879" s="6">
        <v>891.13</v>
      </c>
      <c r="V879" s="10">
        <v>0.13</v>
      </c>
      <c r="W879" t="s">
        <v>1807</v>
      </c>
      <c r="X879" s="6">
        <v>1550.5662</v>
      </c>
      <c r="AE879"/>
    </row>
    <row r="880" spans="1:31" x14ac:dyDescent="0.25">
      <c r="A880" t="s">
        <v>2687</v>
      </c>
      <c r="B880" t="str">
        <f>VLOOKUP(Table6[[#This Row],[Customer_ID]],Table1[[Customer_ID]:[Name]],2,FALSE)</f>
        <v>Mike Jennings</v>
      </c>
      <c r="C880" t="str">
        <f>VLOOKUP(Table6[[#This Row],[Customer_ID]],Table1[[Customer_ID]:[City]],5,FALSE)</f>
        <v>Fostermouth</v>
      </c>
      <c r="D880">
        <f>VLOOKUP(Table6[[#This Row],[Customer_ID]],Table1[],3,FALSE)</f>
        <v>48</v>
      </c>
      <c r="E880" t="str">
        <f>VLOOKUP(Table6[[#This Row],[Customer_ID]],Table1[],4,FALSE)</f>
        <v>Female</v>
      </c>
      <c r="F880" t="str">
        <f>VLOOKUP(Table6[[#This Row],[Customer_ID]],Table1[],6,FALSE)</f>
        <v>Arizona</v>
      </c>
      <c r="G880" t="str">
        <f>VLOOKUP(Table6[[#This Row],[Customer_ID]],Table1[],8,FALSE)</f>
        <v>Gold</v>
      </c>
      <c r="H880" t="s">
        <v>130</v>
      </c>
      <c r="I880" s="16">
        <v>45593</v>
      </c>
      <c r="J880" t="s">
        <v>1715</v>
      </c>
      <c r="K880" t="str">
        <f>VLOOKUP($J880,'Product_Dim (2)'!$A$2:$G$101,{3,4,5,6},FALSE)</f>
        <v>Home</v>
      </c>
      <c r="L880" t="str">
        <f>VLOOKUP($J880,'Product_Dim (2)'!$A$2:$G$101,{4,5,6},FALSE)</f>
        <v>Appliances</v>
      </c>
      <c r="M880" s="6">
        <f t="array" ref="M880">VLOOKUP($J880,'Product_Dim (2)'!$A$2:$G$101,{6},FALSE)</f>
        <v>447.43</v>
      </c>
      <c r="N880">
        <f>VLOOKUP($J880,'Product_Dim (2)'!$A$2:$G$101,7,FALSE)</f>
        <v>191</v>
      </c>
      <c r="O880" t="s">
        <v>1787</v>
      </c>
      <c r="P880" t="str">
        <f>VLOOKUP($O880,'Store_Dim (2)'!$A$2:$E$21,2,FALSE)</f>
        <v>Frederick-Wright</v>
      </c>
      <c r="Q880" t="str">
        <f>VLOOKUP(Table6[[#This Row],[Store_ID]],Table4[],3,FALSE)</f>
        <v>West</v>
      </c>
      <c r="R880" t="str">
        <f>VLOOKUP(Table6[[#This Row],[Store_ID]],Table4[],4,FALSE)</f>
        <v>New Jimmymouth</v>
      </c>
      <c r="S880" t="str">
        <f>VLOOKUP(Table6[[#This Row],[Store_ID]],Table4[],5,FALSE)</f>
        <v>Flagship</v>
      </c>
      <c r="T880">
        <v>1</v>
      </c>
      <c r="U880" s="6">
        <v>553.38</v>
      </c>
      <c r="V880" s="10">
        <v>0.21</v>
      </c>
      <c r="W880" t="s">
        <v>1809</v>
      </c>
      <c r="X880" s="6">
        <v>437.17020000000002</v>
      </c>
      <c r="AE880"/>
    </row>
    <row r="881" spans="1:31" x14ac:dyDescent="0.25">
      <c r="A881" t="s">
        <v>2688</v>
      </c>
      <c r="B881" t="str">
        <f>VLOOKUP(Table6[[#This Row],[Customer_ID]],Table1[[Customer_ID]:[Name]],2,FALSE)</f>
        <v>John Lawson</v>
      </c>
      <c r="C881" t="str">
        <f>VLOOKUP(Table6[[#This Row],[Customer_ID]],Table1[[Customer_ID]:[City]],5,FALSE)</f>
        <v>New Juliemouth</v>
      </c>
      <c r="D881">
        <f>VLOOKUP(Table6[[#This Row],[Customer_ID]],Table1[],3,FALSE)</f>
        <v>41</v>
      </c>
      <c r="E881" t="str">
        <f>VLOOKUP(Table6[[#This Row],[Customer_ID]],Table1[],4,FALSE)</f>
        <v>Female</v>
      </c>
      <c r="F881" t="str">
        <f>VLOOKUP(Table6[[#This Row],[Customer_ID]],Table1[],6,FALSE)</f>
        <v>North Carolina</v>
      </c>
      <c r="G881" t="str">
        <f>VLOOKUP(Table6[[#This Row],[Customer_ID]],Table1[],8,FALSE)</f>
        <v>Platinum</v>
      </c>
      <c r="H881" t="s">
        <v>530</v>
      </c>
      <c r="I881" s="16">
        <v>45281</v>
      </c>
      <c r="J881" t="s">
        <v>1701</v>
      </c>
      <c r="K881" t="str">
        <f>VLOOKUP($J881,'Product_Dim (2)'!$A$2:$G$101,{3,4,5,6},FALSE)</f>
        <v>Clothing</v>
      </c>
      <c r="L881" t="str">
        <f>VLOOKUP($J881,'Product_Dim (2)'!$A$2:$G$101,{4,5,6},FALSE)</f>
        <v>Accessories</v>
      </c>
      <c r="M881" s="6">
        <f t="array" ref="M881">VLOOKUP($J881,'Product_Dim (2)'!$A$2:$G$101,{6},FALSE)</f>
        <v>119.57</v>
      </c>
      <c r="N881">
        <f>VLOOKUP($J881,'Product_Dim (2)'!$A$2:$G$101,7,FALSE)</f>
        <v>210</v>
      </c>
      <c r="O881" t="s">
        <v>1780</v>
      </c>
      <c r="P881" t="str">
        <f>VLOOKUP($O881,'Store_Dim (2)'!$A$2:$E$21,2,FALSE)</f>
        <v>Gardner, Humphrey and Contreras</v>
      </c>
      <c r="Q881" t="str">
        <f>VLOOKUP(Table6[[#This Row],[Store_ID]],Table4[],3,FALSE)</f>
        <v>East</v>
      </c>
      <c r="R881" t="str">
        <f>VLOOKUP(Table6[[#This Row],[Store_ID]],Table4[],4,FALSE)</f>
        <v>Johnsonville</v>
      </c>
      <c r="S881" t="str">
        <f>VLOOKUP(Table6[[#This Row],[Store_ID]],Table4[],5,FALSE)</f>
        <v>Flagship</v>
      </c>
      <c r="T881">
        <v>2</v>
      </c>
      <c r="U881" s="6">
        <v>652.29999999999995</v>
      </c>
      <c r="V881" s="10">
        <v>0.16</v>
      </c>
      <c r="W881" t="s">
        <v>1812</v>
      </c>
      <c r="X881" s="6">
        <v>1095.864</v>
      </c>
      <c r="AE881"/>
    </row>
    <row r="882" spans="1:31" x14ac:dyDescent="0.25">
      <c r="A882" t="s">
        <v>2689</v>
      </c>
      <c r="B882" t="str">
        <f>VLOOKUP(Table6[[#This Row],[Customer_ID]],Table1[[Customer_ID]:[Name]],2,FALSE)</f>
        <v>Michael Chang</v>
      </c>
      <c r="C882" t="str">
        <f>VLOOKUP(Table6[[#This Row],[Customer_ID]],Table1[[Customer_ID]:[City]],5,FALSE)</f>
        <v>Kathrynport</v>
      </c>
      <c r="D882">
        <f>VLOOKUP(Table6[[#This Row],[Customer_ID]],Table1[],3,FALSE)</f>
        <v>50</v>
      </c>
      <c r="E882" t="str">
        <f>VLOOKUP(Table6[[#This Row],[Customer_ID]],Table1[],4,FALSE)</f>
        <v>Male</v>
      </c>
      <c r="F882" t="str">
        <f>VLOOKUP(Table6[[#This Row],[Customer_ID]],Table1[],6,FALSE)</f>
        <v>North Carolina</v>
      </c>
      <c r="G882" t="str">
        <f>VLOOKUP(Table6[[#This Row],[Customer_ID]],Table1[],8,FALSE)</f>
        <v>Platinum</v>
      </c>
      <c r="H882" t="s">
        <v>417</v>
      </c>
      <c r="I882" s="16">
        <v>45575</v>
      </c>
      <c r="J882" t="s">
        <v>1615</v>
      </c>
      <c r="K882" t="str">
        <f>VLOOKUP($J882,'Product_Dim (2)'!$A$2:$G$101,{3,4,5,6},FALSE)</f>
        <v>Electronics</v>
      </c>
      <c r="L882" t="str">
        <f>VLOOKUP($J882,'Product_Dim (2)'!$A$2:$G$101,{4,5,6},FALSE)</f>
        <v>Accessories</v>
      </c>
      <c r="M882" s="6">
        <f t="array" ref="M882">VLOOKUP($J882,'Product_Dim (2)'!$A$2:$G$101,{6},FALSE)</f>
        <v>450.71</v>
      </c>
      <c r="N882">
        <f>VLOOKUP($J882,'Product_Dim (2)'!$A$2:$G$101,7,FALSE)</f>
        <v>389</v>
      </c>
      <c r="O882" t="s">
        <v>1769</v>
      </c>
      <c r="P882" t="str">
        <f>VLOOKUP($O882,'Store_Dim (2)'!$A$2:$E$21,2,FALSE)</f>
        <v>Moore, Padilla and Butler</v>
      </c>
      <c r="Q882" t="str">
        <f>VLOOKUP(Table6[[#This Row],[Store_ID]],Table4[],3,FALSE)</f>
        <v>South</v>
      </c>
      <c r="R882" t="str">
        <f>VLOOKUP(Table6[[#This Row],[Store_ID]],Table4[],4,FALSE)</f>
        <v>East Johnstad</v>
      </c>
      <c r="S882" t="str">
        <f>VLOOKUP(Table6[[#This Row],[Store_ID]],Table4[],5,FALSE)</f>
        <v>Flagship</v>
      </c>
      <c r="T882">
        <v>4</v>
      </c>
      <c r="U882" s="6">
        <v>194.36</v>
      </c>
      <c r="V882" s="10">
        <v>0.18</v>
      </c>
      <c r="W882" t="s">
        <v>1812</v>
      </c>
      <c r="X882" s="6">
        <v>637.50080000000014</v>
      </c>
      <c r="AE882"/>
    </row>
    <row r="883" spans="1:31" x14ac:dyDescent="0.25">
      <c r="A883" t="s">
        <v>2690</v>
      </c>
      <c r="B883" t="str">
        <f>VLOOKUP(Table6[[#This Row],[Customer_ID]],Table1[[Customer_ID]:[Name]],2,FALSE)</f>
        <v>Joseph Faulkner</v>
      </c>
      <c r="C883" t="str">
        <f>VLOOKUP(Table6[[#This Row],[Customer_ID]],Table1[[Customer_ID]:[City]],5,FALSE)</f>
        <v>New Leahfurt</v>
      </c>
      <c r="D883">
        <f>VLOOKUP(Table6[[#This Row],[Customer_ID]],Table1[],3,FALSE)</f>
        <v>31</v>
      </c>
      <c r="E883" t="str">
        <f>VLOOKUP(Table6[[#This Row],[Customer_ID]],Table1[],4,FALSE)</f>
        <v>Male</v>
      </c>
      <c r="F883" t="str">
        <f>VLOOKUP(Table6[[#This Row],[Customer_ID]],Table1[],6,FALSE)</f>
        <v>North Dakota</v>
      </c>
      <c r="G883" t="str">
        <f>VLOOKUP(Table6[[#This Row],[Customer_ID]],Table1[],8,FALSE)</f>
        <v>Bronze</v>
      </c>
      <c r="H883" t="s">
        <v>509</v>
      </c>
      <c r="I883" s="16">
        <v>45660</v>
      </c>
      <c r="J883" t="s">
        <v>1715</v>
      </c>
      <c r="K883" t="str">
        <f>VLOOKUP($J883,'Product_Dim (2)'!$A$2:$G$101,{3,4,5,6},FALSE)</f>
        <v>Home</v>
      </c>
      <c r="L883" t="str">
        <f>VLOOKUP($J883,'Product_Dim (2)'!$A$2:$G$101,{4,5,6},FALSE)</f>
        <v>Appliances</v>
      </c>
      <c r="M883" s="6">
        <f t="array" ref="M883">VLOOKUP($J883,'Product_Dim (2)'!$A$2:$G$101,{6},FALSE)</f>
        <v>447.43</v>
      </c>
      <c r="N883">
        <f>VLOOKUP($J883,'Product_Dim (2)'!$A$2:$G$101,7,FALSE)</f>
        <v>191</v>
      </c>
      <c r="O883" t="s">
        <v>1740</v>
      </c>
      <c r="P883" t="str">
        <f>VLOOKUP($O883,'Store_Dim (2)'!$A$2:$E$21,2,FALSE)</f>
        <v>Martinez, Adkins and Johnson</v>
      </c>
      <c r="Q883" t="str">
        <f>VLOOKUP(Table6[[#This Row],[Store_ID]],Table4[],3,FALSE)</f>
        <v>North</v>
      </c>
      <c r="R883" t="str">
        <f>VLOOKUP(Table6[[#This Row],[Store_ID]],Table4[],4,FALSE)</f>
        <v>Danielmouth</v>
      </c>
      <c r="S883" t="str">
        <f>VLOOKUP(Table6[[#This Row],[Store_ID]],Table4[],5,FALSE)</f>
        <v>Flagship</v>
      </c>
      <c r="T883">
        <v>3</v>
      </c>
      <c r="U883" s="6">
        <v>476.37</v>
      </c>
      <c r="V883" s="10">
        <v>0.21</v>
      </c>
      <c r="W883" t="s">
        <v>1812</v>
      </c>
      <c r="X883" s="6">
        <v>1128.9969000000001</v>
      </c>
      <c r="AE883"/>
    </row>
    <row r="884" spans="1:31" x14ac:dyDescent="0.25">
      <c r="A884" t="s">
        <v>2691</v>
      </c>
      <c r="B884" t="str">
        <f>VLOOKUP(Table6[[#This Row],[Customer_ID]],Table1[[Customer_ID]:[Name]],2,FALSE)</f>
        <v>Brandon Mcbride</v>
      </c>
      <c r="C884" t="str">
        <f>VLOOKUP(Table6[[#This Row],[Customer_ID]],Table1[[Customer_ID]:[City]],5,FALSE)</f>
        <v>Kellyside</v>
      </c>
      <c r="D884">
        <f>VLOOKUP(Table6[[#This Row],[Customer_ID]],Table1[],3,FALSE)</f>
        <v>63</v>
      </c>
      <c r="E884" t="str">
        <f>VLOOKUP(Table6[[#This Row],[Customer_ID]],Table1[],4,FALSE)</f>
        <v>Female</v>
      </c>
      <c r="F884" t="str">
        <f>VLOOKUP(Table6[[#This Row],[Customer_ID]],Table1[],6,FALSE)</f>
        <v>Alaska</v>
      </c>
      <c r="G884" t="str">
        <f>VLOOKUP(Table6[[#This Row],[Customer_ID]],Table1[],8,FALSE)</f>
        <v>Platinum</v>
      </c>
      <c r="H884" t="s">
        <v>1129</v>
      </c>
      <c r="I884" s="16">
        <v>45360</v>
      </c>
      <c r="J884" t="s">
        <v>1611</v>
      </c>
      <c r="K884" t="str">
        <f>VLOOKUP($J884,'Product_Dim (2)'!$A$2:$G$101,{3,4,5,6},FALSE)</f>
        <v>Electronics</v>
      </c>
      <c r="L884" t="str">
        <f>VLOOKUP($J884,'Product_Dim (2)'!$A$2:$G$101,{4,5,6},FALSE)</f>
        <v>Audio</v>
      </c>
      <c r="M884" s="6">
        <f t="array" ref="M884">VLOOKUP($J884,'Product_Dim (2)'!$A$2:$G$101,{6},FALSE)</f>
        <v>38.520000000000003</v>
      </c>
      <c r="N884">
        <f>VLOOKUP($J884,'Product_Dim (2)'!$A$2:$G$101,7,FALSE)</f>
        <v>378</v>
      </c>
      <c r="O884" t="s">
        <v>1756</v>
      </c>
      <c r="P884" t="str">
        <f>VLOOKUP($O884,'Store_Dim (2)'!$A$2:$E$21,2,FALSE)</f>
        <v>Gray Ltd</v>
      </c>
      <c r="Q884" t="str">
        <f>VLOOKUP(Table6[[#This Row],[Store_ID]],Table4[],3,FALSE)</f>
        <v>North</v>
      </c>
      <c r="R884" t="str">
        <f>VLOOKUP(Table6[[#This Row],[Store_ID]],Table4[],4,FALSE)</f>
        <v>New Michaelchester</v>
      </c>
      <c r="S884" t="str">
        <f>VLOOKUP(Table6[[#This Row],[Store_ID]],Table4[],5,FALSE)</f>
        <v>Outlet</v>
      </c>
      <c r="T884">
        <v>3</v>
      </c>
      <c r="U884" s="6">
        <v>174.57</v>
      </c>
      <c r="V884" s="10">
        <v>0</v>
      </c>
      <c r="W884" t="s">
        <v>1809</v>
      </c>
      <c r="X884" s="6">
        <v>523.71</v>
      </c>
      <c r="AE884"/>
    </row>
    <row r="885" spans="1:31" x14ac:dyDescent="0.25">
      <c r="A885" t="s">
        <v>2692</v>
      </c>
      <c r="B885" t="str">
        <f>VLOOKUP(Table6[[#This Row],[Customer_ID]],Table1[[Customer_ID]:[Name]],2,FALSE)</f>
        <v>Michael Jones</v>
      </c>
      <c r="C885" t="str">
        <f>VLOOKUP(Table6[[#This Row],[Customer_ID]],Table1[[Customer_ID]:[City]],5,FALSE)</f>
        <v>North Edwardton</v>
      </c>
      <c r="D885">
        <f>VLOOKUP(Table6[[#This Row],[Customer_ID]],Table1[],3,FALSE)</f>
        <v>40</v>
      </c>
      <c r="E885" t="str">
        <f>VLOOKUP(Table6[[#This Row],[Customer_ID]],Table1[],4,FALSE)</f>
        <v>Male</v>
      </c>
      <c r="F885" t="str">
        <f>VLOOKUP(Table6[[#This Row],[Customer_ID]],Table1[],6,FALSE)</f>
        <v>Tennessee</v>
      </c>
      <c r="G885" t="str">
        <f>VLOOKUP(Table6[[#This Row],[Customer_ID]],Table1[],8,FALSE)</f>
        <v>Bronze</v>
      </c>
      <c r="H885" t="s">
        <v>409</v>
      </c>
      <c r="I885" s="16">
        <v>45526</v>
      </c>
      <c r="J885" t="s">
        <v>1701</v>
      </c>
      <c r="K885" t="str">
        <f>VLOOKUP($J885,'Product_Dim (2)'!$A$2:$G$101,{3,4,5,6},FALSE)</f>
        <v>Clothing</v>
      </c>
      <c r="L885" t="str">
        <f>VLOOKUP($J885,'Product_Dim (2)'!$A$2:$G$101,{4,5,6},FALSE)</f>
        <v>Accessories</v>
      </c>
      <c r="M885" s="6">
        <f t="array" ref="M885">VLOOKUP($J885,'Product_Dim (2)'!$A$2:$G$101,{6},FALSE)</f>
        <v>119.57</v>
      </c>
      <c r="N885">
        <f>VLOOKUP($J885,'Product_Dim (2)'!$A$2:$G$101,7,FALSE)</f>
        <v>210</v>
      </c>
      <c r="O885" t="s">
        <v>1735</v>
      </c>
      <c r="P885" t="str">
        <f>VLOOKUP($O885,'Store_Dim (2)'!$A$2:$E$21,2,FALSE)</f>
        <v>Rivera-Warner</v>
      </c>
      <c r="Q885" t="str">
        <f>VLOOKUP(Table6[[#This Row],[Store_ID]],Table4[],3,FALSE)</f>
        <v>East</v>
      </c>
      <c r="R885" t="str">
        <f>VLOOKUP(Table6[[#This Row],[Store_ID]],Table4[],4,FALSE)</f>
        <v>Washingtonfurt</v>
      </c>
      <c r="S885" t="str">
        <f>VLOOKUP(Table6[[#This Row],[Store_ID]],Table4[],5,FALSE)</f>
        <v>Flagship</v>
      </c>
      <c r="T885">
        <v>3</v>
      </c>
      <c r="U885" s="6">
        <v>762</v>
      </c>
      <c r="V885" s="10">
        <v>0.02</v>
      </c>
      <c r="W885" t="s">
        <v>1809</v>
      </c>
      <c r="X885" s="6">
        <v>2240.2800000000002</v>
      </c>
      <c r="AE885"/>
    </row>
    <row r="886" spans="1:31" x14ac:dyDescent="0.25">
      <c r="A886" t="s">
        <v>2693</v>
      </c>
      <c r="B886" t="str">
        <f>VLOOKUP(Table6[[#This Row],[Customer_ID]],Table1[[Customer_ID]:[Name]],2,FALSE)</f>
        <v>Bryce Hawkins</v>
      </c>
      <c r="C886" t="str">
        <f>VLOOKUP(Table6[[#This Row],[Customer_ID]],Table1[[Customer_ID]:[City]],5,FALSE)</f>
        <v>Lake Monique</v>
      </c>
      <c r="D886">
        <f>VLOOKUP(Table6[[#This Row],[Customer_ID]],Table1[],3,FALSE)</f>
        <v>40</v>
      </c>
      <c r="E886" t="str">
        <f>VLOOKUP(Table6[[#This Row],[Customer_ID]],Table1[],4,FALSE)</f>
        <v>Male</v>
      </c>
      <c r="F886" t="str">
        <f>VLOOKUP(Table6[[#This Row],[Customer_ID]],Table1[],6,FALSE)</f>
        <v>Utah</v>
      </c>
      <c r="G886" t="str">
        <f>VLOOKUP(Table6[[#This Row],[Customer_ID]],Table1[],8,FALSE)</f>
        <v>Bronze</v>
      </c>
      <c r="H886" t="s">
        <v>1303</v>
      </c>
      <c r="I886" s="16">
        <v>45395</v>
      </c>
      <c r="J886" t="s">
        <v>1675</v>
      </c>
      <c r="K886" t="str">
        <f>VLOOKUP($J886,'Product_Dim (2)'!$A$2:$G$101,{3,4,5,6},FALSE)</f>
        <v>Sports</v>
      </c>
      <c r="L886" t="str">
        <f>VLOOKUP($J886,'Product_Dim (2)'!$A$2:$G$101,{4,5,6},FALSE)</f>
        <v>Fitness</v>
      </c>
      <c r="M886" s="6">
        <f t="array" ref="M886">VLOOKUP($J886,'Product_Dim (2)'!$A$2:$G$101,{6},FALSE)</f>
        <v>477.61</v>
      </c>
      <c r="N886">
        <f>VLOOKUP($J886,'Product_Dim (2)'!$A$2:$G$101,7,FALSE)</f>
        <v>300</v>
      </c>
      <c r="O886" t="s">
        <v>1796</v>
      </c>
      <c r="P886" t="str">
        <f>VLOOKUP($O886,'Store_Dim (2)'!$A$2:$E$21,2,FALSE)</f>
        <v>Mann-Austin</v>
      </c>
      <c r="Q886" t="str">
        <f>VLOOKUP(Table6[[#This Row],[Store_ID]],Table4[],3,FALSE)</f>
        <v>East</v>
      </c>
      <c r="R886" t="str">
        <f>VLOOKUP(Table6[[#This Row],[Store_ID]],Table4[],4,FALSE)</f>
        <v>Vasquezborough</v>
      </c>
      <c r="S886" t="str">
        <f>VLOOKUP(Table6[[#This Row],[Store_ID]],Table4[],5,FALSE)</f>
        <v>Online</v>
      </c>
      <c r="T886">
        <v>1</v>
      </c>
      <c r="U886" s="6">
        <v>44.08</v>
      </c>
      <c r="V886" s="10">
        <v>0.05</v>
      </c>
      <c r="W886" t="s">
        <v>1807</v>
      </c>
      <c r="X886" s="6">
        <v>41.875999999999998</v>
      </c>
      <c r="AE886"/>
    </row>
    <row r="887" spans="1:31" x14ac:dyDescent="0.25">
      <c r="A887" t="s">
        <v>2694</v>
      </c>
      <c r="B887" t="str">
        <f>VLOOKUP(Table6[[#This Row],[Customer_ID]],Table1[[Customer_ID]:[Name]],2,FALSE)</f>
        <v>James Berger</v>
      </c>
      <c r="C887" t="str">
        <f>VLOOKUP(Table6[[#This Row],[Customer_ID]],Table1[[Customer_ID]:[City]],5,FALSE)</f>
        <v>Bryanmouth</v>
      </c>
      <c r="D887">
        <f>VLOOKUP(Table6[[#This Row],[Customer_ID]],Table1[],3,FALSE)</f>
        <v>23</v>
      </c>
      <c r="E887" t="str">
        <f>VLOOKUP(Table6[[#This Row],[Customer_ID]],Table1[],4,FALSE)</f>
        <v>Female</v>
      </c>
      <c r="F887" t="str">
        <f>VLOOKUP(Table6[[#This Row],[Customer_ID]],Table1[],6,FALSE)</f>
        <v>Delaware</v>
      </c>
      <c r="G887" t="str">
        <f>VLOOKUP(Table6[[#This Row],[Customer_ID]],Table1[],8,FALSE)</f>
        <v>Bronze</v>
      </c>
      <c r="H887" t="s">
        <v>1504</v>
      </c>
      <c r="I887" s="16">
        <v>45466</v>
      </c>
      <c r="J887" t="s">
        <v>1649</v>
      </c>
      <c r="K887" t="str">
        <f>VLOOKUP($J887,'Product_Dim (2)'!$A$2:$G$101,{3,4,5,6},FALSE)</f>
        <v>Beauty</v>
      </c>
      <c r="L887" t="str">
        <f>VLOOKUP($J887,'Product_Dim (2)'!$A$2:$G$101,{4,5,6},FALSE)</f>
        <v>Haircare</v>
      </c>
      <c r="M887" s="6">
        <f t="array" ref="M887">VLOOKUP($J887,'Product_Dim (2)'!$A$2:$G$101,{6},FALSE)</f>
        <v>17.309999999999999</v>
      </c>
      <c r="N887">
        <f>VLOOKUP($J887,'Product_Dim (2)'!$A$2:$G$101,7,FALSE)</f>
        <v>399</v>
      </c>
      <c r="O887" t="s">
        <v>1780</v>
      </c>
      <c r="P887" t="str">
        <f>VLOOKUP($O887,'Store_Dim (2)'!$A$2:$E$21,2,FALSE)</f>
        <v>Gardner, Humphrey and Contreras</v>
      </c>
      <c r="Q887" t="str">
        <f>VLOOKUP(Table6[[#This Row],[Store_ID]],Table4[],3,FALSE)</f>
        <v>East</v>
      </c>
      <c r="R887" t="str">
        <f>VLOOKUP(Table6[[#This Row],[Store_ID]],Table4[],4,FALSE)</f>
        <v>Johnsonville</v>
      </c>
      <c r="S887" t="str">
        <f>VLOOKUP(Table6[[#This Row],[Store_ID]],Table4[],5,FALSE)</f>
        <v>Flagship</v>
      </c>
      <c r="T887">
        <v>1</v>
      </c>
      <c r="U887" s="6">
        <v>992.37</v>
      </c>
      <c r="V887" s="10">
        <v>0.24</v>
      </c>
      <c r="W887" t="s">
        <v>1812</v>
      </c>
      <c r="X887" s="6">
        <v>754.20119999999997</v>
      </c>
      <c r="AE887"/>
    </row>
    <row r="888" spans="1:31" x14ac:dyDescent="0.25">
      <c r="A888" t="s">
        <v>2695</v>
      </c>
      <c r="B888" t="str">
        <f>VLOOKUP(Table6[[#This Row],[Customer_ID]],Table1[[Customer_ID]:[Name]],2,FALSE)</f>
        <v>Mary Boyd</v>
      </c>
      <c r="C888" t="str">
        <f>VLOOKUP(Table6[[#This Row],[Customer_ID]],Table1[[Customer_ID]:[City]],5,FALSE)</f>
        <v>New Logan</v>
      </c>
      <c r="D888">
        <f>VLOOKUP(Table6[[#This Row],[Customer_ID]],Table1[],3,FALSE)</f>
        <v>25</v>
      </c>
      <c r="E888" t="str">
        <f>VLOOKUP(Table6[[#This Row],[Customer_ID]],Table1[],4,FALSE)</f>
        <v>Female</v>
      </c>
      <c r="F888" t="str">
        <f>VLOOKUP(Table6[[#This Row],[Customer_ID]],Table1[],6,FALSE)</f>
        <v>Michigan</v>
      </c>
      <c r="G888" t="str">
        <f>VLOOKUP(Table6[[#This Row],[Customer_ID]],Table1[],8,FALSE)</f>
        <v>Bronze</v>
      </c>
      <c r="H888" t="s">
        <v>651</v>
      </c>
      <c r="I888" s="16">
        <v>45876</v>
      </c>
      <c r="J888" t="s">
        <v>1593</v>
      </c>
      <c r="K888" t="str">
        <f>VLOOKUP($J888,'Product_Dim (2)'!$A$2:$G$101,{3,4,5,6},FALSE)</f>
        <v>Sports</v>
      </c>
      <c r="L888" t="str">
        <f>VLOOKUP($J888,'Product_Dim (2)'!$A$2:$G$101,{4,5,6},FALSE)</f>
        <v>Team Sports</v>
      </c>
      <c r="M888" s="6">
        <f t="array" ref="M888">VLOOKUP($J888,'Product_Dim (2)'!$A$2:$G$101,{6},FALSE)</f>
        <v>204.39</v>
      </c>
      <c r="N888">
        <f>VLOOKUP($J888,'Product_Dim (2)'!$A$2:$G$101,7,FALSE)</f>
        <v>281</v>
      </c>
      <c r="O888" t="s">
        <v>1772</v>
      </c>
      <c r="P888" t="str">
        <f>VLOOKUP($O888,'Store_Dim (2)'!$A$2:$E$21,2,FALSE)</f>
        <v>Hill, Wagner and Ballard</v>
      </c>
      <c r="Q888" t="str">
        <f>VLOOKUP(Table6[[#This Row],[Store_ID]],Table4[],3,FALSE)</f>
        <v>East</v>
      </c>
      <c r="R888" t="str">
        <f>VLOOKUP(Table6[[#This Row],[Store_ID]],Table4[],4,FALSE)</f>
        <v>East Davidville</v>
      </c>
      <c r="S888" t="str">
        <f>VLOOKUP(Table6[[#This Row],[Store_ID]],Table4[],5,FALSE)</f>
        <v>Online</v>
      </c>
      <c r="T888">
        <v>3</v>
      </c>
      <c r="U888" s="6">
        <v>465.4</v>
      </c>
      <c r="V888" s="10">
        <v>0.28999999999999998</v>
      </c>
      <c r="W888" t="s">
        <v>1812</v>
      </c>
      <c r="X888" s="6">
        <v>991.30199999999979</v>
      </c>
      <c r="AE888"/>
    </row>
    <row r="889" spans="1:31" x14ac:dyDescent="0.25">
      <c r="A889" t="s">
        <v>2696</v>
      </c>
      <c r="B889" t="str">
        <f>VLOOKUP(Table6[[#This Row],[Customer_ID]],Table1[[Customer_ID]:[Name]],2,FALSE)</f>
        <v>Carol Lewis</v>
      </c>
      <c r="C889" t="str">
        <f>VLOOKUP(Table6[[#This Row],[Customer_ID]],Table1[[Customer_ID]:[City]],5,FALSE)</f>
        <v>Ryanport</v>
      </c>
      <c r="D889">
        <f>VLOOKUP(Table6[[#This Row],[Customer_ID]],Table1[],3,FALSE)</f>
        <v>40</v>
      </c>
      <c r="E889" t="str">
        <f>VLOOKUP(Table6[[#This Row],[Customer_ID]],Table1[],4,FALSE)</f>
        <v>Female</v>
      </c>
      <c r="F889" t="str">
        <f>VLOOKUP(Table6[[#This Row],[Customer_ID]],Table1[],6,FALSE)</f>
        <v>North Carolina</v>
      </c>
      <c r="G889" t="str">
        <f>VLOOKUP(Table6[[#This Row],[Customer_ID]],Table1[],8,FALSE)</f>
        <v>Bronze</v>
      </c>
      <c r="H889" t="s">
        <v>1048</v>
      </c>
      <c r="I889" s="16">
        <v>45724</v>
      </c>
      <c r="J889" t="s">
        <v>1563</v>
      </c>
      <c r="K889" t="str">
        <f>VLOOKUP($J889,'Product_Dim (2)'!$A$2:$G$101,{3,4,5,6},FALSE)</f>
        <v>Beauty</v>
      </c>
      <c r="L889" t="str">
        <f>VLOOKUP($J889,'Product_Dim (2)'!$A$2:$G$101,{4,5,6},FALSE)</f>
        <v>Grooming</v>
      </c>
      <c r="M889" s="6">
        <f t="array" ref="M889">VLOOKUP($J889,'Product_Dim (2)'!$A$2:$G$101,{6},FALSE)</f>
        <v>337.42</v>
      </c>
      <c r="N889">
        <f>VLOOKUP($J889,'Product_Dim (2)'!$A$2:$G$101,7,FALSE)</f>
        <v>256</v>
      </c>
      <c r="O889" t="s">
        <v>1772</v>
      </c>
      <c r="P889" t="str">
        <f>VLOOKUP($O889,'Store_Dim (2)'!$A$2:$E$21,2,FALSE)</f>
        <v>Hill, Wagner and Ballard</v>
      </c>
      <c r="Q889" t="str">
        <f>VLOOKUP(Table6[[#This Row],[Store_ID]],Table4[],3,FALSE)</f>
        <v>East</v>
      </c>
      <c r="R889" t="str">
        <f>VLOOKUP(Table6[[#This Row],[Store_ID]],Table4[],4,FALSE)</f>
        <v>East Davidville</v>
      </c>
      <c r="S889" t="str">
        <f>VLOOKUP(Table6[[#This Row],[Store_ID]],Table4[],5,FALSE)</f>
        <v>Online</v>
      </c>
      <c r="T889">
        <v>2</v>
      </c>
      <c r="U889" s="6">
        <v>693.61</v>
      </c>
      <c r="V889" s="10">
        <v>0.15</v>
      </c>
      <c r="W889" t="s">
        <v>1809</v>
      </c>
      <c r="X889" s="6">
        <v>1179.1369999999999</v>
      </c>
      <c r="AE889"/>
    </row>
    <row r="890" spans="1:31" x14ac:dyDescent="0.25">
      <c r="A890" t="s">
        <v>2697</v>
      </c>
      <c r="B890" t="str">
        <f>VLOOKUP(Table6[[#This Row],[Customer_ID]],Table1[[Customer_ID]:[Name]],2,FALSE)</f>
        <v>Ronald Ross</v>
      </c>
      <c r="C890" t="str">
        <f>VLOOKUP(Table6[[#This Row],[Customer_ID]],Table1[[Customer_ID]:[City]],5,FALSE)</f>
        <v>Hartmanside</v>
      </c>
      <c r="D890">
        <f>VLOOKUP(Table6[[#This Row],[Customer_ID]],Table1[],3,FALSE)</f>
        <v>28</v>
      </c>
      <c r="E890" t="str">
        <f>VLOOKUP(Table6[[#This Row],[Customer_ID]],Table1[],4,FALSE)</f>
        <v>Female</v>
      </c>
      <c r="F890" t="str">
        <f>VLOOKUP(Table6[[#This Row],[Customer_ID]],Table1[],6,FALSE)</f>
        <v>North Carolina</v>
      </c>
      <c r="G890" t="str">
        <f>VLOOKUP(Table6[[#This Row],[Customer_ID]],Table1[],8,FALSE)</f>
        <v>Silver</v>
      </c>
      <c r="H890" t="s">
        <v>1418</v>
      </c>
      <c r="I890" s="16">
        <v>45801</v>
      </c>
      <c r="J890" t="s">
        <v>1665</v>
      </c>
      <c r="K890" t="str">
        <f>VLOOKUP($J890,'Product_Dim (2)'!$A$2:$G$101,{3,4,5,6},FALSE)</f>
        <v>Electronics</v>
      </c>
      <c r="L890" t="str">
        <f>VLOOKUP($J890,'Product_Dim (2)'!$A$2:$G$101,{4,5,6},FALSE)</f>
        <v>Accessories</v>
      </c>
      <c r="M890" s="6">
        <f t="array" ref="M890">VLOOKUP($J890,'Product_Dim (2)'!$A$2:$G$101,{6},FALSE)</f>
        <v>349.17</v>
      </c>
      <c r="N890">
        <f>VLOOKUP($J890,'Product_Dim (2)'!$A$2:$G$101,7,FALSE)</f>
        <v>476</v>
      </c>
      <c r="O890" t="s">
        <v>1765</v>
      </c>
      <c r="P890" t="str">
        <f>VLOOKUP($O890,'Store_Dim (2)'!$A$2:$E$21,2,FALSE)</f>
        <v>Bean, Jones and Park</v>
      </c>
      <c r="Q890" t="str">
        <f>VLOOKUP(Table6[[#This Row],[Store_ID]],Table4[],3,FALSE)</f>
        <v>West</v>
      </c>
      <c r="R890" t="str">
        <f>VLOOKUP(Table6[[#This Row],[Store_ID]],Table4[],4,FALSE)</f>
        <v>Thompsonborough</v>
      </c>
      <c r="S890" t="str">
        <f>VLOOKUP(Table6[[#This Row],[Store_ID]],Table4[],5,FALSE)</f>
        <v>Online</v>
      </c>
      <c r="T890">
        <v>2</v>
      </c>
      <c r="U890" s="6">
        <v>995.11</v>
      </c>
      <c r="V890" s="10">
        <v>0.13</v>
      </c>
      <c r="W890" t="s">
        <v>1809</v>
      </c>
      <c r="X890" s="6">
        <v>1731.4914000000001</v>
      </c>
      <c r="AE890"/>
    </row>
    <row r="891" spans="1:31" x14ac:dyDescent="0.25">
      <c r="A891" t="s">
        <v>2698</v>
      </c>
      <c r="B891" t="str">
        <f>VLOOKUP(Table6[[#This Row],[Customer_ID]],Table1[[Customer_ID]:[Name]],2,FALSE)</f>
        <v>Erika Padilla</v>
      </c>
      <c r="C891" t="str">
        <f>VLOOKUP(Table6[[#This Row],[Customer_ID]],Table1[[Customer_ID]:[City]],5,FALSE)</f>
        <v>Andrewsland</v>
      </c>
      <c r="D891">
        <f>VLOOKUP(Table6[[#This Row],[Customer_ID]],Table1[],3,FALSE)</f>
        <v>50</v>
      </c>
      <c r="E891" t="str">
        <f>VLOOKUP(Table6[[#This Row],[Customer_ID]],Table1[],4,FALSE)</f>
        <v>Male</v>
      </c>
      <c r="F891" t="str">
        <f>VLOOKUP(Table6[[#This Row],[Customer_ID]],Table1[],6,FALSE)</f>
        <v>Alabama</v>
      </c>
      <c r="G891" t="str">
        <f>VLOOKUP(Table6[[#This Row],[Customer_ID]],Table1[],8,FALSE)</f>
        <v>Silver</v>
      </c>
      <c r="H891" t="s">
        <v>1177</v>
      </c>
      <c r="I891" s="16">
        <v>45749</v>
      </c>
      <c r="J891" t="s">
        <v>1577</v>
      </c>
      <c r="K891" t="str">
        <f>VLOOKUP($J891,'Product_Dim (2)'!$A$2:$G$101,{3,4,5,6},FALSE)</f>
        <v>Clothing</v>
      </c>
      <c r="L891" t="str">
        <f>VLOOKUP($J891,'Product_Dim (2)'!$A$2:$G$101,{4,5,6},FALSE)</f>
        <v>Tops</v>
      </c>
      <c r="M891" s="6">
        <f t="array" ref="M891">VLOOKUP($J891,'Product_Dim (2)'!$A$2:$G$101,{6},FALSE)</f>
        <v>265.73266666666666</v>
      </c>
      <c r="N891">
        <f>VLOOKUP($J891,'Product_Dim (2)'!$A$2:$G$101,7,FALSE)</f>
        <v>360</v>
      </c>
      <c r="O891" t="s">
        <v>1752</v>
      </c>
      <c r="P891" t="str">
        <f>VLOOKUP($O891,'Store_Dim (2)'!$A$2:$E$21,2,FALSE)</f>
        <v>Alexander Group</v>
      </c>
      <c r="Q891" t="str">
        <f>VLOOKUP(Table6[[#This Row],[Store_ID]],Table4[],3,FALSE)</f>
        <v>South</v>
      </c>
      <c r="R891" t="str">
        <f>VLOOKUP(Table6[[#This Row],[Store_ID]],Table4[],4,FALSE)</f>
        <v>Port Sharon</v>
      </c>
      <c r="S891" t="str">
        <f>VLOOKUP(Table6[[#This Row],[Store_ID]],Table4[],5,FALSE)</f>
        <v>Online</v>
      </c>
      <c r="T891">
        <v>3</v>
      </c>
      <c r="U891" s="6">
        <v>70.97</v>
      </c>
      <c r="V891" s="10">
        <v>0.06</v>
      </c>
      <c r="W891" t="s">
        <v>1812</v>
      </c>
      <c r="X891" s="6">
        <v>200.1354</v>
      </c>
      <c r="AE891"/>
    </row>
    <row r="892" spans="1:31" x14ac:dyDescent="0.25">
      <c r="A892" t="s">
        <v>2699</v>
      </c>
      <c r="B892" t="str">
        <f>VLOOKUP(Table6[[#This Row],[Customer_ID]],Table1[[Customer_ID]:[Name]],2,FALSE)</f>
        <v>Edward Hall</v>
      </c>
      <c r="C892" t="str">
        <f>VLOOKUP(Table6[[#This Row],[Customer_ID]],Table1[[Customer_ID]:[City]],5,FALSE)</f>
        <v>New William</v>
      </c>
      <c r="D892">
        <f>VLOOKUP(Table6[[#This Row],[Customer_ID]],Table1[],3,FALSE)</f>
        <v>51</v>
      </c>
      <c r="E892" t="str">
        <f>VLOOKUP(Table6[[#This Row],[Customer_ID]],Table1[],4,FALSE)</f>
        <v>Male</v>
      </c>
      <c r="F892" t="str">
        <f>VLOOKUP(Table6[[#This Row],[Customer_ID]],Table1[],6,FALSE)</f>
        <v>New Mexico</v>
      </c>
      <c r="G892" t="str">
        <f>VLOOKUP(Table6[[#This Row],[Customer_ID]],Table1[],8,FALSE)</f>
        <v>Gold</v>
      </c>
      <c r="H892" t="s">
        <v>391</v>
      </c>
      <c r="I892" s="16">
        <v>45325</v>
      </c>
      <c r="J892" t="s">
        <v>1697</v>
      </c>
      <c r="K892" t="str">
        <f>VLOOKUP($J892,'Product_Dim (2)'!$A$2:$G$101,{3,4,5,6},FALSE)</f>
        <v>Beauty</v>
      </c>
      <c r="L892" t="str">
        <f>VLOOKUP($J892,'Product_Dim (2)'!$A$2:$G$101,{4,5,6},FALSE)</f>
        <v>Skincare</v>
      </c>
      <c r="M892" s="6">
        <f t="array" ref="M892">VLOOKUP($J892,'Product_Dim (2)'!$A$2:$G$101,{6},FALSE)</f>
        <v>250.41615384615383</v>
      </c>
      <c r="N892">
        <f>VLOOKUP($J892,'Product_Dim (2)'!$A$2:$G$101,7,FALSE)</f>
        <v>159</v>
      </c>
      <c r="O892" t="s">
        <v>1769</v>
      </c>
      <c r="P892" t="str">
        <f>VLOOKUP($O892,'Store_Dim (2)'!$A$2:$E$21,2,FALSE)</f>
        <v>Moore, Padilla and Butler</v>
      </c>
      <c r="Q892" t="str">
        <f>VLOOKUP(Table6[[#This Row],[Store_ID]],Table4[],3,FALSE)</f>
        <v>South</v>
      </c>
      <c r="R892" t="str">
        <f>VLOOKUP(Table6[[#This Row],[Store_ID]],Table4[],4,FALSE)</f>
        <v>East Johnstad</v>
      </c>
      <c r="S892" t="str">
        <f>VLOOKUP(Table6[[#This Row],[Store_ID]],Table4[],5,FALSE)</f>
        <v>Flagship</v>
      </c>
      <c r="T892">
        <v>3</v>
      </c>
      <c r="U892" s="6">
        <v>470.42</v>
      </c>
      <c r="V892" s="10">
        <v>0.16</v>
      </c>
      <c r="W892" t="s">
        <v>1807</v>
      </c>
      <c r="X892" s="6">
        <v>1185.4584</v>
      </c>
      <c r="AE892"/>
    </row>
    <row r="893" spans="1:31" x14ac:dyDescent="0.25">
      <c r="A893" t="s">
        <v>2700</v>
      </c>
      <c r="B893" t="str">
        <f>VLOOKUP(Table6[[#This Row],[Customer_ID]],Table1[[Customer_ID]:[Name]],2,FALSE)</f>
        <v>Elizabeth Johnson</v>
      </c>
      <c r="C893" t="str">
        <f>VLOOKUP(Table6[[#This Row],[Customer_ID]],Table1[[Customer_ID]:[City]],5,FALSE)</f>
        <v>Anitaland</v>
      </c>
      <c r="D893">
        <f>VLOOKUP(Table6[[#This Row],[Customer_ID]],Table1[],3,FALSE)</f>
        <v>53</v>
      </c>
      <c r="E893" t="str">
        <f>VLOOKUP(Table6[[#This Row],[Customer_ID]],Table1[],4,FALSE)</f>
        <v>Female</v>
      </c>
      <c r="F893" t="str">
        <f>VLOOKUP(Table6[[#This Row],[Customer_ID]],Table1[],6,FALSE)</f>
        <v>Washington</v>
      </c>
      <c r="G893" t="str">
        <f>VLOOKUP(Table6[[#This Row],[Customer_ID]],Table1[],8,FALSE)</f>
        <v>Silver</v>
      </c>
      <c r="H893" t="s">
        <v>980</v>
      </c>
      <c r="I893" s="16">
        <v>45932</v>
      </c>
      <c r="J893" t="s">
        <v>1703</v>
      </c>
      <c r="K893" t="str">
        <f>VLOOKUP($J893,'Product_Dim (2)'!$A$2:$G$101,{3,4,5,6},FALSE)</f>
        <v>Home</v>
      </c>
      <c r="L893" t="str">
        <f>VLOOKUP($J893,'Product_Dim (2)'!$A$2:$G$101,{4,5,6},FALSE)</f>
        <v>Kitchen</v>
      </c>
      <c r="M893" s="6">
        <f t="array" ref="M893">VLOOKUP($J893,'Product_Dim (2)'!$A$2:$G$101,{6},FALSE)</f>
        <v>176.07</v>
      </c>
      <c r="N893">
        <f>VLOOKUP($J893,'Product_Dim (2)'!$A$2:$G$101,7,FALSE)</f>
        <v>82</v>
      </c>
      <c r="O893" t="s">
        <v>1787</v>
      </c>
      <c r="P893" t="str">
        <f>VLOOKUP($O893,'Store_Dim (2)'!$A$2:$E$21,2,FALSE)</f>
        <v>Frederick-Wright</v>
      </c>
      <c r="Q893" t="str">
        <f>VLOOKUP(Table6[[#This Row],[Store_ID]],Table4[],3,FALSE)</f>
        <v>West</v>
      </c>
      <c r="R893" t="str">
        <f>VLOOKUP(Table6[[#This Row],[Store_ID]],Table4[],4,FALSE)</f>
        <v>New Jimmymouth</v>
      </c>
      <c r="S893" t="str">
        <f>VLOOKUP(Table6[[#This Row],[Store_ID]],Table4[],5,FALSE)</f>
        <v>Flagship</v>
      </c>
      <c r="T893">
        <v>2</v>
      </c>
      <c r="U893" s="6">
        <v>215.59</v>
      </c>
      <c r="V893" s="10">
        <v>0.18</v>
      </c>
      <c r="W893" t="s">
        <v>1807</v>
      </c>
      <c r="X893" s="6">
        <v>353.56760000000003</v>
      </c>
      <c r="AE893"/>
    </row>
    <row r="894" spans="1:31" x14ac:dyDescent="0.25">
      <c r="A894" t="s">
        <v>2701</v>
      </c>
      <c r="B894" t="str">
        <f>VLOOKUP(Table6[[#This Row],[Customer_ID]],Table1[[Customer_ID]:[Name]],2,FALSE)</f>
        <v>Maria Hill</v>
      </c>
      <c r="C894" t="str">
        <f>VLOOKUP(Table6[[#This Row],[Customer_ID]],Table1[[Customer_ID]:[City]],5,FALSE)</f>
        <v>Zamoraborough</v>
      </c>
      <c r="D894">
        <f>VLOOKUP(Table6[[#This Row],[Customer_ID]],Table1[],3,FALSE)</f>
        <v>58</v>
      </c>
      <c r="E894" t="str">
        <f>VLOOKUP(Table6[[#This Row],[Customer_ID]],Table1[],4,FALSE)</f>
        <v>Female</v>
      </c>
      <c r="F894" t="str">
        <f>VLOOKUP(Table6[[#This Row],[Customer_ID]],Table1[],6,FALSE)</f>
        <v>Nevada</v>
      </c>
      <c r="G894" t="str">
        <f>VLOOKUP(Table6[[#This Row],[Customer_ID]],Table1[],8,FALSE)</f>
        <v>Platinum</v>
      </c>
      <c r="H894" t="s">
        <v>761</v>
      </c>
      <c r="I894" s="16">
        <v>45895</v>
      </c>
      <c r="J894" t="s">
        <v>1715</v>
      </c>
      <c r="K894" t="str">
        <f>VLOOKUP($J894,'Product_Dim (2)'!$A$2:$G$101,{3,4,5,6},FALSE)</f>
        <v>Home</v>
      </c>
      <c r="L894" t="str">
        <f>VLOOKUP($J894,'Product_Dim (2)'!$A$2:$G$101,{4,5,6},FALSE)</f>
        <v>Appliances</v>
      </c>
      <c r="M894" s="6">
        <f t="array" ref="M894">VLOOKUP($J894,'Product_Dim (2)'!$A$2:$G$101,{6},FALSE)</f>
        <v>447.43</v>
      </c>
      <c r="N894">
        <f>VLOOKUP($J894,'Product_Dim (2)'!$A$2:$G$101,7,FALSE)</f>
        <v>191</v>
      </c>
      <c r="O894" t="s">
        <v>1735</v>
      </c>
      <c r="P894" t="str">
        <f>VLOOKUP($O894,'Store_Dim (2)'!$A$2:$E$21,2,FALSE)</f>
        <v>Rivera-Warner</v>
      </c>
      <c r="Q894" t="str">
        <f>VLOOKUP(Table6[[#This Row],[Store_ID]],Table4[],3,FALSE)</f>
        <v>East</v>
      </c>
      <c r="R894" t="str">
        <f>VLOOKUP(Table6[[#This Row],[Store_ID]],Table4[],4,FALSE)</f>
        <v>Washingtonfurt</v>
      </c>
      <c r="S894" t="str">
        <f>VLOOKUP(Table6[[#This Row],[Store_ID]],Table4[],5,FALSE)</f>
        <v>Flagship</v>
      </c>
      <c r="T894">
        <v>1</v>
      </c>
      <c r="U894" s="6">
        <v>533.79999999999995</v>
      </c>
      <c r="V894" s="10">
        <v>0.27</v>
      </c>
      <c r="W894" t="s">
        <v>1812</v>
      </c>
      <c r="X894" s="6">
        <v>389.67399999999998</v>
      </c>
      <c r="AE894"/>
    </row>
    <row r="895" spans="1:31" x14ac:dyDescent="0.25">
      <c r="A895" t="s">
        <v>2702</v>
      </c>
      <c r="B895" t="str">
        <f>VLOOKUP(Table6[[#This Row],[Customer_ID]],Table1[[Customer_ID]:[Name]],2,FALSE)</f>
        <v>Christy Vasquez</v>
      </c>
      <c r="C895" t="str">
        <f>VLOOKUP(Table6[[#This Row],[Customer_ID]],Table1[[Customer_ID]:[City]],5,FALSE)</f>
        <v>Port Travisstad</v>
      </c>
      <c r="D895">
        <f>VLOOKUP(Table6[[#This Row],[Customer_ID]],Table1[],3,FALSE)</f>
        <v>28</v>
      </c>
      <c r="E895" t="str">
        <f>VLOOKUP(Table6[[#This Row],[Customer_ID]],Table1[],4,FALSE)</f>
        <v>Female</v>
      </c>
      <c r="F895" t="str">
        <f>VLOOKUP(Table6[[#This Row],[Customer_ID]],Table1[],6,FALSE)</f>
        <v>South Carolina</v>
      </c>
      <c r="G895" t="str">
        <f>VLOOKUP(Table6[[#This Row],[Customer_ID]],Table1[],8,FALSE)</f>
        <v>Gold</v>
      </c>
      <c r="H895" t="s">
        <v>330</v>
      </c>
      <c r="I895" s="16">
        <v>45614</v>
      </c>
      <c r="J895" t="s">
        <v>1595</v>
      </c>
      <c r="K895" t="str">
        <f>VLOOKUP($J895,'Product_Dim (2)'!$A$2:$G$101,{3,4,5,6},FALSE)</f>
        <v>Beauty</v>
      </c>
      <c r="L895" t="str">
        <f>VLOOKUP($J895,'Product_Dim (2)'!$A$2:$G$101,{4,5,6},FALSE)</f>
        <v>Skincare</v>
      </c>
      <c r="M895" s="6">
        <f t="array" ref="M895">VLOOKUP($J895,'Product_Dim (2)'!$A$2:$G$101,{6},FALSE)</f>
        <v>283.83</v>
      </c>
      <c r="N895">
        <f>VLOOKUP($J895,'Product_Dim (2)'!$A$2:$G$101,7,FALSE)</f>
        <v>244</v>
      </c>
      <c r="O895" t="s">
        <v>1749</v>
      </c>
      <c r="P895" t="str">
        <f>VLOOKUP($O895,'Store_Dim (2)'!$A$2:$E$21,2,FALSE)</f>
        <v>Johnson-Wright</v>
      </c>
      <c r="Q895" t="str">
        <f>VLOOKUP(Table6[[#This Row],[Store_ID]],Table4[],3,FALSE)</f>
        <v>North</v>
      </c>
      <c r="R895" t="str">
        <f>VLOOKUP(Table6[[#This Row],[Store_ID]],Table4[],4,FALSE)</f>
        <v>Hoodberg</v>
      </c>
      <c r="S895" t="str">
        <f>VLOOKUP(Table6[[#This Row],[Store_ID]],Table4[],5,FALSE)</f>
        <v>Outlet</v>
      </c>
      <c r="T895">
        <v>2</v>
      </c>
      <c r="U895" s="6">
        <v>732.67</v>
      </c>
      <c r="V895" s="10">
        <v>0.24</v>
      </c>
      <c r="W895" t="s">
        <v>1809</v>
      </c>
      <c r="X895" s="6">
        <v>1113.6584</v>
      </c>
      <c r="AE895"/>
    </row>
    <row r="896" spans="1:31" x14ac:dyDescent="0.25">
      <c r="A896" t="s">
        <v>2703</v>
      </c>
      <c r="B896" t="str">
        <f>VLOOKUP(Table6[[#This Row],[Customer_ID]],Table1[[Customer_ID]:[Name]],2,FALSE)</f>
        <v>Melinda Thomas</v>
      </c>
      <c r="C896" t="str">
        <f>VLOOKUP(Table6[[#This Row],[Customer_ID]],Table1[[Customer_ID]:[City]],5,FALSE)</f>
        <v>Lake Elizabethside</v>
      </c>
      <c r="D896">
        <f>VLOOKUP(Table6[[#This Row],[Customer_ID]],Table1[],3,FALSE)</f>
        <v>42</v>
      </c>
      <c r="E896" t="str">
        <f>VLOOKUP(Table6[[#This Row],[Customer_ID]],Table1[],4,FALSE)</f>
        <v>Female</v>
      </c>
      <c r="F896" t="str">
        <f>VLOOKUP(Table6[[#This Row],[Customer_ID]],Table1[],6,FALSE)</f>
        <v>Indiana</v>
      </c>
      <c r="G896" t="str">
        <f>VLOOKUP(Table6[[#This Row],[Customer_ID]],Table1[],8,FALSE)</f>
        <v>Silver</v>
      </c>
      <c r="H896" t="s">
        <v>1487</v>
      </c>
      <c r="I896" s="16">
        <v>45247</v>
      </c>
      <c r="J896" t="s">
        <v>1651</v>
      </c>
      <c r="K896" t="str">
        <f>VLOOKUP($J896,'Product_Dim (2)'!$A$2:$G$101,{3,4,5,6},FALSE)</f>
        <v>Beauty</v>
      </c>
      <c r="L896" t="str">
        <f>VLOOKUP($J896,'Product_Dim (2)'!$A$2:$G$101,{4,5,6},FALSE)</f>
        <v>Fragrance</v>
      </c>
      <c r="M896" s="6">
        <f t="array" ref="M896">VLOOKUP($J896,'Product_Dim (2)'!$A$2:$G$101,{6},FALSE)</f>
        <v>482.75</v>
      </c>
      <c r="N896">
        <f>VLOOKUP($J896,'Product_Dim (2)'!$A$2:$G$101,7,FALSE)</f>
        <v>444</v>
      </c>
      <c r="O896" t="s">
        <v>1780</v>
      </c>
      <c r="P896" t="str">
        <f>VLOOKUP($O896,'Store_Dim (2)'!$A$2:$E$21,2,FALSE)</f>
        <v>Gardner, Humphrey and Contreras</v>
      </c>
      <c r="Q896" t="str">
        <f>VLOOKUP(Table6[[#This Row],[Store_ID]],Table4[],3,FALSE)</f>
        <v>East</v>
      </c>
      <c r="R896" t="str">
        <f>VLOOKUP(Table6[[#This Row],[Store_ID]],Table4[],4,FALSE)</f>
        <v>Johnsonville</v>
      </c>
      <c r="S896" t="str">
        <f>VLOOKUP(Table6[[#This Row],[Store_ID]],Table4[],5,FALSE)</f>
        <v>Flagship</v>
      </c>
      <c r="T896">
        <v>4</v>
      </c>
      <c r="U896" s="6">
        <v>106.48</v>
      </c>
      <c r="V896" s="10">
        <v>0.1</v>
      </c>
      <c r="W896" t="s">
        <v>1812</v>
      </c>
      <c r="X896" s="6">
        <v>383.32799999999997</v>
      </c>
      <c r="AE896"/>
    </row>
    <row r="897" spans="1:31" x14ac:dyDescent="0.25">
      <c r="A897" t="s">
        <v>2704</v>
      </c>
      <c r="B897" t="str">
        <f>VLOOKUP(Table6[[#This Row],[Customer_ID]],Table1[[Customer_ID]:[Name]],2,FALSE)</f>
        <v>Lance Baker</v>
      </c>
      <c r="C897" t="str">
        <f>VLOOKUP(Table6[[#This Row],[Customer_ID]],Table1[[Customer_ID]:[City]],5,FALSE)</f>
        <v>Port Victoria</v>
      </c>
      <c r="D897">
        <f>VLOOKUP(Table6[[#This Row],[Customer_ID]],Table1[],3,FALSE)</f>
        <v>50</v>
      </c>
      <c r="E897" t="str">
        <f>VLOOKUP(Table6[[#This Row],[Customer_ID]],Table1[],4,FALSE)</f>
        <v>Female</v>
      </c>
      <c r="F897" t="str">
        <f>VLOOKUP(Table6[[#This Row],[Customer_ID]],Table1[],6,FALSE)</f>
        <v>Florida</v>
      </c>
      <c r="G897" t="str">
        <f>VLOOKUP(Table6[[#This Row],[Customer_ID]],Table1[],8,FALSE)</f>
        <v>Gold</v>
      </c>
      <c r="H897" t="s">
        <v>367</v>
      </c>
      <c r="I897" s="16">
        <v>45696</v>
      </c>
      <c r="J897" t="s">
        <v>1645</v>
      </c>
      <c r="K897" t="str">
        <f>VLOOKUP($J897,'Product_Dim (2)'!$A$2:$G$101,{3,4,5,6},FALSE)</f>
        <v>Sports</v>
      </c>
      <c r="L897" t="str">
        <f>VLOOKUP($J897,'Product_Dim (2)'!$A$2:$G$101,{4,5,6},FALSE)</f>
        <v>Fitness</v>
      </c>
      <c r="M897" s="6">
        <f t="array" ref="M897">VLOOKUP($J897,'Product_Dim (2)'!$A$2:$G$101,{6},FALSE)</f>
        <v>30.62</v>
      </c>
      <c r="N897">
        <f>VLOOKUP($J897,'Product_Dim (2)'!$A$2:$G$101,7,FALSE)</f>
        <v>138</v>
      </c>
      <c r="O897" t="s">
        <v>1749</v>
      </c>
      <c r="P897" t="str">
        <f>VLOOKUP($O897,'Store_Dim (2)'!$A$2:$E$21,2,FALSE)</f>
        <v>Johnson-Wright</v>
      </c>
      <c r="Q897" t="str">
        <f>VLOOKUP(Table6[[#This Row],[Store_ID]],Table4[],3,FALSE)</f>
        <v>North</v>
      </c>
      <c r="R897" t="str">
        <f>VLOOKUP(Table6[[#This Row],[Store_ID]],Table4[],4,FALSE)</f>
        <v>Hoodberg</v>
      </c>
      <c r="S897" t="str">
        <f>VLOOKUP(Table6[[#This Row],[Store_ID]],Table4[],5,FALSE)</f>
        <v>Outlet</v>
      </c>
      <c r="T897">
        <v>1</v>
      </c>
      <c r="U897" s="6">
        <v>38.950000000000003</v>
      </c>
      <c r="V897" s="10">
        <v>0.28000000000000003</v>
      </c>
      <c r="W897" t="s">
        <v>1807</v>
      </c>
      <c r="X897" s="6">
        <v>28.044</v>
      </c>
      <c r="AE897"/>
    </row>
    <row r="898" spans="1:31" x14ac:dyDescent="0.25">
      <c r="A898" t="s">
        <v>2705</v>
      </c>
      <c r="B898" t="str">
        <f>VLOOKUP(Table6[[#This Row],[Customer_ID]],Table1[[Customer_ID]:[Name]],2,FALSE)</f>
        <v>John Smith</v>
      </c>
      <c r="C898" t="str">
        <f>VLOOKUP(Table6[[#This Row],[Customer_ID]],Table1[[Customer_ID]:[City]],5,FALSE)</f>
        <v>South Andrewport</v>
      </c>
      <c r="D898">
        <f>VLOOKUP(Table6[[#This Row],[Customer_ID]],Table1[],3,FALSE)</f>
        <v>27</v>
      </c>
      <c r="E898" t="str">
        <f>VLOOKUP(Table6[[#This Row],[Customer_ID]],Table1[],4,FALSE)</f>
        <v>Male</v>
      </c>
      <c r="F898" t="str">
        <f>VLOOKUP(Table6[[#This Row],[Customer_ID]],Table1[],6,FALSE)</f>
        <v>California</v>
      </c>
      <c r="G898" t="str">
        <f>VLOOKUP(Table6[[#This Row],[Customer_ID]],Table1[],8,FALSE)</f>
        <v>Platinum</v>
      </c>
      <c r="H898" t="s">
        <v>1321</v>
      </c>
      <c r="I898" s="16">
        <v>45294</v>
      </c>
      <c r="J898" t="s">
        <v>1723</v>
      </c>
      <c r="K898" t="str">
        <f>VLOOKUP($J898,'Product_Dim (2)'!$A$2:$G$101,{3,4,5,6},FALSE)</f>
        <v>Clothing</v>
      </c>
      <c r="L898" t="str">
        <f>VLOOKUP($J898,'Product_Dim (2)'!$A$2:$G$101,{4,5,6},FALSE)</f>
        <v>Outerwear</v>
      </c>
      <c r="M898" s="6">
        <f t="array" ref="M898">VLOOKUP($J898,'Product_Dim (2)'!$A$2:$G$101,{6},FALSE)</f>
        <v>358.47</v>
      </c>
      <c r="N898">
        <f>VLOOKUP($J898,'Product_Dim (2)'!$A$2:$G$101,7,FALSE)</f>
        <v>143</v>
      </c>
      <c r="O898" t="s">
        <v>1787</v>
      </c>
      <c r="P898" t="str">
        <f>VLOOKUP($O898,'Store_Dim (2)'!$A$2:$E$21,2,FALSE)</f>
        <v>Frederick-Wright</v>
      </c>
      <c r="Q898" t="str">
        <f>VLOOKUP(Table6[[#This Row],[Store_ID]],Table4[],3,FALSE)</f>
        <v>West</v>
      </c>
      <c r="R898" t="str">
        <f>VLOOKUP(Table6[[#This Row],[Store_ID]],Table4[],4,FALSE)</f>
        <v>New Jimmymouth</v>
      </c>
      <c r="S898" t="str">
        <f>VLOOKUP(Table6[[#This Row],[Store_ID]],Table4[],5,FALSE)</f>
        <v>Flagship</v>
      </c>
      <c r="T898">
        <v>1</v>
      </c>
      <c r="U898" s="6">
        <v>835.17</v>
      </c>
      <c r="V898" s="10">
        <v>0.02</v>
      </c>
      <c r="W898" t="s">
        <v>1812</v>
      </c>
      <c r="X898" s="6">
        <v>818.46659999999997</v>
      </c>
      <c r="AE898"/>
    </row>
    <row r="899" spans="1:31" x14ac:dyDescent="0.25">
      <c r="A899" t="s">
        <v>2706</v>
      </c>
      <c r="B899" t="str">
        <f>VLOOKUP(Table6[[#This Row],[Customer_ID]],Table1[[Customer_ID]:[Name]],2,FALSE)</f>
        <v>Morgan Bowen</v>
      </c>
      <c r="C899" t="str">
        <f>VLOOKUP(Table6[[#This Row],[Customer_ID]],Table1[[Customer_ID]:[City]],5,FALSE)</f>
        <v>Parksfort</v>
      </c>
      <c r="D899">
        <f>VLOOKUP(Table6[[#This Row],[Customer_ID]],Table1[],3,FALSE)</f>
        <v>54</v>
      </c>
      <c r="E899" t="str">
        <f>VLOOKUP(Table6[[#This Row],[Customer_ID]],Table1[],4,FALSE)</f>
        <v>Male</v>
      </c>
      <c r="F899" t="str">
        <f>VLOOKUP(Table6[[#This Row],[Customer_ID]],Table1[],6,FALSE)</f>
        <v>Washington</v>
      </c>
      <c r="G899" t="str">
        <f>VLOOKUP(Table6[[#This Row],[Customer_ID]],Table1[],8,FALSE)</f>
        <v>Gold</v>
      </c>
      <c r="H899" t="s">
        <v>453</v>
      </c>
      <c r="I899" s="16">
        <v>45389</v>
      </c>
      <c r="J899" t="s">
        <v>1697</v>
      </c>
      <c r="K899" t="str">
        <f>VLOOKUP($J899,'Product_Dim (2)'!$A$2:$G$101,{3,4,5,6},FALSE)</f>
        <v>Beauty</v>
      </c>
      <c r="L899" t="str">
        <f>VLOOKUP($J899,'Product_Dim (2)'!$A$2:$G$101,{4,5,6},FALSE)</f>
        <v>Skincare</v>
      </c>
      <c r="M899" s="6">
        <f t="array" ref="M899">VLOOKUP($J899,'Product_Dim (2)'!$A$2:$G$101,{6},FALSE)</f>
        <v>250.41615384615383</v>
      </c>
      <c r="N899">
        <f>VLOOKUP($J899,'Product_Dim (2)'!$A$2:$G$101,7,FALSE)</f>
        <v>159</v>
      </c>
      <c r="O899" t="s">
        <v>1749</v>
      </c>
      <c r="P899" t="str">
        <f>VLOOKUP($O899,'Store_Dim (2)'!$A$2:$E$21,2,FALSE)</f>
        <v>Johnson-Wright</v>
      </c>
      <c r="Q899" t="str">
        <f>VLOOKUP(Table6[[#This Row],[Store_ID]],Table4[],3,FALSE)</f>
        <v>North</v>
      </c>
      <c r="R899" t="str">
        <f>VLOOKUP(Table6[[#This Row],[Store_ID]],Table4[],4,FALSE)</f>
        <v>Hoodberg</v>
      </c>
      <c r="S899" t="str">
        <f>VLOOKUP(Table6[[#This Row],[Store_ID]],Table4[],5,FALSE)</f>
        <v>Outlet</v>
      </c>
      <c r="T899">
        <v>1</v>
      </c>
      <c r="U899" s="6">
        <v>113.07</v>
      </c>
      <c r="V899" s="10">
        <v>0.24</v>
      </c>
      <c r="W899" t="s">
        <v>1807</v>
      </c>
      <c r="X899" s="6">
        <v>85.933199999999999</v>
      </c>
      <c r="AE899"/>
    </row>
    <row r="900" spans="1:31" x14ac:dyDescent="0.25">
      <c r="A900" t="s">
        <v>2707</v>
      </c>
      <c r="B900" t="str">
        <f>VLOOKUP(Table6[[#This Row],[Customer_ID]],Table1[[Customer_ID]:[Name]],2,FALSE)</f>
        <v>Cynthia Parrish</v>
      </c>
      <c r="C900" t="str">
        <f>VLOOKUP(Table6[[#This Row],[Customer_ID]],Table1[[Customer_ID]:[City]],5,FALSE)</f>
        <v>Espinozaberg</v>
      </c>
      <c r="D900">
        <f>VLOOKUP(Table6[[#This Row],[Customer_ID]],Table1[],3,FALSE)</f>
        <v>18</v>
      </c>
      <c r="E900" t="str">
        <f>VLOOKUP(Table6[[#This Row],[Customer_ID]],Table1[],4,FALSE)</f>
        <v>Male</v>
      </c>
      <c r="F900" t="str">
        <f>VLOOKUP(Table6[[#This Row],[Customer_ID]],Table1[],6,FALSE)</f>
        <v>Minnesota</v>
      </c>
      <c r="G900" t="str">
        <f>VLOOKUP(Table6[[#This Row],[Customer_ID]],Table1[],8,FALSE)</f>
        <v>Silver</v>
      </c>
      <c r="H900" t="s">
        <v>1421</v>
      </c>
      <c r="I900" s="16">
        <v>45930</v>
      </c>
      <c r="J900" t="s">
        <v>1719</v>
      </c>
      <c r="K900" t="str">
        <f>VLOOKUP($J900,'Product_Dim (2)'!$A$2:$G$101,{3,4,5,6},FALSE)</f>
        <v>Beauty</v>
      </c>
      <c r="L900" t="str">
        <f>VLOOKUP($J900,'Product_Dim (2)'!$A$2:$G$101,{4,5,6},FALSE)</f>
        <v>Skincare</v>
      </c>
      <c r="M900" s="6">
        <f t="array" ref="M900">VLOOKUP($J900,'Product_Dim (2)'!$A$2:$G$101,{6},FALSE)</f>
        <v>358.47</v>
      </c>
      <c r="N900">
        <f>VLOOKUP($J900,'Product_Dim (2)'!$A$2:$G$101,7,FALSE)</f>
        <v>213</v>
      </c>
      <c r="O900" t="s">
        <v>1777</v>
      </c>
      <c r="P900" t="str">
        <f>VLOOKUP($O900,'Store_Dim (2)'!$A$2:$E$21,2,FALSE)</f>
        <v>Thomas, Bridges and Harris</v>
      </c>
      <c r="Q900" t="str">
        <f>VLOOKUP(Table6[[#This Row],[Store_ID]],Table4[],3,FALSE)</f>
        <v>North</v>
      </c>
      <c r="R900" t="str">
        <f>VLOOKUP(Table6[[#This Row],[Store_ID]],Table4[],4,FALSE)</f>
        <v>Sabrinatown</v>
      </c>
      <c r="S900" t="str">
        <f>VLOOKUP(Table6[[#This Row],[Store_ID]],Table4[],5,FALSE)</f>
        <v>Online</v>
      </c>
      <c r="T900">
        <v>2</v>
      </c>
      <c r="U900" s="6">
        <v>451.33</v>
      </c>
      <c r="V900" s="10">
        <v>0.23</v>
      </c>
      <c r="W900" t="s">
        <v>1812</v>
      </c>
      <c r="X900" s="6">
        <v>695.04819999999995</v>
      </c>
      <c r="AE900"/>
    </row>
    <row r="901" spans="1:31" x14ac:dyDescent="0.25">
      <c r="A901" t="s">
        <v>2708</v>
      </c>
      <c r="B901" t="str">
        <f>VLOOKUP(Table6[[#This Row],[Customer_ID]],Table1[[Customer_ID]:[Name]],2,FALSE)</f>
        <v>Jacqueline Anthony</v>
      </c>
      <c r="C901" t="str">
        <f>VLOOKUP(Table6[[#This Row],[Customer_ID]],Table1[[Customer_ID]:[City]],5,FALSE)</f>
        <v>Vincentside</v>
      </c>
      <c r="D901">
        <f>VLOOKUP(Table6[[#This Row],[Customer_ID]],Table1[],3,FALSE)</f>
        <v>28</v>
      </c>
      <c r="E901" t="str">
        <f>VLOOKUP(Table6[[#This Row],[Customer_ID]],Table1[],4,FALSE)</f>
        <v>Male</v>
      </c>
      <c r="F901" t="str">
        <f>VLOOKUP(Table6[[#This Row],[Customer_ID]],Table1[],6,FALSE)</f>
        <v>Ohio</v>
      </c>
      <c r="G901" t="str">
        <f>VLOOKUP(Table6[[#This Row],[Customer_ID]],Table1[],8,FALSE)</f>
        <v>Bronze</v>
      </c>
      <c r="H901" t="s">
        <v>1150</v>
      </c>
      <c r="I901" s="16">
        <v>45456</v>
      </c>
      <c r="J901" t="s">
        <v>1703</v>
      </c>
      <c r="K901" t="str">
        <f>VLOOKUP($J901,'Product_Dim (2)'!$A$2:$G$101,{3,4,5,6},FALSE)</f>
        <v>Home</v>
      </c>
      <c r="L901" t="str">
        <f>VLOOKUP($J901,'Product_Dim (2)'!$A$2:$G$101,{4,5,6},FALSE)</f>
        <v>Kitchen</v>
      </c>
      <c r="M901" s="6">
        <f t="array" ref="M901">VLOOKUP($J901,'Product_Dim (2)'!$A$2:$G$101,{6},FALSE)</f>
        <v>176.07</v>
      </c>
      <c r="N901">
        <f>VLOOKUP($J901,'Product_Dim (2)'!$A$2:$G$101,7,FALSE)</f>
        <v>82</v>
      </c>
      <c r="O901" t="s">
        <v>1759</v>
      </c>
      <c r="P901" t="str">
        <f>VLOOKUP($O901,'Store_Dim (2)'!$A$2:$E$21,2,FALSE)</f>
        <v>Benson-Elliott</v>
      </c>
      <c r="Q901" t="str">
        <f>VLOOKUP(Table6[[#This Row],[Store_ID]],Table4[],3,FALSE)</f>
        <v>East</v>
      </c>
      <c r="R901" t="str">
        <f>VLOOKUP(Table6[[#This Row],[Store_ID]],Table4[],4,FALSE)</f>
        <v>Port Josephberg</v>
      </c>
      <c r="S901" t="str">
        <f>VLOOKUP(Table6[[#This Row],[Store_ID]],Table4[],5,FALSE)</f>
        <v>Online</v>
      </c>
      <c r="T901">
        <v>3</v>
      </c>
      <c r="U901" s="6">
        <v>619.80999999999995</v>
      </c>
      <c r="V901" s="10">
        <v>0.16</v>
      </c>
      <c r="W901" t="s">
        <v>1812</v>
      </c>
      <c r="X901" s="6">
        <v>1561.9212</v>
      </c>
      <c r="AE901"/>
    </row>
    <row r="902" spans="1:31" x14ac:dyDescent="0.25">
      <c r="A902" t="s">
        <v>2709</v>
      </c>
      <c r="B902" t="str">
        <f>VLOOKUP(Table6[[#This Row],[Customer_ID]],Table1[[Customer_ID]:[Name]],2,FALSE)</f>
        <v>Travis Holland</v>
      </c>
      <c r="C902" t="str">
        <f>VLOOKUP(Table6[[#This Row],[Customer_ID]],Table1[[Customer_ID]:[City]],5,FALSE)</f>
        <v>Webstermouth</v>
      </c>
      <c r="D902">
        <f>VLOOKUP(Table6[[#This Row],[Customer_ID]],Table1[],3,FALSE)</f>
        <v>38</v>
      </c>
      <c r="E902" t="str">
        <f>VLOOKUP(Table6[[#This Row],[Customer_ID]],Table1[],4,FALSE)</f>
        <v>Male</v>
      </c>
      <c r="F902" t="str">
        <f>VLOOKUP(Table6[[#This Row],[Customer_ID]],Table1[],6,FALSE)</f>
        <v>New Hampshire</v>
      </c>
      <c r="G902" t="str">
        <f>VLOOKUP(Table6[[#This Row],[Customer_ID]],Table1[],8,FALSE)</f>
        <v>Bronze</v>
      </c>
      <c r="H902" t="s">
        <v>376</v>
      </c>
      <c r="I902" s="16">
        <v>45713</v>
      </c>
      <c r="J902" t="s">
        <v>1655</v>
      </c>
      <c r="K902" t="str">
        <f>VLOOKUP($J902,'Product_Dim (2)'!$A$2:$G$101,{3,4,5,6},FALSE)</f>
        <v>Electronics</v>
      </c>
      <c r="L902" t="str">
        <f>VLOOKUP($J902,'Product_Dim (2)'!$A$2:$G$101,{4,5,6},FALSE)</f>
        <v>Computer</v>
      </c>
      <c r="M902" s="6">
        <f t="array" ref="M902">VLOOKUP($J902,'Product_Dim (2)'!$A$2:$G$101,{6},FALSE)</f>
        <v>86.42</v>
      </c>
      <c r="N902">
        <f>VLOOKUP($J902,'Product_Dim (2)'!$A$2:$G$101,7,FALSE)</f>
        <v>222</v>
      </c>
      <c r="O902" t="s">
        <v>1762</v>
      </c>
      <c r="P902" t="str">
        <f>VLOOKUP($O902,'Store_Dim (2)'!$A$2:$E$21,2,FALSE)</f>
        <v>Martinez-Mullins</v>
      </c>
      <c r="Q902" t="str">
        <f>VLOOKUP(Table6[[#This Row],[Store_ID]],Table4[],3,FALSE)</f>
        <v>South</v>
      </c>
      <c r="R902" t="str">
        <f>VLOOKUP(Table6[[#This Row],[Store_ID]],Table4[],4,FALSE)</f>
        <v>Williamsfurt</v>
      </c>
      <c r="S902" t="str">
        <f>VLOOKUP(Table6[[#This Row],[Store_ID]],Table4[],5,FALSE)</f>
        <v>Online</v>
      </c>
      <c r="T902">
        <v>4</v>
      </c>
      <c r="U902" s="6">
        <v>46.97</v>
      </c>
      <c r="V902" s="10">
        <v>0.26</v>
      </c>
      <c r="W902" t="s">
        <v>1809</v>
      </c>
      <c r="X902" s="6">
        <v>139.03120000000001</v>
      </c>
      <c r="AE902"/>
    </row>
    <row r="903" spans="1:31" x14ac:dyDescent="0.25">
      <c r="A903" t="s">
        <v>2710</v>
      </c>
      <c r="B903" t="str">
        <f>VLOOKUP(Table6[[#This Row],[Customer_ID]],Table1[[Customer_ID]:[Name]],2,FALSE)</f>
        <v>Leonard Cochran</v>
      </c>
      <c r="C903" t="str">
        <f>VLOOKUP(Table6[[#This Row],[Customer_ID]],Table1[[Customer_ID]:[City]],5,FALSE)</f>
        <v>Port Sherryview</v>
      </c>
      <c r="D903">
        <f>VLOOKUP(Table6[[#This Row],[Customer_ID]],Table1[],3,FALSE)</f>
        <v>46</v>
      </c>
      <c r="E903" t="str">
        <f>VLOOKUP(Table6[[#This Row],[Customer_ID]],Table1[],4,FALSE)</f>
        <v>Female</v>
      </c>
      <c r="F903" t="str">
        <f>VLOOKUP(Table6[[#This Row],[Customer_ID]],Table1[],6,FALSE)</f>
        <v>North Dakota</v>
      </c>
      <c r="G903" t="str">
        <f>VLOOKUP(Table6[[#This Row],[Customer_ID]],Table1[],8,FALSE)</f>
        <v>Silver</v>
      </c>
      <c r="H903" t="s">
        <v>601</v>
      </c>
      <c r="I903" s="16">
        <v>45784</v>
      </c>
      <c r="J903" t="s">
        <v>1623</v>
      </c>
      <c r="K903" t="str">
        <f>VLOOKUP($J903,'Product_Dim (2)'!$A$2:$G$101,{3,4,5,6},FALSE)</f>
        <v>Clothing</v>
      </c>
      <c r="L903" t="str">
        <f>VLOOKUP($J903,'Product_Dim (2)'!$A$2:$G$101,{4,5,6},FALSE)</f>
        <v>Outerwear</v>
      </c>
      <c r="M903" s="6">
        <f t="array" ref="M903">VLOOKUP($J903,'Product_Dim (2)'!$A$2:$G$101,{6},FALSE)</f>
        <v>167.34</v>
      </c>
      <c r="N903">
        <f>VLOOKUP($J903,'Product_Dim (2)'!$A$2:$G$101,7,FALSE)</f>
        <v>296</v>
      </c>
      <c r="O903" t="s">
        <v>1744</v>
      </c>
      <c r="P903" t="str">
        <f>VLOOKUP($O903,'Store_Dim (2)'!$A$2:$E$21,2,FALSE)</f>
        <v>Black-Horn</v>
      </c>
      <c r="Q903" t="str">
        <f>VLOOKUP(Table6[[#This Row],[Store_ID]],Table4[],3,FALSE)</f>
        <v>South</v>
      </c>
      <c r="R903" t="str">
        <f>VLOOKUP(Table6[[#This Row],[Store_ID]],Table4[],4,FALSE)</f>
        <v>North Nancyview</v>
      </c>
      <c r="S903" t="str">
        <f>VLOOKUP(Table6[[#This Row],[Store_ID]],Table4[],5,FALSE)</f>
        <v>Outlet</v>
      </c>
      <c r="T903">
        <v>2</v>
      </c>
      <c r="U903" s="6">
        <v>71.48</v>
      </c>
      <c r="V903" s="10">
        <v>0.14000000000000001</v>
      </c>
      <c r="W903" t="s">
        <v>1812</v>
      </c>
      <c r="X903" s="6">
        <v>122.9456</v>
      </c>
      <c r="AE903"/>
    </row>
    <row r="904" spans="1:31" x14ac:dyDescent="0.25">
      <c r="A904" t="s">
        <v>2711</v>
      </c>
      <c r="B904" t="str">
        <f>VLOOKUP(Table6[[#This Row],[Customer_ID]],Table1[[Customer_ID]:[Name]],2,FALSE)</f>
        <v>Sheena Bonilla</v>
      </c>
      <c r="C904" t="str">
        <f>VLOOKUP(Table6[[#This Row],[Customer_ID]],Table1[[Customer_ID]:[City]],5,FALSE)</f>
        <v>Donaldton</v>
      </c>
      <c r="D904">
        <f>VLOOKUP(Table6[[#This Row],[Customer_ID]],Table1[],3,FALSE)</f>
        <v>55</v>
      </c>
      <c r="E904" t="str">
        <f>VLOOKUP(Table6[[#This Row],[Customer_ID]],Table1[],4,FALSE)</f>
        <v>Male</v>
      </c>
      <c r="F904" t="str">
        <f>VLOOKUP(Table6[[#This Row],[Customer_ID]],Table1[],6,FALSE)</f>
        <v>North Carolina</v>
      </c>
      <c r="G904" t="str">
        <f>VLOOKUP(Table6[[#This Row],[Customer_ID]],Table1[],8,FALSE)</f>
        <v>Platinum</v>
      </c>
      <c r="H904" t="s">
        <v>8</v>
      </c>
      <c r="I904" s="16">
        <v>45812</v>
      </c>
      <c r="J904" t="s">
        <v>1643</v>
      </c>
      <c r="K904" t="str">
        <f>VLOOKUP($J904,'Product_Dim (2)'!$A$2:$G$101,{3,4,5,6},FALSE)</f>
        <v>Home</v>
      </c>
      <c r="L904" t="str">
        <f>VLOOKUP($J904,'Product_Dim (2)'!$A$2:$G$101,{4,5,6},FALSE)</f>
        <v>Decor</v>
      </c>
      <c r="M904" s="6">
        <f t="array" ref="M904">VLOOKUP($J904,'Product_Dim (2)'!$A$2:$G$101,{6},FALSE)</f>
        <v>461.47</v>
      </c>
      <c r="N904">
        <f>VLOOKUP($J904,'Product_Dim (2)'!$A$2:$G$101,7,FALSE)</f>
        <v>190</v>
      </c>
      <c r="O904" t="s">
        <v>1796</v>
      </c>
      <c r="P904" t="str">
        <f>VLOOKUP($O904,'Store_Dim (2)'!$A$2:$E$21,2,FALSE)</f>
        <v>Mann-Austin</v>
      </c>
      <c r="Q904" t="str">
        <f>VLOOKUP(Table6[[#This Row],[Store_ID]],Table4[],3,FALSE)</f>
        <v>East</v>
      </c>
      <c r="R904" t="str">
        <f>VLOOKUP(Table6[[#This Row],[Store_ID]],Table4[],4,FALSE)</f>
        <v>Vasquezborough</v>
      </c>
      <c r="S904" t="str">
        <f>VLOOKUP(Table6[[#This Row],[Store_ID]],Table4[],5,FALSE)</f>
        <v>Online</v>
      </c>
      <c r="T904">
        <v>2</v>
      </c>
      <c r="U904" s="6">
        <v>404.08</v>
      </c>
      <c r="V904" s="10">
        <v>7.0000000000000007E-2</v>
      </c>
      <c r="W904" t="s">
        <v>1807</v>
      </c>
      <c r="X904" s="6">
        <v>751.58879999999988</v>
      </c>
      <c r="AE904"/>
    </row>
    <row r="905" spans="1:31" x14ac:dyDescent="0.25">
      <c r="A905" t="s">
        <v>2712</v>
      </c>
      <c r="B905" t="str">
        <f>VLOOKUP(Table6[[#This Row],[Customer_ID]],Table1[[Customer_ID]:[Name]],2,FALSE)</f>
        <v>Matthew Payne</v>
      </c>
      <c r="C905" t="str">
        <f>VLOOKUP(Table6[[#This Row],[Customer_ID]],Table1[[Customer_ID]:[City]],5,FALSE)</f>
        <v>Grahamfurt</v>
      </c>
      <c r="D905">
        <f>VLOOKUP(Table6[[#This Row],[Customer_ID]],Table1[],3,FALSE)</f>
        <v>25</v>
      </c>
      <c r="E905" t="str">
        <f>VLOOKUP(Table6[[#This Row],[Customer_ID]],Table1[],4,FALSE)</f>
        <v>Male</v>
      </c>
      <c r="F905" t="str">
        <f>VLOOKUP(Table6[[#This Row],[Customer_ID]],Table1[],6,FALSE)</f>
        <v>Wyoming</v>
      </c>
      <c r="G905" t="str">
        <f>VLOOKUP(Table6[[#This Row],[Customer_ID]],Table1[],8,FALSE)</f>
        <v>Gold</v>
      </c>
      <c r="H905" t="s">
        <v>835</v>
      </c>
      <c r="I905" s="16">
        <v>45653</v>
      </c>
      <c r="J905" t="s">
        <v>1565</v>
      </c>
      <c r="K905" t="str">
        <f>VLOOKUP($J905,'Product_Dim (2)'!$A$2:$G$101,{3,4,5,6},FALSE)</f>
        <v>Sports</v>
      </c>
      <c r="L905" t="str">
        <f>VLOOKUP($J905,'Product_Dim (2)'!$A$2:$G$101,{4,5,6},FALSE)</f>
        <v>Accessories</v>
      </c>
      <c r="M905" s="6">
        <f t="array" ref="M905">VLOOKUP($J905,'Product_Dim (2)'!$A$2:$G$101,{6},FALSE)</f>
        <v>144.53</v>
      </c>
      <c r="N905">
        <f>VLOOKUP($J905,'Product_Dim (2)'!$A$2:$G$101,7,FALSE)</f>
        <v>367</v>
      </c>
      <c r="O905" t="s">
        <v>1787</v>
      </c>
      <c r="P905" t="str">
        <f>VLOOKUP($O905,'Store_Dim (2)'!$A$2:$E$21,2,FALSE)</f>
        <v>Frederick-Wright</v>
      </c>
      <c r="Q905" t="str">
        <f>VLOOKUP(Table6[[#This Row],[Store_ID]],Table4[],3,FALSE)</f>
        <v>West</v>
      </c>
      <c r="R905" t="str">
        <f>VLOOKUP(Table6[[#This Row],[Store_ID]],Table4[],4,FALSE)</f>
        <v>New Jimmymouth</v>
      </c>
      <c r="S905" t="str">
        <f>VLOOKUP(Table6[[#This Row],[Store_ID]],Table4[],5,FALSE)</f>
        <v>Flagship</v>
      </c>
      <c r="T905">
        <v>1</v>
      </c>
      <c r="U905" s="6">
        <v>519.91</v>
      </c>
      <c r="V905" s="10">
        <v>0.05</v>
      </c>
      <c r="W905" t="s">
        <v>1812</v>
      </c>
      <c r="X905" s="6">
        <v>493.91449999999992</v>
      </c>
      <c r="AE905"/>
    </row>
    <row r="906" spans="1:31" x14ac:dyDescent="0.25">
      <c r="A906" t="s">
        <v>2713</v>
      </c>
      <c r="B906" t="str">
        <f>VLOOKUP(Table6[[#This Row],[Customer_ID]],Table1[[Customer_ID]:[Name]],2,FALSE)</f>
        <v>Cameron Simpson</v>
      </c>
      <c r="C906" t="str">
        <f>VLOOKUP(Table6[[#This Row],[Customer_ID]],Table1[[Customer_ID]:[City]],5,FALSE)</f>
        <v>Michaelfort</v>
      </c>
      <c r="D906">
        <f>VLOOKUP(Table6[[#This Row],[Customer_ID]],Table1[],3,FALSE)</f>
        <v>46</v>
      </c>
      <c r="E906" t="str">
        <f>VLOOKUP(Table6[[#This Row],[Customer_ID]],Table1[],4,FALSE)</f>
        <v>Male</v>
      </c>
      <c r="F906" t="str">
        <f>VLOOKUP(Table6[[#This Row],[Customer_ID]],Table1[],6,FALSE)</f>
        <v>Indiana</v>
      </c>
      <c r="G906" t="str">
        <f>VLOOKUP(Table6[[#This Row],[Customer_ID]],Table1[],8,FALSE)</f>
        <v>Platinum</v>
      </c>
      <c r="H906" t="s">
        <v>485</v>
      </c>
      <c r="I906" s="16">
        <v>45672</v>
      </c>
      <c r="J906" t="s">
        <v>1627</v>
      </c>
      <c r="K906" t="str">
        <f>VLOOKUP($J906,'Product_Dim (2)'!$A$2:$G$101,{3,4,5,6},FALSE)</f>
        <v>Electronics</v>
      </c>
      <c r="L906" t="str">
        <f>VLOOKUP($J906,'Product_Dim (2)'!$A$2:$G$101,{4,5,6},FALSE)</f>
        <v>Accessories</v>
      </c>
      <c r="M906" s="6">
        <f t="array" ref="M906">VLOOKUP($J906,'Product_Dim (2)'!$A$2:$G$101,{6},FALSE)</f>
        <v>177.98</v>
      </c>
      <c r="N906">
        <f>VLOOKUP($J906,'Product_Dim (2)'!$A$2:$G$101,7,FALSE)</f>
        <v>103</v>
      </c>
      <c r="O906" t="s">
        <v>1780</v>
      </c>
      <c r="P906" t="str">
        <f>VLOOKUP($O906,'Store_Dim (2)'!$A$2:$E$21,2,FALSE)</f>
        <v>Gardner, Humphrey and Contreras</v>
      </c>
      <c r="Q906" t="str">
        <f>VLOOKUP(Table6[[#This Row],[Store_ID]],Table4[],3,FALSE)</f>
        <v>East</v>
      </c>
      <c r="R906" t="str">
        <f>VLOOKUP(Table6[[#This Row],[Store_ID]],Table4[],4,FALSE)</f>
        <v>Johnsonville</v>
      </c>
      <c r="S906" t="str">
        <f>VLOOKUP(Table6[[#This Row],[Store_ID]],Table4[],5,FALSE)</f>
        <v>Flagship</v>
      </c>
      <c r="T906">
        <v>3</v>
      </c>
      <c r="U906" s="6">
        <v>566.16</v>
      </c>
      <c r="V906" s="10">
        <v>0.05</v>
      </c>
      <c r="W906" t="s">
        <v>1809</v>
      </c>
      <c r="X906" s="6">
        <v>1613.556</v>
      </c>
      <c r="AE906"/>
    </row>
    <row r="907" spans="1:31" x14ac:dyDescent="0.25">
      <c r="A907" t="s">
        <v>2714</v>
      </c>
      <c r="B907" t="str">
        <f>VLOOKUP(Table6[[#This Row],[Customer_ID]],Table1[[Customer_ID]:[Name]],2,FALSE)</f>
        <v>Jacqueline Payne</v>
      </c>
      <c r="C907" t="str">
        <f>VLOOKUP(Table6[[#This Row],[Customer_ID]],Table1[[Customer_ID]:[City]],5,FALSE)</f>
        <v>Gutierrezstad</v>
      </c>
      <c r="D907">
        <f>VLOOKUP(Table6[[#This Row],[Customer_ID]],Table1[],3,FALSE)</f>
        <v>46</v>
      </c>
      <c r="E907" t="str">
        <f>VLOOKUP(Table6[[#This Row],[Customer_ID]],Table1[],4,FALSE)</f>
        <v>Male</v>
      </c>
      <c r="F907" t="str">
        <f>VLOOKUP(Table6[[#This Row],[Customer_ID]],Table1[],6,FALSE)</f>
        <v>Missouri</v>
      </c>
      <c r="G907" t="str">
        <f>VLOOKUP(Table6[[#This Row],[Customer_ID]],Table1[],8,FALSE)</f>
        <v>Gold</v>
      </c>
      <c r="H907" t="s">
        <v>1210</v>
      </c>
      <c r="I907" s="16">
        <v>45799</v>
      </c>
      <c r="J907" t="s">
        <v>1635</v>
      </c>
      <c r="K907" t="str">
        <f>VLOOKUP($J907,'Product_Dim (2)'!$A$2:$G$101,{3,4,5,6},FALSE)</f>
        <v>Sports</v>
      </c>
      <c r="L907" t="str">
        <f>VLOOKUP($J907,'Product_Dim (2)'!$A$2:$G$101,{4,5,6},FALSE)</f>
        <v>Team Sports</v>
      </c>
      <c r="M907" s="6">
        <f t="array" ref="M907">VLOOKUP($J907,'Product_Dim (2)'!$A$2:$G$101,{6},FALSE)</f>
        <v>212.26</v>
      </c>
      <c r="N907">
        <f>VLOOKUP($J907,'Product_Dim (2)'!$A$2:$G$101,7,FALSE)</f>
        <v>82</v>
      </c>
      <c r="O907" t="s">
        <v>1772</v>
      </c>
      <c r="P907" t="str">
        <f>VLOOKUP($O907,'Store_Dim (2)'!$A$2:$E$21,2,FALSE)</f>
        <v>Hill, Wagner and Ballard</v>
      </c>
      <c r="Q907" t="str">
        <f>VLOOKUP(Table6[[#This Row],[Store_ID]],Table4[],3,FALSE)</f>
        <v>East</v>
      </c>
      <c r="R907" t="str">
        <f>VLOOKUP(Table6[[#This Row],[Store_ID]],Table4[],4,FALSE)</f>
        <v>East Davidville</v>
      </c>
      <c r="S907" t="str">
        <f>VLOOKUP(Table6[[#This Row],[Store_ID]],Table4[],5,FALSE)</f>
        <v>Online</v>
      </c>
      <c r="T907">
        <v>2</v>
      </c>
      <c r="U907" s="6">
        <v>295.12</v>
      </c>
      <c r="V907" s="10">
        <v>0.09</v>
      </c>
      <c r="W907" t="s">
        <v>1812</v>
      </c>
      <c r="X907" s="6">
        <v>537.11840000000007</v>
      </c>
      <c r="AE907"/>
    </row>
    <row r="908" spans="1:31" x14ac:dyDescent="0.25">
      <c r="A908" t="s">
        <v>2715</v>
      </c>
      <c r="B908" t="str">
        <f>VLOOKUP(Table6[[#This Row],[Customer_ID]],Table1[[Customer_ID]:[Name]],2,FALSE)</f>
        <v>Amy Walker</v>
      </c>
      <c r="C908" t="str">
        <f>VLOOKUP(Table6[[#This Row],[Customer_ID]],Table1[[Customer_ID]:[City]],5,FALSE)</f>
        <v>Smithland</v>
      </c>
      <c r="D908">
        <f>VLOOKUP(Table6[[#This Row],[Customer_ID]],Table1[],3,FALSE)</f>
        <v>27</v>
      </c>
      <c r="E908" t="str">
        <f>VLOOKUP(Table6[[#This Row],[Customer_ID]],Table1[],4,FALSE)</f>
        <v>Male</v>
      </c>
      <c r="F908" t="str">
        <f>VLOOKUP(Table6[[#This Row],[Customer_ID]],Table1[],6,FALSE)</f>
        <v>West Virginia</v>
      </c>
      <c r="G908" t="str">
        <f>VLOOKUP(Table6[[#This Row],[Customer_ID]],Table1[],8,FALSE)</f>
        <v>Silver</v>
      </c>
      <c r="H908" t="s">
        <v>379</v>
      </c>
      <c r="I908" s="16">
        <v>45848</v>
      </c>
      <c r="J908" t="s">
        <v>1599</v>
      </c>
      <c r="K908" t="str">
        <f>VLOOKUP($J908,'Product_Dim (2)'!$A$2:$G$101,{3,4,5,6},FALSE)</f>
        <v>Electronics</v>
      </c>
      <c r="L908" t="str">
        <f>VLOOKUP($J908,'Product_Dim (2)'!$A$2:$G$101,{4,5,6},FALSE)</f>
        <v>Computer</v>
      </c>
      <c r="M908" s="6">
        <f t="array" ref="M908">VLOOKUP($J908,'Product_Dim (2)'!$A$2:$G$101,{6},FALSE)</f>
        <v>419.28</v>
      </c>
      <c r="N908">
        <f>VLOOKUP($J908,'Product_Dim (2)'!$A$2:$G$101,7,FALSE)</f>
        <v>86</v>
      </c>
      <c r="O908" t="s">
        <v>1775</v>
      </c>
      <c r="P908" t="str">
        <f>VLOOKUP($O908,'Store_Dim (2)'!$A$2:$E$21,2,FALSE)</f>
        <v>Aguirre-Keller</v>
      </c>
      <c r="Q908" t="str">
        <f>VLOOKUP(Table6[[#This Row],[Store_ID]],Table4[],3,FALSE)</f>
        <v>South</v>
      </c>
      <c r="R908" t="str">
        <f>VLOOKUP(Table6[[#This Row],[Store_ID]],Table4[],4,FALSE)</f>
        <v>Lake Michael</v>
      </c>
      <c r="S908" t="str">
        <f>VLOOKUP(Table6[[#This Row],[Store_ID]],Table4[],5,FALSE)</f>
        <v>Online</v>
      </c>
      <c r="T908">
        <v>2</v>
      </c>
      <c r="U908" s="6">
        <v>414.18</v>
      </c>
      <c r="V908" s="10">
        <v>0.25</v>
      </c>
      <c r="W908" t="s">
        <v>1809</v>
      </c>
      <c r="X908" s="6">
        <v>621.27</v>
      </c>
      <c r="AE908"/>
    </row>
    <row r="909" spans="1:31" x14ac:dyDescent="0.25">
      <c r="A909" t="s">
        <v>2716</v>
      </c>
      <c r="B909" t="str">
        <f>VLOOKUP(Table6[[#This Row],[Customer_ID]],Table1[[Customer_ID]:[Name]],2,FALSE)</f>
        <v>Kevin Orr</v>
      </c>
      <c r="C909" t="str">
        <f>VLOOKUP(Table6[[#This Row],[Customer_ID]],Table1[[Customer_ID]:[City]],5,FALSE)</f>
        <v>Ryanberg</v>
      </c>
      <c r="D909">
        <f>VLOOKUP(Table6[[#This Row],[Customer_ID]],Table1[],3,FALSE)</f>
        <v>53</v>
      </c>
      <c r="E909" t="str">
        <f>VLOOKUP(Table6[[#This Row],[Customer_ID]],Table1[],4,FALSE)</f>
        <v>Female</v>
      </c>
      <c r="F909" t="str">
        <f>VLOOKUP(Table6[[#This Row],[Customer_ID]],Table1[],6,FALSE)</f>
        <v>Minnesota</v>
      </c>
      <c r="G909" t="str">
        <f>VLOOKUP(Table6[[#This Row],[Customer_ID]],Table1[],8,FALSE)</f>
        <v>Bronze</v>
      </c>
      <c r="H909" t="s">
        <v>847</v>
      </c>
      <c r="I909" s="16">
        <v>45918</v>
      </c>
      <c r="J909" t="s">
        <v>1647</v>
      </c>
      <c r="K909" t="str">
        <f>VLOOKUP($J909,'Product_Dim (2)'!$A$2:$G$101,{3,4,5,6},FALSE)</f>
        <v>Clothing</v>
      </c>
      <c r="L909" t="str">
        <f>VLOOKUP($J909,'Product_Dim (2)'!$A$2:$G$101,{4,5,6},FALSE)</f>
        <v>Accessories</v>
      </c>
      <c r="M909" s="6">
        <f t="array" ref="M909">VLOOKUP($J909,'Product_Dim (2)'!$A$2:$G$101,{6},FALSE)</f>
        <v>113.83</v>
      </c>
      <c r="N909">
        <f>VLOOKUP($J909,'Product_Dim (2)'!$A$2:$G$101,7,FALSE)</f>
        <v>485</v>
      </c>
      <c r="O909" t="s">
        <v>1765</v>
      </c>
      <c r="P909" t="str">
        <f>VLOOKUP($O909,'Store_Dim (2)'!$A$2:$E$21,2,FALSE)</f>
        <v>Bean, Jones and Park</v>
      </c>
      <c r="Q909" t="str">
        <f>VLOOKUP(Table6[[#This Row],[Store_ID]],Table4[],3,FALSE)</f>
        <v>West</v>
      </c>
      <c r="R909" t="str">
        <f>VLOOKUP(Table6[[#This Row],[Store_ID]],Table4[],4,FALSE)</f>
        <v>Thompsonborough</v>
      </c>
      <c r="S909" t="str">
        <f>VLOOKUP(Table6[[#This Row],[Store_ID]],Table4[],5,FALSE)</f>
        <v>Online</v>
      </c>
      <c r="T909">
        <v>2</v>
      </c>
      <c r="U909" s="6">
        <v>433.75</v>
      </c>
      <c r="V909" s="10">
        <v>0</v>
      </c>
      <c r="W909" t="s">
        <v>1807</v>
      </c>
      <c r="X909" s="6">
        <v>867.5</v>
      </c>
      <c r="AE909"/>
    </row>
    <row r="910" spans="1:31" x14ac:dyDescent="0.25">
      <c r="A910" t="s">
        <v>2717</v>
      </c>
      <c r="B910" t="str">
        <f>VLOOKUP(Table6[[#This Row],[Customer_ID]],Table1[[Customer_ID]:[Name]],2,FALSE)</f>
        <v>Brittany Watson</v>
      </c>
      <c r="C910" t="str">
        <f>VLOOKUP(Table6[[#This Row],[Customer_ID]],Table1[[Customer_ID]:[City]],5,FALSE)</f>
        <v>North Joshualand</v>
      </c>
      <c r="D910">
        <f>VLOOKUP(Table6[[#This Row],[Customer_ID]],Table1[],3,FALSE)</f>
        <v>59</v>
      </c>
      <c r="E910" t="str">
        <f>VLOOKUP(Table6[[#This Row],[Customer_ID]],Table1[],4,FALSE)</f>
        <v>Male</v>
      </c>
      <c r="F910" t="str">
        <f>VLOOKUP(Table6[[#This Row],[Customer_ID]],Table1[],6,FALSE)</f>
        <v>Connecticut</v>
      </c>
      <c r="G910" t="str">
        <f>VLOOKUP(Table6[[#This Row],[Customer_ID]],Table1[],8,FALSE)</f>
        <v>Platinum</v>
      </c>
      <c r="H910" t="s">
        <v>885</v>
      </c>
      <c r="I910" s="16">
        <v>45288</v>
      </c>
      <c r="J910" t="s">
        <v>1701</v>
      </c>
      <c r="K910" t="str">
        <f>VLOOKUP($J910,'Product_Dim (2)'!$A$2:$G$101,{3,4,5,6},FALSE)</f>
        <v>Clothing</v>
      </c>
      <c r="L910" t="str">
        <f>VLOOKUP($J910,'Product_Dim (2)'!$A$2:$G$101,{4,5,6},FALSE)</f>
        <v>Accessories</v>
      </c>
      <c r="M910" s="6">
        <f t="array" ref="M910">VLOOKUP($J910,'Product_Dim (2)'!$A$2:$G$101,{6},FALSE)</f>
        <v>119.57</v>
      </c>
      <c r="N910">
        <f>VLOOKUP($J910,'Product_Dim (2)'!$A$2:$G$101,7,FALSE)</f>
        <v>210</v>
      </c>
      <c r="O910" t="s">
        <v>1796</v>
      </c>
      <c r="P910" t="str">
        <f>VLOOKUP($O910,'Store_Dim (2)'!$A$2:$E$21,2,FALSE)</f>
        <v>Mann-Austin</v>
      </c>
      <c r="Q910" t="str">
        <f>VLOOKUP(Table6[[#This Row],[Store_ID]],Table4[],3,FALSE)</f>
        <v>East</v>
      </c>
      <c r="R910" t="str">
        <f>VLOOKUP(Table6[[#This Row],[Store_ID]],Table4[],4,FALSE)</f>
        <v>Vasquezborough</v>
      </c>
      <c r="S910" t="str">
        <f>VLOOKUP(Table6[[#This Row],[Store_ID]],Table4[],5,FALSE)</f>
        <v>Online</v>
      </c>
      <c r="T910">
        <v>3</v>
      </c>
      <c r="U910" s="6">
        <v>104.33</v>
      </c>
      <c r="V910" s="10">
        <v>0.13</v>
      </c>
      <c r="W910" t="s">
        <v>1812</v>
      </c>
      <c r="X910" s="6">
        <v>272.30130000000003</v>
      </c>
      <c r="AE910"/>
    </row>
    <row r="911" spans="1:31" x14ac:dyDescent="0.25">
      <c r="A911" t="s">
        <v>2718</v>
      </c>
      <c r="B911" t="str">
        <f>VLOOKUP(Table6[[#This Row],[Customer_ID]],Table1[[Customer_ID]:[Name]],2,FALSE)</f>
        <v>David Pierce</v>
      </c>
      <c r="C911" t="str">
        <f>VLOOKUP(Table6[[#This Row],[Customer_ID]],Table1[[Customer_ID]:[City]],5,FALSE)</f>
        <v>Grayland</v>
      </c>
      <c r="D911">
        <f>VLOOKUP(Table6[[#This Row],[Customer_ID]],Table1[],3,FALSE)</f>
        <v>45</v>
      </c>
      <c r="E911" t="str">
        <f>VLOOKUP(Table6[[#This Row],[Customer_ID]],Table1[],4,FALSE)</f>
        <v>Female</v>
      </c>
      <c r="F911" t="str">
        <f>VLOOKUP(Table6[[#This Row],[Customer_ID]],Table1[],6,FALSE)</f>
        <v>Washington</v>
      </c>
      <c r="G911" t="str">
        <f>VLOOKUP(Table6[[#This Row],[Customer_ID]],Table1[],8,FALSE)</f>
        <v>Platinum</v>
      </c>
      <c r="H911" t="s">
        <v>1415</v>
      </c>
      <c r="I911" s="16">
        <v>45477</v>
      </c>
      <c r="J911" t="s">
        <v>1536</v>
      </c>
      <c r="K911" t="str">
        <f>VLOOKUP($J911,'Product_Dim (2)'!$A$2:$G$101,{3,4,5,6},FALSE)</f>
        <v>Clothing</v>
      </c>
      <c r="L911" t="str">
        <f>VLOOKUP($J911,'Product_Dim (2)'!$A$2:$G$101,{4,5,6},FALSE)</f>
        <v>Bottoms</v>
      </c>
      <c r="M911" s="6">
        <f t="array" ref="M911">VLOOKUP($J911,'Product_Dim (2)'!$A$2:$G$101,{6},FALSE)</f>
        <v>306.45999999999998</v>
      </c>
      <c r="N911">
        <f>VLOOKUP($J911,'Product_Dim (2)'!$A$2:$G$101,7,FALSE)</f>
        <v>487</v>
      </c>
      <c r="O911" t="s">
        <v>1777</v>
      </c>
      <c r="P911" t="str">
        <f>VLOOKUP($O911,'Store_Dim (2)'!$A$2:$E$21,2,FALSE)</f>
        <v>Thomas, Bridges and Harris</v>
      </c>
      <c r="Q911" t="str">
        <f>VLOOKUP(Table6[[#This Row],[Store_ID]],Table4[],3,FALSE)</f>
        <v>North</v>
      </c>
      <c r="R911" t="str">
        <f>VLOOKUP(Table6[[#This Row],[Store_ID]],Table4[],4,FALSE)</f>
        <v>Sabrinatown</v>
      </c>
      <c r="S911" t="str">
        <f>VLOOKUP(Table6[[#This Row],[Store_ID]],Table4[],5,FALSE)</f>
        <v>Online</v>
      </c>
      <c r="T911">
        <v>1</v>
      </c>
      <c r="U911" s="6">
        <v>221.7</v>
      </c>
      <c r="V911" s="10">
        <v>0.04</v>
      </c>
      <c r="W911" t="s">
        <v>1807</v>
      </c>
      <c r="X911" s="6">
        <v>212.83199999999999</v>
      </c>
      <c r="AE911"/>
    </row>
    <row r="912" spans="1:31" x14ac:dyDescent="0.25">
      <c r="A912" t="s">
        <v>2719</v>
      </c>
      <c r="B912" t="str">
        <f>VLOOKUP(Table6[[#This Row],[Customer_ID]],Table1[[Customer_ID]:[Name]],2,FALSE)</f>
        <v>Rodney Huffman</v>
      </c>
      <c r="C912" t="str">
        <f>VLOOKUP(Table6[[#This Row],[Customer_ID]],Table1[[Customer_ID]:[City]],5,FALSE)</f>
        <v>Garzafort</v>
      </c>
      <c r="D912">
        <f>VLOOKUP(Table6[[#This Row],[Customer_ID]],Table1[],3,FALSE)</f>
        <v>20</v>
      </c>
      <c r="E912" t="str">
        <f>VLOOKUP(Table6[[#This Row],[Customer_ID]],Table1[],4,FALSE)</f>
        <v>Female</v>
      </c>
      <c r="F912" t="str">
        <f>VLOOKUP(Table6[[#This Row],[Customer_ID]],Table1[],6,FALSE)</f>
        <v>Delaware</v>
      </c>
      <c r="G912" t="str">
        <f>VLOOKUP(Table6[[#This Row],[Customer_ID]],Table1[],8,FALSE)</f>
        <v>Silver</v>
      </c>
      <c r="H912" t="s">
        <v>681</v>
      </c>
      <c r="I912" s="16">
        <v>45796</v>
      </c>
      <c r="J912" t="s">
        <v>1665</v>
      </c>
      <c r="K912" t="str">
        <f>VLOOKUP($J912,'Product_Dim (2)'!$A$2:$G$101,{3,4,5,6},FALSE)</f>
        <v>Electronics</v>
      </c>
      <c r="L912" t="str">
        <f>VLOOKUP($J912,'Product_Dim (2)'!$A$2:$G$101,{4,5,6},FALSE)</f>
        <v>Accessories</v>
      </c>
      <c r="M912" s="6">
        <f t="array" ref="M912">VLOOKUP($J912,'Product_Dim (2)'!$A$2:$G$101,{6},FALSE)</f>
        <v>349.17</v>
      </c>
      <c r="N912">
        <f>VLOOKUP($J912,'Product_Dim (2)'!$A$2:$G$101,7,FALSE)</f>
        <v>476</v>
      </c>
      <c r="O912" t="s">
        <v>1756</v>
      </c>
      <c r="P912" t="str">
        <f>VLOOKUP($O912,'Store_Dim (2)'!$A$2:$E$21,2,FALSE)</f>
        <v>Gray Ltd</v>
      </c>
      <c r="Q912" t="str">
        <f>VLOOKUP(Table6[[#This Row],[Store_ID]],Table4[],3,FALSE)</f>
        <v>North</v>
      </c>
      <c r="R912" t="str">
        <f>VLOOKUP(Table6[[#This Row],[Store_ID]],Table4[],4,FALSE)</f>
        <v>New Michaelchester</v>
      </c>
      <c r="S912" t="str">
        <f>VLOOKUP(Table6[[#This Row],[Store_ID]],Table4[],5,FALSE)</f>
        <v>Outlet</v>
      </c>
      <c r="T912">
        <v>2</v>
      </c>
      <c r="U912" s="6">
        <v>491.26</v>
      </c>
      <c r="V912" s="10">
        <v>0.14000000000000001</v>
      </c>
      <c r="W912" t="s">
        <v>1812</v>
      </c>
      <c r="X912" s="6">
        <v>844.96719999999993</v>
      </c>
      <c r="AE912"/>
    </row>
    <row r="913" spans="1:31" x14ac:dyDescent="0.25">
      <c r="A913" t="s">
        <v>2720</v>
      </c>
      <c r="B913" t="str">
        <f>VLOOKUP(Table6[[#This Row],[Customer_ID]],Table1[[Customer_ID]:[Name]],2,FALSE)</f>
        <v>Erin Ward</v>
      </c>
      <c r="C913" t="str">
        <f>VLOOKUP(Table6[[#This Row],[Customer_ID]],Table1[[Customer_ID]:[City]],5,FALSE)</f>
        <v>New Brianchester</v>
      </c>
      <c r="D913">
        <f>VLOOKUP(Table6[[#This Row],[Customer_ID]],Table1[],3,FALSE)</f>
        <v>60</v>
      </c>
      <c r="E913" t="str">
        <f>VLOOKUP(Table6[[#This Row],[Customer_ID]],Table1[],4,FALSE)</f>
        <v>Male</v>
      </c>
      <c r="F913" t="str">
        <f>VLOOKUP(Table6[[#This Row],[Customer_ID]],Table1[],6,FALSE)</f>
        <v>New York</v>
      </c>
      <c r="G913" t="str">
        <f>VLOOKUP(Table6[[#This Row],[Customer_ID]],Table1[],8,FALSE)</f>
        <v>Bronze</v>
      </c>
      <c r="H913" t="s">
        <v>592</v>
      </c>
      <c r="I913" s="16">
        <v>45630</v>
      </c>
      <c r="J913" t="s">
        <v>1605</v>
      </c>
      <c r="K913" t="str">
        <f>VLOOKUP($J913,'Product_Dim (2)'!$A$2:$G$101,{3,4,5,6},FALSE)</f>
        <v>Clothing</v>
      </c>
      <c r="L913" t="str">
        <f>VLOOKUP($J913,'Product_Dim (2)'!$A$2:$G$101,{4,5,6},FALSE)</f>
        <v>Footwear</v>
      </c>
      <c r="M913" s="6">
        <f t="array" ref="M913">VLOOKUP($J913,'Product_Dim (2)'!$A$2:$G$101,{6},FALSE)</f>
        <v>353.47</v>
      </c>
      <c r="N913">
        <f>VLOOKUP($J913,'Product_Dim (2)'!$A$2:$G$101,7,FALSE)</f>
        <v>214</v>
      </c>
      <c r="O913" t="s">
        <v>1765</v>
      </c>
      <c r="P913" t="str">
        <f>VLOOKUP($O913,'Store_Dim (2)'!$A$2:$E$21,2,FALSE)</f>
        <v>Bean, Jones and Park</v>
      </c>
      <c r="Q913" t="str">
        <f>VLOOKUP(Table6[[#This Row],[Store_ID]],Table4[],3,FALSE)</f>
        <v>West</v>
      </c>
      <c r="R913" t="str">
        <f>VLOOKUP(Table6[[#This Row],[Store_ID]],Table4[],4,FALSE)</f>
        <v>Thompsonborough</v>
      </c>
      <c r="S913" t="str">
        <f>VLOOKUP(Table6[[#This Row],[Store_ID]],Table4[],5,FALSE)</f>
        <v>Online</v>
      </c>
      <c r="T913">
        <v>4</v>
      </c>
      <c r="U913" s="6">
        <v>923.14</v>
      </c>
      <c r="V913" s="10">
        <v>0.15</v>
      </c>
      <c r="W913" t="s">
        <v>1807</v>
      </c>
      <c r="X913" s="6">
        <v>3138.6759999999999</v>
      </c>
      <c r="AE913"/>
    </row>
    <row r="914" spans="1:31" x14ac:dyDescent="0.25">
      <c r="A914" t="s">
        <v>2721</v>
      </c>
      <c r="B914" t="str">
        <f>VLOOKUP(Table6[[#This Row],[Customer_ID]],Table1[[Customer_ID]:[Name]],2,FALSE)</f>
        <v>David Roberts</v>
      </c>
      <c r="C914" t="str">
        <f>VLOOKUP(Table6[[#This Row],[Customer_ID]],Table1[[Customer_ID]:[City]],5,FALSE)</f>
        <v>Port Amanda</v>
      </c>
      <c r="D914">
        <f>VLOOKUP(Table6[[#This Row],[Customer_ID]],Table1[],3,FALSE)</f>
        <v>38</v>
      </c>
      <c r="E914" t="str">
        <f>VLOOKUP(Table6[[#This Row],[Customer_ID]],Table1[],4,FALSE)</f>
        <v>Male</v>
      </c>
      <c r="F914" t="str">
        <f>VLOOKUP(Table6[[#This Row],[Customer_ID]],Table1[],6,FALSE)</f>
        <v>Georgia</v>
      </c>
      <c r="G914" t="str">
        <f>VLOOKUP(Table6[[#This Row],[Customer_ID]],Table1[],8,FALSE)</f>
        <v>Gold</v>
      </c>
      <c r="H914" t="s">
        <v>628</v>
      </c>
      <c r="I914" s="16">
        <v>45625</v>
      </c>
      <c r="J914" t="s">
        <v>1659</v>
      </c>
      <c r="K914" t="str">
        <f>VLOOKUP($J914,'Product_Dim (2)'!$A$2:$G$101,{3,4,5,6},FALSE)</f>
        <v>Beauty</v>
      </c>
      <c r="L914" t="str">
        <f>VLOOKUP($J914,'Product_Dim (2)'!$A$2:$G$101,{4,5,6},FALSE)</f>
        <v>Makeup</v>
      </c>
      <c r="M914" s="6">
        <f t="array" ref="M914">VLOOKUP($J914,'Product_Dim (2)'!$A$2:$G$101,{6},FALSE)</f>
        <v>299.11</v>
      </c>
      <c r="N914">
        <f>VLOOKUP($J914,'Product_Dim (2)'!$A$2:$G$101,7,FALSE)</f>
        <v>118</v>
      </c>
      <c r="O914" t="s">
        <v>1762</v>
      </c>
      <c r="P914" t="str">
        <f>VLOOKUP($O914,'Store_Dim (2)'!$A$2:$E$21,2,FALSE)</f>
        <v>Martinez-Mullins</v>
      </c>
      <c r="Q914" t="str">
        <f>VLOOKUP(Table6[[#This Row],[Store_ID]],Table4[],3,FALSE)</f>
        <v>South</v>
      </c>
      <c r="R914" t="str">
        <f>VLOOKUP(Table6[[#This Row],[Store_ID]],Table4[],4,FALSE)</f>
        <v>Williamsfurt</v>
      </c>
      <c r="S914" t="str">
        <f>VLOOKUP(Table6[[#This Row],[Store_ID]],Table4[],5,FALSE)</f>
        <v>Online</v>
      </c>
      <c r="T914">
        <v>2</v>
      </c>
      <c r="U914" s="6">
        <v>747.65</v>
      </c>
      <c r="V914" s="10">
        <v>0.08</v>
      </c>
      <c r="W914" t="s">
        <v>1807</v>
      </c>
      <c r="X914" s="6">
        <v>1375.6759999999999</v>
      </c>
      <c r="AE914"/>
    </row>
    <row r="915" spans="1:31" x14ac:dyDescent="0.25">
      <c r="A915" t="s">
        <v>2722</v>
      </c>
      <c r="B915" t="str">
        <f>VLOOKUP(Table6[[#This Row],[Customer_ID]],Table1[[Customer_ID]:[Name]],2,FALSE)</f>
        <v>Amy Walker</v>
      </c>
      <c r="C915" t="str">
        <f>VLOOKUP(Table6[[#This Row],[Customer_ID]],Table1[[Customer_ID]:[City]],5,FALSE)</f>
        <v>Smithland</v>
      </c>
      <c r="D915">
        <f>VLOOKUP(Table6[[#This Row],[Customer_ID]],Table1[],3,FALSE)</f>
        <v>27</v>
      </c>
      <c r="E915" t="str">
        <f>VLOOKUP(Table6[[#This Row],[Customer_ID]],Table1[],4,FALSE)</f>
        <v>Male</v>
      </c>
      <c r="F915" t="str">
        <f>VLOOKUP(Table6[[#This Row],[Customer_ID]],Table1[],6,FALSE)</f>
        <v>West Virginia</v>
      </c>
      <c r="G915" t="str">
        <f>VLOOKUP(Table6[[#This Row],[Customer_ID]],Table1[],8,FALSE)</f>
        <v>Silver</v>
      </c>
      <c r="H915" t="s">
        <v>379</v>
      </c>
      <c r="I915" s="16">
        <v>45773</v>
      </c>
      <c r="J915" t="s">
        <v>1615</v>
      </c>
      <c r="K915" t="str">
        <f>VLOOKUP($J915,'Product_Dim (2)'!$A$2:$G$101,{3,4,5,6},FALSE)</f>
        <v>Electronics</v>
      </c>
      <c r="L915" t="str">
        <f>VLOOKUP($J915,'Product_Dim (2)'!$A$2:$G$101,{4,5,6},FALSE)</f>
        <v>Accessories</v>
      </c>
      <c r="M915" s="6">
        <f t="array" ref="M915">VLOOKUP($J915,'Product_Dim (2)'!$A$2:$G$101,{6},FALSE)</f>
        <v>450.71</v>
      </c>
      <c r="N915">
        <f>VLOOKUP($J915,'Product_Dim (2)'!$A$2:$G$101,7,FALSE)</f>
        <v>389</v>
      </c>
      <c r="O915" t="s">
        <v>1762</v>
      </c>
      <c r="P915" t="str">
        <f>VLOOKUP($O915,'Store_Dim (2)'!$A$2:$E$21,2,FALSE)</f>
        <v>Martinez-Mullins</v>
      </c>
      <c r="Q915" t="str">
        <f>VLOOKUP(Table6[[#This Row],[Store_ID]],Table4[],3,FALSE)</f>
        <v>South</v>
      </c>
      <c r="R915" t="str">
        <f>VLOOKUP(Table6[[#This Row],[Store_ID]],Table4[],4,FALSE)</f>
        <v>Williamsfurt</v>
      </c>
      <c r="S915" t="str">
        <f>VLOOKUP(Table6[[#This Row],[Store_ID]],Table4[],5,FALSE)</f>
        <v>Online</v>
      </c>
      <c r="T915">
        <v>3</v>
      </c>
      <c r="U915" s="6">
        <v>94.55</v>
      </c>
      <c r="V915" s="10">
        <v>0.13</v>
      </c>
      <c r="W915" t="s">
        <v>1812</v>
      </c>
      <c r="X915" s="6">
        <v>246.77549999999999</v>
      </c>
      <c r="AE915"/>
    </row>
    <row r="916" spans="1:31" x14ac:dyDescent="0.25">
      <c r="A916" t="s">
        <v>2723</v>
      </c>
      <c r="B916" t="str">
        <f>VLOOKUP(Table6[[#This Row],[Customer_ID]],Table1[[Customer_ID]:[Name]],2,FALSE)</f>
        <v>Tonya Reynolds</v>
      </c>
      <c r="C916" t="str">
        <f>VLOOKUP(Table6[[#This Row],[Customer_ID]],Table1[[Customer_ID]:[City]],5,FALSE)</f>
        <v>Darleneton</v>
      </c>
      <c r="D916">
        <f>VLOOKUP(Table6[[#This Row],[Customer_ID]],Table1[],3,FALSE)</f>
        <v>55</v>
      </c>
      <c r="E916" t="str">
        <f>VLOOKUP(Table6[[#This Row],[Customer_ID]],Table1[],4,FALSE)</f>
        <v>Female</v>
      </c>
      <c r="F916" t="str">
        <f>VLOOKUP(Table6[[#This Row],[Customer_ID]],Table1[],6,FALSE)</f>
        <v>Michigan</v>
      </c>
      <c r="G916" t="str">
        <f>VLOOKUP(Table6[[#This Row],[Customer_ID]],Table1[],8,FALSE)</f>
        <v>Gold</v>
      </c>
      <c r="H916" t="s">
        <v>152</v>
      </c>
      <c r="I916" s="16">
        <v>45308</v>
      </c>
      <c r="J916" t="s">
        <v>1561</v>
      </c>
      <c r="K916" t="str">
        <f>VLOOKUP($J916,'Product_Dim (2)'!$A$2:$G$101,{3,4,5,6},FALSE)</f>
        <v>Electronics</v>
      </c>
      <c r="L916" t="str">
        <f>VLOOKUP($J916,'Product_Dim (2)'!$A$2:$G$101,{4,5,6},FALSE)</f>
        <v>Appliances</v>
      </c>
      <c r="M916" s="6">
        <f t="array" ref="M916">VLOOKUP($J916,'Product_Dim (2)'!$A$2:$G$101,{6},FALSE)</f>
        <v>465.34</v>
      </c>
      <c r="N916">
        <f>VLOOKUP($J916,'Product_Dim (2)'!$A$2:$G$101,7,FALSE)</f>
        <v>301</v>
      </c>
      <c r="O916" t="s">
        <v>1796</v>
      </c>
      <c r="P916" t="str">
        <f>VLOOKUP($O916,'Store_Dim (2)'!$A$2:$E$21,2,FALSE)</f>
        <v>Mann-Austin</v>
      </c>
      <c r="Q916" t="str">
        <f>VLOOKUP(Table6[[#This Row],[Store_ID]],Table4[],3,FALSE)</f>
        <v>East</v>
      </c>
      <c r="R916" t="str">
        <f>VLOOKUP(Table6[[#This Row],[Store_ID]],Table4[],4,FALSE)</f>
        <v>Vasquezborough</v>
      </c>
      <c r="S916" t="str">
        <f>VLOOKUP(Table6[[#This Row],[Store_ID]],Table4[],5,FALSE)</f>
        <v>Online</v>
      </c>
      <c r="T916">
        <v>3</v>
      </c>
      <c r="U916" s="6">
        <v>620.12</v>
      </c>
      <c r="V916" s="10">
        <v>0.06</v>
      </c>
      <c r="W916" t="s">
        <v>1807</v>
      </c>
      <c r="X916" s="6">
        <v>1748.7384</v>
      </c>
      <c r="AE916"/>
    </row>
    <row r="917" spans="1:31" x14ac:dyDescent="0.25">
      <c r="A917" t="s">
        <v>2724</v>
      </c>
      <c r="B917" t="str">
        <f>VLOOKUP(Table6[[#This Row],[Customer_ID]],Table1[[Customer_ID]:[Name]],2,FALSE)</f>
        <v>Eric Lee</v>
      </c>
      <c r="C917" t="str">
        <f>VLOOKUP(Table6[[#This Row],[Customer_ID]],Table1[[Customer_ID]:[City]],5,FALSE)</f>
        <v>Lake April</v>
      </c>
      <c r="D917">
        <f>VLOOKUP(Table6[[#This Row],[Customer_ID]],Table1[],3,FALSE)</f>
        <v>22</v>
      </c>
      <c r="E917" t="str">
        <f>VLOOKUP(Table6[[#This Row],[Customer_ID]],Table1[],4,FALSE)</f>
        <v>Female</v>
      </c>
      <c r="F917" t="str">
        <f>VLOOKUP(Table6[[#This Row],[Customer_ID]],Table1[],6,FALSE)</f>
        <v>Vermont</v>
      </c>
      <c r="G917" t="str">
        <f>VLOOKUP(Table6[[#This Row],[Customer_ID]],Table1[],8,FALSE)</f>
        <v>Bronze</v>
      </c>
      <c r="H917" t="s">
        <v>1478</v>
      </c>
      <c r="I917" s="16">
        <v>45869</v>
      </c>
      <c r="J917" t="s">
        <v>1669</v>
      </c>
      <c r="K917" t="str">
        <f>VLOOKUP($J917,'Product_Dim (2)'!$A$2:$G$101,{3,4,5,6},FALSE)</f>
        <v>Clothing</v>
      </c>
      <c r="L917" t="str">
        <f>VLOOKUP($J917,'Product_Dim (2)'!$A$2:$G$101,{4,5,6},FALSE)</f>
        <v>Bottoms</v>
      </c>
      <c r="M917" s="6">
        <f t="array" ref="M917">VLOOKUP($J917,'Product_Dim (2)'!$A$2:$G$101,{6},FALSE)</f>
        <v>218.22</v>
      </c>
      <c r="N917">
        <f>VLOOKUP($J917,'Product_Dim (2)'!$A$2:$G$101,7,FALSE)</f>
        <v>224</v>
      </c>
      <c r="O917" t="s">
        <v>1759</v>
      </c>
      <c r="P917" t="str">
        <f>VLOOKUP($O917,'Store_Dim (2)'!$A$2:$E$21,2,FALSE)</f>
        <v>Benson-Elliott</v>
      </c>
      <c r="Q917" t="str">
        <f>VLOOKUP(Table6[[#This Row],[Store_ID]],Table4[],3,FALSE)</f>
        <v>East</v>
      </c>
      <c r="R917" t="str">
        <f>VLOOKUP(Table6[[#This Row],[Store_ID]],Table4[],4,FALSE)</f>
        <v>Port Josephberg</v>
      </c>
      <c r="S917" t="str">
        <f>VLOOKUP(Table6[[#This Row],[Store_ID]],Table4[],5,FALSE)</f>
        <v>Online</v>
      </c>
      <c r="T917">
        <v>2</v>
      </c>
      <c r="U917" s="6">
        <v>354.09</v>
      </c>
      <c r="V917" s="10">
        <v>0.12</v>
      </c>
      <c r="W917" t="s">
        <v>1812</v>
      </c>
      <c r="X917" s="6">
        <v>623.19839999999999</v>
      </c>
      <c r="AE917"/>
    </row>
    <row r="918" spans="1:31" x14ac:dyDescent="0.25">
      <c r="A918" t="s">
        <v>2725</v>
      </c>
      <c r="B918" t="str">
        <f>VLOOKUP(Table6[[#This Row],[Customer_ID]],Table1[[Customer_ID]:[Name]],2,FALSE)</f>
        <v>Jamie Reyes</v>
      </c>
      <c r="C918" t="str">
        <f>VLOOKUP(Table6[[#This Row],[Customer_ID]],Table1[[Customer_ID]:[City]],5,FALSE)</f>
        <v xml:space="preserve">   jonesbury </v>
      </c>
      <c r="D918">
        <f>VLOOKUP(Table6[[#This Row],[Customer_ID]],Table1[],3,FALSE)</f>
        <v>29</v>
      </c>
      <c r="E918" t="str">
        <f>VLOOKUP(Table6[[#This Row],[Customer_ID]],Table1[],4,FALSE)</f>
        <v>Male</v>
      </c>
      <c r="F918" t="str">
        <f>VLOOKUP(Table6[[#This Row],[Customer_ID]],Table1[],6,FALSE)</f>
        <v>Connecticut</v>
      </c>
      <c r="G918" t="str">
        <f>VLOOKUP(Table6[[#This Row],[Customer_ID]],Table1[],8,FALSE)</f>
        <v>Platinum</v>
      </c>
      <c r="H918" t="s">
        <v>442</v>
      </c>
      <c r="I918" s="16">
        <v>45621</v>
      </c>
      <c r="J918" t="s">
        <v>1637</v>
      </c>
      <c r="K918" t="str">
        <f>VLOOKUP($J918,'Product_Dim (2)'!$A$2:$G$101,{3,4,5,6},FALSE)</f>
        <v>Clothing</v>
      </c>
      <c r="L918" t="str">
        <f>VLOOKUP($J918,'Product_Dim (2)'!$A$2:$G$101,{4,5,6},FALSE)</f>
        <v>Bottoms</v>
      </c>
      <c r="M918" s="6">
        <f t="array" ref="M918">VLOOKUP($J918,'Product_Dim (2)'!$A$2:$G$101,{6},FALSE)</f>
        <v>386.56</v>
      </c>
      <c r="N918">
        <f>VLOOKUP($J918,'Product_Dim (2)'!$A$2:$G$101,7,FALSE)</f>
        <v>125</v>
      </c>
      <c r="O918" t="s">
        <v>1756</v>
      </c>
      <c r="P918" t="str">
        <f>VLOOKUP($O918,'Store_Dim (2)'!$A$2:$E$21,2,FALSE)</f>
        <v>Gray Ltd</v>
      </c>
      <c r="Q918" t="str">
        <f>VLOOKUP(Table6[[#This Row],[Store_ID]],Table4[],3,FALSE)</f>
        <v>North</v>
      </c>
      <c r="R918" t="str">
        <f>VLOOKUP(Table6[[#This Row],[Store_ID]],Table4[],4,FALSE)</f>
        <v>New Michaelchester</v>
      </c>
      <c r="S918" t="str">
        <f>VLOOKUP(Table6[[#This Row],[Store_ID]],Table4[],5,FALSE)</f>
        <v>Outlet</v>
      </c>
      <c r="T918">
        <v>3</v>
      </c>
      <c r="U918" s="6">
        <v>214.94</v>
      </c>
      <c r="V918" s="10">
        <v>0.22</v>
      </c>
      <c r="W918" t="s">
        <v>1812</v>
      </c>
      <c r="X918" s="6">
        <v>502.95960000000002</v>
      </c>
      <c r="AE918"/>
    </row>
    <row r="919" spans="1:31" x14ac:dyDescent="0.25">
      <c r="A919" t="s">
        <v>2726</v>
      </c>
      <c r="B919" t="str">
        <f>VLOOKUP(Table6[[#This Row],[Customer_ID]],Table1[[Customer_ID]:[Name]],2,FALSE)</f>
        <v>Carmen Price</v>
      </c>
      <c r="C919" t="str">
        <f>VLOOKUP(Table6[[#This Row],[Customer_ID]],Table1[[Customer_ID]:[City]],5,FALSE)</f>
        <v>North Briannamouth</v>
      </c>
      <c r="D919">
        <f>VLOOKUP(Table6[[#This Row],[Customer_ID]],Table1[],3,FALSE)</f>
        <v>46</v>
      </c>
      <c r="E919" t="str">
        <f>VLOOKUP(Table6[[#This Row],[Customer_ID]],Table1[],4,FALSE)</f>
        <v>Male</v>
      </c>
      <c r="F919" t="str">
        <f>VLOOKUP(Table6[[#This Row],[Customer_ID]],Table1[],6,FALSE)</f>
        <v>Tennessee</v>
      </c>
      <c r="G919" t="str">
        <f>VLOOKUP(Table6[[#This Row],[Customer_ID]],Table1[],8,FALSE)</f>
        <v>Bronze</v>
      </c>
      <c r="H919" t="s">
        <v>645</v>
      </c>
      <c r="I919" s="16">
        <v>45428</v>
      </c>
      <c r="J919" t="s">
        <v>1548</v>
      </c>
      <c r="K919" t="str">
        <f>VLOOKUP($J919,'Product_Dim (2)'!$A$2:$G$101,{3,4,5,6},FALSE)</f>
        <v>Sports</v>
      </c>
      <c r="L919" t="str">
        <f>VLOOKUP($J919,'Product_Dim (2)'!$A$2:$G$101,{4,5,6},FALSE)</f>
        <v>Fitness</v>
      </c>
      <c r="M919" s="6">
        <f t="array" ref="M919">VLOOKUP($J919,'Product_Dim (2)'!$A$2:$G$101,{6},FALSE)</f>
        <v>495.72</v>
      </c>
      <c r="N919">
        <f>VLOOKUP($J919,'Product_Dim (2)'!$A$2:$G$101,7,FALSE)</f>
        <v>323</v>
      </c>
      <c r="O919" t="s">
        <v>1777</v>
      </c>
      <c r="P919" t="str">
        <f>VLOOKUP($O919,'Store_Dim (2)'!$A$2:$E$21,2,FALSE)</f>
        <v>Thomas, Bridges and Harris</v>
      </c>
      <c r="Q919" t="str">
        <f>VLOOKUP(Table6[[#This Row],[Store_ID]],Table4[],3,FALSE)</f>
        <v>North</v>
      </c>
      <c r="R919" t="str">
        <f>VLOOKUP(Table6[[#This Row],[Store_ID]],Table4[],4,FALSE)</f>
        <v>Sabrinatown</v>
      </c>
      <c r="S919" t="str">
        <f>VLOOKUP(Table6[[#This Row],[Store_ID]],Table4[],5,FALSE)</f>
        <v>Online</v>
      </c>
      <c r="T919">
        <v>2</v>
      </c>
      <c r="U919" s="6">
        <v>309.77999999999997</v>
      </c>
      <c r="V919" s="10">
        <v>0.16</v>
      </c>
      <c r="W919" t="s">
        <v>1807</v>
      </c>
      <c r="X919" s="6">
        <v>520.43039999999996</v>
      </c>
      <c r="AE919"/>
    </row>
    <row r="920" spans="1:31" x14ac:dyDescent="0.25">
      <c r="A920" t="s">
        <v>2727</v>
      </c>
      <c r="B920" t="str">
        <f>VLOOKUP(Table6[[#This Row],[Customer_ID]],Table1[[Customer_ID]:[Name]],2,FALSE)</f>
        <v>Roy Cole</v>
      </c>
      <c r="C920" t="str">
        <f>VLOOKUP(Table6[[#This Row],[Customer_ID]],Table1[[Customer_ID]:[City]],5,FALSE)</f>
        <v>North Cynthiatown</v>
      </c>
      <c r="D920">
        <f>VLOOKUP(Table6[[#This Row],[Customer_ID]],Table1[],3,FALSE)</f>
        <v>24</v>
      </c>
      <c r="E920" t="str">
        <f>VLOOKUP(Table6[[#This Row],[Customer_ID]],Table1[],4,FALSE)</f>
        <v>Female</v>
      </c>
      <c r="F920" t="str">
        <f>VLOOKUP(Table6[[#This Row],[Customer_ID]],Table1[],6,FALSE)</f>
        <v>New Jersey</v>
      </c>
      <c r="G920" t="str">
        <f>VLOOKUP(Table6[[#This Row],[Customer_ID]],Table1[],8,FALSE)</f>
        <v>Platinum</v>
      </c>
      <c r="H920" t="s">
        <v>252</v>
      </c>
      <c r="I920" s="16">
        <v>45807</v>
      </c>
      <c r="J920" t="s">
        <v>1557</v>
      </c>
      <c r="K920" t="str">
        <f>VLOOKUP($J920,'Product_Dim (2)'!$A$2:$G$101,{3,4,5,6},FALSE)</f>
        <v>Electronics</v>
      </c>
      <c r="L920" t="str">
        <f>VLOOKUP($J920,'Product_Dim (2)'!$A$2:$G$101,{4,5,6},FALSE)</f>
        <v>Accessories</v>
      </c>
      <c r="M920" s="6">
        <f t="array" ref="M920">VLOOKUP($J920,'Product_Dim (2)'!$A$2:$G$101,{6},FALSE)</f>
        <v>242.23</v>
      </c>
      <c r="N920">
        <f>VLOOKUP($J920,'Product_Dim (2)'!$A$2:$G$101,7,FALSE)</f>
        <v>453</v>
      </c>
      <c r="O920" t="s">
        <v>1749</v>
      </c>
      <c r="P920" t="str">
        <f>VLOOKUP($O920,'Store_Dim (2)'!$A$2:$E$21,2,FALSE)</f>
        <v>Johnson-Wright</v>
      </c>
      <c r="Q920" t="str">
        <f>VLOOKUP(Table6[[#This Row],[Store_ID]],Table4[],3,FALSE)</f>
        <v>North</v>
      </c>
      <c r="R920" t="str">
        <f>VLOOKUP(Table6[[#This Row],[Store_ID]],Table4[],4,FALSE)</f>
        <v>Hoodberg</v>
      </c>
      <c r="S920" t="str">
        <f>VLOOKUP(Table6[[#This Row],[Store_ID]],Table4[],5,FALSE)</f>
        <v>Outlet</v>
      </c>
      <c r="T920">
        <v>2</v>
      </c>
      <c r="U920" s="6">
        <v>183.85</v>
      </c>
      <c r="V920" s="10">
        <v>0.14000000000000001</v>
      </c>
      <c r="W920" t="s">
        <v>1809</v>
      </c>
      <c r="X920" s="6">
        <v>316.22199999999998</v>
      </c>
      <c r="AE920"/>
    </row>
    <row r="921" spans="1:31" x14ac:dyDescent="0.25">
      <c r="A921" t="s">
        <v>2728</v>
      </c>
      <c r="B921" t="str">
        <f>VLOOKUP(Table6[[#This Row],[Customer_ID]],Table1[[Customer_ID]:[Name]],2,FALSE)</f>
        <v>Sarah Smith</v>
      </c>
      <c r="C921" t="str">
        <f>VLOOKUP(Table6[[#This Row],[Customer_ID]],Table1[[Customer_ID]:[City]],5,FALSE)</f>
        <v>Kathleenport</v>
      </c>
      <c r="D921">
        <f>VLOOKUP(Table6[[#This Row],[Customer_ID]],Table1[],3,FALSE)</f>
        <v>55</v>
      </c>
      <c r="E921" t="str">
        <f>VLOOKUP(Table6[[#This Row],[Customer_ID]],Table1[],4,FALSE)</f>
        <v>Male</v>
      </c>
      <c r="F921" t="str">
        <f>VLOOKUP(Table6[[#This Row],[Customer_ID]],Table1[],6,FALSE)</f>
        <v>Wyoming</v>
      </c>
      <c r="G921" t="str">
        <f>VLOOKUP(Table6[[#This Row],[Customer_ID]],Table1[],8,FALSE)</f>
        <v>Gold</v>
      </c>
      <c r="H921" t="s">
        <v>1258</v>
      </c>
      <c r="I921" s="16">
        <v>45238</v>
      </c>
      <c r="J921" t="s">
        <v>1671</v>
      </c>
      <c r="K921" t="str">
        <f>VLOOKUP($J921,'Product_Dim (2)'!$A$2:$G$101,{3,4,5,6},FALSE)</f>
        <v>Home</v>
      </c>
      <c r="L921" t="str">
        <f>VLOOKUP($J921,'Product_Dim (2)'!$A$2:$G$101,{4,5,6},FALSE)</f>
        <v>Storage</v>
      </c>
      <c r="M921" s="6">
        <f t="array" ref="M921">VLOOKUP($J921,'Product_Dim (2)'!$A$2:$G$101,{6},FALSE)</f>
        <v>138.05000000000001</v>
      </c>
      <c r="N921">
        <f>VLOOKUP($J921,'Product_Dim (2)'!$A$2:$G$101,7,FALSE)</f>
        <v>89</v>
      </c>
      <c r="O921" t="s">
        <v>1735</v>
      </c>
      <c r="P921" t="str">
        <f>VLOOKUP($O921,'Store_Dim (2)'!$A$2:$E$21,2,FALSE)</f>
        <v>Rivera-Warner</v>
      </c>
      <c r="Q921" t="str">
        <f>VLOOKUP(Table6[[#This Row],[Store_ID]],Table4[],3,FALSE)</f>
        <v>East</v>
      </c>
      <c r="R921" t="str">
        <f>VLOOKUP(Table6[[#This Row],[Store_ID]],Table4[],4,FALSE)</f>
        <v>Washingtonfurt</v>
      </c>
      <c r="S921" t="str">
        <f>VLOOKUP(Table6[[#This Row],[Store_ID]],Table4[],5,FALSE)</f>
        <v>Flagship</v>
      </c>
      <c r="T921">
        <v>1</v>
      </c>
      <c r="U921" s="6">
        <v>550.05999999999995</v>
      </c>
      <c r="V921" s="10">
        <v>0.01</v>
      </c>
      <c r="W921" t="s">
        <v>1807</v>
      </c>
      <c r="X921" s="6">
        <v>544.55939999999998</v>
      </c>
      <c r="AE921"/>
    </row>
    <row r="922" spans="1:31" x14ac:dyDescent="0.25">
      <c r="A922" t="s">
        <v>2729</v>
      </c>
      <c r="B922" t="str">
        <f>VLOOKUP(Table6[[#This Row],[Customer_ID]],Table1[[Customer_ID]:[Name]],2,FALSE)</f>
        <v>David Arnold</v>
      </c>
      <c r="C922" t="str">
        <f>VLOOKUP(Table6[[#This Row],[Customer_ID]],Table1[[Customer_ID]:[City]],5,FALSE)</f>
        <v>East Jennifer</v>
      </c>
      <c r="D922">
        <f>VLOOKUP(Table6[[#This Row],[Customer_ID]],Table1[],3,FALSE)</f>
        <v>54</v>
      </c>
      <c r="E922" t="str">
        <f>VLOOKUP(Table6[[#This Row],[Customer_ID]],Table1[],4,FALSE)</f>
        <v>Female</v>
      </c>
      <c r="F922" t="str">
        <f>VLOOKUP(Table6[[#This Row],[Customer_ID]],Table1[],6,FALSE)</f>
        <v>California</v>
      </c>
      <c r="G922" t="str">
        <f>VLOOKUP(Table6[[#This Row],[Customer_ID]],Table1[],8,FALSE)</f>
        <v>Silver</v>
      </c>
      <c r="H922" t="s">
        <v>121</v>
      </c>
      <c r="I922" s="16">
        <v>45253</v>
      </c>
      <c r="J922" t="s">
        <v>1689</v>
      </c>
      <c r="K922" t="str">
        <f>VLOOKUP($J922,'Product_Dim (2)'!$A$2:$G$101,{3,4,5,6},FALSE)</f>
        <v>Home</v>
      </c>
      <c r="L922" t="str">
        <f>VLOOKUP($J922,'Product_Dim (2)'!$A$2:$G$101,{4,5,6},FALSE)</f>
        <v>Lighting</v>
      </c>
      <c r="M922" s="6">
        <f t="array" ref="M922">VLOOKUP($J922,'Product_Dim (2)'!$A$2:$G$101,{6},FALSE)</f>
        <v>228.53</v>
      </c>
      <c r="N922">
        <f>VLOOKUP($J922,'Product_Dim (2)'!$A$2:$G$101,7,FALSE)</f>
        <v>469</v>
      </c>
      <c r="O922" t="s">
        <v>1752</v>
      </c>
      <c r="P922" t="str">
        <f>VLOOKUP($O922,'Store_Dim (2)'!$A$2:$E$21,2,FALSE)</f>
        <v>Alexander Group</v>
      </c>
      <c r="Q922" t="str">
        <f>VLOOKUP(Table6[[#This Row],[Store_ID]],Table4[],3,FALSE)</f>
        <v>South</v>
      </c>
      <c r="R922" t="str">
        <f>VLOOKUP(Table6[[#This Row],[Store_ID]],Table4[],4,FALSE)</f>
        <v>Port Sharon</v>
      </c>
      <c r="S922" t="str">
        <f>VLOOKUP(Table6[[#This Row],[Store_ID]],Table4[],5,FALSE)</f>
        <v>Online</v>
      </c>
      <c r="T922">
        <v>2</v>
      </c>
      <c r="U922" s="6">
        <v>32.19</v>
      </c>
      <c r="V922" s="10">
        <v>0.13</v>
      </c>
      <c r="W922" t="s">
        <v>1812</v>
      </c>
      <c r="X922" s="6">
        <v>56.010599999999997</v>
      </c>
      <c r="AE922"/>
    </row>
    <row r="923" spans="1:31" x14ac:dyDescent="0.25">
      <c r="A923" t="s">
        <v>2730</v>
      </c>
      <c r="B923" t="str">
        <f>VLOOKUP(Table6[[#This Row],[Customer_ID]],Table1[[Customer_ID]:[Name]],2,FALSE)</f>
        <v>Sean Roth</v>
      </c>
      <c r="C923" t="str">
        <f>VLOOKUP(Table6[[#This Row],[Customer_ID]],Table1[[Customer_ID]:[City]],5,FALSE)</f>
        <v>Lake Michael</v>
      </c>
      <c r="D923">
        <f>VLOOKUP(Table6[[#This Row],[Customer_ID]],Table1[],3,FALSE)</f>
        <v>43</v>
      </c>
      <c r="E923" t="str">
        <f>VLOOKUP(Table6[[#This Row],[Customer_ID]],Table1[],4,FALSE)</f>
        <v>Male</v>
      </c>
      <c r="F923" t="str">
        <f>VLOOKUP(Table6[[#This Row],[Customer_ID]],Table1[],6,FALSE)</f>
        <v>Virginia</v>
      </c>
      <c r="G923" t="str">
        <f>VLOOKUP(Table6[[#This Row],[Customer_ID]],Table1[],8,FALSE)</f>
        <v>Gold</v>
      </c>
      <c r="H923" t="s">
        <v>465</v>
      </c>
      <c r="I923" s="16">
        <v>45460</v>
      </c>
      <c r="J923" t="s">
        <v>1597</v>
      </c>
      <c r="K923" t="str">
        <f>VLOOKUP($J923,'Product_Dim (2)'!$A$2:$G$101,{3,4,5,6},FALSE)</f>
        <v>Home</v>
      </c>
      <c r="L923" t="str">
        <f>VLOOKUP($J923,'Product_Dim (2)'!$A$2:$G$101,{4,5,6},FALSE)</f>
        <v>Decor</v>
      </c>
      <c r="M923" s="6">
        <f t="array" ref="M923">VLOOKUP($J923,'Product_Dim (2)'!$A$2:$G$101,{6},FALSE)</f>
        <v>179.77</v>
      </c>
      <c r="N923">
        <f>VLOOKUP($J923,'Product_Dim (2)'!$A$2:$G$101,7,FALSE)</f>
        <v>305</v>
      </c>
      <c r="O923" t="s">
        <v>1796</v>
      </c>
      <c r="P923" t="str">
        <f>VLOOKUP($O923,'Store_Dim (2)'!$A$2:$E$21,2,FALSE)</f>
        <v>Mann-Austin</v>
      </c>
      <c r="Q923" t="str">
        <f>VLOOKUP(Table6[[#This Row],[Store_ID]],Table4[],3,FALSE)</f>
        <v>East</v>
      </c>
      <c r="R923" t="str">
        <f>VLOOKUP(Table6[[#This Row],[Store_ID]],Table4[],4,FALSE)</f>
        <v>Vasquezborough</v>
      </c>
      <c r="S923" t="str">
        <f>VLOOKUP(Table6[[#This Row],[Store_ID]],Table4[],5,FALSE)</f>
        <v>Online</v>
      </c>
      <c r="T923">
        <v>2</v>
      </c>
      <c r="U923" s="6">
        <v>892.06</v>
      </c>
      <c r="V923" s="10">
        <v>0.08</v>
      </c>
      <c r="W923" t="s">
        <v>1807</v>
      </c>
      <c r="X923" s="6">
        <v>1641.3904</v>
      </c>
      <c r="AE923"/>
    </row>
    <row r="924" spans="1:31" x14ac:dyDescent="0.25">
      <c r="A924" t="s">
        <v>2731</v>
      </c>
      <c r="B924" t="str">
        <f>VLOOKUP(Table6[[#This Row],[Customer_ID]],Table1[[Customer_ID]:[Name]],2,FALSE)</f>
        <v>Philip Mendoza</v>
      </c>
      <c r="C924" t="str">
        <f>VLOOKUP(Table6[[#This Row],[Customer_ID]],Table1[[Customer_ID]:[City]],5,FALSE)</f>
        <v>Tylermouth</v>
      </c>
      <c r="D924">
        <f>VLOOKUP(Table6[[#This Row],[Customer_ID]],Table1[],3,FALSE)</f>
        <v>42</v>
      </c>
      <c r="E924" t="str">
        <f>VLOOKUP(Table6[[#This Row],[Customer_ID]],Table1[],4,FALSE)</f>
        <v>Male</v>
      </c>
      <c r="F924" t="str">
        <f>VLOOKUP(Table6[[#This Row],[Customer_ID]],Table1[],6,FALSE)</f>
        <v>Massachusetts</v>
      </c>
      <c r="G924" t="str">
        <f>VLOOKUP(Table6[[#This Row],[Customer_ID]],Table1[],8,FALSE)</f>
        <v>Silver</v>
      </c>
      <c r="H924" t="s">
        <v>1439</v>
      </c>
      <c r="I924" s="16">
        <v>45628</v>
      </c>
      <c r="J924" t="s">
        <v>1647</v>
      </c>
      <c r="K924" t="str">
        <f>VLOOKUP($J924,'Product_Dim (2)'!$A$2:$G$101,{3,4,5,6},FALSE)</f>
        <v>Clothing</v>
      </c>
      <c r="L924" t="str">
        <f>VLOOKUP($J924,'Product_Dim (2)'!$A$2:$G$101,{4,5,6},FALSE)</f>
        <v>Accessories</v>
      </c>
      <c r="M924" s="6">
        <f t="array" ref="M924">VLOOKUP($J924,'Product_Dim (2)'!$A$2:$G$101,{6},FALSE)</f>
        <v>113.83</v>
      </c>
      <c r="N924">
        <f>VLOOKUP($J924,'Product_Dim (2)'!$A$2:$G$101,7,FALSE)</f>
        <v>485</v>
      </c>
      <c r="O924" t="s">
        <v>1759</v>
      </c>
      <c r="P924" t="str">
        <f>VLOOKUP($O924,'Store_Dim (2)'!$A$2:$E$21,2,FALSE)</f>
        <v>Benson-Elliott</v>
      </c>
      <c r="Q924" t="str">
        <f>VLOOKUP(Table6[[#This Row],[Store_ID]],Table4[],3,FALSE)</f>
        <v>East</v>
      </c>
      <c r="R924" t="str">
        <f>VLOOKUP(Table6[[#This Row],[Store_ID]],Table4[],4,FALSE)</f>
        <v>Port Josephberg</v>
      </c>
      <c r="S924" t="str">
        <f>VLOOKUP(Table6[[#This Row],[Store_ID]],Table4[],5,FALSE)</f>
        <v>Online</v>
      </c>
      <c r="T924">
        <v>1</v>
      </c>
      <c r="U924" s="6">
        <v>127.47</v>
      </c>
      <c r="V924" s="10">
        <v>0.16</v>
      </c>
      <c r="W924" t="s">
        <v>1812</v>
      </c>
      <c r="X924" s="6">
        <v>107.0748</v>
      </c>
      <c r="AE924"/>
    </row>
    <row r="925" spans="1:31" x14ac:dyDescent="0.25">
      <c r="A925" t="s">
        <v>2732</v>
      </c>
      <c r="B925" t="str">
        <f>VLOOKUP(Table6[[#This Row],[Customer_ID]],Table1[[Customer_ID]:[Name]],2,FALSE)</f>
        <v>Timothy Valenzuela</v>
      </c>
      <c r="C925" t="str">
        <f>VLOOKUP(Table6[[#This Row],[Customer_ID]],Table1[[Customer_ID]:[City]],5,FALSE)</f>
        <v>Stevensshire</v>
      </c>
      <c r="D925">
        <f>VLOOKUP(Table6[[#This Row],[Customer_ID]],Table1[],3,FALSE)</f>
        <v>53</v>
      </c>
      <c r="E925" t="str">
        <f>VLOOKUP(Table6[[#This Row],[Customer_ID]],Table1[],4,FALSE)</f>
        <v>Male</v>
      </c>
      <c r="F925" t="str">
        <f>VLOOKUP(Table6[[#This Row],[Customer_ID]],Table1[],6,FALSE)</f>
        <v>Missouri</v>
      </c>
      <c r="G925" t="str">
        <f>VLOOKUP(Table6[[#This Row],[Customer_ID]],Table1[],8,FALSE)</f>
        <v>Platinum</v>
      </c>
      <c r="H925" t="s">
        <v>1198</v>
      </c>
      <c r="I925" s="16">
        <v>45778</v>
      </c>
      <c r="J925" t="s">
        <v>1685</v>
      </c>
      <c r="K925" t="str">
        <f>VLOOKUP($J925,'Product_Dim (2)'!$A$2:$G$101,{3,4,5,6},FALSE)</f>
        <v>Electronics</v>
      </c>
      <c r="L925" t="str">
        <f>VLOOKUP($J925,'Product_Dim (2)'!$A$2:$G$101,{4,5,6},FALSE)</f>
        <v>Appliances</v>
      </c>
      <c r="M925" s="6">
        <f t="array" ref="M925">VLOOKUP($J925,'Product_Dim (2)'!$A$2:$G$101,{6},FALSE)</f>
        <v>480.9</v>
      </c>
      <c r="N925">
        <f>VLOOKUP($J925,'Product_Dim (2)'!$A$2:$G$101,7,FALSE)</f>
        <v>104</v>
      </c>
      <c r="O925" t="s">
        <v>1782</v>
      </c>
      <c r="P925" t="str">
        <f>VLOOKUP($O925,'Store_Dim (2)'!$A$2:$E$21,2,FALSE)</f>
        <v>Mcdonald Inc</v>
      </c>
      <c r="Q925" t="str">
        <f>VLOOKUP(Table6[[#This Row],[Store_ID]],Table4[],3,FALSE)</f>
        <v>South</v>
      </c>
      <c r="R925" t="str">
        <f>VLOOKUP(Table6[[#This Row],[Store_ID]],Table4[],4,FALSE)</f>
        <v>Christopherland</v>
      </c>
      <c r="S925" t="str">
        <f>VLOOKUP(Table6[[#This Row],[Store_ID]],Table4[],5,FALSE)</f>
        <v>Outlet</v>
      </c>
      <c r="T925">
        <v>3</v>
      </c>
      <c r="U925" s="6">
        <v>212.87</v>
      </c>
      <c r="V925" s="10">
        <v>0.18</v>
      </c>
      <c r="W925" t="s">
        <v>1807</v>
      </c>
      <c r="X925" s="6">
        <v>523.66020000000003</v>
      </c>
      <c r="AE925"/>
    </row>
    <row r="926" spans="1:31" x14ac:dyDescent="0.25">
      <c r="A926" t="s">
        <v>2733</v>
      </c>
      <c r="B926" t="str">
        <f>VLOOKUP(Table6[[#This Row],[Customer_ID]],Table1[[Customer_ID]:[Name]],2,FALSE)</f>
        <v>Erin Ward</v>
      </c>
      <c r="C926" t="str">
        <f>VLOOKUP(Table6[[#This Row],[Customer_ID]],Table1[[Customer_ID]:[City]],5,FALSE)</f>
        <v>New Brianchester</v>
      </c>
      <c r="D926">
        <f>VLOOKUP(Table6[[#This Row],[Customer_ID]],Table1[],3,FALSE)</f>
        <v>60</v>
      </c>
      <c r="E926" t="str">
        <f>VLOOKUP(Table6[[#This Row],[Customer_ID]],Table1[],4,FALSE)</f>
        <v>Male</v>
      </c>
      <c r="F926" t="str">
        <f>VLOOKUP(Table6[[#This Row],[Customer_ID]],Table1[],6,FALSE)</f>
        <v>New York</v>
      </c>
      <c r="G926" t="str">
        <f>VLOOKUP(Table6[[#This Row],[Customer_ID]],Table1[],8,FALSE)</f>
        <v>Bronze</v>
      </c>
      <c r="H926" t="s">
        <v>592</v>
      </c>
      <c r="I926" s="16">
        <v>45471</v>
      </c>
      <c r="J926" t="s">
        <v>1693</v>
      </c>
      <c r="K926" t="str">
        <f>VLOOKUP($J926,'Product_Dim (2)'!$A$2:$G$101,{3,4,5,6},FALSE)</f>
        <v>Sports</v>
      </c>
      <c r="L926" t="str">
        <f>VLOOKUP($J926,'Product_Dim (2)'!$A$2:$G$101,{4,5,6},FALSE)</f>
        <v>Equipment</v>
      </c>
      <c r="M926" s="6">
        <f t="array" ref="M926">VLOOKUP($J926,'Product_Dim (2)'!$A$2:$G$101,{6},FALSE)</f>
        <v>285.54000000000002</v>
      </c>
      <c r="N926">
        <f>VLOOKUP($J926,'Product_Dim (2)'!$A$2:$G$101,7,FALSE)</f>
        <v>358</v>
      </c>
      <c r="O926" t="s">
        <v>1762</v>
      </c>
      <c r="P926" t="str">
        <f>VLOOKUP($O926,'Store_Dim (2)'!$A$2:$E$21,2,FALSE)</f>
        <v>Martinez-Mullins</v>
      </c>
      <c r="Q926" t="str">
        <f>VLOOKUP(Table6[[#This Row],[Store_ID]],Table4[],3,FALSE)</f>
        <v>South</v>
      </c>
      <c r="R926" t="str">
        <f>VLOOKUP(Table6[[#This Row],[Store_ID]],Table4[],4,FALSE)</f>
        <v>Williamsfurt</v>
      </c>
      <c r="S926" t="str">
        <f>VLOOKUP(Table6[[#This Row],[Store_ID]],Table4[],5,FALSE)</f>
        <v>Online</v>
      </c>
      <c r="T926">
        <v>1</v>
      </c>
      <c r="U926" s="6">
        <v>26.37</v>
      </c>
      <c r="V926" s="10">
        <v>0.3</v>
      </c>
      <c r="W926" t="s">
        <v>1812</v>
      </c>
      <c r="X926" s="6">
        <v>18.459</v>
      </c>
      <c r="AE926"/>
    </row>
    <row r="927" spans="1:31" x14ac:dyDescent="0.25">
      <c r="A927" t="s">
        <v>2734</v>
      </c>
      <c r="B927" t="str">
        <f>VLOOKUP(Table6[[#This Row],[Customer_ID]],Table1[[Customer_ID]:[Name]],2,FALSE)</f>
        <v>Cynthia Parrish</v>
      </c>
      <c r="C927" t="str">
        <f>VLOOKUP(Table6[[#This Row],[Customer_ID]],Table1[[Customer_ID]:[City]],5,FALSE)</f>
        <v>Espinozaberg</v>
      </c>
      <c r="D927">
        <f>VLOOKUP(Table6[[#This Row],[Customer_ID]],Table1[],3,FALSE)</f>
        <v>18</v>
      </c>
      <c r="E927" t="str">
        <f>VLOOKUP(Table6[[#This Row],[Customer_ID]],Table1[],4,FALSE)</f>
        <v>Male</v>
      </c>
      <c r="F927" t="str">
        <f>VLOOKUP(Table6[[#This Row],[Customer_ID]],Table1[],6,FALSE)</f>
        <v>Minnesota</v>
      </c>
      <c r="G927" t="str">
        <f>VLOOKUP(Table6[[#This Row],[Customer_ID]],Table1[],8,FALSE)</f>
        <v>Silver</v>
      </c>
      <c r="H927" t="s">
        <v>1421</v>
      </c>
      <c r="I927" s="16">
        <v>45770</v>
      </c>
      <c r="J927" t="s">
        <v>1599</v>
      </c>
      <c r="K927" t="str">
        <f>VLOOKUP($J927,'Product_Dim (2)'!$A$2:$G$101,{3,4,5,6},FALSE)</f>
        <v>Electronics</v>
      </c>
      <c r="L927" t="str">
        <f>VLOOKUP($J927,'Product_Dim (2)'!$A$2:$G$101,{4,5,6},FALSE)</f>
        <v>Computer</v>
      </c>
      <c r="M927" s="6">
        <f t="array" ref="M927">VLOOKUP($J927,'Product_Dim (2)'!$A$2:$G$101,{6},FALSE)</f>
        <v>419.28</v>
      </c>
      <c r="N927">
        <f>VLOOKUP($J927,'Product_Dim (2)'!$A$2:$G$101,7,FALSE)</f>
        <v>86</v>
      </c>
      <c r="O927" t="s">
        <v>1793</v>
      </c>
      <c r="P927" t="str">
        <f>VLOOKUP($O927,'Store_Dim (2)'!$A$2:$E$21,2,FALSE)</f>
        <v>Guerrero-Schmitt</v>
      </c>
      <c r="Q927" t="str">
        <f>VLOOKUP(Table6[[#This Row],[Store_ID]],Table4[],3,FALSE)</f>
        <v>East</v>
      </c>
      <c r="R927" t="str">
        <f>VLOOKUP(Table6[[#This Row],[Store_ID]],Table4[],4,FALSE)</f>
        <v>East Stevechester</v>
      </c>
      <c r="S927" t="str">
        <f>VLOOKUP(Table6[[#This Row],[Store_ID]],Table4[],5,FALSE)</f>
        <v>Flagship</v>
      </c>
      <c r="T927">
        <v>4</v>
      </c>
      <c r="U927" s="6">
        <v>953.98</v>
      </c>
      <c r="V927" s="10">
        <v>0.16</v>
      </c>
      <c r="W927" t="s">
        <v>1807</v>
      </c>
      <c r="X927" s="6">
        <v>3205.3728000000001</v>
      </c>
      <c r="AE927"/>
    </row>
    <row r="928" spans="1:31" x14ac:dyDescent="0.25">
      <c r="A928" t="s">
        <v>2735</v>
      </c>
      <c r="B928" t="str">
        <f>VLOOKUP(Table6[[#This Row],[Customer_ID]],Table1[[Customer_ID]:[Name]],2,FALSE)</f>
        <v>Steve Medina</v>
      </c>
      <c r="C928" t="str">
        <f>VLOOKUP(Table6[[#This Row],[Customer_ID]],Table1[[Customer_ID]:[City]],5,FALSE)</f>
        <v>East Josephside</v>
      </c>
      <c r="D928">
        <f>VLOOKUP(Table6[[#This Row],[Customer_ID]],Table1[],3,FALSE)</f>
        <v>50</v>
      </c>
      <c r="E928" t="str">
        <f>VLOOKUP(Table6[[#This Row],[Customer_ID]],Table1[],4,FALSE)</f>
        <v>Female</v>
      </c>
      <c r="F928" t="str">
        <f>VLOOKUP(Table6[[#This Row],[Customer_ID]],Table1[],6,FALSE)</f>
        <v>Oregon</v>
      </c>
      <c r="G928" t="str">
        <f>VLOOKUP(Table6[[#This Row],[Customer_ID]],Table1[],8,FALSE)</f>
        <v>Gold</v>
      </c>
      <c r="H928" t="s">
        <v>693</v>
      </c>
      <c r="I928" s="16">
        <v>45369</v>
      </c>
      <c r="J928" t="s">
        <v>1665</v>
      </c>
      <c r="K928" t="str">
        <f>VLOOKUP($J928,'Product_Dim (2)'!$A$2:$G$101,{3,4,5,6},FALSE)</f>
        <v>Electronics</v>
      </c>
      <c r="L928" t="str">
        <f>VLOOKUP($J928,'Product_Dim (2)'!$A$2:$G$101,{4,5,6},FALSE)</f>
        <v>Accessories</v>
      </c>
      <c r="M928" s="6">
        <f t="array" ref="M928">VLOOKUP($J928,'Product_Dim (2)'!$A$2:$G$101,{6},FALSE)</f>
        <v>349.17</v>
      </c>
      <c r="N928">
        <f>VLOOKUP($J928,'Product_Dim (2)'!$A$2:$G$101,7,FALSE)</f>
        <v>476</v>
      </c>
      <c r="O928" t="s">
        <v>1796</v>
      </c>
      <c r="P928" t="str">
        <f>VLOOKUP($O928,'Store_Dim (2)'!$A$2:$E$21,2,FALSE)</f>
        <v>Mann-Austin</v>
      </c>
      <c r="Q928" t="str">
        <f>VLOOKUP(Table6[[#This Row],[Store_ID]],Table4[],3,FALSE)</f>
        <v>East</v>
      </c>
      <c r="R928" t="str">
        <f>VLOOKUP(Table6[[#This Row],[Store_ID]],Table4[],4,FALSE)</f>
        <v>Vasquezborough</v>
      </c>
      <c r="S928" t="str">
        <f>VLOOKUP(Table6[[#This Row],[Store_ID]],Table4[],5,FALSE)</f>
        <v>Online</v>
      </c>
      <c r="T928">
        <v>3</v>
      </c>
      <c r="U928" s="6">
        <v>968.88</v>
      </c>
      <c r="V928" s="10">
        <v>0.15</v>
      </c>
      <c r="W928" t="s">
        <v>1807</v>
      </c>
      <c r="X928" s="6">
        <v>2470.6439999999998</v>
      </c>
      <c r="AE928"/>
    </row>
    <row r="929" spans="1:31" x14ac:dyDescent="0.25">
      <c r="A929" t="s">
        <v>2736</v>
      </c>
      <c r="B929" t="str">
        <f>VLOOKUP(Table6[[#This Row],[Customer_ID]],Table1[[Customer_ID]:[Name]],2,FALSE)</f>
        <v>Dr. Suzanne Bullock</v>
      </c>
      <c r="C929" t="str">
        <f>VLOOKUP(Table6[[#This Row],[Customer_ID]],Table1[[Customer_ID]:[City]],5,FALSE)</f>
        <v>Lake Blaketon</v>
      </c>
      <c r="D929">
        <f>VLOOKUP(Table6[[#This Row],[Customer_ID]],Table1[],3,FALSE)</f>
        <v>60</v>
      </c>
      <c r="E929" t="str">
        <f>VLOOKUP(Table6[[#This Row],[Customer_ID]],Table1[],4,FALSE)</f>
        <v>Female</v>
      </c>
      <c r="F929" t="str">
        <f>VLOOKUP(Table6[[#This Row],[Customer_ID]],Table1[],6,FALSE)</f>
        <v>Alabama</v>
      </c>
      <c r="G929" t="str">
        <f>VLOOKUP(Table6[[#This Row],[Customer_ID]],Table1[],8,FALSE)</f>
        <v>Platinum</v>
      </c>
      <c r="H929" t="s">
        <v>610</v>
      </c>
      <c r="I929" s="16">
        <v>45910</v>
      </c>
      <c r="J929" t="s">
        <v>1683</v>
      </c>
      <c r="K929" t="str">
        <f>VLOOKUP($J929,'Product_Dim (2)'!$A$2:$G$101,{3,4,5,6},FALSE)</f>
        <v>Electronics</v>
      </c>
      <c r="L929" t="str">
        <f>VLOOKUP($J929,'Product_Dim (2)'!$A$2:$G$101,{4,5,6},FALSE)</f>
        <v>Computer</v>
      </c>
      <c r="M929" s="6">
        <f t="array" ref="M929">VLOOKUP($J929,'Product_Dim (2)'!$A$2:$G$101,{6},FALSE)</f>
        <v>392.89</v>
      </c>
      <c r="N929">
        <f>VLOOKUP($J929,'Product_Dim (2)'!$A$2:$G$101,7,FALSE)</f>
        <v>320</v>
      </c>
      <c r="O929" t="s">
        <v>1793</v>
      </c>
      <c r="P929" t="str">
        <f>VLOOKUP($O929,'Store_Dim (2)'!$A$2:$E$21,2,FALSE)</f>
        <v>Guerrero-Schmitt</v>
      </c>
      <c r="Q929" t="str">
        <f>VLOOKUP(Table6[[#This Row],[Store_ID]],Table4[],3,FALSE)</f>
        <v>East</v>
      </c>
      <c r="R929" t="str">
        <f>VLOOKUP(Table6[[#This Row],[Store_ID]],Table4[],4,FALSE)</f>
        <v>East Stevechester</v>
      </c>
      <c r="S929" t="str">
        <f>VLOOKUP(Table6[[#This Row],[Store_ID]],Table4[],5,FALSE)</f>
        <v>Flagship</v>
      </c>
      <c r="T929">
        <v>1</v>
      </c>
      <c r="U929" s="6">
        <v>533.04999999999995</v>
      </c>
      <c r="V929" s="10">
        <v>0.11</v>
      </c>
      <c r="W929" t="s">
        <v>1809</v>
      </c>
      <c r="X929" s="6">
        <v>474.41449999999998</v>
      </c>
      <c r="AE929"/>
    </row>
    <row r="930" spans="1:31" x14ac:dyDescent="0.25">
      <c r="A930" t="s">
        <v>2737</v>
      </c>
      <c r="B930" t="str">
        <f>VLOOKUP(Table6[[#This Row],[Customer_ID]],Table1[[Customer_ID]:[Name]],2,FALSE)</f>
        <v>Erika Padilla</v>
      </c>
      <c r="C930" t="str">
        <f>VLOOKUP(Table6[[#This Row],[Customer_ID]],Table1[[Customer_ID]:[City]],5,FALSE)</f>
        <v>Andrewsland</v>
      </c>
      <c r="D930">
        <f>VLOOKUP(Table6[[#This Row],[Customer_ID]],Table1[],3,FALSE)</f>
        <v>50</v>
      </c>
      <c r="E930" t="str">
        <f>VLOOKUP(Table6[[#This Row],[Customer_ID]],Table1[],4,FALSE)</f>
        <v>Male</v>
      </c>
      <c r="F930" t="str">
        <f>VLOOKUP(Table6[[#This Row],[Customer_ID]],Table1[],6,FALSE)</f>
        <v>Alabama</v>
      </c>
      <c r="G930" t="str">
        <f>VLOOKUP(Table6[[#This Row],[Customer_ID]],Table1[],8,FALSE)</f>
        <v>Silver</v>
      </c>
      <c r="H930" t="s">
        <v>1177</v>
      </c>
      <c r="I930" s="16">
        <v>45637</v>
      </c>
      <c r="J930" t="s">
        <v>1693</v>
      </c>
      <c r="K930" t="str">
        <f>VLOOKUP($J930,'Product_Dim (2)'!$A$2:$G$101,{3,4,5,6},FALSE)</f>
        <v>Sports</v>
      </c>
      <c r="L930" t="str">
        <f>VLOOKUP($J930,'Product_Dim (2)'!$A$2:$G$101,{4,5,6},FALSE)</f>
        <v>Equipment</v>
      </c>
      <c r="M930" s="6">
        <f t="array" ref="M930">VLOOKUP($J930,'Product_Dim (2)'!$A$2:$G$101,{6},FALSE)</f>
        <v>285.54000000000002</v>
      </c>
      <c r="N930">
        <f>VLOOKUP($J930,'Product_Dim (2)'!$A$2:$G$101,7,FALSE)</f>
        <v>358</v>
      </c>
      <c r="O930" t="s">
        <v>1740</v>
      </c>
      <c r="P930" t="str">
        <f>VLOOKUP($O930,'Store_Dim (2)'!$A$2:$E$21,2,FALSE)</f>
        <v>Martinez, Adkins and Johnson</v>
      </c>
      <c r="Q930" t="str">
        <f>VLOOKUP(Table6[[#This Row],[Store_ID]],Table4[],3,FALSE)</f>
        <v>North</v>
      </c>
      <c r="R930" t="str">
        <f>VLOOKUP(Table6[[#This Row],[Store_ID]],Table4[],4,FALSE)</f>
        <v>Danielmouth</v>
      </c>
      <c r="S930" t="str">
        <f>VLOOKUP(Table6[[#This Row],[Store_ID]],Table4[],5,FALSE)</f>
        <v>Flagship</v>
      </c>
      <c r="T930">
        <v>3</v>
      </c>
      <c r="U930" s="6">
        <v>138.86000000000001</v>
      </c>
      <c r="V930" s="10">
        <v>0.11</v>
      </c>
      <c r="W930" t="s">
        <v>1809</v>
      </c>
      <c r="X930" s="6">
        <v>370.75619999999998</v>
      </c>
      <c r="AE930"/>
    </row>
    <row r="931" spans="1:31" x14ac:dyDescent="0.25">
      <c r="A931" t="s">
        <v>2738</v>
      </c>
      <c r="B931" t="str">
        <f>VLOOKUP(Table6[[#This Row],[Customer_ID]],Table1[[Customer_ID]:[Name]],2,FALSE)</f>
        <v>Brian Choi</v>
      </c>
      <c r="C931" t="str">
        <f>VLOOKUP(Table6[[#This Row],[Customer_ID]],Table1[[Customer_ID]:[City]],5,FALSE)</f>
        <v>Floydton</v>
      </c>
      <c r="D931">
        <f>VLOOKUP(Table6[[#This Row],[Customer_ID]],Table1[],3,FALSE)</f>
        <v>46</v>
      </c>
      <c r="E931" t="str">
        <f>VLOOKUP(Table6[[#This Row],[Customer_ID]],Table1[],4,FALSE)</f>
        <v>Female</v>
      </c>
      <c r="F931" t="str">
        <f>VLOOKUP(Table6[[#This Row],[Customer_ID]],Table1[],6,FALSE)</f>
        <v>New Jersey</v>
      </c>
      <c r="G931" t="str">
        <f>VLOOKUP(Table6[[#This Row],[Customer_ID]],Table1[],8,FALSE)</f>
        <v>Gold</v>
      </c>
      <c r="H931" t="s">
        <v>527</v>
      </c>
      <c r="I931" s="16">
        <v>45706</v>
      </c>
      <c r="J931" t="s">
        <v>1575</v>
      </c>
      <c r="K931" t="str">
        <f>VLOOKUP($J931,'Product_Dim (2)'!$A$2:$G$101,{3,4,5,6},FALSE)</f>
        <v>Sports</v>
      </c>
      <c r="L931" t="str">
        <f>VLOOKUP($J931,'Product_Dim (2)'!$A$2:$G$101,{4,5,6},FALSE)</f>
        <v>Equipment</v>
      </c>
      <c r="M931" s="6">
        <f t="array" ref="M931">VLOOKUP($J931,'Product_Dim (2)'!$A$2:$G$101,{6},FALSE)</f>
        <v>484.62</v>
      </c>
      <c r="N931">
        <f>VLOOKUP($J931,'Product_Dim (2)'!$A$2:$G$101,7,FALSE)</f>
        <v>432</v>
      </c>
      <c r="O931" t="s">
        <v>1735</v>
      </c>
      <c r="P931" t="str">
        <f>VLOOKUP($O931,'Store_Dim (2)'!$A$2:$E$21,2,FALSE)</f>
        <v>Rivera-Warner</v>
      </c>
      <c r="Q931" t="str">
        <f>VLOOKUP(Table6[[#This Row],[Store_ID]],Table4[],3,FALSE)</f>
        <v>East</v>
      </c>
      <c r="R931" t="str">
        <f>VLOOKUP(Table6[[#This Row],[Store_ID]],Table4[],4,FALSE)</f>
        <v>Washingtonfurt</v>
      </c>
      <c r="S931" t="str">
        <f>VLOOKUP(Table6[[#This Row],[Store_ID]],Table4[],5,FALSE)</f>
        <v>Flagship</v>
      </c>
      <c r="T931">
        <v>1</v>
      </c>
      <c r="U931" s="6">
        <v>588.92999999999995</v>
      </c>
      <c r="V931" s="10">
        <v>0.03</v>
      </c>
      <c r="W931" t="s">
        <v>1812</v>
      </c>
      <c r="X931" s="6">
        <v>571.26209999999992</v>
      </c>
      <c r="AE931"/>
    </row>
    <row r="932" spans="1:31" x14ac:dyDescent="0.25">
      <c r="A932" t="s">
        <v>2739</v>
      </c>
      <c r="B932" t="str">
        <f>VLOOKUP(Table6[[#This Row],[Customer_ID]],Table1[[Customer_ID]:[Name]],2,FALSE)</f>
        <v>Justin Ingram</v>
      </c>
      <c r="C932" t="str">
        <f>VLOOKUP(Table6[[#This Row],[Customer_ID]],Table1[[Customer_ID]:[City]],5,FALSE)</f>
        <v>Lake Lisaland</v>
      </c>
      <c r="D932">
        <f>VLOOKUP(Table6[[#This Row],[Customer_ID]],Table1[],3,FALSE)</f>
        <v>34</v>
      </c>
      <c r="E932" t="str">
        <f>VLOOKUP(Table6[[#This Row],[Customer_ID]],Table1[],4,FALSE)</f>
        <v>Male</v>
      </c>
      <c r="F932" t="str">
        <f>VLOOKUP(Table6[[#This Row],[Customer_ID]],Table1[],6,FALSE)</f>
        <v>Louisiana</v>
      </c>
      <c r="G932" t="str">
        <f>VLOOKUP(Table6[[#This Row],[Customer_ID]],Table1[],8,FALSE)</f>
        <v>Bronze</v>
      </c>
      <c r="H932" t="s">
        <v>1240</v>
      </c>
      <c r="I932" s="16">
        <v>45557</v>
      </c>
      <c r="J932" t="s">
        <v>1635</v>
      </c>
      <c r="K932" t="str">
        <f>VLOOKUP($J932,'Product_Dim (2)'!$A$2:$G$101,{3,4,5,6},FALSE)</f>
        <v>Sports</v>
      </c>
      <c r="L932" t="str">
        <f>VLOOKUP($J932,'Product_Dim (2)'!$A$2:$G$101,{4,5,6},FALSE)</f>
        <v>Team Sports</v>
      </c>
      <c r="M932" s="6">
        <f t="array" ref="M932">VLOOKUP($J932,'Product_Dim (2)'!$A$2:$G$101,{6},FALSE)</f>
        <v>212.26</v>
      </c>
      <c r="N932">
        <f>VLOOKUP($J932,'Product_Dim (2)'!$A$2:$G$101,7,FALSE)</f>
        <v>82</v>
      </c>
      <c r="O932" t="s">
        <v>1756</v>
      </c>
      <c r="P932" t="str">
        <f>VLOOKUP($O932,'Store_Dim (2)'!$A$2:$E$21,2,FALSE)</f>
        <v>Gray Ltd</v>
      </c>
      <c r="Q932" t="str">
        <f>VLOOKUP(Table6[[#This Row],[Store_ID]],Table4[],3,FALSE)</f>
        <v>North</v>
      </c>
      <c r="R932" t="str">
        <f>VLOOKUP(Table6[[#This Row],[Store_ID]],Table4[],4,FALSE)</f>
        <v>New Michaelchester</v>
      </c>
      <c r="S932" t="str">
        <f>VLOOKUP(Table6[[#This Row],[Store_ID]],Table4[],5,FALSE)</f>
        <v>Outlet</v>
      </c>
      <c r="T932">
        <v>2</v>
      </c>
      <c r="U932" s="6">
        <v>576.83000000000004</v>
      </c>
      <c r="V932" s="10">
        <v>0.19</v>
      </c>
      <c r="W932" t="s">
        <v>1809</v>
      </c>
      <c r="X932" s="6">
        <v>934.46460000000013</v>
      </c>
      <c r="AE932"/>
    </row>
    <row r="933" spans="1:31" x14ac:dyDescent="0.25">
      <c r="A933" t="s">
        <v>2740</v>
      </c>
      <c r="B933" t="str">
        <f>VLOOKUP(Table6[[#This Row],[Customer_ID]],Table1[[Customer_ID]:[Name]],2,FALSE)</f>
        <v>Kristy Dunlap</v>
      </c>
      <c r="C933" t="str">
        <f>VLOOKUP(Table6[[#This Row],[Customer_ID]],Table1[[Customer_ID]:[City]],5,FALSE)</f>
        <v>Whiteport</v>
      </c>
      <c r="D933">
        <f>VLOOKUP(Table6[[#This Row],[Customer_ID]],Table1[],3,FALSE)</f>
        <v>64</v>
      </c>
      <c r="E933" t="str">
        <f>VLOOKUP(Table6[[#This Row],[Customer_ID]],Table1[],4,FALSE)</f>
        <v>Female</v>
      </c>
      <c r="F933" t="str">
        <f>VLOOKUP(Table6[[#This Row],[Customer_ID]],Table1[],6,FALSE)</f>
        <v>North Carolina</v>
      </c>
      <c r="G933" t="str">
        <f>VLOOKUP(Table6[[#This Row],[Customer_ID]],Table1[],8,FALSE)</f>
        <v>Platinum</v>
      </c>
      <c r="H933" t="s">
        <v>1007</v>
      </c>
      <c r="I933" s="16">
        <v>45338</v>
      </c>
      <c r="J933" t="s">
        <v>1661</v>
      </c>
      <c r="K933" t="str">
        <f>VLOOKUP($J933,'Product_Dim (2)'!$A$2:$G$101,{3,4,5,6},FALSE)</f>
        <v>Sports</v>
      </c>
      <c r="L933" t="str">
        <f>VLOOKUP($J933,'Product_Dim (2)'!$A$2:$G$101,{4,5,6},FALSE)</f>
        <v>Fitness</v>
      </c>
      <c r="M933" s="6">
        <f t="array" ref="M933">VLOOKUP($J933,'Product_Dim (2)'!$A$2:$G$101,{6},FALSE)</f>
        <v>240.63</v>
      </c>
      <c r="N933">
        <f>VLOOKUP($J933,'Product_Dim (2)'!$A$2:$G$101,7,FALSE)</f>
        <v>423</v>
      </c>
      <c r="O933" t="s">
        <v>1777</v>
      </c>
      <c r="P933" t="str">
        <f>VLOOKUP($O933,'Store_Dim (2)'!$A$2:$E$21,2,FALSE)</f>
        <v>Thomas, Bridges and Harris</v>
      </c>
      <c r="Q933" t="str">
        <f>VLOOKUP(Table6[[#This Row],[Store_ID]],Table4[],3,FALSE)</f>
        <v>North</v>
      </c>
      <c r="R933" t="str">
        <f>VLOOKUP(Table6[[#This Row],[Store_ID]],Table4[],4,FALSE)</f>
        <v>Sabrinatown</v>
      </c>
      <c r="S933" t="str">
        <f>VLOOKUP(Table6[[#This Row],[Store_ID]],Table4[],5,FALSE)</f>
        <v>Online</v>
      </c>
      <c r="T933">
        <v>1</v>
      </c>
      <c r="U933" s="6">
        <v>681.3</v>
      </c>
      <c r="V933" s="10">
        <v>0.05</v>
      </c>
      <c r="W933" t="s">
        <v>1807</v>
      </c>
      <c r="X933" s="6">
        <v>647.2349999999999</v>
      </c>
      <c r="AE933"/>
    </row>
    <row r="934" spans="1:31" x14ac:dyDescent="0.25">
      <c r="A934" t="s">
        <v>2741</v>
      </c>
      <c r="B934" t="str">
        <f>VLOOKUP(Table6[[#This Row],[Customer_ID]],Table1[[Customer_ID]:[Name]],2,FALSE)</f>
        <v>Christina Robertson</v>
      </c>
      <c r="C934" t="str">
        <f>VLOOKUP(Table6[[#This Row],[Customer_ID]],Table1[[Customer_ID]:[City]],5,FALSE)</f>
        <v>Hubbardborough</v>
      </c>
      <c r="D934">
        <f>VLOOKUP(Table6[[#This Row],[Customer_ID]],Table1[],3,FALSE)</f>
        <v>59</v>
      </c>
      <c r="E934" t="str">
        <f>VLOOKUP(Table6[[#This Row],[Customer_ID]],Table1[],4,FALSE)</f>
        <v>Male</v>
      </c>
      <c r="F934" t="str">
        <f>VLOOKUP(Table6[[#This Row],[Customer_ID]],Table1[],6,FALSE)</f>
        <v>Kentucky</v>
      </c>
      <c r="G934" t="str">
        <f>VLOOKUP(Table6[[#This Row],[Customer_ID]],Table1[],8,FALSE)</f>
        <v>Platinum</v>
      </c>
      <c r="H934" t="s">
        <v>1395</v>
      </c>
      <c r="I934" s="16">
        <v>45441</v>
      </c>
      <c r="J934" t="s">
        <v>1581</v>
      </c>
      <c r="K934" t="str">
        <f>VLOOKUP($J934,'Product_Dim (2)'!$A$2:$G$101,{3,4,5,6},FALSE)</f>
        <v>Clothing</v>
      </c>
      <c r="L934" t="str">
        <f>VLOOKUP($J934,'Product_Dim (2)'!$A$2:$G$101,{4,5,6},FALSE)</f>
        <v>Accessories</v>
      </c>
      <c r="M934" s="6">
        <f t="array" ref="M934">VLOOKUP($J934,'Product_Dim (2)'!$A$2:$G$101,{6},FALSE)</f>
        <v>174.02</v>
      </c>
      <c r="N934">
        <f>VLOOKUP($J934,'Product_Dim (2)'!$A$2:$G$101,7,FALSE)</f>
        <v>268</v>
      </c>
      <c r="O934" t="s">
        <v>1784</v>
      </c>
      <c r="P934" t="str">
        <f>VLOOKUP($O934,'Store_Dim (2)'!$A$2:$E$21,2,FALSE)</f>
        <v>Shelton PLC</v>
      </c>
      <c r="Q934" t="str">
        <f>VLOOKUP(Table6[[#This Row],[Store_ID]],Table4[],3,FALSE)</f>
        <v>North</v>
      </c>
      <c r="R934" t="str">
        <f>VLOOKUP(Table6[[#This Row],[Store_ID]],Table4[],4,FALSE)</f>
        <v>East Jenniferstad</v>
      </c>
      <c r="S934" t="str">
        <f>VLOOKUP(Table6[[#This Row],[Store_ID]],Table4[],5,FALSE)</f>
        <v>Flagship</v>
      </c>
      <c r="T934">
        <v>3</v>
      </c>
      <c r="U934" s="6">
        <v>504.97</v>
      </c>
      <c r="V934" s="10">
        <v>0.3</v>
      </c>
      <c r="W934" t="s">
        <v>1807</v>
      </c>
      <c r="X934" s="6">
        <v>1060.4369999999999</v>
      </c>
      <c r="AE934"/>
    </row>
    <row r="935" spans="1:31" x14ac:dyDescent="0.25">
      <c r="A935" t="s">
        <v>2742</v>
      </c>
      <c r="B935" t="str">
        <f>VLOOKUP(Table6[[#This Row],[Customer_ID]],Table1[[Customer_ID]:[Name]],2,FALSE)</f>
        <v>Dr. David Smith</v>
      </c>
      <c r="C935" t="str">
        <f>VLOOKUP(Table6[[#This Row],[Customer_ID]],Table1[[Customer_ID]:[City]],5,FALSE)</f>
        <v>Schmidtchester</v>
      </c>
      <c r="D935">
        <f>VLOOKUP(Table6[[#This Row],[Customer_ID]],Table1[],3,FALSE)</f>
        <v>22</v>
      </c>
      <c r="E935" t="str">
        <f>VLOOKUP(Table6[[#This Row],[Customer_ID]],Table1[],4,FALSE)</f>
        <v>Female</v>
      </c>
      <c r="F935" t="str">
        <f>VLOOKUP(Table6[[#This Row],[Customer_ID]],Table1[],6,FALSE)</f>
        <v>Alaska</v>
      </c>
      <c r="G935" t="str">
        <f>VLOOKUP(Table6[[#This Row],[Customer_ID]],Table1[],8,FALSE)</f>
        <v>Silver</v>
      </c>
      <c r="H935" t="s">
        <v>221</v>
      </c>
      <c r="I935" s="16">
        <v>45396</v>
      </c>
      <c r="J935" t="s">
        <v>1607</v>
      </c>
      <c r="K935" t="str">
        <f>VLOOKUP($J935,'Product_Dim (2)'!$A$2:$G$101,{3,4,5,6},FALSE)</f>
        <v>Sports</v>
      </c>
      <c r="L935" t="str">
        <f>VLOOKUP($J935,'Product_Dim (2)'!$A$2:$G$101,{4,5,6},FALSE)</f>
        <v>Outdoor</v>
      </c>
      <c r="M935" s="6">
        <f t="array" ref="M935">VLOOKUP($J935,'Product_Dim (2)'!$A$2:$G$101,{6},FALSE)</f>
        <v>135.61000000000001</v>
      </c>
      <c r="N935">
        <f>VLOOKUP($J935,'Product_Dim (2)'!$A$2:$G$101,7,FALSE)</f>
        <v>394</v>
      </c>
      <c r="O935" t="s">
        <v>1775</v>
      </c>
      <c r="P935" t="str">
        <f>VLOOKUP($O935,'Store_Dim (2)'!$A$2:$E$21,2,FALSE)</f>
        <v>Aguirre-Keller</v>
      </c>
      <c r="Q935" t="str">
        <f>VLOOKUP(Table6[[#This Row],[Store_ID]],Table4[],3,FALSE)</f>
        <v>South</v>
      </c>
      <c r="R935" t="str">
        <f>VLOOKUP(Table6[[#This Row],[Store_ID]],Table4[],4,FALSE)</f>
        <v>Lake Michael</v>
      </c>
      <c r="S935" t="str">
        <f>VLOOKUP(Table6[[#This Row],[Store_ID]],Table4[],5,FALSE)</f>
        <v>Online</v>
      </c>
      <c r="T935">
        <v>3</v>
      </c>
      <c r="U935" s="6">
        <v>649.78</v>
      </c>
      <c r="V935" s="10">
        <v>0.1</v>
      </c>
      <c r="W935" t="s">
        <v>1809</v>
      </c>
      <c r="X935" s="6">
        <v>1754.4059999999999</v>
      </c>
      <c r="AE935"/>
    </row>
    <row r="936" spans="1:31" x14ac:dyDescent="0.25">
      <c r="A936" t="s">
        <v>2743</v>
      </c>
      <c r="B936" t="str">
        <f>VLOOKUP(Table6[[#This Row],[Customer_ID]],Table1[[Customer_ID]:[Name]],2,FALSE)</f>
        <v>Laura Soto</v>
      </c>
      <c r="C936" t="str">
        <f>VLOOKUP(Table6[[#This Row],[Customer_ID]],Table1[[Customer_ID]:[City]],5,FALSE)</f>
        <v>Rodriguezton</v>
      </c>
      <c r="D936">
        <f>VLOOKUP(Table6[[#This Row],[Customer_ID]],Table1[],3,FALSE)</f>
        <v>57</v>
      </c>
      <c r="E936" t="str">
        <f>VLOOKUP(Table6[[#This Row],[Customer_ID]],Table1[],4,FALSE)</f>
        <v>Female</v>
      </c>
      <c r="F936" t="str">
        <f>VLOOKUP(Table6[[#This Row],[Customer_ID]],Table1[],6,FALSE)</f>
        <v>Michigan</v>
      </c>
      <c r="G936" t="str">
        <f>VLOOKUP(Table6[[#This Row],[Customer_ID]],Table1[],8,FALSE)</f>
        <v>Platinum</v>
      </c>
      <c r="H936" t="s">
        <v>779</v>
      </c>
      <c r="I936" s="16">
        <v>45317</v>
      </c>
      <c r="J936" t="s">
        <v>1609</v>
      </c>
      <c r="K936" t="str">
        <f>VLOOKUP($J936,'Product_Dim (2)'!$A$2:$G$101,{3,4,5,6},FALSE)</f>
        <v>Electronics</v>
      </c>
      <c r="L936" t="str">
        <f>VLOOKUP($J936,'Product_Dim (2)'!$A$2:$G$101,{4,5,6},FALSE)</f>
        <v>Mobile</v>
      </c>
      <c r="M936" s="6">
        <f t="array" ref="M936">VLOOKUP($J936,'Product_Dim (2)'!$A$2:$G$101,{6},FALSE)</f>
        <v>326.06</v>
      </c>
      <c r="N936">
        <f>VLOOKUP($J936,'Product_Dim (2)'!$A$2:$G$101,7,FALSE)</f>
        <v>301</v>
      </c>
      <c r="O936" t="s">
        <v>1769</v>
      </c>
      <c r="P936" t="str">
        <f>VLOOKUP($O936,'Store_Dim (2)'!$A$2:$E$21,2,FALSE)</f>
        <v>Moore, Padilla and Butler</v>
      </c>
      <c r="Q936" t="str">
        <f>VLOOKUP(Table6[[#This Row],[Store_ID]],Table4[],3,FALSE)</f>
        <v>South</v>
      </c>
      <c r="R936" t="str">
        <f>VLOOKUP(Table6[[#This Row],[Store_ID]],Table4[],4,FALSE)</f>
        <v>East Johnstad</v>
      </c>
      <c r="S936" t="str">
        <f>VLOOKUP(Table6[[#This Row],[Store_ID]],Table4[],5,FALSE)</f>
        <v>Flagship</v>
      </c>
      <c r="T936">
        <v>2</v>
      </c>
      <c r="U936" s="6">
        <v>986.73</v>
      </c>
      <c r="V936" s="10">
        <v>0.05</v>
      </c>
      <c r="W936" t="s">
        <v>1809</v>
      </c>
      <c r="X936" s="6">
        <v>1874.787</v>
      </c>
      <c r="AE936"/>
    </row>
    <row r="937" spans="1:31" x14ac:dyDescent="0.25">
      <c r="A937" t="s">
        <v>2744</v>
      </c>
      <c r="B937" t="str">
        <f>VLOOKUP(Table6[[#This Row],[Customer_ID]],Table1[[Customer_ID]:[Name]],2,FALSE)</f>
        <v>Michael Jones</v>
      </c>
      <c r="C937" t="str">
        <f>VLOOKUP(Table6[[#This Row],[Customer_ID]],Table1[[Customer_ID]:[City]],5,FALSE)</f>
        <v>North Edwardton</v>
      </c>
      <c r="D937">
        <f>VLOOKUP(Table6[[#This Row],[Customer_ID]],Table1[],3,FALSE)</f>
        <v>40</v>
      </c>
      <c r="E937" t="str">
        <f>VLOOKUP(Table6[[#This Row],[Customer_ID]],Table1[],4,FALSE)</f>
        <v>Male</v>
      </c>
      <c r="F937" t="str">
        <f>VLOOKUP(Table6[[#This Row],[Customer_ID]],Table1[],6,FALSE)</f>
        <v>Tennessee</v>
      </c>
      <c r="G937" t="str">
        <f>VLOOKUP(Table6[[#This Row],[Customer_ID]],Table1[],8,FALSE)</f>
        <v>Bronze</v>
      </c>
      <c r="H937" t="s">
        <v>409</v>
      </c>
      <c r="I937" s="16">
        <v>45235</v>
      </c>
      <c r="J937" t="s">
        <v>1557</v>
      </c>
      <c r="K937" t="str">
        <f>VLOOKUP($J937,'Product_Dim (2)'!$A$2:$G$101,{3,4,5,6},FALSE)</f>
        <v>Electronics</v>
      </c>
      <c r="L937" t="str">
        <f>VLOOKUP($J937,'Product_Dim (2)'!$A$2:$G$101,{4,5,6},FALSE)</f>
        <v>Accessories</v>
      </c>
      <c r="M937" s="6">
        <f t="array" ref="M937">VLOOKUP($J937,'Product_Dim (2)'!$A$2:$G$101,{6},FALSE)</f>
        <v>242.23</v>
      </c>
      <c r="N937">
        <f>VLOOKUP($J937,'Product_Dim (2)'!$A$2:$G$101,7,FALSE)</f>
        <v>453</v>
      </c>
      <c r="O937" t="s">
        <v>1784</v>
      </c>
      <c r="P937" t="str">
        <f>VLOOKUP($O937,'Store_Dim (2)'!$A$2:$E$21,2,FALSE)</f>
        <v>Shelton PLC</v>
      </c>
      <c r="Q937" t="str">
        <f>VLOOKUP(Table6[[#This Row],[Store_ID]],Table4[],3,FALSE)</f>
        <v>North</v>
      </c>
      <c r="R937" t="str">
        <f>VLOOKUP(Table6[[#This Row],[Store_ID]],Table4[],4,FALSE)</f>
        <v>East Jenniferstad</v>
      </c>
      <c r="S937" t="str">
        <f>VLOOKUP(Table6[[#This Row],[Store_ID]],Table4[],5,FALSE)</f>
        <v>Flagship</v>
      </c>
      <c r="T937">
        <v>2</v>
      </c>
      <c r="U937" s="6">
        <v>65.44</v>
      </c>
      <c r="V937" s="10">
        <v>0.05</v>
      </c>
      <c r="W937" t="s">
        <v>1809</v>
      </c>
      <c r="X937" s="6">
        <v>124.336</v>
      </c>
      <c r="AE937"/>
    </row>
    <row r="938" spans="1:31" x14ac:dyDescent="0.25">
      <c r="A938" t="s">
        <v>2745</v>
      </c>
      <c r="B938" t="str">
        <f>VLOOKUP(Table6[[#This Row],[Customer_ID]],Table1[[Customer_ID]:[Name]],2,FALSE)</f>
        <v>Kristine Higgins</v>
      </c>
      <c r="C938" t="str">
        <f>VLOOKUP(Table6[[#This Row],[Customer_ID]],Table1[[Customer_ID]:[City]],5,FALSE)</f>
        <v>Jennifertown</v>
      </c>
      <c r="D938">
        <f>VLOOKUP(Table6[[#This Row],[Customer_ID]],Table1[],3,FALSE)</f>
        <v>27</v>
      </c>
      <c r="E938" t="str">
        <f>VLOOKUP(Table6[[#This Row],[Customer_ID]],Table1[],4,FALSE)</f>
        <v>Female</v>
      </c>
      <c r="F938" t="str">
        <f>VLOOKUP(Table6[[#This Row],[Customer_ID]],Table1[],6,FALSE)</f>
        <v>South Carolina</v>
      </c>
      <c r="G938" t="str">
        <f>VLOOKUP(Table6[[#This Row],[Customer_ID]],Table1[],8,FALSE)</f>
        <v>Silver</v>
      </c>
      <c r="H938" t="s">
        <v>1183</v>
      </c>
      <c r="I938" s="16">
        <v>45824</v>
      </c>
      <c r="J938" t="s">
        <v>1657</v>
      </c>
      <c r="K938" t="str">
        <f>VLOOKUP($J938,'Product_Dim (2)'!$A$2:$G$101,{3,4,5,6},FALSE)</f>
        <v>Beauty</v>
      </c>
      <c r="L938" t="str">
        <f>VLOOKUP($J938,'Product_Dim (2)'!$A$2:$G$101,{4,5,6},FALSE)</f>
        <v>Skincare</v>
      </c>
      <c r="M938" s="6">
        <f t="array" ref="M938">VLOOKUP($J938,'Product_Dim (2)'!$A$2:$G$101,{6},FALSE)</f>
        <v>266.86</v>
      </c>
      <c r="N938">
        <f>VLOOKUP($J938,'Product_Dim (2)'!$A$2:$G$101,7,FALSE)</f>
        <v>458</v>
      </c>
      <c r="O938" t="s">
        <v>1780</v>
      </c>
      <c r="P938" t="str">
        <f>VLOOKUP($O938,'Store_Dim (2)'!$A$2:$E$21,2,FALSE)</f>
        <v>Gardner, Humphrey and Contreras</v>
      </c>
      <c r="Q938" t="str">
        <f>VLOOKUP(Table6[[#This Row],[Store_ID]],Table4[],3,FALSE)</f>
        <v>East</v>
      </c>
      <c r="R938" t="str">
        <f>VLOOKUP(Table6[[#This Row],[Store_ID]],Table4[],4,FALSE)</f>
        <v>Johnsonville</v>
      </c>
      <c r="S938" t="str">
        <f>VLOOKUP(Table6[[#This Row],[Store_ID]],Table4[],5,FALSE)</f>
        <v>Flagship</v>
      </c>
      <c r="T938">
        <v>3</v>
      </c>
      <c r="U938" s="6">
        <v>953.74</v>
      </c>
      <c r="V938" s="10">
        <v>0.04</v>
      </c>
      <c r="W938" t="s">
        <v>1807</v>
      </c>
      <c r="X938" s="6">
        <v>2746.7712000000001</v>
      </c>
      <c r="AE938"/>
    </row>
    <row r="939" spans="1:31" x14ac:dyDescent="0.25">
      <c r="A939" t="s">
        <v>2746</v>
      </c>
      <c r="B939" t="str">
        <f>VLOOKUP(Table6[[#This Row],[Customer_ID]],Table1[[Customer_ID]:[Name]],2,FALSE)</f>
        <v>Amber Mcclain</v>
      </c>
      <c r="C939" t="str">
        <f>VLOOKUP(Table6[[#This Row],[Customer_ID]],Table1[[Customer_ID]:[City]],5,FALSE)</f>
        <v>Brendaburgh</v>
      </c>
      <c r="D939">
        <f>VLOOKUP(Table6[[#This Row],[Customer_ID]],Table1[],3,FALSE)</f>
        <v>58</v>
      </c>
      <c r="E939" t="str">
        <f>VLOOKUP(Table6[[#This Row],[Customer_ID]],Table1[],4,FALSE)</f>
        <v>Male</v>
      </c>
      <c r="F939" t="str">
        <f>VLOOKUP(Table6[[#This Row],[Customer_ID]],Table1[],6,FALSE)</f>
        <v>Florida</v>
      </c>
      <c r="G939" t="str">
        <f>VLOOKUP(Table6[[#This Row],[Customer_ID]],Table1[],8,FALSE)</f>
        <v>Silver</v>
      </c>
      <c r="H939" t="s">
        <v>244</v>
      </c>
      <c r="I939" s="16">
        <v>45543</v>
      </c>
      <c r="J939" t="s">
        <v>1683</v>
      </c>
      <c r="K939" t="str">
        <f>VLOOKUP($J939,'Product_Dim (2)'!$A$2:$G$101,{3,4,5,6},FALSE)</f>
        <v>Electronics</v>
      </c>
      <c r="L939" t="str">
        <f>VLOOKUP($J939,'Product_Dim (2)'!$A$2:$G$101,{4,5,6},FALSE)</f>
        <v>Computer</v>
      </c>
      <c r="M939" s="6">
        <f t="array" ref="M939">VLOOKUP($J939,'Product_Dim (2)'!$A$2:$G$101,{6},FALSE)</f>
        <v>392.89</v>
      </c>
      <c r="N939">
        <f>VLOOKUP($J939,'Product_Dim (2)'!$A$2:$G$101,7,FALSE)</f>
        <v>320</v>
      </c>
      <c r="O939" t="s">
        <v>1772</v>
      </c>
      <c r="P939" t="str">
        <f>VLOOKUP($O939,'Store_Dim (2)'!$A$2:$E$21,2,FALSE)</f>
        <v>Hill, Wagner and Ballard</v>
      </c>
      <c r="Q939" t="str">
        <f>VLOOKUP(Table6[[#This Row],[Store_ID]],Table4[],3,FALSE)</f>
        <v>East</v>
      </c>
      <c r="R939" t="str">
        <f>VLOOKUP(Table6[[#This Row],[Store_ID]],Table4[],4,FALSE)</f>
        <v>East Davidville</v>
      </c>
      <c r="S939" t="str">
        <f>VLOOKUP(Table6[[#This Row],[Store_ID]],Table4[],5,FALSE)</f>
        <v>Online</v>
      </c>
      <c r="T939">
        <v>3</v>
      </c>
      <c r="U939" s="6">
        <v>904.48</v>
      </c>
      <c r="V939" s="10">
        <v>0.21</v>
      </c>
      <c r="W939" t="s">
        <v>1809</v>
      </c>
      <c r="X939" s="6">
        <v>2143.6176</v>
      </c>
      <c r="AE939"/>
    </row>
    <row r="940" spans="1:31" x14ac:dyDescent="0.25">
      <c r="A940" t="s">
        <v>2747</v>
      </c>
      <c r="B940" t="str">
        <f>VLOOKUP(Table6[[#This Row],[Customer_ID]],Table1[[Customer_ID]:[Name]],2,FALSE)</f>
        <v>Darrell Miller</v>
      </c>
      <c r="C940" t="str">
        <f>VLOOKUP(Table6[[#This Row],[Customer_ID]],Table1[[Customer_ID]:[City]],5,FALSE)</f>
        <v>Port Carol</v>
      </c>
      <c r="D940">
        <f>VLOOKUP(Table6[[#This Row],[Customer_ID]],Table1[],3,FALSE)</f>
        <v>59</v>
      </c>
      <c r="E940" t="str">
        <f>VLOOKUP(Table6[[#This Row],[Customer_ID]],Table1[],4,FALSE)</f>
        <v>Female</v>
      </c>
      <c r="F940" t="str">
        <f>VLOOKUP(Table6[[#This Row],[Customer_ID]],Table1[],6,FALSE)</f>
        <v>Florida</v>
      </c>
      <c r="G940" t="str">
        <f>VLOOKUP(Table6[[#This Row],[Customer_ID]],Table1[],8,FALSE)</f>
        <v>Platinum</v>
      </c>
      <c r="H940" t="s">
        <v>1496</v>
      </c>
      <c r="I940" s="16">
        <v>45595</v>
      </c>
      <c r="J940" t="s">
        <v>1655</v>
      </c>
      <c r="K940" t="str">
        <f>VLOOKUP($J940,'Product_Dim (2)'!$A$2:$G$101,{3,4,5,6},FALSE)</f>
        <v>Electronics</v>
      </c>
      <c r="L940" t="str">
        <f>VLOOKUP($J940,'Product_Dim (2)'!$A$2:$G$101,{4,5,6},FALSE)</f>
        <v>Computer</v>
      </c>
      <c r="M940" s="6">
        <f t="array" ref="M940">VLOOKUP($J940,'Product_Dim (2)'!$A$2:$G$101,{6},FALSE)</f>
        <v>86.42</v>
      </c>
      <c r="N940">
        <f>VLOOKUP($J940,'Product_Dim (2)'!$A$2:$G$101,7,FALSE)</f>
        <v>222</v>
      </c>
      <c r="O940" t="s">
        <v>1784</v>
      </c>
      <c r="P940" t="str">
        <f>VLOOKUP($O940,'Store_Dim (2)'!$A$2:$E$21,2,FALSE)</f>
        <v>Shelton PLC</v>
      </c>
      <c r="Q940" t="str">
        <f>VLOOKUP(Table6[[#This Row],[Store_ID]],Table4[],3,FALSE)</f>
        <v>North</v>
      </c>
      <c r="R940" t="str">
        <f>VLOOKUP(Table6[[#This Row],[Store_ID]],Table4[],4,FALSE)</f>
        <v>East Jenniferstad</v>
      </c>
      <c r="S940" t="str">
        <f>VLOOKUP(Table6[[#This Row],[Store_ID]],Table4[],5,FALSE)</f>
        <v>Flagship</v>
      </c>
      <c r="T940">
        <v>3</v>
      </c>
      <c r="U940" s="6">
        <v>920.82</v>
      </c>
      <c r="V940" s="10">
        <v>0.1</v>
      </c>
      <c r="W940" t="s">
        <v>1809</v>
      </c>
      <c r="X940" s="6">
        <v>2486.2139999999999</v>
      </c>
      <c r="AE940"/>
    </row>
    <row r="941" spans="1:31" x14ac:dyDescent="0.25">
      <c r="A941" t="s">
        <v>2748</v>
      </c>
      <c r="B941" t="str">
        <f>VLOOKUP(Table6[[#This Row],[Customer_ID]],Table1[[Customer_ID]:[Name]],2,FALSE)</f>
        <v>Roberta Green</v>
      </c>
      <c r="C941" t="str">
        <f>VLOOKUP(Table6[[#This Row],[Customer_ID]],Table1[[Customer_ID]:[City]],5,FALSE)</f>
        <v>West Joseph</v>
      </c>
      <c r="D941">
        <f>VLOOKUP(Table6[[#This Row],[Customer_ID]],Table1[],3,FALSE)</f>
        <v>64</v>
      </c>
      <c r="E941" t="str">
        <f>VLOOKUP(Table6[[#This Row],[Customer_ID]],Table1[],4,FALSE)</f>
        <v>Male</v>
      </c>
      <c r="F941" t="str">
        <f>VLOOKUP(Table6[[#This Row],[Customer_ID]],Table1[],6,FALSE)</f>
        <v>Washington</v>
      </c>
      <c r="G941" t="str">
        <f>VLOOKUP(Table6[[#This Row],[Customer_ID]],Table1[],8,FALSE)</f>
        <v>Platinum</v>
      </c>
      <c r="H941" t="s">
        <v>953</v>
      </c>
      <c r="I941" s="16">
        <v>45803</v>
      </c>
      <c r="J941" t="s">
        <v>1587</v>
      </c>
      <c r="K941" t="str">
        <f>VLOOKUP($J941,'Product_Dim (2)'!$A$2:$G$101,{3,4,5,6},FALSE)</f>
        <v>Sports</v>
      </c>
      <c r="L941" t="str">
        <f>VLOOKUP($J941,'Product_Dim (2)'!$A$2:$G$101,{4,5,6},FALSE)</f>
        <v>Accessories</v>
      </c>
      <c r="M941" s="6">
        <f t="array" ref="M941">VLOOKUP($J941,'Product_Dim (2)'!$A$2:$G$101,{6},FALSE)</f>
        <v>38.76</v>
      </c>
      <c r="N941">
        <f>VLOOKUP($J941,'Product_Dim (2)'!$A$2:$G$101,7,FALSE)</f>
        <v>137</v>
      </c>
      <c r="O941" t="s">
        <v>1740</v>
      </c>
      <c r="P941" t="str">
        <f>VLOOKUP($O941,'Store_Dim (2)'!$A$2:$E$21,2,FALSE)</f>
        <v>Martinez, Adkins and Johnson</v>
      </c>
      <c r="Q941" t="str">
        <f>VLOOKUP(Table6[[#This Row],[Store_ID]],Table4[],3,FALSE)</f>
        <v>North</v>
      </c>
      <c r="R941" t="str">
        <f>VLOOKUP(Table6[[#This Row],[Store_ID]],Table4[],4,FALSE)</f>
        <v>Danielmouth</v>
      </c>
      <c r="S941" t="str">
        <f>VLOOKUP(Table6[[#This Row],[Store_ID]],Table4[],5,FALSE)</f>
        <v>Flagship</v>
      </c>
      <c r="T941">
        <v>1</v>
      </c>
      <c r="U941" s="6">
        <v>182.28</v>
      </c>
      <c r="V941" s="10">
        <v>0.15</v>
      </c>
      <c r="W941" t="s">
        <v>1812</v>
      </c>
      <c r="X941" s="6">
        <v>154.93799999999999</v>
      </c>
      <c r="AE941"/>
    </row>
    <row r="942" spans="1:31" x14ac:dyDescent="0.25">
      <c r="A942" t="s">
        <v>2749</v>
      </c>
      <c r="B942" t="str">
        <f>VLOOKUP(Table6[[#This Row],[Customer_ID]],Table1[[Customer_ID]:[Name]],2,FALSE)</f>
        <v>Gene Lee</v>
      </c>
      <c r="C942" t="str">
        <f>VLOOKUP(Table6[[#This Row],[Customer_ID]],Table1[[Customer_ID]:[City]],5,FALSE)</f>
        <v>Mcfarlandmouth</v>
      </c>
      <c r="D942">
        <f>VLOOKUP(Table6[[#This Row],[Customer_ID]],Table1[],3,FALSE)</f>
        <v>41</v>
      </c>
      <c r="E942" t="str">
        <f>VLOOKUP(Table6[[#This Row],[Customer_ID]],Table1[],4,FALSE)</f>
        <v>Female</v>
      </c>
      <c r="F942" t="str">
        <f>VLOOKUP(Table6[[#This Row],[Customer_ID]],Table1[],6,FALSE)</f>
        <v>Virginia</v>
      </c>
      <c r="G942" t="str">
        <f>VLOOKUP(Table6[[#This Row],[Customer_ID]],Table1[],8,FALSE)</f>
        <v>Platinum</v>
      </c>
      <c r="H942" t="s">
        <v>1361</v>
      </c>
      <c r="I942" s="16">
        <v>45880</v>
      </c>
      <c r="J942" t="s">
        <v>1593</v>
      </c>
      <c r="K942" t="str">
        <f>VLOOKUP($J942,'Product_Dim (2)'!$A$2:$G$101,{3,4,5,6},FALSE)</f>
        <v>Sports</v>
      </c>
      <c r="L942" t="str">
        <f>VLOOKUP($J942,'Product_Dim (2)'!$A$2:$G$101,{4,5,6},FALSE)</f>
        <v>Team Sports</v>
      </c>
      <c r="M942" s="6">
        <f t="array" ref="M942">VLOOKUP($J942,'Product_Dim (2)'!$A$2:$G$101,{6},FALSE)</f>
        <v>204.39</v>
      </c>
      <c r="N942">
        <f>VLOOKUP($J942,'Product_Dim (2)'!$A$2:$G$101,7,FALSE)</f>
        <v>281</v>
      </c>
      <c r="O942" t="s">
        <v>1787</v>
      </c>
      <c r="P942" t="str">
        <f>VLOOKUP($O942,'Store_Dim (2)'!$A$2:$E$21,2,FALSE)</f>
        <v>Frederick-Wright</v>
      </c>
      <c r="Q942" t="str">
        <f>VLOOKUP(Table6[[#This Row],[Store_ID]],Table4[],3,FALSE)</f>
        <v>West</v>
      </c>
      <c r="R942" t="str">
        <f>VLOOKUP(Table6[[#This Row],[Store_ID]],Table4[],4,FALSE)</f>
        <v>New Jimmymouth</v>
      </c>
      <c r="S942" t="str">
        <f>VLOOKUP(Table6[[#This Row],[Store_ID]],Table4[],5,FALSE)</f>
        <v>Flagship</v>
      </c>
      <c r="T942">
        <v>3</v>
      </c>
      <c r="U942" s="6">
        <v>938.68</v>
      </c>
      <c r="V942" s="10">
        <v>0.14000000000000001</v>
      </c>
      <c r="W942" t="s">
        <v>1807</v>
      </c>
      <c r="X942" s="6">
        <v>2421.7944000000002</v>
      </c>
      <c r="AE942"/>
    </row>
    <row r="943" spans="1:31" x14ac:dyDescent="0.25">
      <c r="A943" t="s">
        <v>2750</v>
      </c>
      <c r="B943" t="str">
        <f>VLOOKUP(Table6[[#This Row],[Customer_ID]],Table1[[Customer_ID]:[Name]],2,FALSE)</f>
        <v>Krystal Ford</v>
      </c>
      <c r="C943" t="str">
        <f>VLOOKUP(Table6[[#This Row],[Customer_ID]],Table1[[Customer_ID]:[City]],5,FALSE)</f>
        <v>South David</v>
      </c>
      <c r="D943">
        <f>VLOOKUP(Table6[[#This Row],[Customer_ID]],Table1[],3,FALSE)</f>
        <v>34</v>
      </c>
      <c r="E943" t="str">
        <f>VLOOKUP(Table6[[#This Row],[Customer_ID]],Table1[],4,FALSE)</f>
        <v>Female</v>
      </c>
      <c r="F943" t="str">
        <f>VLOOKUP(Table6[[#This Row],[Customer_ID]],Table1[],6,FALSE)</f>
        <v>Arizona</v>
      </c>
      <c r="G943" t="str">
        <f>VLOOKUP(Table6[[#This Row],[Customer_ID]],Table1[],8,FALSE)</f>
        <v>Platinum</v>
      </c>
      <c r="H943" t="s">
        <v>292</v>
      </c>
      <c r="I943" s="16">
        <v>45690</v>
      </c>
      <c r="J943" t="s">
        <v>1713</v>
      </c>
      <c r="K943" t="str">
        <f>VLOOKUP($J943,'Product_Dim (2)'!$A$2:$G$101,{3,4,5,6},FALSE)</f>
        <v>Clothing</v>
      </c>
      <c r="L943" t="str">
        <f>VLOOKUP($J943,'Product_Dim (2)'!$A$2:$G$101,{4,5,6},FALSE)</f>
        <v>Footwear</v>
      </c>
      <c r="M943" s="6">
        <f t="array" ref="M943">VLOOKUP($J943,'Product_Dim (2)'!$A$2:$G$101,{6},FALSE)</f>
        <v>438.25</v>
      </c>
      <c r="N943">
        <f>VLOOKUP($J943,'Product_Dim (2)'!$A$2:$G$101,7,FALSE)</f>
        <v>496</v>
      </c>
      <c r="O943" t="s">
        <v>1756</v>
      </c>
      <c r="P943" t="str">
        <f>VLOOKUP($O943,'Store_Dim (2)'!$A$2:$E$21,2,FALSE)</f>
        <v>Gray Ltd</v>
      </c>
      <c r="Q943" t="str">
        <f>VLOOKUP(Table6[[#This Row],[Store_ID]],Table4[],3,FALSE)</f>
        <v>North</v>
      </c>
      <c r="R943" t="str">
        <f>VLOOKUP(Table6[[#This Row],[Store_ID]],Table4[],4,FALSE)</f>
        <v>New Michaelchester</v>
      </c>
      <c r="S943" t="str">
        <f>VLOOKUP(Table6[[#This Row],[Store_ID]],Table4[],5,FALSE)</f>
        <v>Outlet</v>
      </c>
      <c r="T943">
        <v>3</v>
      </c>
      <c r="U943" s="6">
        <v>219.96</v>
      </c>
      <c r="V943" s="10">
        <v>0.18</v>
      </c>
      <c r="W943" t="s">
        <v>1809</v>
      </c>
      <c r="X943" s="6">
        <v>541.10160000000008</v>
      </c>
      <c r="AE943"/>
    </row>
    <row r="944" spans="1:31" x14ac:dyDescent="0.25">
      <c r="A944" t="s">
        <v>2751</v>
      </c>
      <c r="B944" t="str">
        <f>VLOOKUP(Table6[[#This Row],[Customer_ID]],Table1[[Customer_ID]:[Name]],2,FALSE)</f>
        <v>Laura Mathews</v>
      </c>
      <c r="C944" t="str">
        <f>VLOOKUP(Table6[[#This Row],[Customer_ID]],Table1[[Customer_ID]:[City]],5,FALSE)</f>
        <v>Chambersfurt</v>
      </c>
      <c r="D944">
        <f>VLOOKUP(Table6[[#This Row],[Customer_ID]],Table1[],3,FALSE)</f>
        <v>53</v>
      </c>
      <c r="E944" t="str">
        <f>VLOOKUP(Table6[[#This Row],[Customer_ID]],Table1[],4,FALSE)</f>
        <v>Male</v>
      </c>
      <c r="F944" t="str">
        <f>VLOOKUP(Table6[[#This Row],[Customer_ID]],Table1[],6,FALSE)</f>
        <v>Wisconsin</v>
      </c>
      <c r="G944" t="str">
        <f>VLOOKUP(Table6[[#This Row],[Customer_ID]],Table1[],8,FALSE)</f>
        <v>Bronze</v>
      </c>
      <c r="H944" t="s">
        <v>1442</v>
      </c>
      <c r="I944" s="16">
        <v>45841</v>
      </c>
      <c r="J944" t="s">
        <v>1673</v>
      </c>
      <c r="K944" t="str">
        <f>VLOOKUP($J944,'Product_Dim (2)'!$A$2:$G$101,{3,4,5,6},FALSE)</f>
        <v>Beauty</v>
      </c>
      <c r="L944" t="str">
        <f>VLOOKUP($J944,'Product_Dim (2)'!$A$2:$G$101,{4,5,6},FALSE)</f>
        <v>Haircare</v>
      </c>
      <c r="M944" s="6">
        <f t="array" ref="M944">VLOOKUP($J944,'Product_Dim (2)'!$A$2:$G$101,{6},FALSE)</f>
        <v>214.32</v>
      </c>
      <c r="N944">
        <f>VLOOKUP($J944,'Product_Dim (2)'!$A$2:$G$101,7,FALSE)</f>
        <v>383</v>
      </c>
      <c r="O944" t="s">
        <v>1793</v>
      </c>
      <c r="P944" t="str">
        <f>VLOOKUP($O944,'Store_Dim (2)'!$A$2:$E$21,2,FALSE)</f>
        <v>Guerrero-Schmitt</v>
      </c>
      <c r="Q944" t="str">
        <f>VLOOKUP(Table6[[#This Row],[Store_ID]],Table4[],3,FALSE)</f>
        <v>East</v>
      </c>
      <c r="R944" t="str">
        <f>VLOOKUP(Table6[[#This Row],[Store_ID]],Table4[],4,FALSE)</f>
        <v>East Stevechester</v>
      </c>
      <c r="S944" t="str">
        <f>VLOOKUP(Table6[[#This Row],[Store_ID]],Table4[],5,FALSE)</f>
        <v>Flagship</v>
      </c>
      <c r="T944">
        <v>3</v>
      </c>
      <c r="U944" s="6">
        <v>385.74</v>
      </c>
      <c r="V944" s="10">
        <v>0.27</v>
      </c>
      <c r="W944" t="s">
        <v>1807</v>
      </c>
      <c r="X944" s="6">
        <v>844.77059999999994</v>
      </c>
      <c r="AE944"/>
    </row>
    <row r="945" spans="1:31" x14ac:dyDescent="0.25">
      <c r="A945" t="s">
        <v>2752</v>
      </c>
      <c r="B945" t="str">
        <f>VLOOKUP(Table6[[#This Row],[Customer_ID]],Table1[[Customer_ID]:[Name]],2,FALSE)</f>
        <v>April Phillips</v>
      </c>
      <c r="C945" t="str">
        <f>VLOOKUP(Table6[[#This Row],[Customer_ID]],Table1[[Customer_ID]:[City]],5,FALSE)</f>
        <v>Lake Carolyn</v>
      </c>
      <c r="D945">
        <f>VLOOKUP(Table6[[#This Row],[Customer_ID]],Table1[],3,FALSE)</f>
        <v>62</v>
      </c>
      <c r="E945" t="str">
        <f>VLOOKUP(Table6[[#This Row],[Customer_ID]],Table1[],4,FALSE)</f>
        <v>Female</v>
      </c>
      <c r="F945" t="str">
        <f>VLOOKUP(Table6[[#This Row],[Customer_ID]],Table1[],6,FALSE)</f>
        <v>Hawaii</v>
      </c>
      <c r="G945" t="str">
        <f>VLOOKUP(Table6[[#This Row],[Customer_ID]],Table1[],8,FALSE)</f>
        <v>Platinum</v>
      </c>
      <c r="H945" t="s">
        <v>1384</v>
      </c>
      <c r="I945" s="16">
        <v>45380</v>
      </c>
      <c r="J945" t="s">
        <v>1693</v>
      </c>
      <c r="K945" t="str">
        <f>VLOOKUP($J945,'Product_Dim (2)'!$A$2:$G$101,{3,4,5,6},FALSE)</f>
        <v>Sports</v>
      </c>
      <c r="L945" t="str">
        <f>VLOOKUP($J945,'Product_Dim (2)'!$A$2:$G$101,{4,5,6},FALSE)</f>
        <v>Equipment</v>
      </c>
      <c r="M945" s="6">
        <f t="array" ref="M945">VLOOKUP($J945,'Product_Dim (2)'!$A$2:$G$101,{6},FALSE)</f>
        <v>285.54000000000002</v>
      </c>
      <c r="N945">
        <f>VLOOKUP($J945,'Product_Dim (2)'!$A$2:$G$101,7,FALSE)</f>
        <v>358</v>
      </c>
      <c r="O945" t="s">
        <v>1793</v>
      </c>
      <c r="P945" t="str">
        <f>VLOOKUP($O945,'Store_Dim (2)'!$A$2:$E$21,2,FALSE)</f>
        <v>Guerrero-Schmitt</v>
      </c>
      <c r="Q945" t="str">
        <f>VLOOKUP(Table6[[#This Row],[Store_ID]],Table4[],3,FALSE)</f>
        <v>East</v>
      </c>
      <c r="R945" t="str">
        <f>VLOOKUP(Table6[[#This Row],[Store_ID]],Table4[],4,FALSE)</f>
        <v>East Stevechester</v>
      </c>
      <c r="S945" t="str">
        <f>VLOOKUP(Table6[[#This Row],[Store_ID]],Table4[],5,FALSE)</f>
        <v>Flagship</v>
      </c>
      <c r="T945">
        <v>2</v>
      </c>
      <c r="U945" s="6">
        <v>830.94</v>
      </c>
      <c r="V945" s="10">
        <v>0.28000000000000003</v>
      </c>
      <c r="W945" t="s">
        <v>1809</v>
      </c>
      <c r="X945" s="6">
        <v>1196.5536</v>
      </c>
      <c r="AE945"/>
    </row>
    <row r="946" spans="1:31" x14ac:dyDescent="0.25">
      <c r="A946" t="s">
        <v>2753</v>
      </c>
      <c r="B946" t="str">
        <f>VLOOKUP(Table6[[#This Row],[Customer_ID]],Table1[[Customer_ID]:[Name]],2,FALSE)</f>
        <v>Kristine Higgins</v>
      </c>
      <c r="C946" t="str">
        <f>VLOOKUP(Table6[[#This Row],[Customer_ID]],Table1[[Customer_ID]:[City]],5,FALSE)</f>
        <v>Jennifertown</v>
      </c>
      <c r="D946">
        <f>VLOOKUP(Table6[[#This Row],[Customer_ID]],Table1[],3,FALSE)</f>
        <v>27</v>
      </c>
      <c r="E946" t="str">
        <f>VLOOKUP(Table6[[#This Row],[Customer_ID]],Table1[],4,FALSE)</f>
        <v>Female</v>
      </c>
      <c r="F946" t="str">
        <f>VLOOKUP(Table6[[#This Row],[Customer_ID]],Table1[],6,FALSE)</f>
        <v>South Carolina</v>
      </c>
      <c r="G946" t="str">
        <f>VLOOKUP(Table6[[#This Row],[Customer_ID]],Table1[],8,FALSE)</f>
        <v>Silver</v>
      </c>
      <c r="H946" t="s">
        <v>1183</v>
      </c>
      <c r="I946" s="16">
        <v>45503</v>
      </c>
      <c r="J946" t="s">
        <v>1534</v>
      </c>
      <c r="K946" t="str">
        <f>VLOOKUP($J946,'Product_Dim (2)'!$A$2:$G$101,{3,4,5,6},FALSE)</f>
        <v>Clothing</v>
      </c>
      <c r="L946" t="str">
        <f>VLOOKUP($J946,'Product_Dim (2)'!$A$2:$G$101,{4,5,6},FALSE)</f>
        <v>Outerwear</v>
      </c>
      <c r="M946" s="6">
        <f t="array" ref="M946">VLOOKUP($J946,'Product_Dim (2)'!$A$2:$G$101,{6},FALSE)</f>
        <v>364.67</v>
      </c>
      <c r="N946">
        <f>VLOOKUP($J946,'Product_Dim (2)'!$A$2:$G$101,7,FALSE)</f>
        <v>452</v>
      </c>
      <c r="O946" t="s">
        <v>1769</v>
      </c>
      <c r="P946" t="str">
        <f>VLOOKUP($O946,'Store_Dim (2)'!$A$2:$E$21,2,FALSE)</f>
        <v>Moore, Padilla and Butler</v>
      </c>
      <c r="Q946" t="str">
        <f>VLOOKUP(Table6[[#This Row],[Store_ID]],Table4[],3,FALSE)</f>
        <v>South</v>
      </c>
      <c r="R946" t="str">
        <f>VLOOKUP(Table6[[#This Row],[Store_ID]],Table4[],4,FALSE)</f>
        <v>East Johnstad</v>
      </c>
      <c r="S946" t="str">
        <f>VLOOKUP(Table6[[#This Row],[Store_ID]],Table4[],5,FALSE)</f>
        <v>Flagship</v>
      </c>
      <c r="T946">
        <v>3</v>
      </c>
      <c r="U946" s="6">
        <v>462.75</v>
      </c>
      <c r="V946" s="10">
        <v>0.22</v>
      </c>
      <c r="W946" t="s">
        <v>1809</v>
      </c>
      <c r="X946" s="6">
        <v>1082.835</v>
      </c>
      <c r="AE946"/>
    </row>
    <row r="947" spans="1:31" x14ac:dyDescent="0.25">
      <c r="A947" t="s">
        <v>2754</v>
      </c>
      <c r="B947" t="str">
        <f>VLOOKUP(Table6[[#This Row],[Customer_ID]],Table1[[Customer_ID]:[Name]],2,FALSE)</f>
        <v>Amber Mcclain</v>
      </c>
      <c r="C947" t="str">
        <f>VLOOKUP(Table6[[#This Row],[Customer_ID]],Table1[[Customer_ID]:[City]],5,FALSE)</f>
        <v>Brendaburgh</v>
      </c>
      <c r="D947">
        <f>VLOOKUP(Table6[[#This Row],[Customer_ID]],Table1[],3,FALSE)</f>
        <v>58</v>
      </c>
      <c r="E947" t="str">
        <f>VLOOKUP(Table6[[#This Row],[Customer_ID]],Table1[],4,FALSE)</f>
        <v>Male</v>
      </c>
      <c r="F947" t="str">
        <f>VLOOKUP(Table6[[#This Row],[Customer_ID]],Table1[],6,FALSE)</f>
        <v>Florida</v>
      </c>
      <c r="G947" t="str">
        <f>VLOOKUP(Table6[[#This Row],[Customer_ID]],Table1[],8,FALSE)</f>
        <v>Silver</v>
      </c>
      <c r="H947" t="s">
        <v>244</v>
      </c>
      <c r="I947" s="16">
        <v>45567</v>
      </c>
      <c r="J947" t="s">
        <v>1559</v>
      </c>
      <c r="K947" t="str">
        <f>VLOOKUP($J947,'Product_Dim (2)'!$A$2:$G$101,{3,4,5,6},FALSE)</f>
        <v>Home</v>
      </c>
      <c r="L947" t="str">
        <f>VLOOKUP($J947,'Product_Dim (2)'!$A$2:$G$101,{4,5,6},FALSE)</f>
        <v>Decor</v>
      </c>
      <c r="M947" s="6">
        <f t="array" ref="M947">VLOOKUP($J947,'Product_Dim (2)'!$A$2:$G$101,{6},FALSE)</f>
        <v>48.01</v>
      </c>
      <c r="N947">
        <f>VLOOKUP($J947,'Product_Dim (2)'!$A$2:$G$101,7,FALSE)</f>
        <v>439</v>
      </c>
      <c r="O947" t="s">
        <v>1784</v>
      </c>
      <c r="P947" t="str">
        <f>VLOOKUP($O947,'Store_Dim (2)'!$A$2:$E$21,2,FALSE)</f>
        <v>Shelton PLC</v>
      </c>
      <c r="Q947" t="str">
        <f>VLOOKUP(Table6[[#This Row],[Store_ID]],Table4[],3,FALSE)</f>
        <v>North</v>
      </c>
      <c r="R947" t="str">
        <f>VLOOKUP(Table6[[#This Row],[Store_ID]],Table4[],4,FALSE)</f>
        <v>East Jenniferstad</v>
      </c>
      <c r="S947" t="str">
        <f>VLOOKUP(Table6[[#This Row],[Store_ID]],Table4[],5,FALSE)</f>
        <v>Flagship</v>
      </c>
      <c r="T947">
        <v>4</v>
      </c>
      <c r="U947" s="6">
        <v>973.9</v>
      </c>
      <c r="V947" s="10">
        <v>0.02</v>
      </c>
      <c r="W947" t="s">
        <v>1812</v>
      </c>
      <c r="X947" s="6">
        <v>3817.6880000000001</v>
      </c>
      <c r="AE947"/>
    </row>
    <row r="948" spans="1:31" x14ac:dyDescent="0.25">
      <c r="A948" t="s">
        <v>2755</v>
      </c>
      <c r="B948" t="str">
        <f>VLOOKUP(Table6[[#This Row],[Customer_ID]],Table1[[Customer_ID]:[Name]],2,FALSE)</f>
        <v>Patty Francis</v>
      </c>
      <c r="C948" t="str">
        <f>VLOOKUP(Table6[[#This Row],[Customer_ID]],Table1[[Customer_ID]:[City]],5,FALSE)</f>
        <v>South Brooke</v>
      </c>
      <c r="D948">
        <f>VLOOKUP(Table6[[#This Row],[Customer_ID]],Table1[],3,FALSE)</f>
        <v>63</v>
      </c>
      <c r="E948" t="str">
        <f>VLOOKUP(Table6[[#This Row],[Customer_ID]],Table1[],4,FALSE)</f>
        <v>Female</v>
      </c>
      <c r="F948" t="str">
        <f>VLOOKUP(Table6[[#This Row],[Customer_ID]],Table1[],6,FALSE)</f>
        <v>Pennsylvania</v>
      </c>
      <c r="G948" t="str">
        <f>VLOOKUP(Table6[[#This Row],[Customer_ID]],Table1[],8,FALSE)</f>
        <v>Gold</v>
      </c>
      <c r="H948" t="s">
        <v>470</v>
      </c>
      <c r="I948" s="16">
        <v>45600</v>
      </c>
      <c r="J948" t="s">
        <v>1601</v>
      </c>
      <c r="K948" t="str">
        <f>VLOOKUP($J948,'Product_Dim (2)'!$A$2:$G$101,{3,4,5,6},FALSE)</f>
        <v>Home</v>
      </c>
      <c r="L948" t="str">
        <f>VLOOKUP($J948,'Product_Dim (2)'!$A$2:$G$101,{4,5,6},FALSE)</f>
        <v>Lighting</v>
      </c>
      <c r="M948" s="6">
        <f t="array" ref="M948">VLOOKUP($J948,'Product_Dim (2)'!$A$2:$G$101,{6},FALSE)</f>
        <v>382.22</v>
      </c>
      <c r="N948">
        <f>VLOOKUP($J948,'Product_Dim (2)'!$A$2:$G$101,7,FALSE)</f>
        <v>329</v>
      </c>
      <c r="O948" t="s">
        <v>1740</v>
      </c>
      <c r="P948" t="str">
        <f>VLOOKUP($O948,'Store_Dim (2)'!$A$2:$E$21,2,FALSE)</f>
        <v>Martinez, Adkins and Johnson</v>
      </c>
      <c r="Q948" t="str">
        <f>VLOOKUP(Table6[[#This Row],[Store_ID]],Table4[],3,FALSE)</f>
        <v>North</v>
      </c>
      <c r="R948" t="str">
        <f>VLOOKUP(Table6[[#This Row],[Store_ID]],Table4[],4,FALSE)</f>
        <v>Danielmouth</v>
      </c>
      <c r="S948" t="str">
        <f>VLOOKUP(Table6[[#This Row],[Store_ID]],Table4[],5,FALSE)</f>
        <v>Flagship</v>
      </c>
      <c r="T948">
        <v>2</v>
      </c>
      <c r="U948" s="6">
        <v>157.18</v>
      </c>
      <c r="V948" s="10">
        <v>0.15</v>
      </c>
      <c r="W948" t="s">
        <v>1807</v>
      </c>
      <c r="X948" s="6">
        <v>267.20600000000002</v>
      </c>
      <c r="AE948"/>
    </row>
    <row r="949" spans="1:31" x14ac:dyDescent="0.25">
      <c r="A949" t="s">
        <v>2756</v>
      </c>
      <c r="B949" t="str">
        <f>VLOOKUP(Table6[[#This Row],[Customer_ID]],Table1[[Customer_ID]:[Name]],2,FALSE)</f>
        <v>Nathan Hernandez</v>
      </c>
      <c r="C949" t="str">
        <f>VLOOKUP(Table6[[#This Row],[Customer_ID]],Table1[[Customer_ID]:[City]],5,FALSE)</f>
        <v>New Becky</v>
      </c>
      <c r="D949">
        <f>VLOOKUP(Table6[[#This Row],[Customer_ID]],Table1[],3,FALSE)</f>
        <v>32</v>
      </c>
      <c r="E949" t="str">
        <f>VLOOKUP(Table6[[#This Row],[Customer_ID]],Table1[],4,FALSE)</f>
        <v>Female</v>
      </c>
      <c r="F949" t="str">
        <f>VLOOKUP(Table6[[#This Row],[Customer_ID]],Table1[],6,FALSE)</f>
        <v>Montana</v>
      </c>
      <c r="G949" t="str">
        <f>VLOOKUP(Table6[[#This Row],[Customer_ID]],Table1[],8,FALSE)</f>
        <v>Silver</v>
      </c>
      <c r="H949" t="s">
        <v>63</v>
      </c>
      <c r="I949" s="16">
        <v>45415</v>
      </c>
      <c r="J949" t="s">
        <v>1677</v>
      </c>
      <c r="K949" t="str">
        <f>VLOOKUP($J949,'Product_Dim (2)'!$A$2:$G$101,{3,4,5,6},FALSE)</f>
        <v>Sports</v>
      </c>
      <c r="L949" t="str">
        <f>VLOOKUP($J949,'Product_Dim (2)'!$A$2:$G$101,{4,5,6},FALSE)</f>
        <v>Team Sports</v>
      </c>
      <c r="M949" s="6">
        <f t="array" ref="M949">VLOOKUP($J949,'Product_Dim (2)'!$A$2:$G$101,{6},FALSE)</f>
        <v>107.06</v>
      </c>
      <c r="N949">
        <f>VLOOKUP($J949,'Product_Dim (2)'!$A$2:$G$101,7,FALSE)</f>
        <v>359</v>
      </c>
      <c r="O949" t="s">
        <v>1780</v>
      </c>
      <c r="P949" t="str">
        <f>VLOOKUP($O949,'Store_Dim (2)'!$A$2:$E$21,2,FALSE)</f>
        <v>Gardner, Humphrey and Contreras</v>
      </c>
      <c r="Q949" t="str">
        <f>VLOOKUP(Table6[[#This Row],[Store_ID]],Table4[],3,FALSE)</f>
        <v>East</v>
      </c>
      <c r="R949" t="str">
        <f>VLOOKUP(Table6[[#This Row],[Store_ID]],Table4[],4,FALSE)</f>
        <v>Johnsonville</v>
      </c>
      <c r="S949" t="str">
        <f>VLOOKUP(Table6[[#This Row],[Store_ID]],Table4[],5,FALSE)</f>
        <v>Flagship</v>
      </c>
      <c r="T949">
        <v>3</v>
      </c>
      <c r="U949" s="6">
        <v>239.57</v>
      </c>
      <c r="V949" s="10">
        <v>0.16</v>
      </c>
      <c r="W949" t="s">
        <v>1807</v>
      </c>
      <c r="X949" s="6">
        <v>603.71640000000002</v>
      </c>
      <c r="AE949"/>
    </row>
    <row r="950" spans="1:31" x14ac:dyDescent="0.25">
      <c r="A950" t="s">
        <v>2757</v>
      </c>
      <c r="B950" t="str">
        <f>VLOOKUP(Table6[[#This Row],[Customer_ID]],Table1[[Customer_ID]:[Name]],2,FALSE)</f>
        <v>Reginald Willis</v>
      </c>
      <c r="C950" t="str">
        <f>VLOOKUP(Table6[[#This Row],[Customer_ID]],Table1[[Customer_ID]:[City]],5,FALSE)</f>
        <v>Kellybury</v>
      </c>
      <c r="D950">
        <f>VLOOKUP(Table6[[#This Row],[Customer_ID]],Table1[],3,FALSE)</f>
        <v>62</v>
      </c>
      <c r="E950" t="str">
        <f>VLOOKUP(Table6[[#This Row],[Customer_ID]],Table1[],4,FALSE)</f>
        <v>Female</v>
      </c>
      <c r="F950" t="str">
        <f>VLOOKUP(Table6[[#This Row],[Customer_ID]],Table1[],6,FALSE)</f>
        <v>New York</v>
      </c>
      <c r="G950" t="str">
        <f>VLOOKUP(Table6[[#This Row],[Customer_ID]],Table1[],8,FALSE)</f>
        <v>Bronze</v>
      </c>
      <c r="H950" t="s">
        <v>1018</v>
      </c>
      <c r="I950" s="16">
        <v>45343</v>
      </c>
      <c r="J950" t="s">
        <v>1548</v>
      </c>
      <c r="K950" t="str">
        <f>VLOOKUP($J950,'Product_Dim (2)'!$A$2:$G$101,{3,4,5,6},FALSE)</f>
        <v>Sports</v>
      </c>
      <c r="L950" t="str">
        <f>VLOOKUP($J950,'Product_Dim (2)'!$A$2:$G$101,{4,5,6},FALSE)</f>
        <v>Fitness</v>
      </c>
      <c r="M950" s="6">
        <f t="array" ref="M950">VLOOKUP($J950,'Product_Dim (2)'!$A$2:$G$101,{6},FALSE)</f>
        <v>495.72</v>
      </c>
      <c r="N950">
        <f>VLOOKUP($J950,'Product_Dim (2)'!$A$2:$G$101,7,FALSE)</f>
        <v>323</v>
      </c>
      <c r="O950" t="s">
        <v>1787</v>
      </c>
      <c r="P950" t="str">
        <f>VLOOKUP($O950,'Store_Dim (2)'!$A$2:$E$21,2,FALSE)</f>
        <v>Frederick-Wright</v>
      </c>
      <c r="Q950" t="str">
        <f>VLOOKUP(Table6[[#This Row],[Store_ID]],Table4[],3,FALSE)</f>
        <v>West</v>
      </c>
      <c r="R950" t="str">
        <f>VLOOKUP(Table6[[#This Row],[Store_ID]],Table4[],4,FALSE)</f>
        <v>New Jimmymouth</v>
      </c>
      <c r="S950" t="str">
        <f>VLOOKUP(Table6[[#This Row],[Store_ID]],Table4[],5,FALSE)</f>
        <v>Flagship</v>
      </c>
      <c r="T950">
        <v>4</v>
      </c>
      <c r="U950" s="6">
        <v>583.21</v>
      </c>
      <c r="V950" s="10">
        <v>0.2</v>
      </c>
      <c r="W950" t="s">
        <v>1807</v>
      </c>
      <c r="X950" s="6">
        <v>1866.2719999999999</v>
      </c>
      <c r="AE950"/>
    </row>
    <row r="951" spans="1:31" x14ac:dyDescent="0.25">
      <c r="A951" t="s">
        <v>2758</v>
      </c>
      <c r="B951" t="str">
        <f>VLOOKUP(Table6[[#This Row],[Customer_ID]],Table1[[Customer_ID]:[Name]],2,FALSE)</f>
        <v>Megan Ryan</v>
      </c>
      <c r="C951" t="str">
        <f>VLOOKUP(Table6[[#This Row],[Customer_ID]],Table1[[Customer_ID]:[City]],5,FALSE)</f>
        <v>Andrewsfurt</v>
      </c>
      <c r="D951">
        <f>VLOOKUP(Table6[[#This Row],[Customer_ID]],Table1[],3,FALSE)</f>
        <v>59</v>
      </c>
      <c r="E951" t="str">
        <f>VLOOKUP(Table6[[#This Row],[Customer_ID]],Table1[],4,FALSE)</f>
        <v>Female</v>
      </c>
      <c r="F951" t="str">
        <f>VLOOKUP(Table6[[#This Row],[Customer_ID]],Table1[],6,FALSE)</f>
        <v>Idaho</v>
      </c>
      <c r="G951" t="str">
        <f>VLOOKUP(Table6[[#This Row],[Customer_ID]],Table1[],8,FALSE)</f>
        <v>Bronze</v>
      </c>
      <c r="H951" t="s">
        <v>1269</v>
      </c>
      <c r="I951" s="16">
        <v>45399</v>
      </c>
      <c r="J951" t="s">
        <v>1693</v>
      </c>
      <c r="K951" t="str">
        <f>VLOOKUP($J951,'Product_Dim (2)'!$A$2:$G$101,{3,4,5,6},FALSE)</f>
        <v>Sports</v>
      </c>
      <c r="L951" t="str">
        <f>VLOOKUP($J951,'Product_Dim (2)'!$A$2:$G$101,{4,5,6},FALSE)</f>
        <v>Equipment</v>
      </c>
      <c r="M951" s="6">
        <f t="array" ref="M951">VLOOKUP($J951,'Product_Dim (2)'!$A$2:$G$101,{6},FALSE)</f>
        <v>285.54000000000002</v>
      </c>
      <c r="N951">
        <f>VLOOKUP($J951,'Product_Dim (2)'!$A$2:$G$101,7,FALSE)</f>
        <v>358</v>
      </c>
      <c r="O951" t="s">
        <v>1765</v>
      </c>
      <c r="P951" t="str">
        <f>VLOOKUP($O951,'Store_Dim (2)'!$A$2:$E$21,2,FALSE)</f>
        <v>Bean, Jones and Park</v>
      </c>
      <c r="Q951" t="str">
        <f>VLOOKUP(Table6[[#This Row],[Store_ID]],Table4[],3,FALSE)</f>
        <v>West</v>
      </c>
      <c r="R951" t="str">
        <f>VLOOKUP(Table6[[#This Row],[Store_ID]],Table4[],4,FALSE)</f>
        <v>Thompsonborough</v>
      </c>
      <c r="S951" t="str">
        <f>VLOOKUP(Table6[[#This Row],[Store_ID]],Table4[],5,FALSE)</f>
        <v>Online</v>
      </c>
      <c r="T951">
        <v>3</v>
      </c>
      <c r="U951" s="6">
        <v>758.75</v>
      </c>
      <c r="V951" s="10">
        <v>0.27</v>
      </c>
      <c r="W951" t="s">
        <v>1809</v>
      </c>
      <c r="X951" s="6">
        <v>1661.6624999999999</v>
      </c>
      <c r="AE951"/>
    </row>
    <row r="952" spans="1:31" x14ac:dyDescent="0.25">
      <c r="A952" t="s">
        <v>2759</v>
      </c>
      <c r="B952" t="str">
        <f>VLOOKUP(Table6[[#This Row],[Customer_ID]],Table1[[Customer_ID]:[Name]],2,FALSE)</f>
        <v>Stacy Collins</v>
      </c>
      <c r="C952" t="str">
        <f>VLOOKUP(Table6[[#This Row],[Customer_ID]],Table1[[Customer_ID]:[City]],5,FALSE)</f>
        <v>Randychester</v>
      </c>
      <c r="D952">
        <f>VLOOKUP(Table6[[#This Row],[Customer_ID]],Table1[],3,FALSE)</f>
        <v>41</v>
      </c>
      <c r="E952" t="str">
        <f>VLOOKUP(Table6[[#This Row],[Customer_ID]],Table1[],4,FALSE)</f>
        <v>Female</v>
      </c>
      <c r="F952" t="str">
        <f>VLOOKUP(Table6[[#This Row],[Customer_ID]],Table1[],6,FALSE)</f>
        <v>California</v>
      </c>
      <c r="G952" t="str">
        <f>VLOOKUP(Table6[[#This Row],[Customer_ID]],Table1[],8,FALSE)</f>
        <v>Bronze</v>
      </c>
      <c r="H952" t="s">
        <v>965</v>
      </c>
      <c r="I952" s="16">
        <v>45689</v>
      </c>
      <c r="J952" t="s">
        <v>1653</v>
      </c>
      <c r="K952" t="str">
        <f>VLOOKUP($J952,'Product_Dim (2)'!$A$2:$G$101,{3,4,5,6},FALSE)</f>
        <v>Sports</v>
      </c>
      <c r="L952" t="str">
        <f>VLOOKUP($J952,'Product_Dim (2)'!$A$2:$G$101,{4,5,6},FALSE)</f>
        <v>Equipment</v>
      </c>
      <c r="M952" s="6">
        <f t="array" ref="M952">VLOOKUP($J952,'Product_Dim (2)'!$A$2:$G$101,{6},FALSE)</f>
        <v>103.45</v>
      </c>
      <c r="N952">
        <f>VLOOKUP($J952,'Product_Dim (2)'!$A$2:$G$101,7,FALSE)</f>
        <v>465</v>
      </c>
      <c r="O952" t="s">
        <v>1756</v>
      </c>
      <c r="P952" t="str">
        <f>VLOOKUP($O952,'Store_Dim (2)'!$A$2:$E$21,2,FALSE)</f>
        <v>Gray Ltd</v>
      </c>
      <c r="Q952" t="str">
        <f>VLOOKUP(Table6[[#This Row],[Store_ID]],Table4[],3,FALSE)</f>
        <v>North</v>
      </c>
      <c r="R952" t="str">
        <f>VLOOKUP(Table6[[#This Row],[Store_ID]],Table4[],4,FALSE)</f>
        <v>New Michaelchester</v>
      </c>
      <c r="S952" t="str">
        <f>VLOOKUP(Table6[[#This Row],[Store_ID]],Table4[],5,FALSE)</f>
        <v>Outlet</v>
      </c>
      <c r="T952">
        <v>4</v>
      </c>
      <c r="U952" s="6">
        <v>372.42</v>
      </c>
      <c r="V952" s="10">
        <v>0.19</v>
      </c>
      <c r="W952" t="s">
        <v>1807</v>
      </c>
      <c r="X952" s="6">
        <v>1206.6407999999999</v>
      </c>
      <c r="AE952"/>
    </row>
    <row r="953" spans="1:31" x14ac:dyDescent="0.25">
      <c r="A953" t="s">
        <v>2760</v>
      </c>
      <c r="B953" t="str">
        <f>VLOOKUP(Table6[[#This Row],[Customer_ID]],Table1[[Customer_ID]:[Name]],2,FALSE)</f>
        <v>Julie Hale</v>
      </c>
      <c r="C953" t="str">
        <f>VLOOKUP(Table6[[#This Row],[Customer_ID]],Table1[[Customer_ID]:[City]],5,FALSE)</f>
        <v>Owensview</v>
      </c>
      <c r="D953">
        <f>VLOOKUP(Table6[[#This Row],[Customer_ID]],Table1[],3,FALSE)</f>
        <v>35</v>
      </c>
      <c r="E953" t="str">
        <f>VLOOKUP(Table6[[#This Row],[Customer_ID]],Table1[],4,FALSE)</f>
        <v>Female</v>
      </c>
      <c r="F953" t="str">
        <f>VLOOKUP(Table6[[#This Row],[Customer_ID]],Table1[],6,FALSE)</f>
        <v>Vermont</v>
      </c>
      <c r="G953" t="str">
        <f>VLOOKUP(Table6[[#This Row],[Customer_ID]],Table1[],8,FALSE)</f>
        <v>Gold</v>
      </c>
      <c r="H953" t="s">
        <v>512</v>
      </c>
      <c r="I953" s="16">
        <v>45699</v>
      </c>
      <c r="J953" t="s">
        <v>1657</v>
      </c>
      <c r="K953" t="str">
        <f>VLOOKUP($J953,'Product_Dim (2)'!$A$2:$G$101,{3,4,5,6},FALSE)</f>
        <v>Beauty</v>
      </c>
      <c r="L953" t="str">
        <f>VLOOKUP($J953,'Product_Dim (2)'!$A$2:$G$101,{4,5,6},FALSE)</f>
        <v>Skincare</v>
      </c>
      <c r="M953" s="6">
        <f t="array" ref="M953">VLOOKUP($J953,'Product_Dim (2)'!$A$2:$G$101,{6},FALSE)</f>
        <v>266.86</v>
      </c>
      <c r="N953">
        <f>VLOOKUP($J953,'Product_Dim (2)'!$A$2:$G$101,7,FALSE)</f>
        <v>458</v>
      </c>
      <c r="O953" t="s">
        <v>1796</v>
      </c>
      <c r="P953" t="str">
        <f>VLOOKUP($O953,'Store_Dim (2)'!$A$2:$E$21,2,FALSE)</f>
        <v>Mann-Austin</v>
      </c>
      <c r="Q953" t="str">
        <f>VLOOKUP(Table6[[#This Row],[Store_ID]],Table4[],3,FALSE)</f>
        <v>East</v>
      </c>
      <c r="R953" t="str">
        <f>VLOOKUP(Table6[[#This Row],[Store_ID]],Table4[],4,FALSE)</f>
        <v>Vasquezborough</v>
      </c>
      <c r="S953" t="str">
        <f>VLOOKUP(Table6[[#This Row],[Store_ID]],Table4[],5,FALSE)</f>
        <v>Online</v>
      </c>
      <c r="T953">
        <v>4</v>
      </c>
      <c r="U953" s="6">
        <v>286.27999999999997</v>
      </c>
      <c r="V953" s="10">
        <v>0.28000000000000003</v>
      </c>
      <c r="W953" t="s">
        <v>1809</v>
      </c>
      <c r="X953" s="6">
        <v>824.48639999999989</v>
      </c>
      <c r="AE953"/>
    </row>
    <row r="954" spans="1:31" x14ac:dyDescent="0.25">
      <c r="A954" t="s">
        <v>2761</v>
      </c>
      <c r="B954" t="str">
        <f>VLOOKUP(Table6[[#This Row],[Customer_ID]],Table1[[Customer_ID]:[Name]],2,FALSE)</f>
        <v>Aaron Luna</v>
      </c>
      <c r="C954" t="str">
        <f>VLOOKUP(Table6[[#This Row],[Customer_ID]],Table1[[Customer_ID]:[City]],5,FALSE)</f>
        <v>Gilltown</v>
      </c>
      <c r="D954">
        <f>VLOOKUP(Table6[[#This Row],[Customer_ID]],Table1[],3,FALSE)</f>
        <v>21</v>
      </c>
      <c r="E954" t="str">
        <f>VLOOKUP(Table6[[#This Row],[Customer_ID]],Table1[],4,FALSE)</f>
        <v>Female</v>
      </c>
      <c r="F954" t="str">
        <f>VLOOKUP(Table6[[#This Row],[Customer_ID]],Table1[],6,FALSE)</f>
        <v>Ohio</v>
      </c>
      <c r="G954" t="str">
        <f>VLOOKUP(Table6[[#This Row],[Customer_ID]],Table1[],8,FALSE)</f>
        <v>Bronze</v>
      </c>
      <c r="H954" t="s">
        <v>879</v>
      </c>
      <c r="I954" s="16">
        <v>45663</v>
      </c>
      <c r="J954" t="s">
        <v>1677</v>
      </c>
      <c r="K954" t="str">
        <f>VLOOKUP($J954,'Product_Dim (2)'!$A$2:$G$101,{3,4,5,6},FALSE)</f>
        <v>Sports</v>
      </c>
      <c r="L954" t="str">
        <f>VLOOKUP($J954,'Product_Dim (2)'!$A$2:$G$101,{4,5,6},FALSE)</f>
        <v>Team Sports</v>
      </c>
      <c r="M954" s="6">
        <f t="array" ref="M954">VLOOKUP($J954,'Product_Dim (2)'!$A$2:$G$101,{6},FALSE)</f>
        <v>107.06</v>
      </c>
      <c r="N954">
        <f>VLOOKUP($J954,'Product_Dim (2)'!$A$2:$G$101,7,FALSE)</f>
        <v>359</v>
      </c>
      <c r="O954" t="s">
        <v>1775</v>
      </c>
      <c r="P954" t="str">
        <f>VLOOKUP($O954,'Store_Dim (2)'!$A$2:$E$21,2,FALSE)</f>
        <v>Aguirre-Keller</v>
      </c>
      <c r="Q954" t="str">
        <f>VLOOKUP(Table6[[#This Row],[Store_ID]],Table4[],3,FALSE)</f>
        <v>South</v>
      </c>
      <c r="R954" t="str">
        <f>VLOOKUP(Table6[[#This Row],[Store_ID]],Table4[],4,FALSE)</f>
        <v>Lake Michael</v>
      </c>
      <c r="S954" t="str">
        <f>VLOOKUP(Table6[[#This Row],[Store_ID]],Table4[],5,FALSE)</f>
        <v>Online</v>
      </c>
      <c r="T954">
        <v>3</v>
      </c>
      <c r="U954" s="6">
        <v>488.37</v>
      </c>
      <c r="V954" s="10">
        <v>0.27</v>
      </c>
      <c r="W954" t="s">
        <v>1812</v>
      </c>
      <c r="X954" s="6">
        <v>1069.5302999999999</v>
      </c>
      <c r="AE954"/>
    </row>
    <row r="955" spans="1:31" x14ac:dyDescent="0.25">
      <c r="A955" t="s">
        <v>2762</v>
      </c>
      <c r="B955" t="str">
        <f>VLOOKUP(Table6[[#This Row],[Customer_ID]],Table1[[Customer_ID]:[Name]],2,FALSE)</f>
        <v>James Foster</v>
      </c>
      <c r="C955" t="str">
        <f>VLOOKUP(Table6[[#This Row],[Customer_ID]],Table1[[Customer_ID]:[City]],5,FALSE)</f>
        <v>East Audrey</v>
      </c>
      <c r="D955">
        <f>VLOOKUP(Table6[[#This Row],[Customer_ID]],Table1[],3,FALSE)</f>
        <v>19</v>
      </c>
      <c r="E955" t="str">
        <f>VLOOKUP(Table6[[#This Row],[Customer_ID]],Table1[],4,FALSE)</f>
        <v>Male</v>
      </c>
      <c r="F955" t="str">
        <f>VLOOKUP(Table6[[#This Row],[Customer_ID]],Table1[],6,FALSE)</f>
        <v>Utah</v>
      </c>
      <c r="G955" t="str">
        <f>VLOOKUP(Table6[[#This Row],[Customer_ID]],Table1[],8,FALSE)</f>
        <v>Gold</v>
      </c>
      <c r="H955" t="s">
        <v>1430</v>
      </c>
      <c r="I955" s="16">
        <v>45377</v>
      </c>
      <c r="J955" t="s">
        <v>1705</v>
      </c>
      <c r="K955" t="str">
        <f>VLOOKUP($J955,'Product_Dim (2)'!$A$2:$G$101,{3,4,5,6},FALSE)</f>
        <v>Home</v>
      </c>
      <c r="L955" t="str">
        <f>VLOOKUP($J955,'Product_Dim (2)'!$A$2:$G$101,{4,5,6},FALSE)</f>
        <v>Lighting</v>
      </c>
      <c r="M955" s="6">
        <f t="array" ref="M955">VLOOKUP($J955,'Product_Dim (2)'!$A$2:$G$101,{6},FALSE)</f>
        <v>371.38</v>
      </c>
      <c r="N955">
        <f>VLOOKUP($J955,'Product_Dim (2)'!$A$2:$G$101,7,FALSE)</f>
        <v>220</v>
      </c>
      <c r="O955" t="s">
        <v>1765</v>
      </c>
      <c r="P955" t="str">
        <f>VLOOKUP($O955,'Store_Dim (2)'!$A$2:$E$21,2,FALSE)</f>
        <v>Bean, Jones and Park</v>
      </c>
      <c r="Q955" t="str">
        <f>VLOOKUP(Table6[[#This Row],[Store_ID]],Table4[],3,FALSE)</f>
        <v>West</v>
      </c>
      <c r="R955" t="str">
        <f>VLOOKUP(Table6[[#This Row],[Store_ID]],Table4[],4,FALSE)</f>
        <v>Thompsonborough</v>
      </c>
      <c r="S955" t="str">
        <f>VLOOKUP(Table6[[#This Row],[Store_ID]],Table4[],5,FALSE)</f>
        <v>Online</v>
      </c>
      <c r="T955">
        <v>3</v>
      </c>
      <c r="U955" s="6">
        <v>662.82</v>
      </c>
      <c r="V955" s="10">
        <v>0.01</v>
      </c>
      <c r="W955" t="s">
        <v>1812</v>
      </c>
      <c r="X955" s="6">
        <v>1968.5753999999999</v>
      </c>
      <c r="AE955"/>
    </row>
    <row r="956" spans="1:31" x14ac:dyDescent="0.25">
      <c r="A956" t="s">
        <v>2763</v>
      </c>
      <c r="B956" t="str">
        <f>VLOOKUP(Table6[[#This Row],[Customer_ID]],Table1[[Customer_ID]:[Name]],2,FALSE)</f>
        <v>Sarah Marsh</v>
      </c>
      <c r="C956" t="str">
        <f>VLOOKUP(Table6[[#This Row],[Customer_ID]],Table1[[Customer_ID]:[City]],5,FALSE)</f>
        <v>Port William</v>
      </c>
      <c r="D956">
        <f>VLOOKUP(Table6[[#This Row],[Customer_ID]],Table1[],3,FALSE)</f>
        <v>47</v>
      </c>
      <c r="E956" t="str">
        <f>VLOOKUP(Table6[[#This Row],[Customer_ID]],Table1[],4,FALSE)</f>
        <v>Female</v>
      </c>
      <c r="F956" t="str">
        <f>VLOOKUP(Table6[[#This Row],[Customer_ID]],Table1[],6,FALSE)</f>
        <v>New York</v>
      </c>
      <c r="G956" t="str">
        <f>VLOOKUP(Table6[[#This Row],[Customer_ID]],Table1[],8,FALSE)</f>
        <v>Gold</v>
      </c>
      <c r="H956" t="s">
        <v>1510</v>
      </c>
      <c r="I956" s="16">
        <v>45412</v>
      </c>
      <c r="J956" t="s">
        <v>1540</v>
      </c>
      <c r="K956" t="str">
        <f>VLOOKUP($J956,'Product_Dim (2)'!$A$2:$G$101,{3,4,5,6},FALSE)</f>
        <v>Beauty</v>
      </c>
      <c r="L956" t="str">
        <f>VLOOKUP($J956,'Product_Dim (2)'!$A$2:$G$101,{4,5,6},FALSE)</f>
        <v>Skincare</v>
      </c>
      <c r="M956" s="6">
        <f t="array" ref="M956">VLOOKUP($J956,'Product_Dim (2)'!$A$2:$G$101,{6},FALSE)</f>
        <v>312.8</v>
      </c>
      <c r="N956">
        <f>VLOOKUP($J956,'Product_Dim (2)'!$A$2:$G$101,7,FALSE)</f>
        <v>350</v>
      </c>
      <c r="O956" t="s">
        <v>1787</v>
      </c>
      <c r="P956" t="str">
        <f>VLOOKUP($O956,'Store_Dim (2)'!$A$2:$E$21,2,FALSE)</f>
        <v>Frederick-Wright</v>
      </c>
      <c r="Q956" t="str">
        <f>VLOOKUP(Table6[[#This Row],[Store_ID]],Table4[],3,FALSE)</f>
        <v>West</v>
      </c>
      <c r="R956" t="str">
        <f>VLOOKUP(Table6[[#This Row],[Store_ID]],Table4[],4,FALSE)</f>
        <v>New Jimmymouth</v>
      </c>
      <c r="S956" t="str">
        <f>VLOOKUP(Table6[[#This Row],[Store_ID]],Table4[],5,FALSE)</f>
        <v>Flagship</v>
      </c>
      <c r="T956">
        <v>2</v>
      </c>
      <c r="U956" s="6">
        <v>824.34</v>
      </c>
      <c r="V956" s="10">
        <v>0.1</v>
      </c>
      <c r="W956" t="s">
        <v>1812</v>
      </c>
      <c r="X956" s="6">
        <v>1483.8119999999999</v>
      </c>
      <c r="AE956"/>
    </row>
    <row r="957" spans="1:31" x14ac:dyDescent="0.25">
      <c r="A957" t="s">
        <v>2764</v>
      </c>
      <c r="B957" t="str">
        <f>VLOOKUP(Table6[[#This Row],[Customer_ID]],Table1[[Customer_ID]:[Name]],2,FALSE)</f>
        <v>Edward Hall</v>
      </c>
      <c r="C957" t="str">
        <f>VLOOKUP(Table6[[#This Row],[Customer_ID]],Table1[[Customer_ID]:[City]],5,FALSE)</f>
        <v>New William</v>
      </c>
      <c r="D957">
        <f>VLOOKUP(Table6[[#This Row],[Customer_ID]],Table1[],3,FALSE)</f>
        <v>51</v>
      </c>
      <c r="E957" t="str">
        <f>VLOOKUP(Table6[[#This Row],[Customer_ID]],Table1[],4,FALSE)</f>
        <v>Male</v>
      </c>
      <c r="F957" t="str">
        <f>VLOOKUP(Table6[[#This Row],[Customer_ID]],Table1[],6,FALSE)</f>
        <v>New Mexico</v>
      </c>
      <c r="G957" t="str">
        <f>VLOOKUP(Table6[[#This Row],[Customer_ID]],Table1[],8,FALSE)</f>
        <v>Gold</v>
      </c>
      <c r="H957" t="s">
        <v>391</v>
      </c>
      <c r="I957" s="16">
        <v>45349</v>
      </c>
      <c r="J957" t="s">
        <v>1649</v>
      </c>
      <c r="K957" t="str">
        <f>VLOOKUP($J957,'Product_Dim (2)'!$A$2:$G$101,{3,4,5,6},FALSE)</f>
        <v>Beauty</v>
      </c>
      <c r="L957" t="str">
        <f>VLOOKUP($J957,'Product_Dim (2)'!$A$2:$G$101,{4,5,6},FALSE)</f>
        <v>Haircare</v>
      </c>
      <c r="M957" s="6">
        <f t="array" ref="M957">VLOOKUP($J957,'Product_Dim (2)'!$A$2:$G$101,{6},FALSE)</f>
        <v>17.309999999999999</v>
      </c>
      <c r="N957">
        <f>VLOOKUP($J957,'Product_Dim (2)'!$A$2:$G$101,7,FALSE)</f>
        <v>399</v>
      </c>
      <c r="O957" t="s">
        <v>1765</v>
      </c>
      <c r="P957" t="str">
        <f>VLOOKUP($O957,'Store_Dim (2)'!$A$2:$E$21,2,FALSE)</f>
        <v>Bean, Jones and Park</v>
      </c>
      <c r="Q957" t="str">
        <f>VLOOKUP(Table6[[#This Row],[Store_ID]],Table4[],3,FALSE)</f>
        <v>West</v>
      </c>
      <c r="R957" t="str">
        <f>VLOOKUP(Table6[[#This Row],[Store_ID]],Table4[],4,FALSE)</f>
        <v>Thompsonborough</v>
      </c>
      <c r="S957" t="str">
        <f>VLOOKUP(Table6[[#This Row],[Store_ID]],Table4[],5,FALSE)</f>
        <v>Online</v>
      </c>
      <c r="T957">
        <v>1</v>
      </c>
      <c r="U957" s="6">
        <v>437.12</v>
      </c>
      <c r="V957" s="10">
        <v>0.21</v>
      </c>
      <c r="W957" t="s">
        <v>1807</v>
      </c>
      <c r="X957" s="6">
        <v>345.32479999999998</v>
      </c>
      <c r="AE957"/>
    </row>
    <row r="958" spans="1:31" x14ac:dyDescent="0.25">
      <c r="A958" t="s">
        <v>2765</v>
      </c>
      <c r="B958" t="str">
        <f>VLOOKUP(Table6[[#This Row],[Customer_ID]],Table1[[Customer_ID]:[Name]],2,FALSE)</f>
        <v>Manuel Castillo</v>
      </c>
      <c r="C958" t="str">
        <f>VLOOKUP(Table6[[#This Row],[Customer_ID]],Table1[[Customer_ID]:[City]],5,FALSE)</f>
        <v>Nealview</v>
      </c>
      <c r="D958">
        <f>VLOOKUP(Table6[[#This Row],[Customer_ID]],Table1[],3,FALSE)</f>
        <v>41</v>
      </c>
      <c r="E958" t="str">
        <f>VLOOKUP(Table6[[#This Row],[Customer_ID]],Table1[],4,FALSE)</f>
        <v>Male</v>
      </c>
      <c r="F958" t="str">
        <f>VLOOKUP(Table6[[#This Row],[Customer_ID]],Table1[],6,FALSE)</f>
        <v>Tennessee</v>
      </c>
      <c r="G958" t="str">
        <f>VLOOKUP(Table6[[#This Row],[Customer_ID]],Table1[],8,FALSE)</f>
        <v>Gold</v>
      </c>
      <c r="H958" t="s">
        <v>1106</v>
      </c>
      <c r="I958" s="16">
        <v>45486</v>
      </c>
      <c r="J958" t="s">
        <v>1707</v>
      </c>
      <c r="K958" t="str">
        <f>VLOOKUP($J958,'Product_Dim (2)'!$A$2:$G$101,{3,4,5,6},FALSE)</f>
        <v>Sports</v>
      </c>
      <c r="L958" t="str">
        <f>VLOOKUP($J958,'Product_Dim (2)'!$A$2:$G$101,{4,5,6},FALSE)</f>
        <v>Accessories</v>
      </c>
      <c r="M958" s="6">
        <f t="array" ref="M958">VLOOKUP($J958,'Product_Dim (2)'!$A$2:$G$101,{6},FALSE)</f>
        <v>131.24</v>
      </c>
      <c r="N958">
        <f>VLOOKUP($J958,'Product_Dim (2)'!$A$2:$G$101,7,FALSE)</f>
        <v>232</v>
      </c>
      <c r="O958" t="s">
        <v>1759</v>
      </c>
      <c r="P958" t="str">
        <f>VLOOKUP($O958,'Store_Dim (2)'!$A$2:$E$21,2,FALSE)</f>
        <v>Benson-Elliott</v>
      </c>
      <c r="Q958" t="str">
        <f>VLOOKUP(Table6[[#This Row],[Store_ID]],Table4[],3,FALSE)</f>
        <v>East</v>
      </c>
      <c r="R958" t="str">
        <f>VLOOKUP(Table6[[#This Row],[Store_ID]],Table4[],4,FALSE)</f>
        <v>Port Josephberg</v>
      </c>
      <c r="S958" t="str">
        <f>VLOOKUP(Table6[[#This Row],[Store_ID]],Table4[],5,FALSE)</f>
        <v>Online</v>
      </c>
      <c r="T958">
        <v>3</v>
      </c>
      <c r="U958" s="6">
        <v>23.37</v>
      </c>
      <c r="V958" s="10">
        <v>0.15</v>
      </c>
      <c r="W958" t="s">
        <v>1809</v>
      </c>
      <c r="X958" s="6">
        <v>59.593499999999999</v>
      </c>
      <c r="AE958"/>
    </row>
    <row r="959" spans="1:31" x14ac:dyDescent="0.25">
      <c r="A959" t="s">
        <v>2766</v>
      </c>
      <c r="B959" t="str">
        <f>VLOOKUP(Table6[[#This Row],[Customer_ID]],Table1[[Customer_ID]:[Name]],2,FALSE)</f>
        <v>Dr. Suzanne Bullock</v>
      </c>
      <c r="C959" t="str">
        <f>VLOOKUP(Table6[[#This Row],[Customer_ID]],Table1[[Customer_ID]:[City]],5,FALSE)</f>
        <v>Lake Blaketon</v>
      </c>
      <c r="D959">
        <f>VLOOKUP(Table6[[#This Row],[Customer_ID]],Table1[],3,FALSE)</f>
        <v>60</v>
      </c>
      <c r="E959" t="str">
        <f>VLOOKUP(Table6[[#This Row],[Customer_ID]],Table1[],4,FALSE)</f>
        <v>Female</v>
      </c>
      <c r="F959" t="str">
        <f>VLOOKUP(Table6[[#This Row],[Customer_ID]],Table1[],6,FALSE)</f>
        <v>Alabama</v>
      </c>
      <c r="G959" t="str">
        <f>VLOOKUP(Table6[[#This Row],[Customer_ID]],Table1[],8,FALSE)</f>
        <v>Platinum</v>
      </c>
      <c r="H959" t="s">
        <v>610</v>
      </c>
      <c r="I959" s="16">
        <v>45761</v>
      </c>
      <c r="J959" t="s">
        <v>1603</v>
      </c>
      <c r="K959" t="str">
        <f>VLOOKUP($J959,'Product_Dim (2)'!$A$2:$G$101,{3,4,5,6},FALSE)</f>
        <v>Clothing</v>
      </c>
      <c r="L959" t="str">
        <f>VLOOKUP($J959,'Product_Dim (2)'!$A$2:$G$101,{4,5,6},FALSE)</f>
        <v>Tops</v>
      </c>
      <c r="M959" s="6">
        <f t="array" ref="M959">VLOOKUP($J959,'Product_Dim (2)'!$A$2:$G$101,{6},FALSE)</f>
        <v>223.43</v>
      </c>
      <c r="N959">
        <f>VLOOKUP($J959,'Product_Dim (2)'!$A$2:$G$101,7,FALSE)</f>
        <v>154</v>
      </c>
      <c r="O959" t="s">
        <v>1765</v>
      </c>
      <c r="P959" t="str">
        <f>VLOOKUP($O959,'Store_Dim (2)'!$A$2:$E$21,2,FALSE)</f>
        <v>Bean, Jones and Park</v>
      </c>
      <c r="Q959" t="str">
        <f>VLOOKUP(Table6[[#This Row],[Store_ID]],Table4[],3,FALSE)</f>
        <v>West</v>
      </c>
      <c r="R959" t="str">
        <f>VLOOKUP(Table6[[#This Row],[Store_ID]],Table4[],4,FALSE)</f>
        <v>Thompsonborough</v>
      </c>
      <c r="S959" t="str">
        <f>VLOOKUP(Table6[[#This Row],[Store_ID]],Table4[],5,FALSE)</f>
        <v>Online</v>
      </c>
      <c r="T959">
        <v>1</v>
      </c>
      <c r="U959" s="6">
        <v>579.69000000000005</v>
      </c>
      <c r="V959" s="10">
        <v>0.02</v>
      </c>
      <c r="W959" t="s">
        <v>1807</v>
      </c>
      <c r="X959" s="6">
        <v>568.09620000000007</v>
      </c>
      <c r="AE959"/>
    </row>
    <row r="960" spans="1:31" x14ac:dyDescent="0.25">
      <c r="A960" t="s">
        <v>2767</v>
      </c>
      <c r="B960" t="str">
        <f>VLOOKUP(Table6[[#This Row],[Customer_ID]],Table1[[Customer_ID]:[Name]],2,FALSE)</f>
        <v>Kimberly Roberts</v>
      </c>
      <c r="C960" t="str">
        <f>VLOOKUP(Table6[[#This Row],[Customer_ID]],Table1[[Customer_ID]:[City]],5,FALSE)</f>
        <v>Josephchester</v>
      </c>
      <c r="D960">
        <f>VLOOKUP(Table6[[#This Row],[Customer_ID]],Table1[],3,FALSE)</f>
        <v>36</v>
      </c>
      <c r="E960" t="str">
        <f>VLOOKUP(Table6[[#This Row],[Customer_ID]],Table1[],4,FALSE)</f>
        <v>Female</v>
      </c>
      <c r="F960" t="str">
        <f>VLOOKUP(Table6[[#This Row],[Customer_ID]],Table1[],6,FALSE)</f>
        <v>New Jersey</v>
      </c>
      <c r="G960" t="str">
        <f>VLOOKUP(Table6[[#This Row],[Customer_ID]],Table1[],8,FALSE)</f>
        <v>Gold</v>
      </c>
      <c r="H960" t="s">
        <v>1318</v>
      </c>
      <c r="I960" s="16">
        <v>45639</v>
      </c>
      <c r="J960" t="s">
        <v>1687</v>
      </c>
      <c r="K960" t="str">
        <f>VLOOKUP($J960,'Product_Dim (2)'!$A$2:$G$101,{3,4,5,6},FALSE)</f>
        <v>Home</v>
      </c>
      <c r="L960" t="str">
        <f>VLOOKUP($J960,'Product_Dim (2)'!$A$2:$G$101,{4,5,6},FALSE)</f>
        <v>Decor</v>
      </c>
      <c r="M960" s="6">
        <f t="array" ref="M960">VLOOKUP($J960,'Product_Dim (2)'!$A$2:$G$101,{6},FALSE)</f>
        <v>325.26</v>
      </c>
      <c r="N960">
        <f>VLOOKUP($J960,'Product_Dim (2)'!$A$2:$G$101,7,FALSE)</f>
        <v>400</v>
      </c>
      <c r="O960" t="s">
        <v>1782</v>
      </c>
      <c r="P960" t="str">
        <f>VLOOKUP($O960,'Store_Dim (2)'!$A$2:$E$21,2,FALSE)</f>
        <v>Mcdonald Inc</v>
      </c>
      <c r="Q960" t="str">
        <f>VLOOKUP(Table6[[#This Row],[Store_ID]],Table4[],3,FALSE)</f>
        <v>South</v>
      </c>
      <c r="R960" t="str">
        <f>VLOOKUP(Table6[[#This Row],[Store_ID]],Table4[],4,FALSE)</f>
        <v>Christopherland</v>
      </c>
      <c r="S960" t="str">
        <f>VLOOKUP(Table6[[#This Row],[Store_ID]],Table4[],5,FALSE)</f>
        <v>Outlet</v>
      </c>
      <c r="T960">
        <v>3</v>
      </c>
      <c r="U960" s="6">
        <v>240.51</v>
      </c>
      <c r="V960" s="10">
        <v>7.0000000000000007E-2</v>
      </c>
      <c r="W960" t="s">
        <v>1807</v>
      </c>
      <c r="X960" s="6">
        <v>671.02289999999994</v>
      </c>
      <c r="AE960"/>
    </row>
    <row r="961" spans="1:31" x14ac:dyDescent="0.25">
      <c r="A961" t="s">
        <v>2768</v>
      </c>
      <c r="B961" t="str">
        <f>VLOOKUP(Table6[[#This Row],[Customer_ID]],Table1[[Customer_ID]:[Name]],2,FALSE)</f>
        <v>Martha Brown</v>
      </c>
      <c r="C961" t="str">
        <f>VLOOKUP(Table6[[#This Row],[Customer_ID]],Table1[[Customer_ID]:[City]],5,FALSE)</f>
        <v>Novakstad</v>
      </c>
      <c r="D961">
        <f>VLOOKUP(Table6[[#This Row],[Customer_ID]],Table1[],3,FALSE)</f>
        <v>20</v>
      </c>
      <c r="E961" t="str">
        <f>VLOOKUP(Table6[[#This Row],[Customer_ID]],Table1[],4,FALSE)</f>
        <v>Female</v>
      </c>
      <c r="F961" t="str">
        <f>VLOOKUP(Table6[[#This Row],[Customer_ID]],Table1[],6,FALSE)</f>
        <v>California</v>
      </c>
      <c r="G961" t="str">
        <f>VLOOKUP(Table6[[#This Row],[Customer_ID]],Table1[],8,FALSE)</f>
        <v>Gold</v>
      </c>
      <c r="H961" t="s">
        <v>1180</v>
      </c>
      <c r="I961" s="16">
        <v>45893</v>
      </c>
      <c r="J961" t="s">
        <v>1581</v>
      </c>
      <c r="K961" t="str">
        <f>VLOOKUP($J961,'Product_Dim (2)'!$A$2:$G$101,{3,4,5,6},FALSE)</f>
        <v>Clothing</v>
      </c>
      <c r="L961" t="str">
        <f>VLOOKUP($J961,'Product_Dim (2)'!$A$2:$G$101,{4,5,6},FALSE)</f>
        <v>Accessories</v>
      </c>
      <c r="M961" s="6">
        <f t="array" ref="M961">VLOOKUP($J961,'Product_Dim (2)'!$A$2:$G$101,{6},FALSE)</f>
        <v>174.02</v>
      </c>
      <c r="N961">
        <f>VLOOKUP($J961,'Product_Dim (2)'!$A$2:$G$101,7,FALSE)</f>
        <v>268</v>
      </c>
      <c r="O961" t="s">
        <v>1782</v>
      </c>
      <c r="P961" t="str">
        <f>VLOOKUP($O961,'Store_Dim (2)'!$A$2:$E$21,2,FALSE)</f>
        <v>Mcdonald Inc</v>
      </c>
      <c r="Q961" t="str">
        <f>VLOOKUP(Table6[[#This Row],[Store_ID]],Table4[],3,FALSE)</f>
        <v>South</v>
      </c>
      <c r="R961" t="str">
        <f>VLOOKUP(Table6[[#This Row],[Store_ID]],Table4[],4,FALSE)</f>
        <v>Christopherland</v>
      </c>
      <c r="S961" t="str">
        <f>VLOOKUP(Table6[[#This Row],[Store_ID]],Table4[],5,FALSE)</f>
        <v>Outlet</v>
      </c>
      <c r="T961">
        <v>2</v>
      </c>
      <c r="U961" s="6">
        <v>855.4</v>
      </c>
      <c r="V961" s="10">
        <v>0.08</v>
      </c>
      <c r="W961" t="s">
        <v>1812</v>
      </c>
      <c r="X961" s="6">
        <v>1573.9359999999999</v>
      </c>
      <c r="AE961"/>
    </row>
    <row r="962" spans="1:31" x14ac:dyDescent="0.25">
      <c r="A962" t="s">
        <v>2769</v>
      </c>
      <c r="B962" t="str">
        <f>VLOOKUP(Table6[[#This Row],[Customer_ID]],Table1[[Customer_ID]:[Name]],2,FALSE)</f>
        <v>Daniel Boyd</v>
      </c>
      <c r="C962" t="str">
        <f>VLOOKUP(Table6[[#This Row],[Customer_ID]],Table1[[Customer_ID]:[City]],5,FALSE)</f>
        <v>West Pamelafurt</v>
      </c>
      <c r="D962">
        <f>VLOOKUP(Table6[[#This Row],[Customer_ID]],Table1[],3,FALSE)</f>
        <v>29</v>
      </c>
      <c r="E962" t="str">
        <f>VLOOKUP(Table6[[#This Row],[Customer_ID]],Table1[],4,FALSE)</f>
        <v>Female</v>
      </c>
      <c r="F962" t="str">
        <f>VLOOKUP(Table6[[#This Row],[Customer_ID]],Table1[],6,FALSE)</f>
        <v>West Virginia</v>
      </c>
      <c r="G962" t="str">
        <f>VLOOKUP(Table6[[#This Row],[Customer_ID]],Table1[],8,FALSE)</f>
        <v>Bronze</v>
      </c>
      <c r="H962" t="s">
        <v>40</v>
      </c>
      <c r="I962" s="16">
        <v>45227</v>
      </c>
      <c r="J962" t="s">
        <v>1711</v>
      </c>
      <c r="K962" t="str">
        <f>VLOOKUP($J962,'Product_Dim (2)'!$A$2:$G$101,{3,4,5,6},FALSE)</f>
        <v>Electronics</v>
      </c>
      <c r="L962" t="str">
        <f>VLOOKUP($J962,'Product_Dim (2)'!$A$2:$G$101,{4,5,6},FALSE)</f>
        <v>Accessories</v>
      </c>
      <c r="M962" s="6">
        <f t="array" ref="M962">VLOOKUP($J962,'Product_Dim (2)'!$A$2:$G$101,{6},FALSE)</f>
        <v>340.14</v>
      </c>
      <c r="N962">
        <f>VLOOKUP($J962,'Product_Dim (2)'!$A$2:$G$101,7,FALSE)</f>
        <v>361</v>
      </c>
      <c r="O962" t="s">
        <v>1762</v>
      </c>
      <c r="P962" t="str">
        <f>VLOOKUP($O962,'Store_Dim (2)'!$A$2:$E$21,2,FALSE)</f>
        <v>Martinez-Mullins</v>
      </c>
      <c r="Q962" t="str">
        <f>VLOOKUP(Table6[[#This Row],[Store_ID]],Table4[],3,FALSE)</f>
        <v>South</v>
      </c>
      <c r="R962" t="str">
        <f>VLOOKUP(Table6[[#This Row],[Store_ID]],Table4[],4,FALSE)</f>
        <v>Williamsfurt</v>
      </c>
      <c r="S962" t="str">
        <f>VLOOKUP(Table6[[#This Row],[Store_ID]],Table4[],5,FALSE)</f>
        <v>Online</v>
      </c>
      <c r="T962">
        <v>1</v>
      </c>
      <c r="U962" s="6">
        <v>537.26</v>
      </c>
      <c r="V962" s="10">
        <v>0.09</v>
      </c>
      <c r="W962" t="s">
        <v>1807</v>
      </c>
      <c r="X962" s="6">
        <v>488.90660000000003</v>
      </c>
      <c r="AE962"/>
    </row>
    <row r="963" spans="1:31" x14ac:dyDescent="0.25">
      <c r="A963" t="s">
        <v>2770</v>
      </c>
      <c r="B963" t="str">
        <f>VLOOKUP(Table6[[#This Row],[Customer_ID]],Table1[[Customer_ID]:[Name]],2,FALSE)</f>
        <v>Andrew Mason</v>
      </c>
      <c r="C963" t="str">
        <f>VLOOKUP(Table6[[#This Row],[Customer_ID]],Table1[[Customer_ID]:[City]],5,FALSE)</f>
        <v>North Michael</v>
      </c>
      <c r="D963">
        <f>VLOOKUP(Table6[[#This Row],[Customer_ID]],Table1[],3,FALSE)</f>
        <v>52</v>
      </c>
      <c r="E963" t="str">
        <f>VLOOKUP(Table6[[#This Row],[Customer_ID]],Table1[],4,FALSE)</f>
        <v>Female</v>
      </c>
      <c r="F963" t="str">
        <f>VLOOKUP(Table6[[#This Row],[Customer_ID]],Table1[],6,FALSE)</f>
        <v>Iowa</v>
      </c>
      <c r="G963" t="str">
        <f>VLOOKUP(Table6[[#This Row],[Customer_ID]],Table1[],8,FALSE)</f>
        <v>Bronze</v>
      </c>
      <c r="H963" t="s">
        <v>1186</v>
      </c>
      <c r="I963" s="16">
        <v>45637</v>
      </c>
      <c r="J963" t="s">
        <v>1633</v>
      </c>
      <c r="K963" t="str">
        <f>VLOOKUP($J963,'Product_Dim (2)'!$A$2:$G$101,{3,4,5,6},FALSE)</f>
        <v>Electronics</v>
      </c>
      <c r="L963" t="str">
        <f>VLOOKUP($J963,'Product_Dim (2)'!$A$2:$G$101,{4,5,6},FALSE)</f>
        <v>Accessories</v>
      </c>
      <c r="M963" s="6">
        <f t="array" ref="M963">VLOOKUP($J963,'Product_Dim (2)'!$A$2:$G$101,{6},FALSE)</f>
        <v>88.49</v>
      </c>
      <c r="N963">
        <f>VLOOKUP($J963,'Product_Dim (2)'!$A$2:$G$101,7,FALSE)</f>
        <v>246</v>
      </c>
      <c r="O963" t="s">
        <v>1772</v>
      </c>
      <c r="P963" t="str">
        <f>VLOOKUP($O963,'Store_Dim (2)'!$A$2:$E$21,2,FALSE)</f>
        <v>Hill, Wagner and Ballard</v>
      </c>
      <c r="Q963" t="str">
        <f>VLOOKUP(Table6[[#This Row],[Store_ID]],Table4[],3,FALSE)</f>
        <v>East</v>
      </c>
      <c r="R963" t="str">
        <f>VLOOKUP(Table6[[#This Row],[Store_ID]],Table4[],4,FALSE)</f>
        <v>East Davidville</v>
      </c>
      <c r="S963" t="str">
        <f>VLOOKUP(Table6[[#This Row],[Store_ID]],Table4[],5,FALSE)</f>
        <v>Online</v>
      </c>
      <c r="T963">
        <v>3</v>
      </c>
      <c r="U963" s="6">
        <v>918.26</v>
      </c>
      <c r="V963" s="10">
        <v>0.17</v>
      </c>
      <c r="W963" t="s">
        <v>1812</v>
      </c>
      <c r="X963" s="6">
        <v>2286.4674</v>
      </c>
      <c r="AE963"/>
    </row>
    <row r="964" spans="1:31" x14ac:dyDescent="0.25">
      <c r="A964" t="s">
        <v>2771</v>
      </c>
      <c r="B964" t="str">
        <f>VLOOKUP(Table6[[#This Row],[Customer_ID]],Table1[[Customer_ID]:[Name]],2,FALSE)</f>
        <v>Amy Fowler</v>
      </c>
      <c r="C964" t="str">
        <f>VLOOKUP(Table6[[#This Row],[Customer_ID]],Table1[[Customer_ID]:[City]],5,FALSE)</f>
        <v>West Bobbyshire</v>
      </c>
      <c r="D964">
        <f>VLOOKUP(Table6[[#This Row],[Customer_ID]],Table1[],3,FALSE)</f>
        <v>62</v>
      </c>
      <c r="E964" t="str">
        <f>VLOOKUP(Table6[[#This Row],[Customer_ID]],Table1[],4,FALSE)</f>
        <v>Female</v>
      </c>
      <c r="F964" t="str">
        <f>VLOOKUP(Table6[[#This Row],[Customer_ID]],Table1[],6,FALSE)</f>
        <v>New York</v>
      </c>
      <c r="G964" t="str">
        <f>VLOOKUP(Table6[[#This Row],[Customer_ID]],Table1[],8,FALSE)</f>
        <v>Platinum</v>
      </c>
      <c r="H964" t="s">
        <v>336</v>
      </c>
      <c r="I964" s="16">
        <v>45472</v>
      </c>
      <c r="J964" t="s">
        <v>1540</v>
      </c>
      <c r="K964" t="str">
        <f>VLOOKUP($J964,'Product_Dim (2)'!$A$2:$G$101,{3,4,5,6},FALSE)</f>
        <v>Beauty</v>
      </c>
      <c r="L964" t="str">
        <f>VLOOKUP($J964,'Product_Dim (2)'!$A$2:$G$101,{4,5,6},FALSE)</f>
        <v>Skincare</v>
      </c>
      <c r="M964" s="6">
        <f t="array" ref="M964">VLOOKUP($J964,'Product_Dim (2)'!$A$2:$G$101,{6},FALSE)</f>
        <v>312.8</v>
      </c>
      <c r="N964">
        <f>VLOOKUP($J964,'Product_Dim (2)'!$A$2:$G$101,7,FALSE)</f>
        <v>350</v>
      </c>
      <c r="O964" t="s">
        <v>1769</v>
      </c>
      <c r="P964" t="str">
        <f>VLOOKUP($O964,'Store_Dim (2)'!$A$2:$E$21,2,FALSE)</f>
        <v>Moore, Padilla and Butler</v>
      </c>
      <c r="Q964" t="str">
        <f>VLOOKUP(Table6[[#This Row],[Store_ID]],Table4[],3,FALSE)</f>
        <v>South</v>
      </c>
      <c r="R964" t="str">
        <f>VLOOKUP(Table6[[#This Row],[Store_ID]],Table4[],4,FALSE)</f>
        <v>East Johnstad</v>
      </c>
      <c r="S964" t="str">
        <f>VLOOKUP(Table6[[#This Row],[Store_ID]],Table4[],5,FALSE)</f>
        <v>Flagship</v>
      </c>
      <c r="T964">
        <v>4</v>
      </c>
      <c r="U964" s="6">
        <v>579.70000000000005</v>
      </c>
      <c r="V964" s="10">
        <v>0.18</v>
      </c>
      <c r="W964" t="s">
        <v>1809</v>
      </c>
      <c r="X964" s="6">
        <v>1901.4159999999999</v>
      </c>
      <c r="AE964"/>
    </row>
    <row r="965" spans="1:31" x14ac:dyDescent="0.25">
      <c r="A965" t="s">
        <v>2772</v>
      </c>
      <c r="B965" t="str">
        <f>VLOOKUP(Table6[[#This Row],[Customer_ID]],Table1[[Customer_ID]:[Name]],2,FALSE)</f>
        <v>Cameron Simpson</v>
      </c>
      <c r="C965" t="str">
        <f>VLOOKUP(Table6[[#This Row],[Customer_ID]],Table1[[Customer_ID]:[City]],5,FALSE)</f>
        <v>Michaelfort</v>
      </c>
      <c r="D965">
        <f>VLOOKUP(Table6[[#This Row],[Customer_ID]],Table1[],3,FALSE)</f>
        <v>46</v>
      </c>
      <c r="E965" t="str">
        <f>VLOOKUP(Table6[[#This Row],[Customer_ID]],Table1[],4,FALSE)</f>
        <v>Male</v>
      </c>
      <c r="F965" t="str">
        <f>VLOOKUP(Table6[[#This Row],[Customer_ID]],Table1[],6,FALSE)</f>
        <v>Indiana</v>
      </c>
      <c r="G965" t="str">
        <f>VLOOKUP(Table6[[#This Row],[Customer_ID]],Table1[],8,FALSE)</f>
        <v>Platinum</v>
      </c>
      <c r="H965" t="s">
        <v>485</v>
      </c>
      <c r="I965" s="16">
        <v>45710</v>
      </c>
      <c r="J965" t="s">
        <v>1617</v>
      </c>
      <c r="K965" t="str">
        <f>VLOOKUP($J965,'Product_Dim (2)'!$A$2:$G$101,{3,4,5,6},FALSE)</f>
        <v>Electronics</v>
      </c>
      <c r="L965" t="str">
        <f>VLOOKUP($J965,'Product_Dim (2)'!$A$2:$G$101,{4,5,6},FALSE)</f>
        <v>Computer</v>
      </c>
      <c r="M965" s="6">
        <f t="array" ref="M965">VLOOKUP($J965,'Product_Dim (2)'!$A$2:$G$101,{6},FALSE)</f>
        <v>253.33</v>
      </c>
      <c r="N965">
        <f>VLOOKUP($J965,'Product_Dim (2)'!$A$2:$G$101,7,FALSE)</f>
        <v>266</v>
      </c>
      <c r="O965" t="s">
        <v>1759</v>
      </c>
      <c r="P965" t="str">
        <f>VLOOKUP($O965,'Store_Dim (2)'!$A$2:$E$21,2,FALSE)</f>
        <v>Benson-Elliott</v>
      </c>
      <c r="Q965" t="str">
        <f>VLOOKUP(Table6[[#This Row],[Store_ID]],Table4[],3,FALSE)</f>
        <v>East</v>
      </c>
      <c r="R965" t="str">
        <f>VLOOKUP(Table6[[#This Row],[Store_ID]],Table4[],4,FALSE)</f>
        <v>Port Josephberg</v>
      </c>
      <c r="S965" t="str">
        <f>VLOOKUP(Table6[[#This Row],[Store_ID]],Table4[],5,FALSE)</f>
        <v>Online</v>
      </c>
      <c r="T965">
        <v>1</v>
      </c>
      <c r="U965" s="6">
        <v>824.32</v>
      </c>
      <c r="V965" s="10">
        <v>0.18</v>
      </c>
      <c r="W965" t="s">
        <v>1807</v>
      </c>
      <c r="X965" s="6">
        <v>675.94240000000013</v>
      </c>
      <c r="AE965"/>
    </row>
    <row r="966" spans="1:31" x14ac:dyDescent="0.25">
      <c r="A966" t="s">
        <v>2773</v>
      </c>
      <c r="B966" t="str">
        <f>VLOOKUP(Table6[[#This Row],[Customer_ID]],Table1[[Customer_ID]:[Name]],2,FALSE)</f>
        <v>Amy Walker</v>
      </c>
      <c r="C966" t="str">
        <f>VLOOKUP(Table6[[#This Row],[Customer_ID]],Table1[[Customer_ID]:[City]],5,FALSE)</f>
        <v>Smithland</v>
      </c>
      <c r="D966">
        <f>VLOOKUP(Table6[[#This Row],[Customer_ID]],Table1[],3,FALSE)</f>
        <v>27</v>
      </c>
      <c r="E966" t="str">
        <f>VLOOKUP(Table6[[#This Row],[Customer_ID]],Table1[],4,FALSE)</f>
        <v>Male</v>
      </c>
      <c r="F966" t="str">
        <f>VLOOKUP(Table6[[#This Row],[Customer_ID]],Table1[],6,FALSE)</f>
        <v>West Virginia</v>
      </c>
      <c r="G966" t="str">
        <f>VLOOKUP(Table6[[#This Row],[Customer_ID]],Table1[],8,FALSE)</f>
        <v>Silver</v>
      </c>
      <c r="H966" t="s">
        <v>379</v>
      </c>
      <c r="I966" s="16">
        <v>45682</v>
      </c>
      <c r="J966" t="s">
        <v>1623</v>
      </c>
      <c r="K966" t="str">
        <f>VLOOKUP($J966,'Product_Dim (2)'!$A$2:$G$101,{3,4,5,6},FALSE)</f>
        <v>Clothing</v>
      </c>
      <c r="L966" t="str">
        <f>VLOOKUP($J966,'Product_Dim (2)'!$A$2:$G$101,{4,5,6},FALSE)</f>
        <v>Outerwear</v>
      </c>
      <c r="M966" s="6">
        <f t="array" ref="M966">VLOOKUP($J966,'Product_Dim (2)'!$A$2:$G$101,{6},FALSE)</f>
        <v>167.34</v>
      </c>
      <c r="N966">
        <f>VLOOKUP($J966,'Product_Dim (2)'!$A$2:$G$101,7,FALSE)</f>
        <v>296</v>
      </c>
      <c r="O966" t="s">
        <v>1784</v>
      </c>
      <c r="P966" t="str">
        <f>VLOOKUP($O966,'Store_Dim (2)'!$A$2:$E$21,2,FALSE)</f>
        <v>Shelton PLC</v>
      </c>
      <c r="Q966" t="str">
        <f>VLOOKUP(Table6[[#This Row],[Store_ID]],Table4[],3,FALSE)</f>
        <v>North</v>
      </c>
      <c r="R966" t="str">
        <f>VLOOKUP(Table6[[#This Row],[Store_ID]],Table4[],4,FALSE)</f>
        <v>East Jenniferstad</v>
      </c>
      <c r="S966" t="str">
        <f>VLOOKUP(Table6[[#This Row],[Store_ID]],Table4[],5,FALSE)</f>
        <v>Flagship</v>
      </c>
      <c r="T966">
        <v>4</v>
      </c>
      <c r="U966" s="6">
        <v>614.99</v>
      </c>
      <c r="V966" s="10">
        <v>0.16</v>
      </c>
      <c r="W966" t="s">
        <v>1809</v>
      </c>
      <c r="X966" s="6">
        <v>2066.3663999999999</v>
      </c>
      <c r="AE966"/>
    </row>
    <row r="967" spans="1:31" x14ac:dyDescent="0.25">
      <c r="A967" t="s">
        <v>2774</v>
      </c>
      <c r="B967" t="str">
        <f>VLOOKUP(Table6[[#This Row],[Customer_ID]],Table1[[Customer_ID]:[Name]],2,FALSE)</f>
        <v>Susan Mcdonald</v>
      </c>
      <c r="C967" t="str">
        <f>VLOOKUP(Table6[[#This Row],[Customer_ID]],Table1[[Customer_ID]:[City]],5,FALSE)</f>
        <v>East Ellen</v>
      </c>
      <c r="D967">
        <f>VLOOKUP(Table6[[#This Row],[Customer_ID]],Table1[],3,FALSE)</f>
        <v>45</v>
      </c>
      <c r="E967" t="str">
        <f>VLOOKUP(Table6[[#This Row],[Customer_ID]],Table1[],4,FALSE)</f>
        <v>Male</v>
      </c>
      <c r="F967" t="str">
        <f>VLOOKUP(Table6[[#This Row],[Customer_ID]],Table1[],6,FALSE)</f>
        <v>Arkansas</v>
      </c>
      <c r="G967" t="str">
        <f>VLOOKUP(Table6[[#This Row],[Customer_ID]],Table1[],8,FALSE)</f>
        <v>Silver</v>
      </c>
      <c r="H967" t="s">
        <v>436</v>
      </c>
      <c r="I967" s="16">
        <v>45730</v>
      </c>
      <c r="J967" t="s">
        <v>1655</v>
      </c>
      <c r="K967" t="str">
        <f>VLOOKUP($J967,'Product_Dim (2)'!$A$2:$G$101,{3,4,5,6},FALSE)</f>
        <v>Electronics</v>
      </c>
      <c r="L967" t="str">
        <f>VLOOKUP($J967,'Product_Dim (2)'!$A$2:$G$101,{4,5,6},FALSE)</f>
        <v>Computer</v>
      </c>
      <c r="M967" s="6">
        <f t="array" ref="M967">VLOOKUP($J967,'Product_Dim (2)'!$A$2:$G$101,{6},FALSE)</f>
        <v>86.42</v>
      </c>
      <c r="N967">
        <f>VLOOKUP($J967,'Product_Dim (2)'!$A$2:$G$101,7,FALSE)</f>
        <v>222</v>
      </c>
      <c r="O967" t="s">
        <v>1735</v>
      </c>
      <c r="P967" t="str">
        <f>VLOOKUP($O967,'Store_Dim (2)'!$A$2:$E$21,2,FALSE)</f>
        <v>Rivera-Warner</v>
      </c>
      <c r="Q967" t="str">
        <f>VLOOKUP(Table6[[#This Row],[Store_ID]],Table4[],3,FALSE)</f>
        <v>East</v>
      </c>
      <c r="R967" t="str">
        <f>VLOOKUP(Table6[[#This Row],[Store_ID]],Table4[],4,FALSE)</f>
        <v>Washingtonfurt</v>
      </c>
      <c r="S967" t="str">
        <f>VLOOKUP(Table6[[#This Row],[Store_ID]],Table4[],5,FALSE)</f>
        <v>Flagship</v>
      </c>
      <c r="T967">
        <v>4</v>
      </c>
      <c r="U967" s="6">
        <v>189.21</v>
      </c>
      <c r="V967" s="10">
        <v>0.06</v>
      </c>
      <c r="W967" t="s">
        <v>1812</v>
      </c>
      <c r="X967" s="6">
        <v>711.42959999999994</v>
      </c>
      <c r="AE967"/>
    </row>
    <row r="968" spans="1:31" x14ac:dyDescent="0.25">
      <c r="A968" t="s">
        <v>2775</v>
      </c>
      <c r="B968" t="str">
        <f>VLOOKUP(Table6[[#This Row],[Customer_ID]],Table1[[Customer_ID]:[Name]],2,FALSE)</f>
        <v>Julie Hale</v>
      </c>
      <c r="C968" t="str">
        <f>VLOOKUP(Table6[[#This Row],[Customer_ID]],Table1[[Customer_ID]:[City]],5,FALSE)</f>
        <v>Owensview</v>
      </c>
      <c r="D968">
        <f>VLOOKUP(Table6[[#This Row],[Customer_ID]],Table1[],3,FALSE)</f>
        <v>35</v>
      </c>
      <c r="E968" t="str">
        <f>VLOOKUP(Table6[[#This Row],[Customer_ID]],Table1[],4,FALSE)</f>
        <v>Female</v>
      </c>
      <c r="F968" t="str">
        <f>VLOOKUP(Table6[[#This Row],[Customer_ID]],Table1[],6,FALSE)</f>
        <v>Vermont</v>
      </c>
      <c r="G968" t="str">
        <f>VLOOKUP(Table6[[#This Row],[Customer_ID]],Table1[],8,FALSE)</f>
        <v>Gold</v>
      </c>
      <c r="H968" t="s">
        <v>512</v>
      </c>
      <c r="I968" s="16">
        <v>45629</v>
      </c>
      <c r="J968" t="s">
        <v>1655</v>
      </c>
      <c r="K968" t="str">
        <f>VLOOKUP($J968,'Product_Dim (2)'!$A$2:$G$101,{3,4,5,6},FALSE)</f>
        <v>Electronics</v>
      </c>
      <c r="L968" t="str">
        <f>VLOOKUP($J968,'Product_Dim (2)'!$A$2:$G$101,{4,5,6},FALSE)</f>
        <v>Computer</v>
      </c>
      <c r="M968" s="6">
        <f t="array" ref="M968">VLOOKUP($J968,'Product_Dim (2)'!$A$2:$G$101,{6},FALSE)</f>
        <v>86.42</v>
      </c>
      <c r="N968">
        <f>VLOOKUP($J968,'Product_Dim (2)'!$A$2:$G$101,7,FALSE)</f>
        <v>222</v>
      </c>
      <c r="O968" t="s">
        <v>1782</v>
      </c>
      <c r="P968" t="str">
        <f>VLOOKUP($O968,'Store_Dim (2)'!$A$2:$E$21,2,FALSE)</f>
        <v>Mcdonald Inc</v>
      </c>
      <c r="Q968" t="str">
        <f>VLOOKUP(Table6[[#This Row],[Store_ID]],Table4[],3,FALSE)</f>
        <v>South</v>
      </c>
      <c r="R968" t="str">
        <f>VLOOKUP(Table6[[#This Row],[Store_ID]],Table4[],4,FALSE)</f>
        <v>Christopherland</v>
      </c>
      <c r="S968" t="str">
        <f>VLOOKUP(Table6[[#This Row],[Store_ID]],Table4[],5,FALSE)</f>
        <v>Outlet</v>
      </c>
      <c r="T968">
        <v>2</v>
      </c>
      <c r="U968" s="6">
        <v>233.33</v>
      </c>
      <c r="V968" s="10">
        <v>0.05</v>
      </c>
      <c r="W968" t="s">
        <v>1807</v>
      </c>
      <c r="X968" s="6">
        <v>443.327</v>
      </c>
      <c r="AE968"/>
    </row>
    <row r="969" spans="1:31" x14ac:dyDescent="0.25">
      <c r="A969" t="s">
        <v>2776</v>
      </c>
      <c r="B969" t="str">
        <f>VLOOKUP(Table6[[#This Row],[Customer_ID]],Table1[[Customer_ID]:[Name]],2,FALSE)</f>
        <v>Nicholas Webb</v>
      </c>
      <c r="C969" t="str">
        <f>VLOOKUP(Table6[[#This Row],[Customer_ID]],Table1[[Customer_ID]:[City]],5,FALSE)</f>
        <v>Lake Timothy</v>
      </c>
      <c r="D969">
        <f>VLOOKUP(Table6[[#This Row],[Customer_ID]],Table1[],3,FALSE)</f>
        <v>19</v>
      </c>
      <c r="E969" t="str">
        <f>VLOOKUP(Table6[[#This Row],[Customer_ID]],Table1[],4,FALSE)</f>
        <v>Male</v>
      </c>
      <c r="F969" t="str">
        <f>VLOOKUP(Table6[[#This Row],[Customer_ID]],Table1[],6,FALSE)</f>
        <v>Nevada</v>
      </c>
      <c r="G969" t="str">
        <f>VLOOKUP(Table6[[#This Row],[Customer_ID]],Table1[],8,FALSE)</f>
        <v>Gold</v>
      </c>
      <c r="H969" t="s">
        <v>788</v>
      </c>
      <c r="I969" s="16">
        <v>45783</v>
      </c>
      <c r="J969" t="s">
        <v>1609</v>
      </c>
      <c r="K969" t="str">
        <f>VLOOKUP($J969,'Product_Dim (2)'!$A$2:$G$101,{3,4,5,6},FALSE)</f>
        <v>Electronics</v>
      </c>
      <c r="L969" t="str">
        <f>VLOOKUP($J969,'Product_Dim (2)'!$A$2:$G$101,{4,5,6},FALSE)</f>
        <v>Mobile</v>
      </c>
      <c r="M969" s="6">
        <f t="array" ref="M969">VLOOKUP($J969,'Product_Dim (2)'!$A$2:$G$101,{6},FALSE)</f>
        <v>326.06</v>
      </c>
      <c r="N969">
        <f>VLOOKUP($J969,'Product_Dim (2)'!$A$2:$G$101,7,FALSE)</f>
        <v>301</v>
      </c>
      <c r="O969" t="s">
        <v>1793</v>
      </c>
      <c r="P969" t="str">
        <f>VLOOKUP($O969,'Store_Dim (2)'!$A$2:$E$21,2,FALSE)</f>
        <v>Guerrero-Schmitt</v>
      </c>
      <c r="Q969" t="str">
        <f>VLOOKUP(Table6[[#This Row],[Store_ID]],Table4[],3,FALSE)</f>
        <v>East</v>
      </c>
      <c r="R969" t="str">
        <f>VLOOKUP(Table6[[#This Row],[Store_ID]],Table4[],4,FALSE)</f>
        <v>East Stevechester</v>
      </c>
      <c r="S969" t="str">
        <f>VLOOKUP(Table6[[#This Row],[Store_ID]],Table4[],5,FALSE)</f>
        <v>Flagship</v>
      </c>
      <c r="T969">
        <v>3</v>
      </c>
      <c r="U969" s="6">
        <v>529.89</v>
      </c>
      <c r="V969" s="10">
        <v>0.21</v>
      </c>
      <c r="W969" t="s">
        <v>1807</v>
      </c>
      <c r="X969" s="6">
        <v>1255.8393000000001</v>
      </c>
      <c r="AE969"/>
    </row>
    <row r="970" spans="1:31" x14ac:dyDescent="0.25">
      <c r="A970" t="s">
        <v>2777</v>
      </c>
      <c r="B970" t="str">
        <f>VLOOKUP(Table6[[#This Row],[Customer_ID]],Table1[[Customer_ID]:[Name]],2,FALSE)</f>
        <v>Melinda Thomas</v>
      </c>
      <c r="C970" t="str">
        <f>VLOOKUP(Table6[[#This Row],[Customer_ID]],Table1[[Customer_ID]:[City]],5,FALSE)</f>
        <v>Lake Elizabethside</v>
      </c>
      <c r="D970">
        <f>VLOOKUP(Table6[[#This Row],[Customer_ID]],Table1[],3,FALSE)</f>
        <v>42</v>
      </c>
      <c r="E970" t="str">
        <f>VLOOKUP(Table6[[#This Row],[Customer_ID]],Table1[],4,FALSE)</f>
        <v>Female</v>
      </c>
      <c r="F970" t="str">
        <f>VLOOKUP(Table6[[#This Row],[Customer_ID]],Table1[],6,FALSE)</f>
        <v>Indiana</v>
      </c>
      <c r="G970" t="str">
        <f>VLOOKUP(Table6[[#This Row],[Customer_ID]],Table1[],8,FALSE)</f>
        <v>Silver</v>
      </c>
      <c r="H970" t="s">
        <v>1487</v>
      </c>
      <c r="I970" s="16">
        <v>45518</v>
      </c>
      <c r="J970" t="s">
        <v>1715</v>
      </c>
      <c r="K970" t="str">
        <f>VLOOKUP($J970,'Product_Dim (2)'!$A$2:$G$101,{3,4,5,6},FALSE)</f>
        <v>Home</v>
      </c>
      <c r="L970" t="str">
        <f>VLOOKUP($J970,'Product_Dim (2)'!$A$2:$G$101,{4,5,6},FALSE)</f>
        <v>Appliances</v>
      </c>
      <c r="M970" s="6">
        <f t="array" ref="M970">VLOOKUP($J970,'Product_Dim (2)'!$A$2:$G$101,{6},FALSE)</f>
        <v>447.43</v>
      </c>
      <c r="N970">
        <f>VLOOKUP($J970,'Product_Dim (2)'!$A$2:$G$101,7,FALSE)</f>
        <v>191</v>
      </c>
      <c r="O970" t="s">
        <v>1740</v>
      </c>
      <c r="P970" t="str">
        <f>VLOOKUP($O970,'Store_Dim (2)'!$A$2:$E$21,2,FALSE)</f>
        <v>Martinez, Adkins and Johnson</v>
      </c>
      <c r="Q970" t="str">
        <f>VLOOKUP(Table6[[#This Row],[Store_ID]],Table4[],3,FALSE)</f>
        <v>North</v>
      </c>
      <c r="R970" t="str">
        <f>VLOOKUP(Table6[[#This Row],[Store_ID]],Table4[],4,FALSE)</f>
        <v>Danielmouth</v>
      </c>
      <c r="S970" t="str">
        <f>VLOOKUP(Table6[[#This Row],[Store_ID]],Table4[],5,FALSE)</f>
        <v>Flagship</v>
      </c>
      <c r="T970">
        <v>2</v>
      </c>
      <c r="U970" s="6">
        <v>954.1</v>
      </c>
      <c r="V970" s="10">
        <v>0.17</v>
      </c>
      <c r="W970" t="s">
        <v>1809</v>
      </c>
      <c r="X970" s="6">
        <v>1583.806</v>
      </c>
      <c r="AE970"/>
    </row>
    <row r="971" spans="1:31" x14ac:dyDescent="0.25">
      <c r="A971" t="s">
        <v>2778</v>
      </c>
      <c r="B971" t="str">
        <f>VLOOKUP(Table6[[#This Row],[Customer_ID]],Table1[[Customer_ID]:[Name]],2,FALSE)</f>
        <v>Kristy Dunlap</v>
      </c>
      <c r="C971" t="str">
        <f>VLOOKUP(Table6[[#This Row],[Customer_ID]],Table1[[Customer_ID]:[City]],5,FALSE)</f>
        <v>Whiteport</v>
      </c>
      <c r="D971">
        <f>VLOOKUP(Table6[[#This Row],[Customer_ID]],Table1[],3,FALSE)</f>
        <v>64</v>
      </c>
      <c r="E971" t="str">
        <f>VLOOKUP(Table6[[#This Row],[Customer_ID]],Table1[],4,FALSE)</f>
        <v>Female</v>
      </c>
      <c r="F971" t="str">
        <f>VLOOKUP(Table6[[#This Row],[Customer_ID]],Table1[],6,FALSE)</f>
        <v>North Carolina</v>
      </c>
      <c r="G971" t="str">
        <f>VLOOKUP(Table6[[#This Row],[Customer_ID]],Table1[],8,FALSE)</f>
        <v>Platinum</v>
      </c>
      <c r="H971" t="s">
        <v>1007</v>
      </c>
      <c r="I971" s="16">
        <v>45274</v>
      </c>
      <c r="J971" t="s">
        <v>1661</v>
      </c>
      <c r="K971" t="str">
        <f>VLOOKUP($J971,'Product_Dim (2)'!$A$2:$G$101,{3,4,5,6},FALSE)</f>
        <v>Sports</v>
      </c>
      <c r="L971" t="str">
        <f>VLOOKUP($J971,'Product_Dim (2)'!$A$2:$G$101,{4,5,6},FALSE)</f>
        <v>Fitness</v>
      </c>
      <c r="M971" s="6">
        <f t="array" ref="M971">VLOOKUP($J971,'Product_Dim (2)'!$A$2:$G$101,{6},FALSE)</f>
        <v>240.63</v>
      </c>
      <c r="N971">
        <f>VLOOKUP($J971,'Product_Dim (2)'!$A$2:$G$101,7,FALSE)</f>
        <v>423</v>
      </c>
      <c r="O971" t="s">
        <v>1762</v>
      </c>
      <c r="P971" t="str">
        <f>VLOOKUP($O971,'Store_Dim (2)'!$A$2:$E$21,2,FALSE)</f>
        <v>Martinez-Mullins</v>
      </c>
      <c r="Q971" t="str">
        <f>VLOOKUP(Table6[[#This Row],[Store_ID]],Table4[],3,FALSE)</f>
        <v>South</v>
      </c>
      <c r="R971" t="str">
        <f>VLOOKUP(Table6[[#This Row],[Store_ID]],Table4[],4,FALSE)</f>
        <v>Williamsfurt</v>
      </c>
      <c r="S971" t="str">
        <f>VLOOKUP(Table6[[#This Row],[Store_ID]],Table4[],5,FALSE)</f>
        <v>Online</v>
      </c>
      <c r="T971">
        <v>1</v>
      </c>
      <c r="U971" s="6">
        <v>370.04</v>
      </c>
      <c r="V971" s="10">
        <v>0.04</v>
      </c>
      <c r="W971" t="s">
        <v>1812</v>
      </c>
      <c r="X971" s="6">
        <v>355.23840000000001</v>
      </c>
      <c r="AE971"/>
    </row>
    <row r="972" spans="1:31" x14ac:dyDescent="0.25">
      <c r="A972" t="s">
        <v>2779</v>
      </c>
      <c r="B972" t="str">
        <f>VLOOKUP(Table6[[#This Row],[Customer_ID]],Table1[[Customer_ID]:[Name]],2,FALSE)</f>
        <v>Kristin Stein</v>
      </c>
      <c r="C972" t="str">
        <f>VLOOKUP(Table6[[#This Row],[Customer_ID]],Table1[[Customer_ID]:[City]],5,FALSE)</f>
        <v>Jennifermouth</v>
      </c>
      <c r="D972">
        <f>VLOOKUP(Table6[[#This Row],[Customer_ID]],Table1[],3,FALSE)</f>
        <v>23</v>
      </c>
      <c r="E972" t="str">
        <f>VLOOKUP(Table6[[#This Row],[Customer_ID]],Table1[],4,FALSE)</f>
        <v>Male</v>
      </c>
      <c r="F972" t="str">
        <f>VLOOKUP(Table6[[#This Row],[Customer_ID]],Table1[],6,FALSE)</f>
        <v>Missouri</v>
      </c>
      <c r="G972" t="str">
        <f>VLOOKUP(Table6[[#This Row],[Customer_ID]],Table1[],8,FALSE)</f>
        <v>Silver</v>
      </c>
      <c r="H972" t="s">
        <v>224</v>
      </c>
      <c r="I972" s="16">
        <v>45297</v>
      </c>
      <c r="J972" t="s">
        <v>1723</v>
      </c>
      <c r="K972" t="str">
        <f>VLOOKUP($J972,'Product_Dim (2)'!$A$2:$G$101,{3,4,5,6},FALSE)</f>
        <v>Clothing</v>
      </c>
      <c r="L972" t="str">
        <f>VLOOKUP($J972,'Product_Dim (2)'!$A$2:$G$101,{4,5,6},FALSE)</f>
        <v>Outerwear</v>
      </c>
      <c r="M972" s="6">
        <f t="array" ref="M972">VLOOKUP($J972,'Product_Dim (2)'!$A$2:$G$101,{6},FALSE)</f>
        <v>358.47</v>
      </c>
      <c r="N972">
        <f>VLOOKUP($J972,'Product_Dim (2)'!$A$2:$G$101,7,FALSE)</f>
        <v>143</v>
      </c>
      <c r="O972" t="s">
        <v>1796</v>
      </c>
      <c r="P972" t="str">
        <f>VLOOKUP($O972,'Store_Dim (2)'!$A$2:$E$21,2,FALSE)</f>
        <v>Mann-Austin</v>
      </c>
      <c r="Q972" t="str">
        <f>VLOOKUP(Table6[[#This Row],[Store_ID]],Table4[],3,FALSE)</f>
        <v>East</v>
      </c>
      <c r="R972" t="str">
        <f>VLOOKUP(Table6[[#This Row],[Store_ID]],Table4[],4,FALSE)</f>
        <v>Vasquezborough</v>
      </c>
      <c r="S972" t="str">
        <f>VLOOKUP(Table6[[#This Row],[Store_ID]],Table4[],5,FALSE)</f>
        <v>Online</v>
      </c>
      <c r="T972">
        <v>4</v>
      </c>
      <c r="U972" s="6">
        <v>492.71</v>
      </c>
      <c r="V972" s="10">
        <v>0.08</v>
      </c>
      <c r="W972" t="s">
        <v>1807</v>
      </c>
      <c r="X972" s="6">
        <v>1813.1728000000001</v>
      </c>
      <c r="AE972"/>
    </row>
    <row r="973" spans="1:31" x14ac:dyDescent="0.25">
      <c r="A973" t="s">
        <v>2780</v>
      </c>
      <c r="B973" t="str">
        <f>VLOOKUP(Table6[[#This Row],[Customer_ID]],Table1[[Customer_ID]:[Name]],2,FALSE)</f>
        <v>Antonio Leon</v>
      </c>
      <c r="C973" t="str">
        <f>VLOOKUP(Table6[[#This Row],[Customer_ID]],Table1[[Customer_ID]:[City]],5,FALSE)</f>
        <v>Morrisville</v>
      </c>
      <c r="D973">
        <f>VLOOKUP(Table6[[#This Row],[Customer_ID]],Table1[],3,FALSE)</f>
        <v>48</v>
      </c>
      <c r="E973" t="str">
        <f>VLOOKUP(Table6[[#This Row],[Customer_ID]],Table1[],4,FALSE)</f>
        <v>Male</v>
      </c>
      <c r="F973" t="str">
        <f>VLOOKUP(Table6[[#This Row],[Customer_ID]],Table1[],6,FALSE)</f>
        <v>Hawaii</v>
      </c>
      <c r="G973" t="str">
        <f>VLOOKUP(Table6[[#This Row],[Customer_ID]],Table1[],8,FALSE)</f>
        <v>Bronze</v>
      </c>
      <c r="H973" t="s">
        <v>882</v>
      </c>
      <c r="I973" s="16">
        <v>45530</v>
      </c>
      <c r="J973" t="s">
        <v>1713</v>
      </c>
      <c r="K973" t="str">
        <f>VLOOKUP($J973,'Product_Dim (2)'!$A$2:$G$101,{3,4,5,6},FALSE)</f>
        <v>Clothing</v>
      </c>
      <c r="L973" t="str">
        <f>VLOOKUP($J973,'Product_Dim (2)'!$A$2:$G$101,{4,5,6},FALSE)</f>
        <v>Footwear</v>
      </c>
      <c r="M973" s="6">
        <f t="array" ref="M973">VLOOKUP($J973,'Product_Dim (2)'!$A$2:$G$101,{6},FALSE)</f>
        <v>438.25</v>
      </c>
      <c r="N973">
        <f>VLOOKUP($J973,'Product_Dim (2)'!$A$2:$G$101,7,FALSE)</f>
        <v>496</v>
      </c>
      <c r="O973" t="s">
        <v>1780</v>
      </c>
      <c r="P973" t="str">
        <f>VLOOKUP($O973,'Store_Dim (2)'!$A$2:$E$21,2,FALSE)</f>
        <v>Gardner, Humphrey and Contreras</v>
      </c>
      <c r="Q973" t="str">
        <f>VLOOKUP(Table6[[#This Row],[Store_ID]],Table4[],3,FALSE)</f>
        <v>East</v>
      </c>
      <c r="R973" t="str">
        <f>VLOOKUP(Table6[[#This Row],[Store_ID]],Table4[],4,FALSE)</f>
        <v>Johnsonville</v>
      </c>
      <c r="S973" t="str">
        <f>VLOOKUP(Table6[[#This Row],[Store_ID]],Table4[],5,FALSE)</f>
        <v>Flagship</v>
      </c>
      <c r="T973">
        <v>4</v>
      </c>
      <c r="U973" s="6">
        <v>853.26</v>
      </c>
      <c r="V973" s="10">
        <v>0.24</v>
      </c>
      <c r="W973" t="s">
        <v>1812</v>
      </c>
      <c r="X973" s="6">
        <v>2593.9104000000002</v>
      </c>
      <c r="AE973"/>
    </row>
    <row r="974" spans="1:31" x14ac:dyDescent="0.25">
      <c r="A974" t="s">
        <v>2781</v>
      </c>
      <c r="B974" t="str">
        <f>VLOOKUP(Table6[[#This Row],[Customer_ID]],Table1[[Customer_ID]:[Name]],2,FALSE)</f>
        <v>David Lozano</v>
      </c>
      <c r="C974" t="str">
        <f>VLOOKUP(Table6[[#This Row],[Customer_ID]],Table1[[Customer_ID]:[City]],5,FALSE)</f>
        <v>North Michaelfurt</v>
      </c>
      <c r="D974">
        <f>VLOOKUP(Table6[[#This Row],[Customer_ID]],Table1[],3,FALSE)</f>
        <v>23</v>
      </c>
      <c r="E974" t="str">
        <f>VLOOKUP(Table6[[#This Row],[Customer_ID]],Table1[],4,FALSE)</f>
        <v>Female</v>
      </c>
      <c r="F974" t="str">
        <f>VLOOKUP(Table6[[#This Row],[Customer_ID]],Table1[],6,FALSE)</f>
        <v>Wisconsin</v>
      </c>
      <c r="G974" t="str">
        <f>VLOOKUP(Table6[[#This Row],[Customer_ID]],Table1[],8,FALSE)</f>
        <v>Gold</v>
      </c>
      <c r="H974" t="s">
        <v>1249</v>
      </c>
      <c r="I974" s="16">
        <v>45740</v>
      </c>
      <c r="J974" t="s">
        <v>1534</v>
      </c>
      <c r="K974" t="str">
        <f>VLOOKUP($J974,'Product_Dim (2)'!$A$2:$G$101,{3,4,5,6},FALSE)</f>
        <v>Clothing</v>
      </c>
      <c r="L974" t="str">
        <f>VLOOKUP($J974,'Product_Dim (2)'!$A$2:$G$101,{4,5,6},FALSE)</f>
        <v>Outerwear</v>
      </c>
      <c r="M974" s="6">
        <f t="array" ref="M974">VLOOKUP($J974,'Product_Dim (2)'!$A$2:$G$101,{6},FALSE)</f>
        <v>364.67</v>
      </c>
      <c r="N974">
        <f>VLOOKUP($J974,'Product_Dim (2)'!$A$2:$G$101,7,FALSE)</f>
        <v>452</v>
      </c>
      <c r="O974" t="s">
        <v>1787</v>
      </c>
      <c r="P974" t="str">
        <f>VLOOKUP($O974,'Store_Dim (2)'!$A$2:$E$21,2,FALSE)</f>
        <v>Frederick-Wright</v>
      </c>
      <c r="Q974" t="str">
        <f>VLOOKUP(Table6[[#This Row],[Store_ID]],Table4[],3,FALSE)</f>
        <v>West</v>
      </c>
      <c r="R974" t="str">
        <f>VLOOKUP(Table6[[#This Row],[Store_ID]],Table4[],4,FALSE)</f>
        <v>New Jimmymouth</v>
      </c>
      <c r="S974" t="str">
        <f>VLOOKUP(Table6[[#This Row],[Store_ID]],Table4[],5,FALSE)</f>
        <v>Flagship</v>
      </c>
      <c r="T974">
        <v>1</v>
      </c>
      <c r="U974" s="6">
        <v>402.47</v>
      </c>
      <c r="V974" s="10">
        <v>0.19</v>
      </c>
      <c r="W974" t="s">
        <v>1809</v>
      </c>
      <c r="X974" s="6">
        <v>326.00070000000011</v>
      </c>
      <c r="AE974"/>
    </row>
    <row r="975" spans="1:31" x14ac:dyDescent="0.25">
      <c r="A975" t="s">
        <v>2782</v>
      </c>
      <c r="B975" t="str">
        <f>VLOOKUP(Table6[[#This Row],[Customer_ID]],Table1[[Customer_ID]:[Name]],2,FALSE)</f>
        <v>Cassandra Perez</v>
      </c>
      <c r="C975" t="str">
        <f>VLOOKUP(Table6[[#This Row],[Customer_ID]],Table1[[Customer_ID]:[City]],5,FALSE)</f>
        <v>Brandonville</v>
      </c>
      <c r="D975">
        <f>VLOOKUP(Table6[[#This Row],[Customer_ID]],Table1[],3,FALSE)</f>
        <v>31</v>
      </c>
      <c r="E975" t="str">
        <f>VLOOKUP(Table6[[#This Row],[Customer_ID]],Table1[],4,FALSE)</f>
        <v>Male</v>
      </c>
      <c r="F975" t="str">
        <f>VLOOKUP(Table6[[#This Row],[Customer_ID]],Table1[],6,FALSE)</f>
        <v>Mississippi</v>
      </c>
      <c r="G975" t="str">
        <f>VLOOKUP(Table6[[#This Row],[Customer_ID]],Table1[],8,FALSE)</f>
        <v>Bronze</v>
      </c>
      <c r="H975" t="s">
        <v>1238</v>
      </c>
      <c r="I975" s="16">
        <v>45311</v>
      </c>
      <c r="J975" t="s">
        <v>1639</v>
      </c>
      <c r="K975" t="str">
        <f>VLOOKUP($J975,'Product_Dim (2)'!$A$2:$G$101,{3,4,5,6},FALSE)</f>
        <v>Sports</v>
      </c>
      <c r="L975" t="str">
        <f>VLOOKUP($J975,'Product_Dim (2)'!$A$2:$G$101,{4,5,6},FALSE)</f>
        <v>Accessories</v>
      </c>
      <c r="M975" s="6">
        <f t="array" ref="M975">VLOOKUP($J975,'Product_Dim (2)'!$A$2:$G$101,{6},FALSE)</f>
        <v>434.84</v>
      </c>
      <c r="N975">
        <f>VLOOKUP($J975,'Product_Dim (2)'!$A$2:$G$101,7,FALSE)</f>
        <v>185</v>
      </c>
      <c r="O975" t="s">
        <v>1793</v>
      </c>
      <c r="P975" t="str">
        <f>VLOOKUP($O975,'Store_Dim (2)'!$A$2:$E$21,2,FALSE)</f>
        <v>Guerrero-Schmitt</v>
      </c>
      <c r="Q975" t="str">
        <f>VLOOKUP(Table6[[#This Row],[Store_ID]],Table4[],3,FALSE)</f>
        <v>East</v>
      </c>
      <c r="R975" t="str">
        <f>VLOOKUP(Table6[[#This Row],[Store_ID]],Table4[],4,FALSE)</f>
        <v>East Stevechester</v>
      </c>
      <c r="S975" t="str">
        <f>VLOOKUP(Table6[[#This Row],[Store_ID]],Table4[],5,FALSE)</f>
        <v>Flagship</v>
      </c>
      <c r="T975">
        <v>2</v>
      </c>
      <c r="U975" s="6">
        <v>528.29999999999995</v>
      </c>
      <c r="V975" s="10">
        <v>0.24</v>
      </c>
      <c r="W975" t="s">
        <v>1807</v>
      </c>
      <c r="X975" s="6">
        <v>803.01599999999996</v>
      </c>
      <c r="AE975"/>
    </row>
    <row r="976" spans="1:31" x14ac:dyDescent="0.25">
      <c r="A976" t="s">
        <v>2783</v>
      </c>
      <c r="B976" t="str">
        <f>VLOOKUP(Table6[[#This Row],[Customer_ID]],Table1[[Customer_ID]:[Name]],2,FALSE)</f>
        <v>Cheryl Carr</v>
      </c>
      <c r="C976" t="str">
        <f>VLOOKUP(Table6[[#This Row],[Customer_ID]],Table1[[Customer_ID]:[City]],5,FALSE)</f>
        <v>Jessicaland</v>
      </c>
      <c r="D976">
        <f>VLOOKUP(Table6[[#This Row],[Customer_ID]],Table1[],3,FALSE)</f>
        <v>19</v>
      </c>
      <c r="E976" t="str">
        <f>VLOOKUP(Table6[[#This Row],[Customer_ID]],Table1[],4,FALSE)</f>
        <v>Male</v>
      </c>
      <c r="F976" t="str">
        <f>VLOOKUP(Table6[[#This Row],[Customer_ID]],Table1[],6,FALSE)</f>
        <v>Wyoming</v>
      </c>
      <c r="G976" t="str">
        <f>VLOOKUP(Table6[[#This Row],[Customer_ID]],Table1[],8,FALSE)</f>
        <v>Gold</v>
      </c>
      <c r="H976" t="s">
        <v>1358</v>
      </c>
      <c r="I976" s="16">
        <v>45667</v>
      </c>
      <c r="J976" t="s">
        <v>1551</v>
      </c>
      <c r="K976" t="str">
        <f>VLOOKUP($J976,'Product_Dim (2)'!$A$2:$G$101,{3,4,5,6},FALSE)</f>
        <v>Home</v>
      </c>
      <c r="L976" t="str">
        <f>VLOOKUP($J976,'Product_Dim (2)'!$A$2:$G$101,{4,5,6},FALSE)</f>
        <v>Kitchen</v>
      </c>
      <c r="M976" s="6">
        <f t="array" ref="M976">VLOOKUP($J976,'Product_Dim (2)'!$A$2:$G$101,{6},FALSE)</f>
        <v>298.86</v>
      </c>
      <c r="N976">
        <f>VLOOKUP($J976,'Product_Dim (2)'!$A$2:$G$101,7,FALSE)</f>
        <v>308</v>
      </c>
      <c r="O976" t="s">
        <v>1759</v>
      </c>
      <c r="P976" t="str">
        <f>VLOOKUP($O976,'Store_Dim (2)'!$A$2:$E$21,2,FALSE)</f>
        <v>Benson-Elliott</v>
      </c>
      <c r="Q976" t="str">
        <f>VLOOKUP(Table6[[#This Row],[Store_ID]],Table4[],3,FALSE)</f>
        <v>East</v>
      </c>
      <c r="R976" t="str">
        <f>VLOOKUP(Table6[[#This Row],[Store_ID]],Table4[],4,FALSE)</f>
        <v>Port Josephberg</v>
      </c>
      <c r="S976" t="str">
        <f>VLOOKUP(Table6[[#This Row],[Store_ID]],Table4[],5,FALSE)</f>
        <v>Online</v>
      </c>
      <c r="T976">
        <v>4</v>
      </c>
      <c r="U976" s="6">
        <v>599.85</v>
      </c>
      <c r="V976" s="10">
        <v>0.25</v>
      </c>
      <c r="W976" t="s">
        <v>1807</v>
      </c>
      <c r="X976" s="6">
        <v>1799.55</v>
      </c>
      <c r="AE976"/>
    </row>
    <row r="977" spans="1:31" x14ac:dyDescent="0.25">
      <c r="A977" t="s">
        <v>2784</v>
      </c>
      <c r="B977" t="str">
        <f>VLOOKUP(Table6[[#This Row],[Customer_ID]],Table1[[Customer_ID]:[Name]],2,FALSE)</f>
        <v>John Sloan</v>
      </c>
      <c r="C977" t="str">
        <f>VLOOKUP(Table6[[#This Row],[Customer_ID]],Table1[[Customer_ID]:[City]],5,FALSE)</f>
        <v>East Johntown</v>
      </c>
      <c r="D977">
        <f>VLOOKUP(Table6[[#This Row],[Customer_ID]],Table1[],3,FALSE)</f>
        <v>23</v>
      </c>
      <c r="E977" t="str">
        <f>VLOOKUP(Table6[[#This Row],[Customer_ID]],Table1[],4,FALSE)</f>
        <v>Female</v>
      </c>
      <c r="F977" t="str">
        <f>VLOOKUP(Table6[[#This Row],[Customer_ID]],Table1[],6,FALSE)</f>
        <v>Delaware</v>
      </c>
      <c r="G977" t="str">
        <f>VLOOKUP(Table6[[#This Row],[Customer_ID]],Table1[],8,FALSE)</f>
        <v>Platinum</v>
      </c>
      <c r="H977" t="s">
        <v>948</v>
      </c>
      <c r="I977" s="16">
        <v>45281</v>
      </c>
      <c r="J977" t="s">
        <v>1563</v>
      </c>
      <c r="K977" t="str">
        <f>VLOOKUP($J977,'Product_Dim (2)'!$A$2:$G$101,{3,4,5,6},FALSE)</f>
        <v>Beauty</v>
      </c>
      <c r="L977" t="str">
        <f>VLOOKUP($J977,'Product_Dim (2)'!$A$2:$G$101,{4,5,6},FALSE)</f>
        <v>Grooming</v>
      </c>
      <c r="M977" s="6">
        <f t="array" ref="M977">VLOOKUP($J977,'Product_Dim (2)'!$A$2:$G$101,{6},FALSE)</f>
        <v>337.42</v>
      </c>
      <c r="N977">
        <f>VLOOKUP($J977,'Product_Dim (2)'!$A$2:$G$101,7,FALSE)</f>
        <v>256</v>
      </c>
      <c r="O977" t="s">
        <v>1769</v>
      </c>
      <c r="P977" t="str">
        <f>VLOOKUP($O977,'Store_Dim (2)'!$A$2:$E$21,2,FALSE)</f>
        <v>Moore, Padilla and Butler</v>
      </c>
      <c r="Q977" t="str">
        <f>VLOOKUP(Table6[[#This Row],[Store_ID]],Table4[],3,FALSE)</f>
        <v>South</v>
      </c>
      <c r="R977" t="str">
        <f>VLOOKUP(Table6[[#This Row],[Store_ID]],Table4[],4,FALSE)</f>
        <v>East Johnstad</v>
      </c>
      <c r="S977" t="str">
        <f>VLOOKUP(Table6[[#This Row],[Store_ID]],Table4[],5,FALSE)</f>
        <v>Flagship</v>
      </c>
      <c r="T977">
        <v>2</v>
      </c>
      <c r="U977" s="6">
        <v>61.42</v>
      </c>
      <c r="V977" s="10">
        <v>0.08</v>
      </c>
      <c r="W977" t="s">
        <v>1809</v>
      </c>
      <c r="X977" s="6">
        <v>113.0128</v>
      </c>
      <c r="AE977"/>
    </row>
    <row r="978" spans="1:31" x14ac:dyDescent="0.25">
      <c r="A978" t="s">
        <v>2785</v>
      </c>
      <c r="B978" t="str">
        <f>VLOOKUP(Table6[[#This Row],[Customer_ID]],Table1[[Customer_ID]:[Name]],2,FALSE)</f>
        <v>Lauren George</v>
      </c>
      <c r="C978" t="str">
        <f>VLOOKUP(Table6[[#This Row],[Customer_ID]],Table1[[Customer_ID]:[City]],5,FALSE)</f>
        <v>Garciamouth</v>
      </c>
      <c r="D978">
        <f>VLOOKUP(Table6[[#This Row],[Customer_ID]],Table1[],3,FALSE)</f>
        <v>41</v>
      </c>
      <c r="E978" t="str">
        <f>VLOOKUP(Table6[[#This Row],[Customer_ID]],Table1[],4,FALSE)</f>
        <v>Female</v>
      </c>
      <c r="F978" t="str">
        <f>VLOOKUP(Table6[[#This Row],[Customer_ID]],Table1[],6,FALSE)</f>
        <v>New York</v>
      </c>
      <c r="G978" t="str">
        <f>VLOOKUP(Table6[[#This Row],[Customer_ID]],Table1[],8,FALSE)</f>
        <v>Gold</v>
      </c>
      <c r="H978" t="s">
        <v>791</v>
      </c>
      <c r="I978" s="16">
        <v>45693</v>
      </c>
      <c r="J978" t="s">
        <v>1569</v>
      </c>
      <c r="K978" t="str">
        <f>VLOOKUP($J978,'Product_Dim (2)'!$A$2:$G$101,{3,4,5,6},FALSE)</f>
        <v>Sports</v>
      </c>
      <c r="L978" t="str">
        <f>VLOOKUP($J978,'Product_Dim (2)'!$A$2:$G$101,{4,5,6},FALSE)</f>
        <v>Equipment</v>
      </c>
      <c r="M978" s="6">
        <f t="array" ref="M978">VLOOKUP($J978,'Product_Dim (2)'!$A$2:$G$101,{6},FALSE)</f>
        <v>21.34</v>
      </c>
      <c r="N978">
        <f>VLOOKUP($J978,'Product_Dim (2)'!$A$2:$G$101,7,FALSE)</f>
        <v>65</v>
      </c>
      <c r="O978" t="s">
        <v>1772</v>
      </c>
      <c r="P978" t="str">
        <f>VLOOKUP($O978,'Store_Dim (2)'!$A$2:$E$21,2,FALSE)</f>
        <v>Hill, Wagner and Ballard</v>
      </c>
      <c r="Q978" t="str">
        <f>VLOOKUP(Table6[[#This Row],[Store_ID]],Table4[],3,FALSE)</f>
        <v>East</v>
      </c>
      <c r="R978" t="str">
        <f>VLOOKUP(Table6[[#This Row],[Store_ID]],Table4[],4,FALSE)</f>
        <v>East Davidville</v>
      </c>
      <c r="S978" t="str">
        <f>VLOOKUP(Table6[[#This Row],[Store_ID]],Table4[],5,FALSE)</f>
        <v>Online</v>
      </c>
      <c r="T978">
        <v>2</v>
      </c>
      <c r="U978" s="6">
        <v>466.42</v>
      </c>
      <c r="V978" s="10">
        <v>0.12</v>
      </c>
      <c r="W978" t="s">
        <v>1809</v>
      </c>
      <c r="X978" s="6">
        <v>820.89920000000006</v>
      </c>
      <c r="AE978"/>
    </row>
    <row r="979" spans="1:31" x14ac:dyDescent="0.25">
      <c r="A979" t="s">
        <v>2786</v>
      </c>
      <c r="B979" t="str">
        <f>VLOOKUP(Table6[[#This Row],[Customer_ID]],Table1[[Customer_ID]:[Name]],2,FALSE)</f>
        <v>Sheila Wilson</v>
      </c>
      <c r="C979" t="str">
        <f>VLOOKUP(Table6[[#This Row],[Customer_ID]],Table1[[Customer_ID]:[City]],5,FALSE)</f>
        <v>South Dustin</v>
      </c>
      <c r="D979">
        <f>VLOOKUP(Table6[[#This Row],[Customer_ID]],Table1[],3,FALSE)</f>
        <v>35</v>
      </c>
      <c r="E979" t="str">
        <f>VLOOKUP(Table6[[#This Row],[Customer_ID]],Table1[],4,FALSE)</f>
        <v>Male</v>
      </c>
      <c r="F979" t="str">
        <f>VLOOKUP(Table6[[#This Row],[Customer_ID]],Table1[],6,FALSE)</f>
        <v>Tennessee</v>
      </c>
      <c r="G979" t="str">
        <f>VLOOKUP(Table6[[#This Row],[Customer_ID]],Table1[],8,FALSE)</f>
        <v>Silver</v>
      </c>
      <c r="H979" t="s">
        <v>348</v>
      </c>
      <c r="I979" s="16">
        <v>45857</v>
      </c>
      <c r="J979" t="s">
        <v>1593</v>
      </c>
      <c r="K979" t="str">
        <f>VLOOKUP($J979,'Product_Dim (2)'!$A$2:$G$101,{3,4,5,6},FALSE)</f>
        <v>Sports</v>
      </c>
      <c r="L979" t="str">
        <f>VLOOKUP($J979,'Product_Dim (2)'!$A$2:$G$101,{4,5,6},FALSE)</f>
        <v>Team Sports</v>
      </c>
      <c r="M979" s="6">
        <f t="array" ref="M979">VLOOKUP($J979,'Product_Dim (2)'!$A$2:$G$101,{6},FALSE)</f>
        <v>204.39</v>
      </c>
      <c r="N979">
        <f>VLOOKUP($J979,'Product_Dim (2)'!$A$2:$G$101,7,FALSE)</f>
        <v>281</v>
      </c>
      <c r="O979" t="s">
        <v>1756</v>
      </c>
      <c r="P979" t="str">
        <f>VLOOKUP($O979,'Store_Dim (2)'!$A$2:$E$21,2,FALSE)</f>
        <v>Gray Ltd</v>
      </c>
      <c r="Q979" t="str">
        <f>VLOOKUP(Table6[[#This Row],[Store_ID]],Table4[],3,FALSE)</f>
        <v>North</v>
      </c>
      <c r="R979" t="str">
        <f>VLOOKUP(Table6[[#This Row],[Store_ID]],Table4[],4,FALSE)</f>
        <v>New Michaelchester</v>
      </c>
      <c r="S979" t="str">
        <f>VLOOKUP(Table6[[#This Row],[Store_ID]],Table4[],5,FALSE)</f>
        <v>Outlet</v>
      </c>
      <c r="T979">
        <v>4</v>
      </c>
      <c r="U979" s="6">
        <v>540.69000000000005</v>
      </c>
      <c r="V979" s="10">
        <v>0.09</v>
      </c>
      <c r="W979" t="s">
        <v>1812</v>
      </c>
      <c r="X979" s="6">
        <v>1968.1116</v>
      </c>
      <c r="AE979"/>
    </row>
    <row r="980" spans="1:31" x14ac:dyDescent="0.25">
      <c r="A980" t="s">
        <v>2787</v>
      </c>
      <c r="B980" t="str">
        <f>VLOOKUP(Table6[[#This Row],[Customer_ID]],Table1[[Customer_ID]:[Name]],2,FALSE)</f>
        <v>Tracy Stephens</v>
      </c>
      <c r="C980" t="str">
        <f>VLOOKUP(Table6[[#This Row],[Customer_ID]],Table1[[Customer_ID]:[City]],5,FALSE)</f>
        <v>New Joshuatown</v>
      </c>
      <c r="D980">
        <f>VLOOKUP(Table6[[#This Row],[Customer_ID]],Table1[],3,FALSE)</f>
        <v>64</v>
      </c>
      <c r="E980" t="str">
        <f>VLOOKUP(Table6[[#This Row],[Customer_ID]],Table1[],4,FALSE)</f>
        <v>Male</v>
      </c>
      <c r="F980" t="str">
        <f>VLOOKUP(Table6[[#This Row],[Customer_ID]],Table1[],6,FALSE)</f>
        <v>Maine</v>
      </c>
      <c r="G980" t="str">
        <f>VLOOKUP(Table6[[#This Row],[Customer_ID]],Table1[],8,FALSE)</f>
        <v>Platinum</v>
      </c>
      <c r="H980" t="s">
        <v>933</v>
      </c>
      <c r="I980" s="16">
        <v>45737</v>
      </c>
      <c r="J980" t="s">
        <v>1569</v>
      </c>
      <c r="K980" t="str">
        <f>VLOOKUP($J980,'Product_Dim (2)'!$A$2:$G$101,{3,4,5,6},FALSE)</f>
        <v>Sports</v>
      </c>
      <c r="L980" t="str">
        <f>VLOOKUP($J980,'Product_Dim (2)'!$A$2:$G$101,{4,5,6},FALSE)</f>
        <v>Equipment</v>
      </c>
      <c r="M980" s="6">
        <f t="array" ref="M980">VLOOKUP($J980,'Product_Dim (2)'!$A$2:$G$101,{6},FALSE)</f>
        <v>21.34</v>
      </c>
      <c r="N980">
        <f>VLOOKUP($J980,'Product_Dim (2)'!$A$2:$G$101,7,FALSE)</f>
        <v>65</v>
      </c>
      <c r="O980" t="s">
        <v>1780</v>
      </c>
      <c r="P980" t="str">
        <f>VLOOKUP($O980,'Store_Dim (2)'!$A$2:$E$21,2,FALSE)</f>
        <v>Gardner, Humphrey and Contreras</v>
      </c>
      <c r="Q980" t="str">
        <f>VLOOKUP(Table6[[#This Row],[Store_ID]],Table4[],3,FALSE)</f>
        <v>East</v>
      </c>
      <c r="R980" t="str">
        <f>VLOOKUP(Table6[[#This Row],[Store_ID]],Table4[],4,FALSE)</f>
        <v>Johnsonville</v>
      </c>
      <c r="S980" t="str">
        <f>VLOOKUP(Table6[[#This Row],[Store_ID]],Table4[],5,FALSE)</f>
        <v>Flagship</v>
      </c>
      <c r="T980">
        <v>3</v>
      </c>
      <c r="U980" s="6">
        <v>677.46</v>
      </c>
      <c r="V980" s="10">
        <v>0.05</v>
      </c>
      <c r="W980" t="s">
        <v>1807</v>
      </c>
      <c r="X980" s="6">
        <v>1930.761</v>
      </c>
      <c r="AE980"/>
    </row>
    <row r="981" spans="1:31" x14ac:dyDescent="0.25">
      <c r="A981" t="s">
        <v>2788</v>
      </c>
      <c r="B981" t="str">
        <f>VLOOKUP(Table6[[#This Row],[Customer_ID]],Table1[[Customer_ID]:[Name]],2,FALSE)</f>
        <v>Mario Harvey Jr.</v>
      </c>
      <c r="C981" t="str">
        <f>VLOOKUP(Table6[[#This Row],[Customer_ID]],Table1[[Customer_ID]:[City]],5,FALSE)</f>
        <v>Jessicaport</v>
      </c>
      <c r="D981">
        <f>VLOOKUP(Table6[[#This Row],[Customer_ID]],Table1[],3,FALSE)</f>
        <v>46</v>
      </c>
      <c r="E981" t="str">
        <f>VLOOKUP(Table6[[#This Row],[Customer_ID]],Table1[],4,FALSE)</f>
        <v>Male</v>
      </c>
      <c r="F981" t="str">
        <f>VLOOKUP(Table6[[#This Row],[Customer_ID]],Table1[],6,FALSE)</f>
        <v>Minnesota</v>
      </c>
      <c r="G981" t="str">
        <f>VLOOKUP(Table6[[#This Row],[Customer_ID]],Table1[],8,FALSE)</f>
        <v>Platinum</v>
      </c>
      <c r="H981" t="s">
        <v>1021</v>
      </c>
      <c r="I981" s="16">
        <v>45771</v>
      </c>
      <c r="J981" t="s">
        <v>1573</v>
      </c>
      <c r="K981" t="str">
        <f>VLOOKUP($J981,'Product_Dim (2)'!$A$2:$G$101,{3,4,5,6},FALSE)</f>
        <v>Home</v>
      </c>
      <c r="L981" t="str">
        <f>VLOOKUP($J981,'Product_Dim (2)'!$A$2:$G$101,{4,5,6},FALSE)</f>
        <v>Storage</v>
      </c>
      <c r="M981" s="6">
        <f t="array" ref="M981">VLOOKUP($J981,'Product_Dim (2)'!$A$2:$G$101,{6},FALSE)</f>
        <v>123.46</v>
      </c>
      <c r="N981">
        <f>VLOOKUP($J981,'Product_Dim (2)'!$A$2:$G$101,7,FALSE)</f>
        <v>76</v>
      </c>
      <c r="O981" t="s">
        <v>1740</v>
      </c>
      <c r="P981" t="str">
        <f>VLOOKUP($O981,'Store_Dim (2)'!$A$2:$E$21,2,FALSE)</f>
        <v>Martinez, Adkins and Johnson</v>
      </c>
      <c r="Q981" t="str">
        <f>VLOOKUP(Table6[[#This Row],[Store_ID]],Table4[],3,FALSE)</f>
        <v>North</v>
      </c>
      <c r="R981" t="str">
        <f>VLOOKUP(Table6[[#This Row],[Store_ID]],Table4[],4,FALSE)</f>
        <v>Danielmouth</v>
      </c>
      <c r="S981" t="str">
        <f>VLOOKUP(Table6[[#This Row],[Store_ID]],Table4[],5,FALSE)</f>
        <v>Flagship</v>
      </c>
      <c r="T981">
        <v>3</v>
      </c>
      <c r="U981" s="6">
        <v>614.63</v>
      </c>
      <c r="V981" s="10">
        <v>0.06</v>
      </c>
      <c r="W981" t="s">
        <v>1809</v>
      </c>
      <c r="X981" s="6">
        <v>1733.2565999999999</v>
      </c>
      <c r="AE981"/>
    </row>
    <row r="982" spans="1:31" x14ac:dyDescent="0.25">
      <c r="A982" t="s">
        <v>2789</v>
      </c>
      <c r="B982" t="str">
        <f>VLOOKUP(Table6[[#This Row],[Customer_ID]],Table1[[Customer_ID]:[Name]],2,FALSE)</f>
        <v>Christy Hill</v>
      </c>
      <c r="C982" t="str">
        <f>VLOOKUP(Table6[[#This Row],[Customer_ID]],Table1[[Customer_ID]:[City]],5,FALSE)</f>
        <v>Tammyton</v>
      </c>
      <c r="D982">
        <f>VLOOKUP(Table6[[#This Row],[Customer_ID]],Table1[],3,FALSE)</f>
        <v>27</v>
      </c>
      <c r="E982" t="str">
        <f>VLOOKUP(Table6[[#This Row],[Customer_ID]],Table1[],4,FALSE)</f>
        <v>Female</v>
      </c>
      <c r="F982" t="str">
        <f>VLOOKUP(Table6[[#This Row],[Customer_ID]],Table1[],6,FALSE)</f>
        <v>New Jersey</v>
      </c>
      <c r="G982" t="str">
        <f>VLOOKUP(Table6[[#This Row],[Customer_ID]],Table1[],8,FALSE)</f>
        <v>Platinum</v>
      </c>
      <c r="H982" t="s">
        <v>740</v>
      </c>
      <c r="I982" s="16">
        <v>45272</v>
      </c>
      <c r="J982" t="s">
        <v>1663</v>
      </c>
      <c r="K982" t="str">
        <f>VLOOKUP($J982,'Product_Dim (2)'!$A$2:$G$101,{3,4,5,6},FALSE)</f>
        <v>Beauty</v>
      </c>
      <c r="L982" t="str">
        <f>VLOOKUP($J982,'Product_Dim (2)'!$A$2:$G$101,{4,5,6},FALSE)</f>
        <v>Haircare</v>
      </c>
      <c r="M982" s="6">
        <f t="array" ref="M982">VLOOKUP($J982,'Product_Dim (2)'!$A$2:$G$101,{6},FALSE)</f>
        <v>340.39</v>
      </c>
      <c r="N982">
        <f>VLOOKUP($J982,'Product_Dim (2)'!$A$2:$G$101,7,FALSE)</f>
        <v>177</v>
      </c>
      <c r="O982" t="s">
        <v>1765</v>
      </c>
      <c r="P982" t="str">
        <f>VLOOKUP($O982,'Store_Dim (2)'!$A$2:$E$21,2,FALSE)</f>
        <v>Bean, Jones and Park</v>
      </c>
      <c r="Q982" t="str">
        <f>VLOOKUP(Table6[[#This Row],[Store_ID]],Table4[],3,FALSE)</f>
        <v>West</v>
      </c>
      <c r="R982" t="str">
        <f>VLOOKUP(Table6[[#This Row],[Store_ID]],Table4[],4,FALSE)</f>
        <v>Thompsonborough</v>
      </c>
      <c r="S982" t="str">
        <f>VLOOKUP(Table6[[#This Row],[Store_ID]],Table4[],5,FALSE)</f>
        <v>Online</v>
      </c>
      <c r="T982">
        <v>4</v>
      </c>
      <c r="U982" s="6">
        <v>649.52</v>
      </c>
      <c r="V982" s="10">
        <v>0.11</v>
      </c>
      <c r="W982" t="s">
        <v>1807</v>
      </c>
      <c r="X982" s="6">
        <v>2312.2912000000001</v>
      </c>
      <c r="AE982"/>
    </row>
    <row r="983" spans="1:31" x14ac:dyDescent="0.25">
      <c r="A983" t="s">
        <v>2790</v>
      </c>
      <c r="B983" t="str">
        <f>VLOOKUP(Table6[[#This Row],[Customer_ID]],Table1[[Customer_ID]:[Name]],2,FALSE)</f>
        <v>Gene Lee</v>
      </c>
      <c r="C983" t="str">
        <f>VLOOKUP(Table6[[#This Row],[Customer_ID]],Table1[[Customer_ID]:[City]],5,FALSE)</f>
        <v>Mcfarlandmouth</v>
      </c>
      <c r="D983">
        <f>VLOOKUP(Table6[[#This Row],[Customer_ID]],Table1[],3,FALSE)</f>
        <v>41</v>
      </c>
      <c r="E983" t="str">
        <f>VLOOKUP(Table6[[#This Row],[Customer_ID]],Table1[],4,FALSE)</f>
        <v>Female</v>
      </c>
      <c r="F983" t="str">
        <f>VLOOKUP(Table6[[#This Row],[Customer_ID]],Table1[],6,FALSE)</f>
        <v>Virginia</v>
      </c>
      <c r="G983" t="str">
        <f>VLOOKUP(Table6[[#This Row],[Customer_ID]],Table1[],8,FALSE)</f>
        <v>Platinum</v>
      </c>
      <c r="H983" t="s">
        <v>1361</v>
      </c>
      <c r="I983" s="16">
        <v>45481</v>
      </c>
      <c r="J983" t="s">
        <v>1701</v>
      </c>
      <c r="K983" t="str">
        <f>VLOOKUP($J983,'Product_Dim (2)'!$A$2:$G$101,{3,4,5,6},FALSE)</f>
        <v>Clothing</v>
      </c>
      <c r="L983" t="str">
        <f>VLOOKUP($J983,'Product_Dim (2)'!$A$2:$G$101,{4,5,6},FALSE)</f>
        <v>Accessories</v>
      </c>
      <c r="M983" s="6">
        <f t="array" ref="M983">VLOOKUP($J983,'Product_Dim (2)'!$A$2:$G$101,{6},FALSE)</f>
        <v>119.57</v>
      </c>
      <c r="N983">
        <f>VLOOKUP($J983,'Product_Dim (2)'!$A$2:$G$101,7,FALSE)</f>
        <v>210</v>
      </c>
      <c r="O983" t="s">
        <v>1765</v>
      </c>
      <c r="P983" t="str">
        <f>VLOOKUP($O983,'Store_Dim (2)'!$A$2:$E$21,2,FALSE)</f>
        <v>Bean, Jones and Park</v>
      </c>
      <c r="Q983" t="str">
        <f>VLOOKUP(Table6[[#This Row],[Store_ID]],Table4[],3,FALSE)</f>
        <v>West</v>
      </c>
      <c r="R983" t="str">
        <f>VLOOKUP(Table6[[#This Row],[Store_ID]],Table4[],4,FALSE)</f>
        <v>Thompsonborough</v>
      </c>
      <c r="S983" t="str">
        <f>VLOOKUP(Table6[[#This Row],[Store_ID]],Table4[],5,FALSE)</f>
        <v>Online</v>
      </c>
      <c r="T983">
        <v>2</v>
      </c>
      <c r="U983" s="6">
        <v>943.93</v>
      </c>
      <c r="V983" s="10">
        <v>0.22</v>
      </c>
      <c r="W983" t="s">
        <v>1809</v>
      </c>
      <c r="X983" s="6">
        <v>1472.5308</v>
      </c>
      <c r="AE983"/>
    </row>
    <row r="984" spans="1:31" x14ac:dyDescent="0.25">
      <c r="A984" t="s">
        <v>2791</v>
      </c>
      <c r="B984" t="str">
        <f>VLOOKUP(Table6[[#This Row],[Customer_ID]],Table1[[Customer_ID]:[Name]],2,FALSE)</f>
        <v>Jason Wheeler</v>
      </c>
      <c r="C984" t="str">
        <f>VLOOKUP(Table6[[#This Row],[Customer_ID]],Table1[[Customer_ID]:[City]],5,FALSE)</f>
        <v>Carolview</v>
      </c>
      <c r="D984">
        <f>VLOOKUP(Table6[[#This Row],[Customer_ID]],Table1[],3,FALSE)</f>
        <v>47</v>
      </c>
      <c r="E984" t="str">
        <f>VLOOKUP(Table6[[#This Row],[Customer_ID]],Table1[],4,FALSE)</f>
        <v>Female</v>
      </c>
      <c r="F984" t="str">
        <f>VLOOKUP(Table6[[#This Row],[Customer_ID]],Table1[],6,FALSE)</f>
        <v>Illinois</v>
      </c>
      <c r="G984" t="str">
        <f>VLOOKUP(Table6[[#This Row],[Customer_ID]],Table1[],8,FALSE)</f>
        <v>Platinum</v>
      </c>
      <c r="H984" t="s">
        <v>545</v>
      </c>
      <c r="I984" s="16">
        <v>45228</v>
      </c>
      <c r="J984" t="s">
        <v>1593</v>
      </c>
      <c r="K984" t="str">
        <f>VLOOKUP($J984,'Product_Dim (2)'!$A$2:$G$101,{3,4,5,6},FALSE)</f>
        <v>Sports</v>
      </c>
      <c r="L984" t="str">
        <f>VLOOKUP($J984,'Product_Dim (2)'!$A$2:$G$101,{4,5,6},FALSE)</f>
        <v>Team Sports</v>
      </c>
      <c r="M984" s="6">
        <f t="array" ref="M984">VLOOKUP($J984,'Product_Dim (2)'!$A$2:$G$101,{6},FALSE)</f>
        <v>204.39</v>
      </c>
      <c r="N984">
        <f>VLOOKUP($J984,'Product_Dim (2)'!$A$2:$G$101,7,FALSE)</f>
        <v>281</v>
      </c>
      <c r="O984" t="s">
        <v>1765</v>
      </c>
      <c r="P984" t="str">
        <f>VLOOKUP($O984,'Store_Dim (2)'!$A$2:$E$21,2,FALSE)</f>
        <v>Bean, Jones and Park</v>
      </c>
      <c r="Q984" t="str">
        <f>VLOOKUP(Table6[[#This Row],[Store_ID]],Table4[],3,FALSE)</f>
        <v>West</v>
      </c>
      <c r="R984" t="str">
        <f>VLOOKUP(Table6[[#This Row],[Store_ID]],Table4[],4,FALSE)</f>
        <v>Thompsonborough</v>
      </c>
      <c r="S984" t="str">
        <f>VLOOKUP(Table6[[#This Row],[Store_ID]],Table4[],5,FALSE)</f>
        <v>Online</v>
      </c>
      <c r="T984">
        <v>4</v>
      </c>
      <c r="U984" s="6">
        <v>538.73</v>
      </c>
      <c r="V984" s="10">
        <v>0.03</v>
      </c>
      <c r="W984" t="s">
        <v>1807</v>
      </c>
      <c r="X984" s="6">
        <v>2090.2723999999998</v>
      </c>
      <c r="AE984"/>
    </row>
    <row r="985" spans="1:31" x14ac:dyDescent="0.25">
      <c r="A985" t="s">
        <v>2792</v>
      </c>
      <c r="B985" t="str">
        <f>VLOOKUP(Table6[[#This Row],[Customer_ID]],Table1[[Customer_ID]:[Name]],2,FALSE)</f>
        <v>Timothy Wright</v>
      </c>
      <c r="C985" t="str">
        <f>VLOOKUP(Table6[[#This Row],[Customer_ID]],Table1[[Customer_ID]:[City]],5,FALSE)</f>
        <v>Ashleystad</v>
      </c>
      <c r="D985">
        <f>VLOOKUP(Table6[[#This Row],[Customer_ID]],Table1[],3,FALSE)</f>
        <v>58</v>
      </c>
      <c r="E985" t="str">
        <f>VLOOKUP(Table6[[#This Row],[Customer_ID]],Table1[],4,FALSE)</f>
        <v>Male</v>
      </c>
      <c r="F985" t="str">
        <f>VLOOKUP(Table6[[#This Row],[Customer_ID]],Table1[],6,FALSE)</f>
        <v>Arkansas</v>
      </c>
      <c r="G985" t="str">
        <f>VLOOKUP(Table6[[#This Row],[Customer_ID]],Table1[],8,FALSE)</f>
        <v>Silver</v>
      </c>
      <c r="H985" t="s">
        <v>313</v>
      </c>
      <c r="I985" s="16">
        <v>45432</v>
      </c>
      <c r="J985" t="s">
        <v>1663</v>
      </c>
      <c r="K985" t="str">
        <f>VLOOKUP($J985,'Product_Dim (2)'!$A$2:$G$101,{3,4,5,6},FALSE)</f>
        <v>Beauty</v>
      </c>
      <c r="L985" t="str">
        <f>VLOOKUP($J985,'Product_Dim (2)'!$A$2:$G$101,{4,5,6},FALSE)</f>
        <v>Haircare</v>
      </c>
      <c r="M985" s="6">
        <f t="array" ref="M985">VLOOKUP($J985,'Product_Dim (2)'!$A$2:$G$101,{6},FALSE)</f>
        <v>340.39</v>
      </c>
      <c r="N985">
        <f>VLOOKUP($J985,'Product_Dim (2)'!$A$2:$G$101,7,FALSE)</f>
        <v>177</v>
      </c>
      <c r="O985" t="s">
        <v>1765</v>
      </c>
      <c r="P985" t="str">
        <f>VLOOKUP($O985,'Store_Dim (2)'!$A$2:$E$21,2,FALSE)</f>
        <v>Bean, Jones and Park</v>
      </c>
      <c r="Q985" t="str">
        <f>VLOOKUP(Table6[[#This Row],[Store_ID]],Table4[],3,FALSE)</f>
        <v>West</v>
      </c>
      <c r="R985" t="str">
        <f>VLOOKUP(Table6[[#This Row],[Store_ID]],Table4[],4,FALSE)</f>
        <v>Thompsonborough</v>
      </c>
      <c r="S985" t="str">
        <f>VLOOKUP(Table6[[#This Row],[Store_ID]],Table4[],5,FALSE)</f>
        <v>Online</v>
      </c>
      <c r="T985">
        <v>2</v>
      </c>
      <c r="U985" s="6">
        <v>853.93</v>
      </c>
      <c r="V985" s="10">
        <v>0.01</v>
      </c>
      <c r="W985" t="s">
        <v>1809</v>
      </c>
      <c r="X985" s="6">
        <v>1690.7814000000001</v>
      </c>
      <c r="AE985"/>
    </row>
    <row r="986" spans="1:31" x14ac:dyDescent="0.25">
      <c r="A986" t="s">
        <v>2793</v>
      </c>
      <c r="B986" t="str">
        <f>VLOOKUP(Table6[[#This Row],[Customer_ID]],Table1[[Customer_ID]:[Name]],2,FALSE)</f>
        <v>Kaitlin Brown</v>
      </c>
      <c r="C986" t="str">
        <f>VLOOKUP(Table6[[#This Row],[Customer_ID]],Table1[[Customer_ID]:[City]],5,FALSE)</f>
        <v>Kellyberg</v>
      </c>
      <c r="D986">
        <f>VLOOKUP(Table6[[#This Row],[Customer_ID]],Table1[],3,FALSE)</f>
        <v>52</v>
      </c>
      <c r="E986" t="str">
        <f>VLOOKUP(Table6[[#This Row],[Customer_ID]],Table1[],4,FALSE)</f>
        <v>Female</v>
      </c>
      <c r="F986" t="str">
        <f>VLOOKUP(Table6[[#This Row],[Customer_ID]],Table1[],6,FALSE)</f>
        <v>South Dakota</v>
      </c>
      <c r="G986" t="str">
        <f>VLOOKUP(Table6[[#This Row],[Customer_ID]],Table1[],8,FALSE)</f>
        <v>Gold</v>
      </c>
      <c r="H986" t="s">
        <v>1493</v>
      </c>
      <c r="I986" s="16">
        <v>45914</v>
      </c>
      <c r="J986" t="s">
        <v>1589</v>
      </c>
      <c r="K986" t="str">
        <f>VLOOKUP($J986,'Product_Dim (2)'!$A$2:$G$101,{3,4,5,6},FALSE)</f>
        <v>Home</v>
      </c>
      <c r="L986" t="str">
        <f>VLOOKUP($J986,'Product_Dim (2)'!$A$2:$G$101,{4,5,6},FALSE)</f>
        <v>Decor</v>
      </c>
      <c r="M986" s="6">
        <f t="array" ref="M986">VLOOKUP($J986,'Product_Dim (2)'!$A$2:$G$101,{6},FALSE)</f>
        <v>218.48</v>
      </c>
      <c r="N986">
        <f>VLOOKUP($J986,'Product_Dim (2)'!$A$2:$G$101,7,FALSE)</f>
        <v>276</v>
      </c>
      <c r="O986" t="s">
        <v>1752</v>
      </c>
      <c r="P986" t="str">
        <f>VLOOKUP($O986,'Store_Dim (2)'!$A$2:$E$21,2,FALSE)</f>
        <v>Alexander Group</v>
      </c>
      <c r="Q986" t="str">
        <f>VLOOKUP(Table6[[#This Row],[Store_ID]],Table4[],3,FALSE)</f>
        <v>South</v>
      </c>
      <c r="R986" t="str">
        <f>VLOOKUP(Table6[[#This Row],[Store_ID]],Table4[],4,FALSE)</f>
        <v>Port Sharon</v>
      </c>
      <c r="S986" t="str">
        <f>VLOOKUP(Table6[[#This Row],[Store_ID]],Table4[],5,FALSE)</f>
        <v>Online</v>
      </c>
      <c r="T986">
        <v>4</v>
      </c>
      <c r="U986" s="6">
        <v>465.42</v>
      </c>
      <c r="V986" s="10">
        <v>0.26</v>
      </c>
      <c r="W986" t="s">
        <v>1812</v>
      </c>
      <c r="X986" s="6">
        <v>1377.6432</v>
      </c>
      <c r="AE986"/>
    </row>
    <row r="987" spans="1:31" x14ac:dyDescent="0.25">
      <c r="A987" t="s">
        <v>2794</v>
      </c>
      <c r="B987" t="str">
        <f>VLOOKUP(Table6[[#This Row],[Customer_ID]],Table1[[Customer_ID]:[Name]],2,FALSE)</f>
        <v>Wayne Mcpherson</v>
      </c>
      <c r="C987" t="str">
        <f>VLOOKUP(Table6[[#This Row],[Customer_ID]],Table1[[Customer_ID]:[City]],5,FALSE)</f>
        <v>Edwardsfort</v>
      </c>
      <c r="D987">
        <f>VLOOKUP(Table6[[#This Row],[Customer_ID]],Table1[],3,FALSE)</f>
        <v>56</v>
      </c>
      <c r="E987" t="str">
        <f>VLOOKUP(Table6[[#This Row],[Customer_ID]],Table1[],4,FALSE)</f>
        <v>Female</v>
      </c>
      <c r="F987" t="str">
        <f>VLOOKUP(Table6[[#This Row],[Customer_ID]],Table1[],6,FALSE)</f>
        <v>Minnesota</v>
      </c>
      <c r="G987" t="str">
        <f>VLOOKUP(Table6[[#This Row],[Customer_ID]],Table1[],8,FALSE)</f>
        <v>Bronze</v>
      </c>
      <c r="H987" t="s">
        <v>205</v>
      </c>
      <c r="I987" s="16">
        <v>45758</v>
      </c>
      <c r="J987" t="s">
        <v>1529</v>
      </c>
      <c r="K987" t="str">
        <f>VLOOKUP($J987,'Product_Dim (2)'!$A$2:$G$101,{3,4,5,6},FALSE)</f>
        <v>Clothing</v>
      </c>
      <c r="L987" t="str">
        <f>VLOOKUP($J987,'Product_Dim (2)'!$A$2:$G$101,{4,5,6},FALSE)</f>
        <v>Tops</v>
      </c>
      <c r="M987" s="6">
        <f t="array" ref="M987">VLOOKUP($J987,'Product_Dim (2)'!$A$2:$G$101,{6},FALSE)</f>
        <v>342.56</v>
      </c>
      <c r="N987">
        <f>VLOOKUP($J987,'Product_Dim (2)'!$A$2:$G$101,7,FALSE)</f>
        <v>181</v>
      </c>
      <c r="O987" t="s">
        <v>1775</v>
      </c>
      <c r="P987" t="str">
        <f>VLOOKUP($O987,'Store_Dim (2)'!$A$2:$E$21,2,FALSE)</f>
        <v>Aguirre-Keller</v>
      </c>
      <c r="Q987" t="str">
        <f>VLOOKUP(Table6[[#This Row],[Store_ID]],Table4[],3,FALSE)</f>
        <v>South</v>
      </c>
      <c r="R987" t="str">
        <f>VLOOKUP(Table6[[#This Row],[Store_ID]],Table4[],4,FALSE)</f>
        <v>Lake Michael</v>
      </c>
      <c r="S987" t="str">
        <f>VLOOKUP(Table6[[#This Row],[Store_ID]],Table4[],5,FALSE)</f>
        <v>Online</v>
      </c>
      <c r="T987">
        <v>4</v>
      </c>
      <c r="U987" s="6">
        <v>880.26</v>
      </c>
      <c r="V987" s="10">
        <v>0.11</v>
      </c>
      <c r="W987" t="s">
        <v>1812</v>
      </c>
      <c r="X987" s="6">
        <v>3133.7256000000002</v>
      </c>
      <c r="AE987"/>
    </row>
    <row r="988" spans="1:31" x14ac:dyDescent="0.25">
      <c r="A988" t="s">
        <v>2795</v>
      </c>
      <c r="B988" t="str">
        <f>VLOOKUP(Table6[[#This Row],[Customer_ID]],Table1[[Customer_ID]:[Name]],2,FALSE)</f>
        <v>Sarah Smith</v>
      </c>
      <c r="C988" t="str">
        <f>VLOOKUP(Table6[[#This Row],[Customer_ID]],Table1[[Customer_ID]:[City]],5,FALSE)</f>
        <v>East Rodney</v>
      </c>
      <c r="D988">
        <f>VLOOKUP(Table6[[#This Row],[Customer_ID]],Table1[],3,FALSE)</f>
        <v>48</v>
      </c>
      <c r="E988" t="str">
        <f>VLOOKUP(Table6[[#This Row],[Customer_ID]],Table1[],4,FALSE)</f>
        <v>Male</v>
      </c>
      <c r="F988" t="str">
        <f>VLOOKUP(Table6[[#This Row],[Customer_ID]],Table1[],6,FALSE)</f>
        <v>Nevada</v>
      </c>
      <c r="G988" t="str">
        <f>VLOOKUP(Table6[[#This Row],[Customer_ID]],Table1[],8,FALSE)</f>
        <v>Gold</v>
      </c>
      <c r="H988" t="s">
        <v>1470</v>
      </c>
      <c r="I988" s="16">
        <v>45429</v>
      </c>
      <c r="J988" t="s">
        <v>1633</v>
      </c>
      <c r="K988" t="str">
        <f>VLOOKUP($J988,'Product_Dim (2)'!$A$2:$G$101,{3,4,5,6},FALSE)</f>
        <v>Electronics</v>
      </c>
      <c r="L988" t="str">
        <f>VLOOKUP($J988,'Product_Dim (2)'!$A$2:$G$101,{4,5,6},FALSE)</f>
        <v>Accessories</v>
      </c>
      <c r="M988" s="6">
        <f t="array" ref="M988">VLOOKUP($J988,'Product_Dim (2)'!$A$2:$G$101,{6},FALSE)</f>
        <v>88.49</v>
      </c>
      <c r="N988">
        <f>VLOOKUP($J988,'Product_Dim (2)'!$A$2:$G$101,7,FALSE)</f>
        <v>246</v>
      </c>
      <c r="O988" t="s">
        <v>1775</v>
      </c>
      <c r="P988" t="str">
        <f>VLOOKUP($O988,'Store_Dim (2)'!$A$2:$E$21,2,FALSE)</f>
        <v>Aguirre-Keller</v>
      </c>
      <c r="Q988" t="str">
        <f>VLOOKUP(Table6[[#This Row],[Store_ID]],Table4[],3,FALSE)</f>
        <v>South</v>
      </c>
      <c r="R988" t="str">
        <f>VLOOKUP(Table6[[#This Row],[Store_ID]],Table4[],4,FALSE)</f>
        <v>Lake Michael</v>
      </c>
      <c r="S988" t="str">
        <f>VLOOKUP(Table6[[#This Row],[Store_ID]],Table4[],5,FALSE)</f>
        <v>Online</v>
      </c>
      <c r="T988">
        <v>3</v>
      </c>
      <c r="U988" s="6">
        <v>461.02</v>
      </c>
      <c r="V988" s="10">
        <v>0.28999999999999998</v>
      </c>
      <c r="W988" t="s">
        <v>1809</v>
      </c>
      <c r="X988" s="6">
        <v>981.97259999999994</v>
      </c>
      <c r="AE988"/>
    </row>
    <row r="989" spans="1:31" x14ac:dyDescent="0.25">
      <c r="A989" t="s">
        <v>2796</v>
      </c>
      <c r="B989" t="str">
        <f>VLOOKUP(Table6[[#This Row],[Customer_ID]],Table1[[Customer_ID]:[Name]],2,FALSE)</f>
        <v>Amber Carlson</v>
      </c>
      <c r="C989" t="str">
        <f>VLOOKUP(Table6[[#This Row],[Customer_ID]],Table1[[Customer_ID]:[City]],5,FALSE)</f>
        <v>East Michellemouth</v>
      </c>
      <c r="D989">
        <f>VLOOKUP(Table6[[#This Row],[Customer_ID]],Table1[],3,FALSE)</f>
        <v>18</v>
      </c>
      <c r="E989" t="str">
        <f>VLOOKUP(Table6[[#This Row],[Customer_ID]],Table1[],4,FALSE)</f>
        <v>Female</v>
      </c>
      <c r="F989" t="str">
        <f>VLOOKUP(Table6[[#This Row],[Customer_ID]],Table1[],6,FALSE)</f>
        <v>Missouri</v>
      </c>
      <c r="G989" t="str">
        <f>VLOOKUP(Table6[[#This Row],[Customer_ID]],Table1[],8,FALSE)</f>
        <v>Gold</v>
      </c>
      <c r="H989" t="s">
        <v>110</v>
      </c>
      <c r="I989" s="16">
        <v>45578</v>
      </c>
      <c r="J989" t="s">
        <v>1581</v>
      </c>
      <c r="K989" t="str">
        <f>VLOOKUP($J989,'Product_Dim (2)'!$A$2:$G$101,{3,4,5,6},FALSE)</f>
        <v>Clothing</v>
      </c>
      <c r="L989" t="str">
        <f>VLOOKUP($J989,'Product_Dim (2)'!$A$2:$G$101,{4,5,6},FALSE)</f>
        <v>Accessories</v>
      </c>
      <c r="M989" s="6">
        <f t="array" ref="M989">VLOOKUP($J989,'Product_Dim (2)'!$A$2:$G$101,{6},FALSE)</f>
        <v>174.02</v>
      </c>
      <c r="N989">
        <f>VLOOKUP($J989,'Product_Dim (2)'!$A$2:$G$101,7,FALSE)</f>
        <v>268</v>
      </c>
      <c r="O989" t="s">
        <v>1780</v>
      </c>
      <c r="P989" t="str">
        <f>VLOOKUP($O989,'Store_Dim (2)'!$A$2:$E$21,2,FALSE)</f>
        <v>Gardner, Humphrey and Contreras</v>
      </c>
      <c r="Q989" t="str">
        <f>VLOOKUP(Table6[[#This Row],[Store_ID]],Table4[],3,FALSE)</f>
        <v>East</v>
      </c>
      <c r="R989" t="str">
        <f>VLOOKUP(Table6[[#This Row],[Store_ID]],Table4[],4,FALSE)</f>
        <v>Johnsonville</v>
      </c>
      <c r="S989" t="str">
        <f>VLOOKUP(Table6[[#This Row],[Store_ID]],Table4[],5,FALSE)</f>
        <v>Flagship</v>
      </c>
      <c r="T989">
        <v>1</v>
      </c>
      <c r="U989" s="6">
        <v>531.99</v>
      </c>
      <c r="V989" s="10">
        <v>0.17</v>
      </c>
      <c r="W989" t="s">
        <v>1809</v>
      </c>
      <c r="X989" s="6">
        <v>441.55169999999998</v>
      </c>
      <c r="AE989"/>
    </row>
    <row r="990" spans="1:31" x14ac:dyDescent="0.25">
      <c r="A990" t="s">
        <v>2797</v>
      </c>
      <c r="B990" t="str">
        <f>VLOOKUP(Table6[[#This Row],[Customer_ID]],Table1[[Customer_ID]:[Name]],2,FALSE)</f>
        <v>Caroline Collins</v>
      </c>
      <c r="C990" t="str">
        <f>VLOOKUP(Table6[[#This Row],[Customer_ID]],Table1[[Customer_ID]:[City]],5,FALSE)</f>
        <v>Nicholasshire</v>
      </c>
      <c r="D990">
        <f>VLOOKUP(Table6[[#This Row],[Customer_ID]],Table1[],3,FALSE)</f>
        <v>64</v>
      </c>
      <c r="E990" t="str">
        <f>VLOOKUP(Table6[[#This Row],[Customer_ID]],Table1[],4,FALSE)</f>
        <v>Female</v>
      </c>
      <c r="F990" t="str">
        <f>VLOOKUP(Table6[[#This Row],[Customer_ID]],Table1[],6,FALSE)</f>
        <v>California</v>
      </c>
      <c r="G990" t="str">
        <f>VLOOKUP(Table6[[#This Row],[Customer_ID]],Table1[],8,FALSE)</f>
        <v>Silver</v>
      </c>
      <c r="H990" t="s">
        <v>27</v>
      </c>
      <c r="I990" s="16">
        <v>45486</v>
      </c>
      <c r="J990" t="s">
        <v>1625</v>
      </c>
      <c r="K990" t="str">
        <f>VLOOKUP($J990,'Product_Dim (2)'!$A$2:$G$101,{3,4,5,6},FALSE)</f>
        <v>Beauty</v>
      </c>
      <c r="L990" t="str">
        <f>VLOOKUP($J990,'Product_Dim (2)'!$A$2:$G$101,{4,5,6},FALSE)</f>
        <v>Makeup</v>
      </c>
      <c r="M990" s="6">
        <f t="array" ref="M990">VLOOKUP($J990,'Product_Dim (2)'!$A$2:$G$101,{6},FALSE)</f>
        <v>250.41615384615383</v>
      </c>
      <c r="N990">
        <f>VLOOKUP($J990,'Product_Dim (2)'!$A$2:$G$101,7,FALSE)</f>
        <v>431</v>
      </c>
      <c r="O990" t="s">
        <v>1790</v>
      </c>
      <c r="P990" t="str">
        <f>VLOOKUP($O990,'Store_Dim (2)'!$A$2:$E$21,2,FALSE)</f>
        <v>Holloway Ltd</v>
      </c>
      <c r="Q990" t="str">
        <f>VLOOKUP(Table6[[#This Row],[Store_ID]],Table4[],3,FALSE)</f>
        <v>North</v>
      </c>
      <c r="R990" t="str">
        <f>VLOOKUP(Table6[[#This Row],[Store_ID]],Table4[],4,FALSE)</f>
        <v>Bensonhaven</v>
      </c>
      <c r="S990" t="str">
        <f>VLOOKUP(Table6[[#This Row],[Store_ID]],Table4[],5,FALSE)</f>
        <v>Flagship</v>
      </c>
      <c r="T990">
        <v>2</v>
      </c>
      <c r="U990" s="6">
        <v>274.08999999999997</v>
      </c>
      <c r="V990" s="10">
        <v>0.13</v>
      </c>
      <c r="W990" t="s">
        <v>1809</v>
      </c>
      <c r="X990" s="6">
        <v>476.91660000000002</v>
      </c>
      <c r="AE990"/>
    </row>
    <row r="991" spans="1:31" x14ac:dyDescent="0.25">
      <c r="A991" t="s">
        <v>2798</v>
      </c>
      <c r="B991" t="str">
        <f>VLOOKUP(Table6[[#This Row],[Customer_ID]],Table1[[Customer_ID]:[Name]],2,FALSE)</f>
        <v>Adam Castro</v>
      </c>
      <c r="C991" t="str">
        <f>VLOOKUP(Table6[[#This Row],[Customer_ID]],Table1[[Customer_ID]:[City]],5,FALSE)</f>
        <v>New Donnabury</v>
      </c>
      <c r="D991">
        <f>VLOOKUP(Table6[[#This Row],[Customer_ID]],Table1[],3,FALSE)</f>
        <v>51</v>
      </c>
      <c r="E991" t="str">
        <f>VLOOKUP(Table6[[#This Row],[Customer_ID]],Table1[],4,FALSE)</f>
        <v>Male</v>
      </c>
      <c r="F991" t="str">
        <f>VLOOKUP(Table6[[#This Row],[Customer_ID]],Table1[],6,FALSE)</f>
        <v>Texas</v>
      </c>
      <c r="G991" t="str">
        <f>VLOOKUP(Table6[[#This Row],[Customer_ID]],Table1[],8,FALSE)</f>
        <v>Silver</v>
      </c>
      <c r="H991" t="s">
        <v>1355</v>
      </c>
      <c r="I991" s="16">
        <v>45694</v>
      </c>
      <c r="J991" t="s">
        <v>1707</v>
      </c>
      <c r="K991" t="str">
        <f>VLOOKUP($J991,'Product_Dim (2)'!$A$2:$G$101,{3,4,5,6},FALSE)</f>
        <v>Sports</v>
      </c>
      <c r="L991" t="str">
        <f>VLOOKUP($J991,'Product_Dim (2)'!$A$2:$G$101,{4,5,6},FALSE)</f>
        <v>Accessories</v>
      </c>
      <c r="M991" s="6">
        <f t="array" ref="M991">VLOOKUP($J991,'Product_Dim (2)'!$A$2:$G$101,{6},FALSE)</f>
        <v>131.24</v>
      </c>
      <c r="N991">
        <f>VLOOKUP($J991,'Product_Dim (2)'!$A$2:$G$101,7,FALSE)</f>
        <v>232</v>
      </c>
      <c r="O991" t="s">
        <v>1772</v>
      </c>
      <c r="P991" t="str">
        <f>VLOOKUP($O991,'Store_Dim (2)'!$A$2:$E$21,2,FALSE)</f>
        <v>Hill, Wagner and Ballard</v>
      </c>
      <c r="Q991" t="str">
        <f>VLOOKUP(Table6[[#This Row],[Store_ID]],Table4[],3,FALSE)</f>
        <v>East</v>
      </c>
      <c r="R991" t="str">
        <f>VLOOKUP(Table6[[#This Row],[Store_ID]],Table4[],4,FALSE)</f>
        <v>East Davidville</v>
      </c>
      <c r="S991" t="str">
        <f>VLOOKUP(Table6[[#This Row],[Store_ID]],Table4[],5,FALSE)</f>
        <v>Online</v>
      </c>
      <c r="T991">
        <v>1</v>
      </c>
      <c r="U991" s="6">
        <v>66.14</v>
      </c>
      <c r="V991" s="10">
        <v>0.14000000000000001</v>
      </c>
      <c r="W991" t="s">
        <v>1812</v>
      </c>
      <c r="X991" s="6">
        <v>56.880400000000002</v>
      </c>
      <c r="AE991"/>
    </row>
    <row r="992" spans="1:31" x14ac:dyDescent="0.25">
      <c r="A992" t="s">
        <v>2799</v>
      </c>
      <c r="B992" t="str">
        <f>VLOOKUP(Table6[[#This Row],[Customer_ID]],Table1[[Customer_ID]:[Name]],2,FALSE)</f>
        <v>Katherine Young</v>
      </c>
      <c r="C992" t="str">
        <f>VLOOKUP(Table6[[#This Row],[Customer_ID]],Table1[[Customer_ID]:[City]],5,FALSE)</f>
        <v>North Valeriemouth</v>
      </c>
      <c r="D992">
        <f>VLOOKUP(Table6[[#This Row],[Customer_ID]],Table1[],3,FALSE)</f>
        <v>29</v>
      </c>
      <c r="E992" t="str">
        <f>VLOOKUP(Table6[[#This Row],[Customer_ID]],Table1[],4,FALSE)</f>
        <v>Male</v>
      </c>
      <c r="F992" t="str">
        <f>VLOOKUP(Table6[[#This Row],[Customer_ID]],Table1[],6,FALSE)</f>
        <v>Vermont</v>
      </c>
      <c r="G992" t="str">
        <f>VLOOKUP(Table6[[#This Row],[Customer_ID]],Table1[],8,FALSE)</f>
        <v>Gold</v>
      </c>
      <c r="H992" t="s">
        <v>278</v>
      </c>
      <c r="I992" s="16">
        <v>45875</v>
      </c>
      <c r="J992" t="s">
        <v>1571</v>
      </c>
      <c r="K992" t="str">
        <f>VLOOKUP($J992,'Product_Dim (2)'!$A$2:$G$101,{3,4,5,6},FALSE)</f>
        <v>Sports</v>
      </c>
      <c r="L992" t="str">
        <f>VLOOKUP($J992,'Product_Dim (2)'!$A$2:$G$101,{4,5,6},FALSE)</f>
        <v>Accessories</v>
      </c>
      <c r="M992" s="6">
        <f t="array" ref="M992">VLOOKUP($J992,'Product_Dim (2)'!$A$2:$G$101,{6},FALSE)</f>
        <v>131.51</v>
      </c>
      <c r="N992">
        <f ca="1">VLOOKUP($J992,'Product_Dim (2)'!$A$2:$G$101,7,FALSE)</f>
        <v>0</v>
      </c>
      <c r="O992" t="s">
        <v>1769</v>
      </c>
      <c r="P992" t="str">
        <f>VLOOKUP($O992,'Store_Dim (2)'!$A$2:$E$21,2,FALSE)</f>
        <v>Moore, Padilla and Butler</v>
      </c>
      <c r="Q992" t="str">
        <f>VLOOKUP(Table6[[#This Row],[Store_ID]],Table4[],3,FALSE)</f>
        <v>South</v>
      </c>
      <c r="R992" t="str">
        <f>VLOOKUP(Table6[[#This Row],[Store_ID]],Table4[],4,FALSE)</f>
        <v>East Johnstad</v>
      </c>
      <c r="S992" t="str">
        <f>VLOOKUP(Table6[[#This Row],[Store_ID]],Table4[],5,FALSE)</f>
        <v>Flagship</v>
      </c>
      <c r="T992">
        <v>3</v>
      </c>
      <c r="U992" s="6">
        <v>955.82</v>
      </c>
      <c r="V992" s="10">
        <v>0.16</v>
      </c>
      <c r="W992" t="s">
        <v>1812</v>
      </c>
      <c r="X992" s="6">
        <v>2408.6664000000001</v>
      </c>
      <c r="AE992"/>
    </row>
    <row r="993" spans="1:31" x14ac:dyDescent="0.25">
      <c r="A993" t="s">
        <v>2800</v>
      </c>
      <c r="B993" t="str">
        <f>VLOOKUP(Table6[[#This Row],[Customer_ID]],Table1[[Customer_ID]:[Name]],2,FALSE)</f>
        <v>Casey Simpson</v>
      </c>
      <c r="C993" t="str">
        <f>VLOOKUP(Table6[[#This Row],[Customer_ID]],Table1[[Customer_ID]:[City]],5,FALSE)</f>
        <v>West Mathewside</v>
      </c>
      <c r="D993">
        <f>VLOOKUP(Table6[[#This Row],[Customer_ID]],Table1[],3,FALSE)</f>
        <v>54</v>
      </c>
      <c r="E993" t="str">
        <f>VLOOKUP(Table6[[#This Row],[Customer_ID]],Table1[],4,FALSE)</f>
        <v>Male</v>
      </c>
      <c r="F993" t="str">
        <f>VLOOKUP(Table6[[#This Row],[Customer_ID]],Table1[],6,FALSE)</f>
        <v>Mississippi</v>
      </c>
      <c r="G993" t="str">
        <f>VLOOKUP(Table6[[#This Row],[Customer_ID]],Table1[],8,FALSE)</f>
        <v>Platinum</v>
      </c>
      <c r="H993" t="s">
        <v>995</v>
      </c>
      <c r="I993" s="16">
        <v>45432</v>
      </c>
      <c r="J993" t="s">
        <v>1575</v>
      </c>
      <c r="K993" t="str">
        <f>VLOOKUP($J993,'Product_Dim (2)'!$A$2:$G$101,{3,4,5,6},FALSE)</f>
        <v>Sports</v>
      </c>
      <c r="L993" t="str">
        <f>VLOOKUP($J993,'Product_Dim (2)'!$A$2:$G$101,{4,5,6},FALSE)</f>
        <v>Equipment</v>
      </c>
      <c r="M993" s="6">
        <f t="array" ref="M993">VLOOKUP($J993,'Product_Dim (2)'!$A$2:$G$101,{6},FALSE)</f>
        <v>484.62</v>
      </c>
      <c r="N993">
        <f>VLOOKUP($J993,'Product_Dim (2)'!$A$2:$G$101,7,FALSE)</f>
        <v>432</v>
      </c>
      <c r="O993" t="s">
        <v>1777</v>
      </c>
      <c r="P993" t="str">
        <f>VLOOKUP($O993,'Store_Dim (2)'!$A$2:$E$21,2,FALSE)</f>
        <v>Thomas, Bridges and Harris</v>
      </c>
      <c r="Q993" t="str">
        <f>VLOOKUP(Table6[[#This Row],[Store_ID]],Table4[],3,FALSE)</f>
        <v>North</v>
      </c>
      <c r="R993" t="str">
        <f>VLOOKUP(Table6[[#This Row],[Store_ID]],Table4[],4,FALSE)</f>
        <v>Sabrinatown</v>
      </c>
      <c r="S993" t="str">
        <f>VLOOKUP(Table6[[#This Row],[Store_ID]],Table4[],5,FALSE)</f>
        <v>Online</v>
      </c>
      <c r="T993">
        <v>1</v>
      </c>
      <c r="U993" s="6">
        <v>904.92</v>
      </c>
      <c r="V993" s="10">
        <v>0.13</v>
      </c>
      <c r="W993" t="s">
        <v>1807</v>
      </c>
      <c r="X993" s="6">
        <v>787.28039999999999</v>
      </c>
      <c r="AE993"/>
    </row>
    <row r="994" spans="1:31" x14ac:dyDescent="0.25">
      <c r="A994" t="s">
        <v>2801</v>
      </c>
      <c r="B994" t="str">
        <f>VLOOKUP(Table6[[#This Row],[Customer_ID]],Table1[[Customer_ID]:[Name]],2,FALSE)</f>
        <v>Sheena Bonilla</v>
      </c>
      <c r="C994" t="str">
        <f>VLOOKUP(Table6[[#This Row],[Customer_ID]],Table1[[Customer_ID]:[City]],5,FALSE)</f>
        <v>Donaldton</v>
      </c>
      <c r="D994">
        <f>VLOOKUP(Table6[[#This Row],[Customer_ID]],Table1[],3,FALSE)</f>
        <v>55</v>
      </c>
      <c r="E994" t="str">
        <f>VLOOKUP(Table6[[#This Row],[Customer_ID]],Table1[],4,FALSE)</f>
        <v>Male</v>
      </c>
      <c r="F994" t="str">
        <f>VLOOKUP(Table6[[#This Row],[Customer_ID]],Table1[],6,FALSE)</f>
        <v>North Carolina</v>
      </c>
      <c r="G994" t="str">
        <f>VLOOKUP(Table6[[#This Row],[Customer_ID]],Table1[],8,FALSE)</f>
        <v>Platinum</v>
      </c>
      <c r="H994" t="s">
        <v>8</v>
      </c>
      <c r="I994" s="16">
        <v>45575</v>
      </c>
      <c r="J994" t="s">
        <v>1611</v>
      </c>
      <c r="K994" t="str">
        <f>VLOOKUP($J994,'Product_Dim (2)'!$A$2:$G$101,{3,4,5,6},FALSE)</f>
        <v>Electronics</v>
      </c>
      <c r="L994" t="str">
        <f>VLOOKUP($J994,'Product_Dim (2)'!$A$2:$G$101,{4,5,6},FALSE)</f>
        <v>Audio</v>
      </c>
      <c r="M994" s="6">
        <f t="array" ref="M994">VLOOKUP($J994,'Product_Dim (2)'!$A$2:$G$101,{6},FALSE)</f>
        <v>38.520000000000003</v>
      </c>
      <c r="N994">
        <f>VLOOKUP($J994,'Product_Dim (2)'!$A$2:$G$101,7,FALSE)</f>
        <v>378</v>
      </c>
      <c r="O994" t="s">
        <v>1762</v>
      </c>
      <c r="P994" t="str">
        <f>VLOOKUP($O994,'Store_Dim (2)'!$A$2:$E$21,2,FALSE)</f>
        <v>Martinez-Mullins</v>
      </c>
      <c r="Q994" t="str">
        <f>VLOOKUP(Table6[[#This Row],[Store_ID]],Table4[],3,FALSE)</f>
        <v>South</v>
      </c>
      <c r="R994" t="str">
        <f>VLOOKUP(Table6[[#This Row],[Store_ID]],Table4[],4,FALSE)</f>
        <v>Williamsfurt</v>
      </c>
      <c r="S994" t="str">
        <f>VLOOKUP(Table6[[#This Row],[Store_ID]],Table4[],5,FALSE)</f>
        <v>Online</v>
      </c>
      <c r="T994">
        <v>3</v>
      </c>
      <c r="U994" s="6">
        <v>490.02</v>
      </c>
      <c r="V994" s="10">
        <v>0.26</v>
      </c>
      <c r="W994" t="s">
        <v>1807</v>
      </c>
      <c r="X994" s="6">
        <v>1087.8444</v>
      </c>
      <c r="AE994"/>
    </row>
    <row r="995" spans="1:31" x14ac:dyDescent="0.25">
      <c r="A995" t="s">
        <v>2802</v>
      </c>
      <c r="B995" t="str">
        <f>VLOOKUP(Table6[[#This Row],[Customer_ID]],Table1[[Customer_ID]:[Name]],2,FALSE)</f>
        <v>Elizabeth Smith</v>
      </c>
      <c r="C995" t="str">
        <f>VLOOKUP(Table6[[#This Row],[Customer_ID]],Table1[[Customer_ID]:[City]],5,FALSE)</f>
        <v>Murphytown</v>
      </c>
      <c r="D995">
        <f>VLOOKUP(Table6[[#This Row],[Customer_ID]],Table1[],3,FALSE)</f>
        <v>23</v>
      </c>
      <c r="E995" t="str">
        <f>VLOOKUP(Table6[[#This Row],[Customer_ID]],Table1[],4,FALSE)</f>
        <v>Male</v>
      </c>
      <c r="F995" t="str">
        <f>VLOOKUP(Table6[[#This Row],[Customer_ID]],Table1[],6,FALSE)</f>
        <v>Ohio</v>
      </c>
      <c r="G995" t="str">
        <f>VLOOKUP(Table6[[#This Row],[Customer_ID]],Table1[],8,FALSE)</f>
        <v>Bronze</v>
      </c>
      <c r="H995" t="s">
        <v>1123</v>
      </c>
      <c r="I995" s="16">
        <v>45340</v>
      </c>
      <c r="J995" t="s">
        <v>1569</v>
      </c>
      <c r="K995" t="str">
        <f>VLOOKUP($J995,'Product_Dim (2)'!$A$2:$G$101,{3,4,5,6},FALSE)</f>
        <v>Sports</v>
      </c>
      <c r="L995" t="str">
        <f>VLOOKUP($J995,'Product_Dim (2)'!$A$2:$G$101,{4,5,6},FALSE)</f>
        <v>Equipment</v>
      </c>
      <c r="M995" s="6">
        <f t="array" ref="M995">VLOOKUP($J995,'Product_Dim (2)'!$A$2:$G$101,{6},FALSE)</f>
        <v>21.34</v>
      </c>
      <c r="N995">
        <f>VLOOKUP($J995,'Product_Dim (2)'!$A$2:$G$101,7,FALSE)</f>
        <v>65</v>
      </c>
      <c r="O995" t="s">
        <v>1759</v>
      </c>
      <c r="P995" t="str">
        <f>VLOOKUP($O995,'Store_Dim (2)'!$A$2:$E$21,2,FALSE)</f>
        <v>Benson-Elliott</v>
      </c>
      <c r="Q995" t="str">
        <f>VLOOKUP(Table6[[#This Row],[Store_ID]],Table4[],3,FALSE)</f>
        <v>East</v>
      </c>
      <c r="R995" t="str">
        <f>VLOOKUP(Table6[[#This Row],[Store_ID]],Table4[],4,FALSE)</f>
        <v>Port Josephberg</v>
      </c>
      <c r="S995" t="str">
        <f>VLOOKUP(Table6[[#This Row],[Store_ID]],Table4[],5,FALSE)</f>
        <v>Online</v>
      </c>
      <c r="T995">
        <v>2</v>
      </c>
      <c r="U995" s="6">
        <v>957.54</v>
      </c>
      <c r="V995" s="10">
        <v>0.1</v>
      </c>
      <c r="W995" t="s">
        <v>1812</v>
      </c>
      <c r="X995" s="6">
        <v>1723.5719999999999</v>
      </c>
      <c r="AE995"/>
    </row>
    <row r="996" spans="1:31" x14ac:dyDescent="0.25">
      <c r="A996" t="s">
        <v>2803</v>
      </c>
      <c r="B996" t="str">
        <f>VLOOKUP(Table6[[#This Row],[Customer_ID]],Table1[[Customer_ID]:[Name]],2,FALSE)</f>
        <v>Victor Mcintosh</v>
      </c>
      <c r="C996" t="str">
        <f>VLOOKUP(Table6[[#This Row],[Customer_ID]],Table1[[Customer_ID]:[City]],5,FALSE)</f>
        <v>Tiffanyshire</v>
      </c>
      <c r="D996">
        <f>VLOOKUP(Table6[[#This Row],[Customer_ID]],Table1[],3,FALSE)</f>
        <v>62</v>
      </c>
      <c r="E996" t="str">
        <f>VLOOKUP(Table6[[#This Row],[Customer_ID]],Table1[],4,FALSE)</f>
        <v>Female</v>
      </c>
      <c r="F996" t="str">
        <f>VLOOKUP(Table6[[#This Row],[Customer_ID]],Table1[],6,FALSE)</f>
        <v>Minnesota</v>
      </c>
      <c r="G996" t="str">
        <f>VLOOKUP(Table6[[#This Row],[Customer_ID]],Table1[],8,FALSE)</f>
        <v>Bronze</v>
      </c>
      <c r="H996" t="s">
        <v>1024</v>
      </c>
      <c r="I996" s="16">
        <v>45926</v>
      </c>
      <c r="J996" t="s">
        <v>1729</v>
      </c>
      <c r="K996" t="str">
        <f>VLOOKUP($J996,'Product_Dim (2)'!$A$2:$G$101,{3,4,5,6},FALSE)</f>
        <v>Home</v>
      </c>
      <c r="L996" t="str">
        <f>VLOOKUP($J996,'Product_Dim (2)'!$A$2:$G$101,{4,5,6},FALSE)</f>
        <v>Kitchen</v>
      </c>
      <c r="M996" s="6">
        <f t="array" ref="M996">VLOOKUP($J996,'Product_Dim (2)'!$A$2:$G$101,{6},FALSE)</f>
        <v>201.41</v>
      </c>
      <c r="N996">
        <f>VLOOKUP($J996,'Product_Dim (2)'!$A$2:$G$101,7,FALSE)</f>
        <v>146</v>
      </c>
      <c r="O996" t="s">
        <v>1780</v>
      </c>
      <c r="P996" t="str">
        <f>VLOOKUP($O996,'Store_Dim (2)'!$A$2:$E$21,2,FALSE)</f>
        <v>Gardner, Humphrey and Contreras</v>
      </c>
      <c r="Q996" t="str">
        <f>VLOOKUP(Table6[[#This Row],[Store_ID]],Table4[],3,FALSE)</f>
        <v>East</v>
      </c>
      <c r="R996" t="str">
        <f>VLOOKUP(Table6[[#This Row],[Store_ID]],Table4[],4,FALSE)</f>
        <v>Johnsonville</v>
      </c>
      <c r="S996" t="str">
        <f>VLOOKUP(Table6[[#This Row],[Store_ID]],Table4[],5,FALSE)</f>
        <v>Flagship</v>
      </c>
      <c r="T996">
        <v>2</v>
      </c>
      <c r="U996" s="6">
        <v>314.39999999999998</v>
      </c>
      <c r="V996" s="10">
        <v>7.0000000000000007E-2</v>
      </c>
      <c r="W996" t="s">
        <v>1809</v>
      </c>
      <c r="X996" s="6">
        <v>584.78399999999988</v>
      </c>
      <c r="AE996"/>
    </row>
    <row r="997" spans="1:31" x14ac:dyDescent="0.25">
      <c r="A997" t="s">
        <v>2804</v>
      </c>
      <c r="B997" t="str">
        <f>VLOOKUP(Table6[[#This Row],[Customer_ID]],Table1[[Customer_ID]:[Name]],2,FALSE)</f>
        <v>Alejandro Evans</v>
      </c>
      <c r="C997" t="str">
        <f>VLOOKUP(Table6[[#This Row],[Customer_ID]],Table1[[Customer_ID]:[City]],5,FALSE)</f>
        <v>Cannonberg</v>
      </c>
      <c r="D997">
        <f>VLOOKUP(Table6[[#This Row],[Customer_ID]],Table1[],3,FALSE)</f>
        <v>43</v>
      </c>
      <c r="E997" t="str">
        <f>VLOOKUP(Table6[[#This Row],[Customer_ID]],Table1[],4,FALSE)</f>
        <v>Female</v>
      </c>
      <c r="F997" t="str">
        <f>VLOOKUP(Table6[[#This Row],[Customer_ID]],Table1[],6,FALSE)</f>
        <v>Connecticut</v>
      </c>
      <c r="G997" t="str">
        <f>VLOOKUP(Table6[[#This Row],[Customer_ID]],Table1[],8,FALSE)</f>
        <v>Bronze</v>
      </c>
      <c r="H997" t="s">
        <v>1216</v>
      </c>
      <c r="I997" s="16">
        <v>45373</v>
      </c>
      <c r="J997" t="s">
        <v>1579</v>
      </c>
      <c r="K997" t="str">
        <f>VLOOKUP($J997,'Product_Dim (2)'!$A$2:$G$101,{3,4,5,6},FALSE)</f>
        <v>Sports</v>
      </c>
      <c r="L997" t="str">
        <f>VLOOKUP($J997,'Product_Dim (2)'!$A$2:$G$101,{4,5,6},FALSE)</f>
        <v>Outdoor</v>
      </c>
      <c r="M997" s="6">
        <f t="array" ref="M997">VLOOKUP($J997,'Product_Dim (2)'!$A$2:$G$101,{6},FALSE)</f>
        <v>166.06</v>
      </c>
      <c r="N997">
        <f>VLOOKUP($J997,'Product_Dim (2)'!$A$2:$G$101,7,FALSE)</f>
        <v>340</v>
      </c>
      <c r="O997" t="s">
        <v>1759</v>
      </c>
      <c r="P997" t="str">
        <f>VLOOKUP($O997,'Store_Dim (2)'!$A$2:$E$21,2,FALSE)</f>
        <v>Benson-Elliott</v>
      </c>
      <c r="Q997" t="str">
        <f>VLOOKUP(Table6[[#This Row],[Store_ID]],Table4[],3,FALSE)</f>
        <v>East</v>
      </c>
      <c r="R997" t="str">
        <f>VLOOKUP(Table6[[#This Row],[Store_ID]],Table4[],4,FALSE)</f>
        <v>Port Josephberg</v>
      </c>
      <c r="S997" t="str">
        <f>VLOOKUP(Table6[[#This Row],[Store_ID]],Table4[],5,FALSE)</f>
        <v>Online</v>
      </c>
      <c r="T997">
        <v>3</v>
      </c>
      <c r="U997" s="6">
        <v>480.11</v>
      </c>
      <c r="V997" s="10">
        <v>0.11</v>
      </c>
      <c r="W997" t="s">
        <v>1809</v>
      </c>
      <c r="X997" s="6">
        <v>1281.8937000000001</v>
      </c>
      <c r="AE997"/>
    </row>
    <row r="998" spans="1:31" x14ac:dyDescent="0.25">
      <c r="A998" t="s">
        <v>2805</v>
      </c>
      <c r="B998" t="str">
        <f>VLOOKUP(Table6[[#This Row],[Customer_ID]],Table1[[Customer_ID]:[Name]],2,FALSE)</f>
        <v>Timothy Valenzuela</v>
      </c>
      <c r="C998" t="str">
        <f>VLOOKUP(Table6[[#This Row],[Customer_ID]],Table1[[Customer_ID]:[City]],5,FALSE)</f>
        <v>Stevensshire</v>
      </c>
      <c r="D998">
        <f>VLOOKUP(Table6[[#This Row],[Customer_ID]],Table1[],3,FALSE)</f>
        <v>53</v>
      </c>
      <c r="E998" t="str">
        <f>VLOOKUP(Table6[[#This Row],[Customer_ID]],Table1[],4,FALSE)</f>
        <v>Male</v>
      </c>
      <c r="F998" t="str">
        <f>VLOOKUP(Table6[[#This Row],[Customer_ID]],Table1[],6,FALSE)</f>
        <v>Missouri</v>
      </c>
      <c r="G998" t="str">
        <f>VLOOKUP(Table6[[#This Row],[Customer_ID]],Table1[],8,FALSE)</f>
        <v>Platinum</v>
      </c>
      <c r="H998" t="s">
        <v>1198</v>
      </c>
      <c r="I998" s="16">
        <v>45579</v>
      </c>
      <c r="J998" t="s">
        <v>1627</v>
      </c>
      <c r="K998" t="str">
        <f>VLOOKUP($J998,'Product_Dim (2)'!$A$2:$G$101,{3,4,5,6},FALSE)</f>
        <v>Electronics</v>
      </c>
      <c r="L998" t="str">
        <f>VLOOKUP($J998,'Product_Dim (2)'!$A$2:$G$101,{4,5,6},FALSE)</f>
        <v>Accessories</v>
      </c>
      <c r="M998" s="6">
        <f t="array" ref="M998">VLOOKUP($J998,'Product_Dim (2)'!$A$2:$G$101,{6},FALSE)</f>
        <v>177.98</v>
      </c>
      <c r="N998">
        <f>VLOOKUP($J998,'Product_Dim (2)'!$A$2:$G$101,7,FALSE)</f>
        <v>103</v>
      </c>
      <c r="O998" t="s">
        <v>1759</v>
      </c>
      <c r="P998" t="str">
        <f>VLOOKUP($O998,'Store_Dim (2)'!$A$2:$E$21,2,FALSE)</f>
        <v>Benson-Elliott</v>
      </c>
      <c r="Q998" t="str">
        <f>VLOOKUP(Table6[[#This Row],[Store_ID]],Table4[],3,FALSE)</f>
        <v>East</v>
      </c>
      <c r="R998" t="str">
        <f>VLOOKUP(Table6[[#This Row],[Store_ID]],Table4[],4,FALSE)</f>
        <v>Port Josephberg</v>
      </c>
      <c r="S998" t="str">
        <f>VLOOKUP(Table6[[#This Row],[Store_ID]],Table4[],5,FALSE)</f>
        <v>Online</v>
      </c>
      <c r="T998">
        <v>4</v>
      </c>
      <c r="U998" s="6">
        <v>826.55</v>
      </c>
      <c r="V998" s="10">
        <v>0.28000000000000003</v>
      </c>
      <c r="W998" t="s">
        <v>1807</v>
      </c>
      <c r="X998" s="6">
        <v>2380.4639999999999</v>
      </c>
      <c r="AE998"/>
    </row>
    <row r="999" spans="1:31" x14ac:dyDescent="0.25">
      <c r="A999" t="s">
        <v>2806</v>
      </c>
      <c r="B999" t="str">
        <f>VLOOKUP(Table6[[#This Row],[Customer_ID]],Table1[[Customer_ID]:[Name]],2,FALSE)</f>
        <v>Christopher Stewart</v>
      </c>
      <c r="C999" t="str">
        <f>VLOOKUP(Table6[[#This Row],[Customer_ID]],Table1[[Customer_ID]:[City]],5,FALSE)</f>
        <v>Amandaside</v>
      </c>
      <c r="D999">
        <f>VLOOKUP(Table6[[#This Row],[Customer_ID]],Table1[],3,FALSE)</f>
        <v>21</v>
      </c>
      <c r="E999" t="str">
        <f>VLOOKUP(Table6[[#This Row],[Customer_ID]],Table1[],4,FALSE)</f>
        <v>Male</v>
      </c>
      <c r="F999" t="str">
        <f>VLOOKUP(Table6[[#This Row],[Customer_ID]],Table1[],6,FALSE)</f>
        <v>New York</v>
      </c>
      <c r="G999" t="str">
        <f>VLOOKUP(Table6[[#This Row],[Customer_ID]],Table1[],8,FALSE)</f>
        <v>Bronze</v>
      </c>
      <c r="H999" t="s">
        <v>619</v>
      </c>
      <c r="I999" s="16">
        <v>45805</v>
      </c>
      <c r="J999" t="s">
        <v>1585</v>
      </c>
      <c r="K999" t="str">
        <f>VLOOKUP($J999,'Product_Dim (2)'!$A$2:$G$101,{3,4,5,6},FALSE)</f>
        <v>Home</v>
      </c>
      <c r="L999" t="str">
        <f>VLOOKUP($J999,'Product_Dim (2)'!$A$2:$G$101,{4,5,6},FALSE)</f>
        <v>Decor</v>
      </c>
      <c r="M999" s="6">
        <f t="array" ref="M999">VLOOKUP($J999,'Product_Dim (2)'!$A$2:$G$101,{6},FALSE)</f>
        <v>234.80599999999998</v>
      </c>
      <c r="N999">
        <f>VLOOKUP($J999,'Product_Dim (2)'!$A$2:$G$101,7,FALSE)</f>
        <v>378</v>
      </c>
      <c r="O999" t="s">
        <v>1749</v>
      </c>
      <c r="P999" t="str">
        <f>VLOOKUP($O999,'Store_Dim (2)'!$A$2:$E$21,2,FALSE)</f>
        <v>Johnson-Wright</v>
      </c>
      <c r="Q999" t="str">
        <f>VLOOKUP(Table6[[#This Row],[Store_ID]],Table4[],3,FALSE)</f>
        <v>North</v>
      </c>
      <c r="R999" t="str">
        <f>VLOOKUP(Table6[[#This Row],[Store_ID]],Table4[],4,FALSE)</f>
        <v>Hoodberg</v>
      </c>
      <c r="S999" t="str">
        <f>VLOOKUP(Table6[[#This Row],[Store_ID]],Table4[],5,FALSE)</f>
        <v>Outlet</v>
      </c>
      <c r="T999">
        <v>3</v>
      </c>
      <c r="U999" s="6">
        <v>530.16999999999996</v>
      </c>
      <c r="V999" s="10">
        <v>0.18</v>
      </c>
      <c r="W999" t="s">
        <v>1809</v>
      </c>
      <c r="X999" s="6">
        <v>1304.2182</v>
      </c>
      <c r="AE999"/>
    </row>
    <row r="1000" spans="1:31" x14ac:dyDescent="0.25">
      <c r="A1000" t="s">
        <v>2807</v>
      </c>
      <c r="B1000" t="str">
        <f>VLOOKUP(Table6[[#This Row],[Customer_ID]],Table1[[Customer_ID]:[Name]],2,FALSE)</f>
        <v>Joseph Mendoza</v>
      </c>
      <c r="C1000" t="str">
        <f>VLOOKUP(Table6[[#This Row],[Customer_ID]],Table1[[Customer_ID]:[City]],5,FALSE)</f>
        <v>Ashleymouth</v>
      </c>
      <c r="D1000">
        <f>VLOOKUP(Table6[[#This Row],[Customer_ID]],Table1[],3,FALSE)</f>
        <v>33</v>
      </c>
      <c r="E1000" t="str">
        <f>VLOOKUP(Table6[[#This Row],[Customer_ID]],Table1[],4,FALSE)</f>
        <v>Male</v>
      </c>
      <c r="F1000" t="str">
        <f>VLOOKUP(Table6[[#This Row],[Customer_ID]],Table1[],6,FALSE)</f>
        <v>Maryland</v>
      </c>
      <c r="G1000" t="str">
        <f>VLOOKUP(Table6[[#This Row],[Customer_ID]],Table1[],8,FALSE)</f>
        <v>Gold</v>
      </c>
      <c r="H1000" t="s">
        <v>1252</v>
      </c>
      <c r="I1000" s="16">
        <v>45522</v>
      </c>
      <c r="J1000" t="s">
        <v>1599</v>
      </c>
      <c r="K1000" t="str">
        <f>VLOOKUP($J1000,'Product_Dim (2)'!$A$2:$G$101,{3,4,5,6},FALSE)</f>
        <v>Electronics</v>
      </c>
      <c r="L1000" t="str">
        <f>VLOOKUP($J1000,'Product_Dim (2)'!$A$2:$G$101,{4,5,6},FALSE)</f>
        <v>Computer</v>
      </c>
      <c r="M1000" s="6">
        <f t="array" ref="M1000">VLOOKUP($J1000,'Product_Dim (2)'!$A$2:$G$101,{6},FALSE)</f>
        <v>419.28</v>
      </c>
      <c r="N1000">
        <f>VLOOKUP($J1000,'Product_Dim (2)'!$A$2:$G$101,7,FALSE)</f>
        <v>86</v>
      </c>
      <c r="O1000" t="s">
        <v>1790</v>
      </c>
      <c r="P1000" t="str">
        <f>VLOOKUP($O1000,'Store_Dim (2)'!$A$2:$E$21,2,FALSE)</f>
        <v>Holloway Ltd</v>
      </c>
      <c r="Q1000" t="str">
        <f>VLOOKUP(Table6[[#This Row],[Store_ID]],Table4[],3,FALSE)</f>
        <v>North</v>
      </c>
      <c r="R1000" t="str">
        <f>VLOOKUP(Table6[[#This Row],[Store_ID]],Table4[],4,FALSE)</f>
        <v>Bensonhaven</v>
      </c>
      <c r="S1000" t="str">
        <f>VLOOKUP(Table6[[#This Row],[Store_ID]],Table4[],5,FALSE)</f>
        <v>Flagship</v>
      </c>
      <c r="T1000">
        <v>3</v>
      </c>
      <c r="U1000" s="6">
        <v>336.17</v>
      </c>
      <c r="V1000" s="10">
        <v>0.04</v>
      </c>
      <c r="W1000" t="s">
        <v>1812</v>
      </c>
      <c r="X1000" s="6">
        <v>968.16959999999995</v>
      </c>
      <c r="AE1000"/>
    </row>
    <row r="1001" spans="1:31" x14ac:dyDescent="0.25">
      <c r="A1001" t="s">
        <v>2808</v>
      </c>
      <c r="B1001" t="str">
        <f>VLOOKUP(Table6[[#This Row],[Customer_ID]],Table1[[Customer_ID]:[Name]],2,FALSE)</f>
        <v>Holly Robinson</v>
      </c>
      <c r="C1001" t="str">
        <f>VLOOKUP(Table6[[#This Row],[Customer_ID]],Table1[[Customer_ID]:[City]],5,FALSE)</f>
        <v>East Amy</v>
      </c>
      <c r="D1001">
        <f>VLOOKUP(Table6[[#This Row],[Customer_ID]],Table1[],3,FALSE)</f>
        <v>45</v>
      </c>
      <c r="E1001" t="str">
        <f>VLOOKUP(Table6[[#This Row],[Customer_ID]],Table1[],4,FALSE)</f>
        <v>Female</v>
      </c>
      <c r="F1001" t="str">
        <f>VLOOKUP(Table6[[#This Row],[Customer_ID]],Table1[],6,FALSE)</f>
        <v>Washington</v>
      </c>
      <c r="G1001" t="str">
        <f>VLOOKUP(Table6[[#This Row],[Customer_ID]],Table1[],8,FALSE)</f>
        <v>Platinum</v>
      </c>
      <c r="H1001" t="s">
        <v>1292</v>
      </c>
      <c r="I1001" s="16">
        <v>45304</v>
      </c>
      <c r="J1001" t="s">
        <v>1693</v>
      </c>
      <c r="K1001" t="str">
        <f>VLOOKUP($J1001,'Product_Dim (2)'!$A$2:$G$101,{3,4,5,6},FALSE)</f>
        <v>Sports</v>
      </c>
      <c r="L1001" t="str">
        <f>VLOOKUP($J1001,'Product_Dim (2)'!$A$2:$G$101,{4,5,6},FALSE)</f>
        <v>Equipment</v>
      </c>
      <c r="M1001" s="6">
        <f t="array" ref="M1001">VLOOKUP($J1001,'Product_Dim (2)'!$A$2:$G$101,{6},FALSE)</f>
        <v>285.54000000000002</v>
      </c>
      <c r="N1001">
        <f>VLOOKUP($J1001,'Product_Dim (2)'!$A$2:$G$101,7,FALSE)</f>
        <v>358</v>
      </c>
      <c r="O1001" t="s">
        <v>1765</v>
      </c>
      <c r="P1001" t="str">
        <f>VLOOKUP($O1001,'Store_Dim (2)'!$A$2:$E$21,2,FALSE)</f>
        <v>Bean, Jones and Park</v>
      </c>
      <c r="Q1001" t="str">
        <f>VLOOKUP(Table6[[#This Row],[Store_ID]],Table4[],3,FALSE)</f>
        <v>West</v>
      </c>
      <c r="R1001" t="str">
        <f>VLOOKUP(Table6[[#This Row],[Store_ID]],Table4[],4,FALSE)</f>
        <v>Thompsonborough</v>
      </c>
      <c r="S1001" t="str">
        <f>VLOOKUP(Table6[[#This Row],[Store_ID]],Table4[],5,FALSE)</f>
        <v>Online</v>
      </c>
      <c r="T1001">
        <v>4</v>
      </c>
      <c r="U1001" s="6">
        <v>22.51</v>
      </c>
      <c r="V1001" s="10">
        <v>0.27</v>
      </c>
      <c r="W1001" t="s">
        <v>1809</v>
      </c>
      <c r="X1001" s="6">
        <v>65.729200000000006</v>
      </c>
      <c r="AE1001"/>
    </row>
    <row r="1002" spans="1:31" x14ac:dyDescent="0.25">
      <c r="A1002" t="s">
        <v>2809</v>
      </c>
      <c r="B1002" t="str">
        <f>VLOOKUP(Table6[[#This Row],[Customer_ID]],Table1[[Customer_ID]:[Name]],2,FALSE)</f>
        <v>Christopher Stewart</v>
      </c>
      <c r="C1002" t="str">
        <f>VLOOKUP(Table6[[#This Row],[Customer_ID]],Table1[[Customer_ID]:[City]],5,FALSE)</f>
        <v>Amandaside</v>
      </c>
      <c r="D1002">
        <f>VLOOKUP(Table6[[#This Row],[Customer_ID]],Table1[],3,FALSE)</f>
        <v>21</v>
      </c>
      <c r="E1002" t="str">
        <f>VLOOKUP(Table6[[#This Row],[Customer_ID]],Table1[],4,FALSE)</f>
        <v>Male</v>
      </c>
      <c r="F1002" t="str">
        <f>VLOOKUP(Table6[[#This Row],[Customer_ID]],Table1[],6,FALSE)</f>
        <v>New York</v>
      </c>
      <c r="G1002" t="str">
        <f>VLOOKUP(Table6[[#This Row],[Customer_ID]],Table1[],8,FALSE)</f>
        <v>Bronze</v>
      </c>
      <c r="H1002" t="s">
        <v>619</v>
      </c>
      <c r="I1002" s="16">
        <v>45456</v>
      </c>
      <c r="J1002" t="s">
        <v>1649</v>
      </c>
      <c r="K1002" t="str">
        <f>VLOOKUP($J1002,'Product_Dim (2)'!$A$2:$G$101,{3,4,5,6},FALSE)</f>
        <v>Beauty</v>
      </c>
      <c r="L1002" t="str">
        <f>VLOOKUP($J1002,'Product_Dim (2)'!$A$2:$G$101,{4,5,6},FALSE)</f>
        <v>Haircare</v>
      </c>
      <c r="M1002" s="6">
        <f t="array" ref="M1002">VLOOKUP($J1002,'Product_Dim (2)'!$A$2:$G$101,{6},FALSE)</f>
        <v>17.309999999999999</v>
      </c>
      <c r="N1002">
        <f>VLOOKUP($J1002,'Product_Dim (2)'!$A$2:$G$101,7,FALSE)</f>
        <v>399</v>
      </c>
      <c r="O1002" t="s">
        <v>1744</v>
      </c>
      <c r="P1002" t="str">
        <f>VLOOKUP($O1002,'Store_Dim (2)'!$A$2:$E$21,2,FALSE)</f>
        <v>Black-Horn</v>
      </c>
      <c r="Q1002" t="str">
        <f>VLOOKUP(Table6[[#This Row],[Store_ID]],Table4[],3,FALSE)</f>
        <v>South</v>
      </c>
      <c r="R1002" t="str">
        <f>VLOOKUP(Table6[[#This Row],[Store_ID]],Table4[],4,FALSE)</f>
        <v>North Nancyview</v>
      </c>
      <c r="S1002" t="str">
        <f>VLOOKUP(Table6[[#This Row],[Store_ID]],Table4[],5,FALSE)</f>
        <v>Outlet</v>
      </c>
      <c r="T1002">
        <v>2</v>
      </c>
      <c r="U1002" s="6">
        <v>909.51</v>
      </c>
      <c r="V1002" s="10">
        <v>0.27</v>
      </c>
      <c r="W1002" t="s">
        <v>1807</v>
      </c>
      <c r="X1002" s="6">
        <v>1327.8846000000001</v>
      </c>
      <c r="AE1002"/>
    </row>
    <row r="1003" spans="1:31" x14ac:dyDescent="0.25">
      <c r="A1003" t="s">
        <v>2810</v>
      </c>
      <c r="B1003" t="str">
        <f>VLOOKUP(Table6[[#This Row],[Customer_ID]],Table1[[Customer_ID]:[Name]],2,FALSE)</f>
        <v>Debra Liu</v>
      </c>
      <c r="C1003" t="str">
        <f>VLOOKUP(Table6[[#This Row],[Customer_ID]],Table1[[Customer_ID]:[City]],5,FALSE)</f>
        <v>South Timtown</v>
      </c>
      <c r="D1003">
        <f>VLOOKUP(Table6[[#This Row],[Customer_ID]],Table1[],3,FALSE)</f>
        <v>55</v>
      </c>
      <c r="E1003" t="str">
        <f>VLOOKUP(Table6[[#This Row],[Customer_ID]],Table1[],4,FALSE)</f>
        <v>Male</v>
      </c>
      <c r="F1003" t="str">
        <f>VLOOKUP(Table6[[#This Row],[Customer_ID]],Table1[],6,FALSE)</f>
        <v>Minnesota</v>
      </c>
      <c r="G1003" t="str">
        <f>VLOOKUP(Table6[[#This Row],[Customer_ID]],Table1[],8,FALSE)</f>
        <v>Bronze</v>
      </c>
      <c r="H1003" t="s">
        <v>195</v>
      </c>
      <c r="I1003" s="16">
        <v>45776</v>
      </c>
      <c r="J1003" t="s">
        <v>1669</v>
      </c>
      <c r="K1003" t="str">
        <f>VLOOKUP($J1003,'Product_Dim (2)'!$A$2:$G$101,{3,4,5,6},FALSE)</f>
        <v>Clothing</v>
      </c>
      <c r="L1003" t="str">
        <f>VLOOKUP($J1003,'Product_Dim (2)'!$A$2:$G$101,{4,5,6},FALSE)</f>
        <v>Bottoms</v>
      </c>
      <c r="M1003" s="6">
        <f t="array" ref="M1003">VLOOKUP($J1003,'Product_Dim (2)'!$A$2:$G$101,{6},FALSE)</f>
        <v>218.22</v>
      </c>
      <c r="N1003">
        <f>VLOOKUP($J1003,'Product_Dim (2)'!$A$2:$G$101,7,FALSE)</f>
        <v>224</v>
      </c>
      <c r="O1003" t="s">
        <v>1782</v>
      </c>
      <c r="P1003" t="str">
        <f>VLOOKUP($O1003,'Store_Dim (2)'!$A$2:$E$21,2,FALSE)</f>
        <v>Mcdonald Inc</v>
      </c>
      <c r="Q1003" t="str">
        <f>VLOOKUP(Table6[[#This Row],[Store_ID]],Table4[],3,FALSE)</f>
        <v>South</v>
      </c>
      <c r="R1003" t="str">
        <f>VLOOKUP(Table6[[#This Row],[Store_ID]],Table4[],4,FALSE)</f>
        <v>Christopherland</v>
      </c>
      <c r="S1003" t="str">
        <f>VLOOKUP(Table6[[#This Row],[Store_ID]],Table4[],5,FALSE)</f>
        <v>Outlet</v>
      </c>
      <c r="T1003">
        <v>4</v>
      </c>
      <c r="U1003" s="6">
        <v>593.84</v>
      </c>
      <c r="V1003" s="10">
        <v>0.24</v>
      </c>
      <c r="W1003" t="s">
        <v>1809</v>
      </c>
      <c r="X1003" s="6">
        <v>1805.2736</v>
      </c>
      <c r="AE1003"/>
    </row>
    <row r="1004" spans="1:31" x14ac:dyDescent="0.25">
      <c r="A1004" t="s">
        <v>2811</v>
      </c>
      <c r="B1004" t="str">
        <f>VLOOKUP(Table6[[#This Row],[Customer_ID]],Table1[[Customer_ID]:[Name]],2,FALSE)</f>
        <v>Amy Walker</v>
      </c>
      <c r="C1004" t="str">
        <f>VLOOKUP(Table6[[#This Row],[Customer_ID]],Table1[[Customer_ID]:[City]],5,FALSE)</f>
        <v>Smithland</v>
      </c>
      <c r="D1004">
        <f>VLOOKUP(Table6[[#This Row],[Customer_ID]],Table1[],3,FALSE)</f>
        <v>27</v>
      </c>
      <c r="E1004" t="str">
        <f>VLOOKUP(Table6[[#This Row],[Customer_ID]],Table1[],4,FALSE)</f>
        <v>Male</v>
      </c>
      <c r="F1004" t="str">
        <f>VLOOKUP(Table6[[#This Row],[Customer_ID]],Table1[],6,FALSE)</f>
        <v>West Virginia</v>
      </c>
      <c r="G1004" t="str">
        <f>VLOOKUP(Table6[[#This Row],[Customer_ID]],Table1[],8,FALSE)</f>
        <v>Silver</v>
      </c>
      <c r="H1004" t="s">
        <v>379</v>
      </c>
      <c r="I1004" s="16">
        <v>45566</v>
      </c>
      <c r="J1004" t="s">
        <v>1677</v>
      </c>
      <c r="K1004" t="str">
        <f>VLOOKUP($J1004,'Product_Dim (2)'!$A$2:$G$101,{3,4,5,6},FALSE)</f>
        <v>Sports</v>
      </c>
      <c r="L1004" t="str">
        <f>VLOOKUP($J1004,'Product_Dim (2)'!$A$2:$G$101,{4,5,6},FALSE)</f>
        <v>Team Sports</v>
      </c>
      <c r="M1004" s="6">
        <f t="array" ref="M1004">VLOOKUP($J1004,'Product_Dim (2)'!$A$2:$G$101,{6},FALSE)</f>
        <v>107.06</v>
      </c>
      <c r="N1004">
        <f>VLOOKUP($J1004,'Product_Dim (2)'!$A$2:$G$101,7,FALSE)</f>
        <v>359</v>
      </c>
      <c r="O1004" t="s">
        <v>1772</v>
      </c>
      <c r="P1004" t="str">
        <f>VLOOKUP($O1004,'Store_Dim (2)'!$A$2:$E$21,2,FALSE)</f>
        <v>Hill, Wagner and Ballard</v>
      </c>
      <c r="Q1004" t="str">
        <f>VLOOKUP(Table6[[#This Row],[Store_ID]],Table4[],3,FALSE)</f>
        <v>East</v>
      </c>
      <c r="R1004" t="str">
        <f>VLOOKUP(Table6[[#This Row],[Store_ID]],Table4[],4,FALSE)</f>
        <v>East Davidville</v>
      </c>
      <c r="S1004" t="str">
        <f>VLOOKUP(Table6[[#This Row],[Store_ID]],Table4[],5,FALSE)</f>
        <v>Online</v>
      </c>
      <c r="T1004">
        <v>3</v>
      </c>
      <c r="U1004" s="6">
        <v>909.11</v>
      </c>
      <c r="V1004" s="10">
        <v>0.23</v>
      </c>
      <c r="W1004" t="s">
        <v>1812</v>
      </c>
      <c r="X1004" s="6">
        <v>2100.0441000000001</v>
      </c>
      <c r="AE1004"/>
    </row>
    <row r="1005" spans="1:31" x14ac:dyDescent="0.25">
      <c r="A1005" t="s">
        <v>2812</v>
      </c>
      <c r="B1005" t="str">
        <f>VLOOKUP(Table6[[#This Row],[Customer_ID]],Table1[[Customer_ID]:[Name]],2,FALSE)</f>
        <v>John Donaldson</v>
      </c>
      <c r="C1005" t="str">
        <f>VLOOKUP(Table6[[#This Row],[Customer_ID]],Table1[[Customer_ID]:[City]],5,FALSE)</f>
        <v>New Edward</v>
      </c>
      <c r="D1005">
        <f>VLOOKUP(Table6[[#This Row],[Customer_ID]],Table1[],3,FALSE)</f>
        <v>27</v>
      </c>
      <c r="E1005" t="str">
        <f>VLOOKUP(Table6[[#This Row],[Customer_ID]],Table1[],4,FALSE)</f>
        <v>Male</v>
      </c>
      <c r="F1005" t="str">
        <f>VLOOKUP(Table6[[#This Row],[Customer_ID]],Table1[],6,FALSE)</f>
        <v>Maine</v>
      </c>
      <c r="G1005" t="str">
        <f>VLOOKUP(Table6[[#This Row],[Customer_ID]],Table1[],8,FALSE)</f>
        <v>Bronze</v>
      </c>
      <c r="H1005" t="s">
        <v>1229</v>
      </c>
      <c r="I1005" s="16">
        <v>45542</v>
      </c>
      <c r="J1005" t="s">
        <v>1579</v>
      </c>
      <c r="K1005" t="str">
        <f>VLOOKUP($J1005,'Product_Dim (2)'!$A$2:$G$101,{3,4,5,6},FALSE)</f>
        <v>Sports</v>
      </c>
      <c r="L1005" t="str">
        <f>VLOOKUP($J1005,'Product_Dim (2)'!$A$2:$G$101,{4,5,6},FALSE)</f>
        <v>Outdoor</v>
      </c>
      <c r="M1005" s="6">
        <f t="array" ref="M1005">VLOOKUP($J1005,'Product_Dim (2)'!$A$2:$G$101,{6},FALSE)</f>
        <v>166.06</v>
      </c>
      <c r="N1005">
        <f>VLOOKUP($J1005,'Product_Dim (2)'!$A$2:$G$101,7,FALSE)</f>
        <v>340</v>
      </c>
      <c r="O1005" t="s">
        <v>1740</v>
      </c>
      <c r="P1005" t="str">
        <f>VLOOKUP($O1005,'Store_Dim (2)'!$A$2:$E$21,2,FALSE)</f>
        <v>Martinez, Adkins and Johnson</v>
      </c>
      <c r="Q1005" t="str">
        <f>VLOOKUP(Table6[[#This Row],[Store_ID]],Table4[],3,FALSE)</f>
        <v>North</v>
      </c>
      <c r="R1005" t="str">
        <f>VLOOKUP(Table6[[#This Row],[Store_ID]],Table4[],4,FALSE)</f>
        <v>Danielmouth</v>
      </c>
      <c r="S1005" t="str">
        <f>VLOOKUP(Table6[[#This Row],[Store_ID]],Table4[],5,FALSE)</f>
        <v>Flagship</v>
      </c>
      <c r="T1005">
        <v>4</v>
      </c>
      <c r="U1005" s="6">
        <v>996.85</v>
      </c>
      <c r="V1005" s="10">
        <v>0.24</v>
      </c>
      <c r="W1005" t="s">
        <v>1809</v>
      </c>
      <c r="X1005" s="6">
        <v>3030.424</v>
      </c>
      <c r="AE1005"/>
    </row>
    <row r="1006" spans="1:31" x14ac:dyDescent="0.25">
      <c r="A1006" t="s">
        <v>2813</v>
      </c>
      <c r="B1006" t="str">
        <f>VLOOKUP(Table6[[#This Row],[Customer_ID]],Table1[[Customer_ID]:[Name]],2,FALSE)</f>
        <v>Matthew Avery</v>
      </c>
      <c r="C1006" t="str">
        <f>VLOOKUP(Table6[[#This Row],[Customer_ID]],Table1[[Customer_ID]:[City]],5,FALSE)</f>
        <v>Lake Melissashire</v>
      </c>
      <c r="D1006">
        <f>VLOOKUP(Table6[[#This Row],[Customer_ID]],Table1[],3,FALSE)</f>
        <v>29</v>
      </c>
      <c r="E1006" t="str">
        <f>VLOOKUP(Table6[[#This Row],[Customer_ID]],Table1[],4,FALSE)</f>
        <v>Male</v>
      </c>
      <c r="F1006" t="str">
        <f>VLOOKUP(Table6[[#This Row],[Customer_ID]],Table1[],6,FALSE)</f>
        <v>Oregon</v>
      </c>
      <c r="G1006" t="str">
        <f>VLOOKUP(Table6[[#This Row],[Customer_ID]],Table1[],8,FALSE)</f>
        <v>Silver</v>
      </c>
      <c r="H1006" t="s">
        <v>939</v>
      </c>
      <c r="I1006" s="16">
        <v>45834</v>
      </c>
      <c r="J1006" t="s">
        <v>1526</v>
      </c>
      <c r="K1006" t="str">
        <f>VLOOKUP($J1006,'Product_Dim (2)'!$A$2:$G$101,{3,4,5,6},FALSE)</f>
        <v>Electronics</v>
      </c>
      <c r="L1006" t="str">
        <f>VLOOKUP($J1006,'Product_Dim (2)'!$A$2:$G$101,{4,5,6},FALSE)</f>
        <v>Computer</v>
      </c>
      <c r="M1006" s="6">
        <f t="array" ref="M1006">VLOOKUP($J1006,'Product_Dim (2)'!$A$2:$G$101,{6},FALSE)</f>
        <v>112.42</v>
      </c>
      <c r="N1006">
        <f>VLOOKUP($J1006,'Product_Dim (2)'!$A$2:$G$101,7,FALSE)</f>
        <v>416</v>
      </c>
      <c r="O1006" t="s">
        <v>1790</v>
      </c>
      <c r="P1006" t="str">
        <f>VLOOKUP($O1006,'Store_Dim (2)'!$A$2:$E$21,2,FALSE)</f>
        <v>Holloway Ltd</v>
      </c>
      <c r="Q1006" t="str">
        <f>VLOOKUP(Table6[[#This Row],[Store_ID]],Table4[],3,FALSE)</f>
        <v>North</v>
      </c>
      <c r="R1006" t="str">
        <f>VLOOKUP(Table6[[#This Row],[Store_ID]],Table4[],4,FALSE)</f>
        <v>Bensonhaven</v>
      </c>
      <c r="S1006" t="str">
        <f>VLOOKUP(Table6[[#This Row],[Store_ID]],Table4[],5,FALSE)</f>
        <v>Flagship</v>
      </c>
      <c r="T1006">
        <v>1</v>
      </c>
      <c r="U1006" s="6">
        <v>522.69000000000005</v>
      </c>
      <c r="V1006" s="10">
        <v>0.06</v>
      </c>
      <c r="W1006" t="s">
        <v>1812</v>
      </c>
      <c r="X1006" s="6">
        <v>491.32860000000011</v>
      </c>
      <c r="AE1006"/>
    </row>
    <row r="1007" spans="1:31" x14ac:dyDescent="0.25">
      <c r="A1007" t="s">
        <v>2814</v>
      </c>
      <c r="B1007" t="str">
        <f>VLOOKUP(Table6[[#This Row],[Customer_ID]],Table1[[Customer_ID]:[Name]],2,FALSE)</f>
        <v>Ashley Ferguson</v>
      </c>
      <c r="C1007" t="str">
        <f>VLOOKUP(Table6[[#This Row],[Customer_ID]],Table1[[Customer_ID]:[City]],5,FALSE)</f>
        <v>Sarahmouth</v>
      </c>
      <c r="D1007">
        <f>VLOOKUP(Table6[[#This Row],[Customer_ID]],Table1[],3,FALSE)</f>
        <v>46</v>
      </c>
      <c r="E1007" t="str">
        <f>VLOOKUP(Table6[[#This Row],[Customer_ID]],Table1[],4,FALSE)</f>
        <v>Male</v>
      </c>
      <c r="F1007" t="str">
        <f>VLOOKUP(Table6[[#This Row],[Customer_ID]],Table1[],6,FALSE)</f>
        <v>Pennsylvania</v>
      </c>
      <c r="G1007" t="str">
        <f>VLOOKUP(Table6[[#This Row],[Customer_ID]],Table1[],8,FALSE)</f>
        <v>Gold</v>
      </c>
      <c r="H1007" t="s">
        <v>631</v>
      </c>
      <c r="I1007" s="16">
        <v>45405</v>
      </c>
      <c r="J1007" t="s">
        <v>1639</v>
      </c>
      <c r="K1007" t="str">
        <f>VLOOKUP($J1007,'Product_Dim (2)'!$A$2:$G$101,{3,4,5,6},FALSE)</f>
        <v>Sports</v>
      </c>
      <c r="L1007" t="str">
        <f>VLOOKUP($J1007,'Product_Dim (2)'!$A$2:$G$101,{4,5,6},FALSE)</f>
        <v>Accessories</v>
      </c>
      <c r="M1007" s="6">
        <f t="array" ref="M1007">VLOOKUP($J1007,'Product_Dim (2)'!$A$2:$G$101,{6},FALSE)</f>
        <v>434.84</v>
      </c>
      <c r="N1007">
        <f>VLOOKUP($J1007,'Product_Dim (2)'!$A$2:$G$101,7,FALSE)</f>
        <v>185</v>
      </c>
      <c r="O1007" t="s">
        <v>1749</v>
      </c>
      <c r="P1007" t="str">
        <f>VLOOKUP($O1007,'Store_Dim (2)'!$A$2:$E$21,2,FALSE)</f>
        <v>Johnson-Wright</v>
      </c>
      <c r="Q1007" t="str">
        <f>VLOOKUP(Table6[[#This Row],[Store_ID]],Table4[],3,FALSE)</f>
        <v>North</v>
      </c>
      <c r="R1007" t="str">
        <f>VLOOKUP(Table6[[#This Row],[Store_ID]],Table4[],4,FALSE)</f>
        <v>Hoodberg</v>
      </c>
      <c r="S1007" t="str">
        <f>VLOOKUP(Table6[[#This Row],[Store_ID]],Table4[],5,FALSE)</f>
        <v>Outlet</v>
      </c>
      <c r="T1007">
        <v>3</v>
      </c>
      <c r="U1007" s="6">
        <v>261.05</v>
      </c>
      <c r="V1007" s="10">
        <v>0.12</v>
      </c>
      <c r="W1007" t="s">
        <v>1809</v>
      </c>
      <c r="X1007" s="6">
        <v>689.17200000000014</v>
      </c>
      <c r="AE1007"/>
    </row>
    <row r="1008" spans="1:31" x14ac:dyDescent="0.25">
      <c r="A1008" t="s">
        <v>2815</v>
      </c>
      <c r="B1008" t="str">
        <f>VLOOKUP(Table6[[#This Row],[Customer_ID]],Table1[[Customer_ID]:[Name]],2,FALSE)</f>
        <v>Melissa Duffy Md</v>
      </c>
      <c r="C1008" t="str">
        <f>VLOOKUP(Table6[[#This Row],[Customer_ID]],Table1[[Customer_ID]:[City]],5,FALSE)</f>
        <v>East Jenna</v>
      </c>
      <c r="D1008">
        <f>VLOOKUP(Table6[[#This Row],[Customer_ID]],Table1[],3,FALSE)</f>
        <v>58</v>
      </c>
      <c r="E1008" t="str">
        <f>VLOOKUP(Table6[[#This Row],[Customer_ID]],Table1[],4,FALSE)</f>
        <v>Female</v>
      </c>
      <c r="F1008" t="str">
        <f>VLOOKUP(Table6[[#This Row],[Customer_ID]],Table1[],6,FALSE)</f>
        <v>South Carolina</v>
      </c>
      <c r="G1008" t="str">
        <f>VLOOKUP(Table6[[#This Row],[Customer_ID]],Table1[],8,FALSE)</f>
        <v>Bronze</v>
      </c>
      <c r="H1008" t="s">
        <v>310</v>
      </c>
      <c r="I1008" s="16">
        <v>45918</v>
      </c>
      <c r="J1008" t="s">
        <v>1577</v>
      </c>
      <c r="K1008" t="str">
        <f>VLOOKUP($J1008,'Product_Dim (2)'!$A$2:$G$101,{3,4,5,6},FALSE)</f>
        <v>Clothing</v>
      </c>
      <c r="L1008" t="str">
        <f>VLOOKUP($J1008,'Product_Dim (2)'!$A$2:$G$101,{4,5,6},FALSE)</f>
        <v>Tops</v>
      </c>
      <c r="M1008" s="6">
        <f t="array" ref="M1008">VLOOKUP($J1008,'Product_Dim (2)'!$A$2:$G$101,{6},FALSE)</f>
        <v>265.73266666666666</v>
      </c>
      <c r="N1008">
        <f>VLOOKUP($J1008,'Product_Dim (2)'!$A$2:$G$101,7,FALSE)</f>
        <v>360</v>
      </c>
      <c r="O1008" t="s">
        <v>1790</v>
      </c>
      <c r="P1008" t="str">
        <f>VLOOKUP($O1008,'Store_Dim (2)'!$A$2:$E$21,2,FALSE)</f>
        <v>Holloway Ltd</v>
      </c>
      <c r="Q1008" t="str">
        <f>VLOOKUP(Table6[[#This Row],[Store_ID]],Table4[],3,FALSE)</f>
        <v>North</v>
      </c>
      <c r="R1008" t="str">
        <f>VLOOKUP(Table6[[#This Row],[Store_ID]],Table4[],4,FALSE)</f>
        <v>Bensonhaven</v>
      </c>
      <c r="S1008" t="str">
        <f>VLOOKUP(Table6[[#This Row],[Store_ID]],Table4[],5,FALSE)</f>
        <v>Flagship</v>
      </c>
      <c r="T1008">
        <v>3</v>
      </c>
      <c r="U1008" s="6">
        <v>644.73</v>
      </c>
      <c r="V1008" s="10">
        <v>0.01</v>
      </c>
      <c r="W1008" t="s">
        <v>1812</v>
      </c>
      <c r="X1008" s="6">
        <v>1914.8480999999999</v>
      </c>
      <c r="AE1008"/>
    </row>
    <row r="1009" spans="1:31" x14ac:dyDescent="0.25">
      <c r="A1009" t="s">
        <v>2816</v>
      </c>
      <c r="B1009" t="str">
        <f>VLOOKUP(Table6[[#This Row],[Customer_ID]],Table1[[Customer_ID]:[Name]],2,FALSE)</f>
        <v>Wanda Snyder</v>
      </c>
      <c r="C1009" t="str">
        <f>VLOOKUP(Table6[[#This Row],[Customer_ID]],Table1[[Customer_ID]:[City]],5,FALSE)</f>
        <v>Frostmouth</v>
      </c>
      <c r="D1009">
        <f>VLOOKUP(Table6[[#This Row],[Customer_ID]],Table1[],3,FALSE)</f>
        <v>54</v>
      </c>
      <c r="E1009" t="str">
        <f>VLOOKUP(Table6[[#This Row],[Customer_ID]],Table1[],4,FALSE)</f>
        <v>Male</v>
      </c>
      <c r="F1009" t="str">
        <f>VLOOKUP(Table6[[#This Row],[Customer_ID]],Table1[],6,FALSE)</f>
        <v>Vermont</v>
      </c>
      <c r="G1009" t="str">
        <f>VLOOKUP(Table6[[#This Row],[Customer_ID]],Table1[],8,FALSE)</f>
        <v>Bronze</v>
      </c>
      <c r="H1009" t="s">
        <v>642</v>
      </c>
      <c r="I1009" s="16">
        <v>45217</v>
      </c>
      <c r="J1009" t="s">
        <v>1681</v>
      </c>
      <c r="K1009" t="str">
        <f>VLOOKUP($J1009,'Product_Dim (2)'!$A$2:$G$101,{3,4,5,6},FALSE)</f>
        <v>Clothing</v>
      </c>
      <c r="L1009" t="str">
        <f>VLOOKUP($J1009,'Product_Dim (2)'!$A$2:$G$101,{4,5,6},FALSE)</f>
        <v>Footwear</v>
      </c>
      <c r="M1009" s="6">
        <f t="array" ref="M1009">VLOOKUP($J1009,'Product_Dim (2)'!$A$2:$G$101,{6},FALSE)</f>
        <v>158.13999999999999</v>
      </c>
      <c r="N1009">
        <f>VLOOKUP($J1009,'Product_Dim (2)'!$A$2:$G$101,7,FALSE)</f>
        <v>82</v>
      </c>
      <c r="O1009" t="s">
        <v>1744</v>
      </c>
      <c r="P1009" t="str">
        <f>VLOOKUP($O1009,'Store_Dim (2)'!$A$2:$E$21,2,FALSE)</f>
        <v>Black-Horn</v>
      </c>
      <c r="Q1009" t="str">
        <f>VLOOKUP(Table6[[#This Row],[Store_ID]],Table4[],3,FALSE)</f>
        <v>South</v>
      </c>
      <c r="R1009" t="str">
        <f>VLOOKUP(Table6[[#This Row],[Store_ID]],Table4[],4,FALSE)</f>
        <v>North Nancyview</v>
      </c>
      <c r="S1009" t="str">
        <f>VLOOKUP(Table6[[#This Row],[Store_ID]],Table4[],5,FALSE)</f>
        <v>Outlet</v>
      </c>
      <c r="T1009">
        <v>2</v>
      </c>
      <c r="U1009" s="6">
        <v>541.52</v>
      </c>
      <c r="V1009" s="10">
        <v>0.26</v>
      </c>
      <c r="W1009" t="s">
        <v>1809</v>
      </c>
      <c r="X1009" s="6">
        <v>801.44959999999992</v>
      </c>
      <c r="AE1009"/>
    </row>
    <row r="1010" spans="1:31" x14ac:dyDescent="0.25">
      <c r="A1010" t="s">
        <v>2817</v>
      </c>
      <c r="B1010" t="str">
        <f>VLOOKUP(Table6[[#This Row],[Customer_ID]],Table1[[Customer_ID]:[Name]],2,FALSE)</f>
        <v>Jeanette Nichols</v>
      </c>
      <c r="C1010" t="str">
        <f>VLOOKUP(Table6[[#This Row],[Customer_ID]],Table1[[Customer_ID]:[City]],5,FALSE)</f>
        <v>Aguilarland</v>
      </c>
      <c r="D1010">
        <f>VLOOKUP(Table6[[#This Row],[Customer_ID]],Table1[],3,FALSE)</f>
        <v>28</v>
      </c>
      <c r="E1010" t="str">
        <f>VLOOKUP(Table6[[#This Row],[Customer_ID]],Table1[],4,FALSE)</f>
        <v>Male</v>
      </c>
      <c r="F1010" t="str">
        <f>VLOOKUP(Table6[[#This Row],[Customer_ID]],Table1[],6,FALSE)</f>
        <v>North Carolina</v>
      </c>
      <c r="G1010" t="str">
        <f>VLOOKUP(Table6[[#This Row],[Customer_ID]],Table1[],8,FALSE)</f>
        <v>Platinum</v>
      </c>
      <c r="H1010" t="s">
        <v>1306</v>
      </c>
      <c r="I1010" s="16">
        <v>45259</v>
      </c>
      <c r="J1010" t="s">
        <v>1657</v>
      </c>
      <c r="K1010" t="str">
        <f>VLOOKUP($J1010,'Product_Dim (2)'!$A$2:$G$101,{3,4,5,6},FALSE)</f>
        <v>Beauty</v>
      </c>
      <c r="L1010" t="str">
        <f>VLOOKUP($J1010,'Product_Dim (2)'!$A$2:$G$101,{4,5,6},FALSE)</f>
        <v>Skincare</v>
      </c>
      <c r="M1010" s="6">
        <f t="array" ref="M1010">VLOOKUP($J1010,'Product_Dim (2)'!$A$2:$G$101,{6},FALSE)</f>
        <v>266.86</v>
      </c>
      <c r="N1010">
        <f>VLOOKUP($J1010,'Product_Dim (2)'!$A$2:$G$101,7,FALSE)</f>
        <v>458</v>
      </c>
      <c r="O1010" t="s">
        <v>1772</v>
      </c>
      <c r="P1010" t="str">
        <f>VLOOKUP($O1010,'Store_Dim (2)'!$A$2:$E$21,2,FALSE)</f>
        <v>Hill, Wagner and Ballard</v>
      </c>
      <c r="Q1010" t="str">
        <f>VLOOKUP(Table6[[#This Row],[Store_ID]],Table4[],3,FALSE)</f>
        <v>East</v>
      </c>
      <c r="R1010" t="str">
        <f>VLOOKUP(Table6[[#This Row],[Store_ID]],Table4[],4,FALSE)</f>
        <v>East Davidville</v>
      </c>
      <c r="S1010" t="str">
        <f>VLOOKUP(Table6[[#This Row],[Store_ID]],Table4[],5,FALSE)</f>
        <v>Online</v>
      </c>
      <c r="T1010">
        <v>1</v>
      </c>
      <c r="U1010" s="6">
        <v>395.18</v>
      </c>
      <c r="V1010" s="10">
        <v>0.09</v>
      </c>
      <c r="W1010" t="s">
        <v>1809</v>
      </c>
      <c r="X1010" s="6">
        <v>359.61380000000003</v>
      </c>
      <c r="AE1010"/>
    </row>
    <row r="1011" spans="1:31" x14ac:dyDescent="0.25">
      <c r="A1011" t="s">
        <v>2818</v>
      </c>
      <c r="B1011" t="str">
        <f>VLOOKUP(Table6[[#This Row],[Customer_ID]],Table1[[Customer_ID]:[Name]],2,FALSE)</f>
        <v>Diane Watson</v>
      </c>
      <c r="C1011" t="str">
        <f>VLOOKUP(Table6[[#This Row],[Customer_ID]],Table1[[Customer_ID]:[City]],5,FALSE)</f>
        <v>North Codyport</v>
      </c>
      <c r="D1011">
        <f>VLOOKUP(Table6[[#This Row],[Customer_ID]],Table1[],3,FALSE)</f>
        <v>53</v>
      </c>
      <c r="E1011" t="str">
        <f>VLOOKUP(Table6[[#This Row],[Customer_ID]],Table1[],4,FALSE)</f>
        <v>Female</v>
      </c>
      <c r="F1011" t="str">
        <f>VLOOKUP(Table6[[#This Row],[Customer_ID]],Table1[],6,FALSE)</f>
        <v>Texas</v>
      </c>
      <c r="G1011" t="str">
        <f>VLOOKUP(Table6[[#This Row],[Customer_ID]],Table1[],8,FALSE)</f>
        <v>Platinum</v>
      </c>
      <c r="H1011" t="s">
        <v>351</v>
      </c>
      <c r="I1011" s="16">
        <v>45740</v>
      </c>
      <c r="J1011" t="s">
        <v>1545</v>
      </c>
      <c r="K1011" t="str">
        <f>VLOOKUP($J1011,'Product_Dim (2)'!$A$2:$G$101,{3,4,5,6},FALSE)</f>
        <v>Electronics</v>
      </c>
      <c r="L1011" t="str">
        <f>VLOOKUP($J1011,'Product_Dim (2)'!$A$2:$G$101,{4,5,6},FALSE)</f>
        <v>Audio</v>
      </c>
      <c r="M1011" s="6">
        <f t="array" ref="M1011">VLOOKUP($J1011,'Product_Dim (2)'!$A$2:$G$101,{6},FALSE)</f>
        <v>439.07</v>
      </c>
      <c r="N1011">
        <f>VLOOKUP($J1011,'Product_Dim (2)'!$A$2:$G$101,7,FALSE)</f>
        <v>142</v>
      </c>
      <c r="O1011" t="s">
        <v>1765</v>
      </c>
      <c r="P1011" t="str">
        <f>VLOOKUP($O1011,'Store_Dim (2)'!$A$2:$E$21,2,FALSE)</f>
        <v>Bean, Jones and Park</v>
      </c>
      <c r="Q1011" t="str">
        <f>VLOOKUP(Table6[[#This Row],[Store_ID]],Table4[],3,FALSE)</f>
        <v>West</v>
      </c>
      <c r="R1011" t="str">
        <f>VLOOKUP(Table6[[#This Row],[Store_ID]],Table4[],4,FALSE)</f>
        <v>Thompsonborough</v>
      </c>
      <c r="S1011" t="str">
        <f>VLOOKUP(Table6[[#This Row],[Store_ID]],Table4[],5,FALSE)</f>
        <v>Online</v>
      </c>
      <c r="T1011">
        <v>4</v>
      </c>
      <c r="U1011" s="6">
        <v>56.37</v>
      </c>
      <c r="V1011" s="10">
        <v>0.17</v>
      </c>
      <c r="W1011" t="s">
        <v>1807</v>
      </c>
      <c r="X1011" s="6">
        <v>187.14840000000001</v>
      </c>
      <c r="AE1011"/>
    </row>
    <row r="1012" spans="1:31" x14ac:dyDescent="0.25">
      <c r="A1012" t="s">
        <v>2819</v>
      </c>
      <c r="B1012" t="str">
        <f>VLOOKUP(Table6[[#This Row],[Customer_ID]],Table1[[Customer_ID]:[Name]],2,FALSE)</f>
        <v>Joan Johnson</v>
      </c>
      <c r="C1012" t="str">
        <f>VLOOKUP(Table6[[#This Row],[Customer_ID]],Table1[[Customer_ID]:[City]],5,FALSE)</f>
        <v>Lake Josephport</v>
      </c>
      <c r="D1012">
        <f>VLOOKUP(Table6[[#This Row],[Customer_ID]],Table1[],3,FALSE)</f>
        <v>50</v>
      </c>
      <c r="E1012" t="str">
        <f>VLOOKUP(Table6[[#This Row],[Customer_ID]],Table1[],4,FALSE)</f>
        <v>Female</v>
      </c>
      <c r="F1012" t="str">
        <f>VLOOKUP(Table6[[#This Row],[Customer_ID]],Table1[],6,FALSE)</f>
        <v>Maine</v>
      </c>
      <c r="G1012" t="str">
        <f>VLOOKUP(Table6[[#This Row],[Customer_ID]],Table1[],8,FALSE)</f>
        <v>Platinum</v>
      </c>
      <c r="H1012" t="s">
        <v>675</v>
      </c>
      <c r="I1012" s="16">
        <v>45908</v>
      </c>
      <c r="J1012" t="s">
        <v>1689</v>
      </c>
      <c r="K1012" t="str">
        <f>VLOOKUP($J1012,'Product_Dim (2)'!$A$2:$G$101,{3,4,5,6},FALSE)</f>
        <v>Home</v>
      </c>
      <c r="L1012" t="str">
        <f>VLOOKUP($J1012,'Product_Dim (2)'!$A$2:$G$101,{4,5,6},FALSE)</f>
        <v>Lighting</v>
      </c>
      <c r="M1012" s="6">
        <f t="array" ref="M1012">VLOOKUP($J1012,'Product_Dim (2)'!$A$2:$G$101,{6},FALSE)</f>
        <v>228.53</v>
      </c>
      <c r="N1012">
        <f>VLOOKUP($J1012,'Product_Dim (2)'!$A$2:$G$101,7,FALSE)</f>
        <v>469</v>
      </c>
      <c r="O1012" t="s">
        <v>1769</v>
      </c>
      <c r="P1012" t="str">
        <f>VLOOKUP($O1012,'Store_Dim (2)'!$A$2:$E$21,2,FALSE)</f>
        <v>Moore, Padilla and Butler</v>
      </c>
      <c r="Q1012" t="str">
        <f>VLOOKUP(Table6[[#This Row],[Store_ID]],Table4[],3,FALSE)</f>
        <v>South</v>
      </c>
      <c r="R1012" t="str">
        <f>VLOOKUP(Table6[[#This Row],[Store_ID]],Table4[],4,FALSE)</f>
        <v>East Johnstad</v>
      </c>
      <c r="S1012" t="str">
        <f>VLOOKUP(Table6[[#This Row],[Store_ID]],Table4[],5,FALSE)</f>
        <v>Flagship</v>
      </c>
      <c r="T1012">
        <v>4</v>
      </c>
      <c r="U1012" s="6">
        <v>202.59</v>
      </c>
      <c r="V1012" s="10">
        <v>0.06</v>
      </c>
      <c r="W1012" t="s">
        <v>1812</v>
      </c>
      <c r="X1012" s="6">
        <v>761.73839999999996</v>
      </c>
      <c r="AE1012"/>
    </row>
    <row r="1013" spans="1:31" x14ac:dyDescent="0.25">
      <c r="A1013" t="s">
        <v>2820</v>
      </c>
      <c r="B1013" t="str">
        <f>VLOOKUP(Table6[[#This Row],[Customer_ID]],Table1[[Customer_ID]:[Name]],2,FALSE)</f>
        <v>Caroline Collins</v>
      </c>
      <c r="C1013" t="str">
        <f>VLOOKUP(Table6[[#This Row],[Customer_ID]],Table1[[Customer_ID]:[City]],5,FALSE)</f>
        <v>Nicholasshire</v>
      </c>
      <c r="D1013">
        <f>VLOOKUP(Table6[[#This Row],[Customer_ID]],Table1[],3,FALSE)</f>
        <v>64</v>
      </c>
      <c r="E1013" t="str">
        <f>VLOOKUP(Table6[[#This Row],[Customer_ID]],Table1[],4,FALSE)</f>
        <v>Female</v>
      </c>
      <c r="F1013" t="str">
        <f>VLOOKUP(Table6[[#This Row],[Customer_ID]],Table1[],6,FALSE)</f>
        <v>California</v>
      </c>
      <c r="G1013" t="str">
        <f>VLOOKUP(Table6[[#This Row],[Customer_ID]],Table1[],8,FALSE)</f>
        <v>Silver</v>
      </c>
      <c r="H1013" t="s">
        <v>27</v>
      </c>
      <c r="I1013" s="16">
        <v>45601</v>
      </c>
      <c r="J1013" t="s">
        <v>1693</v>
      </c>
      <c r="K1013" t="str">
        <f>VLOOKUP($J1013,'Product_Dim (2)'!$A$2:$G$101,{3,4,5,6},FALSE)</f>
        <v>Sports</v>
      </c>
      <c r="L1013" t="str">
        <f>VLOOKUP($J1013,'Product_Dim (2)'!$A$2:$G$101,{4,5,6},FALSE)</f>
        <v>Equipment</v>
      </c>
      <c r="M1013" s="6">
        <f t="array" ref="M1013">VLOOKUP($J1013,'Product_Dim (2)'!$A$2:$G$101,{6},FALSE)</f>
        <v>285.54000000000002</v>
      </c>
      <c r="N1013">
        <f>VLOOKUP($J1013,'Product_Dim (2)'!$A$2:$G$101,7,FALSE)</f>
        <v>358</v>
      </c>
      <c r="O1013" t="s">
        <v>1756</v>
      </c>
      <c r="P1013" t="str">
        <f>VLOOKUP($O1013,'Store_Dim (2)'!$A$2:$E$21,2,FALSE)</f>
        <v>Gray Ltd</v>
      </c>
      <c r="Q1013" t="str">
        <f>VLOOKUP(Table6[[#This Row],[Store_ID]],Table4[],3,FALSE)</f>
        <v>North</v>
      </c>
      <c r="R1013" t="str">
        <f>VLOOKUP(Table6[[#This Row],[Store_ID]],Table4[],4,FALSE)</f>
        <v>New Michaelchester</v>
      </c>
      <c r="S1013" t="str">
        <f>VLOOKUP(Table6[[#This Row],[Store_ID]],Table4[],5,FALSE)</f>
        <v>Outlet</v>
      </c>
      <c r="T1013">
        <v>2</v>
      </c>
      <c r="U1013" s="6">
        <v>358.36</v>
      </c>
      <c r="V1013" s="10">
        <v>0.05</v>
      </c>
      <c r="W1013" t="s">
        <v>1809</v>
      </c>
      <c r="X1013" s="6">
        <v>680.88400000000001</v>
      </c>
      <c r="AE1013"/>
    </row>
    <row r="1014" spans="1:31" x14ac:dyDescent="0.25">
      <c r="A1014" t="s">
        <v>2821</v>
      </c>
      <c r="B1014" t="str">
        <f>VLOOKUP(Table6[[#This Row],[Customer_ID]],Table1[[Customer_ID]:[Name]],2,FALSE)</f>
        <v>Tonya Burch</v>
      </c>
      <c r="C1014" t="str">
        <f>VLOOKUP(Table6[[#This Row],[Customer_ID]],Table1[[Customer_ID]:[City]],5,FALSE)</f>
        <v>Olsonhaven</v>
      </c>
      <c r="D1014">
        <f>VLOOKUP(Table6[[#This Row],[Customer_ID]],Table1[],3,FALSE)</f>
        <v>39</v>
      </c>
      <c r="E1014" t="str">
        <f>VLOOKUP(Table6[[#This Row],[Customer_ID]],Table1[],4,FALSE)</f>
        <v>Female</v>
      </c>
      <c r="F1014" t="str">
        <f>VLOOKUP(Table6[[#This Row],[Customer_ID]],Table1[],6,FALSE)</f>
        <v>Iowa</v>
      </c>
      <c r="G1014" t="str">
        <f>VLOOKUP(Table6[[#This Row],[Customer_ID]],Table1[],8,FALSE)</f>
        <v>Gold</v>
      </c>
      <c r="H1014" t="s">
        <v>261</v>
      </c>
      <c r="I1014" s="16">
        <v>45535</v>
      </c>
      <c r="J1014" t="s">
        <v>1605</v>
      </c>
      <c r="K1014" t="str">
        <f>VLOOKUP($J1014,'Product_Dim (2)'!$A$2:$G$101,{3,4,5,6},FALSE)</f>
        <v>Clothing</v>
      </c>
      <c r="L1014" t="str">
        <f>VLOOKUP($J1014,'Product_Dim (2)'!$A$2:$G$101,{4,5,6},FALSE)</f>
        <v>Footwear</v>
      </c>
      <c r="M1014" s="6">
        <f t="array" ref="M1014">VLOOKUP($J1014,'Product_Dim (2)'!$A$2:$G$101,{6},FALSE)</f>
        <v>353.47</v>
      </c>
      <c r="N1014">
        <f>VLOOKUP($J1014,'Product_Dim (2)'!$A$2:$G$101,7,FALSE)</f>
        <v>214</v>
      </c>
      <c r="O1014" t="s">
        <v>1793</v>
      </c>
      <c r="P1014" t="str">
        <f>VLOOKUP($O1014,'Store_Dim (2)'!$A$2:$E$21,2,FALSE)</f>
        <v>Guerrero-Schmitt</v>
      </c>
      <c r="Q1014" t="str">
        <f>VLOOKUP(Table6[[#This Row],[Store_ID]],Table4[],3,FALSE)</f>
        <v>East</v>
      </c>
      <c r="R1014" t="str">
        <f>VLOOKUP(Table6[[#This Row],[Store_ID]],Table4[],4,FALSE)</f>
        <v>East Stevechester</v>
      </c>
      <c r="S1014" t="str">
        <f>VLOOKUP(Table6[[#This Row],[Store_ID]],Table4[],5,FALSE)</f>
        <v>Flagship</v>
      </c>
      <c r="T1014">
        <v>4</v>
      </c>
      <c r="U1014" s="6">
        <v>85.62</v>
      </c>
      <c r="V1014" s="10">
        <v>0.28000000000000003</v>
      </c>
      <c r="W1014" t="s">
        <v>1812</v>
      </c>
      <c r="X1014" s="6">
        <v>246.5856</v>
      </c>
      <c r="AE1014"/>
    </row>
    <row r="1015" spans="1:31" x14ac:dyDescent="0.25">
      <c r="A1015" t="s">
        <v>2822</v>
      </c>
      <c r="B1015" t="str">
        <f>VLOOKUP(Table6[[#This Row],[Customer_ID]],Table1[[Customer_ID]:[Name]],2,FALSE)</f>
        <v>Brent Rivas</v>
      </c>
      <c r="C1015" t="str">
        <f>VLOOKUP(Table6[[#This Row],[Customer_ID]],Table1[[Customer_ID]:[City]],5,FALSE)</f>
        <v>North Kellyberg</v>
      </c>
      <c r="D1015">
        <f>VLOOKUP(Table6[[#This Row],[Customer_ID]],Table1[],3,FALSE)</f>
        <v>54</v>
      </c>
      <c r="E1015" t="str">
        <f>VLOOKUP(Table6[[#This Row],[Customer_ID]],Table1[],4,FALSE)</f>
        <v>Female</v>
      </c>
      <c r="F1015" t="str">
        <f>VLOOKUP(Table6[[#This Row],[Customer_ID]],Table1[],6,FALSE)</f>
        <v>New Jersey</v>
      </c>
      <c r="G1015" t="str">
        <f>VLOOKUP(Table6[[#This Row],[Customer_ID]],Table1[],8,FALSE)</f>
        <v>Platinum</v>
      </c>
      <c r="H1015" t="s">
        <v>604</v>
      </c>
      <c r="I1015" s="16">
        <v>45459</v>
      </c>
      <c r="J1015" t="s">
        <v>1543</v>
      </c>
      <c r="K1015" t="str">
        <f>VLOOKUP($J1015,'Product_Dim (2)'!$A$2:$G$101,{3,4,5,6},FALSE)</f>
        <v>Home</v>
      </c>
      <c r="L1015" t="str">
        <f>VLOOKUP($J1015,'Product_Dim (2)'!$A$2:$G$101,{4,5,6},FALSE)</f>
        <v>Lighting</v>
      </c>
      <c r="M1015" s="6">
        <f t="array" ref="M1015">VLOOKUP($J1015,'Product_Dim (2)'!$A$2:$G$101,{6},FALSE)</f>
        <v>218.86</v>
      </c>
      <c r="N1015">
        <f>VLOOKUP($J1015,'Product_Dim (2)'!$A$2:$G$101,7,FALSE)</f>
        <v>170</v>
      </c>
      <c r="O1015" t="s">
        <v>1790</v>
      </c>
      <c r="P1015" t="str">
        <f>VLOOKUP($O1015,'Store_Dim (2)'!$A$2:$E$21,2,FALSE)</f>
        <v>Holloway Ltd</v>
      </c>
      <c r="Q1015" t="str">
        <f>VLOOKUP(Table6[[#This Row],[Store_ID]],Table4[],3,FALSE)</f>
        <v>North</v>
      </c>
      <c r="R1015" t="str">
        <f>VLOOKUP(Table6[[#This Row],[Store_ID]],Table4[],4,FALSE)</f>
        <v>Bensonhaven</v>
      </c>
      <c r="S1015" t="str">
        <f>VLOOKUP(Table6[[#This Row],[Store_ID]],Table4[],5,FALSE)</f>
        <v>Flagship</v>
      </c>
      <c r="T1015">
        <v>4</v>
      </c>
      <c r="U1015" s="6">
        <v>929.26</v>
      </c>
      <c r="V1015" s="10">
        <v>0.23</v>
      </c>
      <c r="W1015" t="s">
        <v>1809</v>
      </c>
      <c r="X1015" s="6">
        <v>2862.1208000000001</v>
      </c>
      <c r="AE1015"/>
    </row>
    <row r="1016" spans="1:31" x14ac:dyDescent="0.25">
      <c r="A1016" t="s">
        <v>2823</v>
      </c>
      <c r="B1016" t="str">
        <f>VLOOKUP(Table6[[#This Row],[Customer_ID]],Table1[[Customer_ID]:[Name]],2,FALSE)</f>
        <v>Stacy Collins</v>
      </c>
      <c r="C1016" t="str">
        <f>VLOOKUP(Table6[[#This Row],[Customer_ID]],Table1[[Customer_ID]:[City]],5,FALSE)</f>
        <v>Randychester</v>
      </c>
      <c r="D1016">
        <f>VLOOKUP(Table6[[#This Row],[Customer_ID]],Table1[],3,FALSE)</f>
        <v>41</v>
      </c>
      <c r="E1016" t="str">
        <f>VLOOKUP(Table6[[#This Row],[Customer_ID]],Table1[],4,FALSE)</f>
        <v>Female</v>
      </c>
      <c r="F1016" t="str">
        <f>VLOOKUP(Table6[[#This Row],[Customer_ID]],Table1[],6,FALSE)</f>
        <v>California</v>
      </c>
      <c r="G1016" t="str">
        <f>VLOOKUP(Table6[[#This Row],[Customer_ID]],Table1[],8,FALSE)</f>
        <v>Bronze</v>
      </c>
      <c r="H1016" t="s">
        <v>965</v>
      </c>
      <c r="I1016" s="16">
        <v>45681</v>
      </c>
      <c r="J1016" t="s">
        <v>1651</v>
      </c>
      <c r="K1016" t="str">
        <f>VLOOKUP($J1016,'Product_Dim (2)'!$A$2:$G$101,{3,4,5,6},FALSE)</f>
        <v>Beauty</v>
      </c>
      <c r="L1016" t="str">
        <f>VLOOKUP($J1016,'Product_Dim (2)'!$A$2:$G$101,{4,5,6},FALSE)</f>
        <v>Fragrance</v>
      </c>
      <c r="M1016" s="6">
        <f t="array" ref="M1016">VLOOKUP($J1016,'Product_Dim (2)'!$A$2:$G$101,{6},FALSE)</f>
        <v>482.75</v>
      </c>
      <c r="N1016">
        <f>VLOOKUP($J1016,'Product_Dim (2)'!$A$2:$G$101,7,FALSE)</f>
        <v>444</v>
      </c>
      <c r="O1016" t="s">
        <v>1780</v>
      </c>
      <c r="P1016" t="str">
        <f>VLOOKUP($O1016,'Store_Dim (2)'!$A$2:$E$21,2,FALSE)</f>
        <v>Gardner, Humphrey and Contreras</v>
      </c>
      <c r="Q1016" t="str">
        <f>VLOOKUP(Table6[[#This Row],[Store_ID]],Table4[],3,FALSE)</f>
        <v>East</v>
      </c>
      <c r="R1016" t="str">
        <f>VLOOKUP(Table6[[#This Row],[Store_ID]],Table4[],4,FALSE)</f>
        <v>Johnsonville</v>
      </c>
      <c r="S1016" t="str">
        <f>VLOOKUP(Table6[[#This Row],[Store_ID]],Table4[],5,FALSE)</f>
        <v>Flagship</v>
      </c>
      <c r="T1016">
        <v>2</v>
      </c>
      <c r="U1016" s="6">
        <v>92.64</v>
      </c>
      <c r="V1016" s="10">
        <v>0.14000000000000001</v>
      </c>
      <c r="W1016" t="s">
        <v>1812</v>
      </c>
      <c r="X1016" s="6">
        <v>159.3408</v>
      </c>
      <c r="AE1016"/>
    </row>
    <row r="1017" spans="1:31" x14ac:dyDescent="0.25">
      <c r="A1017" t="s">
        <v>2824</v>
      </c>
      <c r="B1017" t="str">
        <f>VLOOKUP(Table6[[#This Row],[Customer_ID]],Table1[[Customer_ID]:[Name]],2,FALSE)</f>
        <v>Nicholas Webb</v>
      </c>
      <c r="C1017" t="str">
        <f>VLOOKUP(Table6[[#This Row],[Customer_ID]],Table1[[Customer_ID]:[City]],5,FALSE)</f>
        <v>Lake Timothy</v>
      </c>
      <c r="D1017">
        <f>VLOOKUP(Table6[[#This Row],[Customer_ID]],Table1[],3,FALSE)</f>
        <v>19</v>
      </c>
      <c r="E1017" t="str">
        <f>VLOOKUP(Table6[[#This Row],[Customer_ID]],Table1[],4,FALSE)</f>
        <v>Male</v>
      </c>
      <c r="F1017" t="str">
        <f>VLOOKUP(Table6[[#This Row],[Customer_ID]],Table1[],6,FALSE)</f>
        <v>Nevada</v>
      </c>
      <c r="G1017" t="str">
        <f>VLOOKUP(Table6[[#This Row],[Customer_ID]],Table1[],8,FALSE)</f>
        <v>Gold</v>
      </c>
      <c r="H1017" t="s">
        <v>788</v>
      </c>
      <c r="I1017" s="16">
        <v>45725</v>
      </c>
      <c r="J1017" t="s">
        <v>1655</v>
      </c>
      <c r="K1017" t="str">
        <f>VLOOKUP($J1017,'Product_Dim (2)'!$A$2:$G$101,{3,4,5,6},FALSE)</f>
        <v>Electronics</v>
      </c>
      <c r="L1017" t="str">
        <f>VLOOKUP($J1017,'Product_Dim (2)'!$A$2:$G$101,{4,5,6},FALSE)</f>
        <v>Computer</v>
      </c>
      <c r="M1017" s="6">
        <f t="array" ref="M1017">VLOOKUP($J1017,'Product_Dim (2)'!$A$2:$G$101,{6},FALSE)</f>
        <v>86.42</v>
      </c>
      <c r="N1017">
        <f>VLOOKUP($J1017,'Product_Dim (2)'!$A$2:$G$101,7,FALSE)</f>
        <v>222</v>
      </c>
      <c r="O1017" t="s">
        <v>1752</v>
      </c>
      <c r="P1017" t="str">
        <f>VLOOKUP($O1017,'Store_Dim (2)'!$A$2:$E$21,2,FALSE)</f>
        <v>Alexander Group</v>
      </c>
      <c r="Q1017" t="str">
        <f>VLOOKUP(Table6[[#This Row],[Store_ID]],Table4[],3,FALSE)</f>
        <v>South</v>
      </c>
      <c r="R1017" t="str">
        <f>VLOOKUP(Table6[[#This Row],[Store_ID]],Table4[],4,FALSE)</f>
        <v>Port Sharon</v>
      </c>
      <c r="S1017" t="str">
        <f>VLOOKUP(Table6[[#This Row],[Store_ID]],Table4[],5,FALSE)</f>
        <v>Online</v>
      </c>
      <c r="T1017">
        <v>4</v>
      </c>
      <c r="U1017" s="6">
        <v>139.05000000000001</v>
      </c>
      <c r="V1017" s="10">
        <v>0.28999999999999998</v>
      </c>
      <c r="W1017" t="s">
        <v>1812</v>
      </c>
      <c r="X1017" s="6">
        <v>394.90199999999999</v>
      </c>
      <c r="AE1017"/>
    </row>
    <row r="1018" spans="1:31" x14ac:dyDescent="0.25">
      <c r="A1018" t="s">
        <v>2825</v>
      </c>
      <c r="B1018" t="str">
        <f>VLOOKUP(Table6[[#This Row],[Customer_ID]],Table1[[Customer_ID]:[Name]],2,FALSE)</f>
        <v>Patty Francis</v>
      </c>
      <c r="C1018" t="str">
        <f>VLOOKUP(Table6[[#This Row],[Customer_ID]],Table1[[Customer_ID]:[City]],5,FALSE)</f>
        <v>South Brooke</v>
      </c>
      <c r="D1018">
        <f>VLOOKUP(Table6[[#This Row],[Customer_ID]],Table1[],3,FALSE)</f>
        <v>63</v>
      </c>
      <c r="E1018" t="str">
        <f>VLOOKUP(Table6[[#This Row],[Customer_ID]],Table1[],4,FALSE)</f>
        <v>Female</v>
      </c>
      <c r="F1018" t="str">
        <f>VLOOKUP(Table6[[#This Row],[Customer_ID]],Table1[],6,FALSE)</f>
        <v>Pennsylvania</v>
      </c>
      <c r="G1018" t="str">
        <f>VLOOKUP(Table6[[#This Row],[Customer_ID]],Table1[],8,FALSE)</f>
        <v>Gold</v>
      </c>
      <c r="H1018" t="s">
        <v>470</v>
      </c>
      <c r="I1018" s="16">
        <v>45461</v>
      </c>
      <c r="J1018" t="s">
        <v>1637</v>
      </c>
      <c r="K1018" t="str">
        <f>VLOOKUP($J1018,'Product_Dim (2)'!$A$2:$G$101,{3,4,5,6},FALSE)</f>
        <v>Clothing</v>
      </c>
      <c r="L1018" t="str">
        <f>VLOOKUP($J1018,'Product_Dim (2)'!$A$2:$G$101,{4,5,6},FALSE)</f>
        <v>Bottoms</v>
      </c>
      <c r="M1018" s="6">
        <f t="array" ref="M1018">VLOOKUP($J1018,'Product_Dim (2)'!$A$2:$G$101,{6},FALSE)</f>
        <v>386.56</v>
      </c>
      <c r="N1018">
        <f>VLOOKUP($J1018,'Product_Dim (2)'!$A$2:$G$101,7,FALSE)</f>
        <v>125</v>
      </c>
      <c r="O1018" t="s">
        <v>1752</v>
      </c>
      <c r="P1018" t="str">
        <f>VLOOKUP($O1018,'Store_Dim (2)'!$A$2:$E$21,2,FALSE)</f>
        <v>Alexander Group</v>
      </c>
      <c r="Q1018" t="str">
        <f>VLOOKUP(Table6[[#This Row],[Store_ID]],Table4[],3,FALSE)</f>
        <v>South</v>
      </c>
      <c r="R1018" t="str">
        <f>VLOOKUP(Table6[[#This Row],[Store_ID]],Table4[],4,FALSE)</f>
        <v>Port Sharon</v>
      </c>
      <c r="S1018" t="str">
        <f>VLOOKUP(Table6[[#This Row],[Store_ID]],Table4[],5,FALSE)</f>
        <v>Online</v>
      </c>
      <c r="T1018">
        <v>3</v>
      </c>
      <c r="U1018" s="6">
        <v>155.87</v>
      </c>
      <c r="V1018" s="10">
        <v>0.03</v>
      </c>
      <c r="W1018" t="s">
        <v>1812</v>
      </c>
      <c r="X1018" s="6">
        <v>453.58170000000001</v>
      </c>
      <c r="AE1018"/>
    </row>
    <row r="1019" spans="1:31" x14ac:dyDescent="0.25">
      <c r="A1019" t="s">
        <v>2826</v>
      </c>
      <c r="B1019" t="str">
        <f>VLOOKUP(Table6[[#This Row],[Customer_ID]],Table1[[Customer_ID]:[Name]],2,FALSE)</f>
        <v>Kelli Smith</v>
      </c>
      <c r="C1019" t="str">
        <f>VLOOKUP(Table6[[#This Row],[Customer_ID]],Table1[[Customer_ID]:[City]],5,FALSE)</f>
        <v>North Maryfort</v>
      </c>
      <c r="D1019">
        <f>VLOOKUP(Table6[[#This Row],[Customer_ID]],Table1[],3,FALSE)</f>
        <v>42</v>
      </c>
      <c r="E1019" t="str">
        <f>VLOOKUP(Table6[[#This Row],[Customer_ID]],Table1[],4,FALSE)</f>
        <v>Female</v>
      </c>
      <c r="F1019" t="str">
        <f>VLOOKUP(Table6[[#This Row],[Customer_ID]],Table1[],6,FALSE)</f>
        <v>Oregon</v>
      </c>
      <c r="G1019" t="str">
        <f>VLOOKUP(Table6[[#This Row],[Customer_ID]],Table1[],8,FALSE)</f>
        <v>Bronze</v>
      </c>
      <c r="H1019" t="s">
        <v>1352</v>
      </c>
      <c r="I1019" s="16">
        <v>45837</v>
      </c>
      <c r="J1019" t="s">
        <v>1599</v>
      </c>
      <c r="K1019" t="str">
        <f>VLOOKUP($J1019,'Product_Dim (2)'!$A$2:$G$101,{3,4,5,6},FALSE)</f>
        <v>Electronics</v>
      </c>
      <c r="L1019" t="str">
        <f>VLOOKUP($J1019,'Product_Dim (2)'!$A$2:$G$101,{4,5,6},FALSE)</f>
        <v>Computer</v>
      </c>
      <c r="M1019" s="6">
        <f t="array" ref="M1019">VLOOKUP($J1019,'Product_Dim (2)'!$A$2:$G$101,{6},FALSE)</f>
        <v>419.28</v>
      </c>
      <c r="N1019">
        <f>VLOOKUP($J1019,'Product_Dim (2)'!$A$2:$G$101,7,FALSE)</f>
        <v>86</v>
      </c>
      <c r="O1019" t="s">
        <v>1787</v>
      </c>
      <c r="P1019" t="str">
        <f>VLOOKUP($O1019,'Store_Dim (2)'!$A$2:$E$21,2,FALSE)</f>
        <v>Frederick-Wright</v>
      </c>
      <c r="Q1019" t="str">
        <f>VLOOKUP(Table6[[#This Row],[Store_ID]],Table4[],3,FALSE)</f>
        <v>West</v>
      </c>
      <c r="R1019" t="str">
        <f>VLOOKUP(Table6[[#This Row],[Store_ID]],Table4[],4,FALSE)</f>
        <v>New Jimmymouth</v>
      </c>
      <c r="S1019" t="str">
        <f>VLOOKUP(Table6[[#This Row],[Store_ID]],Table4[],5,FALSE)</f>
        <v>Flagship</v>
      </c>
      <c r="T1019">
        <v>4</v>
      </c>
      <c r="U1019" s="6">
        <v>115.42</v>
      </c>
      <c r="V1019" s="10">
        <v>0.03</v>
      </c>
      <c r="W1019" t="s">
        <v>1812</v>
      </c>
      <c r="X1019" s="6">
        <v>447.82960000000003</v>
      </c>
      <c r="AE1019"/>
    </row>
    <row r="1020" spans="1:31" x14ac:dyDescent="0.25">
      <c r="A1020" t="s">
        <v>2827</v>
      </c>
      <c r="B1020" t="str">
        <f>VLOOKUP(Table6[[#This Row],[Customer_ID]],Table1[[Customer_ID]:[Name]],2,FALSE)</f>
        <v>Michael Chang</v>
      </c>
      <c r="C1020" t="str">
        <f>VLOOKUP(Table6[[#This Row],[Customer_ID]],Table1[[Customer_ID]:[City]],5,FALSE)</f>
        <v>Kathrynport</v>
      </c>
      <c r="D1020">
        <f>VLOOKUP(Table6[[#This Row],[Customer_ID]],Table1[],3,FALSE)</f>
        <v>50</v>
      </c>
      <c r="E1020" t="str">
        <f>VLOOKUP(Table6[[#This Row],[Customer_ID]],Table1[],4,FALSE)</f>
        <v>Male</v>
      </c>
      <c r="F1020" t="str">
        <f>VLOOKUP(Table6[[#This Row],[Customer_ID]],Table1[],6,FALSE)</f>
        <v>North Carolina</v>
      </c>
      <c r="G1020" t="str">
        <f>VLOOKUP(Table6[[#This Row],[Customer_ID]],Table1[],8,FALSE)</f>
        <v>Platinum</v>
      </c>
      <c r="H1020" t="s">
        <v>417</v>
      </c>
      <c r="I1020" s="16">
        <v>45823</v>
      </c>
      <c r="J1020" t="s">
        <v>1635</v>
      </c>
      <c r="K1020" t="str">
        <f>VLOOKUP($J1020,'Product_Dim (2)'!$A$2:$G$101,{3,4,5,6},FALSE)</f>
        <v>Sports</v>
      </c>
      <c r="L1020" t="str">
        <f>VLOOKUP($J1020,'Product_Dim (2)'!$A$2:$G$101,{4,5,6},FALSE)</f>
        <v>Team Sports</v>
      </c>
      <c r="M1020" s="6">
        <f t="array" ref="M1020">VLOOKUP($J1020,'Product_Dim (2)'!$A$2:$G$101,{6},FALSE)</f>
        <v>212.26</v>
      </c>
      <c r="N1020">
        <f>VLOOKUP($J1020,'Product_Dim (2)'!$A$2:$G$101,7,FALSE)</f>
        <v>82</v>
      </c>
      <c r="O1020" t="s">
        <v>1759</v>
      </c>
      <c r="P1020" t="str">
        <f>VLOOKUP($O1020,'Store_Dim (2)'!$A$2:$E$21,2,FALSE)</f>
        <v>Benson-Elliott</v>
      </c>
      <c r="Q1020" t="str">
        <f>VLOOKUP(Table6[[#This Row],[Store_ID]],Table4[],3,FALSE)</f>
        <v>East</v>
      </c>
      <c r="R1020" t="str">
        <f>VLOOKUP(Table6[[#This Row],[Store_ID]],Table4[],4,FALSE)</f>
        <v>Port Josephberg</v>
      </c>
      <c r="S1020" t="str">
        <f>VLOOKUP(Table6[[#This Row],[Store_ID]],Table4[],5,FALSE)</f>
        <v>Online</v>
      </c>
      <c r="T1020">
        <v>3</v>
      </c>
      <c r="U1020" s="6">
        <v>593.62</v>
      </c>
      <c r="V1020" s="10">
        <v>0.08</v>
      </c>
      <c r="W1020" t="s">
        <v>1807</v>
      </c>
      <c r="X1020" s="6">
        <v>1638.3912</v>
      </c>
      <c r="AE1020"/>
    </row>
    <row r="1021" spans="1:31" x14ac:dyDescent="0.25">
      <c r="A1021" t="s">
        <v>2828</v>
      </c>
      <c r="B1021" t="str">
        <f>VLOOKUP(Table6[[#This Row],[Customer_ID]],Table1[[Customer_ID]:[Name]],2,FALSE)</f>
        <v>Laura Green</v>
      </c>
      <c r="C1021" t="str">
        <f>VLOOKUP(Table6[[#This Row],[Customer_ID]],Table1[[Customer_ID]:[City]],5,FALSE)</f>
        <v>Westbury</v>
      </c>
      <c r="D1021">
        <f>VLOOKUP(Table6[[#This Row],[Customer_ID]],Table1[],3,FALSE)</f>
        <v>56</v>
      </c>
      <c r="E1021" t="str">
        <f>VLOOKUP(Table6[[#This Row],[Customer_ID]],Table1[],4,FALSE)</f>
        <v>Female</v>
      </c>
      <c r="F1021" t="str">
        <f>VLOOKUP(Table6[[#This Row],[Customer_ID]],Table1[],6,FALSE)</f>
        <v>Oregon</v>
      </c>
      <c r="G1021" t="str">
        <f>VLOOKUP(Table6[[#This Row],[Customer_ID]],Table1[],8,FALSE)</f>
        <v>Platinum</v>
      </c>
      <c r="H1021" t="s">
        <v>1095</v>
      </c>
      <c r="I1021" s="16">
        <v>45733</v>
      </c>
      <c r="J1021" t="s">
        <v>1621</v>
      </c>
      <c r="K1021" t="str">
        <f>VLOOKUP($J1021,'Product_Dim (2)'!$A$2:$G$101,{3,4,5,6},FALSE)</f>
        <v>Sports</v>
      </c>
      <c r="L1021" t="str">
        <f>VLOOKUP($J1021,'Product_Dim (2)'!$A$2:$G$101,{4,5,6},FALSE)</f>
        <v>Team Sports</v>
      </c>
      <c r="M1021" s="6">
        <f t="array" ref="M1021">VLOOKUP($J1021,'Product_Dim (2)'!$A$2:$G$101,{6},FALSE)</f>
        <v>318.91000000000003</v>
      </c>
      <c r="N1021">
        <f>VLOOKUP($J1021,'Product_Dim (2)'!$A$2:$G$101,7,FALSE)</f>
        <v>114</v>
      </c>
      <c r="O1021" t="s">
        <v>1752</v>
      </c>
      <c r="P1021" t="str">
        <f>VLOOKUP($O1021,'Store_Dim (2)'!$A$2:$E$21,2,FALSE)</f>
        <v>Alexander Group</v>
      </c>
      <c r="Q1021" t="str">
        <f>VLOOKUP(Table6[[#This Row],[Store_ID]],Table4[],3,FALSE)</f>
        <v>South</v>
      </c>
      <c r="R1021" t="str">
        <f>VLOOKUP(Table6[[#This Row],[Store_ID]],Table4[],4,FALSE)</f>
        <v>Port Sharon</v>
      </c>
      <c r="S1021" t="str">
        <f>VLOOKUP(Table6[[#This Row],[Store_ID]],Table4[],5,FALSE)</f>
        <v>Online</v>
      </c>
      <c r="T1021">
        <v>2</v>
      </c>
      <c r="U1021" s="6">
        <v>825.04</v>
      </c>
      <c r="V1021" s="10">
        <v>0.2</v>
      </c>
      <c r="W1021" t="s">
        <v>1807</v>
      </c>
      <c r="X1021" s="6">
        <v>1320.0640000000001</v>
      </c>
      <c r="AE1021"/>
    </row>
    <row r="1022" spans="1:31" x14ac:dyDescent="0.25">
      <c r="A1022" t="s">
        <v>2829</v>
      </c>
      <c r="B1022" t="str">
        <f>VLOOKUP(Table6[[#This Row],[Customer_ID]],Table1[[Customer_ID]:[Name]],2,FALSE)</f>
        <v>David Pierce</v>
      </c>
      <c r="C1022" t="str">
        <f>VLOOKUP(Table6[[#This Row],[Customer_ID]],Table1[[Customer_ID]:[City]],5,FALSE)</f>
        <v>Grayland</v>
      </c>
      <c r="D1022">
        <f>VLOOKUP(Table6[[#This Row],[Customer_ID]],Table1[],3,FALSE)</f>
        <v>45</v>
      </c>
      <c r="E1022" t="str">
        <f>VLOOKUP(Table6[[#This Row],[Customer_ID]],Table1[],4,FALSE)</f>
        <v>Female</v>
      </c>
      <c r="F1022" t="str">
        <f>VLOOKUP(Table6[[#This Row],[Customer_ID]],Table1[],6,FALSE)</f>
        <v>Washington</v>
      </c>
      <c r="G1022" t="str">
        <f>VLOOKUP(Table6[[#This Row],[Customer_ID]],Table1[],8,FALSE)</f>
        <v>Platinum</v>
      </c>
      <c r="H1022" t="s">
        <v>1415</v>
      </c>
      <c r="I1022" s="16">
        <v>45322</v>
      </c>
      <c r="J1022" t="s">
        <v>1581</v>
      </c>
      <c r="K1022" t="str">
        <f>VLOOKUP($J1022,'Product_Dim (2)'!$A$2:$G$101,{3,4,5,6},FALSE)</f>
        <v>Clothing</v>
      </c>
      <c r="L1022" t="str">
        <f>VLOOKUP($J1022,'Product_Dim (2)'!$A$2:$G$101,{4,5,6},FALSE)</f>
        <v>Accessories</v>
      </c>
      <c r="M1022" s="6">
        <f t="array" ref="M1022">VLOOKUP($J1022,'Product_Dim (2)'!$A$2:$G$101,{6},FALSE)</f>
        <v>174.02</v>
      </c>
      <c r="N1022">
        <f>VLOOKUP($J1022,'Product_Dim (2)'!$A$2:$G$101,7,FALSE)</f>
        <v>268</v>
      </c>
      <c r="O1022" t="s">
        <v>1780</v>
      </c>
      <c r="P1022" t="str">
        <f>VLOOKUP($O1022,'Store_Dim (2)'!$A$2:$E$21,2,FALSE)</f>
        <v>Gardner, Humphrey and Contreras</v>
      </c>
      <c r="Q1022" t="str">
        <f>VLOOKUP(Table6[[#This Row],[Store_ID]],Table4[],3,FALSE)</f>
        <v>East</v>
      </c>
      <c r="R1022" t="str">
        <f>VLOOKUP(Table6[[#This Row],[Store_ID]],Table4[],4,FALSE)</f>
        <v>Johnsonville</v>
      </c>
      <c r="S1022" t="str">
        <f>VLOOKUP(Table6[[#This Row],[Store_ID]],Table4[],5,FALSE)</f>
        <v>Flagship</v>
      </c>
      <c r="T1022">
        <v>1</v>
      </c>
      <c r="U1022" s="6">
        <v>963.76</v>
      </c>
      <c r="V1022" s="10">
        <v>0.14000000000000001</v>
      </c>
      <c r="W1022" t="s">
        <v>1809</v>
      </c>
      <c r="X1022" s="6">
        <v>828.83359999999993</v>
      </c>
      <c r="AE1022"/>
    </row>
    <row r="1023" spans="1:31" x14ac:dyDescent="0.25">
      <c r="A1023" t="s">
        <v>2830</v>
      </c>
      <c r="B1023" t="str">
        <f>VLOOKUP(Table6[[#This Row],[Customer_ID]],Table1[[Customer_ID]:[Name]],2,FALSE)</f>
        <v>Ricardo Jones</v>
      </c>
      <c r="C1023" t="str">
        <f>VLOOKUP(Table6[[#This Row],[Customer_ID]],Table1[[Customer_ID]:[City]],5,FALSE)</f>
        <v>Danielland</v>
      </c>
      <c r="D1023">
        <f>VLOOKUP(Table6[[#This Row],[Customer_ID]],Table1[],3,FALSE)</f>
        <v>30</v>
      </c>
      <c r="E1023" t="str">
        <f>VLOOKUP(Table6[[#This Row],[Customer_ID]],Table1[],4,FALSE)</f>
        <v>Male</v>
      </c>
      <c r="F1023" t="str">
        <f>VLOOKUP(Table6[[#This Row],[Customer_ID]],Table1[],6,FALSE)</f>
        <v>Minnesota</v>
      </c>
      <c r="G1023" t="str">
        <f>VLOOKUP(Table6[[#This Row],[Customer_ID]],Table1[],8,FALSE)</f>
        <v>Silver</v>
      </c>
      <c r="H1023" t="s">
        <v>917</v>
      </c>
      <c r="I1023" s="16">
        <v>45415</v>
      </c>
      <c r="J1023" t="s">
        <v>1641</v>
      </c>
      <c r="K1023" t="str">
        <f>VLOOKUP($J1023,'Product_Dim (2)'!$A$2:$G$101,{3,4,5,6},FALSE)</f>
        <v>Home</v>
      </c>
      <c r="L1023" t="str">
        <f>VLOOKUP($J1023,'Product_Dim (2)'!$A$2:$G$101,{4,5,6},FALSE)</f>
        <v>Decor</v>
      </c>
      <c r="M1023" s="6">
        <f t="array" ref="M1023">VLOOKUP($J1023,'Product_Dim (2)'!$A$2:$G$101,{6},FALSE)</f>
        <v>81.75</v>
      </c>
      <c r="N1023">
        <f ca="1">VLOOKUP($J1023,'Product_Dim (2)'!$A$2:$G$101,7,FALSE)</f>
        <v>0</v>
      </c>
      <c r="O1023" t="s">
        <v>1759</v>
      </c>
      <c r="P1023" t="str">
        <f>VLOOKUP($O1023,'Store_Dim (2)'!$A$2:$E$21,2,FALSE)</f>
        <v>Benson-Elliott</v>
      </c>
      <c r="Q1023" t="str">
        <f>VLOOKUP(Table6[[#This Row],[Store_ID]],Table4[],3,FALSE)</f>
        <v>East</v>
      </c>
      <c r="R1023" t="str">
        <f>VLOOKUP(Table6[[#This Row],[Store_ID]],Table4[],4,FALSE)</f>
        <v>Port Josephberg</v>
      </c>
      <c r="S1023" t="str">
        <f>VLOOKUP(Table6[[#This Row],[Store_ID]],Table4[],5,FALSE)</f>
        <v>Online</v>
      </c>
      <c r="T1023">
        <v>1</v>
      </c>
      <c r="U1023" s="6">
        <v>238.24</v>
      </c>
      <c r="V1023" s="10">
        <v>0.12</v>
      </c>
      <c r="W1023" t="s">
        <v>1809</v>
      </c>
      <c r="X1023" s="6">
        <v>209.65119999999999</v>
      </c>
      <c r="AE1023"/>
    </row>
    <row r="1024" spans="1:31" x14ac:dyDescent="0.25">
      <c r="A1024" t="s">
        <v>2831</v>
      </c>
      <c r="B1024" t="str">
        <f>VLOOKUP(Table6[[#This Row],[Customer_ID]],Table1[[Customer_ID]:[Name]],2,FALSE)</f>
        <v>Christina Robertson</v>
      </c>
      <c r="C1024" t="str">
        <f>VLOOKUP(Table6[[#This Row],[Customer_ID]],Table1[[Customer_ID]:[City]],5,FALSE)</f>
        <v>Hubbardborough</v>
      </c>
      <c r="D1024">
        <f>VLOOKUP(Table6[[#This Row],[Customer_ID]],Table1[],3,FALSE)</f>
        <v>59</v>
      </c>
      <c r="E1024" t="str">
        <f>VLOOKUP(Table6[[#This Row],[Customer_ID]],Table1[],4,FALSE)</f>
        <v>Male</v>
      </c>
      <c r="F1024" t="str">
        <f>VLOOKUP(Table6[[#This Row],[Customer_ID]],Table1[],6,FALSE)</f>
        <v>Kentucky</v>
      </c>
      <c r="G1024" t="str">
        <f>VLOOKUP(Table6[[#This Row],[Customer_ID]],Table1[],8,FALSE)</f>
        <v>Platinum</v>
      </c>
      <c r="H1024" t="s">
        <v>1395</v>
      </c>
      <c r="I1024" s="16">
        <v>45644</v>
      </c>
      <c r="J1024" t="s">
        <v>1695</v>
      </c>
      <c r="K1024" t="str">
        <f>VLOOKUP($J1024,'Product_Dim (2)'!$A$2:$G$101,{3,4,5,6},FALSE)</f>
        <v>Sports</v>
      </c>
      <c r="L1024" t="str">
        <f>VLOOKUP($J1024,'Product_Dim (2)'!$A$2:$G$101,{4,5,6},FALSE)</f>
        <v>Fitness</v>
      </c>
      <c r="M1024" s="6">
        <f t="array" ref="M1024">VLOOKUP($J1024,'Product_Dim (2)'!$A$2:$G$101,{6},FALSE)</f>
        <v>152.91999999999999</v>
      </c>
      <c r="N1024">
        <f>VLOOKUP($J1024,'Product_Dim (2)'!$A$2:$G$101,7,FALSE)</f>
        <v>281</v>
      </c>
      <c r="O1024" t="s">
        <v>1787</v>
      </c>
      <c r="P1024" t="str">
        <f>VLOOKUP($O1024,'Store_Dim (2)'!$A$2:$E$21,2,FALSE)</f>
        <v>Frederick-Wright</v>
      </c>
      <c r="Q1024" t="str">
        <f>VLOOKUP(Table6[[#This Row],[Store_ID]],Table4[],3,FALSE)</f>
        <v>West</v>
      </c>
      <c r="R1024" t="str">
        <f>VLOOKUP(Table6[[#This Row],[Store_ID]],Table4[],4,FALSE)</f>
        <v>New Jimmymouth</v>
      </c>
      <c r="S1024" t="str">
        <f>VLOOKUP(Table6[[#This Row],[Store_ID]],Table4[],5,FALSE)</f>
        <v>Flagship</v>
      </c>
      <c r="T1024">
        <v>1</v>
      </c>
      <c r="U1024" s="6">
        <v>756.63</v>
      </c>
      <c r="V1024" s="10">
        <v>0.04</v>
      </c>
      <c r="W1024" t="s">
        <v>1809</v>
      </c>
      <c r="X1024" s="6">
        <v>726.36479999999995</v>
      </c>
      <c r="AE1024"/>
    </row>
    <row r="1025" spans="1:31" x14ac:dyDescent="0.25">
      <c r="A1025" t="s">
        <v>2832</v>
      </c>
      <c r="B1025" t="str">
        <f>VLOOKUP(Table6[[#This Row],[Customer_ID]],Table1[[Customer_ID]:[Name]],2,FALSE)</f>
        <v>Michael Torres</v>
      </c>
      <c r="C1025" t="str">
        <f>VLOOKUP(Table6[[#This Row],[Customer_ID]],Table1[[Customer_ID]:[City]],5,FALSE)</f>
        <v>Gonzalezfort</v>
      </c>
      <c r="D1025">
        <f>VLOOKUP(Table6[[#This Row],[Customer_ID]],Table1[],3,FALSE)</f>
        <v>46</v>
      </c>
      <c r="E1025" t="str">
        <f>VLOOKUP(Table6[[#This Row],[Customer_ID]],Table1[],4,FALSE)</f>
        <v>Female</v>
      </c>
      <c r="F1025" t="str">
        <f>VLOOKUP(Table6[[#This Row],[Customer_ID]],Table1[],6,FALSE)</f>
        <v>New Jersey</v>
      </c>
      <c r="G1025" t="str">
        <f>VLOOKUP(Table6[[#This Row],[Customer_ID]],Table1[],8,FALSE)</f>
        <v>Platinum</v>
      </c>
      <c r="H1025" t="s">
        <v>85</v>
      </c>
      <c r="I1025" s="16">
        <v>45845</v>
      </c>
      <c r="J1025" t="s">
        <v>1717</v>
      </c>
      <c r="K1025" t="str">
        <f>VLOOKUP($J1025,'Product_Dim (2)'!$A$2:$G$101,{3,4,5,6},FALSE)</f>
        <v>Electronics</v>
      </c>
      <c r="L1025" t="str">
        <f>VLOOKUP($J1025,'Product_Dim (2)'!$A$2:$G$101,{4,5,6},FALSE)</f>
        <v>Computer</v>
      </c>
      <c r="M1025" s="6">
        <f t="array" ref="M1025">VLOOKUP($J1025,'Product_Dim (2)'!$A$2:$G$101,{6},FALSE)</f>
        <v>377.52</v>
      </c>
      <c r="N1025">
        <f>VLOOKUP($J1025,'Product_Dim (2)'!$A$2:$G$101,7,FALSE)</f>
        <v>485</v>
      </c>
      <c r="O1025" t="s">
        <v>1762</v>
      </c>
      <c r="P1025" t="str">
        <f>VLOOKUP($O1025,'Store_Dim (2)'!$A$2:$E$21,2,FALSE)</f>
        <v>Martinez-Mullins</v>
      </c>
      <c r="Q1025" t="str">
        <f>VLOOKUP(Table6[[#This Row],[Store_ID]],Table4[],3,FALSE)</f>
        <v>South</v>
      </c>
      <c r="R1025" t="str">
        <f>VLOOKUP(Table6[[#This Row],[Store_ID]],Table4[],4,FALSE)</f>
        <v>Williamsfurt</v>
      </c>
      <c r="S1025" t="str">
        <f>VLOOKUP(Table6[[#This Row],[Store_ID]],Table4[],5,FALSE)</f>
        <v>Online</v>
      </c>
      <c r="T1025">
        <v>3</v>
      </c>
      <c r="U1025" s="6">
        <v>159.76</v>
      </c>
      <c r="V1025" s="10">
        <v>0.22</v>
      </c>
      <c r="W1025" t="s">
        <v>1807</v>
      </c>
      <c r="X1025" s="6">
        <v>373.83839999999998</v>
      </c>
      <c r="AE1025"/>
    </row>
    <row r="1026" spans="1:31" x14ac:dyDescent="0.25">
      <c r="A1026" t="s">
        <v>2833</v>
      </c>
      <c r="B1026" t="str">
        <f>VLOOKUP(Table6[[#This Row],[Customer_ID]],Table1[[Customer_ID]:[Name]],2,FALSE)</f>
        <v>Miranda King</v>
      </c>
      <c r="C1026" t="str">
        <f>VLOOKUP(Table6[[#This Row],[Customer_ID]],Table1[[Customer_ID]:[City]],5,FALSE)</f>
        <v>West Mathew</v>
      </c>
      <c r="D1026">
        <f>VLOOKUP(Table6[[#This Row],[Customer_ID]],Table1[],3,FALSE)</f>
        <v>34</v>
      </c>
      <c r="E1026" t="str">
        <f>VLOOKUP(Table6[[#This Row],[Customer_ID]],Table1[],4,FALSE)</f>
        <v>Female</v>
      </c>
      <c r="F1026" t="str">
        <f>VLOOKUP(Table6[[#This Row],[Customer_ID]],Table1[],6,FALSE)</f>
        <v>New York</v>
      </c>
      <c r="G1026" t="str">
        <f>VLOOKUP(Table6[[#This Row],[Customer_ID]],Table1[],8,FALSE)</f>
        <v>Platinum</v>
      </c>
      <c r="H1026" t="s">
        <v>1138</v>
      </c>
      <c r="I1026" s="16">
        <v>45354</v>
      </c>
      <c r="J1026" t="s">
        <v>1721</v>
      </c>
      <c r="K1026" t="str">
        <f>VLOOKUP($J1026,'Product_Dim (2)'!$A$2:$G$101,{3,4,5,6},FALSE)</f>
        <v>Sports</v>
      </c>
      <c r="L1026" t="str">
        <f>VLOOKUP($J1026,'Product_Dim (2)'!$A$2:$G$101,{4,5,6},FALSE)</f>
        <v>Accessories</v>
      </c>
      <c r="M1026" s="6">
        <f t="array" ref="M1026">VLOOKUP($J1026,'Product_Dim (2)'!$A$2:$G$101,{6},FALSE)</f>
        <v>60.65</v>
      </c>
      <c r="N1026">
        <f>VLOOKUP($J1026,'Product_Dim (2)'!$A$2:$G$101,7,FALSE)</f>
        <v>75</v>
      </c>
      <c r="O1026" t="s">
        <v>1765</v>
      </c>
      <c r="P1026" t="str">
        <f>VLOOKUP($O1026,'Store_Dim (2)'!$A$2:$E$21,2,FALSE)</f>
        <v>Bean, Jones and Park</v>
      </c>
      <c r="Q1026" t="str">
        <f>VLOOKUP(Table6[[#This Row],[Store_ID]],Table4[],3,FALSE)</f>
        <v>West</v>
      </c>
      <c r="R1026" t="str">
        <f>VLOOKUP(Table6[[#This Row],[Store_ID]],Table4[],4,FALSE)</f>
        <v>Thompsonborough</v>
      </c>
      <c r="S1026" t="str">
        <f>VLOOKUP(Table6[[#This Row],[Store_ID]],Table4[],5,FALSE)</f>
        <v>Online</v>
      </c>
      <c r="T1026">
        <v>1</v>
      </c>
      <c r="U1026" s="6">
        <v>329.94</v>
      </c>
      <c r="V1026" s="10">
        <v>0.14000000000000001</v>
      </c>
      <c r="W1026" t="s">
        <v>1812</v>
      </c>
      <c r="X1026" s="6">
        <v>283.7484</v>
      </c>
      <c r="AE1026"/>
    </row>
    <row r="1027" spans="1:31" x14ac:dyDescent="0.25">
      <c r="A1027" t="s">
        <v>2834</v>
      </c>
      <c r="B1027" t="str">
        <f>VLOOKUP(Table6[[#This Row],[Customer_ID]],Table1[[Customer_ID]:[Name]],2,FALSE)</f>
        <v>Dr. David Smith</v>
      </c>
      <c r="C1027" t="str">
        <f>VLOOKUP(Table6[[#This Row],[Customer_ID]],Table1[[Customer_ID]:[City]],5,FALSE)</f>
        <v>Schmidtchester</v>
      </c>
      <c r="D1027">
        <f>VLOOKUP(Table6[[#This Row],[Customer_ID]],Table1[],3,FALSE)</f>
        <v>22</v>
      </c>
      <c r="E1027" t="str">
        <f>VLOOKUP(Table6[[#This Row],[Customer_ID]],Table1[],4,FALSE)</f>
        <v>Female</v>
      </c>
      <c r="F1027" t="str">
        <f>VLOOKUP(Table6[[#This Row],[Customer_ID]],Table1[],6,FALSE)</f>
        <v>Alaska</v>
      </c>
      <c r="G1027" t="str">
        <f>VLOOKUP(Table6[[#This Row],[Customer_ID]],Table1[],8,FALSE)</f>
        <v>Silver</v>
      </c>
      <c r="H1027" t="s">
        <v>221</v>
      </c>
      <c r="I1027" s="16">
        <v>45720</v>
      </c>
      <c r="J1027" t="s">
        <v>1565</v>
      </c>
      <c r="K1027" t="str">
        <f>VLOOKUP($J1027,'Product_Dim (2)'!$A$2:$G$101,{3,4,5,6},FALSE)</f>
        <v>Sports</v>
      </c>
      <c r="L1027" t="str">
        <f>VLOOKUP($J1027,'Product_Dim (2)'!$A$2:$G$101,{4,5,6},FALSE)</f>
        <v>Accessories</v>
      </c>
      <c r="M1027" s="6">
        <f t="array" ref="M1027">VLOOKUP($J1027,'Product_Dim (2)'!$A$2:$G$101,{6},FALSE)</f>
        <v>144.53</v>
      </c>
      <c r="N1027">
        <f>VLOOKUP($J1027,'Product_Dim (2)'!$A$2:$G$101,7,FALSE)</f>
        <v>367</v>
      </c>
      <c r="O1027" t="s">
        <v>1765</v>
      </c>
      <c r="P1027" t="str">
        <f>VLOOKUP($O1027,'Store_Dim (2)'!$A$2:$E$21,2,FALSE)</f>
        <v>Bean, Jones and Park</v>
      </c>
      <c r="Q1027" t="str">
        <f>VLOOKUP(Table6[[#This Row],[Store_ID]],Table4[],3,FALSE)</f>
        <v>West</v>
      </c>
      <c r="R1027" t="str">
        <f>VLOOKUP(Table6[[#This Row],[Store_ID]],Table4[],4,FALSE)</f>
        <v>Thompsonborough</v>
      </c>
      <c r="S1027" t="str">
        <f>VLOOKUP(Table6[[#This Row],[Store_ID]],Table4[],5,FALSE)</f>
        <v>Online</v>
      </c>
      <c r="T1027">
        <v>1</v>
      </c>
      <c r="U1027" s="6">
        <v>234.06</v>
      </c>
      <c r="V1027" s="10">
        <v>0.11</v>
      </c>
      <c r="W1027" t="s">
        <v>1809</v>
      </c>
      <c r="X1027" s="6">
        <v>208.3134</v>
      </c>
      <c r="AE1027"/>
    </row>
    <row r="1028" spans="1:31" x14ac:dyDescent="0.25">
      <c r="A1028" t="s">
        <v>2835</v>
      </c>
      <c r="B1028" t="str">
        <f>VLOOKUP(Table6[[#This Row],[Customer_ID]],Table1[[Customer_ID]:[Name]],2,FALSE)</f>
        <v>Tiffany Williams</v>
      </c>
      <c r="C1028" t="str">
        <f>VLOOKUP(Table6[[#This Row],[Customer_ID]],Table1[[Customer_ID]:[City]],5,FALSE)</f>
        <v>Richardsport</v>
      </c>
      <c r="D1028">
        <f>VLOOKUP(Table6[[#This Row],[Customer_ID]],Table1[],3,FALSE)</f>
        <v>64</v>
      </c>
      <c r="E1028" t="str">
        <f>VLOOKUP(Table6[[#This Row],[Customer_ID]],Table1[],4,FALSE)</f>
        <v>Female</v>
      </c>
      <c r="F1028" t="str">
        <f>VLOOKUP(Table6[[#This Row],[Customer_ID]],Table1[],6,FALSE)</f>
        <v>New Hampshire</v>
      </c>
      <c r="G1028" t="str">
        <f>VLOOKUP(Table6[[#This Row],[Customer_ID]],Table1[],8,FALSE)</f>
        <v>Gold</v>
      </c>
      <c r="H1028" t="s">
        <v>989</v>
      </c>
      <c r="I1028" s="16">
        <v>45278</v>
      </c>
      <c r="J1028" t="s">
        <v>1693</v>
      </c>
      <c r="K1028" t="str">
        <f>VLOOKUP($J1028,'Product_Dim (2)'!$A$2:$G$101,{3,4,5,6},FALSE)</f>
        <v>Sports</v>
      </c>
      <c r="L1028" t="str">
        <f>VLOOKUP($J1028,'Product_Dim (2)'!$A$2:$G$101,{4,5,6},FALSE)</f>
        <v>Equipment</v>
      </c>
      <c r="M1028" s="6">
        <f t="array" ref="M1028">VLOOKUP($J1028,'Product_Dim (2)'!$A$2:$G$101,{6},FALSE)</f>
        <v>285.54000000000002</v>
      </c>
      <c r="N1028">
        <f>VLOOKUP($J1028,'Product_Dim (2)'!$A$2:$G$101,7,FALSE)</f>
        <v>358</v>
      </c>
      <c r="O1028" t="s">
        <v>1735</v>
      </c>
      <c r="P1028" t="str">
        <f>VLOOKUP($O1028,'Store_Dim (2)'!$A$2:$E$21,2,FALSE)</f>
        <v>Rivera-Warner</v>
      </c>
      <c r="Q1028" t="str">
        <f>VLOOKUP(Table6[[#This Row],[Store_ID]],Table4[],3,FALSE)</f>
        <v>East</v>
      </c>
      <c r="R1028" t="str">
        <f>VLOOKUP(Table6[[#This Row],[Store_ID]],Table4[],4,FALSE)</f>
        <v>Washingtonfurt</v>
      </c>
      <c r="S1028" t="str">
        <f>VLOOKUP(Table6[[#This Row],[Store_ID]],Table4[],5,FALSE)</f>
        <v>Flagship</v>
      </c>
      <c r="T1028">
        <v>2</v>
      </c>
      <c r="U1028" s="6">
        <v>773.75</v>
      </c>
      <c r="V1028" s="10">
        <v>0.16</v>
      </c>
      <c r="W1028" t="s">
        <v>1809</v>
      </c>
      <c r="X1028" s="6">
        <v>1299.9000000000001</v>
      </c>
      <c r="AE1028"/>
    </row>
    <row r="1029" spans="1:31" x14ac:dyDescent="0.25">
      <c r="A1029" t="s">
        <v>2836</v>
      </c>
      <c r="B1029" t="str">
        <f>VLOOKUP(Table6[[#This Row],[Customer_ID]],Table1[[Customer_ID]:[Name]],2,FALSE)</f>
        <v>Sharon Simpson</v>
      </c>
      <c r="C1029" t="str">
        <f>VLOOKUP(Table6[[#This Row],[Customer_ID]],Table1[[Customer_ID]:[City]],5,FALSE)</f>
        <v>South Michellebury</v>
      </c>
      <c r="D1029">
        <f>VLOOKUP(Table6[[#This Row],[Customer_ID]],Table1[],3,FALSE)</f>
        <v>61</v>
      </c>
      <c r="E1029" t="str">
        <f>VLOOKUP(Table6[[#This Row],[Customer_ID]],Table1[],4,FALSE)</f>
        <v>Male</v>
      </c>
      <c r="F1029" t="str">
        <f>VLOOKUP(Table6[[#This Row],[Customer_ID]],Table1[],6,FALSE)</f>
        <v>South Dakota</v>
      </c>
      <c r="G1029" t="str">
        <f>VLOOKUP(Table6[[#This Row],[Customer_ID]],Table1[],8,FALSE)</f>
        <v>Gold</v>
      </c>
      <c r="H1029" t="s">
        <v>1336</v>
      </c>
      <c r="I1029" s="16">
        <v>45422</v>
      </c>
      <c r="J1029" t="s">
        <v>1635</v>
      </c>
      <c r="K1029" t="str">
        <f>VLOOKUP($J1029,'Product_Dim (2)'!$A$2:$G$101,{3,4,5,6},FALSE)</f>
        <v>Sports</v>
      </c>
      <c r="L1029" t="str">
        <f>VLOOKUP($J1029,'Product_Dim (2)'!$A$2:$G$101,{4,5,6},FALSE)</f>
        <v>Team Sports</v>
      </c>
      <c r="M1029" s="6">
        <f t="array" ref="M1029">VLOOKUP($J1029,'Product_Dim (2)'!$A$2:$G$101,{6},FALSE)</f>
        <v>212.26</v>
      </c>
      <c r="N1029">
        <f>VLOOKUP($J1029,'Product_Dim (2)'!$A$2:$G$101,7,FALSE)</f>
        <v>82</v>
      </c>
      <c r="O1029" t="s">
        <v>1793</v>
      </c>
      <c r="P1029" t="str">
        <f>VLOOKUP($O1029,'Store_Dim (2)'!$A$2:$E$21,2,FALSE)</f>
        <v>Guerrero-Schmitt</v>
      </c>
      <c r="Q1029" t="str">
        <f>VLOOKUP(Table6[[#This Row],[Store_ID]],Table4[],3,FALSE)</f>
        <v>East</v>
      </c>
      <c r="R1029" t="str">
        <f>VLOOKUP(Table6[[#This Row],[Store_ID]],Table4[],4,FALSE)</f>
        <v>East Stevechester</v>
      </c>
      <c r="S1029" t="str">
        <f>VLOOKUP(Table6[[#This Row],[Store_ID]],Table4[],5,FALSE)</f>
        <v>Flagship</v>
      </c>
      <c r="T1029">
        <v>1</v>
      </c>
      <c r="U1029" s="6">
        <v>73.88</v>
      </c>
      <c r="V1029" s="10">
        <v>0.04</v>
      </c>
      <c r="W1029" t="s">
        <v>1807</v>
      </c>
      <c r="X1029" s="6">
        <v>70.924799999999991</v>
      </c>
      <c r="AE1029"/>
    </row>
    <row r="1030" spans="1:31" x14ac:dyDescent="0.25">
      <c r="A1030" t="s">
        <v>2837</v>
      </c>
      <c r="B1030" t="str">
        <f>VLOOKUP(Table6[[#This Row],[Customer_ID]],Table1[[Customer_ID]:[Name]],2,FALSE)</f>
        <v>Christine Vaughn</v>
      </c>
      <c r="C1030" t="str">
        <f>VLOOKUP(Table6[[#This Row],[Customer_ID]],Table1[[Customer_ID]:[City]],5,FALSE)</f>
        <v>East Amandamouth</v>
      </c>
      <c r="D1030">
        <f>VLOOKUP(Table6[[#This Row],[Customer_ID]],Table1[],3,FALSE)</f>
        <v>24</v>
      </c>
      <c r="E1030" t="str">
        <f>VLOOKUP(Table6[[#This Row],[Customer_ID]],Table1[],4,FALSE)</f>
        <v>Male</v>
      </c>
      <c r="F1030" t="str">
        <f>VLOOKUP(Table6[[#This Row],[Customer_ID]],Table1[],6,FALSE)</f>
        <v>Oregon</v>
      </c>
      <c r="G1030" t="str">
        <f>VLOOKUP(Table6[[#This Row],[Customer_ID]],Table1[],8,FALSE)</f>
        <v>Bronze</v>
      </c>
      <c r="H1030" t="s">
        <v>32</v>
      </c>
      <c r="I1030" s="16">
        <v>45337</v>
      </c>
      <c r="J1030" t="s">
        <v>1703</v>
      </c>
      <c r="K1030" t="str">
        <f>VLOOKUP($J1030,'Product_Dim (2)'!$A$2:$G$101,{3,4,5,6},FALSE)</f>
        <v>Home</v>
      </c>
      <c r="L1030" t="str">
        <f>VLOOKUP($J1030,'Product_Dim (2)'!$A$2:$G$101,{4,5,6},FALSE)</f>
        <v>Kitchen</v>
      </c>
      <c r="M1030" s="6">
        <f t="array" ref="M1030">VLOOKUP($J1030,'Product_Dim (2)'!$A$2:$G$101,{6},FALSE)</f>
        <v>176.07</v>
      </c>
      <c r="N1030">
        <f>VLOOKUP($J1030,'Product_Dim (2)'!$A$2:$G$101,7,FALSE)</f>
        <v>82</v>
      </c>
      <c r="O1030" t="s">
        <v>1793</v>
      </c>
      <c r="P1030" t="str">
        <f>VLOOKUP($O1030,'Store_Dim (2)'!$A$2:$E$21,2,FALSE)</f>
        <v>Guerrero-Schmitt</v>
      </c>
      <c r="Q1030" t="str">
        <f>VLOOKUP(Table6[[#This Row],[Store_ID]],Table4[],3,FALSE)</f>
        <v>East</v>
      </c>
      <c r="R1030" t="str">
        <f>VLOOKUP(Table6[[#This Row],[Store_ID]],Table4[],4,FALSE)</f>
        <v>East Stevechester</v>
      </c>
      <c r="S1030" t="str">
        <f>VLOOKUP(Table6[[#This Row],[Store_ID]],Table4[],5,FALSE)</f>
        <v>Flagship</v>
      </c>
      <c r="T1030">
        <v>1</v>
      </c>
      <c r="U1030" s="6">
        <v>859.3</v>
      </c>
      <c r="V1030" s="10">
        <v>0.16</v>
      </c>
      <c r="W1030" t="s">
        <v>1809</v>
      </c>
      <c r="X1030" s="6">
        <v>721.8119999999999</v>
      </c>
      <c r="AE1030"/>
    </row>
    <row r="1031" spans="1:31" x14ac:dyDescent="0.25">
      <c r="A1031" t="s">
        <v>2838</v>
      </c>
      <c r="B1031" t="str">
        <f>VLOOKUP(Table6[[#This Row],[Customer_ID]],Table1[[Customer_ID]:[Name]],2,FALSE)</f>
        <v>Jessica Mitchell</v>
      </c>
      <c r="C1031" t="str">
        <f>VLOOKUP(Table6[[#This Row],[Customer_ID]],Table1[[Customer_ID]:[City]],5,FALSE)</f>
        <v>Matthewbury</v>
      </c>
      <c r="D1031">
        <f>VLOOKUP(Table6[[#This Row],[Customer_ID]],Table1[],3,FALSE)</f>
        <v>43</v>
      </c>
      <c r="E1031" t="str">
        <f>VLOOKUP(Table6[[#This Row],[Customer_ID]],Table1[],4,FALSE)</f>
        <v>Female</v>
      </c>
      <c r="F1031" t="str">
        <f>VLOOKUP(Table6[[#This Row],[Customer_ID]],Table1[],6,FALSE)</f>
        <v>South Dakota</v>
      </c>
      <c r="G1031" t="str">
        <f>VLOOKUP(Table6[[#This Row],[Customer_ID]],Table1[],8,FALSE)</f>
        <v>Silver</v>
      </c>
      <c r="H1031" t="s">
        <v>439</v>
      </c>
      <c r="I1031" s="16">
        <v>45564</v>
      </c>
      <c r="J1031" t="s">
        <v>1693</v>
      </c>
      <c r="K1031" t="str">
        <f>VLOOKUP($J1031,'Product_Dim (2)'!$A$2:$G$101,{3,4,5,6},FALSE)</f>
        <v>Sports</v>
      </c>
      <c r="L1031" t="str">
        <f>VLOOKUP($J1031,'Product_Dim (2)'!$A$2:$G$101,{4,5,6},FALSE)</f>
        <v>Equipment</v>
      </c>
      <c r="M1031" s="6">
        <f t="array" ref="M1031">VLOOKUP($J1031,'Product_Dim (2)'!$A$2:$G$101,{6},FALSE)</f>
        <v>285.54000000000002</v>
      </c>
      <c r="N1031">
        <f>VLOOKUP($J1031,'Product_Dim (2)'!$A$2:$G$101,7,FALSE)</f>
        <v>358</v>
      </c>
      <c r="O1031" t="s">
        <v>1759</v>
      </c>
      <c r="P1031" t="str">
        <f>VLOOKUP($O1031,'Store_Dim (2)'!$A$2:$E$21,2,FALSE)</f>
        <v>Benson-Elliott</v>
      </c>
      <c r="Q1031" t="str">
        <f>VLOOKUP(Table6[[#This Row],[Store_ID]],Table4[],3,FALSE)</f>
        <v>East</v>
      </c>
      <c r="R1031" t="str">
        <f>VLOOKUP(Table6[[#This Row],[Store_ID]],Table4[],4,FALSE)</f>
        <v>Port Josephberg</v>
      </c>
      <c r="S1031" t="str">
        <f>VLOOKUP(Table6[[#This Row],[Store_ID]],Table4[],5,FALSE)</f>
        <v>Online</v>
      </c>
      <c r="T1031">
        <v>4</v>
      </c>
      <c r="U1031" s="6">
        <v>762.43</v>
      </c>
      <c r="V1031" s="10">
        <v>0.05</v>
      </c>
      <c r="W1031" t="s">
        <v>1807</v>
      </c>
      <c r="X1031" s="6">
        <v>2897.233999999999</v>
      </c>
      <c r="AE1031"/>
    </row>
    <row r="1032" spans="1:31" x14ac:dyDescent="0.25">
      <c r="A1032" t="s">
        <v>2839</v>
      </c>
      <c r="B1032" t="str">
        <f>VLOOKUP(Table6[[#This Row],[Customer_ID]],Table1[[Customer_ID]:[Name]],2,FALSE)</f>
        <v>Donald Lee</v>
      </c>
      <c r="C1032" t="str">
        <f>VLOOKUP(Table6[[#This Row],[Customer_ID]],Table1[[Customer_ID]:[City]],5,FALSE)</f>
        <v>Wongberg</v>
      </c>
      <c r="D1032">
        <f>VLOOKUP(Table6[[#This Row],[Customer_ID]],Table1[],3,FALSE)</f>
        <v>26</v>
      </c>
      <c r="E1032" t="str">
        <f>VLOOKUP(Table6[[#This Row],[Customer_ID]],Table1[],4,FALSE)</f>
        <v>Male</v>
      </c>
      <c r="F1032" t="str">
        <f>VLOOKUP(Table6[[#This Row],[Customer_ID]],Table1[],6,FALSE)</f>
        <v>Illinois</v>
      </c>
      <c r="G1032" t="str">
        <f>VLOOKUP(Table6[[#This Row],[Customer_ID]],Table1[],8,FALSE)</f>
        <v>Bronze</v>
      </c>
      <c r="H1032" t="s">
        <v>423</v>
      </c>
      <c r="I1032" s="16">
        <v>45424</v>
      </c>
      <c r="J1032" t="s">
        <v>1677</v>
      </c>
      <c r="K1032" t="str">
        <f>VLOOKUP($J1032,'Product_Dim (2)'!$A$2:$G$101,{3,4,5,6},FALSE)</f>
        <v>Sports</v>
      </c>
      <c r="L1032" t="str">
        <f>VLOOKUP($J1032,'Product_Dim (2)'!$A$2:$G$101,{4,5,6},FALSE)</f>
        <v>Team Sports</v>
      </c>
      <c r="M1032" s="6">
        <f t="array" ref="M1032">VLOOKUP($J1032,'Product_Dim (2)'!$A$2:$G$101,{6},FALSE)</f>
        <v>107.06</v>
      </c>
      <c r="N1032">
        <f>VLOOKUP($J1032,'Product_Dim (2)'!$A$2:$G$101,7,FALSE)</f>
        <v>359</v>
      </c>
      <c r="O1032" t="s">
        <v>1735</v>
      </c>
      <c r="P1032" t="str">
        <f>VLOOKUP($O1032,'Store_Dim (2)'!$A$2:$E$21,2,FALSE)</f>
        <v>Rivera-Warner</v>
      </c>
      <c r="Q1032" t="str">
        <f>VLOOKUP(Table6[[#This Row],[Store_ID]],Table4[],3,FALSE)</f>
        <v>East</v>
      </c>
      <c r="R1032" t="str">
        <f>VLOOKUP(Table6[[#This Row],[Store_ID]],Table4[],4,FALSE)</f>
        <v>Washingtonfurt</v>
      </c>
      <c r="S1032" t="str">
        <f>VLOOKUP(Table6[[#This Row],[Store_ID]],Table4[],5,FALSE)</f>
        <v>Flagship</v>
      </c>
      <c r="T1032">
        <v>1</v>
      </c>
      <c r="U1032" s="6">
        <v>328.51</v>
      </c>
      <c r="V1032" s="10">
        <v>0.2</v>
      </c>
      <c r="W1032" t="s">
        <v>1812</v>
      </c>
      <c r="X1032" s="6">
        <v>262.80799999999999</v>
      </c>
      <c r="AE1032"/>
    </row>
    <row r="1033" spans="1:31" x14ac:dyDescent="0.25">
      <c r="A1033" t="s">
        <v>2840</v>
      </c>
      <c r="B1033" t="str">
        <f>VLOOKUP(Table6[[#This Row],[Customer_ID]],Table1[[Customer_ID]:[Name]],2,FALSE)</f>
        <v>Sarah Lane</v>
      </c>
      <c r="C1033" t="str">
        <f>VLOOKUP(Table6[[#This Row],[Customer_ID]],Table1[[Customer_ID]:[City]],5,FALSE)</f>
        <v>Edwardborough</v>
      </c>
      <c r="D1033">
        <f>VLOOKUP(Table6[[#This Row],[Customer_ID]],Table1[],3,FALSE)</f>
        <v>38</v>
      </c>
      <c r="E1033" t="str">
        <f>VLOOKUP(Table6[[#This Row],[Customer_ID]],Table1[],4,FALSE)</f>
        <v>Male</v>
      </c>
      <c r="F1033" t="str">
        <f>VLOOKUP(Table6[[#This Row],[Customer_ID]],Table1[],6,FALSE)</f>
        <v>Vermont</v>
      </c>
      <c r="G1033" t="str">
        <f>VLOOKUP(Table6[[#This Row],[Customer_ID]],Table1[],8,FALSE)</f>
        <v>Silver</v>
      </c>
      <c r="H1033" t="s">
        <v>864</v>
      </c>
      <c r="I1033" s="16">
        <v>45719</v>
      </c>
      <c r="J1033" t="s">
        <v>1619</v>
      </c>
      <c r="K1033" t="str">
        <f>VLOOKUP($J1033,'Product_Dim (2)'!$A$2:$G$101,{3,4,5,6},FALSE)</f>
        <v>Sports</v>
      </c>
      <c r="L1033" t="str">
        <f>VLOOKUP($J1033,'Product_Dim (2)'!$A$2:$G$101,{4,5,6},FALSE)</f>
        <v>Fitness</v>
      </c>
      <c r="M1033" s="6">
        <f t="array" ref="M1033">VLOOKUP($J1033,'Product_Dim (2)'!$A$2:$G$101,{6},FALSE)</f>
        <v>167.12</v>
      </c>
      <c r="N1033">
        <f>VLOOKUP($J1033,'Product_Dim (2)'!$A$2:$G$101,7,FALSE)</f>
        <v>316</v>
      </c>
      <c r="O1033" t="s">
        <v>1752</v>
      </c>
      <c r="P1033" t="str">
        <f>VLOOKUP($O1033,'Store_Dim (2)'!$A$2:$E$21,2,FALSE)</f>
        <v>Alexander Group</v>
      </c>
      <c r="Q1033" t="str">
        <f>VLOOKUP(Table6[[#This Row],[Store_ID]],Table4[],3,FALSE)</f>
        <v>South</v>
      </c>
      <c r="R1033" t="str">
        <f>VLOOKUP(Table6[[#This Row],[Store_ID]],Table4[],4,FALSE)</f>
        <v>Port Sharon</v>
      </c>
      <c r="S1033" t="str">
        <f>VLOOKUP(Table6[[#This Row],[Store_ID]],Table4[],5,FALSE)</f>
        <v>Online</v>
      </c>
      <c r="T1033">
        <v>1</v>
      </c>
      <c r="U1033" s="6">
        <v>34.51</v>
      </c>
      <c r="V1033" s="10">
        <v>0.04</v>
      </c>
      <c r="W1033" t="s">
        <v>1812</v>
      </c>
      <c r="X1033" s="6">
        <v>33.129600000000003</v>
      </c>
      <c r="AE1033"/>
    </row>
    <row r="1034" spans="1:31" x14ac:dyDescent="0.25">
      <c r="A1034" t="s">
        <v>2841</v>
      </c>
      <c r="B1034" t="str">
        <f>VLOOKUP(Table6[[#This Row],[Customer_ID]],Table1[[Customer_ID]:[Name]],2,FALSE)</f>
        <v>Lance Baker</v>
      </c>
      <c r="C1034" t="str">
        <f>VLOOKUP(Table6[[#This Row],[Customer_ID]],Table1[[Customer_ID]:[City]],5,FALSE)</f>
        <v>Port Victoria</v>
      </c>
      <c r="D1034">
        <f>VLOOKUP(Table6[[#This Row],[Customer_ID]],Table1[],3,FALSE)</f>
        <v>50</v>
      </c>
      <c r="E1034" t="str">
        <f>VLOOKUP(Table6[[#This Row],[Customer_ID]],Table1[],4,FALSE)</f>
        <v>Female</v>
      </c>
      <c r="F1034" t="str">
        <f>VLOOKUP(Table6[[#This Row],[Customer_ID]],Table1[],6,FALSE)</f>
        <v>Florida</v>
      </c>
      <c r="G1034" t="str">
        <f>VLOOKUP(Table6[[#This Row],[Customer_ID]],Table1[],8,FALSE)</f>
        <v>Gold</v>
      </c>
      <c r="H1034" t="s">
        <v>367</v>
      </c>
      <c r="I1034" s="16">
        <v>45250</v>
      </c>
      <c r="J1034" t="s">
        <v>1569</v>
      </c>
      <c r="K1034" t="str">
        <f>VLOOKUP($J1034,'Product_Dim (2)'!$A$2:$G$101,{3,4,5,6},FALSE)</f>
        <v>Sports</v>
      </c>
      <c r="L1034" t="str">
        <f>VLOOKUP($J1034,'Product_Dim (2)'!$A$2:$G$101,{4,5,6},FALSE)</f>
        <v>Equipment</v>
      </c>
      <c r="M1034" s="6">
        <f t="array" ref="M1034">VLOOKUP($J1034,'Product_Dim (2)'!$A$2:$G$101,{6},FALSE)</f>
        <v>21.34</v>
      </c>
      <c r="N1034">
        <f>VLOOKUP($J1034,'Product_Dim (2)'!$A$2:$G$101,7,FALSE)</f>
        <v>65</v>
      </c>
      <c r="O1034" t="s">
        <v>1775</v>
      </c>
      <c r="P1034" t="str">
        <f>VLOOKUP($O1034,'Store_Dim (2)'!$A$2:$E$21,2,FALSE)</f>
        <v>Aguirre-Keller</v>
      </c>
      <c r="Q1034" t="str">
        <f>VLOOKUP(Table6[[#This Row],[Store_ID]],Table4[],3,FALSE)</f>
        <v>South</v>
      </c>
      <c r="R1034" t="str">
        <f>VLOOKUP(Table6[[#This Row],[Store_ID]],Table4[],4,FALSE)</f>
        <v>Lake Michael</v>
      </c>
      <c r="S1034" t="str">
        <f>VLOOKUP(Table6[[#This Row],[Store_ID]],Table4[],5,FALSE)</f>
        <v>Online</v>
      </c>
      <c r="T1034">
        <v>3</v>
      </c>
      <c r="U1034" s="6">
        <v>663.73</v>
      </c>
      <c r="V1034" s="10">
        <v>0.06</v>
      </c>
      <c r="W1034" t="s">
        <v>1812</v>
      </c>
      <c r="X1034" s="6">
        <v>1871.7185999999999</v>
      </c>
      <c r="AE1034"/>
    </row>
    <row r="1035" spans="1:31" x14ac:dyDescent="0.25">
      <c r="A1035" t="s">
        <v>2842</v>
      </c>
      <c r="B1035" t="str">
        <f>VLOOKUP(Table6[[#This Row],[Customer_ID]],Table1[[Customer_ID]:[Name]],2,FALSE)</f>
        <v>Mary Russell</v>
      </c>
      <c r="C1035" t="str">
        <f>VLOOKUP(Table6[[#This Row],[Customer_ID]],Table1[[Customer_ID]:[City]],5,FALSE)</f>
        <v>South Regina</v>
      </c>
      <c r="D1035">
        <f>VLOOKUP(Table6[[#This Row],[Customer_ID]],Table1[],3,FALSE)</f>
        <v>58</v>
      </c>
      <c r="E1035" t="str">
        <f>VLOOKUP(Table6[[#This Row],[Customer_ID]],Table1[],4,FALSE)</f>
        <v>Male</v>
      </c>
      <c r="F1035" t="str">
        <f>VLOOKUP(Table6[[#This Row],[Customer_ID]],Table1[],6,FALSE)</f>
        <v>Arkansas</v>
      </c>
      <c r="G1035" t="str">
        <f>VLOOKUP(Table6[[#This Row],[Customer_ID]],Table1[],8,FALSE)</f>
        <v>Bronze</v>
      </c>
      <c r="H1035" t="s">
        <v>782</v>
      </c>
      <c r="I1035" s="16">
        <v>45479</v>
      </c>
      <c r="J1035" t="s">
        <v>1597</v>
      </c>
      <c r="K1035" t="str">
        <f>VLOOKUP($J1035,'Product_Dim (2)'!$A$2:$G$101,{3,4,5,6},FALSE)</f>
        <v>Home</v>
      </c>
      <c r="L1035" t="str">
        <f>VLOOKUP($J1035,'Product_Dim (2)'!$A$2:$G$101,{4,5,6},FALSE)</f>
        <v>Decor</v>
      </c>
      <c r="M1035" s="6">
        <f t="array" ref="M1035">VLOOKUP($J1035,'Product_Dim (2)'!$A$2:$G$101,{6},FALSE)</f>
        <v>179.77</v>
      </c>
      <c r="N1035">
        <f>VLOOKUP($J1035,'Product_Dim (2)'!$A$2:$G$101,7,FALSE)</f>
        <v>305</v>
      </c>
      <c r="O1035" t="s">
        <v>1769</v>
      </c>
      <c r="P1035" t="str">
        <f>VLOOKUP($O1035,'Store_Dim (2)'!$A$2:$E$21,2,FALSE)</f>
        <v>Moore, Padilla and Butler</v>
      </c>
      <c r="Q1035" t="str">
        <f>VLOOKUP(Table6[[#This Row],[Store_ID]],Table4[],3,FALSE)</f>
        <v>South</v>
      </c>
      <c r="R1035" t="str">
        <f>VLOOKUP(Table6[[#This Row],[Store_ID]],Table4[],4,FALSE)</f>
        <v>East Johnstad</v>
      </c>
      <c r="S1035" t="str">
        <f>VLOOKUP(Table6[[#This Row],[Store_ID]],Table4[],5,FALSE)</f>
        <v>Flagship</v>
      </c>
      <c r="T1035">
        <v>1</v>
      </c>
      <c r="U1035" s="6">
        <v>409.41</v>
      </c>
      <c r="V1035" s="10">
        <v>0.13</v>
      </c>
      <c r="W1035" t="s">
        <v>1809</v>
      </c>
      <c r="X1035" s="6">
        <v>356.18669999999997</v>
      </c>
      <c r="AE1035"/>
    </row>
    <row r="1036" spans="1:31" x14ac:dyDescent="0.25">
      <c r="A1036" t="s">
        <v>2843</v>
      </c>
      <c r="B1036" t="str">
        <f>VLOOKUP(Table6[[#This Row],[Customer_ID]],Table1[[Customer_ID]:[Name]],2,FALSE)</f>
        <v>Robert Jackson</v>
      </c>
      <c r="C1036" t="str">
        <f>VLOOKUP(Table6[[#This Row],[Customer_ID]],Table1[[Customer_ID]:[City]],5,FALSE)</f>
        <v>Lake Brandy</v>
      </c>
      <c r="D1036">
        <f>VLOOKUP(Table6[[#This Row],[Customer_ID]],Table1[],3,FALSE)</f>
        <v>44</v>
      </c>
      <c r="E1036" t="str">
        <f>VLOOKUP(Table6[[#This Row],[Customer_ID]],Table1[],4,FALSE)</f>
        <v>Female</v>
      </c>
      <c r="F1036" t="str">
        <f>VLOOKUP(Table6[[#This Row],[Customer_ID]],Table1[],6,FALSE)</f>
        <v>Tennessee</v>
      </c>
      <c r="G1036" t="str">
        <f>VLOOKUP(Table6[[#This Row],[Customer_ID]],Table1[],8,FALSE)</f>
        <v>Platinum</v>
      </c>
      <c r="H1036" t="s">
        <v>327</v>
      </c>
      <c r="I1036" s="16">
        <v>45727</v>
      </c>
      <c r="J1036" t="s">
        <v>1687</v>
      </c>
      <c r="K1036" t="str">
        <f>VLOOKUP($J1036,'Product_Dim (2)'!$A$2:$G$101,{3,4,5,6},FALSE)</f>
        <v>Home</v>
      </c>
      <c r="L1036" t="str">
        <f>VLOOKUP($J1036,'Product_Dim (2)'!$A$2:$G$101,{4,5,6},FALSE)</f>
        <v>Decor</v>
      </c>
      <c r="M1036" s="6">
        <f t="array" ref="M1036">VLOOKUP($J1036,'Product_Dim (2)'!$A$2:$G$101,{6},FALSE)</f>
        <v>325.26</v>
      </c>
      <c r="N1036">
        <f>VLOOKUP($J1036,'Product_Dim (2)'!$A$2:$G$101,7,FALSE)</f>
        <v>400</v>
      </c>
      <c r="O1036" t="s">
        <v>1749</v>
      </c>
      <c r="P1036" t="str">
        <f>VLOOKUP($O1036,'Store_Dim (2)'!$A$2:$E$21,2,FALSE)</f>
        <v>Johnson-Wright</v>
      </c>
      <c r="Q1036" t="str">
        <f>VLOOKUP(Table6[[#This Row],[Store_ID]],Table4[],3,FALSE)</f>
        <v>North</v>
      </c>
      <c r="R1036" t="str">
        <f>VLOOKUP(Table6[[#This Row],[Store_ID]],Table4[],4,FALSE)</f>
        <v>Hoodberg</v>
      </c>
      <c r="S1036" t="str">
        <f>VLOOKUP(Table6[[#This Row],[Store_ID]],Table4[],5,FALSE)</f>
        <v>Outlet</v>
      </c>
      <c r="T1036">
        <v>3</v>
      </c>
      <c r="U1036" s="6">
        <v>461.03</v>
      </c>
      <c r="V1036" s="10">
        <v>0.11</v>
      </c>
      <c r="W1036" t="s">
        <v>1809</v>
      </c>
      <c r="X1036" s="6">
        <v>1230.9501</v>
      </c>
      <c r="AE1036"/>
    </row>
    <row r="1037" spans="1:31" x14ac:dyDescent="0.25">
      <c r="A1037" t="s">
        <v>2844</v>
      </c>
      <c r="B1037" t="str">
        <f>VLOOKUP(Table6[[#This Row],[Customer_ID]],Table1[[Customer_ID]:[Name]],2,FALSE)</f>
        <v>Miranda King</v>
      </c>
      <c r="C1037" t="str">
        <f>VLOOKUP(Table6[[#This Row],[Customer_ID]],Table1[[Customer_ID]:[City]],5,FALSE)</f>
        <v>West Mathew</v>
      </c>
      <c r="D1037">
        <f>VLOOKUP(Table6[[#This Row],[Customer_ID]],Table1[],3,FALSE)</f>
        <v>34</v>
      </c>
      <c r="E1037" t="str">
        <f>VLOOKUP(Table6[[#This Row],[Customer_ID]],Table1[],4,FALSE)</f>
        <v>Female</v>
      </c>
      <c r="F1037" t="str">
        <f>VLOOKUP(Table6[[#This Row],[Customer_ID]],Table1[],6,FALSE)</f>
        <v>New York</v>
      </c>
      <c r="G1037" t="str">
        <f>VLOOKUP(Table6[[#This Row],[Customer_ID]],Table1[],8,FALSE)</f>
        <v>Platinum</v>
      </c>
      <c r="H1037" t="s">
        <v>1138</v>
      </c>
      <c r="I1037" s="16">
        <v>45394</v>
      </c>
      <c r="J1037" t="s">
        <v>1569</v>
      </c>
      <c r="K1037" t="str">
        <f>VLOOKUP($J1037,'Product_Dim (2)'!$A$2:$G$101,{3,4,5,6},FALSE)</f>
        <v>Sports</v>
      </c>
      <c r="L1037" t="str">
        <f>VLOOKUP($J1037,'Product_Dim (2)'!$A$2:$G$101,{4,5,6},FALSE)</f>
        <v>Equipment</v>
      </c>
      <c r="M1037" s="6">
        <f t="array" ref="M1037">VLOOKUP($J1037,'Product_Dim (2)'!$A$2:$G$101,{6},FALSE)</f>
        <v>21.34</v>
      </c>
      <c r="N1037">
        <f>VLOOKUP($J1037,'Product_Dim (2)'!$A$2:$G$101,7,FALSE)</f>
        <v>65</v>
      </c>
      <c r="O1037" t="s">
        <v>1782</v>
      </c>
      <c r="P1037" t="str">
        <f>VLOOKUP($O1037,'Store_Dim (2)'!$A$2:$E$21,2,FALSE)</f>
        <v>Mcdonald Inc</v>
      </c>
      <c r="Q1037" t="str">
        <f>VLOOKUP(Table6[[#This Row],[Store_ID]],Table4[],3,FALSE)</f>
        <v>South</v>
      </c>
      <c r="R1037" t="str">
        <f>VLOOKUP(Table6[[#This Row],[Store_ID]],Table4[],4,FALSE)</f>
        <v>Christopherland</v>
      </c>
      <c r="S1037" t="str">
        <f>VLOOKUP(Table6[[#This Row],[Store_ID]],Table4[],5,FALSE)</f>
        <v>Outlet</v>
      </c>
      <c r="T1037">
        <v>2</v>
      </c>
      <c r="U1037" s="6">
        <v>760.14</v>
      </c>
      <c r="V1037" s="10">
        <v>0.02</v>
      </c>
      <c r="W1037" t="s">
        <v>1812</v>
      </c>
      <c r="X1037" s="6">
        <v>1489.8743999999999</v>
      </c>
      <c r="AE1037"/>
    </row>
    <row r="1038" spans="1:31" x14ac:dyDescent="0.25">
      <c r="A1038" t="s">
        <v>2845</v>
      </c>
      <c r="B1038" t="str">
        <f>VLOOKUP(Table6[[#This Row],[Customer_ID]],Table1[[Customer_ID]:[Name]],2,FALSE)</f>
        <v>Stephen Fowler</v>
      </c>
      <c r="C1038" t="str">
        <f>VLOOKUP(Table6[[#This Row],[Customer_ID]],Table1[[Customer_ID]:[City]],5,FALSE)</f>
        <v>Port Mariastad</v>
      </c>
      <c r="D1038">
        <f>VLOOKUP(Table6[[#This Row],[Customer_ID]],Table1[],3,FALSE)</f>
        <v>42</v>
      </c>
      <c r="E1038" t="str">
        <f>VLOOKUP(Table6[[#This Row],[Customer_ID]],Table1[],4,FALSE)</f>
        <v>Female</v>
      </c>
      <c r="F1038" t="str">
        <f>VLOOKUP(Table6[[#This Row],[Customer_ID]],Table1[],6,FALSE)</f>
        <v>Rhode Island</v>
      </c>
      <c r="G1038" t="str">
        <f>VLOOKUP(Table6[[#This Row],[Customer_ID]],Table1[],8,FALSE)</f>
        <v>Platinum</v>
      </c>
      <c r="H1038" t="s">
        <v>876</v>
      </c>
      <c r="I1038" s="16">
        <v>45773</v>
      </c>
      <c r="J1038" t="s">
        <v>1577</v>
      </c>
      <c r="K1038" t="str">
        <f>VLOOKUP($J1038,'Product_Dim (2)'!$A$2:$G$101,{3,4,5,6},FALSE)</f>
        <v>Clothing</v>
      </c>
      <c r="L1038" t="str">
        <f>VLOOKUP($J1038,'Product_Dim (2)'!$A$2:$G$101,{4,5,6},FALSE)</f>
        <v>Tops</v>
      </c>
      <c r="M1038" s="6">
        <f t="array" ref="M1038">VLOOKUP($J1038,'Product_Dim (2)'!$A$2:$G$101,{6},FALSE)</f>
        <v>265.73266666666666</v>
      </c>
      <c r="N1038">
        <f>VLOOKUP($J1038,'Product_Dim (2)'!$A$2:$G$101,7,FALSE)</f>
        <v>360</v>
      </c>
      <c r="O1038" t="s">
        <v>1740</v>
      </c>
      <c r="P1038" t="str">
        <f>VLOOKUP($O1038,'Store_Dim (2)'!$A$2:$E$21,2,FALSE)</f>
        <v>Martinez, Adkins and Johnson</v>
      </c>
      <c r="Q1038" t="str">
        <f>VLOOKUP(Table6[[#This Row],[Store_ID]],Table4[],3,FALSE)</f>
        <v>North</v>
      </c>
      <c r="R1038" t="str">
        <f>VLOOKUP(Table6[[#This Row],[Store_ID]],Table4[],4,FALSE)</f>
        <v>Danielmouth</v>
      </c>
      <c r="S1038" t="str">
        <f>VLOOKUP(Table6[[#This Row],[Store_ID]],Table4[],5,FALSE)</f>
        <v>Flagship</v>
      </c>
      <c r="T1038">
        <v>3</v>
      </c>
      <c r="U1038" s="6">
        <v>688.76</v>
      </c>
      <c r="V1038" s="10">
        <v>0.12</v>
      </c>
      <c r="W1038" t="s">
        <v>1809</v>
      </c>
      <c r="X1038" s="6">
        <v>1818.3263999999999</v>
      </c>
      <c r="AE1038"/>
    </row>
    <row r="1039" spans="1:31" x14ac:dyDescent="0.25">
      <c r="A1039" t="s">
        <v>2846</v>
      </c>
      <c r="B1039" t="str">
        <f>VLOOKUP(Table6[[#This Row],[Customer_ID]],Table1[[Customer_ID]:[Name]],2,FALSE)</f>
        <v>Brian Choi</v>
      </c>
      <c r="C1039" t="str">
        <f>VLOOKUP(Table6[[#This Row],[Customer_ID]],Table1[[Customer_ID]:[City]],5,FALSE)</f>
        <v>Floydton</v>
      </c>
      <c r="D1039">
        <f>VLOOKUP(Table6[[#This Row],[Customer_ID]],Table1[],3,FALSE)</f>
        <v>46</v>
      </c>
      <c r="E1039" t="str">
        <f>VLOOKUP(Table6[[#This Row],[Customer_ID]],Table1[],4,FALSE)</f>
        <v>Female</v>
      </c>
      <c r="F1039" t="str">
        <f>VLOOKUP(Table6[[#This Row],[Customer_ID]],Table1[],6,FALSE)</f>
        <v>New Jersey</v>
      </c>
      <c r="G1039" t="str">
        <f>VLOOKUP(Table6[[#This Row],[Customer_ID]],Table1[],8,FALSE)</f>
        <v>Gold</v>
      </c>
      <c r="H1039" t="s">
        <v>527</v>
      </c>
      <c r="I1039" s="16">
        <v>45779</v>
      </c>
      <c r="J1039" t="s">
        <v>1617</v>
      </c>
      <c r="K1039" t="str">
        <f>VLOOKUP($J1039,'Product_Dim (2)'!$A$2:$G$101,{3,4,5,6},FALSE)</f>
        <v>Electronics</v>
      </c>
      <c r="L1039" t="str">
        <f>VLOOKUP($J1039,'Product_Dim (2)'!$A$2:$G$101,{4,5,6},FALSE)</f>
        <v>Computer</v>
      </c>
      <c r="M1039" s="6">
        <f t="array" ref="M1039">VLOOKUP($J1039,'Product_Dim (2)'!$A$2:$G$101,{6},FALSE)</f>
        <v>253.33</v>
      </c>
      <c r="N1039">
        <f>VLOOKUP($J1039,'Product_Dim (2)'!$A$2:$G$101,7,FALSE)</f>
        <v>266</v>
      </c>
      <c r="O1039" t="s">
        <v>1769</v>
      </c>
      <c r="P1039" t="str">
        <f>VLOOKUP($O1039,'Store_Dim (2)'!$A$2:$E$21,2,FALSE)</f>
        <v>Moore, Padilla and Butler</v>
      </c>
      <c r="Q1039" t="str">
        <f>VLOOKUP(Table6[[#This Row],[Store_ID]],Table4[],3,FALSE)</f>
        <v>South</v>
      </c>
      <c r="R1039" t="str">
        <f>VLOOKUP(Table6[[#This Row],[Store_ID]],Table4[],4,FALSE)</f>
        <v>East Johnstad</v>
      </c>
      <c r="S1039" t="str">
        <f>VLOOKUP(Table6[[#This Row],[Store_ID]],Table4[],5,FALSE)</f>
        <v>Flagship</v>
      </c>
      <c r="T1039">
        <v>2</v>
      </c>
      <c r="U1039" s="6">
        <v>257.77999999999997</v>
      </c>
      <c r="V1039" s="10">
        <v>0.05</v>
      </c>
      <c r="W1039" t="s">
        <v>1807</v>
      </c>
      <c r="X1039" s="6">
        <v>489.78199999999993</v>
      </c>
      <c r="AE1039"/>
    </row>
    <row r="1040" spans="1:31" x14ac:dyDescent="0.25">
      <c r="A1040" t="s">
        <v>2847</v>
      </c>
      <c r="B1040" t="str">
        <f>VLOOKUP(Table6[[#This Row],[Customer_ID]],Table1[[Customer_ID]:[Name]],2,FALSE)</f>
        <v>Debra Liu</v>
      </c>
      <c r="C1040" t="str">
        <f>VLOOKUP(Table6[[#This Row],[Customer_ID]],Table1[[Customer_ID]:[City]],5,FALSE)</f>
        <v>South Timtown</v>
      </c>
      <c r="D1040">
        <f>VLOOKUP(Table6[[#This Row],[Customer_ID]],Table1[],3,FALSE)</f>
        <v>55</v>
      </c>
      <c r="E1040" t="str">
        <f>VLOOKUP(Table6[[#This Row],[Customer_ID]],Table1[],4,FALSE)</f>
        <v>Male</v>
      </c>
      <c r="F1040" t="str">
        <f>VLOOKUP(Table6[[#This Row],[Customer_ID]],Table1[],6,FALSE)</f>
        <v>Minnesota</v>
      </c>
      <c r="G1040" t="str">
        <f>VLOOKUP(Table6[[#This Row],[Customer_ID]],Table1[],8,FALSE)</f>
        <v>Bronze</v>
      </c>
      <c r="H1040" t="s">
        <v>195</v>
      </c>
      <c r="I1040" s="16">
        <v>45400</v>
      </c>
      <c r="J1040" t="s">
        <v>1637</v>
      </c>
      <c r="K1040" t="str">
        <f>VLOOKUP($J1040,'Product_Dim (2)'!$A$2:$G$101,{3,4,5,6},FALSE)</f>
        <v>Clothing</v>
      </c>
      <c r="L1040" t="str">
        <f>VLOOKUP($J1040,'Product_Dim (2)'!$A$2:$G$101,{4,5,6},FALSE)</f>
        <v>Bottoms</v>
      </c>
      <c r="M1040" s="6">
        <f t="array" ref="M1040">VLOOKUP($J1040,'Product_Dim (2)'!$A$2:$G$101,{6},FALSE)</f>
        <v>386.56</v>
      </c>
      <c r="N1040">
        <f>VLOOKUP($J1040,'Product_Dim (2)'!$A$2:$G$101,7,FALSE)</f>
        <v>125</v>
      </c>
      <c r="O1040" t="s">
        <v>1762</v>
      </c>
      <c r="P1040" t="str">
        <f>VLOOKUP($O1040,'Store_Dim (2)'!$A$2:$E$21,2,FALSE)</f>
        <v>Martinez-Mullins</v>
      </c>
      <c r="Q1040" t="str">
        <f>VLOOKUP(Table6[[#This Row],[Store_ID]],Table4[],3,FALSE)</f>
        <v>South</v>
      </c>
      <c r="R1040" t="str">
        <f>VLOOKUP(Table6[[#This Row],[Store_ID]],Table4[],4,FALSE)</f>
        <v>Williamsfurt</v>
      </c>
      <c r="S1040" t="str">
        <f>VLOOKUP(Table6[[#This Row],[Store_ID]],Table4[],5,FALSE)</f>
        <v>Online</v>
      </c>
      <c r="T1040">
        <v>2</v>
      </c>
      <c r="U1040" s="6">
        <v>314.29000000000002</v>
      </c>
      <c r="V1040" s="10">
        <v>0.19</v>
      </c>
      <c r="W1040" t="s">
        <v>1812</v>
      </c>
      <c r="X1040" s="6">
        <v>509.14980000000008</v>
      </c>
      <c r="AE1040"/>
    </row>
    <row r="1041" spans="1:31" x14ac:dyDescent="0.25">
      <c r="A1041" t="s">
        <v>2848</v>
      </c>
      <c r="B1041" t="str">
        <f>VLOOKUP(Table6[[#This Row],[Customer_ID]],Table1[[Customer_ID]:[Name]],2,FALSE)</f>
        <v>Curtis Haynes</v>
      </c>
      <c r="C1041" t="str">
        <f>VLOOKUP(Table6[[#This Row],[Customer_ID]],Table1[[Customer_ID]:[City]],5,FALSE)</f>
        <v>Estradaside</v>
      </c>
      <c r="D1041">
        <f>VLOOKUP(Table6[[#This Row],[Customer_ID]],Table1[],3,FALSE)</f>
        <v>60</v>
      </c>
      <c r="E1041" t="str">
        <f>VLOOKUP(Table6[[#This Row],[Customer_ID]],Table1[],4,FALSE)</f>
        <v>Female</v>
      </c>
      <c r="F1041" t="str">
        <f>VLOOKUP(Table6[[#This Row],[Customer_ID]],Table1[],6,FALSE)</f>
        <v>Iowa</v>
      </c>
      <c r="G1041" t="str">
        <f>VLOOKUP(Table6[[#This Row],[Customer_ID]],Table1[],8,FALSE)</f>
        <v>Gold</v>
      </c>
      <c r="H1041" t="s">
        <v>515</v>
      </c>
      <c r="I1041" s="16">
        <v>45520</v>
      </c>
      <c r="J1041" t="s">
        <v>1675</v>
      </c>
      <c r="K1041" t="str">
        <f>VLOOKUP($J1041,'Product_Dim (2)'!$A$2:$G$101,{3,4,5,6},FALSE)</f>
        <v>Sports</v>
      </c>
      <c r="L1041" t="str">
        <f>VLOOKUP($J1041,'Product_Dim (2)'!$A$2:$G$101,{4,5,6},FALSE)</f>
        <v>Fitness</v>
      </c>
      <c r="M1041" s="6">
        <f t="array" ref="M1041">VLOOKUP($J1041,'Product_Dim (2)'!$A$2:$G$101,{6},FALSE)</f>
        <v>477.61</v>
      </c>
      <c r="N1041">
        <f>VLOOKUP($J1041,'Product_Dim (2)'!$A$2:$G$101,7,FALSE)</f>
        <v>300</v>
      </c>
      <c r="O1041" t="s">
        <v>1782</v>
      </c>
      <c r="P1041" t="str">
        <f>VLOOKUP($O1041,'Store_Dim (2)'!$A$2:$E$21,2,FALSE)</f>
        <v>Mcdonald Inc</v>
      </c>
      <c r="Q1041" t="str">
        <f>VLOOKUP(Table6[[#This Row],[Store_ID]],Table4[],3,FALSE)</f>
        <v>South</v>
      </c>
      <c r="R1041" t="str">
        <f>VLOOKUP(Table6[[#This Row],[Store_ID]],Table4[],4,FALSE)</f>
        <v>Christopherland</v>
      </c>
      <c r="S1041" t="str">
        <f>VLOOKUP(Table6[[#This Row],[Store_ID]],Table4[],5,FALSE)</f>
        <v>Outlet</v>
      </c>
      <c r="T1041">
        <v>3</v>
      </c>
      <c r="U1041" s="6">
        <v>336.09</v>
      </c>
      <c r="V1041" s="10">
        <v>0.01</v>
      </c>
      <c r="W1041" t="s">
        <v>1809</v>
      </c>
      <c r="X1041" s="6">
        <v>998.18729999999994</v>
      </c>
      <c r="AE1041"/>
    </row>
    <row r="1042" spans="1:31" x14ac:dyDescent="0.25">
      <c r="A1042" t="s">
        <v>2849</v>
      </c>
      <c r="B1042" t="str">
        <f>VLOOKUP(Table6[[#This Row],[Customer_ID]],Table1[[Customer_ID]:[Name]],2,FALSE)</f>
        <v>Dr. Benjamin Price</v>
      </c>
      <c r="C1042" t="str">
        <f>VLOOKUP(Table6[[#This Row],[Customer_ID]],Table1[[Customer_ID]:[City]],5,FALSE)</f>
        <v>Kylebury</v>
      </c>
      <c r="D1042">
        <f>VLOOKUP(Table6[[#This Row],[Customer_ID]],Table1[],3,FALSE)</f>
        <v>29</v>
      </c>
      <c r="E1042" t="str">
        <f>VLOOKUP(Table6[[#This Row],[Customer_ID]],Table1[],4,FALSE)</f>
        <v>Female</v>
      </c>
      <c r="F1042" t="str">
        <f>VLOOKUP(Table6[[#This Row],[Customer_ID]],Table1[],6,FALSE)</f>
        <v>Alabama</v>
      </c>
      <c r="G1042" t="str">
        <f>VLOOKUP(Table6[[#This Row],[Customer_ID]],Table1[],8,FALSE)</f>
        <v>Platinum</v>
      </c>
      <c r="H1042" t="s">
        <v>20</v>
      </c>
      <c r="I1042" s="16">
        <v>45861</v>
      </c>
      <c r="J1042" t="s">
        <v>1681</v>
      </c>
      <c r="K1042" t="str">
        <f>VLOOKUP($J1042,'Product_Dim (2)'!$A$2:$G$101,{3,4,5,6},FALSE)</f>
        <v>Clothing</v>
      </c>
      <c r="L1042" t="str">
        <f>VLOOKUP($J1042,'Product_Dim (2)'!$A$2:$G$101,{4,5,6},FALSE)</f>
        <v>Footwear</v>
      </c>
      <c r="M1042" s="6">
        <f t="array" ref="M1042">VLOOKUP($J1042,'Product_Dim (2)'!$A$2:$G$101,{6},FALSE)</f>
        <v>158.13999999999999</v>
      </c>
      <c r="N1042">
        <f>VLOOKUP($J1042,'Product_Dim (2)'!$A$2:$G$101,7,FALSE)</f>
        <v>82</v>
      </c>
      <c r="O1042" t="s">
        <v>1790</v>
      </c>
      <c r="P1042" t="str">
        <f>VLOOKUP($O1042,'Store_Dim (2)'!$A$2:$E$21,2,FALSE)</f>
        <v>Holloway Ltd</v>
      </c>
      <c r="Q1042" t="str">
        <f>VLOOKUP(Table6[[#This Row],[Store_ID]],Table4[],3,FALSE)</f>
        <v>North</v>
      </c>
      <c r="R1042" t="str">
        <f>VLOOKUP(Table6[[#This Row],[Store_ID]],Table4[],4,FALSE)</f>
        <v>Bensonhaven</v>
      </c>
      <c r="S1042" t="str">
        <f>VLOOKUP(Table6[[#This Row],[Store_ID]],Table4[],5,FALSE)</f>
        <v>Flagship</v>
      </c>
      <c r="T1042">
        <v>3</v>
      </c>
      <c r="U1042" s="6">
        <v>202.07</v>
      </c>
      <c r="V1042" s="10">
        <v>0.23</v>
      </c>
      <c r="W1042" t="s">
        <v>1809</v>
      </c>
      <c r="X1042" s="6">
        <v>466.78170000000011</v>
      </c>
      <c r="AE1042"/>
    </row>
    <row r="1043" spans="1:31" x14ac:dyDescent="0.25">
      <c r="A1043" t="s">
        <v>2850</v>
      </c>
      <c r="B1043" t="str">
        <f>VLOOKUP(Table6[[#This Row],[Customer_ID]],Table1[[Customer_ID]:[Name]],2,FALSE)</f>
        <v>Kara Dodson</v>
      </c>
      <c r="C1043" t="str">
        <f>VLOOKUP(Table6[[#This Row],[Customer_ID]],Table1[[Customer_ID]:[City]],5,FALSE)</f>
        <v>Joelside</v>
      </c>
      <c r="D1043">
        <f>VLOOKUP(Table6[[#This Row],[Customer_ID]],Table1[],3,FALSE)</f>
        <v>20</v>
      </c>
      <c r="E1043" t="str">
        <f>VLOOKUP(Table6[[#This Row],[Customer_ID]],Table1[],4,FALSE)</f>
        <v>Male</v>
      </c>
      <c r="F1043" t="str">
        <f>VLOOKUP(Table6[[#This Row],[Customer_ID]],Table1[],6,FALSE)</f>
        <v>Vermont</v>
      </c>
      <c r="G1043" t="str">
        <f>VLOOKUP(Table6[[#This Row],[Customer_ID]],Table1[],8,FALSE)</f>
        <v>Silver</v>
      </c>
      <c r="H1043" t="s">
        <v>968</v>
      </c>
      <c r="I1043" s="16">
        <v>45781</v>
      </c>
      <c r="J1043" t="s">
        <v>1565</v>
      </c>
      <c r="K1043" t="str">
        <f>VLOOKUP($J1043,'Product_Dim (2)'!$A$2:$G$101,{3,4,5,6},FALSE)</f>
        <v>Sports</v>
      </c>
      <c r="L1043" t="str">
        <f>VLOOKUP($J1043,'Product_Dim (2)'!$A$2:$G$101,{4,5,6},FALSE)</f>
        <v>Accessories</v>
      </c>
      <c r="M1043" s="6">
        <f t="array" ref="M1043">VLOOKUP($J1043,'Product_Dim (2)'!$A$2:$G$101,{6},FALSE)</f>
        <v>144.53</v>
      </c>
      <c r="N1043">
        <f>VLOOKUP($J1043,'Product_Dim (2)'!$A$2:$G$101,7,FALSE)</f>
        <v>367</v>
      </c>
      <c r="O1043" t="s">
        <v>1765</v>
      </c>
      <c r="P1043" t="str">
        <f>VLOOKUP($O1043,'Store_Dim (2)'!$A$2:$E$21,2,FALSE)</f>
        <v>Bean, Jones and Park</v>
      </c>
      <c r="Q1043" t="str">
        <f>VLOOKUP(Table6[[#This Row],[Store_ID]],Table4[],3,FALSE)</f>
        <v>West</v>
      </c>
      <c r="R1043" t="str">
        <f>VLOOKUP(Table6[[#This Row],[Store_ID]],Table4[],4,FALSE)</f>
        <v>Thompsonborough</v>
      </c>
      <c r="S1043" t="str">
        <f>VLOOKUP(Table6[[#This Row],[Store_ID]],Table4[],5,FALSE)</f>
        <v>Online</v>
      </c>
      <c r="T1043">
        <v>2</v>
      </c>
      <c r="U1043" s="6">
        <v>485.25</v>
      </c>
      <c r="V1043" s="10">
        <v>0.28000000000000003</v>
      </c>
      <c r="W1043" t="s">
        <v>1807</v>
      </c>
      <c r="X1043" s="6">
        <v>698.76</v>
      </c>
      <c r="AE1043"/>
    </row>
    <row r="1044" spans="1:31" x14ac:dyDescent="0.25">
      <c r="A1044" t="s">
        <v>2851</v>
      </c>
      <c r="B1044" t="str">
        <f>VLOOKUP(Table6[[#This Row],[Customer_ID]],Table1[[Customer_ID]:[Name]],2,FALSE)</f>
        <v>Amy Wilson</v>
      </c>
      <c r="C1044" t="str">
        <f>VLOOKUP(Table6[[#This Row],[Customer_ID]],Table1[[Customer_ID]:[City]],5,FALSE)</f>
        <v>Morrisburgh</v>
      </c>
      <c r="D1044">
        <f>VLOOKUP(Table6[[#This Row],[Customer_ID]],Table1[],3,FALSE)</f>
        <v>44</v>
      </c>
      <c r="E1044" t="str">
        <f>VLOOKUP(Table6[[#This Row],[Customer_ID]],Table1[],4,FALSE)</f>
        <v>Female</v>
      </c>
      <c r="F1044" t="str">
        <f>VLOOKUP(Table6[[#This Row],[Customer_ID]],Table1[],6,FALSE)</f>
        <v>Indiana</v>
      </c>
      <c r="G1044" t="str">
        <f>VLOOKUP(Table6[[#This Row],[Customer_ID]],Table1[],8,FALSE)</f>
        <v>Platinum</v>
      </c>
      <c r="H1044" t="s">
        <v>562</v>
      </c>
      <c r="I1044" s="16">
        <v>45906</v>
      </c>
      <c r="J1044" t="s">
        <v>1681</v>
      </c>
      <c r="K1044" t="str">
        <f>VLOOKUP($J1044,'Product_Dim (2)'!$A$2:$G$101,{3,4,5,6},FALSE)</f>
        <v>Clothing</v>
      </c>
      <c r="L1044" t="str">
        <f>VLOOKUP($J1044,'Product_Dim (2)'!$A$2:$G$101,{4,5,6},FALSE)</f>
        <v>Footwear</v>
      </c>
      <c r="M1044" s="6">
        <f t="array" ref="M1044">VLOOKUP($J1044,'Product_Dim (2)'!$A$2:$G$101,{6},FALSE)</f>
        <v>158.13999999999999</v>
      </c>
      <c r="N1044">
        <f>VLOOKUP($J1044,'Product_Dim (2)'!$A$2:$G$101,7,FALSE)</f>
        <v>82</v>
      </c>
      <c r="O1044" t="s">
        <v>1772</v>
      </c>
      <c r="P1044" t="str">
        <f>VLOOKUP($O1044,'Store_Dim (2)'!$A$2:$E$21,2,FALSE)</f>
        <v>Hill, Wagner and Ballard</v>
      </c>
      <c r="Q1044" t="str">
        <f>VLOOKUP(Table6[[#This Row],[Store_ID]],Table4[],3,FALSE)</f>
        <v>East</v>
      </c>
      <c r="R1044" t="str">
        <f>VLOOKUP(Table6[[#This Row],[Store_ID]],Table4[],4,FALSE)</f>
        <v>East Davidville</v>
      </c>
      <c r="S1044" t="str">
        <f>VLOOKUP(Table6[[#This Row],[Store_ID]],Table4[],5,FALSE)</f>
        <v>Online</v>
      </c>
      <c r="T1044">
        <v>4</v>
      </c>
      <c r="U1044" s="6">
        <v>552.38</v>
      </c>
      <c r="V1044" s="10">
        <v>0.1</v>
      </c>
      <c r="W1044" t="s">
        <v>1809</v>
      </c>
      <c r="X1044" s="6">
        <v>1988.568</v>
      </c>
      <c r="AE1044"/>
    </row>
    <row r="1045" spans="1:31" x14ac:dyDescent="0.25">
      <c r="A1045" t="s">
        <v>2852</v>
      </c>
      <c r="B1045" t="str">
        <f>VLOOKUP(Table6[[#This Row],[Customer_ID]],Table1[[Customer_ID]:[Name]],2,FALSE)</f>
        <v>Erica Carney</v>
      </c>
      <c r="C1045" t="str">
        <f>VLOOKUP(Table6[[#This Row],[Customer_ID]],Table1[[Customer_ID]:[City]],5,FALSE)</f>
        <v>North Justin</v>
      </c>
      <c r="D1045">
        <f>VLOOKUP(Table6[[#This Row],[Customer_ID]],Table1[],3,FALSE)</f>
        <v>62</v>
      </c>
      <c r="E1045" t="str">
        <f>VLOOKUP(Table6[[#This Row],[Customer_ID]],Table1[],4,FALSE)</f>
        <v>Female</v>
      </c>
      <c r="F1045" t="str">
        <f>VLOOKUP(Table6[[#This Row],[Customer_ID]],Table1[],6,FALSE)</f>
        <v>North Dakota</v>
      </c>
      <c r="G1045" t="str">
        <f>VLOOKUP(Table6[[#This Row],[Customer_ID]],Table1[],8,FALSE)</f>
        <v>Platinum</v>
      </c>
      <c r="H1045" t="s">
        <v>373</v>
      </c>
      <c r="I1045" s="16">
        <v>45251</v>
      </c>
      <c r="J1045" t="s">
        <v>1647</v>
      </c>
      <c r="K1045" t="str">
        <f>VLOOKUP($J1045,'Product_Dim (2)'!$A$2:$G$101,{3,4,5,6},FALSE)</f>
        <v>Clothing</v>
      </c>
      <c r="L1045" t="str">
        <f>VLOOKUP($J1045,'Product_Dim (2)'!$A$2:$G$101,{4,5,6},FALSE)</f>
        <v>Accessories</v>
      </c>
      <c r="M1045" s="6">
        <f t="array" ref="M1045">VLOOKUP($J1045,'Product_Dim (2)'!$A$2:$G$101,{6},FALSE)</f>
        <v>113.83</v>
      </c>
      <c r="N1045">
        <f>VLOOKUP($J1045,'Product_Dim (2)'!$A$2:$G$101,7,FALSE)</f>
        <v>485</v>
      </c>
      <c r="O1045" t="s">
        <v>1790</v>
      </c>
      <c r="P1045" t="str">
        <f>VLOOKUP($O1045,'Store_Dim (2)'!$A$2:$E$21,2,FALSE)</f>
        <v>Holloway Ltd</v>
      </c>
      <c r="Q1045" t="str">
        <f>VLOOKUP(Table6[[#This Row],[Store_ID]],Table4[],3,FALSE)</f>
        <v>North</v>
      </c>
      <c r="R1045" t="str">
        <f>VLOOKUP(Table6[[#This Row],[Store_ID]],Table4[],4,FALSE)</f>
        <v>Bensonhaven</v>
      </c>
      <c r="S1045" t="str">
        <f>VLOOKUP(Table6[[#This Row],[Store_ID]],Table4[],5,FALSE)</f>
        <v>Flagship</v>
      </c>
      <c r="T1045">
        <v>4</v>
      </c>
      <c r="U1045" s="6">
        <v>377.26</v>
      </c>
      <c r="V1045" s="10">
        <v>0.22</v>
      </c>
      <c r="W1045" t="s">
        <v>1812</v>
      </c>
      <c r="X1045" s="6">
        <v>1177.0512000000001</v>
      </c>
      <c r="AE1045"/>
    </row>
    <row r="1046" spans="1:31" x14ac:dyDescent="0.25">
      <c r="A1046" t="s">
        <v>2853</v>
      </c>
      <c r="B1046" t="str">
        <f>VLOOKUP(Table6[[#This Row],[Customer_ID]],Table1[[Customer_ID]:[Name]],2,FALSE)</f>
        <v>Sharon Brown</v>
      </c>
      <c r="C1046" t="str">
        <f>VLOOKUP(Table6[[#This Row],[Customer_ID]],Table1[[Customer_ID]:[City]],5,FALSE)</f>
        <v>East Andrea</v>
      </c>
      <c r="D1046">
        <f>VLOOKUP(Table6[[#This Row],[Customer_ID]],Table1[],3,FALSE)</f>
        <v>37</v>
      </c>
      <c r="E1046" t="str">
        <f>VLOOKUP(Table6[[#This Row],[Customer_ID]],Table1[],4,FALSE)</f>
        <v>Female</v>
      </c>
      <c r="F1046" t="str">
        <f>VLOOKUP(Table6[[#This Row],[Customer_ID]],Table1[],6,FALSE)</f>
        <v>Michigan</v>
      </c>
      <c r="G1046" t="str">
        <f>VLOOKUP(Table6[[#This Row],[Customer_ID]],Table1[],8,FALSE)</f>
        <v>Gold</v>
      </c>
      <c r="H1046" t="s">
        <v>199</v>
      </c>
      <c r="I1046" s="16">
        <v>45257</v>
      </c>
      <c r="J1046" t="s">
        <v>1625</v>
      </c>
      <c r="K1046" t="str">
        <f>VLOOKUP($J1046,'Product_Dim (2)'!$A$2:$G$101,{3,4,5,6},FALSE)</f>
        <v>Beauty</v>
      </c>
      <c r="L1046" t="str">
        <f>VLOOKUP($J1046,'Product_Dim (2)'!$A$2:$G$101,{4,5,6},FALSE)</f>
        <v>Makeup</v>
      </c>
      <c r="M1046" s="6">
        <f t="array" ref="M1046">VLOOKUP($J1046,'Product_Dim (2)'!$A$2:$G$101,{6},FALSE)</f>
        <v>250.41615384615383</v>
      </c>
      <c r="N1046">
        <f>VLOOKUP($J1046,'Product_Dim (2)'!$A$2:$G$101,7,FALSE)</f>
        <v>431</v>
      </c>
      <c r="O1046" t="s">
        <v>1796</v>
      </c>
      <c r="P1046" t="str">
        <f>VLOOKUP($O1046,'Store_Dim (2)'!$A$2:$E$21,2,FALSE)</f>
        <v>Mann-Austin</v>
      </c>
      <c r="Q1046" t="str">
        <f>VLOOKUP(Table6[[#This Row],[Store_ID]],Table4[],3,FALSE)</f>
        <v>East</v>
      </c>
      <c r="R1046" t="str">
        <f>VLOOKUP(Table6[[#This Row],[Store_ID]],Table4[],4,FALSE)</f>
        <v>Vasquezborough</v>
      </c>
      <c r="S1046" t="str">
        <f>VLOOKUP(Table6[[#This Row],[Store_ID]],Table4[],5,FALSE)</f>
        <v>Online</v>
      </c>
      <c r="T1046">
        <v>4</v>
      </c>
      <c r="U1046" s="6">
        <v>189.07</v>
      </c>
      <c r="V1046" s="10">
        <v>0.1</v>
      </c>
      <c r="W1046" t="s">
        <v>1812</v>
      </c>
      <c r="X1046" s="6">
        <v>680.65200000000004</v>
      </c>
      <c r="AE1046"/>
    </row>
    <row r="1047" spans="1:31" x14ac:dyDescent="0.25">
      <c r="A1047" t="s">
        <v>2854</v>
      </c>
      <c r="B1047" t="str">
        <f>VLOOKUP(Table6[[#This Row],[Customer_ID]],Table1[[Customer_ID]:[Name]],2,FALSE)</f>
        <v>Philip Pennington</v>
      </c>
      <c r="C1047" t="str">
        <f>VLOOKUP(Table6[[#This Row],[Customer_ID]],Table1[[Customer_ID]:[City]],5,FALSE)</f>
        <v>East Valerieview</v>
      </c>
      <c r="D1047">
        <f>VLOOKUP(Table6[[#This Row],[Customer_ID]],Table1[],3,FALSE)</f>
        <v>27</v>
      </c>
      <c r="E1047" t="str">
        <f>VLOOKUP(Table6[[#This Row],[Customer_ID]],Table1[],4,FALSE)</f>
        <v>Female</v>
      </c>
      <c r="F1047" t="str">
        <f>VLOOKUP(Table6[[#This Row],[Customer_ID]],Table1[],6,FALSE)</f>
        <v>Oregon</v>
      </c>
      <c r="G1047" t="str">
        <f>VLOOKUP(Table6[[#This Row],[Customer_ID]],Table1[],8,FALSE)</f>
        <v>Platinum</v>
      </c>
      <c r="H1047" t="s">
        <v>1516</v>
      </c>
      <c r="I1047" s="16">
        <v>45818</v>
      </c>
      <c r="J1047" t="s">
        <v>1591</v>
      </c>
      <c r="K1047" t="str">
        <f>VLOOKUP($J1047,'Product_Dim (2)'!$A$2:$G$101,{3,4,5,6},FALSE)</f>
        <v>Home</v>
      </c>
      <c r="L1047" t="str">
        <f>VLOOKUP($J1047,'Product_Dim (2)'!$A$2:$G$101,{4,5,6},FALSE)</f>
        <v>Kitchen</v>
      </c>
      <c r="M1047" s="6">
        <f t="array" ref="M1047">VLOOKUP($J1047,'Product_Dim (2)'!$A$2:$G$101,{6},FALSE)</f>
        <v>19.52</v>
      </c>
      <c r="N1047">
        <f>VLOOKUP($J1047,'Product_Dim (2)'!$A$2:$G$101,7,FALSE)</f>
        <v>57</v>
      </c>
      <c r="O1047" t="s">
        <v>1752</v>
      </c>
      <c r="P1047" t="str">
        <f>VLOOKUP($O1047,'Store_Dim (2)'!$A$2:$E$21,2,FALSE)</f>
        <v>Alexander Group</v>
      </c>
      <c r="Q1047" t="str">
        <f>VLOOKUP(Table6[[#This Row],[Store_ID]],Table4[],3,FALSE)</f>
        <v>South</v>
      </c>
      <c r="R1047" t="str">
        <f>VLOOKUP(Table6[[#This Row],[Store_ID]],Table4[],4,FALSE)</f>
        <v>Port Sharon</v>
      </c>
      <c r="S1047" t="str">
        <f>VLOOKUP(Table6[[#This Row],[Store_ID]],Table4[],5,FALSE)</f>
        <v>Online</v>
      </c>
      <c r="T1047">
        <v>3</v>
      </c>
      <c r="U1047" s="6">
        <v>272.27</v>
      </c>
      <c r="V1047" s="10">
        <v>0.01</v>
      </c>
      <c r="W1047" t="s">
        <v>1807</v>
      </c>
      <c r="X1047" s="6">
        <v>808.64189999999996</v>
      </c>
      <c r="AE1047"/>
    </row>
    <row r="1048" spans="1:31" x14ac:dyDescent="0.25">
      <c r="A1048" t="s">
        <v>2855</v>
      </c>
      <c r="B1048" t="str">
        <f>VLOOKUP(Table6[[#This Row],[Customer_ID]],Table1[[Customer_ID]:[Name]],2,FALSE)</f>
        <v>Matthew Payne</v>
      </c>
      <c r="C1048" t="str">
        <f>VLOOKUP(Table6[[#This Row],[Customer_ID]],Table1[[Customer_ID]:[City]],5,FALSE)</f>
        <v>Grahamfurt</v>
      </c>
      <c r="D1048">
        <f>VLOOKUP(Table6[[#This Row],[Customer_ID]],Table1[],3,FALSE)</f>
        <v>25</v>
      </c>
      <c r="E1048" t="str">
        <f>VLOOKUP(Table6[[#This Row],[Customer_ID]],Table1[],4,FALSE)</f>
        <v>Male</v>
      </c>
      <c r="F1048" t="str">
        <f>VLOOKUP(Table6[[#This Row],[Customer_ID]],Table1[],6,FALSE)</f>
        <v>Wyoming</v>
      </c>
      <c r="G1048" t="str">
        <f>VLOOKUP(Table6[[#This Row],[Customer_ID]],Table1[],8,FALSE)</f>
        <v>Gold</v>
      </c>
      <c r="H1048" t="s">
        <v>835</v>
      </c>
      <c r="I1048" s="16">
        <v>45806</v>
      </c>
      <c r="J1048" t="s">
        <v>1715</v>
      </c>
      <c r="K1048" t="str">
        <f>VLOOKUP($J1048,'Product_Dim (2)'!$A$2:$G$101,{3,4,5,6},FALSE)</f>
        <v>Home</v>
      </c>
      <c r="L1048" t="str">
        <f>VLOOKUP($J1048,'Product_Dim (2)'!$A$2:$G$101,{4,5,6},FALSE)</f>
        <v>Appliances</v>
      </c>
      <c r="M1048" s="6">
        <f t="array" ref="M1048">VLOOKUP($J1048,'Product_Dim (2)'!$A$2:$G$101,{6},FALSE)</f>
        <v>447.43</v>
      </c>
      <c r="N1048">
        <f>VLOOKUP($J1048,'Product_Dim (2)'!$A$2:$G$101,7,FALSE)</f>
        <v>191</v>
      </c>
      <c r="O1048" t="s">
        <v>1775</v>
      </c>
      <c r="P1048" t="str">
        <f>VLOOKUP($O1048,'Store_Dim (2)'!$A$2:$E$21,2,FALSE)</f>
        <v>Aguirre-Keller</v>
      </c>
      <c r="Q1048" t="str">
        <f>VLOOKUP(Table6[[#This Row],[Store_ID]],Table4[],3,FALSE)</f>
        <v>South</v>
      </c>
      <c r="R1048" t="str">
        <f>VLOOKUP(Table6[[#This Row],[Store_ID]],Table4[],4,FALSE)</f>
        <v>Lake Michael</v>
      </c>
      <c r="S1048" t="str">
        <f>VLOOKUP(Table6[[#This Row],[Store_ID]],Table4[],5,FALSE)</f>
        <v>Online</v>
      </c>
      <c r="T1048">
        <v>1</v>
      </c>
      <c r="U1048" s="6">
        <v>209.39</v>
      </c>
      <c r="V1048" s="10">
        <v>0.28000000000000003</v>
      </c>
      <c r="W1048" t="s">
        <v>1809</v>
      </c>
      <c r="X1048" s="6">
        <v>150.76079999999999</v>
      </c>
      <c r="AE1048"/>
    </row>
    <row r="1049" spans="1:31" x14ac:dyDescent="0.25">
      <c r="A1049" t="s">
        <v>2856</v>
      </c>
      <c r="B1049" t="str">
        <f>VLOOKUP(Table6[[#This Row],[Customer_ID]],Table1[[Customer_ID]:[Name]],2,FALSE)</f>
        <v>Sharon Brown</v>
      </c>
      <c r="C1049" t="str">
        <f>VLOOKUP(Table6[[#This Row],[Customer_ID]],Table1[[Customer_ID]:[City]],5,FALSE)</f>
        <v>East Andrea</v>
      </c>
      <c r="D1049">
        <f>VLOOKUP(Table6[[#This Row],[Customer_ID]],Table1[],3,FALSE)</f>
        <v>37</v>
      </c>
      <c r="E1049" t="str">
        <f>VLOOKUP(Table6[[#This Row],[Customer_ID]],Table1[],4,FALSE)</f>
        <v>Female</v>
      </c>
      <c r="F1049" t="str">
        <f>VLOOKUP(Table6[[#This Row],[Customer_ID]],Table1[],6,FALSE)</f>
        <v>Michigan</v>
      </c>
      <c r="G1049" t="str">
        <f>VLOOKUP(Table6[[#This Row],[Customer_ID]],Table1[],8,FALSE)</f>
        <v>Gold</v>
      </c>
      <c r="H1049" t="s">
        <v>199</v>
      </c>
      <c r="I1049" s="16">
        <v>45288</v>
      </c>
      <c r="J1049" t="s">
        <v>1691</v>
      </c>
      <c r="K1049" t="str">
        <f>VLOOKUP($J1049,'Product_Dim (2)'!$A$2:$G$101,{3,4,5,6},FALSE)</f>
        <v>Home</v>
      </c>
      <c r="L1049" t="str">
        <f>VLOOKUP($J1049,'Product_Dim (2)'!$A$2:$G$101,{4,5,6},FALSE)</f>
        <v>Kitchen</v>
      </c>
      <c r="M1049" s="6">
        <f t="array" ref="M1049">VLOOKUP($J1049,'Product_Dim (2)'!$A$2:$G$101,{6},FALSE)</f>
        <v>143.43</v>
      </c>
      <c r="N1049">
        <f>VLOOKUP($J1049,'Product_Dim (2)'!$A$2:$G$101,7,FALSE)</f>
        <v>58</v>
      </c>
      <c r="O1049" t="s">
        <v>1769</v>
      </c>
      <c r="P1049" t="str">
        <f>VLOOKUP($O1049,'Store_Dim (2)'!$A$2:$E$21,2,FALSE)</f>
        <v>Moore, Padilla and Butler</v>
      </c>
      <c r="Q1049" t="str">
        <f>VLOOKUP(Table6[[#This Row],[Store_ID]],Table4[],3,FALSE)</f>
        <v>South</v>
      </c>
      <c r="R1049" t="str">
        <f>VLOOKUP(Table6[[#This Row],[Store_ID]],Table4[],4,FALSE)</f>
        <v>East Johnstad</v>
      </c>
      <c r="S1049" t="str">
        <f>VLOOKUP(Table6[[#This Row],[Store_ID]],Table4[],5,FALSE)</f>
        <v>Flagship</v>
      </c>
      <c r="T1049">
        <v>1</v>
      </c>
      <c r="U1049" s="6">
        <v>813.87</v>
      </c>
      <c r="V1049" s="10">
        <v>0.23</v>
      </c>
      <c r="W1049" t="s">
        <v>1807</v>
      </c>
      <c r="X1049" s="6">
        <v>626.67989999999998</v>
      </c>
      <c r="AE1049"/>
    </row>
    <row r="1050" spans="1:31" x14ac:dyDescent="0.25">
      <c r="A1050" t="s">
        <v>2857</v>
      </c>
      <c r="B1050" t="str">
        <f>VLOOKUP(Table6[[#This Row],[Customer_ID]],Table1[[Customer_ID]:[Name]],2,FALSE)</f>
        <v>Christopher David</v>
      </c>
      <c r="C1050" t="str">
        <f>VLOOKUP(Table6[[#This Row],[Customer_ID]],Table1[[Customer_ID]:[City]],5,FALSE)</f>
        <v>Karenmouth</v>
      </c>
      <c r="D1050">
        <f>VLOOKUP(Table6[[#This Row],[Customer_ID]],Table1[],3,FALSE)</f>
        <v>42</v>
      </c>
      <c r="E1050" t="str">
        <f>VLOOKUP(Table6[[#This Row],[Customer_ID]],Table1[],4,FALSE)</f>
        <v>Male</v>
      </c>
      <c r="F1050" t="str">
        <f>VLOOKUP(Table6[[#This Row],[Customer_ID]],Table1[],6,FALSE)</f>
        <v>Massachusetts</v>
      </c>
      <c r="G1050" t="str">
        <f>VLOOKUP(Table6[[#This Row],[Customer_ID]],Table1[],8,FALSE)</f>
        <v>Silver</v>
      </c>
      <c r="H1050" t="s">
        <v>814</v>
      </c>
      <c r="I1050" s="16">
        <v>45783</v>
      </c>
      <c r="J1050" t="s">
        <v>1587</v>
      </c>
      <c r="K1050" t="str">
        <f>VLOOKUP($J1050,'Product_Dim (2)'!$A$2:$G$101,{3,4,5,6},FALSE)</f>
        <v>Sports</v>
      </c>
      <c r="L1050" t="str">
        <f>VLOOKUP($J1050,'Product_Dim (2)'!$A$2:$G$101,{4,5,6},FALSE)</f>
        <v>Accessories</v>
      </c>
      <c r="M1050" s="6">
        <f t="array" ref="M1050">VLOOKUP($J1050,'Product_Dim (2)'!$A$2:$G$101,{6},FALSE)</f>
        <v>38.76</v>
      </c>
      <c r="N1050">
        <f>VLOOKUP($J1050,'Product_Dim (2)'!$A$2:$G$101,7,FALSE)</f>
        <v>137</v>
      </c>
      <c r="O1050" t="s">
        <v>1735</v>
      </c>
      <c r="P1050" t="str">
        <f>VLOOKUP($O1050,'Store_Dim (2)'!$A$2:$E$21,2,FALSE)</f>
        <v>Rivera-Warner</v>
      </c>
      <c r="Q1050" t="str">
        <f>VLOOKUP(Table6[[#This Row],[Store_ID]],Table4[],3,FALSE)</f>
        <v>East</v>
      </c>
      <c r="R1050" t="str">
        <f>VLOOKUP(Table6[[#This Row],[Store_ID]],Table4[],4,FALSE)</f>
        <v>Washingtonfurt</v>
      </c>
      <c r="S1050" t="str">
        <f>VLOOKUP(Table6[[#This Row],[Store_ID]],Table4[],5,FALSE)</f>
        <v>Flagship</v>
      </c>
      <c r="T1050">
        <v>1</v>
      </c>
      <c r="U1050" s="6">
        <v>143.69999999999999</v>
      </c>
      <c r="V1050" s="10">
        <v>0.19</v>
      </c>
      <c r="W1050" t="s">
        <v>1809</v>
      </c>
      <c r="X1050" s="6">
        <v>116.39700000000001</v>
      </c>
      <c r="AE1050"/>
    </row>
    <row r="1051" spans="1:31" x14ac:dyDescent="0.25">
      <c r="A1051" t="s">
        <v>2858</v>
      </c>
      <c r="B1051" t="str">
        <f>VLOOKUP(Table6[[#This Row],[Customer_ID]],Table1[[Customer_ID]:[Name]],2,FALSE)</f>
        <v>Manuel Fisher</v>
      </c>
      <c r="C1051" t="str">
        <f>VLOOKUP(Table6[[#This Row],[Customer_ID]],Table1[[Customer_ID]:[City]],5,FALSE)</f>
        <v>Kanebury</v>
      </c>
      <c r="D1051">
        <f>VLOOKUP(Table6[[#This Row],[Customer_ID]],Table1[],3,FALSE)</f>
        <v>21</v>
      </c>
      <c r="E1051" t="str">
        <f>VLOOKUP(Table6[[#This Row],[Customer_ID]],Table1[],4,FALSE)</f>
        <v>Female</v>
      </c>
      <c r="F1051" t="str">
        <f>VLOOKUP(Table6[[#This Row],[Customer_ID]],Table1[],6,FALSE)</f>
        <v>New Hampshire</v>
      </c>
      <c r="G1051" t="str">
        <f>VLOOKUP(Table6[[#This Row],[Customer_ID]],Table1[],8,FALSE)</f>
        <v>Gold</v>
      </c>
      <c r="H1051" t="s">
        <v>1433</v>
      </c>
      <c r="I1051" s="16">
        <v>45385</v>
      </c>
      <c r="J1051" t="s">
        <v>1623</v>
      </c>
      <c r="K1051" t="str">
        <f>VLOOKUP($J1051,'Product_Dim (2)'!$A$2:$G$101,{3,4,5,6},FALSE)</f>
        <v>Clothing</v>
      </c>
      <c r="L1051" t="str">
        <f>VLOOKUP($J1051,'Product_Dim (2)'!$A$2:$G$101,{4,5,6},FALSE)</f>
        <v>Outerwear</v>
      </c>
      <c r="M1051" s="6">
        <f t="array" ref="M1051">VLOOKUP($J1051,'Product_Dim (2)'!$A$2:$G$101,{6},FALSE)</f>
        <v>167.34</v>
      </c>
      <c r="N1051">
        <f>VLOOKUP($J1051,'Product_Dim (2)'!$A$2:$G$101,7,FALSE)</f>
        <v>296</v>
      </c>
      <c r="O1051" t="s">
        <v>1740</v>
      </c>
      <c r="P1051" t="str">
        <f>VLOOKUP($O1051,'Store_Dim (2)'!$A$2:$E$21,2,FALSE)</f>
        <v>Martinez, Adkins and Johnson</v>
      </c>
      <c r="Q1051" t="str">
        <f>VLOOKUP(Table6[[#This Row],[Store_ID]],Table4[],3,FALSE)</f>
        <v>North</v>
      </c>
      <c r="R1051" t="str">
        <f>VLOOKUP(Table6[[#This Row],[Store_ID]],Table4[],4,FALSE)</f>
        <v>Danielmouth</v>
      </c>
      <c r="S1051" t="str">
        <f>VLOOKUP(Table6[[#This Row],[Store_ID]],Table4[],5,FALSE)</f>
        <v>Flagship</v>
      </c>
      <c r="T1051">
        <v>4</v>
      </c>
      <c r="U1051" s="6">
        <v>837.34</v>
      </c>
      <c r="V1051" s="10">
        <v>0.05</v>
      </c>
      <c r="W1051" t="s">
        <v>1809</v>
      </c>
      <c r="X1051" s="6">
        <v>3181.8919999999998</v>
      </c>
      <c r="AE1051"/>
    </row>
    <row r="1052" spans="1:31" x14ac:dyDescent="0.25">
      <c r="A1052" t="s">
        <v>2859</v>
      </c>
      <c r="B1052" t="str">
        <f>VLOOKUP(Table6[[#This Row],[Customer_ID]],Table1[[Customer_ID]:[Name]],2,FALSE)</f>
        <v>Jacob Hopkins</v>
      </c>
      <c r="C1052" t="str">
        <f>VLOOKUP(Table6[[#This Row],[Customer_ID]],Table1[[Customer_ID]:[City]],5,FALSE)</f>
        <v>lake tylerfort</v>
      </c>
      <c r="D1052">
        <f>VLOOKUP(Table6[[#This Row],[Customer_ID]],Table1[],3,FALSE)</f>
        <v>44</v>
      </c>
      <c r="E1052" t="str">
        <f>VLOOKUP(Table6[[#This Row],[Customer_ID]],Table1[],4,FALSE)</f>
        <v>Female</v>
      </c>
      <c r="F1052" t="str">
        <f>VLOOKUP(Table6[[#This Row],[Customer_ID]],Table1[],6,FALSE)</f>
        <v>Pennsylvania</v>
      </c>
      <c r="G1052" t="str">
        <f>VLOOKUP(Table6[[#This Row],[Customer_ID]],Table1[],8,FALSE)</f>
        <v>Platinum</v>
      </c>
      <c r="H1052" t="s">
        <v>412</v>
      </c>
      <c r="I1052" s="16">
        <v>45878</v>
      </c>
      <c r="J1052" t="s">
        <v>1561</v>
      </c>
      <c r="K1052" t="str">
        <f>VLOOKUP($J1052,'Product_Dim (2)'!$A$2:$G$101,{3,4,5,6},FALSE)</f>
        <v>Electronics</v>
      </c>
      <c r="L1052" t="str">
        <f>VLOOKUP($J1052,'Product_Dim (2)'!$A$2:$G$101,{4,5,6},FALSE)</f>
        <v>Appliances</v>
      </c>
      <c r="M1052" s="6">
        <f t="array" ref="M1052">VLOOKUP($J1052,'Product_Dim (2)'!$A$2:$G$101,{6},FALSE)</f>
        <v>465.34</v>
      </c>
      <c r="N1052">
        <f>VLOOKUP($J1052,'Product_Dim (2)'!$A$2:$G$101,7,FALSE)</f>
        <v>301</v>
      </c>
      <c r="O1052" t="s">
        <v>1796</v>
      </c>
      <c r="P1052" t="str">
        <f>VLOOKUP($O1052,'Store_Dim (2)'!$A$2:$E$21,2,FALSE)</f>
        <v>Mann-Austin</v>
      </c>
      <c r="Q1052" t="str">
        <f>VLOOKUP(Table6[[#This Row],[Store_ID]],Table4[],3,FALSE)</f>
        <v>East</v>
      </c>
      <c r="R1052" t="str">
        <f>VLOOKUP(Table6[[#This Row],[Store_ID]],Table4[],4,FALSE)</f>
        <v>Vasquezborough</v>
      </c>
      <c r="S1052" t="str">
        <f>VLOOKUP(Table6[[#This Row],[Store_ID]],Table4[],5,FALSE)</f>
        <v>Online</v>
      </c>
      <c r="T1052">
        <v>1</v>
      </c>
      <c r="U1052" s="6">
        <v>151.66</v>
      </c>
      <c r="V1052" s="10">
        <v>0.16</v>
      </c>
      <c r="W1052" t="s">
        <v>1812</v>
      </c>
      <c r="X1052" s="6">
        <v>127.3944</v>
      </c>
      <c r="AE1052"/>
    </row>
    <row r="1053" spans="1:31" x14ac:dyDescent="0.25">
      <c r="A1053" t="s">
        <v>2860</v>
      </c>
      <c r="B1053" t="str">
        <f>VLOOKUP(Table6[[#This Row],[Customer_ID]],Table1[[Customer_ID]:[Name]],2,FALSE)</f>
        <v>Philip Pennington</v>
      </c>
      <c r="C1053" t="str">
        <f>VLOOKUP(Table6[[#This Row],[Customer_ID]],Table1[[Customer_ID]:[City]],5,FALSE)</f>
        <v>East Valerieview</v>
      </c>
      <c r="D1053">
        <f>VLOOKUP(Table6[[#This Row],[Customer_ID]],Table1[],3,FALSE)</f>
        <v>27</v>
      </c>
      <c r="E1053" t="str">
        <f>VLOOKUP(Table6[[#This Row],[Customer_ID]],Table1[],4,FALSE)</f>
        <v>Female</v>
      </c>
      <c r="F1053" t="str">
        <f>VLOOKUP(Table6[[#This Row],[Customer_ID]],Table1[],6,FALSE)</f>
        <v>Oregon</v>
      </c>
      <c r="G1053" t="str">
        <f>VLOOKUP(Table6[[#This Row],[Customer_ID]],Table1[],8,FALSE)</f>
        <v>Platinum</v>
      </c>
      <c r="H1053" t="s">
        <v>1516</v>
      </c>
      <c r="I1053" s="16">
        <v>45720</v>
      </c>
      <c r="J1053" t="s">
        <v>1619</v>
      </c>
      <c r="K1053" t="str">
        <f>VLOOKUP($J1053,'Product_Dim (2)'!$A$2:$G$101,{3,4,5,6},FALSE)</f>
        <v>Sports</v>
      </c>
      <c r="L1053" t="str">
        <f>VLOOKUP($J1053,'Product_Dim (2)'!$A$2:$G$101,{4,5,6},FALSE)</f>
        <v>Fitness</v>
      </c>
      <c r="M1053" s="6">
        <f t="array" ref="M1053">VLOOKUP($J1053,'Product_Dim (2)'!$A$2:$G$101,{6},FALSE)</f>
        <v>167.12</v>
      </c>
      <c r="N1053">
        <f>VLOOKUP($J1053,'Product_Dim (2)'!$A$2:$G$101,7,FALSE)</f>
        <v>316</v>
      </c>
      <c r="O1053" t="s">
        <v>1765</v>
      </c>
      <c r="P1053" t="str">
        <f>VLOOKUP($O1053,'Store_Dim (2)'!$A$2:$E$21,2,FALSE)</f>
        <v>Bean, Jones and Park</v>
      </c>
      <c r="Q1053" t="str">
        <f>VLOOKUP(Table6[[#This Row],[Store_ID]],Table4[],3,FALSE)</f>
        <v>West</v>
      </c>
      <c r="R1053" t="str">
        <f>VLOOKUP(Table6[[#This Row],[Store_ID]],Table4[],4,FALSE)</f>
        <v>Thompsonborough</v>
      </c>
      <c r="S1053" t="str">
        <f>VLOOKUP(Table6[[#This Row],[Store_ID]],Table4[],5,FALSE)</f>
        <v>Online</v>
      </c>
      <c r="T1053">
        <v>3</v>
      </c>
      <c r="U1053" s="6">
        <v>961.4</v>
      </c>
      <c r="V1053" s="10">
        <v>0.02</v>
      </c>
      <c r="W1053" t="s">
        <v>1809</v>
      </c>
      <c r="X1053" s="6">
        <v>2826.5160000000001</v>
      </c>
      <c r="AE1053"/>
    </row>
    <row r="1054" spans="1:31" x14ac:dyDescent="0.25">
      <c r="A1054" t="s">
        <v>2861</v>
      </c>
      <c r="B1054" t="str">
        <f>VLOOKUP(Table6[[#This Row],[Customer_ID]],Table1[[Customer_ID]:[Name]],2,FALSE)</f>
        <v>James Holloway Jr.</v>
      </c>
      <c r="C1054" t="str">
        <f>VLOOKUP(Table6[[#This Row],[Customer_ID]],Table1[[Customer_ID]:[City]],5,FALSE)</f>
        <v>Millston</v>
      </c>
      <c r="D1054">
        <f>VLOOKUP(Table6[[#This Row],[Customer_ID]],Table1[],3,FALSE)</f>
        <v>45</v>
      </c>
      <c r="E1054" t="str">
        <f>VLOOKUP(Table6[[#This Row],[Customer_ID]],Table1[],4,FALSE)</f>
        <v>Male</v>
      </c>
      <c r="F1054" t="str">
        <f>VLOOKUP(Table6[[#This Row],[Customer_ID]],Table1[],6,FALSE)</f>
        <v>Indiana</v>
      </c>
      <c r="G1054" t="str">
        <f>VLOOKUP(Table6[[#This Row],[Customer_ID]],Table1[],8,FALSE)</f>
        <v>Silver</v>
      </c>
      <c r="H1054" t="s">
        <v>1144</v>
      </c>
      <c r="I1054" s="16">
        <v>45503</v>
      </c>
      <c r="J1054" t="s">
        <v>1679</v>
      </c>
      <c r="K1054" t="str">
        <f>VLOOKUP($J1054,'Product_Dim (2)'!$A$2:$G$101,{3,4,5,6},FALSE)</f>
        <v>Electronics</v>
      </c>
      <c r="L1054" t="str">
        <f>VLOOKUP($J1054,'Product_Dim (2)'!$A$2:$G$101,{4,5,6},FALSE)</f>
        <v>Audio</v>
      </c>
      <c r="M1054" s="6">
        <f t="array" ref="M1054">VLOOKUP($J1054,'Product_Dim (2)'!$A$2:$G$101,{6},FALSE)</f>
        <v>403.71</v>
      </c>
      <c r="N1054">
        <f>VLOOKUP($J1054,'Product_Dim (2)'!$A$2:$G$101,7,FALSE)</f>
        <v>159</v>
      </c>
      <c r="O1054" t="s">
        <v>1793</v>
      </c>
      <c r="P1054" t="str">
        <f>VLOOKUP($O1054,'Store_Dim (2)'!$A$2:$E$21,2,FALSE)</f>
        <v>Guerrero-Schmitt</v>
      </c>
      <c r="Q1054" t="str">
        <f>VLOOKUP(Table6[[#This Row],[Store_ID]],Table4[],3,FALSE)</f>
        <v>East</v>
      </c>
      <c r="R1054" t="str">
        <f>VLOOKUP(Table6[[#This Row],[Store_ID]],Table4[],4,FALSE)</f>
        <v>East Stevechester</v>
      </c>
      <c r="S1054" t="str">
        <f>VLOOKUP(Table6[[#This Row],[Store_ID]],Table4[],5,FALSE)</f>
        <v>Flagship</v>
      </c>
      <c r="T1054">
        <v>4</v>
      </c>
      <c r="U1054" s="6">
        <v>475.98</v>
      </c>
      <c r="V1054" s="10">
        <v>0.19</v>
      </c>
      <c r="W1054" t="s">
        <v>1809</v>
      </c>
      <c r="X1054" s="6">
        <v>1542.1751999999999</v>
      </c>
      <c r="AE1054"/>
    </row>
    <row r="1055" spans="1:31" x14ac:dyDescent="0.25">
      <c r="A1055" t="s">
        <v>2862</v>
      </c>
      <c r="B1055" t="str">
        <f>VLOOKUP(Table6[[#This Row],[Customer_ID]],Table1[[Customer_ID]:[Name]],2,FALSE)</f>
        <v>Shelley Ponce</v>
      </c>
      <c r="C1055" t="str">
        <f>VLOOKUP(Table6[[#This Row],[Customer_ID]],Table1[[Customer_ID]:[City]],5,FALSE)</f>
        <v>South Cassandrachester</v>
      </c>
      <c r="D1055">
        <f>VLOOKUP(Table6[[#This Row],[Customer_ID]],Table1[],3,FALSE)</f>
        <v>23</v>
      </c>
      <c r="E1055" t="str">
        <f>VLOOKUP(Table6[[#This Row],[Customer_ID]],Table1[],4,FALSE)</f>
        <v>Male</v>
      </c>
      <c r="F1055" t="str">
        <f>VLOOKUP(Table6[[#This Row],[Customer_ID]],Table1[],6,FALSE)</f>
        <v>Rhode Island</v>
      </c>
      <c r="G1055" t="str">
        <f>VLOOKUP(Table6[[#This Row],[Customer_ID]],Table1[],8,FALSE)</f>
        <v>Gold</v>
      </c>
      <c r="H1055" t="s">
        <v>1174</v>
      </c>
      <c r="I1055" s="16">
        <v>45551</v>
      </c>
      <c r="J1055" t="s">
        <v>1607</v>
      </c>
      <c r="K1055" t="str">
        <f>VLOOKUP($J1055,'Product_Dim (2)'!$A$2:$G$101,{3,4,5,6},FALSE)</f>
        <v>Sports</v>
      </c>
      <c r="L1055" t="str">
        <f>VLOOKUP($J1055,'Product_Dim (2)'!$A$2:$G$101,{4,5,6},FALSE)</f>
        <v>Outdoor</v>
      </c>
      <c r="M1055" s="6">
        <f t="array" ref="M1055">VLOOKUP($J1055,'Product_Dim (2)'!$A$2:$G$101,{6},FALSE)</f>
        <v>135.61000000000001</v>
      </c>
      <c r="N1055">
        <f>VLOOKUP($J1055,'Product_Dim (2)'!$A$2:$G$101,7,FALSE)</f>
        <v>394</v>
      </c>
      <c r="O1055" t="s">
        <v>1784</v>
      </c>
      <c r="P1055" t="str">
        <f>VLOOKUP($O1055,'Store_Dim (2)'!$A$2:$E$21,2,FALSE)</f>
        <v>Shelton PLC</v>
      </c>
      <c r="Q1055" t="str">
        <f>VLOOKUP(Table6[[#This Row],[Store_ID]],Table4[],3,FALSE)</f>
        <v>North</v>
      </c>
      <c r="R1055" t="str">
        <f>VLOOKUP(Table6[[#This Row],[Store_ID]],Table4[],4,FALSE)</f>
        <v>East Jenniferstad</v>
      </c>
      <c r="S1055" t="str">
        <f>VLOOKUP(Table6[[#This Row],[Store_ID]],Table4[],5,FALSE)</f>
        <v>Flagship</v>
      </c>
      <c r="T1055">
        <v>4</v>
      </c>
      <c r="U1055" s="6">
        <v>132.88999999999999</v>
      </c>
      <c r="V1055" s="10">
        <v>0.12</v>
      </c>
      <c r="W1055" t="s">
        <v>1807</v>
      </c>
      <c r="X1055" s="6">
        <v>467.77280000000002</v>
      </c>
      <c r="AE1055"/>
    </row>
    <row r="1056" spans="1:31" x14ac:dyDescent="0.25">
      <c r="A1056" t="s">
        <v>2863</v>
      </c>
      <c r="B1056" t="str">
        <f>VLOOKUP(Table6[[#This Row],[Customer_ID]],Table1[[Customer_ID]:[Name]],2,FALSE)</f>
        <v>Melinda Rivera</v>
      </c>
      <c r="C1056" t="str">
        <f>VLOOKUP(Table6[[#This Row],[Customer_ID]],Table1[[Customer_ID]:[City]],5,FALSE)</f>
        <v>East Davidmouth</v>
      </c>
      <c r="D1056">
        <f>VLOOKUP(Table6[[#This Row],[Customer_ID]],Table1[],3,FALSE)</f>
        <v>47</v>
      </c>
      <c r="E1056" t="str">
        <f>VLOOKUP(Table6[[#This Row],[Customer_ID]],Table1[],4,FALSE)</f>
        <v>Female</v>
      </c>
      <c r="F1056" t="str">
        <f>VLOOKUP(Table6[[#This Row],[Customer_ID]],Table1[],6,FALSE)</f>
        <v>New Hampshire</v>
      </c>
      <c r="G1056" t="str">
        <f>VLOOKUP(Table6[[#This Row],[Customer_ID]],Table1[],8,FALSE)</f>
        <v>Platinum</v>
      </c>
      <c r="H1056" t="s">
        <v>1339</v>
      </c>
      <c r="I1056" s="16">
        <v>45850</v>
      </c>
      <c r="J1056" t="s">
        <v>1601</v>
      </c>
      <c r="K1056" t="str">
        <f>VLOOKUP($J1056,'Product_Dim (2)'!$A$2:$G$101,{3,4,5,6},FALSE)</f>
        <v>Home</v>
      </c>
      <c r="L1056" t="str">
        <f>VLOOKUP($J1056,'Product_Dim (2)'!$A$2:$G$101,{4,5,6},FALSE)</f>
        <v>Lighting</v>
      </c>
      <c r="M1056" s="6">
        <f t="array" ref="M1056">VLOOKUP($J1056,'Product_Dim (2)'!$A$2:$G$101,{6},FALSE)</f>
        <v>382.22</v>
      </c>
      <c r="N1056">
        <f>VLOOKUP($J1056,'Product_Dim (2)'!$A$2:$G$101,7,FALSE)</f>
        <v>329</v>
      </c>
      <c r="O1056" t="s">
        <v>1777</v>
      </c>
      <c r="P1056" t="str">
        <f>VLOOKUP($O1056,'Store_Dim (2)'!$A$2:$E$21,2,FALSE)</f>
        <v>Thomas, Bridges and Harris</v>
      </c>
      <c r="Q1056" t="str">
        <f>VLOOKUP(Table6[[#This Row],[Store_ID]],Table4[],3,FALSE)</f>
        <v>North</v>
      </c>
      <c r="R1056" t="str">
        <f>VLOOKUP(Table6[[#This Row],[Store_ID]],Table4[],4,FALSE)</f>
        <v>Sabrinatown</v>
      </c>
      <c r="S1056" t="str">
        <f>VLOOKUP(Table6[[#This Row],[Store_ID]],Table4[],5,FALSE)</f>
        <v>Online</v>
      </c>
      <c r="T1056">
        <v>3</v>
      </c>
      <c r="U1056" s="6">
        <v>471.31</v>
      </c>
      <c r="V1056" s="10">
        <v>0</v>
      </c>
      <c r="W1056" t="s">
        <v>1809</v>
      </c>
      <c r="X1056" s="6">
        <v>1413.93</v>
      </c>
      <c r="AE1056"/>
    </row>
    <row r="1057" spans="1:31" x14ac:dyDescent="0.25">
      <c r="A1057" t="s">
        <v>2864</v>
      </c>
      <c r="B1057" t="str">
        <f>VLOOKUP(Table6[[#This Row],[Customer_ID]],Table1[[Customer_ID]:[Name]],2,FALSE)</f>
        <v>David Pierce</v>
      </c>
      <c r="C1057" t="str">
        <f>VLOOKUP(Table6[[#This Row],[Customer_ID]],Table1[[Customer_ID]:[City]],5,FALSE)</f>
        <v>Grayland</v>
      </c>
      <c r="D1057">
        <f>VLOOKUP(Table6[[#This Row],[Customer_ID]],Table1[],3,FALSE)</f>
        <v>45</v>
      </c>
      <c r="E1057" t="str">
        <f>VLOOKUP(Table6[[#This Row],[Customer_ID]],Table1[],4,FALSE)</f>
        <v>Female</v>
      </c>
      <c r="F1057" t="str">
        <f>VLOOKUP(Table6[[#This Row],[Customer_ID]],Table1[],6,FALSE)</f>
        <v>Washington</v>
      </c>
      <c r="G1057" t="str">
        <f>VLOOKUP(Table6[[#This Row],[Customer_ID]],Table1[],8,FALSE)</f>
        <v>Platinum</v>
      </c>
      <c r="H1057" t="s">
        <v>1415</v>
      </c>
      <c r="I1057" s="16">
        <v>45441</v>
      </c>
      <c r="J1057" t="s">
        <v>1683</v>
      </c>
      <c r="K1057" t="str">
        <f>VLOOKUP($J1057,'Product_Dim (2)'!$A$2:$G$101,{3,4,5,6},FALSE)</f>
        <v>Electronics</v>
      </c>
      <c r="L1057" t="str">
        <f>VLOOKUP($J1057,'Product_Dim (2)'!$A$2:$G$101,{4,5,6},FALSE)</f>
        <v>Computer</v>
      </c>
      <c r="M1057" s="6">
        <f t="array" ref="M1057">VLOOKUP($J1057,'Product_Dim (2)'!$A$2:$G$101,{6},FALSE)</f>
        <v>392.89</v>
      </c>
      <c r="N1057">
        <f>VLOOKUP($J1057,'Product_Dim (2)'!$A$2:$G$101,7,FALSE)</f>
        <v>320</v>
      </c>
      <c r="O1057" t="s">
        <v>1782</v>
      </c>
      <c r="P1057" t="str">
        <f>VLOOKUP($O1057,'Store_Dim (2)'!$A$2:$E$21,2,FALSE)</f>
        <v>Mcdonald Inc</v>
      </c>
      <c r="Q1057" t="str">
        <f>VLOOKUP(Table6[[#This Row],[Store_ID]],Table4[],3,FALSE)</f>
        <v>South</v>
      </c>
      <c r="R1057" t="str">
        <f>VLOOKUP(Table6[[#This Row],[Store_ID]],Table4[],4,FALSE)</f>
        <v>Christopherland</v>
      </c>
      <c r="S1057" t="str">
        <f>VLOOKUP(Table6[[#This Row],[Store_ID]],Table4[],5,FALSE)</f>
        <v>Outlet</v>
      </c>
      <c r="T1057">
        <v>2</v>
      </c>
      <c r="U1057" s="6">
        <v>720.32</v>
      </c>
      <c r="V1057" s="10">
        <v>0.26</v>
      </c>
      <c r="W1057" t="s">
        <v>1807</v>
      </c>
      <c r="X1057" s="6">
        <v>1066.0735999999999</v>
      </c>
      <c r="AE1057"/>
    </row>
    <row r="1058" spans="1:31" x14ac:dyDescent="0.25">
      <c r="A1058" t="s">
        <v>2865</v>
      </c>
      <c r="B1058" t="str">
        <f>VLOOKUP(Table6[[#This Row],[Customer_ID]],Table1[[Customer_ID]:[Name]],2,FALSE)</f>
        <v>Rhonda Morales</v>
      </c>
      <c r="C1058" t="str">
        <f>VLOOKUP(Table6[[#This Row],[Customer_ID]],Table1[[Customer_ID]:[City]],5,FALSE)</f>
        <v>Lake Barryfurt</v>
      </c>
      <c r="D1058">
        <f>VLOOKUP(Table6[[#This Row],[Customer_ID]],Table1[],3,FALSE)</f>
        <v>61</v>
      </c>
      <c r="E1058" t="str">
        <f>VLOOKUP(Table6[[#This Row],[Customer_ID]],Table1[],4,FALSE)</f>
        <v>Female</v>
      </c>
      <c r="F1058" t="str">
        <f>VLOOKUP(Table6[[#This Row],[Customer_ID]],Table1[],6,FALSE)</f>
        <v>California</v>
      </c>
      <c r="G1058" t="str">
        <f>VLOOKUP(Table6[[#This Row],[Customer_ID]],Table1[],8,FALSE)</f>
        <v>Gold</v>
      </c>
      <c r="H1058" t="s">
        <v>272</v>
      </c>
      <c r="I1058" s="16">
        <v>45431</v>
      </c>
      <c r="J1058" t="s">
        <v>1663</v>
      </c>
      <c r="K1058" t="str">
        <f>VLOOKUP($J1058,'Product_Dim (2)'!$A$2:$G$101,{3,4,5,6},FALSE)</f>
        <v>Beauty</v>
      </c>
      <c r="L1058" t="str">
        <f>VLOOKUP($J1058,'Product_Dim (2)'!$A$2:$G$101,{4,5,6},FALSE)</f>
        <v>Haircare</v>
      </c>
      <c r="M1058" s="6">
        <f t="array" ref="M1058">VLOOKUP($J1058,'Product_Dim (2)'!$A$2:$G$101,{6},FALSE)</f>
        <v>340.39</v>
      </c>
      <c r="N1058">
        <f>VLOOKUP($J1058,'Product_Dim (2)'!$A$2:$G$101,7,FALSE)</f>
        <v>177</v>
      </c>
      <c r="O1058" t="s">
        <v>1793</v>
      </c>
      <c r="P1058" t="str">
        <f>VLOOKUP($O1058,'Store_Dim (2)'!$A$2:$E$21,2,FALSE)</f>
        <v>Guerrero-Schmitt</v>
      </c>
      <c r="Q1058" t="str">
        <f>VLOOKUP(Table6[[#This Row],[Store_ID]],Table4[],3,FALSE)</f>
        <v>East</v>
      </c>
      <c r="R1058" t="str">
        <f>VLOOKUP(Table6[[#This Row],[Store_ID]],Table4[],4,FALSE)</f>
        <v>East Stevechester</v>
      </c>
      <c r="S1058" t="str">
        <f>VLOOKUP(Table6[[#This Row],[Store_ID]],Table4[],5,FALSE)</f>
        <v>Flagship</v>
      </c>
      <c r="T1058">
        <v>4</v>
      </c>
      <c r="U1058" s="6">
        <v>99.92</v>
      </c>
      <c r="V1058" s="10">
        <v>0.11</v>
      </c>
      <c r="W1058" t="s">
        <v>1812</v>
      </c>
      <c r="X1058" s="6">
        <v>355.71519999999998</v>
      </c>
      <c r="AE1058"/>
    </row>
    <row r="1059" spans="1:31" x14ac:dyDescent="0.25">
      <c r="A1059" t="s">
        <v>2866</v>
      </c>
      <c r="B1059" t="str">
        <f>VLOOKUP(Table6[[#This Row],[Customer_ID]],Table1[[Customer_ID]:[Name]],2,FALSE)</f>
        <v>Amber Mcclain</v>
      </c>
      <c r="C1059" t="str">
        <f>VLOOKUP(Table6[[#This Row],[Customer_ID]],Table1[[Customer_ID]:[City]],5,FALSE)</f>
        <v>Brendaburgh</v>
      </c>
      <c r="D1059">
        <f>VLOOKUP(Table6[[#This Row],[Customer_ID]],Table1[],3,FALSE)</f>
        <v>58</v>
      </c>
      <c r="E1059" t="str">
        <f>VLOOKUP(Table6[[#This Row],[Customer_ID]],Table1[],4,FALSE)</f>
        <v>Male</v>
      </c>
      <c r="F1059" t="str">
        <f>VLOOKUP(Table6[[#This Row],[Customer_ID]],Table1[],6,FALSE)</f>
        <v>Florida</v>
      </c>
      <c r="G1059" t="str">
        <f>VLOOKUP(Table6[[#This Row],[Customer_ID]],Table1[],8,FALSE)</f>
        <v>Silver</v>
      </c>
      <c r="H1059" t="s">
        <v>244</v>
      </c>
      <c r="I1059" s="16">
        <v>45873</v>
      </c>
      <c r="J1059" t="s">
        <v>1551</v>
      </c>
      <c r="K1059" t="str">
        <f>VLOOKUP($J1059,'Product_Dim (2)'!$A$2:$G$101,{3,4,5,6},FALSE)</f>
        <v>Home</v>
      </c>
      <c r="L1059" t="str">
        <f>VLOOKUP($J1059,'Product_Dim (2)'!$A$2:$G$101,{4,5,6},FALSE)</f>
        <v>Kitchen</v>
      </c>
      <c r="M1059" s="6">
        <f t="array" ref="M1059">VLOOKUP($J1059,'Product_Dim (2)'!$A$2:$G$101,{6},FALSE)</f>
        <v>298.86</v>
      </c>
      <c r="N1059">
        <f>VLOOKUP($J1059,'Product_Dim (2)'!$A$2:$G$101,7,FALSE)</f>
        <v>308</v>
      </c>
      <c r="O1059" t="s">
        <v>1749</v>
      </c>
      <c r="P1059" t="str">
        <f>VLOOKUP($O1059,'Store_Dim (2)'!$A$2:$E$21,2,FALSE)</f>
        <v>Johnson-Wright</v>
      </c>
      <c r="Q1059" t="str">
        <f>VLOOKUP(Table6[[#This Row],[Store_ID]],Table4[],3,FALSE)</f>
        <v>North</v>
      </c>
      <c r="R1059" t="str">
        <f>VLOOKUP(Table6[[#This Row],[Store_ID]],Table4[],4,FALSE)</f>
        <v>Hoodberg</v>
      </c>
      <c r="S1059" t="str">
        <f>VLOOKUP(Table6[[#This Row],[Store_ID]],Table4[],5,FALSE)</f>
        <v>Outlet</v>
      </c>
      <c r="T1059">
        <v>3</v>
      </c>
      <c r="U1059" s="6">
        <v>900.63</v>
      </c>
      <c r="V1059" s="10">
        <v>0.11</v>
      </c>
      <c r="W1059" t="s">
        <v>1812</v>
      </c>
      <c r="X1059" s="6">
        <v>2404.6821</v>
      </c>
      <c r="AE1059"/>
    </row>
    <row r="1060" spans="1:31" x14ac:dyDescent="0.25">
      <c r="A1060" t="s">
        <v>2867</v>
      </c>
      <c r="B1060" t="str">
        <f>VLOOKUP(Table6[[#This Row],[Customer_ID]],Table1[[Customer_ID]:[Name]],2,FALSE)</f>
        <v>Kelli Smith</v>
      </c>
      <c r="C1060" t="str">
        <f>VLOOKUP(Table6[[#This Row],[Customer_ID]],Table1[[Customer_ID]:[City]],5,FALSE)</f>
        <v>North Maryfort</v>
      </c>
      <c r="D1060">
        <f>VLOOKUP(Table6[[#This Row],[Customer_ID]],Table1[],3,FALSE)</f>
        <v>42</v>
      </c>
      <c r="E1060" t="str">
        <f>VLOOKUP(Table6[[#This Row],[Customer_ID]],Table1[],4,FALSE)</f>
        <v>Female</v>
      </c>
      <c r="F1060" t="str">
        <f>VLOOKUP(Table6[[#This Row],[Customer_ID]],Table1[],6,FALSE)</f>
        <v>Oregon</v>
      </c>
      <c r="G1060" t="str">
        <f>VLOOKUP(Table6[[#This Row],[Customer_ID]],Table1[],8,FALSE)</f>
        <v>Bronze</v>
      </c>
      <c r="H1060" t="s">
        <v>1352</v>
      </c>
      <c r="I1060" s="16">
        <v>45629</v>
      </c>
      <c r="J1060" t="s">
        <v>1623</v>
      </c>
      <c r="K1060" t="str">
        <f>VLOOKUP($J1060,'Product_Dim (2)'!$A$2:$G$101,{3,4,5,6},FALSE)</f>
        <v>Clothing</v>
      </c>
      <c r="L1060" t="str">
        <f>VLOOKUP($J1060,'Product_Dim (2)'!$A$2:$G$101,{4,5,6},FALSE)</f>
        <v>Outerwear</v>
      </c>
      <c r="M1060" s="6">
        <f t="array" ref="M1060">VLOOKUP($J1060,'Product_Dim (2)'!$A$2:$G$101,{6},FALSE)</f>
        <v>167.34</v>
      </c>
      <c r="N1060">
        <f>VLOOKUP($J1060,'Product_Dim (2)'!$A$2:$G$101,7,FALSE)</f>
        <v>296</v>
      </c>
      <c r="O1060" t="s">
        <v>1765</v>
      </c>
      <c r="P1060" t="str">
        <f>VLOOKUP($O1060,'Store_Dim (2)'!$A$2:$E$21,2,FALSE)</f>
        <v>Bean, Jones and Park</v>
      </c>
      <c r="Q1060" t="str">
        <f>VLOOKUP(Table6[[#This Row],[Store_ID]],Table4[],3,FALSE)</f>
        <v>West</v>
      </c>
      <c r="R1060" t="str">
        <f>VLOOKUP(Table6[[#This Row],[Store_ID]],Table4[],4,FALSE)</f>
        <v>Thompsonborough</v>
      </c>
      <c r="S1060" t="str">
        <f>VLOOKUP(Table6[[#This Row],[Store_ID]],Table4[],5,FALSE)</f>
        <v>Online</v>
      </c>
      <c r="T1060">
        <v>1</v>
      </c>
      <c r="U1060" s="6">
        <v>681.72</v>
      </c>
      <c r="V1060" s="10">
        <v>0.11</v>
      </c>
      <c r="W1060" t="s">
        <v>1809</v>
      </c>
      <c r="X1060" s="6">
        <v>606.73080000000004</v>
      </c>
      <c r="AE1060"/>
    </row>
    <row r="1061" spans="1:31" x14ac:dyDescent="0.25">
      <c r="A1061" t="s">
        <v>2868</v>
      </c>
      <c r="B1061" t="str">
        <f>VLOOKUP(Table6[[#This Row],[Customer_ID]],Table1[[Customer_ID]:[Name]],2,FALSE)</f>
        <v>Ms. Maria Leach</v>
      </c>
      <c r="C1061" t="str">
        <f>VLOOKUP(Table6[[#This Row],[Customer_ID]],Table1[[Customer_ID]:[City]],5,FALSE)</f>
        <v>Melissashire</v>
      </c>
      <c r="D1061">
        <f>VLOOKUP(Table6[[#This Row],[Customer_ID]],Table1[],3,FALSE)</f>
        <v>64</v>
      </c>
      <c r="E1061" t="str">
        <f>VLOOKUP(Table6[[#This Row],[Customer_ID]],Table1[],4,FALSE)</f>
        <v>Male</v>
      </c>
      <c r="F1061" t="str">
        <f>VLOOKUP(Table6[[#This Row],[Customer_ID]],Table1[],6,FALSE)</f>
        <v>Pennsylvania</v>
      </c>
      <c r="G1061" t="str">
        <f>VLOOKUP(Table6[[#This Row],[Customer_ID]],Table1[],8,FALSE)</f>
        <v>Platinum</v>
      </c>
      <c r="H1061" t="s">
        <v>48</v>
      </c>
      <c r="I1061" s="16">
        <v>45222</v>
      </c>
      <c r="J1061" t="s">
        <v>1687</v>
      </c>
      <c r="K1061" t="str">
        <f>VLOOKUP($J1061,'Product_Dim (2)'!$A$2:$G$101,{3,4,5,6},FALSE)</f>
        <v>Home</v>
      </c>
      <c r="L1061" t="str">
        <f>VLOOKUP($J1061,'Product_Dim (2)'!$A$2:$G$101,{4,5,6},FALSE)</f>
        <v>Decor</v>
      </c>
      <c r="M1061" s="6">
        <f t="array" ref="M1061">VLOOKUP($J1061,'Product_Dim (2)'!$A$2:$G$101,{6},FALSE)</f>
        <v>325.26</v>
      </c>
      <c r="N1061">
        <f>VLOOKUP($J1061,'Product_Dim (2)'!$A$2:$G$101,7,FALSE)</f>
        <v>400</v>
      </c>
      <c r="O1061" t="s">
        <v>1780</v>
      </c>
      <c r="P1061" t="str">
        <f>VLOOKUP($O1061,'Store_Dim (2)'!$A$2:$E$21,2,FALSE)</f>
        <v>Gardner, Humphrey and Contreras</v>
      </c>
      <c r="Q1061" t="str">
        <f>VLOOKUP(Table6[[#This Row],[Store_ID]],Table4[],3,FALSE)</f>
        <v>East</v>
      </c>
      <c r="R1061" t="str">
        <f>VLOOKUP(Table6[[#This Row],[Store_ID]],Table4[],4,FALSE)</f>
        <v>Johnsonville</v>
      </c>
      <c r="S1061" t="str">
        <f>VLOOKUP(Table6[[#This Row],[Store_ID]],Table4[],5,FALSE)</f>
        <v>Flagship</v>
      </c>
      <c r="T1061">
        <v>2</v>
      </c>
      <c r="U1061" s="6">
        <v>838.22</v>
      </c>
      <c r="V1061" s="10">
        <v>0.3</v>
      </c>
      <c r="W1061" t="s">
        <v>1807</v>
      </c>
      <c r="X1061" s="6">
        <v>1173.508</v>
      </c>
      <c r="AE1061"/>
    </row>
    <row r="1062" spans="1:31" x14ac:dyDescent="0.25">
      <c r="A1062" t="s">
        <v>2869</v>
      </c>
      <c r="B1062" t="str">
        <f>VLOOKUP(Table6[[#This Row],[Customer_ID]],Table1[[Customer_ID]:[Name]],2,FALSE)</f>
        <v>Ashley Ferguson</v>
      </c>
      <c r="C1062" t="str">
        <f>VLOOKUP(Table6[[#This Row],[Customer_ID]],Table1[[Customer_ID]:[City]],5,FALSE)</f>
        <v>Sarahmouth</v>
      </c>
      <c r="D1062">
        <f>VLOOKUP(Table6[[#This Row],[Customer_ID]],Table1[],3,FALSE)</f>
        <v>46</v>
      </c>
      <c r="E1062" t="str">
        <f>VLOOKUP(Table6[[#This Row],[Customer_ID]],Table1[],4,FALSE)</f>
        <v>Male</v>
      </c>
      <c r="F1062" t="str">
        <f>VLOOKUP(Table6[[#This Row],[Customer_ID]],Table1[],6,FALSE)</f>
        <v>Pennsylvania</v>
      </c>
      <c r="G1062" t="str">
        <f>VLOOKUP(Table6[[#This Row],[Customer_ID]],Table1[],8,FALSE)</f>
        <v>Gold</v>
      </c>
      <c r="H1062" t="s">
        <v>631</v>
      </c>
      <c r="I1062" s="16">
        <v>45797</v>
      </c>
      <c r="J1062" t="s">
        <v>1705</v>
      </c>
      <c r="K1062" t="str">
        <f>VLOOKUP($J1062,'Product_Dim (2)'!$A$2:$G$101,{3,4,5,6},FALSE)</f>
        <v>Home</v>
      </c>
      <c r="L1062" t="str">
        <f>VLOOKUP($J1062,'Product_Dim (2)'!$A$2:$G$101,{4,5,6},FALSE)</f>
        <v>Lighting</v>
      </c>
      <c r="M1062" s="6">
        <f t="array" ref="M1062">VLOOKUP($J1062,'Product_Dim (2)'!$A$2:$G$101,{6},FALSE)</f>
        <v>371.38</v>
      </c>
      <c r="N1062">
        <f>VLOOKUP($J1062,'Product_Dim (2)'!$A$2:$G$101,7,FALSE)</f>
        <v>220</v>
      </c>
      <c r="O1062" t="s">
        <v>1777</v>
      </c>
      <c r="P1062" t="str">
        <f>VLOOKUP($O1062,'Store_Dim (2)'!$A$2:$E$21,2,FALSE)</f>
        <v>Thomas, Bridges and Harris</v>
      </c>
      <c r="Q1062" t="str">
        <f>VLOOKUP(Table6[[#This Row],[Store_ID]],Table4[],3,FALSE)</f>
        <v>North</v>
      </c>
      <c r="R1062" t="str">
        <f>VLOOKUP(Table6[[#This Row],[Store_ID]],Table4[],4,FALSE)</f>
        <v>Sabrinatown</v>
      </c>
      <c r="S1062" t="str">
        <f>VLOOKUP(Table6[[#This Row],[Store_ID]],Table4[],5,FALSE)</f>
        <v>Online</v>
      </c>
      <c r="T1062">
        <v>2</v>
      </c>
      <c r="U1062" s="6">
        <v>816.22</v>
      </c>
      <c r="V1062" s="10">
        <v>0.27</v>
      </c>
      <c r="W1062" t="s">
        <v>1807</v>
      </c>
      <c r="X1062" s="6">
        <v>1191.6812</v>
      </c>
      <c r="AE1062"/>
    </row>
    <row r="1063" spans="1:31" x14ac:dyDescent="0.25">
      <c r="A1063" t="s">
        <v>2870</v>
      </c>
      <c r="B1063" t="str">
        <f>VLOOKUP(Table6[[#This Row],[Customer_ID]],Table1[[Customer_ID]:[Name]],2,FALSE)</f>
        <v>Shelley Ponce</v>
      </c>
      <c r="C1063" t="str">
        <f>VLOOKUP(Table6[[#This Row],[Customer_ID]],Table1[[Customer_ID]:[City]],5,FALSE)</f>
        <v>South Cassandrachester</v>
      </c>
      <c r="D1063">
        <f>VLOOKUP(Table6[[#This Row],[Customer_ID]],Table1[],3,FALSE)</f>
        <v>23</v>
      </c>
      <c r="E1063" t="str">
        <f>VLOOKUP(Table6[[#This Row],[Customer_ID]],Table1[],4,FALSE)</f>
        <v>Male</v>
      </c>
      <c r="F1063" t="str">
        <f>VLOOKUP(Table6[[#This Row],[Customer_ID]],Table1[],6,FALSE)</f>
        <v>Rhode Island</v>
      </c>
      <c r="G1063" t="str">
        <f>VLOOKUP(Table6[[#This Row],[Customer_ID]],Table1[],8,FALSE)</f>
        <v>Gold</v>
      </c>
      <c r="H1063" t="s">
        <v>1174</v>
      </c>
      <c r="I1063" s="16">
        <v>45554</v>
      </c>
      <c r="J1063" t="s">
        <v>1653</v>
      </c>
      <c r="K1063" t="str">
        <f>VLOOKUP($J1063,'Product_Dim (2)'!$A$2:$G$101,{3,4,5,6},FALSE)</f>
        <v>Sports</v>
      </c>
      <c r="L1063" t="str">
        <f>VLOOKUP($J1063,'Product_Dim (2)'!$A$2:$G$101,{4,5,6},FALSE)</f>
        <v>Equipment</v>
      </c>
      <c r="M1063" s="6">
        <f t="array" ref="M1063">VLOOKUP($J1063,'Product_Dim (2)'!$A$2:$G$101,{6},FALSE)</f>
        <v>103.45</v>
      </c>
      <c r="N1063">
        <f>VLOOKUP($J1063,'Product_Dim (2)'!$A$2:$G$101,7,FALSE)</f>
        <v>465</v>
      </c>
      <c r="O1063" t="s">
        <v>1762</v>
      </c>
      <c r="P1063" t="str">
        <f>VLOOKUP($O1063,'Store_Dim (2)'!$A$2:$E$21,2,FALSE)</f>
        <v>Martinez-Mullins</v>
      </c>
      <c r="Q1063" t="str">
        <f>VLOOKUP(Table6[[#This Row],[Store_ID]],Table4[],3,FALSE)</f>
        <v>South</v>
      </c>
      <c r="R1063" t="str">
        <f>VLOOKUP(Table6[[#This Row],[Store_ID]],Table4[],4,FALSE)</f>
        <v>Williamsfurt</v>
      </c>
      <c r="S1063" t="str">
        <f>VLOOKUP(Table6[[#This Row],[Store_ID]],Table4[],5,FALSE)</f>
        <v>Online</v>
      </c>
      <c r="T1063">
        <v>2</v>
      </c>
      <c r="U1063" s="6">
        <v>654.12</v>
      </c>
      <c r="V1063" s="10">
        <v>0.27</v>
      </c>
      <c r="W1063" t="s">
        <v>1809</v>
      </c>
      <c r="X1063" s="6">
        <v>955.01519999999994</v>
      </c>
      <c r="AE1063"/>
    </row>
    <row r="1064" spans="1:31" x14ac:dyDescent="0.25">
      <c r="A1064" t="s">
        <v>2871</v>
      </c>
      <c r="B1064" t="str">
        <f>VLOOKUP(Table6[[#This Row],[Customer_ID]],Table1[[Customer_ID]:[Name]],2,FALSE)</f>
        <v>Lance Baker</v>
      </c>
      <c r="C1064" t="str">
        <f>VLOOKUP(Table6[[#This Row],[Customer_ID]],Table1[[Customer_ID]:[City]],5,FALSE)</f>
        <v>Port Victoria</v>
      </c>
      <c r="D1064">
        <f>VLOOKUP(Table6[[#This Row],[Customer_ID]],Table1[],3,FALSE)</f>
        <v>50</v>
      </c>
      <c r="E1064" t="str">
        <f>VLOOKUP(Table6[[#This Row],[Customer_ID]],Table1[],4,FALSE)</f>
        <v>Female</v>
      </c>
      <c r="F1064" t="str">
        <f>VLOOKUP(Table6[[#This Row],[Customer_ID]],Table1[],6,FALSE)</f>
        <v>Florida</v>
      </c>
      <c r="G1064" t="str">
        <f>VLOOKUP(Table6[[#This Row],[Customer_ID]],Table1[],8,FALSE)</f>
        <v>Gold</v>
      </c>
      <c r="H1064" t="s">
        <v>367</v>
      </c>
      <c r="I1064" s="16">
        <v>45385</v>
      </c>
      <c r="J1064" t="s">
        <v>1677</v>
      </c>
      <c r="K1064" t="str">
        <f>VLOOKUP($J1064,'Product_Dim (2)'!$A$2:$G$101,{3,4,5,6},FALSE)</f>
        <v>Sports</v>
      </c>
      <c r="L1064" t="str">
        <f>VLOOKUP($J1064,'Product_Dim (2)'!$A$2:$G$101,{4,5,6},FALSE)</f>
        <v>Team Sports</v>
      </c>
      <c r="M1064" s="6">
        <f t="array" ref="M1064">VLOOKUP($J1064,'Product_Dim (2)'!$A$2:$G$101,{6},FALSE)</f>
        <v>107.06</v>
      </c>
      <c r="N1064">
        <f>VLOOKUP($J1064,'Product_Dim (2)'!$A$2:$G$101,7,FALSE)</f>
        <v>359</v>
      </c>
      <c r="O1064" t="s">
        <v>1780</v>
      </c>
      <c r="P1064" t="str">
        <f>VLOOKUP($O1064,'Store_Dim (2)'!$A$2:$E$21,2,FALSE)</f>
        <v>Gardner, Humphrey and Contreras</v>
      </c>
      <c r="Q1064" t="str">
        <f>VLOOKUP(Table6[[#This Row],[Store_ID]],Table4[],3,FALSE)</f>
        <v>East</v>
      </c>
      <c r="R1064" t="str">
        <f>VLOOKUP(Table6[[#This Row],[Store_ID]],Table4[],4,FALSE)</f>
        <v>Johnsonville</v>
      </c>
      <c r="S1064" t="str">
        <f>VLOOKUP(Table6[[#This Row],[Store_ID]],Table4[],5,FALSE)</f>
        <v>Flagship</v>
      </c>
      <c r="T1064">
        <v>4</v>
      </c>
      <c r="U1064" s="6">
        <v>528.22</v>
      </c>
      <c r="V1064" s="10">
        <v>0.2</v>
      </c>
      <c r="W1064" t="s">
        <v>1809</v>
      </c>
      <c r="X1064" s="6">
        <v>1690.3040000000001</v>
      </c>
      <c r="AE1064"/>
    </row>
    <row r="1065" spans="1:31" x14ac:dyDescent="0.25">
      <c r="A1065" t="s">
        <v>2872</v>
      </c>
      <c r="B1065" t="str">
        <f>VLOOKUP(Table6[[#This Row],[Customer_ID]],Table1[[Customer_ID]:[Name]],2,FALSE)</f>
        <v>Lisa Young</v>
      </c>
      <c r="C1065" t="str">
        <f>VLOOKUP(Table6[[#This Row],[Customer_ID]],Table1[[Customer_ID]:[City]],5,FALSE)</f>
        <v>Maybury</v>
      </c>
      <c r="D1065">
        <f>VLOOKUP(Table6[[#This Row],[Customer_ID]],Table1[],3,FALSE)</f>
        <v>38</v>
      </c>
      <c r="E1065" t="str">
        <f>VLOOKUP(Table6[[#This Row],[Customer_ID]],Table1[],4,FALSE)</f>
        <v>Male</v>
      </c>
      <c r="F1065" t="str">
        <f>VLOOKUP(Table6[[#This Row],[Customer_ID]],Table1[],6,FALSE)</f>
        <v>Georgia</v>
      </c>
      <c r="G1065" t="str">
        <f>VLOOKUP(Table6[[#This Row],[Customer_ID]],Table1[],8,FALSE)</f>
        <v>Platinum</v>
      </c>
      <c r="H1065" t="s">
        <v>710</v>
      </c>
      <c r="I1065" s="16">
        <v>45704</v>
      </c>
      <c r="J1065" t="s">
        <v>1599</v>
      </c>
      <c r="K1065" t="str">
        <f>VLOOKUP($J1065,'Product_Dim (2)'!$A$2:$G$101,{3,4,5,6},FALSE)</f>
        <v>Electronics</v>
      </c>
      <c r="L1065" t="str">
        <f>VLOOKUP($J1065,'Product_Dim (2)'!$A$2:$G$101,{4,5,6},FALSE)</f>
        <v>Computer</v>
      </c>
      <c r="M1065" s="6">
        <f t="array" ref="M1065">VLOOKUP($J1065,'Product_Dim (2)'!$A$2:$G$101,{6},FALSE)</f>
        <v>419.28</v>
      </c>
      <c r="N1065">
        <f>VLOOKUP($J1065,'Product_Dim (2)'!$A$2:$G$101,7,FALSE)</f>
        <v>86</v>
      </c>
      <c r="O1065" t="s">
        <v>1762</v>
      </c>
      <c r="P1065" t="str">
        <f>VLOOKUP($O1065,'Store_Dim (2)'!$A$2:$E$21,2,FALSE)</f>
        <v>Martinez-Mullins</v>
      </c>
      <c r="Q1065" t="str">
        <f>VLOOKUP(Table6[[#This Row],[Store_ID]],Table4[],3,FALSE)</f>
        <v>South</v>
      </c>
      <c r="R1065" t="str">
        <f>VLOOKUP(Table6[[#This Row],[Store_ID]],Table4[],4,FALSE)</f>
        <v>Williamsfurt</v>
      </c>
      <c r="S1065" t="str">
        <f>VLOOKUP(Table6[[#This Row],[Store_ID]],Table4[],5,FALSE)</f>
        <v>Online</v>
      </c>
      <c r="T1065">
        <v>4</v>
      </c>
      <c r="U1065" s="6">
        <v>36.72</v>
      </c>
      <c r="V1065" s="10">
        <v>7.0000000000000007E-2</v>
      </c>
      <c r="W1065" t="s">
        <v>1812</v>
      </c>
      <c r="X1065" s="6">
        <v>136.5984</v>
      </c>
      <c r="AE1065"/>
    </row>
    <row r="1066" spans="1:31" x14ac:dyDescent="0.25">
      <c r="A1066" t="s">
        <v>2873</v>
      </c>
      <c r="B1066" t="str">
        <f>VLOOKUP(Table6[[#This Row],[Customer_ID]],Table1[[Customer_ID]:[Name]],2,FALSE)</f>
        <v>James Holloway Jr.</v>
      </c>
      <c r="C1066" t="str">
        <f>VLOOKUP(Table6[[#This Row],[Customer_ID]],Table1[[Customer_ID]:[City]],5,FALSE)</f>
        <v>Millston</v>
      </c>
      <c r="D1066">
        <f>VLOOKUP(Table6[[#This Row],[Customer_ID]],Table1[],3,FALSE)</f>
        <v>45</v>
      </c>
      <c r="E1066" t="str">
        <f>VLOOKUP(Table6[[#This Row],[Customer_ID]],Table1[],4,FALSE)</f>
        <v>Male</v>
      </c>
      <c r="F1066" t="str">
        <f>VLOOKUP(Table6[[#This Row],[Customer_ID]],Table1[],6,FALSE)</f>
        <v>Indiana</v>
      </c>
      <c r="G1066" t="str">
        <f>VLOOKUP(Table6[[#This Row],[Customer_ID]],Table1[],8,FALSE)</f>
        <v>Silver</v>
      </c>
      <c r="H1066" t="s">
        <v>1144</v>
      </c>
      <c r="I1066" s="16">
        <v>45545</v>
      </c>
      <c r="J1066" t="s">
        <v>1687</v>
      </c>
      <c r="K1066" t="str">
        <f>VLOOKUP($J1066,'Product_Dim (2)'!$A$2:$G$101,{3,4,5,6},FALSE)</f>
        <v>Home</v>
      </c>
      <c r="L1066" t="str">
        <f>VLOOKUP($J1066,'Product_Dim (2)'!$A$2:$G$101,{4,5,6},FALSE)</f>
        <v>Decor</v>
      </c>
      <c r="M1066" s="6">
        <f t="array" ref="M1066">VLOOKUP($J1066,'Product_Dim (2)'!$A$2:$G$101,{6},FALSE)</f>
        <v>325.26</v>
      </c>
      <c r="N1066">
        <f>VLOOKUP($J1066,'Product_Dim (2)'!$A$2:$G$101,7,FALSE)</f>
        <v>400</v>
      </c>
      <c r="O1066" t="s">
        <v>1796</v>
      </c>
      <c r="P1066" t="str">
        <f>VLOOKUP($O1066,'Store_Dim (2)'!$A$2:$E$21,2,FALSE)</f>
        <v>Mann-Austin</v>
      </c>
      <c r="Q1066" t="str">
        <f>VLOOKUP(Table6[[#This Row],[Store_ID]],Table4[],3,FALSE)</f>
        <v>East</v>
      </c>
      <c r="R1066" t="str">
        <f>VLOOKUP(Table6[[#This Row],[Store_ID]],Table4[],4,FALSE)</f>
        <v>Vasquezborough</v>
      </c>
      <c r="S1066" t="str">
        <f>VLOOKUP(Table6[[#This Row],[Store_ID]],Table4[],5,FALSE)</f>
        <v>Online</v>
      </c>
      <c r="T1066">
        <v>2</v>
      </c>
      <c r="U1066" s="6">
        <v>705.97</v>
      </c>
      <c r="V1066" s="10">
        <v>0.1</v>
      </c>
      <c r="W1066" t="s">
        <v>1809</v>
      </c>
      <c r="X1066" s="6">
        <v>1270.7460000000001</v>
      </c>
      <c r="AE1066"/>
    </row>
    <row r="1067" spans="1:31" x14ac:dyDescent="0.25">
      <c r="A1067" t="s">
        <v>2874</v>
      </c>
      <c r="B1067" t="str">
        <f>VLOOKUP(Table6[[#This Row],[Customer_ID]],Table1[[Customer_ID]:[Name]],2,FALSE)</f>
        <v>Jonathan Steele</v>
      </c>
      <c r="C1067" t="str">
        <f>VLOOKUP(Table6[[#This Row],[Customer_ID]],Table1[[Customer_ID]:[City]],5,FALSE)</f>
        <v>Molinabury</v>
      </c>
      <c r="D1067">
        <f>VLOOKUP(Table6[[#This Row],[Customer_ID]],Table1[],3,FALSE)</f>
        <v>52</v>
      </c>
      <c r="E1067" t="str">
        <f>VLOOKUP(Table6[[#This Row],[Customer_ID]],Table1[],4,FALSE)</f>
        <v>Female</v>
      </c>
      <c r="F1067" t="str">
        <f>VLOOKUP(Table6[[#This Row],[Customer_ID]],Table1[],6,FALSE)</f>
        <v>Oregon</v>
      </c>
      <c r="G1067" t="str">
        <f>VLOOKUP(Table6[[#This Row],[Customer_ID]],Table1[],8,FALSE)</f>
        <v>Silver</v>
      </c>
      <c r="H1067" t="s">
        <v>100</v>
      </c>
      <c r="I1067" s="16">
        <v>45736</v>
      </c>
      <c r="J1067" t="s">
        <v>1611</v>
      </c>
      <c r="K1067" t="str">
        <f>VLOOKUP($J1067,'Product_Dim (2)'!$A$2:$G$101,{3,4,5,6},FALSE)</f>
        <v>Electronics</v>
      </c>
      <c r="L1067" t="str">
        <f>VLOOKUP($J1067,'Product_Dim (2)'!$A$2:$G$101,{4,5,6},FALSE)</f>
        <v>Audio</v>
      </c>
      <c r="M1067" s="6">
        <f t="array" ref="M1067">VLOOKUP($J1067,'Product_Dim (2)'!$A$2:$G$101,{6},FALSE)</f>
        <v>38.520000000000003</v>
      </c>
      <c r="N1067">
        <f>VLOOKUP($J1067,'Product_Dim (2)'!$A$2:$G$101,7,FALSE)</f>
        <v>378</v>
      </c>
      <c r="O1067" t="s">
        <v>1740</v>
      </c>
      <c r="P1067" t="str">
        <f>VLOOKUP($O1067,'Store_Dim (2)'!$A$2:$E$21,2,FALSE)</f>
        <v>Martinez, Adkins and Johnson</v>
      </c>
      <c r="Q1067" t="str">
        <f>VLOOKUP(Table6[[#This Row],[Store_ID]],Table4[],3,FALSE)</f>
        <v>North</v>
      </c>
      <c r="R1067" t="str">
        <f>VLOOKUP(Table6[[#This Row],[Store_ID]],Table4[],4,FALSE)</f>
        <v>Danielmouth</v>
      </c>
      <c r="S1067" t="str">
        <f>VLOOKUP(Table6[[#This Row],[Store_ID]],Table4[],5,FALSE)</f>
        <v>Flagship</v>
      </c>
      <c r="T1067">
        <v>2</v>
      </c>
      <c r="U1067" s="6">
        <v>994.29</v>
      </c>
      <c r="V1067" s="10">
        <v>0.01</v>
      </c>
      <c r="W1067" t="s">
        <v>1809</v>
      </c>
      <c r="X1067" s="6">
        <v>1968.6941999999999</v>
      </c>
      <c r="AE1067"/>
    </row>
    <row r="1068" spans="1:31" x14ac:dyDescent="0.25">
      <c r="A1068" t="s">
        <v>2875</v>
      </c>
      <c r="B1068" t="str">
        <f>VLOOKUP(Table6[[#This Row],[Customer_ID]],Table1[[Customer_ID]:[Name]],2,FALSE)</f>
        <v>Holly Robinson</v>
      </c>
      <c r="C1068" t="str">
        <f>VLOOKUP(Table6[[#This Row],[Customer_ID]],Table1[[Customer_ID]:[City]],5,FALSE)</f>
        <v>East Amy</v>
      </c>
      <c r="D1068">
        <f>VLOOKUP(Table6[[#This Row],[Customer_ID]],Table1[],3,FALSE)</f>
        <v>45</v>
      </c>
      <c r="E1068" t="str">
        <f>VLOOKUP(Table6[[#This Row],[Customer_ID]],Table1[],4,FALSE)</f>
        <v>Female</v>
      </c>
      <c r="F1068" t="str">
        <f>VLOOKUP(Table6[[#This Row],[Customer_ID]],Table1[],6,FALSE)</f>
        <v>Washington</v>
      </c>
      <c r="G1068" t="str">
        <f>VLOOKUP(Table6[[#This Row],[Customer_ID]],Table1[],8,FALSE)</f>
        <v>Platinum</v>
      </c>
      <c r="H1068" t="s">
        <v>1292</v>
      </c>
      <c r="I1068" s="16">
        <v>45608</v>
      </c>
      <c r="J1068" t="s">
        <v>1715</v>
      </c>
      <c r="K1068" t="str">
        <f>VLOOKUP($J1068,'Product_Dim (2)'!$A$2:$G$101,{3,4,5,6},FALSE)</f>
        <v>Home</v>
      </c>
      <c r="L1068" t="str">
        <f>VLOOKUP($J1068,'Product_Dim (2)'!$A$2:$G$101,{4,5,6},FALSE)</f>
        <v>Appliances</v>
      </c>
      <c r="M1068" s="6">
        <f t="array" ref="M1068">VLOOKUP($J1068,'Product_Dim (2)'!$A$2:$G$101,{6},FALSE)</f>
        <v>447.43</v>
      </c>
      <c r="N1068">
        <f>VLOOKUP($J1068,'Product_Dim (2)'!$A$2:$G$101,7,FALSE)</f>
        <v>191</v>
      </c>
      <c r="O1068" t="s">
        <v>1793</v>
      </c>
      <c r="P1068" t="str">
        <f>VLOOKUP($O1068,'Store_Dim (2)'!$A$2:$E$21,2,FALSE)</f>
        <v>Guerrero-Schmitt</v>
      </c>
      <c r="Q1068" t="str">
        <f>VLOOKUP(Table6[[#This Row],[Store_ID]],Table4[],3,FALSE)</f>
        <v>East</v>
      </c>
      <c r="R1068" t="str">
        <f>VLOOKUP(Table6[[#This Row],[Store_ID]],Table4[],4,FALSE)</f>
        <v>East Stevechester</v>
      </c>
      <c r="S1068" t="str">
        <f>VLOOKUP(Table6[[#This Row],[Store_ID]],Table4[],5,FALSE)</f>
        <v>Flagship</v>
      </c>
      <c r="T1068">
        <v>1</v>
      </c>
      <c r="U1068" s="6">
        <v>909.04</v>
      </c>
      <c r="V1068" s="10">
        <v>0.11</v>
      </c>
      <c r="W1068" t="s">
        <v>1807</v>
      </c>
      <c r="X1068" s="6">
        <v>809.04560000000004</v>
      </c>
      <c r="AE1068"/>
    </row>
    <row r="1069" spans="1:31" x14ac:dyDescent="0.25">
      <c r="A1069" t="s">
        <v>2876</v>
      </c>
      <c r="B1069" t="str">
        <f>VLOOKUP(Table6[[#This Row],[Customer_ID]],Table1[[Customer_ID]:[Name]],2,FALSE)</f>
        <v>Heather Valenzuela</v>
      </c>
      <c r="C1069" t="str">
        <f>VLOOKUP(Table6[[#This Row],[Customer_ID]],Table1[[Customer_ID]:[City]],5,FALSE)</f>
        <v>New Angiefurt</v>
      </c>
      <c r="D1069">
        <f>VLOOKUP(Table6[[#This Row],[Customer_ID]],Table1[],3,FALSE)</f>
        <v>31</v>
      </c>
      <c r="E1069" t="str">
        <f>VLOOKUP(Table6[[#This Row],[Customer_ID]],Table1[],4,FALSE)</f>
        <v>Male</v>
      </c>
      <c r="F1069" t="str">
        <f>VLOOKUP(Table6[[#This Row],[Customer_ID]],Table1[],6,FALSE)</f>
        <v>Alaska</v>
      </c>
      <c r="G1069" t="str">
        <f>VLOOKUP(Table6[[#This Row],[Customer_ID]],Table1[],8,FALSE)</f>
        <v>Bronze</v>
      </c>
      <c r="H1069" t="s">
        <v>1083</v>
      </c>
      <c r="I1069" s="16">
        <v>45334</v>
      </c>
      <c r="J1069" t="s">
        <v>1599</v>
      </c>
      <c r="K1069" t="str">
        <f>VLOOKUP($J1069,'Product_Dim (2)'!$A$2:$G$101,{3,4,5,6},FALSE)</f>
        <v>Electronics</v>
      </c>
      <c r="L1069" t="str">
        <f>VLOOKUP($J1069,'Product_Dim (2)'!$A$2:$G$101,{4,5,6},FALSE)</f>
        <v>Computer</v>
      </c>
      <c r="M1069" s="6">
        <f t="array" ref="M1069">VLOOKUP($J1069,'Product_Dim (2)'!$A$2:$G$101,{6},FALSE)</f>
        <v>419.28</v>
      </c>
      <c r="N1069">
        <f>VLOOKUP($J1069,'Product_Dim (2)'!$A$2:$G$101,7,FALSE)</f>
        <v>86</v>
      </c>
      <c r="O1069" t="s">
        <v>1775</v>
      </c>
      <c r="P1069" t="str">
        <f>VLOOKUP($O1069,'Store_Dim (2)'!$A$2:$E$21,2,FALSE)</f>
        <v>Aguirre-Keller</v>
      </c>
      <c r="Q1069" t="str">
        <f>VLOOKUP(Table6[[#This Row],[Store_ID]],Table4[],3,FALSE)</f>
        <v>South</v>
      </c>
      <c r="R1069" t="str">
        <f>VLOOKUP(Table6[[#This Row],[Store_ID]],Table4[],4,FALSE)</f>
        <v>Lake Michael</v>
      </c>
      <c r="S1069" t="str">
        <f>VLOOKUP(Table6[[#This Row],[Store_ID]],Table4[],5,FALSE)</f>
        <v>Online</v>
      </c>
      <c r="T1069">
        <v>1</v>
      </c>
      <c r="U1069" s="6">
        <v>164.73</v>
      </c>
      <c r="V1069" s="10">
        <v>0.12</v>
      </c>
      <c r="W1069" t="s">
        <v>1809</v>
      </c>
      <c r="X1069" s="6">
        <v>144.9624</v>
      </c>
      <c r="AE1069"/>
    </row>
    <row r="1070" spans="1:31" x14ac:dyDescent="0.25">
      <c r="A1070" t="s">
        <v>2877</v>
      </c>
      <c r="B1070" t="str">
        <f>VLOOKUP(Table6[[#This Row],[Customer_ID]],Table1[[Customer_ID]:[Name]],2,FALSE)</f>
        <v>James Bean</v>
      </c>
      <c r="C1070" t="str">
        <f>VLOOKUP(Table6[[#This Row],[Customer_ID]],Table1[[Customer_ID]:[City]],5,FALSE)</f>
        <v>Stevensonton</v>
      </c>
      <c r="D1070">
        <f>VLOOKUP(Table6[[#This Row],[Customer_ID]],Table1[],3,FALSE)</f>
        <v>50</v>
      </c>
      <c r="E1070" t="str">
        <f>VLOOKUP(Table6[[#This Row],[Customer_ID]],Table1[],4,FALSE)</f>
        <v>Male</v>
      </c>
      <c r="F1070" t="str">
        <f>VLOOKUP(Table6[[#This Row],[Customer_ID]],Table1[],6,FALSE)</f>
        <v>New Mexico</v>
      </c>
      <c r="G1070" t="str">
        <f>VLOOKUP(Table6[[#This Row],[Customer_ID]],Table1[],8,FALSE)</f>
        <v>Bronze</v>
      </c>
      <c r="H1070" t="s">
        <v>227</v>
      </c>
      <c r="I1070" s="16">
        <v>45690</v>
      </c>
      <c r="J1070" t="s">
        <v>1605</v>
      </c>
      <c r="K1070" t="str">
        <f>VLOOKUP($J1070,'Product_Dim (2)'!$A$2:$G$101,{3,4,5,6},FALSE)</f>
        <v>Clothing</v>
      </c>
      <c r="L1070" t="str">
        <f>VLOOKUP($J1070,'Product_Dim (2)'!$A$2:$G$101,{4,5,6},FALSE)</f>
        <v>Footwear</v>
      </c>
      <c r="M1070" s="6">
        <f t="array" ref="M1070">VLOOKUP($J1070,'Product_Dim (2)'!$A$2:$G$101,{6},FALSE)</f>
        <v>353.47</v>
      </c>
      <c r="N1070">
        <f>VLOOKUP($J1070,'Product_Dim (2)'!$A$2:$G$101,7,FALSE)</f>
        <v>214</v>
      </c>
      <c r="O1070" t="s">
        <v>1762</v>
      </c>
      <c r="P1070" t="str">
        <f>VLOOKUP($O1070,'Store_Dim (2)'!$A$2:$E$21,2,FALSE)</f>
        <v>Martinez-Mullins</v>
      </c>
      <c r="Q1070" t="str">
        <f>VLOOKUP(Table6[[#This Row],[Store_ID]],Table4[],3,FALSE)</f>
        <v>South</v>
      </c>
      <c r="R1070" t="str">
        <f>VLOOKUP(Table6[[#This Row],[Store_ID]],Table4[],4,FALSE)</f>
        <v>Williamsfurt</v>
      </c>
      <c r="S1070" t="str">
        <f>VLOOKUP(Table6[[#This Row],[Store_ID]],Table4[],5,FALSE)</f>
        <v>Online</v>
      </c>
      <c r="T1070">
        <v>2</v>
      </c>
      <c r="U1070" s="6">
        <v>606.35</v>
      </c>
      <c r="V1070" s="10">
        <v>0.16</v>
      </c>
      <c r="W1070" t="s">
        <v>1812</v>
      </c>
      <c r="X1070" s="6">
        <v>1018.668</v>
      </c>
      <c r="AE1070"/>
    </row>
    <row r="1071" spans="1:31" x14ac:dyDescent="0.25">
      <c r="A1071" t="s">
        <v>2878</v>
      </c>
      <c r="B1071" t="str">
        <f>VLOOKUP(Table6[[#This Row],[Customer_ID]],Table1[[Customer_ID]:[Name]],2,FALSE)</f>
        <v>Joseph Jones</v>
      </c>
      <c r="C1071" t="str">
        <f>VLOOKUP(Table6[[#This Row],[Customer_ID]],Table1[[Customer_ID]:[City]],5,FALSE)</f>
        <v>North Matthew</v>
      </c>
      <c r="D1071">
        <f>VLOOKUP(Table6[[#This Row],[Customer_ID]],Table1[],3,FALSE)</f>
        <v>21</v>
      </c>
      <c r="E1071" t="str">
        <f>VLOOKUP(Table6[[#This Row],[Customer_ID]],Table1[],4,FALSE)</f>
        <v>Male</v>
      </c>
      <c r="F1071" t="str">
        <f>VLOOKUP(Table6[[#This Row],[Customer_ID]],Table1[],6,FALSE)</f>
        <v>Illinois</v>
      </c>
      <c r="G1071" t="str">
        <f>VLOOKUP(Table6[[#This Row],[Customer_ID]],Table1[],8,FALSE)</f>
        <v>Bronze</v>
      </c>
      <c r="H1071" t="s">
        <v>539</v>
      </c>
      <c r="I1071" s="16">
        <v>45481</v>
      </c>
      <c r="J1071" t="s">
        <v>1727</v>
      </c>
      <c r="K1071" t="str">
        <f>VLOOKUP($J1071,'Product_Dim (2)'!$A$2:$G$101,{3,4,5,6},FALSE)</f>
        <v>Electronics</v>
      </c>
      <c r="L1071" t="str">
        <f>VLOOKUP($J1071,'Product_Dim (2)'!$A$2:$G$101,{4,5,6},FALSE)</f>
        <v>Audio</v>
      </c>
      <c r="M1071" s="6">
        <f t="array" ref="M1071">VLOOKUP($J1071,'Product_Dim (2)'!$A$2:$G$101,{6},FALSE)</f>
        <v>431.67</v>
      </c>
      <c r="N1071">
        <f>VLOOKUP($J1071,'Product_Dim (2)'!$A$2:$G$101,7,FALSE)</f>
        <v>73</v>
      </c>
      <c r="O1071" t="s">
        <v>1752</v>
      </c>
      <c r="P1071" t="str">
        <f>VLOOKUP($O1071,'Store_Dim (2)'!$A$2:$E$21,2,FALSE)</f>
        <v>Alexander Group</v>
      </c>
      <c r="Q1071" t="str">
        <f>VLOOKUP(Table6[[#This Row],[Store_ID]],Table4[],3,FALSE)</f>
        <v>South</v>
      </c>
      <c r="R1071" t="str">
        <f>VLOOKUP(Table6[[#This Row],[Store_ID]],Table4[],4,FALSE)</f>
        <v>Port Sharon</v>
      </c>
      <c r="S1071" t="str">
        <f>VLOOKUP(Table6[[#This Row],[Store_ID]],Table4[],5,FALSE)</f>
        <v>Online</v>
      </c>
      <c r="T1071">
        <v>3</v>
      </c>
      <c r="U1071" s="6">
        <v>904.19</v>
      </c>
      <c r="V1071" s="10">
        <v>0.09</v>
      </c>
      <c r="W1071" t="s">
        <v>1807</v>
      </c>
      <c r="X1071" s="6">
        <v>2468.4387000000002</v>
      </c>
      <c r="AE1071"/>
    </row>
    <row r="1072" spans="1:31" x14ac:dyDescent="0.25">
      <c r="A1072" t="s">
        <v>2879</v>
      </c>
      <c r="B1072" t="str">
        <f>VLOOKUP(Table6[[#This Row],[Customer_ID]],Table1[[Customer_ID]:[Name]],2,FALSE)</f>
        <v>Michael Davies</v>
      </c>
      <c r="C1072" t="str">
        <f>VLOOKUP(Table6[[#This Row],[Customer_ID]],Table1[[Customer_ID]:[City]],5,FALSE)</f>
        <v>Lake Stevenfort</v>
      </c>
      <c r="D1072">
        <f>VLOOKUP(Table6[[#This Row],[Customer_ID]],Table1[],3,FALSE)</f>
        <v>25</v>
      </c>
      <c r="E1072" t="str">
        <f>VLOOKUP(Table6[[#This Row],[Customer_ID]],Table1[],4,FALSE)</f>
        <v>Female</v>
      </c>
      <c r="F1072" t="str">
        <f>VLOOKUP(Table6[[#This Row],[Customer_ID]],Table1[],6,FALSE)</f>
        <v>Oregon</v>
      </c>
      <c r="G1072" t="str">
        <f>VLOOKUP(Table6[[#This Row],[Customer_ID]],Table1[],8,FALSE)</f>
        <v>Gold</v>
      </c>
      <c r="H1072" t="s">
        <v>503</v>
      </c>
      <c r="I1072" s="16">
        <v>45576</v>
      </c>
      <c r="J1072" t="s">
        <v>1631</v>
      </c>
      <c r="K1072" t="str">
        <f>VLOOKUP($J1072,'Product_Dim (2)'!$A$2:$G$101,{3,4,5,6},FALSE)</f>
        <v>Sports</v>
      </c>
      <c r="L1072" t="str">
        <f>VLOOKUP($J1072,'Product_Dim (2)'!$A$2:$G$101,{4,5,6},FALSE)</f>
        <v>Fitness</v>
      </c>
      <c r="M1072" s="6">
        <f t="array" ref="M1072">VLOOKUP($J1072,'Product_Dim (2)'!$A$2:$G$101,{6},FALSE)</f>
        <v>190.29</v>
      </c>
      <c r="N1072">
        <f>VLOOKUP($J1072,'Product_Dim (2)'!$A$2:$G$101,7,FALSE)</f>
        <v>260</v>
      </c>
      <c r="O1072" t="s">
        <v>1744</v>
      </c>
      <c r="P1072" t="str">
        <f>VLOOKUP($O1072,'Store_Dim (2)'!$A$2:$E$21,2,FALSE)</f>
        <v>Black-Horn</v>
      </c>
      <c r="Q1072" t="str">
        <f>VLOOKUP(Table6[[#This Row],[Store_ID]],Table4[],3,FALSE)</f>
        <v>South</v>
      </c>
      <c r="R1072" t="str">
        <f>VLOOKUP(Table6[[#This Row],[Store_ID]],Table4[],4,FALSE)</f>
        <v>North Nancyview</v>
      </c>
      <c r="S1072" t="str">
        <f>VLOOKUP(Table6[[#This Row],[Store_ID]],Table4[],5,FALSE)</f>
        <v>Outlet</v>
      </c>
      <c r="T1072">
        <v>4</v>
      </c>
      <c r="U1072" s="6">
        <v>694.61</v>
      </c>
      <c r="V1072" s="10">
        <v>0.18</v>
      </c>
      <c r="W1072" t="s">
        <v>1812</v>
      </c>
      <c r="X1072" s="6">
        <v>2278.3208</v>
      </c>
      <c r="AE1072"/>
    </row>
    <row r="1073" spans="1:31" x14ac:dyDescent="0.25">
      <c r="A1073" t="s">
        <v>2880</v>
      </c>
      <c r="B1073" t="str">
        <f>VLOOKUP(Table6[[#This Row],[Customer_ID]],Table1[[Customer_ID]:[Name]],2,FALSE)</f>
        <v>Elizabeth Stanley</v>
      </c>
      <c r="C1073" t="str">
        <f>VLOOKUP(Table6[[#This Row],[Customer_ID]],Table1[[Customer_ID]:[City]],5,FALSE)</f>
        <v>Bethanyton</v>
      </c>
      <c r="D1073">
        <f>VLOOKUP(Table6[[#This Row],[Customer_ID]],Table1[],3,FALSE)</f>
        <v>46</v>
      </c>
      <c r="E1073" t="str">
        <f>VLOOKUP(Table6[[#This Row],[Customer_ID]],Table1[],4,FALSE)</f>
        <v>Female</v>
      </c>
      <c r="F1073" t="str">
        <f>VLOOKUP(Table6[[#This Row],[Customer_ID]],Table1[],6,FALSE)</f>
        <v>Utah</v>
      </c>
      <c r="G1073" t="str">
        <f>VLOOKUP(Table6[[#This Row],[Customer_ID]],Table1[],8,FALSE)</f>
        <v>Platinum</v>
      </c>
      <c r="H1073" t="s">
        <v>721</v>
      </c>
      <c r="I1073" s="16">
        <v>45215</v>
      </c>
      <c r="J1073" t="s">
        <v>1709</v>
      </c>
      <c r="K1073" t="str">
        <f>VLOOKUP($J1073,'Product_Dim (2)'!$A$2:$G$101,{3,4,5,6},FALSE)</f>
        <v>Beauty</v>
      </c>
      <c r="L1073" t="str">
        <f>VLOOKUP($J1073,'Product_Dim (2)'!$A$2:$G$101,{4,5,6},FALSE)</f>
        <v>Makeup</v>
      </c>
      <c r="M1073" s="6">
        <f t="array" ref="M1073">VLOOKUP($J1073,'Product_Dim (2)'!$A$2:$G$101,{6},FALSE)</f>
        <v>183.04</v>
      </c>
      <c r="N1073">
        <f>VLOOKUP($J1073,'Product_Dim (2)'!$A$2:$G$101,7,FALSE)</f>
        <v>457</v>
      </c>
      <c r="O1073" t="s">
        <v>1744</v>
      </c>
      <c r="P1073" t="str">
        <f>VLOOKUP($O1073,'Store_Dim (2)'!$A$2:$E$21,2,FALSE)</f>
        <v>Black-Horn</v>
      </c>
      <c r="Q1073" t="str">
        <f>VLOOKUP(Table6[[#This Row],[Store_ID]],Table4[],3,FALSE)</f>
        <v>South</v>
      </c>
      <c r="R1073" t="str">
        <f>VLOOKUP(Table6[[#This Row],[Store_ID]],Table4[],4,FALSE)</f>
        <v>North Nancyview</v>
      </c>
      <c r="S1073" t="str">
        <f>VLOOKUP(Table6[[#This Row],[Store_ID]],Table4[],5,FALSE)</f>
        <v>Outlet</v>
      </c>
      <c r="T1073">
        <v>4</v>
      </c>
      <c r="U1073" s="6">
        <v>753.83</v>
      </c>
      <c r="V1073" s="10">
        <v>0.24</v>
      </c>
      <c r="W1073" t="s">
        <v>1807</v>
      </c>
      <c r="X1073" s="6">
        <v>2291.6432</v>
      </c>
      <c r="AE1073"/>
    </row>
    <row r="1074" spans="1:31" x14ac:dyDescent="0.25">
      <c r="A1074" t="s">
        <v>2881</v>
      </c>
      <c r="B1074" t="str">
        <f>VLOOKUP(Table6[[#This Row],[Customer_ID]],Table1[[Customer_ID]:[Name]],2,FALSE)</f>
        <v>Andrea Jacobs</v>
      </c>
      <c r="C1074" t="str">
        <f>VLOOKUP(Table6[[#This Row],[Customer_ID]],Table1[[Customer_ID]:[City]],5,FALSE)</f>
        <v>Christopherland</v>
      </c>
      <c r="D1074">
        <f>VLOOKUP(Table6[[#This Row],[Customer_ID]],Table1[],3,FALSE)</f>
        <v>45</v>
      </c>
      <c r="E1074" t="str">
        <f>VLOOKUP(Table6[[#This Row],[Customer_ID]],Table1[],4,FALSE)</f>
        <v>Female</v>
      </c>
      <c r="F1074" t="str">
        <f>VLOOKUP(Table6[[#This Row],[Customer_ID]],Table1[],6,FALSE)</f>
        <v>Minnesota</v>
      </c>
      <c r="G1074" t="str">
        <f>VLOOKUP(Table6[[#This Row],[Customer_ID]],Table1[],8,FALSE)</f>
        <v>Platinum</v>
      </c>
      <c r="H1074" t="s">
        <v>640</v>
      </c>
      <c r="I1074" s="16">
        <v>45653</v>
      </c>
      <c r="J1074" t="s">
        <v>1573</v>
      </c>
      <c r="K1074" t="str">
        <f>VLOOKUP($J1074,'Product_Dim (2)'!$A$2:$G$101,{3,4,5,6},FALSE)</f>
        <v>Home</v>
      </c>
      <c r="L1074" t="str">
        <f>VLOOKUP($J1074,'Product_Dim (2)'!$A$2:$G$101,{4,5,6},FALSE)</f>
        <v>Storage</v>
      </c>
      <c r="M1074" s="6">
        <f t="array" ref="M1074">VLOOKUP($J1074,'Product_Dim (2)'!$A$2:$G$101,{6},FALSE)</f>
        <v>123.46</v>
      </c>
      <c r="N1074">
        <f>VLOOKUP($J1074,'Product_Dim (2)'!$A$2:$G$101,7,FALSE)</f>
        <v>76</v>
      </c>
      <c r="O1074" t="s">
        <v>1765</v>
      </c>
      <c r="P1074" t="str">
        <f>VLOOKUP($O1074,'Store_Dim (2)'!$A$2:$E$21,2,FALSE)</f>
        <v>Bean, Jones and Park</v>
      </c>
      <c r="Q1074" t="str">
        <f>VLOOKUP(Table6[[#This Row],[Store_ID]],Table4[],3,FALSE)</f>
        <v>West</v>
      </c>
      <c r="R1074" t="str">
        <f>VLOOKUP(Table6[[#This Row],[Store_ID]],Table4[],4,FALSE)</f>
        <v>Thompsonborough</v>
      </c>
      <c r="S1074" t="str">
        <f>VLOOKUP(Table6[[#This Row],[Store_ID]],Table4[],5,FALSE)</f>
        <v>Online</v>
      </c>
      <c r="T1074">
        <v>1</v>
      </c>
      <c r="U1074" s="6">
        <v>66.22</v>
      </c>
      <c r="V1074" s="10">
        <v>0.02</v>
      </c>
      <c r="W1074" t="s">
        <v>1807</v>
      </c>
      <c r="X1074" s="6">
        <v>64.895600000000002</v>
      </c>
      <c r="AE1074"/>
    </row>
    <row r="1075" spans="1:31" x14ac:dyDescent="0.25">
      <c r="A1075" t="s">
        <v>2882</v>
      </c>
      <c r="B1075" t="str">
        <f>VLOOKUP(Table6[[#This Row],[Customer_ID]],Table1[[Customer_ID]:[Name]],2,FALSE)</f>
        <v>Carol Lewis</v>
      </c>
      <c r="C1075" t="str">
        <f>VLOOKUP(Table6[[#This Row],[Customer_ID]],Table1[[Customer_ID]:[City]],5,FALSE)</f>
        <v>Ryanport</v>
      </c>
      <c r="D1075">
        <f>VLOOKUP(Table6[[#This Row],[Customer_ID]],Table1[],3,FALSE)</f>
        <v>40</v>
      </c>
      <c r="E1075" t="str">
        <f>VLOOKUP(Table6[[#This Row],[Customer_ID]],Table1[],4,FALSE)</f>
        <v>Female</v>
      </c>
      <c r="F1075" t="str">
        <f>VLOOKUP(Table6[[#This Row],[Customer_ID]],Table1[],6,FALSE)</f>
        <v>North Carolina</v>
      </c>
      <c r="G1075" t="str">
        <f>VLOOKUP(Table6[[#This Row],[Customer_ID]],Table1[],8,FALSE)</f>
        <v>Bronze</v>
      </c>
      <c r="H1075" t="s">
        <v>1048</v>
      </c>
      <c r="I1075" s="16">
        <v>45241</v>
      </c>
      <c r="J1075" t="s">
        <v>1659</v>
      </c>
      <c r="K1075" t="str">
        <f>VLOOKUP($J1075,'Product_Dim (2)'!$A$2:$G$101,{3,4,5,6},FALSE)</f>
        <v>Beauty</v>
      </c>
      <c r="L1075" t="str">
        <f>VLOOKUP($J1075,'Product_Dim (2)'!$A$2:$G$101,{4,5,6},FALSE)</f>
        <v>Makeup</v>
      </c>
      <c r="M1075" s="6">
        <f t="array" ref="M1075">VLOOKUP($J1075,'Product_Dim (2)'!$A$2:$G$101,{6},FALSE)</f>
        <v>299.11</v>
      </c>
      <c r="N1075">
        <f>VLOOKUP($J1075,'Product_Dim (2)'!$A$2:$G$101,7,FALSE)</f>
        <v>118</v>
      </c>
      <c r="O1075" t="s">
        <v>1782</v>
      </c>
      <c r="P1075" t="str">
        <f>VLOOKUP($O1075,'Store_Dim (2)'!$A$2:$E$21,2,FALSE)</f>
        <v>Mcdonald Inc</v>
      </c>
      <c r="Q1075" t="str">
        <f>VLOOKUP(Table6[[#This Row],[Store_ID]],Table4[],3,FALSE)</f>
        <v>South</v>
      </c>
      <c r="R1075" t="str">
        <f>VLOOKUP(Table6[[#This Row],[Store_ID]],Table4[],4,FALSE)</f>
        <v>Christopherland</v>
      </c>
      <c r="S1075" t="str">
        <f>VLOOKUP(Table6[[#This Row],[Store_ID]],Table4[],5,FALSE)</f>
        <v>Outlet</v>
      </c>
      <c r="T1075">
        <v>2</v>
      </c>
      <c r="U1075" s="6">
        <v>891.8</v>
      </c>
      <c r="V1075" s="10">
        <v>0.28999999999999998</v>
      </c>
      <c r="W1075" t="s">
        <v>1812</v>
      </c>
      <c r="X1075" s="6">
        <v>1266.356</v>
      </c>
      <c r="AE1075"/>
    </row>
    <row r="1076" spans="1:31" x14ac:dyDescent="0.25">
      <c r="A1076" t="s">
        <v>2883</v>
      </c>
      <c r="B1076" t="str">
        <f>VLOOKUP(Table6[[#This Row],[Customer_ID]],Table1[[Customer_ID]:[Name]],2,FALSE)</f>
        <v>Elizabeth Smith</v>
      </c>
      <c r="C1076" t="str">
        <f>VLOOKUP(Table6[[#This Row],[Customer_ID]],Table1[[Customer_ID]:[City]],5,FALSE)</f>
        <v>Murphytown</v>
      </c>
      <c r="D1076">
        <f>VLOOKUP(Table6[[#This Row],[Customer_ID]],Table1[],3,FALSE)</f>
        <v>23</v>
      </c>
      <c r="E1076" t="str">
        <f>VLOOKUP(Table6[[#This Row],[Customer_ID]],Table1[],4,FALSE)</f>
        <v>Male</v>
      </c>
      <c r="F1076" t="str">
        <f>VLOOKUP(Table6[[#This Row],[Customer_ID]],Table1[],6,FALSE)</f>
        <v>Ohio</v>
      </c>
      <c r="G1076" t="str">
        <f>VLOOKUP(Table6[[#This Row],[Customer_ID]],Table1[],8,FALSE)</f>
        <v>Bronze</v>
      </c>
      <c r="H1076" t="s">
        <v>1123</v>
      </c>
      <c r="I1076" s="16">
        <v>45428</v>
      </c>
      <c r="J1076" t="s">
        <v>1681</v>
      </c>
      <c r="K1076" t="str">
        <f>VLOOKUP($J1076,'Product_Dim (2)'!$A$2:$G$101,{3,4,5,6},FALSE)</f>
        <v>Clothing</v>
      </c>
      <c r="L1076" t="str">
        <f>VLOOKUP($J1076,'Product_Dim (2)'!$A$2:$G$101,{4,5,6},FALSE)</f>
        <v>Footwear</v>
      </c>
      <c r="M1076" s="6">
        <f t="array" ref="M1076">VLOOKUP($J1076,'Product_Dim (2)'!$A$2:$G$101,{6},FALSE)</f>
        <v>158.13999999999999</v>
      </c>
      <c r="N1076">
        <f>VLOOKUP($J1076,'Product_Dim (2)'!$A$2:$G$101,7,FALSE)</f>
        <v>82</v>
      </c>
      <c r="O1076" t="s">
        <v>1769</v>
      </c>
      <c r="P1076" t="str">
        <f>VLOOKUP($O1076,'Store_Dim (2)'!$A$2:$E$21,2,FALSE)</f>
        <v>Moore, Padilla and Butler</v>
      </c>
      <c r="Q1076" t="str">
        <f>VLOOKUP(Table6[[#This Row],[Store_ID]],Table4[],3,FALSE)</f>
        <v>South</v>
      </c>
      <c r="R1076" t="str">
        <f>VLOOKUP(Table6[[#This Row],[Store_ID]],Table4[],4,FALSE)</f>
        <v>East Johnstad</v>
      </c>
      <c r="S1076" t="str">
        <f>VLOOKUP(Table6[[#This Row],[Store_ID]],Table4[],5,FALSE)</f>
        <v>Flagship</v>
      </c>
      <c r="T1076">
        <v>4</v>
      </c>
      <c r="U1076" s="6">
        <v>255.48</v>
      </c>
      <c r="V1076" s="10">
        <v>0.03</v>
      </c>
      <c r="W1076" t="s">
        <v>1812</v>
      </c>
      <c r="X1076" s="6">
        <v>991.26239999999996</v>
      </c>
      <c r="AE1076"/>
    </row>
    <row r="1077" spans="1:31" x14ac:dyDescent="0.25">
      <c r="A1077" t="s">
        <v>2884</v>
      </c>
      <c r="B1077" t="str">
        <f>VLOOKUP(Table6[[#This Row],[Customer_ID]],Table1[[Customer_ID]:[Name]],2,FALSE)</f>
        <v>Ryan Kane</v>
      </c>
      <c r="C1077" t="str">
        <f>VLOOKUP(Table6[[#This Row],[Customer_ID]],Table1[[Customer_ID]:[City]],5,FALSE)</f>
        <v>West Bruceburgh</v>
      </c>
      <c r="D1077">
        <f>VLOOKUP(Table6[[#This Row],[Customer_ID]],Table1[],3,FALSE)</f>
        <v>50</v>
      </c>
      <c r="E1077" t="str">
        <f>VLOOKUP(Table6[[#This Row],[Customer_ID]],Table1[],4,FALSE)</f>
        <v>Male</v>
      </c>
      <c r="F1077" t="str">
        <f>VLOOKUP(Table6[[#This Row],[Customer_ID]],Table1[],6,FALSE)</f>
        <v>Virginia</v>
      </c>
      <c r="G1077" t="str">
        <f>VLOOKUP(Table6[[#This Row],[Customer_ID]],Table1[],8,FALSE)</f>
        <v>Gold</v>
      </c>
      <c r="H1077" t="s">
        <v>942</v>
      </c>
      <c r="I1077" s="16">
        <v>45593</v>
      </c>
      <c r="J1077" t="s">
        <v>1699</v>
      </c>
      <c r="K1077" t="str">
        <f>VLOOKUP($J1077,'Product_Dim (2)'!$A$2:$G$101,{3,4,5,6},FALSE)</f>
        <v>Home</v>
      </c>
      <c r="L1077" t="str">
        <f>VLOOKUP($J1077,'Product_Dim (2)'!$A$2:$G$101,{4,5,6},FALSE)</f>
        <v>Furniture</v>
      </c>
      <c r="M1077" s="6">
        <f t="array" ref="M1077">VLOOKUP($J1077,'Product_Dim (2)'!$A$2:$G$101,{6},FALSE)</f>
        <v>388.46</v>
      </c>
      <c r="N1077">
        <f>VLOOKUP($J1077,'Product_Dim (2)'!$A$2:$G$101,7,FALSE)</f>
        <v>208</v>
      </c>
      <c r="O1077" t="s">
        <v>1790</v>
      </c>
      <c r="P1077" t="str">
        <f>VLOOKUP($O1077,'Store_Dim (2)'!$A$2:$E$21,2,FALSE)</f>
        <v>Holloway Ltd</v>
      </c>
      <c r="Q1077" t="str">
        <f>VLOOKUP(Table6[[#This Row],[Store_ID]],Table4[],3,FALSE)</f>
        <v>North</v>
      </c>
      <c r="R1077" t="str">
        <f>VLOOKUP(Table6[[#This Row],[Store_ID]],Table4[],4,FALSE)</f>
        <v>Bensonhaven</v>
      </c>
      <c r="S1077" t="str">
        <f>VLOOKUP(Table6[[#This Row],[Store_ID]],Table4[],5,FALSE)</f>
        <v>Flagship</v>
      </c>
      <c r="T1077">
        <v>4</v>
      </c>
      <c r="U1077" s="6">
        <v>604.87</v>
      </c>
      <c r="V1077" s="10">
        <v>0.28000000000000003</v>
      </c>
      <c r="W1077" t="s">
        <v>1809</v>
      </c>
      <c r="X1077" s="6">
        <v>1742.0255999999999</v>
      </c>
      <c r="AE1077"/>
    </row>
    <row r="1078" spans="1:31" x14ac:dyDescent="0.25">
      <c r="A1078" t="s">
        <v>2885</v>
      </c>
      <c r="B1078" t="str">
        <f>VLOOKUP(Table6[[#This Row],[Customer_ID]],Table1[[Customer_ID]:[Name]],2,FALSE)</f>
        <v>Jordan Jackson Dds</v>
      </c>
      <c r="C1078" t="str">
        <f>VLOOKUP(Table6[[#This Row],[Customer_ID]],Table1[[Customer_ID]:[City]],5,FALSE)</f>
        <v>North Johnview</v>
      </c>
      <c r="D1078">
        <f>VLOOKUP(Table6[[#This Row],[Customer_ID]],Table1[],3,FALSE)</f>
        <v>54</v>
      </c>
      <c r="E1078" t="str">
        <f>VLOOKUP(Table6[[#This Row],[Customer_ID]],Table1[],4,FALSE)</f>
        <v>Male</v>
      </c>
      <c r="F1078" t="str">
        <f>VLOOKUP(Table6[[#This Row],[Customer_ID]],Table1[],6,FALSE)</f>
        <v>Arizona</v>
      </c>
      <c r="G1078" t="str">
        <f>VLOOKUP(Table6[[#This Row],[Customer_ID]],Table1[],8,FALSE)</f>
        <v>Gold</v>
      </c>
      <c r="H1078" t="s">
        <v>174</v>
      </c>
      <c r="I1078" s="16">
        <v>45370</v>
      </c>
      <c r="J1078" t="s">
        <v>1597</v>
      </c>
      <c r="K1078" t="str">
        <f>VLOOKUP($J1078,'Product_Dim (2)'!$A$2:$G$101,{3,4,5,6},FALSE)</f>
        <v>Home</v>
      </c>
      <c r="L1078" t="str">
        <f>VLOOKUP($J1078,'Product_Dim (2)'!$A$2:$G$101,{4,5,6},FALSE)</f>
        <v>Decor</v>
      </c>
      <c r="M1078" s="6">
        <f t="array" ref="M1078">VLOOKUP($J1078,'Product_Dim (2)'!$A$2:$G$101,{6},FALSE)</f>
        <v>179.77</v>
      </c>
      <c r="N1078">
        <f>VLOOKUP($J1078,'Product_Dim (2)'!$A$2:$G$101,7,FALSE)</f>
        <v>305</v>
      </c>
      <c r="O1078" t="s">
        <v>1790</v>
      </c>
      <c r="P1078" t="str">
        <f>VLOOKUP($O1078,'Store_Dim (2)'!$A$2:$E$21,2,FALSE)</f>
        <v>Holloway Ltd</v>
      </c>
      <c r="Q1078" t="str">
        <f>VLOOKUP(Table6[[#This Row],[Store_ID]],Table4[],3,FALSE)</f>
        <v>North</v>
      </c>
      <c r="R1078" t="str">
        <f>VLOOKUP(Table6[[#This Row],[Store_ID]],Table4[],4,FALSE)</f>
        <v>Bensonhaven</v>
      </c>
      <c r="S1078" t="str">
        <f>VLOOKUP(Table6[[#This Row],[Store_ID]],Table4[],5,FALSE)</f>
        <v>Flagship</v>
      </c>
      <c r="T1078">
        <v>3</v>
      </c>
      <c r="U1078" s="6">
        <v>623.82000000000005</v>
      </c>
      <c r="V1078" s="10">
        <v>0.13</v>
      </c>
      <c r="W1078" t="s">
        <v>1812</v>
      </c>
      <c r="X1078" s="6">
        <v>1628.1702</v>
      </c>
      <c r="AE1078"/>
    </row>
    <row r="1079" spans="1:31" x14ac:dyDescent="0.25">
      <c r="A1079" t="s">
        <v>2886</v>
      </c>
      <c r="B1079" t="str">
        <f>VLOOKUP(Table6[[#This Row],[Customer_ID]],Table1[[Customer_ID]:[Name]],2,FALSE)</f>
        <v>Sean Roth</v>
      </c>
      <c r="C1079" t="str">
        <f>VLOOKUP(Table6[[#This Row],[Customer_ID]],Table1[[Customer_ID]:[City]],5,FALSE)</f>
        <v>Lake Michael</v>
      </c>
      <c r="D1079">
        <f>VLOOKUP(Table6[[#This Row],[Customer_ID]],Table1[],3,FALSE)</f>
        <v>43</v>
      </c>
      <c r="E1079" t="str">
        <f>VLOOKUP(Table6[[#This Row],[Customer_ID]],Table1[],4,FALSE)</f>
        <v>Male</v>
      </c>
      <c r="F1079" t="str">
        <f>VLOOKUP(Table6[[#This Row],[Customer_ID]],Table1[],6,FALSE)</f>
        <v>Virginia</v>
      </c>
      <c r="G1079" t="str">
        <f>VLOOKUP(Table6[[#This Row],[Customer_ID]],Table1[],8,FALSE)</f>
        <v>Gold</v>
      </c>
      <c r="H1079" t="s">
        <v>465</v>
      </c>
      <c r="I1079" s="16">
        <v>45882</v>
      </c>
      <c r="J1079" t="s">
        <v>1673</v>
      </c>
      <c r="K1079" t="str">
        <f>VLOOKUP($J1079,'Product_Dim (2)'!$A$2:$G$101,{3,4,5,6},FALSE)</f>
        <v>Beauty</v>
      </c>
      <c r="L1079" t="str">
        <f>VLOOKUP($J1079,'Product_Dim (2)'!$A$2:$G$101,{4,5,6},FALSE)</f>
        <v>Haircare</v>
      </c>
      <c r="M1079" s="6">
        <f t="array" ref="M1079">VLOOKUP($J1079,'Product_Dim (2)'!$A$2:$G$101,{6},FALSE)</f>
        <v>214.32</v>
      </c>
      <c r="N1079">
        <f>VLOOKUP($J1079,'Product_Dim (2)'!$A$2:$G$101,7,FALSE)</f>
        <v>383</v>
      </c>
      <c r="O1079" t="s">
        <v>1787</v>
      </c>
      <c r="P1079" t="str">
        <f>VLOOKUP($O1079,'Store_Dim (2)'!$A$2:$E$21,2,FALSE)</f>
        <v>Frederick-Wright</v>
      </c>
      <c r="Q1079" t="str">
        <f>VLOOKUP(Table6[[#This Row],[Store_ID]],Table4[],3,FALSE)</f>
        <v>West</v>
      </c>
      <c r="R1079" t="str">
        <f>VLOOKUP(Table6[[#This Row],[Store_ID]],Table4[],4,FALSE)</f>
        <v>New Jimmymouth</v>
      </c>
      <c r="S1079" t="str">
        <f>VLOOKUP(Table6[[#This Row],[Store_ID]],Table4[],5,FALSE)</f>
        <v>Flagship</v>
      </c>
      <c r="T1079">
        <v>3</v>
      </c>
      <c r="U1079" s="6">
        <v>575.24</v>
      </c>
      <c r="V1079" s="10">
        <v>0.12</v>
      </c>
      <c r="W1079" t="s">
        <v>1812</v>
      </c>
      <c r="X1079" s="6">
        <v>1518.6335999999999</v>
      </c>
      <c r="AE1079"/>
    </row>
    <row r="1080" spans="1:31" x14ac:dyDescent="0.25">
      <c r="A1080" t="s">
        <v>2887</v>
      </c>
      <c r="B1080" t="str">
        <f>VLOOKUP(Table6[[#This Row],[Customer_ID]],Table1[[Customer_ID]:[Name]],2,FALSE)</f>
        <v>Melissa Valentine</v>
      </c>
      <c r="C1080" t="str">
        <f>VLOOKUP(Table6[[#This Row],[Customer_ID]],Table1[[Customer_ID]:[City]],5,FALSE)</f>
        <v>East Patriciafort</v>
      </c>
      <c r="D1080">
        <f>VLOOKUP(Table6[[#This Row],[Customer_ID]],Table1[],3,FALSE)</f>
        <v>35</v>
      </c>
      <c r="E1080" t="str">
        <f>VLOOKUP(Table6[[#This Row],[Customer_ID]],Table1[],4,FALSE)</f>
        <v>Female</v>
      </c>
      <c r="F1080" t="str">
        <f>VLOOKUP(Table6[[#This Row],[Customer_ID]],Table1[],6,FALSE)</f>
        <v>Missouri</v>
      </c>
      <c r="G1080" t="str">
        <f>VLOOKUP(Table6[[#This Row],[Customer_ID]],Table1[],8,FALSE)</f>
        <v>Gold</v>
      </c>
      <c r="H1080" t="s">
        <v>1272</v>
      </c>
      <c r="I1080" s="16">
        <v>45878</v>
      </c>
      <c r="J1080" t="s">
        <v>1536</v>
      </c>
      <c r="K1080" t="str">
        <f>VLOOKUP($J1080,'Product_Dim (2)'!$A$2:$G$101,{3,4,5,6},FALSE)</f>
        <v>Clothing</v>
      </c>
      <c r="L1080" t="str">
        <f>VLOOKUP($J1080,'Product_Dim (2)'!$A$2:$G$101,{4,5,6},FALSE)</f>
        <v>Bottoms</v>
      </c>
      <c r="M1080" s="6">
        <f t="array" ref="M1080">VLOOKUP($J1080,'Product_Dim (2)'!$A$2:$G$101,{6},FALSE)</f>
        <v>306.45999999999998</v>
      </c>
      <c r="N1080">
        <f>VLOOKUP($J1080,'Product_Dim (2)'!$A$2:$G$101,7,FALSE)</f>
        <v>487</v>
      </c>
      <c r="O1080" t="s">
        <v>1775</v>
      </c>
      <c r="P1080" t="str">
        <f>VLOOKUP($O1080,'Store_Dim (2)'!$A$2:$E$21,2,FALSE)</f>
        <v>Aguirre-Keller</v>
      </c>
      <c r="Q1080" t="str">
        <f>VLOOKUP(Table6[[#This Row],[Store_ID]],Table4[],3,FALSE)</f>
        <v>South</v>
      </c>
      <c r="R1080" t="str">
        <f>VLOOKUP(Table6[[#This Row],[Store_ID]],Table4[],4,FALSE)</f>
        <v>Lake Michael</v>
      </c>
      <c r="S1080" t="str">
        <f>VLOOKUP(Table6[[#This Row],[Store_ID]],Table4[],5,FALSE)</f>
        <v>Online</v>
      </c>
      <c r="T1080">
        <v>1</v>
      </c>
      <c r="U1080" s="6">
        <v>769.4</v>
      </c>
      <c r="V1080" s="10">
        <v>0.16</v>
      </c>
      <c r="W1080" t="s">
        <v>1807</v>
      </c>
      <c r="X1080" s="6">
        <v>646.29599999999994</v>
      </c>
      <c r="AE1080"/>
    </row>
    <row r="1081" spans="1:31" x14ac:dyDescent="0.25">
      <c r="A1081" t="s">
        <v>2888</v>
      </c>
      <c r="B1081" t="str">
        <f>VLOOKUP(Table6[[#This Row],[Customer_ID]],Table1[[Customer_ID]:[Name]],2,FALSE)</f>
        <v>Victor Mcintosh</v>
      </c>
      <c r="C1081" t="str">
        <f>VLOOKUP(Table6[[#This Row],[Customer_ID]],Table1[[Customer_ID]:[City]],5,FALSE)</f>
        <v>Tiffanyshire</v>
      </c>
      <c r="D1081">
        <f>VLOOKUP(Table6[[#This Row],[Customer_ID]],Table1[],3,FALSE)</f>
        <v>62</v>
      </c>
      <c r="E1081" t="str">
        <f>VLOOKUP(Table6[[#This Row],[Customer_ID]],Table1[],4,FALSE)</f>
        <v>Female</v>
      </c>
      <c r="F1081" t="str">
        <f>VLOOKUP(Table6[[#This Row],[Customer_ID]],Table1[],6,FALSE)</f>
        <v>Minnesota</v>
      </c>
      <c r="G1081" t="str">
        <f>VLOOKUP(Table6[[#This Row],[Customer_ID]],Table1[],8,FALSE)</f>
        <v>Bronze</v>
      </c>
      <c r="H1081" t="s">
        <v>1024</v>
      </c>
      <c r="I1081" s="16">
        <v>45420</v>
      </c>
      <c r="J1081" t="s">
        <v>1536</v>
      </c>
      <c r="K1081" t="str">
        <f>VLOOKUP($J1081,'Product_Dim (2)'!$A$2:$G$101,{3,4,5,6},FALSE)</f>
        <v>Clothing</v>
      </c>
      <c r="L1081" t="str">
        <f>VLOOKUP($J1081,'Product_Dim (2)'!$A$2:$G$101,{4,5,6},FALSE)</f>
        <v>Bottoms</v>
      </c>
      <c r="M1081" s="6">
        <f t="array" ref="M1081">VLOOKUP($J1081,'Product_Dim (2)'!$A$2:$G$101,{6},FALSE)</f>
        <v>306.45999999999998</v>
      </c>
      <c r="N1081">
        <f>VLOOKUP($J1081,'Product_Dim (2)'!$A$2:$G$101,7,FALSE)</f>
        <v>487</v>
      </c>
      <c r="O1081" t="s">
        <v>1790</v>
      </c>
      <c r="P1081" t="str">
        <f>VLOOKUP($O1081,'Store_Dim (2)'!$A$2:$E$21,2,FALSE)</f>
        <v>Holloway Ltd</v>
      </c>
      <c r="Q1081" t="str">
        <f>VLOOKUP(Table6[[#This Row],[Store_ID]],Table4[],3,FALSE)</f>
        <v>North</v>
      </c>
      <c r="R1081" t="str">
        <f>VLOOKUP(Table6[[#This Row],[Store_ID]],Table4[],4,FALSE)</f>
        <v>Bensonhaven</v>
      </c>
      <c r="S1081" t="str">
        <f>VLOOKUP(Table6[[#This Row],[Store_ID]],Table4[],5,FALSE)</f>
        <v>Flagship</v>
      </c>
      <c r="T1081">
        <v>1</v>
      </c>
      <c r="U1081" s="6">
        <v>227.28</v>
      </c>
      <c r="V1081" s="10">
        <v>0.13</v>
      </c>
      <c r="W1081" t="s">
        <v>1812</v>
      </c>
      <c r="X1081" s="6">
        <v>197.7336</v>
      </c>
      <c r="AE1081"/>
    </row>
    <row r="1082" spans="1:31" x14ac:dyDescent="0.25">
      <c r="A1082" t="s">
        <v>2889</v>
      </c>
      <c r="B1082" t="str">
        <f>VLOOKUP(Table6[[#This Row],[Customer_ID]],Table1[[Customer_ID]:[Name]],2,FALSE)</f>
        <v>Sarah Rodgers</v>
      </c>
      <c r="C1082" t="str">
        <f>VLOOKUP(Table6[[#This Row],[Customer_ID]],Table1[[Customer_ID]:[City]],5,FALSE)</f>
        <v>New Julia</v>
      </c>
      <c r="D1082">
        <f>VLOOKUP(Table6[[#This Row],[Customer_ID]],Table1[],3,FALSE)</f>
        <v>23</v>
      </c>
      <c r="E1082" t="str">
        <f>VLOOKUP(Table6[[#This Row],[Customer_ID]],Table1[],4,FALSE)</f>
        <v>Female</v>
      </c>
      <c r="F1082" t="str">
        <f>VLOOKUP(Table6[[#This Row],[Customer_ID]],Table1[],6,FALSE)</f>
        <v>West Virginia</v>
      </c>
      <c r="G1082" t="str">
        <f>VLOOKUP(Table6[[#This Row],[Customer_ID]],Table1[],8,FALSE)</f>
        <v>Gold</v>
      </c>
      <c r="H1082" t="s">
        <v>192</v>
      </c>
      <c r="I1082" s="16">
        <v>45361</v>
      </c>
      <c r="J1082" t="s">
        <v>1532</v>
      </c>
      <c r="K1082" t="str">
        <f>VLOOKUP($J1082,'Product_Dim (2)'!$A$2:$G$101,{3,4,5,6},FALSE)</f>
        <v>Clothing</v>
      </c>
      <c r="L1082" t="str">
        <f>VLOOKUP($J1082,'Product_Dim (2)'!$A$2:$G$101,{4,5,6},FALSE)</f>
        <v>Outerwear</v>
      </c>
      <c r="M1082" s="6">
        <f t="array" ref="M1082">VLOOKUP($J1082,'Product_Dim (2)'!$A$2:$G$101,{6},FALSE)</f>
        <v>265.73266666666666</v>
      </c>
      <c r="N1082">
        <f>VLOOKUP($J1082,'Product_Dim (2)'!$A$2:$G$101,7,FALSE)</f>
        <v>352</v>
      </c>
      <c r="O1082" t="s">
        <v>1790</v>
      </c>
      <c r="P1082" t="str">
        <f>VLOOKUP($O1082,'Store_Dim (2)'!$A$2:$E$21,2,FALSE)</f>
        <v>Holloway Ltd</v>
      </c>
      <c r="Q1082" t="str">
        <f>VLOOKUP(Table6[[#This Row],[Store_ID]],Table4[],3,FALSE)</f>
        <v>North</v>
      </c>
      <c r="R1082" t="str">
        <f>VLOOKUP(Table6[[#This Row],[Store_ID]],Table4[],4,FALSE)</f>
        <v>Bensonhaven</v>
      </c>
      <c r="S1082" t="str">
        <f>VLOOKUP(Table6[[#This Row],[Store_ID]],Table4[],5,FALSE)</f>
        <v>Flagship</v>
      </c>
      <c r="T1082">
        <v>4</v>
      </c>
      <c r="U1082" s="6">
        <v>127.58</v>
      </c>
      <c r="V1082" s="10">
        <v>0.15</v>
      </c>
      <c r="W1082" t="s">
        <v>1807</v>
      </c>
      <c r="X1082" s="6">
        <v>433.77199999999999</v>
      </c>
      <c r="AE1082"/>
    </row>
    <row r="1083" spans="1:31" x14ac:dyDescent="0.25">
      <c r="A1083" t="s">
        <v>2890</v>
      </c>
      <c r="B1083" t="str">
        <f>VLOOKUP(Table6[[#This Row],[Customer_ID]],Table1[[Customer_ID]:[Name]],2,FALSE)</f>
        <v>Luke Parks</v>
      </c>
      <c r="C1083" t="str">
        <f>VLOOKUP(Table6[[#This Row],[Customer_ID]],Table1[[Customer_ID]:[City]],5,FALSE)</f>
        <v>West Mario</v>
      </c>
      <c r="D1083">
        <f>VLOOKUP(Table6[[#This Row],[Customer_ID]],Table1[],3,FALSE)</f>
        <v>60</v>
      </c>
      <c r="E1083" t="str">
        <f>VLOOKUP(Table6[[#This Row],[Customer_ID]],Table1[],4,FALSE)</f>
        <v>Female</v>
      </c>
      <c r="F1083" t="str">
        <f>VLOOKUP(Table6[[#This Row],[Customer_ID]],Table1[],6,FALSE)</f>
        <v>New Hampshire</v>
      </c>
      <c r="G1083" t="str">
        <f>VLOOKUP(Table6[[#This Row],[Customer_ID]],Table1[],8,FALSE)</f>
        <v>Silver</v>
      </c>
      <c r="H1083" t="s">
        <v>1284</v>
      </c>
      <c r="I1083" s="16">
        <v>45702</v>
      </c>
      <c r="J1083" t="s">
        <v>1619</v>
      </c>
      <c r="K1083" t="str">
        <f>VLOOKUP($J1083,'Product_Dim (2)'!$A$2:$G$101,{3,4,5,6},FALSE)</f>
        <v>Sports</v>
      </c>
      <c r="L1083" t="str">
        <f>VLOOKUP($J1083,'Product_Dim (2)'!$A$2:$G$101,{4,5,6},FALSE)</f>
        <v>Fitness</v>
      </c>
      <c r="M1083" s="6">
        <f t="array" ref="M1083">VLOOKUP($J1083,'Product_Dim (2)'!$A$2:$G$101,{6},FALSE)</f>
        <v>167.12</v>
      </c>
      <c r="N1083">
        <f>VLOOKUP($J1083,'Product_Dim (2)'!$A$2:$G$101,7,FALSE)</f>
        <v>316</v>
      </c>
      <c r="O1083" t="s">
        <v>1749</v>
      </c>
      <c r="P1083" t="str">
        <f>VLOOKUP($O1083,'Store_Dim (2)'!$A$2:$E$21,2,FALSE)</f>
        <v>Johnson-Wright</v>
      </c>
      <c r="Q1083" t="str">
        <f>VLOOKUP(Table6[[#This Row],[Store_ID]],Table4[],3,FALSE)</f>
        <v>North</v>
      </c>
      <c r="R1083" t="str">
        <f>VLOOKUP(Table6[[#This Row],[Store_ID]],Table4[],4,FALSE)</f>
        <v>Hoodberg</v>
      </c>
      <c r="S1083" t="str">
        <f>VLOOKUP(Table6[[#This Row],[Store_ID]],Table4[],5,FALSE)</f>
        <v>Outlet</v>
      </c>
      <c r="T1083">
        <v>1</v>
      </c>
      <c r="U1083" s="6">
        <v>793.21</v>
      </c>
      <c r="V1083" s="10">
        <v>0.09</v>
      </c>
      <c r="W1083" t="s">
        <v>1807</v>
      </c>
      <c r="X1083" s="6">
        <v>721.8211</v>
      </c>
      <c r="AE1083"/>
    </row>
    <row r="1084" spans="1:31" x14ac:dyDescent="0.25">
      <c r="A1084" t="s">
        <v>2891</v>
      </c>
      <c r="B1084" t="str">
        <f>VLOOKUP(Table6[[#This Row],[Customer_ID]],Table1[[Customer_ID]:[Name]],2,FALSE)</f>
        <v>Ryan Kane</v>
      </c>
      <c r="C1084" t="str">
        <f>VLOOKUP(Table6[[#This Row],[Customer_ID]],Table1[[Customer_ID]:[City]],5,FALSE)</f>
        <v>West Bruceburgh</v>
      </c>
      <c r="D1084">
        <f>VLOOKUP(Table6[[#This Row],[Customer_ID]],Table1[],3,FALSE)</f>
        <v>50</v>
      </c>
      <c r="E1084" t="str">
        <f>VLOOKUP(Table6[[#This Row],[Customer_ID]],Table1[],4,FALSE)</f>
        <v>Male</v>
      </c>
      <c r="F1084" t="str">
        <f>VLOOKUP(Table6[[#This Row],[Customer_ID]],Table1[],6,FALSE)</f>
        <v>Virginia</v>
      </c>
      <c r="G1084" t="str">
        <f>VLOOKUP(Table6[[#This Row],[Customer_ID]],Table1[],8,FALSE)</f>
        <v>Gold</v>
      </c>
      <c r="H1084" t="s">
        <v>942</v>
      </c>
      <c r="I1084" s="16">
        <v>45871</v>
      </c>
      <c r="J1084" t="s">
        <v>1697</v>
      </c>
      <c r="K1084" t="str">
        <f>VLOOKUP($J1084,'Product_Dim (2)'!$A$2:$G$101,{3,4,5,6},FALSE)</f>
        <v>Beauty</v>
      </c>
      <c r="L1084" t="str">
        <f>VLOOKUP($J1084,'Product_Dim (2)'!$A$2:$G$101,{4,5,6},FALSE)</f>
        <v>Skincare</v>
      </c>
      <c r="M1084" s="6">
        <f t="array" ref="M1084">VLOOKUP($J1084,'Product_Dim (2)'!$A$2:$G$101,{6},FALSE)</f>
        <v>250.41615384615383</v>
      </c>
      <c r="N1084">
        <f>VLOOKUP($J1084,'Product_Dim (2)'!$A$2:$G$101,7,FALSE)</f>
        <v>159</v>
      </c>
      <c r="O1084" t="s">
        <v>1777</v>
      </c>
      <c r="P1084" t="str">
        <f>VLOOKUP($O1084,'Store_Dim (2)'!$A$2:$E$21,2,FALSE)</f>
        <v>Thomas, Bridges and Harris</v>
      </c>
      <c r="Q1084" t="str">
        <f>VLOOKUP(Table6[[#This Row],[Store_ID]],Table4[],3,FALSE)</f>
        <v>North</v>
      </c>
      <c r="R1084" t="str">
        <f>VLOOKUP(Table6[[#This Row],[Store_ID]],Table4[],4,FALSE)</f>
        <v>Sabrinatown</v>
      </c>
      <c r="S1084" t="str">
        <f>VLOOKUP(Table6[[#This Row],[Store_ID]],Table4[],5,FALSE)</f>
        <v>Online</v>
      </c>
      <c r="T1084">
        <v>3</v>
      </c>
      <c r="U1084" s="6">
        <v>435.61</v>
      </c>
      <c r="V1084" s="10">
        <v>0.03</v>
      </c>
      <c r="W1084" t="s">
        <v>1809</v>
      </c>
      <c r="X1084" s="6">
        <v>1267.6251</v>
      </c>
      <c r="AE1084"/>
    </row>
    <row r="1085" spans="1:31" x14ac:dyDescent="0.25">
      <c r="A1085" t="s">
        <v>2892</v>
      </c>
      <c r="B1085" t="str">
        <f>VLOOKUP(Table6[[#This Row],[Customer_ID]],Table1[[Customer_ID]:[Name]],2,FALSE)</f>
        <v>Tammy Brennan</v>
      </c>
      <c r="C1085" t="str">
        <f>VLOOKUP(Table6[[#This Row],[Customer_ID]],Table1[[Customer_ID]:[City]],5,FALSE)</f>
        <v>Lake Brandontown</v>
      </c>
      <c r="D1085">
        <f>VLOOKUP(Table6[[#This Row],[Customer_ID]],Table1[],3,FALSE)</f>
        <v>60</v>
      </c>
      <c r="E1085" t="str">
        <f>VLOOKUP(Table6[[#This Row],[Customer_ID]],Table1[],4,FALSE)</f>
        <v>Male</v>
      </c>
      <c r="F1085" t="str">
        <f>VLOOKUP(Table6[[#This Row],[Customer_ID]],Table1[],6,FALSE)</f>
        <v>South Carolina</v>
      </c>
      <c r="G1085" t="str">
        <f>VLOOKUP(Table6[[#This Row],[Customer_ID]],Table1[],8,FALSE)</f>
        <v>Gold</v>
      </c>
      <c r="H1085" t="s">
        <v>1189</v>
      </c>
      <c r="I1085" s="16">
        <v>45531</v>
      </c>
      <c r="J1085" t="s">
        <v>1589</v>
      </c>
      <c r="K1085" t="str">
        <f>VLOOKUP($J1085,'Product_Dim (2)'!$A$2:$G$101,{3,4,5,6},FALSE)</f>
        <v>Home</v>
      </c>
      <c r="L1085" t="str">
        <f>VLOOKUP($J1085,'Product_Dim (2)'!$A$2:$G$101,{4,5,6},FALSE)</f>
        <v>Decor</v>
      </c>
      <c r="M1085" s="6">
        <f t="array" ref="M1085">VLOOKUP($J1085,'Product_Dim (2)'!$A$2:$G$101,{6},FALSE)</f>
        <v>218.48</v>
      </c>
      <c r="N1085">
        <f>VLOOKUP($J1085,'Product_Dim (2)'!$A$2:$G$101,7,FALSE)</f>
        <v>276</v>
      </c>
      <c r="O1085" t="s">
        <v>1787</v>
      </c>
      <c r="P1085" t="str">
        <f>VLOOKUP($O1085,'Store_Dim (2)'!$A$2:$E$21,2,FALSE)</f>
        <v>Frederick-Wright</v>
      </c>
      <c r="Q1085" t="str">
        <f>VLOOKUP(Table6[[#This Row],[Store_ID]],Table4[],3,FALSE)</f>
        <v>West</v>
      </c>
      <c r="R1085" t="str">
        <f>VLOOKUP(Table6[[#This Row],[Store_ID]],Table4[],4,FALSE)</f>
        <v>New Jimmymouth</v>
      </c>
      <c r="S1085" t="str">
        <f>VLOOKUP(Table6[[#This Row],[Store_ID]],Table4[],5,FALSE)</f>
        <v>Flagship</v>
      </c>
      <c r="T1085">
        <v>1</v>
      </c>
      <c r="U1085" s="6">
        <v>850.06</v>
      </c>
      <c r="V1085" s="10">
        <v>0.28999999999999998</v>
      </c>
      <c r="W1085" t="s">
        <v>1809</v>
      </c>
      <c r="X1085" s="6">
        <v>603.54259999999988</v>
      </c>
      <c r="AE1085"/>
    </row>
    <row r="1086" spans="1:31" x14ac:dyDescent="0.25">
      <c r="A1086" t="s">
        <v>2893</v>
      </c>
      <c r="B1086" t="str">
        <f>VLOOKUP(Table6[[#This Row],[Customer_ID]],Table1[[Customer_ID]:[Name]],2,FALSE)</f>
        <v>Justin Mason Dds</v>
      </c>
      <c r="C1086" t="str">
        <f>VLOOKUP(Table6[[#This Row],[Customer_ID]],Table1[[Customer_ID]:[City]],5,FALSE)</f>
        <v>Peggystad</v>
      </c>
      <c r="D1086">
        <f>VLOOKUP(Table6[[#This Row],[Customer_ID]],Table1[],3,FALSE)</f>
        <v>39</v>
      </c>
      <c r="E1086" t="str">
        <f>VLOOKUP(Table6[[#This Row],[Customer_ID]],Table1[],4,FALSE)</f>
        <v>Female</v>
      </c>
      <c r="F1086" t="str">
        <f>VLOOKUP(Table6[[#This Row],[Customer_ID]],Table1[],6,FALSE)</f>
        <v>Connecticut</v>
      </c>
      <c r="G1086" t="str">
        <f>VLOOKUP(Table6[[#This Row],[Customer_ID]],Table1[],8,FALSE)</f>
        <v>Gold</v>
      </c>
      <c r="H1086" t="s">
        <v>1078</v>
      </c>
      <c r="I1086" s="16">
        <v>45330</v>
      </c>
      <c r="J1086" t="s">
        <v>1563</v>
      </c>
      <c r="K1086" t="str">
        <f>VLOOKUP($J1086,'Product_Dim (2)'!$A$2:$G$101,{3,4,5,6},FALSE)</f>
        <v>Beauty</v>
      </c>
      <c r="L1086" t="str">
        <f>VLOOKUP($J1086,'Product_Dim (2)'!$A$2:$G$101,{4,5,6},FALSE)</f>
        <v>Grooming</v>
      </c>
      <c r="M1086" s="6">
        <f t="array" ref="M1086">VLOOKUP($J1086,'Product_Dim (2)'!$A$2:$G$101,{6},FALSE)</f>
        <v>337.42</v>
      </c>
      <c r="N1086">
        <f>VLOOKUP($J1086,'Product_Dim (2)'!$A$2:$G$101,7,FALSE)</f>
        <v>256</v>
      </c>
      <c r="O1086" t="s">
        <v>1787</v>
      </c>
      <c r="P1086" t="str">
        <f>VLOOKUP($O1086,'Store_Dim (2)'!$A$2:$E$21,2,FALSE)</f>
        <v>Frederick-Wright</v>
      </c>
      <c r="Q1086" t="str">
        <f>VLOOKUP(Table6[[#This Row],[Store_ID]],Table4[],3,FALSE)</f>
        <v>West</v>
      </c>
      <c r="R1086" t="str">
        <f>VLOOKUP(Table6[[#This Row],[Store_ID]],Table4[],4,FALSE)</f>
        <v>New Jimmymouth</v>
      </c>
      <c r="S1086" t="str">
        <f>VLOOKUP(Table6[[#This Row],[Store_ID]],Table4[],5,FALSE)</f>
        <v>Flagship</v>
      </c>
      <c r="T1086">
        <v>2</v>
      </c>
      <c r="U1086" s="6">
        <v>753.92</v>
      </c>
      <c r="V1086" s="10">
        <v>0.17</v>
      </c>
      <c r="W1086" t="s">
        <v>1809</v>
      </c>
      <c r="X1086" s="6">
        <v>1251.5072</v>
      </c>
      <c r="AE1086"/>
    </row>
    <row r="1087" spans="1:31" x14ac:dyDescent="0.25">
      <c r="A1087" t="s">
        <v>2894</v>
      </c>
      <c r="B1087" t="str">
        <f>VLOOKUP(Table6[[#This Row],[Customer_ID]],Table1[[Customer_ID]:[Name]],2,FALSE)</f>
        <v>Zachary Andrade</v>
      </c>
      <c r="C1087" t="str">
        <f>VLOOKUP(Table6[[#This Row],[Customer_ID]],Table1[[Customer_ID]:[City]],5,FALSE)</f>
        <v>South Davidport</v>
      </c>
      <c r="D1087">
        <f>VLOOKUP(Table6[[#This Row],[Customer_ID]],Table1[],3,FALSE)</f>
        <v>23</v>
      </c>
      <c r="E1087" t="str">
        <f>VLOOKUP(Table6[[#This Row],[Customer_ID]],Table1[],4,FALSE)</f>
        <v>Female</v>
      </c>
      <c r="F1087" t="str">
        <f>VLOOKUP(Table6[[#This Row],[Customer_ID]],Table1[],6,FALSE)</f>
        <v>California</v>
      </c>
      <c r="G1087" t="str">
        <f>VLOOKUP(Table6[[#This Row],[Customer_ID]],Table1[],8,FALSE)</f>
        <v>Platinum</v>
      </c>
      <c r="H1087" t="s">
        <v>1484</v>
      </c>
      <c r="I1087" s="16">
        <v>45311</v>
      </c>
      <c r="J1087" t="s">
        <v>1536</v>
      </c>
      <c r="K1087" t="str">
        <f>VLOOKUP($J1087,'Product_Dim (2)'!$A$2:$G$101,{3,4,5,6},FALSE)</f>
        <v>Clothing</v>
      </c>
      <c r="L1087" t="str">
        <f>VLOOKUP($J1087,'Product_Dim (2)'!$A$2:$G$101,{4,5,6},FALSE)</f>
        <v>Bottoms</v>
      </c>
      <c r="M1087" s="6">
        <f t="array" ref="M1087">VLOOKUP($J1087,'Product_Dim (2)'!$A$2:$G$101,{6},FALSE)</f>
        <v>306.45999999999998</v>
      </c>
      <c r="N1087">
        <f>VLOOKUP($J1087,'Product_Dim (2)'!$A$2:$G$101,7,FALSE)</f>
        <v>487</v>
      </c>
      <c r="O1087" t="s">
        <v>1780</v>
      </c>
      <c r="P1087" t="str">
        <f>VLOOKUP($O1087,'Store_Dim (2)'!$A$2:$E$21,2,FALSE)</f>
        <v>Gardner, Humphrey and Contreras</v>
      </c>
      <c r="Q1087" t="str">
        <f>VLOOKUP(Table6[[#This Row],[Store_ID]],Table4[],3,FALSE)</f>
        <v>East</v>
      </c>
      <c r="R1087" t="str">
        <f>VLOOKUP(Table6[[#This Row],[Store_ID]],Table4[],4,FALSE)</f>
        <v>Johnsonville</v>
      </c>
      <c r="S1087" t="str">
        <f>VLOOKUP(Table6[[#This Row],[Store_ID]],Table4[],5,FALSE)</f>
        <v>Flagship</v>
      </c>
      <c r="T1087">
        <v>3</v>
      </c>
      <c r="U1087" s="6">
        <v>408.99</v>
      </c>
      <c r="V1087" s="10">
        <v>0.27</v>
      </c>
      <c r="W1087" t="s">
        <v>1809</v>
      </c>
      <c r="X1087" s="6">
        <v>895.68809999999996</v>
      </c>
      <c r="AE1087"/>
    </row>
    <row r="1088" spans="1:31" x14ac:dyDescent="0.25">
      <c r="A1088" t="s">
        <v>2895</v>
      </c>
      <c r="B1088" t="str">
        <f>VLOOKUP(Table6[[#This Row],[Customer_ID]],Table1[[Customer_ID]:[Name]],2,FALSE)</f>
        <v>Donna Guerra</v>
      </c>
      <c r="C1088" t="str">
        <f>VLOOKUP(Table6[[#This Row],[Customer_ID]],Table1[[Customer_ID]:[City]],5,FALSE)</f>
        <v>North Robert</v>
      </c>
      <c r="D1088">
        <f>VLOOKUP(Table6[[#This Row],[Customer_ID]],Table1[],3,FALSE)</f>
        <v>46</v>
      </c>
      <c r="E1088" t="str">
        <f>VLOOKUP(Table6[[#This Row],[Customer_ID]],Table1[],4,FALSE)</f>
        <v>Female</v>
      </c>
      <c r="F1088" t="str">
        <f>VLOOKUP(Table6[[#This Row],[Customer_ID]],Table1[],6,FALSE)</f>
        <v>Massachusetts</v>
      </c>
      <c r="G1088" t="str">
        <f>VLOOKUP(Table6[[#This Row],[Customer_ID]],Table1[],8,FALSE)</f>
        <v>Silver</v>
      </c>
      <c r="H1088" t="s">
        <v>897</v>
      </c>
      <c r="I1088" s="16">
        <v>45567</v>
      </c>
      <c r="J1088" t="s">
        <v>1645</v>
      </c>
      <c r="K1088" t="str">
        <f>VLOOKUP($J1088,'Product_Dim (2)'!$A$2:$G$101,{3,4,5,6},FALSE)</f>
        <v>Sports</v>
      </c>
      <c r="L1088" t="str">
        <f>VLOOKUP($J1088,'Product_Dim (2)'!$A$2:$G$101,{4,5,6},FALSE)</f>
        <v>Fitness</v>
      </c>
      <c r="M1088" s="6">
        <f t="array" ref="M1088">VLOOKUP($J1088,'Product_Dim (2)'!$A$2:$G$101,{6},FALSE)</f>
        <v>30.62</v>
      </c>
      <c r="N1088">
        <f>VLOOKUP($J1088,'Product_Dim (2)'!$A$2:$G$101,7,FALSE)</f>
        <v>138</v>
      </c>
      <c r="O1088" t="s">
        <v>1756</v>
      </c>
      <c r="P1088" t="str">
        <f>VLOOKUP($O1088,'Store_Dim (2)'!$A$2:$E$21,2,FALSE)</f>
        <v>Gray Ltd</v>
      </c>
      <c r="Q1088" t="str">
        <f>VLOOKUP(Table6[[#This Row],[Store_ID]],Table4[],3,FALSE)</f>
        <v>North</v>
      </c>
      <c r="R1088" t="str">
        <f>VLOOKUP(Table6[[#This Row],[Store_ID]],Table4[],4,FALSE)</f>
        <v>New Michaelchester</v>
      </c>
      <c r="S1088" t="str">
        <f>VLOOKUP(Table6[[#This Row],[Store_ID]],Table4[],5,FALSE)</f>
        <v>Outlet</v>
      </c>
      <c r="T1088">
        <v>3</v>
      </c>
      <c r="U1088" s="6">
        <v>404.5</v>
      </c>
      <c r="V1088" s="10">
        <v>0.22</v>
      </c>
      <c r="W1088" t="s">
        <v>1809</v>
      </c>
      <c r="X1088" s="6">
        <v>946.53000000000009</v>
      </c>
      <c r="AE1088"/>
    </row>
    <row r="1089" spans="1:31" x14ac:dyDescent="0.25">
      <c r="A1089" t="s">
        <v>2896</v>
      </c>
      <c r="B1089" t="str">
        <f>VLOOKUP(Table6[[#This Row],[Customer_ID]],Table1[[Customer_ID]:[Name]],2,FALSE)</f>
        <v>Shelley Ponce</v>
      </c>
      <c r="C1089" t="str">
        <f>VLOOKUP(Table6[[#This Row],[Customer_ID]],Table1[[Customer_ID]:[City]],5,FALSE)</f>
        <v>South Cassandrachester</v>
      </c>
      <c r="D1089">
        <f>VLOOKUP(Table6[[#This Row],[Customer_ID]],Table1[],3,FALSE)</f>
        <v>23</v>
      </c>
      <c r="E1089" t="str">
        <f>VLOOKUP(Table6[[#This Row],[Customer_ID]],Table1[],4,FALSE)</f>
        <v>Male</v>
      </c>
      <c r="F1089" t="str">
        <f>VLOOKUP(Table6[[#This Row],[Customer_ID]],Table1[],6,FALSE)</f>
        <v>Rhode Island</v>
      </c>
      <c r="G1089" t="str">
        <f>VLOOKUP(Table6[[#This Row],[Customer_ID]],Table1[],8,FALSE)</f>
        <v>Gold</v>
      </c>
      <c r="H1089" t="s">
        <v>1174</v>
      </c>
      <c r="I1089" s="16">
        <v>45239</v>
      </c>
      <c r="J1089" t="s">
        <v>1609</v>
      </c>
      <c r="K1089" t="str">
        <f>VLOOKUP($J1089,'Product_Dim (2)'!$A$2:$G$101,{3,4,5,6},FALSE)</f>
        <v>Electronics</v>
      </c>
      <c r="L1089" t="str">
        <f>VLOOKUP($J1089,'Product_Dim (2)'!$A$2:$G$101,{4,5,6},FALSE)</f>
        <v>Mobile</v>
      </c>
      <c r="M1089" s="6">
        <f t="array" ref="M1089">VLOOKUP($J1089,'Product_Dim (2)'!$A$2:$G$101,{6},FALSE)</f>
        <v>326.06</v>
      </c>
      <c r="N1089">
        <f>VLOOKUP($J1089,'Product_Dim (2)'!$A$2:$G$101,7,FALSE)</f>
        <v>301</v>
      </c>
      <c r="O1089" t="s">
        <v>1749</v>
      </c>
      <c r="P1089" t="str">
        <f>VLOOKUP($O1089,'Store_Dim (2)'!$A$2:$E$21,2,FALSE)</f>
        <v>Johnson-Wright</v>
      </c>
      <c r="Q1089" t="str">
        <f>VLOOKUP(Table6[[#This Row],[Store_ID]],Table4[],3,FALSE)</f>
        <v>North</v>
      </c>
      <c r="R1089" t="str">
        <f>VLOOKUP(Table6[[#This Row],[Store_ID]],Table4[],4,FALSE)</f>
        <v>Hoodberg</v>
      </c>
      <c r="S1089" t="str">
        <f>VLOOKUP(Table6[[#This Row],[Store_ID]],Table4[],5,FALSE)</f>
        <v>Outlet</v>
      </c>
      <c r="T1089">
        <v>3</v>
      </c>
      <c r="U1089" s="6">
        <v>717.81</v>
      </c>
      <c r="V1089" s="10">
        <v>0.17</v>
      </c>
      <c r="W1089" t="s">
        <v>1812</v>
      </c>
      <c r="X1089" s="6">
        <v>1787.3469</v>
      </c>
      <c r="AE1089"/>
    </row>
    <row r="1090" spans="1:31" x14ac:dyDescent="0.25">
      <c r="A1090" t="s">
        <v>2897</v>
      </c>
      <c r="B1090" t="str">
        <f>VLOOKUP(Table6[[#This Row],[Customer_ID]],Table1[[Customer_ID]:[Name]],2,FALSE)</f>
        <v>Tyler Garner</v>
      </c>
      <c r="C1090" t="str">
        <f>VLOOKUP(Table6[[#This Row],[Customer_ID]],Table1[[Customer_ID]:[City]],5,FALSE)</f>
        <v>Port Coreyfort</v>
      </c>
      <c r="D1090">
        <f>VLOOKUP(Table6[[#This Row],[Customer_ID]],Table1[],3,FALSE)</f>
        <v>64</v>
      </c>
      <c r="E1090" t="str">
        <f>VLOOKUP(Table6[[#This Row],[Customer_ID]],Table1[],4,FALSE)</f>
        <v>Male</v>
      </c>
      <c r="F1090" t="str">
        <f>VLOOKUP(Table6[[#This Row],[Customer_ID]],Table1[],6,FALSE)</f>
        <v>Alabama</v>
      </c>
      <c r="G1090" t="str">
        <f>VLOOKUP(Table6[[#This Row],[Customer_ID]],Table1[],8,FALSE)</f>
        <v>Silver</v>
      </c>
      <c r="H1090" t="s">
        <v>797</v>
      </c>
      <c r="I1090" s="16">
        <v>45284</v>
      </c>
      <c r="J1090" t="s">
        <v>1699</v>
      </c>
      <c r="K1090" t="str">
        <f>VLOOKUP($J1090,'Product_Dim (2)'!$A$2:$G$101,{3,4,5,6},FALSE)</f>
        <v>Home</v>
      </c>
      <c r="L1090" t="str">
        <f>VLOOKUP($J1090,'Product_Dim (2)'!$A$2:$G$101,{4,5,6},FALSE)</f>
        <v>Furniture</v>
      </c>
      <c r="M1090" s="6">
        <f t="array" ref="M1090">VLOOKUP($J1090,'Product_Dim (2)'!$A$2:$G$101,{6},FALSE)</f>
        <v>388.46</v>
      </c>
      <c r="N1090">
        <f>VLOOKUP($J1090,'Product_Dim (2)'!$A$2:$G$101,7,FALSE)</f>
        <v>208</v>
      </c>
      <c r="O1090" t="s">
        <v>1740</v>
      </c>
      <c r="P1090" t="str">
        <f>VLOOKUP($O1090,'Store_Dim (2)'!$A$2:$E$21,2,FALSE)</f>
        <v>Martinez, Adkins and Johnson</v>
      </c>
      <c r="Q1090" t="str">
        <f>VLOOKUP(Table6[[#This Row],[Store_ID]],Table4[],3,FALSE)</f>
        <v>North</v>
      </c>
      <c r="R1090" t="str">
        <f>VLOOKUP(Table6[[#This Row],[Store_ID]],Table4[],4,FALSE)</f>
        <v>Danielmouth</v>
      </c>
      <c r="S1090" t="str">
        <f>VLOOKUP(Table6[[#This Row],[Store_ID]],Table4[],5,FALSE)</f>
        <v>Flagship</v>
      </c>
      <c r="T1090">
        <v>3</v>
      </c>
      <c r="U1090" s="6">
        <v>204.77</v>
      </c>
      <c r="V1090" s="10">
        <v>0.14000000000000001</v>
      </c>
      <c r="W1090" t="s">
        <v>1807</v>
      </c>
      <c r="X1090" s="6">
        <v>528.3066</v>
      </c>
      <c r="AE1090"/>
    </row>
    <row r="1091" spans="1:31" x14ac:dyDescent="0.25">
      <c r="A1091" t="s">
        <v>2898</v>
      </c>
      <c r="B1091" t="str">
        <f>VLOOKUP(Table6[[#This Row],[Customer_ID]],Table1[[Customer_ID]:[Name]],2,FALSE)</f>
        <v>Tonya Reynolds</v>
      </c>
      <c r="C1091" t="str">
        <f>VLOOKUP(Table6[[#This Row],[Customer_ID]],Table1[[Customer_ID]:[City]],5,FALSE)</f>
        <v>Darleneton</v>
      </c>
      <c r="D1091">
        <f>VLOOKUP(Table6[[#This Row],[Customer_ID]],Table1[],3,FALSE)</f>
        <v>55</v>
      </c>
      <c r="E1091" t="str">
        <f>VLOOKUP(Table6[[#This Row],[Customer_ID]],Table1[],4,FALSE)</f>
        <v>Female</v>
      </c>
      <c r="F1091" t="str">
        <f>VLOOKUP(Table6[[#This Row],[Customer_ID]],Table1[],6,FALSE)</f>
        <v>Michigan</v>
      </c>
      <c r="G1091" t="str">
        <f>VLOOKUP(Table6[[#This Row],[Customer_ID]],Table1[],8,FALSE)</f>
        <v>Gold</v>
      </c>
      <c r="H1091" t="s">
        <v>152</v>
      </c>
      <c r="I1091" s="16">
        <v>45686</v>
      </c>
      <c r="J1091" t="s">
        <v>1627</v>
      </c>
      <c r="K1091" t="str">
        <f>VLOOKUP($J1091,'Product_Dim (2)'!$A$2:$G$101,{3,4,5,6},FALSE)</f>
        <v>Electronics</v>
      </c>
      <c r="L1091" t="str">
        <f>VLOOKUP($J1091,'Product_Dim (2)'!$A$2:$G$101,{4,5,6},FALSE)</f>
        <v>Accessories</v>
      </c>
      <c r="M1091" s="6">
        <f t="array" ref="M1091">VLOOKUP($J1091,'Product_Dim (2)'!$A$2:$G$101,{6},FALSE)</f>
        <v>177.98</v>
      </c>
      <c r="N1091">
        <f>VLOOKUP($J1091,'Product_Dim (2)'!$A$2:$G$101,7,FALSE)</f>
        <v>103</v>
      </c>
      <c r="O1091" t="s">
        <v>1793</v>
      </c>
      <c r="P1091" t="str">
        <f>VLOOKUP($O1091,'Store_Dim (2)'!$A$2:$E$21,2,FALSE)</f>
        <v>Guerrero-Schmitt</v>
      </c>
      <c r="Q1091" t="str">
        <f>VLOOKUP(Table6[[#This Row],[Store_ID]],Table4[],3,FALSE)</f>
        <v>East</v>
      </c>
      <c r="R1091" t="str">
        <f>VLOOKUP(Table6[[#This Row],[Store_ID]],Table4[],4,FALSE)</f>
        <v>East Stevechester</v>
      </c>
      <c r="S1091" t="str">
        <f>VLOOKUP(Table6[[#This Row],[Store_ID]],Table4[],5,FALSE)</f>
        <v>Flagship</v>
      </c>
      <c r="T1091">
        <v>4</v>
      </c>
      <c r="U1091" s="6">
        <v>106.23</v>
      </c>
      <c r="V1091" s="10">
        <v>0.28000000000000003</v>
      </c>
      <c r="W1091" t="s">
        <v>1812</v>
      </c>
      <c r="X1091" s="6">
        <v>305.94240000000002</v>
      </c>
      <c r="AE1091"/>
    </row>
    <row r="1092" spans="1:31" x14ac:dyDescent="0.25">
      <c r="A1092" t="s">
        <v>2899</v>
      </c>
      <c r="B1092" t="str">
        <f>VLOOKUP(Table6[[#This Row],[Customer_ID]],Table1[[Customer_ID]:[Name]],2,FALSE)</f>
        <v>Andrew Smith</v>
      </c>
      <c r="C1092" t="str">
        <f>VLOOKUP(Table6[[#This Row],[Customer_ID]],Table1[[Customer_ID]:[City]],5,FALSE)</f>
        <v>East Matthew</v>
      </c>
      <c r="D1092">
        <f>VLOOKUP(Table6[[#This Row],[Customer_ID]],Table1[],3,FALSE)</f>
        <v>60</v>
      </c>
      <c r="E1092" t="str">
        <f>VLOOKUP(Table6[[#This Row],[Customer_ID]],Table1[],4,FALSE)</f>
        <v>Male</v>
      </c>
      <c r="F1092" t="str">
        <f>VLOOKUP(Table6[[#This Row],[Customer_ID]],Table1[],6,FALSE)</f>
        <v>Wisconsin</v>
      </c>
      <c r="G1092" t="str">
        <f>VLOOKUP(Table6[[#This Row],[Customer_ID]],Table1[],8,FALSE)</f>
        <v>Bronze</v>
      </c>
      <c r="H1092" t="s">
        <v>1012</v>
      </c>
      <c r="I1092" s="16">
        <v>45824</v>
      </c>
      <c r="J1092" t="s">
        <v>1663</v>
      </c>
      <c r="K1092" t="str">
        <f>VLOOKUP($J1092,'Product_Dim (2)'!$A$2:$G$101,{3,4,5,6},FALSE)</f>
        <v>Beauty</v>
      </c>
      <c r="L1092" t="str">
        <f>VLOOKUP($J1092,'Product_Dim (2)'!$A$2:$G$101,{4,5,6},FALSE)</f>
        <v>Haircare</v>
      </c>
      <c r="M1092" s="6">
        <f t="array" ref="M1092">VLOOKUP($J1092,'Product_Dim (2)'!$A$2:$G$101,{6},FALSE)</f>
        <v>340.39</v>
      </c>
      <c r="N1092">
        <f>VLOOKUP($J1092,'Product_Dim (2)'!$A$2:$G$101,7,FALSE)</f>
        <v>177</v>
      </c>
      <c r="O1092" t="s">
        <v>1756</v>
      </c>
      <c r="P1092" t="str">
        <f>VLOOKUP($O1092,'Store_Dim (2)'!$A$2:$E$21,2,FALSE)</f>
        <v>Gray Ltd</v>
      </c>
      <c r="Q1092" t="str">
        <f>VLOOKUP(Table6[[#This Row],[Store_ID]],Table4[],3,FALSE)</f>
        <v>North</v>
      </c>
      <c r="R1092" t="str">
        <f>VLOOKUP(Table6[[#This Row],[Store_ID]],Table4[],4,FALSE)</f>
        <v>New Michaelchester</v>
      </c>
      <c r="S1092" t="str">
        <f>VLOOKUP(Table6[[#This Row],[Store_ID]],Table4[],5,FALSE)</f>
        <v>Outlet</v>
      </c>
      <c r="T1092">
        <v>2</v>
      </c>
      <c r="U1092" s="6">
        <v>769.48</v>
      </c>
      <c r="V1092" s="10">
        <v>0.11</v>
      </c>
      <c r="W1092" t="s">
        <v>1809</v>
      </c>
      <c r="X1092" s="6">
        <v>1369.6744000000001</v>
      </c>
      <c r="AE1092"/>
    </row>
    <row r="1093" spans="1:31" x14ac:dyDescent="0.25">
      <c r="A1093" t="s">
        <v>2900</v>
      </c>
      <c r="B1093" t="str">
        <f>VLOOKUP(Table6[[#This Row],[Customer_ID]],Table1[[Customer_ID]:[Name]],2,FALSE)</f>
        <v>Damon Perez</v>
      </c>
      <c r="C1093" t="str">
        <f>VLOOKUP(Table6[[#This Row],[Customer_ID]],Table1[[Customer_ID]:[City]],5,FALSE)</f>
        <v>Jasonton</v>
      </c>
      <c r="D1093">
        <f>VLOOKUP(Table6[[#This Row],[Customer_ID]],Table1[],3,FALSE)</f>
        <v>21</v>
      </c>
      <c r="E1093" t="str">
        <f>VLOOKUP(Table6[[#This Row],[Customer_ID]],Table1[],4,FALSE)</f>
        <v>Male</v>
      </c>
      <c r="F1093" t="str">
        <f>VLOOKUP(Table6[[#This Row],[Customer_ID]],Table1[],6,FALSE)</f>
        <v>Ohio</v>
      </c>
      <c r="G1093" t="str">
        <f>VLOOKUP(Table6[[#This Row],[Customer_ID]],Table1[],8,FALSE)</f>
        <v>Gold</v>
      </c>
      <c r="H1093" t="s">
        <v>808</v>
      </c>
      <c r="I1093" s="16">
        <v>45867</v>
      </c>
      <c r="J1093" t="s">
        <v>1645</v>
      </c>
      <c r="K1093" t="str">
        <f>VLOOKUP($J1093,'Product_Dim (2)'!$A$2:$G$101,{3,4,5,6},FALSE)</f>
        <v>Sports</v>
      </c>
      <c r="L1093" t="str">
        <f>VLOOKUP($J1093,'Product_Dim (2)'!$A$2:$G$101,{4,5,6},FALSE)</f>
        <v>Fitness</v>
      </c>
      <c r="M1093" s="6">
        <f t="array" ref="M1093">VLOOKUP($J1093,'Product_Dim (2)'!$A$2:$G$101,{6},FALSE)</f>
        <v>30.62</v>
      </c>
      <c r="N1093">
        <f>VLOOKUP($J1093,'Product_Dim (2)'!$A$2:$G$101,7,FALSE)</f>
        <v>138</v>
      </c>
      <c r="O1093" t="s">
        <v>1780</v>
      </c>
      <c r="P1093" t="str">
        <f>VLOOKUP($O1093,'Store_Dim (2)'!$A$2:$E$21,2,FALSE)</f>
        <v>Gardner, Humphrey and Contreras</v>
      </c>
      <c r="Q1093" t="str">
        <f>VLOOKUP(Table6[[#This Row],[Store_ID]],Table4[],3,FALSE)</f>
        <v>East</v>
      </c>
      <c r="R1093" t="str">
        <f>VLOOKUP(Table6[[#This Row],[Store_ID]],Table4[],4,FALSE)</f>
        <v>Johnsonville</v>
      </c>
      <c r="S1093" t="str">
        <f>VLOOKUP(Table6[[#This Row],[Store_ID]],Table4[],5,FALSE)</f>
        <v>Flagship</v>
      </c>
      <c r="T1093">
        <v>2</v>
      </c>
      <c r="U1093" s="6">
        <v>714.21</v>
      </c>
      <c r="V1093" s="10">
        <v>0.14000000000000001</v>
      </c>
      <c r="W1093" t="s">
        <v>1807</v>
      </c>
      <c r="X1093" s="6">
        <v>1228.4412</v>
      </c>
      <c r="AE1093"/>
    </row>
    <row r="1094" spans="1:31" x14ac:dyDescent="0.25">
      <c r="A1094" t="s">
        <v>2901</v>
      </c>
      <c r="B1094" t="str">
        <f>VLOOKUP(Table6[[#This Row],[Customer_ID]],Table1[[Customer_ID]:[Name]],2,FALSE)</f>
        <v>Daisy Johnson Dds</v>
      </c>
      <c r="C1094" t="str">
        <f>VLOOKUP(Table6[[#This Row],[Customer_ID]],Table1[[Customer_ID]:[City]],5,FALSE)</f>
        <v>North Stephanie</v>
      </c>
      <c r="D1094">
        <f>VLOOKUP(Table6[[#This Row],[Customer_ID]],Table1[],3,FALSE)</f>
        <v>64</v>
      </c>
      <c r="E1094" t="str">
        <f>VLOOKUP(Table6[[#This Row],[Customer_ID]],Table1[],4,FALSE)</f>
        <v>Male</v>
      </c>
      <c r="F1094" t="str">
        <f>VLOOKUP(Table6[[#This Row],[Customer_ID]],Table1[],6,FALSE)</f>
        <v>Nebraska</v>
      </c>
      <c r="G1094" t="str">
        <f>VLOOKUP(Table6[[#This Row],[Customer_ID]],Table1[],8,FALSE)</f>
        <v>Platinum</v>
      </c>
      <c r="H1094" t="s">
        <v>856</v>
      </c>
      <c r="I1094" s="16">
        <v>45578</v>
      </c>
      <c r="J1094" t="s">
        <v>1553</v>
      </c>
      <c r="K1094" t="str">
        <f>VLOOKUP($J1094,'Product_Dim (2)'!$A$2:$G$101,{3,4,5,6},FALSE)</f>
        <v>Electronics</v>
      </c>
      <c r="L1094" t="str">
        <f>VLOOKUP($J1094,'Product_Dim (2)'!$A$2:$G$101,{4,5,6},FALSE)</f>
        <v>Accessories</v>
      </c>
      <c r="M1094" s="6">
        <f t="array" ref="M1094">VLOOKUP($J1094,'Product_Dim (2)'!$A$2:$G$101,{6},FALSE)</f>
        <v>449.4</v>
      </c>
      <c r="N1094">
        <f>VLOOKUP($J1094,'Product_Dim (2)'!$A$2:$G$101,7,FALSE)</f>
        <v>274.7</v>
      </c>
      <c r="O1094" t="s">
        <v>1784</v>
      </c>
      <c r="P1094" t="str">
        <f>VLOOKUP($O1094,'Store_Dim (2)'!$A$2:$E$21,2,FALSE)</f>
        <v>Shelton PLC</v>
      </c>
      <c r="Q1094" t="str">
        <f>VLOOKUP(Table6[[#This Row],[Store_ID]],Table4[],3,FALSE)</f>
        <v>North</v>
      </c>
      <c r="R1094" t="str">
        <f>VLOOKUP(Table6[[#This Row],[Store_ID]],Table4[],4,FALSE)</f>
        <v>East Jenniferstad</v>
      </c>
      <c r="S1094" t="str">
        <f>VLOOKUP(Table6[[#This Row],[Store_ID]],Table4[],5,FALSE)</f>
        <v>Flagship</v>
      </c>
      <c r="T1094">
        <v>4</v>
      </c>
      <c r="U1094" s="6">
        <v>632.24</v>
      </c>
      <c r="V1094" s="10">
        <v>0.25</v>
      </c>
      <c r="W1094" t="s">
        <v>1809</v>
      </c>
      <c r="X1094" s="6">
        <v>1896.72</v>
      </c>
      <c r="AE1094"/>
    </row>
    <row r="1095" spans="1:31" x14ac:dyDescent="0.25">
      <c r="A1095" t="s">
        <v>2902</v>
      </c>
      <c r="B1095" t="str">
        <f>VLOOKUP(Table6[[#This Row],[Customer_ID]],Table1[[Customer_ID]:[Name]],2,FALSE)</f>
        <v>Cynthia Morris</v>
      </c>
      <c r="C1095" t="str">
        <f>VLOOKUP(Table6[[#This Row],[Customer_ID]],Table1[[Customer_ID]:[City]],5,FALSE)</f>
        <v>Hessmouth</v>
      </c>
      <c r="D1095">
        <f>VLOOKUP(Table6[[#This Row],[Customer_ID]],Table1[],3,FALSE)</f>
        <v>18</v>
      </c>
      <c r="E1095" t="str">
        <f>VLOOKUP(Table6[[#This Row],[Customer_ID]],Table1[],4,FALSE)</f>
        <v>Female</v>
      </c>
      <c r="F1095" t="str">
        <f>VLOOKUP(Table6[[#This Row],[Customer_ID]],Table1[],6,FALSE)</f>
        <v>Arizona</v>
      </c>
      <c r="G1095" t="str">
        <f>VLOOKUP(Table6[[#This Row],[Customer_ID]],Table1[],8,FALSE)</f>
        <v>Silver</v>
      </c>
      <c r="H1095" t="s">
        <v>533</v>
      </c>
      <c r="I1095" s="16">
        <v>45575</v>
      </c>
      <c r="J1095" t="s">
        <v>1687</v>
      </c>
      <c r="K1095" t="str">
        <f>VLOOKUP($J1095,'Product_Dim (2)'!$A$2:$G$101,{3,4,5,6},FALSE)</f>
        <v>Home</v>
      </c>
      <c r="L1095" t="str">
        <f>VLOOKUP($J1095,'Product_Dim (2)'!$A$2:$G$101,{4,5,6},FALSE)</f>
        <v>Decor</v>
      </c>
      <c r="M1095" s="6">
        <f t="array" ref="M1095">VLOOKUP($J1095,'Product_Dim (2)'!$A$2:$G$101,{6},FALSE)</f>
        <v>325.26</v>
      </c>
      <c r="N1095">
        <f>VLOOKUP($J1095,'Product_Dim (2)'!$A$2:$G$101,7,FALSE)</f>
        <v>400</v>
      </c>
      <c r="O1095" t="s">
        <v>1749</v>
      </c>
      <c r="P1095" t="str">
        <f>VLOOKUP($O1095,'Store_Dim (2)'!$A$2:$E$21,2,FALSE)</f>
        <v>Johnson-Wright</v>
      </c>
      <c r="Q1095" t="str">
        <f>VLOOKUP(Table6[[#This Row],[Store_ID]],Table4[],3,FALSE)</f>
        <v>North</v>
      </c>
      <c r="R1095" t="str">
        <f>VLOOKUP(Table6[[#This Row],[Store_ID]],Table4[],4,FALSE)</f>
        <v>Hoodberg</v>
      </c>
      <c r="S1095" t="str">
        <f>VLOOKUP(Table6[[#This Row],[Store_ID]],Table4[],5,FALSE)</f>
        <v>Outlet</v>
      </c>
      <c r="T1095">
        <v>2</v>
      </c>
      <c r="U1095" s="6">
        <v>845.27</v>
      </c>
      <c r="V1095" s="10">
        <v>0.18</v>
      </c>
      <c r="W1095" t="s">
        <v>1809</v>
      </c>
      <c r="X1095" s="6">
        <v>1386.2428</v>
      </c>
      <c r="AE1095"/>
    </row>
    <row r="1096" spans="1:31" x14ac:dyDescent="0.25">
      <c r="A1096" t="s">
        <v>2903</v>
      </c>
      <c r="B1096" t="str">
        <f>VLOOKUP(Table6[[#This Row],[Customer_ID]],Table1[[Customer_ID]:[Name]],2,FALSE)</f>
        <v>Sarah Marsh</v>
      </c>
      <c r="C1096" t="str">
        <f>VLOOKUP(Table6[[#This Row],[Customer_ID]],Table1[[Customer_ID]:[City]],5,FALSE)</f>
        <v>Port William</v>
      </c>
      <c r="D1096">
        <f>VLOOKUP(Table6[[#This Row],[Customer_ID]],Table1[],3,FALSE)</f>
        <v>47</v>
      </c>
      <c r="E1096" t="str">
        <f>VLOOKUP(Table6[[#This Row],[Customer_ID]],Table1[],4,FALSE)</f>
        <v>Female</v>
      </c>
      <c r="F1096" t="str">
        <f>VLOOKUP(Table6[[#This Row],[Customer_ID]],Table1[],6,FALSE)</f>
        <v>New York</v>
      </c>
      <c r="G1096" t="str">
        <f>VLOOKUP(Table6[[#This Row],[Customer_ID]],Table1[],8,FALSE)</f>
        <v>Gold</v>
      </c>
      <c r="H1096" t="s">
        <v>1510</v>
      </c>
      <c r="I1096" s="16">
        <v>45816</v>
      </c>
      <c r="J1096" t="s">
        <v>1705</v>
      </c>
      <c r="K1096" t="str">
        <f>VLOOKUP($J1096,'Product_Dim (2)'!$A$2:$G$101,{3,4,5,6},FALSE)</f>
        <v>Home</v>
      </c>
      <c r="L1096" t="str">
        <f>VLOOKUP($J1096,'Product_Dim (2)'!$A$2:$G$101,{4,5,6},FALSE)</f>
        <v>Lighting</v>
      </c>
      <c r="M1096" s="6">
        <f t="array" ref="M1096">VLOOKUP($J1096,'Product_Dim (2)'!$A$2:$G$101,{6},FALSE)</f>
        <v>371.38</v>
      </c>
      <c r="N1096">
        <f>VLOOKUP($J1096,'Product_Dim (2)'!$A$2:$G$101,7,FALSE)</f>
        <v>220</v>
      </c>
      <c r="O1096" t="s">
        <v>1780</v>
      </c>
      <c r="P1096" t="str">
        <f>VLOOKUP($O1096,'Store_Dim (2)'!$A$2:$E$21,2,FALSE)</f>
        <v>Gardner, Humphrey and Contreras</v>
      </c>
      <c r="Q1096" t="str">
        <f>VLOOKUP(Table6[[#This Row],[Store_ID]],Table4[],3,FALSE)</f>
        <v>East</v>
      </c>
      <c r="R1096" t="str">
        <f>VLOOKUP(Table6[[#This Row],[Store_ID]],Table4[],4,FALSE)</f>
        <v>Johnsonville</v>
      </c>
      <c r="S1096" t="str">
        <f>VLOOKUP(Table6[[#This Row],[Store_ID]],Table4[],5,FALSE)</f>
        <v>Flagship</v>
      </c>
      <c r="T1096">
        <v>1</v>
      </c>
      <c r="U1096" s="6">
        <v>575.94000000000005</v>
      </c>
      <c r="V1096" s="10">
        <v>0.17</v>
      </c>
      <c r="W1096" t="s">
        <v>1807</v>
      </c>
      <c r="X1096" s="6">
        <v>478.03019999999998</v>
      </c>
      <c r="AE1096"/>
    </row>
    <row r="1097" spans="1:31" x14ac:dyDescent="0.25">
      <c r="A1097" t="s">
        <v>2904</v>
      </c>
      <c r="B1097" t="str">
        <f>VLOOKUP(Table6[[#This Row],[Customer_ID]],Table1[[Customer_ID]:[Name]],2,FALSE)</f>
        <v>Tyler Garner</v>
      </c>
      <c r="C1097" t="str">
        <f>VLOOKUP(Table6[[#This Row],[Customer_ID]],Table1[[Customer_ID]:[City]],5,FALSE)</f>
        <v>Port Coreyfort</v>
      </c>
      <c r="D1097">
        <f>VLOOKUP(Table6[[#This Row],[Customer_ID]],Table1[],3,FALSE)</f>
        <v>64</v>
      </c>
      <c r="E1097" t="str">
        <f>VLOOKUP(Table6[[#This Row],[Customer_ID]],Table1[],4,FALSE)</f>
        <v>Male</v>
      </c>
      <c r="F1097" t="str">
        <f>VLOOKUP(Table6[[#This Row],[Customer_ID]],Table1[],6,FALSE)</f>
        <v>Alabama</v>
      </c>
      <c r="G1097" t="str">
        <f>VLOOKUP(Table6[[#This Row],[Customer_ID]],Table1[],8,FALSE)</f>
        <v>Silver</v>
      </c>
      <c r="H1097" t="s">
        <v>797</v>
      </c>
      <c r="I1097" s="16">
        <v>45620</v>
      </c>
      <c r="J1097" t="s">
        <v>1699</v>
      </c>
      <c r="K1097" t="str">
        <f>VLOOKUP($J1097,'Product_Dim (2)'!$A$2:$G$101,{3,4,5,6},FALSE)</f>
        <v>Home</v>
      </c>
      <c r="L1097" t="str">
        <f>VLOOKUP($J1097,'Product_Dim (2)'!$A$2:$G$101,{4,5,6},FALSE)</f>
        <v>Furniture</v>
      </c>
      <c r="M1097" s="6">
        <f t="array" ref="M1097">VLOOKUP($J1097,'Product_Dim (2)'!$A$2:$G$101,{6},FALSE)</f>
        <v>388.46</v>
      </c>
      <c r="N1097">
        <f>VLOOKUP($J1097,'Product_Dim (2)'!$A$2:$G$101,7,FALSE)</f>
        <v>208</v>
      </c>
      <c r="O1097" t="s">
        <v>1784</v>
      </c>
      <c r="P1097" t="str">
        <f>VLOOKUP($O1097,'Store_Dim (2)'!$A$2:$E$21,2,FALSE)</f>
        <v>Shelton PLC</v>
      </c>
      <c r="Q1097" t="str">
        <f>VLOOKUP(Table6[[#This Row],[Store_ID]],Table4[],3,FALSE)</f>
        <v>North</v>
      </c>
      <c r="R1097" t="str">
        <f>VLOOKUP(Table6[[#This Row],[Store_ID]],Table4[],4,FALSE)</f>
        <v>East Jenniferstad</v>
      </c>
      <c r="S1097" t="str">
        <f>VLOOKUP(Table6[[#This Row],[Store_ID]],Table4[],5,FALSE)</f>
        <v>Flagship</v>
      </c>
      <c r="T1097">
        <v>1</v>
      </c>
      <c r="U1097" s="6">
        <v>907.97</v>
      </c>
      <c r="V1097" s="10">
        <v>0.26</v>
      </c>
      <c r="W1097" t="s">
        <v>1812</v>
      </c>
      <c r="X1097" s="6">
        <v>671.89779999999996</v>
      </c>
      <c r="AE1097"/>
    </row>
    <row r="1098" spans="1:31" x14ac:dyDescent="0.25">
      <c r="A1098" t="s">
        <v>2905</v>
      </c>
      <c r="B1098" t="str">
        <f>VLOOKUP(Table6[[#This Row],[Customer_ID]],Table1[[Customer_ID]:[Name]],2,FALSE)</f>
        <v>Cynthia Payne</v>
      </c>
      <c r="C1098" t="str">
        <f>VLOOKUP(Table6[[#This Row],[Customer_ID]],Table1[[Customer_ID]:[City]],5,FALSE)</f>
        <v>South Gina</v>
      </c>
      <c r="D1098">
        <f>VLOOKUP(Table6[[#This Row],[Customer_ID]],Table1[],3,FALSE)</f>
        <v>32</v>
      </c>
      <c r="E1098" t="str">
        <f>VLOOKUP(Table6[[#This Row],[Customer_ID]],Table1[],4,FALSE)</f>
        <v>Female</v>
      </c>
      <c r="F1098" t="str">
        <f>VLOOKUP(Table6[[#This Row],[Customer_ID]],Table1[],6,FALSE)</f>
        <v>Kentucky</v>
      </c>
      <c r="G1098" t="str">
        <f>VLOOKUP(Table6[[#This Row],[Customer_ID]],Table1[],8,FALSE)</f>
        <v>Bronze</v>
      </c>
      <c r="H1098" t="s">
        <v>842</v>
      </c>
      <c r="I1098" s="16">
        <v>45695</v>
      </c>
      <c r="J1098" t="s">
        <v>1571</v>
      </c>
      <c r="K1098" t="str">
        <f>VLOOKUP($J1098,'Product_Dim (2)'!$A$2:$G$101,{3,4,5,6},FALSE)</f>
        <v>Sports</v>
      </c>
      <c r="L1098" t="str">
        <f>VLOOKUP($J1098,'Product_Dim (2)'!$A$2:$G$101,{4,5,6},FALSE)</f>
        <v>Accessories</v>
      </c>
      <c r="M1098" s="6">
        <f t="array" ref="M1098">VLOOKUP($J1098,'Product_Dim (2)'!$A$2:$G$101,{6},FALSE)</f>
        <v>131.51</v>
      </c>
      <c r="N1098">
        <f ca="1">VLOOKUP($J1098,'Product_Dim (2)'!$A$2:$G$101,7,FALSE)</f>
        <v>0</v>
      </c>
      <c r="O1098" t="s">
        <v>1777</v>
      </c>
      <c r="P1098" t="str">
        <f>VLOOKUP($O1098,'Store_Dim (2)'!$A$2:$E$21,2,FALSE)</f>
        <v>Thomas, Bridges and Harris</v>
      </c>
      <c r="Q1098" t="str">
        <f>VLOOKUP(Table6[[#This Row],[Store_ID]],Table4[],3,FALSE)</f>
        <v>North</v>
      </c>
      <c r="R1098" t="str">
        <f>VLOOKUP(Table6[[#This Row],[Store_ID]],Table4[],4,FALSE)</f>
        <v>Sabrinatown</v>
      </c>
      <c r="S1098" t="str">
        <f>VLOOKUP(Table6[[#This Row],[Store_ID]],Table4[],5,FALSE)</f>
        <v>Online</v>
      </c>
      <c r="T1098">
        <v>1</v>
      </c>
      <c r="U1098" s="6">
        <v>99.35</v>
      </c>
      <c r="V1098" s="10">
        <v>0.08</v>
      </c>
      <c r="W1098" t="s">
        <v>1812</v>
      </c>
      <c r="X1098" s="6">
        <v>91.402000000000001</v>
      </c>
      <c r="AE1098"/>
    </row>
    <row r="1099" spans="1:31" x14ac:dyDescent="0.25">
      <c r="A1099" t="s">
        <v>2906</v>
      </c>
      <c r="B1099" t="str">
        <f>VLOOKUP(Table6[[#This Row],[Customer_ID]],Table1[[Customer_ID]:[Name]],2,FALSE)</f>
        <v>Andrea Perez</v>
      </c>
      <c r="C1099" t="str">
        <f>VLOOKUP(Table6[[#This Row],[Customer_ID]],Table1[[Customer_ID]:[City]],5,FALSE)</f>
        <v>South Shaun</v>
      </c>
      <c r="D1099">
        <f>VLOOKUP(Table6[[#This Row],[Customer_ID]],Table1[],3,FALSE)</f>
        <v>61</v>
      </c>
      <c r="E1099" t="str">
        <f>VLOOKUP(Table6[[#This Row],[Customer_ID]],Table1[],4,FALSE)</f>
        <v>Female</v>
      </c>
      <c r="F1099" t="str">
        <f>VLOOKUP(Table6[[#This Row],[Customer_ID]],Table1[],6,FALSE)</f>
        <v>New Mexico</v>
      </c>
      <c r="G1099" t="str">
        <f>VLOOKUP(Table6[[#This Row],[Customer_ID]],Table1[],8,FALSE)</f>
        <v>Gold</v>
      </c>
      <c r="H1099" t="s">
        <v>258</v>
      </c>
      <c r="I1099" s="16">
        <v>45596</v>
      </c>
      <c r="J1099" t="s">
        <v>1526</v>
      </c>
      <c r="K1099" t="str">
        <f>VLOOKUP($J1099,'Product_Dim (2)'!$A$2:$G$101,{3,4,5,6},FALSE)</f>
        <v>Electronics</v>
      </c>
      <c r="L1099" t="str">
        <f>VLOOKUP($J1099,'Product_Dim (2)'!$A$2:$G$101,{4,5,6},FALSE)</f>
        <v>Computer</v>
      </c>
      <c r="M1099" s="6">
        <f t="array" ref="M1099">VLOOKUP($J1099,'Product_Dim (2)'!$A$2:$G$101,{6},FALSE)</f>
        <v>112.42</v>
      </c>
      <c r="N1099">
        <f>VLOOKUP($J1099,'Product_Dim (2)'!$A$2:$G$101,7,FALSE)</f>
        <v>416</v>
      </c>
      <c r="O1099" t="s">
        <v>1749</v>
      </c>
      <c r="P1099" t="str">
        <f>VLOOKUP($O1099,'Store_Dim (2)'!$A$2:$E$21,2,FALSE)</f>
        <v>Johnson-Wright</v>
      </c>
      <c r="Q1099" t="str">
        <f>VLOOKUP(Table6[[#This Row],[Store_ID]],Table4[],3,FALSE)</f>
        <v>North</v>
      </c>
      <c r="R1099" t="str">
        <f>VLOOKUP(Table6[[#This Row],[Store_ID]],Table4[],4,FALSE)</f>
        <v>Hoodberg</v>
      </c>
      <c r="S1099" t="str">
        <f>VLOOKUP(Table6[[#This Row],[Store_ID]],Table4[],5,FALSE)</f>
        <v>Outlet</v>
      </c>
      <c r="T1099">
        <v>2</v>
      </c>
      <c r="U1099" s="6">
        <v>374.42</v>
      </c>
      <c r="V1099" s="10">
        <v>0.21</v>
      </c>
      <c r="W1099" t="s">
        <v>1812</v>
      </c>
      <c r="X1099" s="6">
        <v>591.58360000000005</v>
      </c>
      <c r="AE1099"/>
    </row>
    <row r="1100" spans="1:31" x14ac:dyDescent="0.25">
      <c r="A1100" t="s">
        <v>2907</v>
      </c>
      <c r="B1100" t="str">
        <f>VLOOKUP(Table6[[#This Row],[Customer_ID]],Table1[[Customer_ID]:[Name]],2,FALSE)</f>
        <v>Bryan Tran</v>
      </c>
      <c r="C1100" t="str">
        <f>VLOOKUP(Table6[[#This Row],[Customer_ID]],Table1[[Customer_ID]:[City]],5,FALSE)</f>
        <v>Kelseybury</v>
      </c>
      <c r="D1100">
        <f>VLOOKUP(Table6[[#This Row],[Customer_ID]],Table1[],3,FALSE)</f>
        <v>21</v>
      </c>
      <c r="E1100" t="str">
        <f>VLOOKUP(Table6[[#This Row],[Customer_ID]],Table1[],4,FALSE)</f>
        <v>Male</v>
      </c>
      <c r="F1100" t="str">
        <f>VLOOKUP(Table6[[#This Row],[Customer_ID]],Table1[],6,FALSE)</f>
        <v>Georgia</v>
      </c>
      <c r="G1100" t="str">
        <f>VLOOKUP(Table6[[#This Row],[Customer_ID]],Table1[],8,FALSE)</f>
        <v>Gold</v>
      </c>
      <c r="H1100" t="s">
        <v>1464</v>
      </c>
      <c r="I1100" s="16">
        <v>45869</v>
      </c>
      <c r="J1100" t="s">
        <v>1561</v>
      </c>
      <c r="K1100" t="str">
        <f>VLOOKUP($J1100,'Product_Dim (2)'!$A$2:$G$101,{3,4,5,6},FALSE)</f>
        <v>Electronics</v>
      </c>
      <c r="L1100" t="str">
        <f>VLOOKUP($J1100,'Product_Dim (2)'!$A$2:$G$101,{4,5,6},FALSE)</f>
        <v>Appliances</v>
      </c>
      <c r="M1100" s="6">
        <f t="array" ref="M1100">VLOOKUP($J1100,'Product_Dim (2)'!$A$2:$G$101,{6},FALSE)</f>
        <v>465.34</v>
      </c>
      <c r="N1100">
        <f>VLOOKUP($J1100,'Product_Dim (2)'!$A$2:$G$101,7,FALSE)</f>
        <v>301</v>
      </c>
      <c r="O1100" t="s">
        <v>1784</v>
      </c>
      <c r="P1100" t="str">
        <f>VLOOKUP($O1100,'Store_Dim (2)'!$A$2:$E$21,2,FALSE)</f>
        <v>Shelton PLC</v>
      </c>
      <c r="Q1100" t="str">
        <f>VLOOKUP(Table6[[#This Row],[Store_ID]],Table4[],3,FALSE)</f>
        <v>North</v>
      </c>
      <c r="R1100" t="str">
        <f>VLOOKUP(Table6[[#This Row],[Store_ID]],Table4[],4,FALSE)</f>
        <v>East Jenniferstad</v>
      </c>
      <c r="S1100" t="str">
        <f>VLOOKUP(Table6[[#This Row],[Store_ID]],Table4[],5,FALSE)</f>
        <v>Flagship</v>
      </c>
      <c r="T1100">
        <v>3</v>
      </c>
      <c r="U1100" s="6">
        <v>248.43</v>
      </c>
      <c r="V1100" s="10">
        <v>0.24</v>
      </c>
      <c r="W1100" t="s">
        <v>1812</v>
      </c>
      <c r="X1100" s="6">
        <v>566.42039999999997</v>
      </c>
      <c r="AE1100"/>
    </row>
    <row r="1101" spans="1:31" x14ac:dyDescent="0.25">
      <c r="A1101" t="s">
        <v>2908</v>
      </c>
      <c r="B1101" t="str">
        <f>VLOOKUP(Table6[[#This Row],[Customer_ID]],Table1[[Customer_ID]:[Name]],2,FALSE)</f>
        <v>Gregory Curtis</v>
      </c>
      <c r="C1101" t="str">
        <f>VLOOKUP(Table6[[#This Row],[Customer_ID]],Table1[[Customer_ID]:[City]],5,FALSE)</f>
        <v>Bergermouth</v>
      </c>
      <c r="D1101">
        <f>VLOOKUP(Table6[[#This Row],[Customer_ID]],Table1[],3,FALSE)</f>
        <v>45</v>
      </c>
      <c r="E1101" t="str">
        <f>VLOOKUP(Table6[[#This Row],[Customer_ID]],Table1[],4,FALSE)</f>
        <v>Male</v>
      </c>
      <c r="F1101" t="str">
        <f>VLOOKUP(Table6[[#This Row],[Customer_ID]],Table1[],6,FALSE)</f>
        <v>Vermont</v>
      </c>
      <c r="G1101" t="str">
        <f>VLOOKUP(Table6[[#This Row],[Customer_ID]],Table1[],8,FALSE)</f>
        <v>Bronze</v>
      </c>
      <c r="H1101" t="s">
        <v>1427</v>
      </c>
      <c r="I1101" s="16">
        <v>45631</v>
      </c>
      <c r="J1101" t="s">
        <v>1701</v>
      </c>
      <c r="K1101" t="str">
        <f>VLOOKUP($J1101,'Product_Dim (2)'!$A$2:$G$101,{3,4,5,6},FALSE)</f>
        <v>Clothing</v>
      </c>
      <c r="L1101" t="str">
        <f>VLOOKUP($J1101,'Product_Dim (2)'!$A$2:$G$101,{4,5,6},FALSE)</f>
        <v>Accessories</v>
      </c>
      <c r="M1101" s="6">
        <f t="array" ref="M1101">VLOOKUP($J1101,'Product_Dim (2)'!$A$2:$G$101,{6},FALSE)</f>
        <v>119.57</v>
      </c>
      <c r="N1101">
        <f>VLOOKUP($J1101,'Product_Dim (2)'!$A$2:$G$101,7,FALSE)</f>
        <v>210</v>
      </c>
      <c r="O1101" t="s">
        <v>1740</v>
      </c>
      <c r="P1101" t="str">
        <f>VLOOKUP($O1101,'Store_Dim (2)'!$A$2:$E$21,2,FALSE)</f>
        <v>Martinez, Adkins and Johnson</v>
      </c>
      <c r="Q1101" t="str">
        <f>VLOOKUP(Table6[[#This Row],[Store_ID]],Table4[],3,FALSE)</f>
        <v>North</v>
      </c>
      <c r="R1101" t="str">
        <f>VLOOKUP(Table6[[#This Row],[Store_ID]],Table4[],4,FALSE)</f>
        <v>Danielmouth</v>
      </c>
      <c r="S1101" t="str">
        <f>VLOOKUP(Table6[[#This Row],[Store_ID]],Table4[],5,FALSE)</f>
        <v>Flagship</v>
      </c>
      <c r="T1101">
        <v>1</v>
      </c>
      <c r="U1101" s="6">
        <v>784.46</v>
      </c>
      <c r="V1101" s="10">
        <v>0.14000000000000001</v>
      </c>
      <c r="W1101" t="s">
        <v>1812</v>
      </c>
      <c r="X1101" s="6">
        <v>674.63560000000007</v>
      </c>
      <c r="AE1101"/>
    </row>
    <row r="1102" spans="1:31" x14ac:dyDescent="0.25">
      <c r="A1102" t="s">
        <v>2909</v>
      </c>
      <c r="B1102" t="str">
        <f>VLOOKUP(Table6[[#This Row],[Customer_ID]],Table1[[Customer_ID]:[Name]],2,FALSE)</f>
        <v>Beth Allen</v>
      </c>
      <c r="C1102" t="str">
        <f>VLOOKUP(Table6[[#This Row],[Customer_ID]],Table1[[Customer_ID]:[City]],5,FALSE)</f>
        <v>South Kathrynmouth</v>
      </c>
      <c r="D1102">
        <f>VLOOKUP(Table6[[#This Row],[Customer_ID]],Table1[],3,FALSE)</f>
        <v>32</v>
      </c>
      <c r="E1102" t="str">
        <f>VLOOKUP(Table6[[#This Row],[Customer_ID]],Table1[],4,FALSE)</f>
        <v>Female</v>
      </c>
      <c r="F1102" t="str">
        <f>VLOOKUP(Table6[[#This Row],[Customer_ID]],Table1[],6,FALSE)</f>
        <v>Oklahoma</v>
      </c>
      <c r="G1102" t="str">
        <f>VLOOKUP(Table6[[#This Row],[Customer_ID]],Table1[],8,FALSE)</f>
        <v>Silver</v>
      </c>
      <c r="H1102" t="s">
        <v>820</v>
      </c>
      <c r="I1102" s="16">
        <v>45379</v>
      </c>
      <c r="J1102" t="s">
        <v>1635</v>
      </c>
      <c r="K1102" t="str">
        <f>VLOOKUP($J1102,'Product_Dim (2)'!$A$2:$G$101,{3,4,5,6},FALSE)</f>
        <v>Sports</v>
      </c>
      <c r="L1102" t="str">
        <f>VLOOKUP($J1102,'Product_Dim (2)'!$A$2:$G$101,{4,5,6},FALSE)</f>
        <v>Team Sports</v>
      </c>
      <c r="M1102" s="6">
        <f t="array" ref="M1102">VLOOKUP($J1102,'Product_Dim (2)'!$A$2:$G$101,{6},FALSE)</f>
        <v>212.26</v>
      </c>
      <c r="N1102">
        <f>VLOOKUP($J1102,'Product_Dim (2)'!$A$2:$G$101,7,FALSE)</f>
        <v>82</v>
      </c>
      <c r="O1102" t="s">
        <v>1772</v>
      </c>
      <c r="P1102" t="str">
        <f>VLOOKUP($O1102,'Store_Dim (2)'!$A$2:$E$21,2,FALSE)</f>
        <v>Hill, Wagner and Ballard</v>
      </c>
      <c r="Q1102" t="str">
        <f>VLOOKUP(Table6[[#This Row],[Store_ID]],Table4[],3,FALSE)</f>
        <v>East</v>
      </c>
      <c r="R1102" t="str">
        <f>VLOOKUP(Table6[[#This Row],[Store_ID]],Table4[],4,FALSE)</f>
        <v>East Davidville</v>
      </c>
      <c r="S1102" t="str">
        <f>VLOOKUP(Table6[[#This Row],[Store_ID]],Table4[],5,FALSE)</f>
        <v>Online</v>
      </c>
      <c r="T1102">
        <v>3</v>
      </c>
      <c r="U1102" s="6">
        <v>70.88</v>
      </c>
      <c r="V1102" s="10">
        <v>0.27</v>
      </c>
      <c r="W1102" t="s">
        <v>1812</v>
      </c>
      <c r="X1102" s="6">
        <v>155.22720000000001</v>
      </c>
      <c r="AE1102"/>
    </row>
    <row r="1103" spans="1:31" x14ac:dyDescent="0.25">
      <c r="A1103" t="s">
        <v>2910</v>
      </c>
      <c r="B1103" t="str">
        <f>VLOOKUP(Table6[[#This Row],[Customer_ID]],Table1[[Customer_ID]:[Name]],2,FALSE)</f>
        <v>Ashley Griffin</v>
      </c>
      <c r="C1103" t="str">
        <f>VLOOKUP(Table6[[#This Row],[Customer_ID]],Table1[[Customer_ID]:[City]],5,FALSE)</f>
        <v>New Dawnton</v>
      </c>
      <c r="D1103">
        <f>VLOOKUP(Table6[[#This Row],[Customer_ID]],Table1[],3,FALSE)</f>
        <v>40</v>
      </c>
      <c r="E1103" t="str">
        <f>VLOOKUP(Table6[[#This Row],[Customer_ID]],Table1[],4,FALSE)</f>
        <v>Female</v>
      </c>
      <c r="F1103" t="str">
        <f>VLOOKUP(Table6[[#This Row],[Customer_ID]],Table1[],6,FALSE)</f>
        <v>Maryland</v>
      </c>
      <c r="G1103" t="str">
        <f>VLOOKUP(Table6[[#This Row],[Customer_ID]],Table1[],8,FALSE)</f>
        <v>Gold</v>
      </c>
      <c r="H1103" t="s">
        <v>382</v>
      </c>
      <c r="I1103" s="16">
        <v>45641</v>
      </c>
      <c r="J1103" t="s">
        <v>1545</v>
      </c>
      <c r="K1103" t="str">
        <f>VLOOKUP($J1103,'Product_Dim (2)'!$A$2:$G$101,{3,4,5,6},FALSE)</f>
        <v>Electronics</v>
      </c>
      <c r="L1103" t="str">
        <f>VLOOKUP($J1103,'Product_Dim (2)'!$A$2:$G$101,{4,5,6},FALSE)</f>
        <v>Audio</v>
      </c>
      <c r="M1103" s="6">
        <f t="array" ref="M1103">VLOOKUP($J1103,'Product_Dim (2)'!$A$2:$G$101,{6},FALSE)</f>
        <v>439.07</v>
      </c>
      <c r="N1103">
        <f>VLOOKUP($J1103,'Product_Dim (2)'!$A$2:$G$101,7,FALSE)</f>
        <v>142</v>
      </c>
      <c r="O1103" t="s">
        <v>1740</v>
      </c>
      <c r="P1103" t="str">
        <f>VLOOKUP($O1103,'Store_Dim (2)'!$A$2:$E$21,2,FALSE)</f>
        <v>Martinez, Adkins and Johnson</v>
      </c>
      <c r="Q1103" t="str">
        <f>VLOOKUP(Table6[[#This Row],[Store_ID]],Table4[],3,FALSE)</f>
        <v>North</v>
      </c>
      <c r="R1103" t="str">
        <f>VLOOKUP(Table6[[#This Row],[Store_ID]],Table4[],4,FALSE)</f>
        <v>Danielmouth</v>
      </c>
      <c r="S1103" t="str">
        <f>VLOOKUP(Table6[[#This Row],[Store_ID]],Table4[],5,FALSE)</f>
        <v>Flagship</v>
      </c>
      <c r="T1103">
        <v>3</v>
      </c>
      <c r="U1103" s="6">
        <v>324.29000000000002</v>
      </c>
      <c r="V1103" s="10">
        <v>0.16</v>
      </c>
      <c r="W1103" t="s">
        <v>1812</v>
      </c>
      <c r="X1103" s="6">
        <v>817.21080000000006</v>
      </c>
      <c r="AE1103"/>
    </row>
    <row r="1104" spans="1:31" x14ac:dyDescent="0.25">
      <c r="A1104" t="s">
        <v>2911</v>
      </c>
      <c r="B1104" t="str">
        <f>VLOOKUP(Table6[[#This Row],[Customer_ID]],Table1[[Customer_ID]:[Name]],2,FALSE)</f>
        <v>Cristian Wright</v>
      </c>
      <c r="C1104" t="str">
        <f>VLOOKUP(Table6[[#This Row],[Customer_ID]],Table1[[Customer_ID]:[City]],5,FALSE)</f>
        <v>Port Denise</v>
      </c>
      <c r="D1104">
        <f>VLOOKUP(Table6[[#This Row],[Customer_ID]],Table1[],3,FALSE)</f>
        <v>30</v>
      </c>
      <c r="E1104" t="str">
        <f>VLOOKUP(Table6[[#This Row],[Customer_ID]],Table1[],4,FALSE)</f>
        <v>Male</v>
      </c>
      <c r="F1104" t="str">
        <f>VLOOKUP(Table6[[#This Row],[Customer_ID]],Table1[],6,FALSE)</f>
        <v>California</v>
      </c>
      <c r="G1104" t="str">
        <f>VLOOKUP(Table6[[#This Row],[Customer_ID]],Table1[],8,FALSE)</f>
        <v>Bronze</v>
      </c>
      <c r="H1104" t="s">
        <v>473</v>
      </c>
      <c r="I1104" s="16">
        <v>45842</v>
      </c>
      <c r="J1104" t="s">
        <v>1561</v>
      </c>
      <c r="K1104" t="str">
        <f>VLOOKUP($J1104,'Product_Dim (2)'!$A$2:$G$101,{3,4,5,6},FALSE)</f>
        <v>Electronics</v>
      </c>
      <c r="L1104" t="str">
        <f>VLOOKUP($J1104,'Product_Dim (2)'!$A$2:$G$101,{4,5,6},FALSE)</f>
        <v>Appliances</v>
      </c>
      <c r="M1104" s="6">
        <f t="array" ref="M1104">VLOOKUP($J1104,'Product_Dim (2)'!$A$2:$G$101,{6},FALSE)</f>
        <v>465.34</v>
      </c>
      <c r="N1104">
        <f>VLOOKUP($J1104,'Product_Dim (2)'!$A$2:$G$101,7,FALSE)</f>
        <v>301</v>
      </c>
      <c r="O1104" t="s">
        <v>1749</v>
      </c>
      <c r="P1104" t="str">
        <f>VLOOKUP($O1104,'Store_Dim (2)'!$A$2:$E$21,2,FALSE)</f>
        <v>Johnson-Wright</v>
      </c>
      <c r="Q1104" t="str">
        <f>VLOOKUP(Table6[[#This Row],[Store_ID]],Table4[],3,FALSE)</f>
        <v>North</v>
      </c>
      <c r="R1104" t="str">
        <f>VLOOKUP(Table6[[#This Row],[Store_ID]],Table4[],4,FALSE)</f>
        <v>Hoodberg</v>
      </c>
      <c r="S1104" t="str">
        <f>VLOOKUP(Table6[[#This Row],[Store_ID]],Table4[],5,FALSE)</f>
        <v>Outlet</v>
      </c>
      <c r="T1104">
        <v>4</v>
      </c>
      <c r="U1104" s="6">
        <v>243.92</v>
      </c>
      <c r="V1104" s="10">
        <v>0.02</v>
      </c>
      <c r="W1104" t="s">
        <v>1809</v>
      </c>
      <c r="X1104" s="6">
        <v>956.16639999999995</v>
      </c>
      <c r="AE1104"/>
    </row>
    <row r="1105" spans="1:31" x14ac:dyDescent="0.25">
      <c r="A1105" t="s">
        <v>2912</v>
      </c>
      <c r="B1105" t="str">
        <f>VLOOKUP(Table6[[#This Row],[Customer_ID]],Table1[[Customer_ID]:[Name]],2,FALSE)</f>
        <v>Joshua Bell</v>
      </c>
      <c r="C1105" t="str">
        <f>VLOOKUP(Table6[[#This Row],[Customer_ID]],Table1[[Customer_ID]:[City]],5,FALSE)</f>
        <v>Port Richardshire</v>
      </c>
      <c r="D1105">
        <f>VLOOKUP(Table6[[#This Row],[Customer_ID]],Table1[],3,FALSE)</f>
        <v>26</v>
      </c>
      <c r="E1105" t="str">
        <f>VLOOKUP(Table6[[#This Row],[Customer_ID]],Table1[],4,FALSE)</f>
        <v>Male</v>
      </c>
      <c r="F1105" t="str">
        <f>VLOOKUP(Table6[[#This Row],[Customer_ID]],Table1[],6,FALSE)</f>
        <v>Minnesota</v>
      </c>
      <c r="G1105" t="str">
        <f>VLOOKUP(Table6[[#This Row],[Customer_ID]],Table1[],8,FALSE)</f>
        <v>Platinum</v>
      </c>
      <c r="H1105" t="s">
        <v>1159</v>
      </c>
      <c r="I1105" s="16">
        <v>45257</v>
      </c>
      <c r="J1105" t="s">
        <v>1587</v>
      </c>
      <c r="K1105" t="str">
        <f>VLOOKUP($J1105,'Product_Dim (2)'!$A$2:$G$101,{3,4,5,6},FALSE)</f>
        <v>Sports</v>
      </c>
      <c r="L1105" t="str">
        <f>VLOOKUP($J1105,'Product_Dim (2)'!$A$2:$G$101,{4,5,6},FALSE)</f>
        <v>Accessories</v>
      </c>
      <c r="M1105" s="6">
        <f t="array" ref="M1105">VLOOKUP($J1105,'Product_Dim (2)'!$A$2:$G$101,{6},FALSE)</f>
        <v>38.76</v>
      </c>
      <c r="N1105">
        <f>VLOOKUP($J1105,'Product_Dim (2)'!$A$2:$G$101,7,FALSE)</f>
        <v>137</v>
      </c>
      <c r="O1105" t="s">
        <v>1780</v>
      </c>
      <c r="P1105" t="str">
        <f>VLOOKUP($O1105,'Store_Dim (2)'!$A$2:$E$21,2,FALSE)</f>
        <v>Gardner, Humphrey and Contreras</v>
      </c>
      <c r="Q1105" t="str">
        <f>VLOOKUP(Table6[[#This Row],[Store_ID]],Table4[],3,FALSE)</f>
        <v>East</v>
      </c>
      <c r="R1105" t="str">
        <f>VLOOKUP(Table6[[#This Row],[Store_ID]],Table4[],4,FALSE)</f>
        <v>Johnsonville</v>
      </c>
      <c r="S1105" t="str">
        <f>VLOOKUP(Table6[[#This Row],[Store_ID]],Table4[],5,FALSE)</f>
        <v>Flagship</v>
      </c>
      <c r="T1105">
        <v>1</v>
      </c>
      <c r="U1105" s="6">
        <v>664.35</v>
      </c>
      <c r="V1105" s="10">
        <v>0</v>
      </c>
      <c r="W1105" t="s">
        <v>1807</v>
      </c>
      <c r="X1105" s="6">
        <v>664.35</v>
      </c>
      <c r="AE1105"/>
    </row>
    <row r="1106" spans="1:31" x14ac:dyDescent="0.25">
      <c r="A1106" t="s">
        <v>2913</v>
      </c>
      <c r="B1106" t="str">
        <f>VLOOKUP(Table6[[#This Row],[Customer_ID]],Table1[[Customer_ID]:[Name]],2,FALSE)</f>
        <v>Andrew Mason</v>
      </c>
      <c r="C1106" t="str">
        <f>VLOOKUP(Table6[[#This Row],[Customer_ID]],Table1[[Customer_ID]:[City]],5,FALSE)</f>
        <v>North Michael</v>
      </c>
      <c r="D1106">
        <f>VLOOKUP(Table6[[#This Row],[Customer_ID]],Table1[],3,FALSE)</f>
        <v>52</v>
      </c>
      <c r="E1106" t="str">
        <f>VLOOKUP(Table6[[#This Row],[Customer_ID]],Table1[],4,FALSE)</f>
        <v>Female</v>
      </c>
      <c r="F1106" t="str">
        <f>VLOOKUP(Table6[[#This Row],[Customer_ID]],Table1[],6,FALSE)</f>
        <v>Iowa</v>
      </c>
      <c r="G1106" t="str">
        <f>VLOOKUP(Table6[[#This Row],[Customer_ID]],Table1[],8,FALSE)</f>
        <v>Bronze</v>
      </c>
      <c r="H1106" t="s">
        <v>1186</v>
      </c>
      <c r="I1106" s="16">
        <v>45468</v>
      </c>
      <c r="J1106" t="s">
        <v>1573</v>
      </c>
      <c r="K1106" t="str">
        <f>VLOOKUP($J1106,'Product_Dim (2)'!$A$2:$G$101,{3,4,5,6},FALSE)</f>
        <v>Home</v>
      </c>
      <c r="L1106" t="str">
        <f>VLOOKUP($J1106,'Product_Dim (2)'!$A$2:$G$101,{4,5,6},FALSE)</f>
        <v>Storage</v>
      </c>
      <c r="M1106" s="6">
        <f t="array" ref="M1106">VLOOKUP($J1106,'Product_Dim (2)'!$A$2:$G$101,{6},FALSE)</f>
        <v>123.46</v>
      </c>
      <c r="N1106">
        <f>VLOOKUP($J1106,'Product_Dim (2)'!$A$2:$G$101,7,FALSE)</f>
        <v>76</v>
      </c>
      <c r="O1106" t="s">
        <v>1772</v>
      </c>
      <c r="P1106" t="str">
        <f>VLOOKUP($O1106,'Store_Dim (2)'!$A$2:$E$21,2,FALSE)</f>
        <v>Hill, Wagner and Ballard</v>
      </c>
      <c r="Q1106" t="str">
        <f>VLOOKUP(Table6[[#This Row],[Store_ID]],Table4[],3,FALSE)</f>
        <v>East</v>
      </c>
      <c r="R1106" t="str">
        <f>VLOOKUP(Table6[[#This Row],[Store_ID]],Table4[],4,FALSE)</f>
        <v>East Davidville</v>
      </c>
      <c r="S1106" t="str">
        <f>VLOOKUP(Table6[[#This Row],[Store_ID]],Table4[],5,FALSE)</f>
        <v>Online</v>
      </c>
      <c r="T1106">
        <v>2</v>
      </c>
      <c r="U1106" s="6">
        <v>218.07</v>
      </c>
      <c r="V1106" s="10">
        <v>0.19</v>
      </c>
      <c r="W1106" t="s">
        <v>1809</v>
      </c>
      <c r="X1106" s="6">
        <v>353.27339999999998</v>
      </c>
      <c r="AE1106"/>
    </row>
    <row r="1107" spans="1:31" x14ac:dyDescent="0.25">
      <c r="A1107" t="s">
        <v>2914</v>
      </c>
      <c r="B1107" t="str">
        <f>VLOOKUP(Table6[[#This Row],[Customer_ID]],Table1[[Customer_ID]:[Name]],2,FALSE)</f>
        <v>Kristine Higgins</v>
      </c>
      <c r="C1107" t="str">
        <f>VLOOKUP(Table6[[#This Row],[Customer_ID]],Table1[[Customer_ID]:[City]],5,FALSE)</f>
        <v>Jennifertown</v>
      </c>
      <c r="D1107">
        <f>VLOOKUP(Table6[[#This Row],[Customer_ID]],Table1[],3,FALSE)</f>
        <v>27</v>
      </c>
      <c r="E1107" t="str">
        <f>VLOOKUP(Table6[[#This Row],[Customer_ID]],Table1[],4,FALSE)</f>
        <v>Female</v>
      </c>
      <c r="F1107" t="str">
        <f>VLOOKUP(Table6[[#This Row],[Customer_ID]],Table1[],6,FALSE)</f>
        <v>South Carolina</v>
      </c>
      <c r="G1107" t="str">
        <f>VLOOKUP(Table6[[#This Row],[Customer_ID]],Table1[],8,FALSE)</f>
        <v>Silver</v>
      </c>
      <c r="H1107" t="s">
        <v>1183</v>
      </c>
      <c r="I1107" s="16">
        <v>45228</v>
      </c>
      <c r="J1107" t="s">
        <v>1561</v>
      </c>
      <c r="K1107" t="str">
        <f>VLOOKUP($J1107,'Product_Dim (2)'!$A$2:$G$101,{3,4,5,6},FALSE)</f>
        <v>Electronics</v>
      </c>
      <c r="L1107" t="str">
        <f>VLOOKUP($J1107,'Product_Dim (2)'!$A$2:$G$101,{4,5,6},FALSE)</f>
        <v>Appliances</v>
      </c>
      <c r="M1107" s="6">
        <f t="array" ref="M1107">VLOOKUP($J1107,'Product_Dim (2)'!$A$2:$G$101,{6},FALSE)</f>
        <v>465.34</v>
      </c>
      <c r="N1107">
        <f>VLOOKUP($J1107,'Product_Dim (2)'!$A$2:$G$101,7,FALSE)</f>
        <v>301</v>
      </c>
      <c r="O1107" t="s">
        <v>1749</v>
      </c>
      <c r="P1107" t="str">
        <f>VLOOKUP($O1107,'Store_Dim (2)'!$A$2:$E$21,2,FALSE)</f>
        <v>Johnson-Wright</v>
      </c>
      <c r="Q1107" t="str">
        <f>VLOOKUP(Table6[[#This Row],[Store_ID]],Table4[],3,FALSE)</f>
        <v>North</v>
      </c>
      <c r="R1107" t="str">
        <f>VLOOKUP(Table6[[#This Row],[Store_ID]],Table4[],4,FALSE)</f>
        <v>Hoodberg</v>
      </c>
      <c r="S1107" t="str">
        <f>VLOOKUP(Table6[[#This Row],[Store_ID]],Table4[],5,FALSE)</f>
        <v>Outlet</v>
      </c>
      <c r="T1107">
        <v>4</v>
      </c>
      <c r="U1107" s="6">
        <v>921.83</v>
      </c>
      <c r="V1107" s="10">
        <v>0.27</v>
      </c>
      <c r="W1107" t="s">
        <v>1807</v>
      </c>
      <c r="X1107" s="6">
        <v>2691.7435999999998</v>
      </c>
      <c r="AE1107"/>
    </row>
    <row r="1108" spans="1:31" x14ac:dyDescent="0.25">
      <c r="A1108" t="s">
        <v>2915</v>
      </c>
      <c r="B1108" t="str">
        <f>VLOOKUP(Table6[[#This Row],[Customer_ID]],Table1[[Customer_ID]:[Name]],2,FALSE)</f>
        <v>Daniel Contreras</v>
      </c>
      <c r="C1108" t="str">
        <f>VLOOKUP(Table6[[#This Row],[Customer_ID]],Table1[[Customer_ID]:[City]],5,FALSE)</f>
        <v>Robertview</v>
      </c>
      <c r="D1108">
        <f>VLOOKUP(Table6[[#This Row],[Customer_ID]],Table1[],3,FALSE)</f>
        <v>36</v>
      </c>
      <c r="E1108" t="str">
        <f>VLOOKUP(Table6[[#This Row],[Customer_ID]],Table1[],4,FALSE)</f>
        <v>Female</v>
      </c>
      <c r="F1108" t="str">
        <f>VLOOKUP(Table6[[#This Row],[Customer_ID]],Table1[],6,FALSE)</f>
        <v>Florida</v>
      </c>
      <c r="G1108" t="str">
        <f>VLOOKUP(Table6[[#This Row],[Customer_ID]],Table1[],8,FALSE)</f>
        <v>Platinum</v>
      </c>
      <c r="H1108" t="s">
        <v>554</v>
      </c>
      <c r="I1108" s="16">
        <v>45661</v>
      </c>
      <c r="J1108" t="s">
        <v>1631</v>
      </c>
      <c r="K1108" t="str">
        <f>VLOOKUP($J1108,'Product_Dim (2)'!$A$2:$G$101,{3,4,5,6},FALSE)</f>
        <v>Sports</v>
      </c>
      <c r="L1108" t="str">
        <f>VLOOKUP($J1108,'Product_Dim (2)'!$A$2:$G$101,{4,5,6},FALSE)</f>
        <v>Fitness</v>
      </c>
      <c r="M1108" s="6">
        <f t="array" ref="M1108">VLOOKUP($J1108,'Product_Dim (2)'!$A$2:$G$101,{6},FALSE)</f>
        <v>190.29</v>
      </c>
      <c r="N1108">
        <f>VLOOKUP($J1108,'Product_Dim (2)'!$A$2:$G$101,7,FALSE)</f>
        <v>260</v>
      </c>
      <c r="O1108" t="s">
        <v>1740</v>
      </c>
      <c r="P1108" t="str">
        <f>VLOOKUP($O1108,'Store_Dim (2)'!$A$2:$E$21,2,FALSE)</f>
        <v>Martinez, Adkins and Johnson</v>
      </c>
      <c r="Q1108" t="str">
        <f>VLOOKUP(Table6[[#This Row],[Store_ID]],Table4[],3,FALSE)</f>
        <v>North</v>
      </c>
      <c r="R1108" t="str">
        <f>VLOOKUP(Table6[[#This Row],[Store_ID]],Table4[],4,FALSE)</f>
        <v>Danielmouth</v>
      </c>
      <c r="S1108" t="str">
        <f>VLOOKUP(Table6[[#This Row],[Store_ID]],Table4[],5,FALSE)</f>
        <v>Flagship</v>
      </c>
      <c r="T1108">
        <v>3</v>
      </c>
      <c r="U1108" s="6">
        <v>326.2</v>
      </c>
      <c r="V1108" s="10">
        <v>0.22</v>
      </c>
      <c r="W1108" t="s">
        <v>1812</v>
      </c>
      <c r="X1108" s="6">
        <v>763.30799999999999</v>
      </c>
      <c r="AE1108"/>
    </row>
    <row r="1109" spans="1:31" x14ac:dyDescent="0.25">
      <c r="A1109" t="s">
        <v>2916</v>
      </c>
      <c r="B1109" t="str">
        <f>VLOOKUP(Table6[[#This Row],[Customer_ID]],Table1[[Customer_ID]:[Name]],2,FALSE)</f>
        <v>Kelly Garrett</v>
      </c>
      <c r="C1109" t="str">
        <f>VLOOKUP(Table6[[#This Row],[Customer_ID]],Table1[[Customer_ID]:[City]],5,FALSE)</f>
        <v>Port Taylorberg</v>
      </c>
      <c r="D1109">
        <f>VLOOKUP(Table6[[#This Row],[Customer_ID]],Table1[],3,FALSE)</f>
        <v>62</v>
      </c>
      <c r="E1109" t="str">
        <f>VLOOKUP(Table6[[#This Row],[Customer_ID]],Table1[],4,FALSE)</f>
        <v>Female</v>
      </c>
      <c r="F1109" t="str">
        <f>VLOOKUP(Table6[[#This Row],[Customer_ID]],Table1[],6,FALSE)</f>
        <v>Pennsylvania</v>
      </c>
      <c r="G1109" t="str">
        <f>VLOOKUP(Table6[[#This Row],[Customer_ID]],Table1[],8,FALSE)</f>
        <v>Silver</v>
      </c>
      <c r="H1109" t="s">
        <v>1398</v>
      </c>
      <c r="I1109" s="16">
        <v>45701</v>
      </c>
      <c r="J1109" t="s">
        <v>1565</v>
      </c>
      <c r="K1109" t="str">
        <f>VLOOKUP($J1109,'Product_Dim (2)'!$A$2:$G$101,{3,4,5,6},FALSE)</f>
        <v>Sports</v>
      </c>
      <c r="L1109" t="str">
        <f>VLOOKUP($J1109,'Product_Dim (2)'!$A$2:$G$101,{4,5,6},FALSE)</f>
        <v>Accessories</v>
      </c>
      <c r="M1109" s="6">
        <f t="array" ref="M1109">VLOOKUP($J1109,'Product_Dim (2)'!$A$2:$G$101,{6},FALSE)</f>
        <v>144.53</v>
      </c>
      <c r="N1109">
        <f>VLOOKUP($J1109,'Product_Dim (2)'!$A$2:$G$101,7,FALSE)</f>
        <v>367</v>
      </c>
      <c r="O1109" t="s">
        <v>1796</v>
      </c>
      <c r="P1109" t="str">
        <f>VLOOKUP($O1109,'Store_Dim (2)'!$A$2:$E$21,2,FALSE)</f>
        <v>Mann-Austin</v>
      </c>
      <c r="Q1109" t="str">
        <f>VLOOKUP(Table6[[#This Row],[Store_ID]],Table4[],3,FALSE)</f>
        <v>East</v>
      </c>
      <c r="R1109" t="str">
        <f>VLOOKUP(Table6[[#This Row],[Store_ID]],Table4[],4,FALSE)</f>
        <v>Vasquezborough</v>
      </c>
      <c r="S1109" t="str">
        <f>VLOOKUP(Table6[[#This Row],[Store_ID]],Table4[],5,FALSE)</f>
        <v>Online</v>
      </c>
      <c r="T1109">
        <v>1</v>
      </c>
      <c r="U1109" s="6">
        <v>244.25</v>
      </c>
      <c r="V1109" s="10">
        <v>0.09</v>
      </c>
      <c r="W1109" t="s">
        <v>1809</v>
      </c>
      <c r="X1109" s="6">
        <v>222.26750000000001</v>
      </c>
      <c r="AE1109"/>
    </row>
    <row r="1110" spans="1:31" x14ac:dyDescent="0.25">
      <c r="A1110" t="s">
        <v>2917</v>
      </c>
      <c r="B1110" t="str">
        <f>VLOOKUP(Table6[[#This Row],[Customer_ID]],Table1[[Customer_ID]:[Name]],2,FALSE)</f>
        <v>Gregory Allen</v>
      </c>
      <c r="C1110" t="str">
        <f>VLOOKUP(Table6[[#This Row],[Customer_ID]],Table1[[Customer_ID]:[City]],5,FALSE)</f>
        <v>West Bruce</v>
      </c>
      <c r="D1110">
        <f>VLOOKUP(Table6[[#This Row],[Customer_ID]],Table1[],3,FALSE)</f>
        <v>20</v>
      </c>
      <c r="E1110" t="str">
        <f>VLOOKUP(Table6[[#This Row],[Customer_ID]],Table1[],4,FALSE)</f>
        <v>Female</v>
      </c>
      <c r="F1110" t="str">
        <f>VLOOKUP(Table6[[#This Row],[Customer_ID]],Table1[],6,FALSE)</f>
        <v>Vermont</v>
      </c>
      <c r="G1110" t="str">
        <f>VLOOKUP(Table6[[#This Row],[Customer_ID]],Table1[],8,FALSE)</f>
        <v>Platinum</v>
      </c>
      <c r="H1110" t="s">
        <v>1141</v>
      </c>
      <c r="I1110" s="16">
        <v>45448</v>
      </c>
      <c r="J1110" t="s">
        <v>1653</v>
      </c>
      <c r="K1110" t="str">
        <f>VLOOKUP($J1110,'Product_Dim (2)'!$A$2:$G$101,{3,4,5,6},FALSE)</f>
        <v>Sports</v>
      </c>
      <c r="L1110" t="str">
        <f>VLOOKUP($J1110,'Product_Dim (2)'!$A$2:$G$101,{4,5,6},FALSE)</f>
        <v>Equipment</v>
      </c>
      <c r="M1110" s="6">
        <f t="array" ref="M1110">VLOOKUP($J1110,'Product_Dim (2)'!$A$2:$G$101,{6},FALSE)</f>
        <v>103.45</v>
      </c>
      <c r="N1110">
        <f>VLOOKUP($J1110,'Product_Dim (2)'!$A$2:$G$101,7,FALSE)</f>
        <v>465</v>
      </c>
      <c r="O1110" t="s">
        <v>1772</v>
      </c>
      <c r="P1110" t="str">
        <f>VLOOKUP($O1110,'Store_Dim (2)'!$A$2:$E$21,2,FALSE)</f>
        <v>Hill, Wagner and Ballard</v>
      </c>
      <c r="Q1110" t="str">
        <f>VLOOKUP(Table6[[#This Row],[Store_ID]],Table4[],3,FALSE)</f>
        <v>East</v>
      </c>
      <c r="R1110" t="str">
        <f>VLOOKUP(Table6[[#This Row],[Store_ID]],Table4[],4,FALSE)</f>
        <v>East Davidville</v>
      </c>
      <c r="S1110" t="str">
        <f>VLOOKUP(Table6[[#This Row],[Store_ID]],Table4[],5,FALSE)</f>
        <v>Online</v>
      </c>
      <c r="T1110">
        <v>3</v>
      </c>
      <c r="U1110" s="6">
        <v>808.87</v>
      </c>
      <c r="V1110" s="10">
        <v>0.12</v>
      </c>
      <c r="W1110" t="s">
        <v>1812</v>
      </c>
      <c r="X1110" s="6">
        <v>2135.4168</v>
      </c>
      <c r="AE1110"/>
    </row>
    <row r="1111" spans="1:31" x14ac:dyDescent="0.25">
      <c r="A1111" t="s">
        <v>2918</v>
      </c>
      <c r="B1111" t="str">
        <f>VLOOKUP(Table6[[#This Row],[Customer_ID]],Table1[[Customer_ID]:[Name]],2,FALSE)</f>
        <v>Jasmine Snyder</v>
      </c>
      <c r="C1111" t="str">
        <f>VLOOKUP(Table6[[#This Row],[Customer_ID]],Table1[[Customer_ID]:[City]],5,FALSE)</f>
        <v>Hudsonfort</v>
      </c>
      <c r="D1111">
        <f>VLOOKUP(Table6[[#This Row],[Customer_ID]],Table1[],3,FALSE)</f>
        <v>46</v>
      </c>
      <c r="E1111" t="str">
        <f>VLOOKUP(Table6[[#This Row],[Customer_ID]],Table1[],4,FALSE)</f>
        <v>Female</v>
      </c>
      <c r="F1111" t="str">
        <f>VLOOKUP(Table6[[#This Row],[Customer_ID]],Table1[],6,FALSE)</f>
        <v>Connecticut</v>
      </c>
      <c r="G1111" t="str">
        <f>VLOOKUP(Table6[[#This Row],[Customer_ID]],Table1[],8,FALSE)</f>
        <v>Silver</v>
      </c>
      <c r="H1111" t="s">
        <v>1051</v>
      </c>
      <c r="I1111" s="16">
        <v>45387</v>
      </c>
      <c r="J1111" t="s">
        <v>1593</v>
      </c>
      <c r="K1111" t="str">
        <f>VLOOKUP($J1111,'Product_Dim (2)'!$A$2:$G$101,{3,4,5,6},FALSE)</f>
        <v>Sports</v>
      </c>
      <c r="L1111" t="str">
        <f>VLOOKUP($J1111,'Product_Dim (2)'!$A$2:$G$101,{4,5,6},FALSE)</f>
        <v>Team Sports</v>
      </c>
      <c r="M1111" s="6">
        <f t="array" ref="M1111">VLOOKUP($J1111,'Product_Dim (2)'!$A$2:$G$101,{6},FALSE)</f>
        <v>204.39</v>
      </c>
      <c r="N1111">
        <f>VLOOKUP($J1111,'Product_Dim (2)'!$A$2:$G$101,7,FALSE)</f>
        <v>281</v>
      </c>
      <c r="O1111" t="s">
        <v>1744</v>
      </c>
      <c r="P1111" t="str">
        <f>VLOOKUP($O1111,'Store_Dim (2)'!$A$2:$E$21,2,FALSE)</f>
        <v>Black-Horn</v>
      </c>
      <c r="Q1111" t="str">
        <f>VLOOKUP(Table6[[#This Row],[Store_ID]],Table4[],3,FALSE)</f>
        <v>South</v>
      </c>
      <c r="R1111" t="str">
        <f>VLOOKUP(Table6[[#This Row],[Store_ID]],Table4[],4,FALSE)</f>
        <v>North Nancyview</v>
      </c>
      <c r="S1111" t="str">
        <f>VLOOKUP(Table6[[#This Row],[Store_ID]],Table4[],5,FALSE)</f>
        <v>Outlet</v>
      </c>
      <c r="T1111">
        <v>3</v>
      </c>
      <c r="U1111" s="6">
        <v>826.15</v>
      </c>
      <c r="V1111" s="10">
        <v>0</v>
      </c>
      <c r="W1111" t="s">
        <v>1809</v>
      </c>
      <c r="X1111" s="6">
        <v>2478.4499999999998</v>
      </c>
      <c r="AE1111"/>
    </row>
    <row r="1112" spans="1:31" x14ac:dyDescent="0.25">
      <c r="A1112" t="s">
        <v>2919</v>
      </c>
      <c r="B1112" t="str">
        <f>VLOOKUP(Table6[[#This Row],[Customer_ID]],Table1[[Customer_ID]:[Name]],2,FALSE)</f>
        <v>Dr. Suzanne Bullock</v>
      </c>
      <c r="C1112" t="str">
        <f>VLOOKUP(Table6[[#This Row],[Customer_ID]],Table1[[Customer_ID]:[City]],5,FALSE)</f>
        <v>Lake Blaketon</v>
      </c>
      <c r="D1112">
        <f>VLOOKUP(Table6[[#This Row],[Customer_ID]],Table1[],3,FALSE)</f>
        <v>60</v>
      </c>
      <c r="E1112" t="str">
        <f>VLOOKUP(Table6[[#This Row],[Customer_ID]],Table1[],4,FALSE)</f>
        <v>Female</v>
      </c>
      <c r="F1112" t="str">
        <f>VLOOKUP(Table6[[#This Row],[Customer_ID]],Table1[],6,FALSE)</f>
        <v>Alabama</v>
      </c>
      <c r="G1112" t="str">
        <f>VLOOKUP(Table6[[#This Row],[Customer_ID]],Table1[],8,FALSE)</f>
        <v>Platinum</v>
      </c>
      <c r="H1112" t="s">
        <v>610</v>
      </c>
      <c r="I1112" s="16">
        <v>45652</v>
      </c>
      <c r="J1112" t="s">
        <v>1579</v>
      </c>
      <c r="K1112" t="str">
        <f>VLOOKUP($J1112,'Product_Dim (2)'!$A$2:$G$101,{3,4,5,6},FALSE)</f>
        <v>Sports</v>
      </c>
      <c r="L1112" t="str">
        <f>VLOOKUP($J1112,'Product_Dim (2)'!$A$2:$G$101,{4,5,6},FALSE)</f>
        <v>Outdoor</v>
      </c>
      <c r="M1112" s="6">
        <f t="array" ref="M1112">VLOOKUP($J1112,'Product_Dim (2)'!$A$2:$G$101,{6},FALSE)</f>
        <v>166.06</v>
      </c>
      <c r="N1112">
        <f>VLOOKUP($J1112,'Product_Dim (2)'!$A$2:$G$101,7,FALSE)</f>
        <v>340</v>
      </c>
      <c r="O1112" t="s">
        <v>1796</v>
      </c>
      <c r="P1112" t="str">
        <f>VLOOKUP($O1112,'Store_Dim (2)'!$A$2:$E$21,2,FALSE)</f>
        <v>Mann-Austin</v>
      </c>
      <c r="Q1112" t="str">
        <f>VLOOKUP(Table6[[#This Row],[Store_ID]],Table4[],3,FALSE)</f>
        <v>East</v>
      </c>
      <c r="R1112" t="str">
        <f>VLOOKUP(Table6[[#This Row],[Store_ID]],Table4[],4,FALSE)</f>
        <v>Vasquezborough</v>
      </c>
      <c r="S1112" t="str">
        <f>VLOOKUP(Table6[[#This Row],[Store_ID]],Table4[],5,FALSE)</f>
        <v>Online</v>
      </c>
      <c r="T1112">
        <v>3</v>
      </c>
      <c r="U1112" s="6">
        <v>631.20000000000005</v>
      </c>
      <c r="V1112" s="10">
        <v>0.24</v>
      </c>
      <c r="W1112" t="s">
        <v>1807</v>
      </c>
      <c r="X1112" s="6">
        <v>1439.136</v>
      </c>
      <c r="AE1112"/>
    </row>
    <row r="1113" spans="1:31" x14ac:dyDescent="0.25">
      <c r="A1113" t="s">
        <v>2920</v>
      </c>
      <c r="B1113" t="str">
        <f>VLOOKUP(Table6[[#This Row],[Customer_ID]],Table1[[Customer_ID]:[Name]],2,FALSE)</f>
        <v>Sarah Lane</v>
      </c>
      <c r="C1113" t="str">
        <f>VLOOKUP(Table6[[#This Row],[Customer_ID]],Table1[[Customer_ID]:[City]],5,FALSE)</f>
        <v>Edwardborough</v>
      </c>
      <c r="D1113">
        <f>VLOOKUP(Table6[[#This Row],[Customer_ID]],Table1[],3,FALSE)</f>
        <v>38</v>
      </c>
      <c r="E1113" t="str">
        <f>VLOOKUP(Table6[[#This Row],[Customer_ID]],Table1[],4,FALSE)</f>
        <v>Male</v>
      </c>
      <c r="F1113" t="str">
        <f>VLOOKUP(Table6[[#This Row],[Customer_ID]],Table1[],6,FALSE)</f>
        <v>Vermont</v>
      </c>
      <c r="G1113" t="str">
        <f>VLOOKUP(Table6[[#This Row],[Customer_ID]],Table1[],8,FALSE)</f>
        <v>Silver</v>
      </c>
      <c r="H1113" t="s">
        <v>864</v>
      </c>
      <c r="I1113" s="16">
        <v>45316</v>
      </c>
      <c r="J1113" t="s">
        <v>1647</v>
      </c>
      <c r="K1113" t="str">
        <f>VLOOKUP($J1113,'Product_Dim (2)'!$A$2:$G$101,{3,4,5,6},FALSE)</f>
        <v>Clothing</v>
      </c>
      <c r="L1113" t="str">
        <f>VLOOKUP($J1113,'Product_Dim (2)'!$A$2:$G$101,{4,5,6},FALSE)</f>
        <v>Accessories</v>
      </c>
      <c r="M1113" s="6">
        <f t="array" ref="M1113">VLOOKUP($J1113,'Product_Dim (2)'!$A$2:$G$101,{6},FALSE)</f>
        <v>113.83</v>
      </c>
      <c r="N1113">
        <f>VLOOKUP($J1113,'Product_Dim (2)'!$A$2:$G$101,7,FALSE)</f>
        <v>485</v>
      </c>
      <c r="O1113" t="s">
        <v>1772</v>
      </c>
      <c r="P1113" t="str">
        <f>VLOOKUP($O1113,'Store_Dim (2)'!$A$2:$E$21,2,FALSE)</f>
        <v>Hill, Wagner and Ballard</v>
      </c>
      <c r="Q1113" t="str">
        <f>VLOOKUP(Table6[[#This Row],[Store_ID]],Table4[],3,FALSE)</f>
        <v>East</v>
      </c>
      <c r="R1113" t="str">
        <f>VLOOKUP(Table6[[#This Row],[Store_ID]],Table4[],4,FALSE)</f>
        <v>East Davidville</v>
      </c>
      <c r="S1113" t="str">
        <f>VLOOKUP(Table6[[#This Row],[Store_ID]],Table4[],5,FALSE)</f>
        <v>Online</v>
      </c>
      <c r="T1113">
        <v>1</v>
      </c>
      <c r="U1113" s="6">
        <v>937.01</v>
      </c>
      <c r="V1113" s="10">
        <v>7.0000000000000007E-2</v>
      </c>
      <c r="W1113" t="s">
        <v>1807</v>
      </c>
      <c r="X1113" s="6">
        <v>871.41929999999991</v>
      </c>
      <c r="AE1113"/>
    </row>
    <row r="1114" spans="1:31" x14ac:dyDescent="0.25">
      <c r="A1114" t="s">
        <v>2921</v>
      </c>
      <c r="B1114" t="str">
        <f>VLOOKUP(Table6[[#This Row],[Customer_ID]],Table1[[Customer_ID]:[Name]],2,FALSE)</f>
        <v>Michael Davies</v>
      </c>
      <c r="C1114" t="str">
        <f>VLOOKUP(Table6[[#This Row],[Customer_ID]],Table1[[Customer_ID]:[City]],5,FALSE)</f>
        <v>Lake Stevenfort</v>
      </c>
      <c r="D1114">
        <f>VLOOKUP(Table6[[#This Row],[Customer_ID]],Table1[],3,FALSE)</f>
        <v>25</v>
      </c>
      <c r="E1114" t="str">
        <f>VLOOKUP(Table6[[#This Row],[Customer_ID]],Table1[],4,FALSE)</f>
        <v>Female</v>
      </c>
      <c r="F1114" t="str">
        <f>VLOOKUP(Table6[[#This Row],[Customer_ID]],Table1[],6,FALSE)</f>
        <v>Oregon</v>
      </c>
      <c r="G1114" t="str">
        <f>VLOOKUP(Table6[[#This Row],[Customer_ID]],Table1[],8,FALSE)</f>
        <v>Gold</v>
      </c>
      <c r="H1114" t="s">
        <v>503</v>
      </c>
      <c r="I1114" s="16">
        <v>45316</v>
      </c>
      <c r="J1114" t="s">
        <v>1677</v>
      </c>
      <c r="K1114" t="str">
        <f>VLOOKUP($J1114,'Product_Dim (2)'!$A$2:$G$101,{3,4,5,6},FALSE)</f>
        <v>Sports</v>
      </c>
      <c r="L1114" t="str">
        <f>VLOOKUP($J1114,'Product_Dim (2)'!$A$2:$G$101,{4,5,6},FALSE)</f>
        <v>Team Sports</v>
      </c>
      <c r="M1114" s="6">
        <f t="array" ref="M1114">VLOOKUP($J1114,'Product_Dim (2)'!$A$2:$G$101,{6},FALSE)</f>
        <v>107.06</v>
      </c>
      <c r="N1114">
        <f>VLOOKUP($J1114,'Product_Dim (2)'!$A$2:$G$101,7,FALSE)</f>
        <v>359</v>
      </c>
      <c r="O1114" t="s">
        <v>1756</v>
      </c>
      <c r="P1114" t="str">
        <f>VLOOKUP($O1114,'Store_Dim (2)'!$A$2:$E$21,2,FALSE)</f>
        <v>Gray Ltd</v>
      </c>
      <c r="Q1114" t="str">
        <f>VLOOKUP(Table6[[#This Row],[Store_ID]],Table4[],3,FALSE)</f>
        <v>North</v>
      </c>
      <c r="R1114" t="str">
        <f>VLOOKUP(Table6[[#This Row],[Store_ID]],Table4[],4,FALSE)</f>
        <v>New Michaelchester</v>
      </c>
      <c r="S1114" t="str">
        <f>VLOOKUP(Table6[[#This Row],[Store_ID]],Table4[],5,FALSE)</f>
        <v>Outlet</v>
      </c>
      <c r="T1114">
        <v>2</v>
      </c>
      <c r="U1114" s="6">
        <v>644</v>
      </c>
      <c r="V1114" s="10">
        <v>0.04</v>
      </c>
      <c r="W1114" t="s">
        <v>1809</v>
      </c>
      <c r="X1114" s="6">
        <v>1236.48</v>
      </c>
      <c r="AE1114"/>
    </row>
    <row r="1115" spans="1:31" x14ac:dyDescent="0.25">
      <c r="A1115" t="s">
        <v>2922</v>
      </c>
      <c r="B1115" t="str">
        <f>VLOOKUP(Table6[[#This Row],[Customer_ID]],Table1[[Customer_ID]:[Name]],2,FALSE)</f>
        <v>David Patterson</v>
      </c>
      <c r="C1115" t="str">
        <f>VLOOKUP(Table6[[#This Row],[Customer_ID]],Table1[[Customer_ID]:[City]],5,FALSE)</f>
        <v>New Amyport</v>
      </c>
      <c r="D1115">
        <f>VLOOKUP(Table6[[#This Row],[Customer_ID]],Table1[],3,FALSE)</f>
        <v>43</v>
      </c>
      <c r="E1115" t="str">
        <f>VLOOKUP(Table6[[#This Row],[Customer_ID]],Table1[],4,FALSE)</f>
        <v>Female</v>
      </c>
      <c r="F1115" t="str">
        <f>VLOOKUP(Table6[[#This Row],[Customer_ID]],Table1[],6,FALSE)</f>
        <v>Nevada</v>
      </c>
      <c r="G1115" t="str">
        <f>VLOOKUP(Table6[[#This Row],[Customer_ID]],Table1[],8,FALSE)</f>
        <v>Gold</v>
      </c>
      <c r="H1115" t="s">
        <v>333</v>
      </c>
      <c r="I1115" s="16">
        <v>45888</v>
      </c>
      <c r="J1115" t="s">
        <v>1713</v>
      </c>
      <c r="K1115" t="str">
        <f>VLOOKUP($J1115,'Product_Dim (2)'!$A$2:$G$101,{3,4,5,6},FALSE)</f>
        <v>Clothing</v>
      </c>
      <c r="L1115" t="str">
        <f>VLOOKUP($J1115,'Product_Dim (2)'!$A$2:$G$101,{4,5,6},FALSE)</f>
        <v>Footwear</v>
      </c>
      <c r="M1115" s="6">
        <f t="array" ref="M1115">VLOOKUP($J1115,'Product_Dim (2)'!$A$2:$G$101,{6},FALSE)</f>
        <v>438.25</v>
      </c>
      <c r="N1115">
        <f>VLOOKUP($J1115,'Product_Dim (2)'!$A$2:$G$101,7,FALSE)</f>
        <v>496</v>
      </c>
      <c r="O1115" t="s">
        <v>1756</v>
      </c>
      <c r="P1115" t="str">
        <f>VLOOKUP($O1115,'Store_Dim (2)'!$A$2:$E$21,2,FALSE)</f>
        <v>Gray Ltd</v>
      </c>
      <c r="Q1115" t="str">
        <f>VLOOKUP(Table6[[#This Row],[Store_ID]],Table4[],3,FALSE)</f>
        <v>North</v>
      </c>
      <c r="R1115" t="str">
        <f>VLOOKUP(Table6[[#This Row],[Store_ID]],Table4[],4,FALSE)</f>
        <v>New Michaelchester</v>
      </c>
      <c r="S1115" t="str">
        <f>VLOOKUP(Table6[[#This Row],[Store_ID]],Table4[],5,FALSE)</f>
        <v>Outlet</v>
      </c>
      <c r="T1115">
        <v>3</v>
      </c>
      <c r="U1115" s="6">
        <v>629.58000000000004</v>
      </c>
      <c r="V1115" s="10">
        <v>0.05</v>
      </c>
      <c r="W1115" t="s">
        <v>1807</v>
      </c>
      <c r="X1115" s="6">
        <v>1794.3030000000001</v>
      </c>
      <c r="AE1115"/>
    </row>
    <row r="1116" spans="1:31" x14ac:dyDescent="0.25">
      <c r="A1116" t="s">
        <v>2923</v>
      </c>
      <c r="B1116" t="str">
        <f>VLOOKUP(Table6[[#This Row],[Customer_ID]],Table1[[Customer_ID]:[Name]],2,FALSE)</f>
        <v>Cynthia Parrish</v>
      </c>
      <c r="C1116" t="str">
        <f>VLOOKUP(Table6[[#This Row],[Customer_ID]],Table1[[Customer_ID]:[City]],5,FALSE)</f>
        <v>Espinozaberg</v>
      </c>
      <c r="D1116">
        <f>VLOOKUP(Table6[[#This Row],[Customer_ID]],Table1[],3,FALSE)</f>
        <v>18</v>
      </c>
      <c r="E1116" t="str">
        <f>VLOOKUP(Table6[[#This Row],[Customer_ID]],Table1[],4,FALSE)</f>
        <v>Male</v>
      </c>
      <c r="F1116" t="str">
        <f>VLOOKUP(Table6[[#This Row],[Customer_ID]],Table1[],6,FALSE)</f>
        <v>Minnesota</v>
      </c>
      <c r="G1116" t="str">
        <f>VLOOKUP(Table6[[#This Row],[Customer_ID]],Table1[],8,FALSE)</f>
        <v>Silver</v>
      </c>
      <c r="H1116" t="s">
        <v>1421</v>
      </c>
      <c r="I1116" s="16">
        <v>45791</v>
      </c>
      <c r="J1116" t="s">
        <v>1705</v>
      </c>
      <c r="K1116" t="str">
        <f>VLOOKUP($J1116,'Product_Dim (2)'!$A$2:$G$101,{3,4,5,6},FALSE)</f>
        <v>Home</v>
      </c>
      <c r="L1116" t="str">
        <f>VLOOKUP($J1116,'Product_Dim (2)'!$A$2:$G$101,{4,5,6},FALSE)</f>
        <v>Lighting</v>
      </c>
      <c r="M1116" s="6">
        <f t="array" ref="M1116">VLOOKUP($J1116,'Product_Dim (2)'!$A$2:$G$101,{6},FALSE)</f>
        <v>371.38</v>
      </c>
      <c r="N1116">
        <f>VLOOKUP($J1116,'Product_Dim (2)'!$A$2:$G$101,7,FALSE)</f>
        <v>220</v>
      </c>
      <c r="O1116" t="s">
        <v>1744</v>
      </c>
      <c r="P1116" t="str">
        <f>VLOOKUP($O1116,'Store_Dim (2)'!$A$2:$E$21,2,FALSE)</f>
        <v>Black-Horn</v>
      </c>
      <c r="Q1116" t="str">
        <f>VLOOKUP(Table6[[#This Row],[Store_ID]],Table4[],3,FALSE)</f>
        <v>South</v>
      </c>
      <c r="R1116" t="str">
        <f>VLOOKUP(Table6[[#This Row],[Store_ID]],Table4[],4,FALSE)</f>
        <v>North Nancyview</v>
      </c>
      <c r="S1116" t="str">
        <f>VLOOKUP(Table6[[#This Row],[Store_ID]],Table4[],5,FALSE)</f>
        <v>Outlet</v>
      </c>
      <c r="T1116">
        <v>2</v>
      </c>
      <c r="U1116" s="6">
        <v>121.52</v>
      </c>
      <c r="V1116" s="10">
        <v>0.18</v>
      </c>
      <c r="W1116" t="s">
        <v>1812</v>
      </c>
      <c r="X1116" s="6">
        <v>199.2928</v>
      </c>
      <c r="AE1116"/>
    </row>
    <row r="1117" spans="1:31" x14ac:dyDescent="0.25">
      <c r="A1117" t="s">
        <v>2924</v>
      </c>
      <c r="B1117" t="str">
        <f>VLOOKUP(Table6[[#This Row],[Customer_ID]],Table1[[Customer_ID]:[Name]],2,FALSE)</f>
        <v>Terry Moses</v>
      </c>
      <c r="C1117" t="str">
        <f>VLOOKUP(Table6[[#This Row],[Customer_ID]],Table1[[Customer_ID]:[City]],5,FALSE)</f>
        <v>Leahmouth</v>
      </c>
      <c r="D1117">
        <f>VLOOKUP(Table6[[#This Row],[Customer_ID]],Table1[],3,FALSE)</f>
        <v>51</v>
      </c>
      <c r="E1117" t="str">
        <f>VLOOKUP(Table6[[#This Row],[Customer_ID]],Table1[],4,FALSE)</f>
        <v>Female</v>
      </c>
      <c r="F1117" t="str">
        <f>VLOOKUP(Table6[[#This Row],[Customer_ID]],Table1[],6,FALSE)</f>
        <v>Nevada</v>
      </c>
      <c r="G1117" t="str">
        <f>VLOOKUP(Table6[[#This Row],[Customer_ID]],Table1[],8,FALSE)</f>
        <v>Platinum</v>
      </c>
      <c r="H1117" t="s">
        <v>1235</v>
      </c>
      <c r="I1117" s="16">
        <v>45420</v>
      </c>
      <c r="J1117" t="s">
        <v>1661</v>
      </c>
      <c r="K1117" t="str">
        <f>VLOOKUP($J1117,'Product_Dim (2)'!$A$2:$G$101,{3,4,5,6},FALSE)</f>
        <v>Sports</v>
      </c>
      <c r="L1117" t="str">
        <f>VLOOKUP($J1117,'Product_Dim (2)'!$A$2:$G$101,{4,5,6},FALSE)</f>
        <v>Fitness</v>
      </c>
      <c r="M1117" s="6">
        <f t="array" ref="M1117">VLOOKUP($J1117,'Product_Dim (2)'!$A$2:$G$101,{6},FALSE)</f>
        <v>240.63</v>
      </c>
      <c r="N1117">
        <f>VLOOKUP($J1117,'Product_Dim (2)'!$A$2:$G$101,7,FALSE)</f>
        <v>423</v>
      </c>
      <c r="O1117" t="s">
        <v>1796</v>
      </c>
      <c r="P1117" t="str">
        <f>VLOOKUP($O1117,'Store_Dim (2)'!$A$2:$E$21,2,FALSE)</f>
        <v>Mann-Austin</v>
      </c>
      <c r="Q1117" t="str">
        <f>VLOOKUP(Table6[[#This Row],[Store_ID]],Table4[],3,FALSE)</f>
        <v>East</v>
      </c>
      <c r="R1117" t="str">
        <f>VLOOKUP(Table6[[#This Row],[Store_ID]],Table4[],4,FALSE)</f>
        <v>Vasquezborough</v>
      </c>
      <c r="S1117" t="str">
        <f>VLOOKUP(Table6[[#This Row],[Store_ID]],Table4[],5,FALSE)</f>
        <v>Online</v>
      </c>
      <c r="T1117">
        <v>2</v>
      </c>
      <c r="U1117" s="6">
        <v>549.83000000000004</v>
      </c>
      <c r="V1117" s="10">
        <v>7.0000000000000007E-2</v>
      </c>
      <c r="W1117" t="s">
        <v>1809</v>
      </c>
      <c r="X1117" s="6">
        <v>1022.6838</v>
      </c>
      <c r="AE1117"/>
    </row>
    <row r="1118" spans="1:31" x14ac:dyDescent="0.25">
      <c r="A1118" t="s">
        <v>2925</v>
      </c>
      <c r="B1118" t="str">
        <f>VLOOKUP(Table6[[#This Row],[Customer_ID]],Table1[[Customer_ID]:[Name]],2,FALSE)</f>
        <v>Patty Francis</v>
      </c>
      <c r="C1118" t="str">
        <f>VLOOKUP(Table6[[#This Row],[Customer_ID]],Table1[[Customer_ID]:[City]],5,FALSE)</f>
        <v>South Brooke</v>
      </c>
      <c r="D1118">
        <f>VLOOKUP(Table6[[#This Row],[Customer_ID]],Table1[],3,FALSE)</f>
        <v>63</v>
      </c>
      <c r="E1118" t="str">
        <f>VLOOKUP(Table6[[#This Row],[Customer_ID]],Table1[],4,FALSE)</f>
        <v>Female</v>
      </c>
      <c r="F1118" t="str">
        <f>VLOOKUP(Table6[[#This Row],[Customer_ID]],Table1[],6,FALSE)</f>
        <v>Pennsylvania</v>
      </c>
      <c r="G1118" t="str">
        <f>VLOOKUP(Table6[[#This Row],[Customer_ID]],Table1[],8,FALSE)</f>
        <v>Gold</v>
      </c>
      <c r="H1118" t="s">
        <v>470</v>
      </c>
      <c r="I1118" s="16">
        <v>45219</v>
      </c>
      <c r="J1118" t="s">
        <v>1557</v>
      </c>
      <c r="K1118" t="str">
        <f>VLOOKUP($J1118,'Product_Dim (2)'!$A$2:$G$101,{3,4,5,6},FALSE)</f>
        <v>Electronics</v>
      </c>
      <c r="L1118" t="str">
        <f>VLOOKUP($J1118,'Product_Dim (2)'!$A$2:$G$101,{4,5,6},FALSE)</f>
        <v>Accessories</v>
      </c>
      <c r="M1118" s="6">
        <f t="array" ref="M1118">VLOOKUP($J1118,'Product_Dim (2)'!$A$2:$G$101,{6},FALSE)</f>
        <v>242.23</v>
      </c>
      <c r="N1118">
        <f>VLOOKUP($J1118,'Product_Dim (2)'!$A$2:$G$101,7,FALSE)</f>
        <v>453</v>
      </c>
      <c r="O1118" t="s">
        <v>1765</v>
      </c>
      <c r="P1118" t="str">
        <f>VLOOKUP($O1118,'Store_Dim (2)'!$A$2:$E$21,2,FALSE)</f>
        <v>Bean, Jones and Park</v>
      </c>
      <c r="Q1118" t="str">
        <f>VLOOKUP(Table6[[#This Row],[Store_ID]],Table4[],3,FALSE)</f>
        <v>West</v>
      </c>
      <c r="R1118" t="str">
        <f>VLOOKUP(Table6[[#This Row],[Store_ID]],Table4[],4,FALSE)</f>
        <v>Thompsonborough</v>
      </c>
      <c r="S1118" t="str">
        <f>VLOOKUP(Table6[[#This Row],[Store_ID]],Table4[],5,FALSE)</f>
        <v>Online</v>
      </c>
      <c r="T1118">
        <v>3</v>
      </c>
      <c r="U1118" s="6">
        <v>278.38</v>
      </c>
      <c r="V1118" s="10">
        <v>0.03</v>
      </c>
      <c r="W1118" t="s">
        <v>1807</v>
      </c>
      <c r="X1118" s="6">
        <v>810.08579999999995</v>
      </c>
      <c r="AE1118"/>
    </row>
    <row r="1119" spans="1:31" x14ac:dyDescent="0.25">
      <c r="A1119" t="s">
        <v>2926</v>
      </c>
      <c r="B1119" t="str">
        <f>VLOOKUP(Table6[[#This Row],[Customer_ID]],Table1[[Customer_ID]:[Name]],2,FALSE)</f>
        <v>Melinda Rivera</v>
      </c>
      <c r="C1119" t="str">
        <f>VLOOKUP(Table6[[#This Row],[Customer_ID]],Table1[[Customer_ID]:[City]],5,FALSE)</f>
        <v>East Davidmouth</v>
      </c>
      <c r="D1119">
        <f>VLOOKUP(Table6[[#This Row],[Customer_ID]],Table1[],3,FALSE)</f>
        <v>47</v>
      </c>
      <c r="E1119" t="str">
        <f>VLOOKUP(Table6[[#This Row],[Customer_ID]],Table1[],4,FALSE)</f>
        <v>Female</v>
      </c>
      <c r="F1119" t="str">
        <f>VLOOKUP(Table6[[#This Row],[Customer_ID]],Table1[],6,FALSE)</f>
        <v>New Hampshire</v>
      </c>
      <c r="G1119" t="str">
        <f>VLOOKUP(Table6[[#This Row],[Customer_ID]],Table1[],8,FALSE)</f>
        <v>Platinum</v>
      </c>
      <c r="H1119" t="s">
        <v>1339</v>
      </c>
      <c r="I1119" s="16">
        <v>45510</v>
      </c>
      <c r="J1119" t="s">
        <v>1723</v>
      </c>
      <c r="K1119" t="str">
        <f>VLOOKUP($J1119,'Product_Dim (2)'!$A$2:$G$101,{3,4,5,6},FALSE)</f>
        <v>Clothing</v>
      </c>
      <c r="L1119" t="str">
        <f>VLOOKUP($J1119,'Product_Dim (2)'!$A$2:$G$101,{4,5,6},FALSE)</f>
        <v>Outerwear</v>
      </c>
      <c r="M1119" s="6">
        <f t="array" ref="M1119">VLOOKUP($J1119,'Product_Dim (2)'!$A$2:$G$101,{6},FALSE)</f>
        <v>358.47</v>
      </c>
      <c r="N1119">
        <f>VLOOKUP($J1119,'Product_Dim (2)'!$A$2:$G$101,7,FALSE)</f>
        <v>143</v>
      </c>
      <c r="O1119" t="s">
        <v>1749</v>
      </c>
      <c r="P1119" t="str">
        <f>VLOOKUP($O1119,'Store_Dim (2)'!$A$2:$E$21,2,FALSE)</f>
        <v>Johnson-Wright</v>
      </c>
      <c r="Q1119" t="str">
        <f>VLOOKUP(Table6[[#This Row],[Store_ID]],Table4[],3,FALSE)</f>
        <v>North</v>
      </c>
      <c r="R1119" t="str">
        <f>VLOOKUP(Table6[[#This Row],[Store_ID]],Table4[],4,FALSE)</f>
        <v>Hoodberg</v>
      </c>
      <c r="S1119" t="str">
        <f>VLOOKUP(Table6[[#This Row],[Store_ID]],Table4[],5,FALSE)</f>
        <v>Outlet</v>
      </c>
      <c r="T1119">
        <v>4</v>
      </c>
      <c r="U1119" s="6">
        <v>723.66</v>
      </c>
      <c r="V1119" s="10">
        <v>0.03</v>
      </c>
      <c r="W1119" t="s">
        <v>1809</v>
      </c>
      <c r="X1119" s="6">
        <v>2807.8008</v>
      </c>
      <c r="AE1119"/>
    </row>
    <row r="1120" spans="1:31" x14ac:dyDescent="0.25">
      <c r="A1120" t="s">
        <v>2927</v>
      </c>
      <c r="B1120" t="str">
        <f>VLOOKUP(Table6[[#This Row],[Customer_ID]],Table1[[Customer_ID]:[Name]],2,FALSE)</f>
        <v>Michelle Carpenter</v>
      </c>
      <c r="C1120" t="str">
        <f>VLOOKUP(Table6[[#This Row],[Customer_ID]],Table1[[Customer_ID]:[City]],5,FALSE)</f>
        <v>Lake Danielleton</v>
      </c>
      <c r="D1120">
        <f>VLOOKUP(Table6[[#This Row],[Customer_ID]],Table1[],3,FALSE)</f>
        <v>44</v>
      </c>
      <c r="E1120" t="str">
        <f>VLOOKUP(Table6[[#This Row],[Customer_ID]],Table1[],4,FALSE)</f>
        <v>Female</v>
      </c>
      <c r="F1120" t="str">
        <f>VLOOKUP(Table6[[#This Row],[Customer_ID]],Table1[],6,FALSE)</f>
        <v>New Jersey</v>
      </c>
      <c r="G1120" t="str">
        <f>VLOOKUP(Table6[[#This Row],[Customer_ID]],Table1[],8,FALSE)</f>
        <v>Gold</v>
      </c>
      <c r="H1120" t="s">
        <v>663</v>
      </c>
      <c r="I1120" s="16">
        <v>45687</v>
      </c>
      <c r="J1120" t="s">
        <v>1675</v>
      </c>
      <c r="K1120" t="str">
        <f>VLOOKUP($J1120,'Product_Dim (2)'!$A$2:$G$101,{3,4,5,6},FALSE)</f>
        <v>Sports</v>
      </c>
      <c r="L1120" t="str">
        <f>VLOOKUP($J1120,'Product_Dim (2)'!$A$2:$G$101,{4,5,6},FALSE)</f>
        <v>Fitness</v>
      </c>
      <c r="M1120" s="6">
        <f t="array" ref="M1120">VLOOKUP($J1120,'Product_Dim (2)'!$A$2:$G$101,{6},FALSE)</f>
        <v>477.61</v>
      </c>
      <c r="N1120">
        <f>VLOOKUP($J1120,'Product_Dim (2)'!$A$2:$G$101,7,FALSE)</f>
        <v>300</v>
      </c>
      <c r="O1120" t="s">
        <v>1769</v>
      </c>
      <c r="P1120" t="str">
        <f>VLOOKUP($O1120,'Store_Dim (2)'!$A$2:$E$21,2,FALSE)</f>
        <v>Moore, Padilla and Butler</v>
      </c>
      <c r="Q1120" t="str">
        <f>VLOOKUP(Table6[[#This Row],[Store_ID]],Table4[],3,FALSE)</f>
        <v>South</v>
      </c>
      <c r="R1120" t="str">
        <f>VLOOKUP(Table6[[#This Row],[Store_ID]],Table4[],4,FALSE)</f>
        <v>East Johnstad</v>
      </c>
      <c r="S1120" t="str">
        <f>VLOOKUP(Table6[[#This Row],[Store_ID]],Table4[],5,FALSE)</f>
        <v>Flagship</v>
      </c>
      <c r="T1120">
        <v>1</v>
      </c>
      <c r="U1120" s="6">
        <v>724.74</v>
      </c>
      <c r="V1120" s="10">
        <v>0.15</v>
      </c>
      <c r="W1120" t="s">
        <v>1809</v>
      </c>
      <c r="X1120" s="6">
        <v>616.029</v>
      </c>
      <c r="AE1120"/>
    </row>
    <row r="1121" spans="1:31" x14ac:dyDescent="0.25">
      <c r="A1121" t="s">
        <v>2928</v>
      </c>
      <c r="B1121" t="str">
        <f>VLOOKUP(Table6[[#This Row],[Customer_ID]],Table1[[Customer_ID]:[Name]],2,FALSE)</f>
        <v>Tyler Weber</v>
      </c>
      <c r="C1121" t="str">
        <f>VLOOKUP(Table6[[#This Row],[Customer_ID]],Table1[[Customer_ID]:[City]],5,FALSE)</f>
        <v>East Yvette</v>
      </c>
      <c r="D1121">
        <f>VLOOKUP(Table6[[#This Row],[Customer_ID]],Table1[],3,FALSE)</f>
        <v>54</v>
      </c>
      <c r="E1121" t="str">
        <f>VLOOKUP(Table6[[#This Row],[Customer_ID]],Table1[],4,FALSE)</f>
        <v>Male</v>
      </c>
      <c r="F1121" t="str">
        <f>VLOOKUP(Table6[[#This Row],[Customer_ID]],Table1[],6,FALSE)</f>
        <v>Illinois</v>
      </c>
      <c r="G1121" t="str">
        <f>VLOOKUP(Table6[[#This Row],[Customer_ID]],Table1[],8,FALSE)</f>
        <v>Gold</v>
      </c>
      <c r="H1121" t="s">
        <v>1389</v>
      </c>
      <c r="I1121" s="16">
        <v>45271</v>
      </c>
      <c r="J1121" t="s">
        <v>1573</v>
      </c>
      <c r="K1121" t="str">
        <f>VLOOKUP($J1121,'Product_Dim (2)'!$A$2:$G$101,{3,4,5,6},FALSE)</f>
        <v>Home</v>
      </c>
      <c r="L1121" t="str">
        <f>VLOOKUP($J1121,'Product_Dim (2)'!$A$2:$G$101,{4,5,6},FALSE)</f>
        <v>Storage</v>
      </c>
      <c r="M1121" s="6">
        <f t="array" ref="M1121">VLOOKUP($J1121,'Product_Dim (2)'!$A$2:$G$101,{6},FALSE)</f>
        <v>123.46</v>
      </c>
      <c r="N1121">
        <f>VLOOKUP($J1121,'Product_Dim (2)'!$A$2:$G$101,7,FALSE)</f>
        <v>76</v>
      </c>
      <c r="O1121" t="s">
        <v>1752</v>
      </c>
      <c r="P1121" t="str">
        <f>VLOOKUP($O1121,'Store_Dim (2)'!$A$2:$E$21,2,FALSE)</f>
        <v>Alexander Group</v>
      </c>
      <c r="Q1121" t="str">
        <f>VLOOKUP(Table6[[#This Row],[Store_ID]],Table4[],3,FALSE)</f>
        <v>South</v>
      </c>
      <c r="R1121" t="str">
        <f>VLOOKUP(Table6[[#This Row],[Store_ID]],Table4[],4,FALSE)</f>
        <v>Port Sharon</v>
      </c>
      <c r="S1121" t="str">
        <f>VLOOKUP(Table6[[#This Row],[Store_ID]],Table4[],5,FALSE)</f>
        <v>Online</v>
      </c>
      <c r="T1121">
        <v>2</v>
      </c>
      <c r="U1121" s="6">
        <v>961.84</v>
      </c>
      <c r="V1121" s="10">
        <v>0.25</v>
      </c>
      <c r="W1121" t="s">
        <v>1809</v>
      </c>
      <c r="X1121" s="6">
        <v>1442.76</v>
      </c>
      <c r="AE1121"/>
    </row>
    <row r="1122" spans="1:31" x14ac:dyDescent="0.25">
      <c r="A1122" t="s">
        <v>2929</v>
      </c>
      <c r="B1122" t="str">
        <f>VLOOKUP(Table6[[#This Row],[Customer_ID]],Table1[[Customer_ID]:[Name]],2,FALSE)</f>
        <v>Bridget Allen</v>
      </c>
      <c r="C1122" t="str">
        <f>VLOOKUP(Table6[[#This Row],[Customer_ID]],Table1[[Customer_ID]:[City]],5,FALSE)</f>
        <v>Lake Shaneburgh</v>
      </c>
      <c r="D1122">
        <f>VLOOKUP(Table6[[#This Row],[Customer_ID]],Table1[],3,FALSE)</f>
        <v>59</v>
      </c>
      <c r="E1122" t="str">
        <f>VLOOKUP(Table6[[#This Row],[Customer_ID]],Table1[],4,FALSE)</f>
        <v>Male</v>
      </c>
      <c r="F1122" t="str">
        <f>VLOOKUP(Table6[[#This Row],[Customer_ID]],Table1[],6,FALSE)</f>
        <v>Delaware</v>
      </c>
      <c r="G1122" t="str">
        <f>VLOOKUP(Table6[[#This Row],[Customer_ID]],Table1[],8,FALSE)</f>
        <v>Silver</v>
      </c>
      <c r="H1122" t="s">
        <v>89</v>
      </c>
      <c r="I1122" s="16">
        <v>45446</v>
      </c>
      <c r="J1122" t="s">
        <v>1605</v>
      </c>
      <c r="K1122" t="str">
        <f>VLOOKUP($J1122,'Product_Dim (2)'!$A$2:$G$101,{3,4,5,6},FALSE)</f>
        <v>Clothing</v>
      </c>
      <c r="L1122" t="str">
        <f>VLOOKUP($J1122,'Product_Dim (2)'!$A$2:$G$101,{4,5,6},FALSE)</f>
        <v>Footwear</v>
      </c>
      <c r="M1122" s="6">
        <f t="array" ref="M1122">VLOOKUP($J1122,'Product_Dim (2)'!$A$2:$G$101,{6},FALSE)</f>
        <v>353.47</v>
      </c>
      <c r="N1122">
        <f>VLOOKUP($J1122,'Product_Dim (2)'!$A$2:$G$101,7,FALSE)</f>
        <v>214</v>
      </c>
      <c r="O1122" t="s">
        <v>1787</v>
      </c>
      <c r="P1122" t="str">
        <f>VLOOKUP($O1122,'Store_Dim (2)'!$A$2:$E$21,2,FALSE)</f>
        <v>Frederick-Wright</v>
      </c>
      <c r="Q1122" t="str">
        <f>VLOOKUP(Table6[[#This Row],[Store_ID]],Table4[],3,FALSE)</f>
        <v>West</v>
      </c>
      <c r="R1122" t="str">
        <f>VLOOKUP(Table6[[#This Row],[Store_ID]],Table4[],4,FALSE)</f>
        <v>New Jimmymouth</v>
      </c>
      <c r="S1122" t="str">
        <f>VLOOKUP(Table6[[#This Row],[Store_ID]],Table4[],5,FALSE)</f>
        <v>Flagship</v>
      </c>
      <c r="T1122">
        <v>4</v>
      </c>
      <c r="U1122" s="6">
        <v>21.12</v>
      </c>
      <c r="V1122" s="10">
        <v>0.18</v>
      </c>
      <c r="W1122" t="s">
        <v>1812</v>
      </c>
      <c r="X1122" s="6">
        <v>69.273600000000002</v>
      </c>
      <c r="AE1122"/>
    </row>
    <row r="1123" spans="1:31" x14ac:dyDescent="0.25">
      <c r="A1123" t="s">
        <v>2930</v>
      </c>
      <c r="B1123" t="str">
        <f>VLOOKUP(Table6[[#This Row],[Customer_ID]],Table1[[Customer_ID]:[Name]],2,FALSE)</f>
        <v>Casey Simpson</v>
      </c>
      <c r="C1123" t="str">
        <f>VLOOKUP(Table6[[#This Row],[Customer_ID]],Table1[[Customer_ID]:[City]],5,FALSE)</f>
        <v>West Mathewside</v>
      </c>
      <c r="D1123">
        <f>VLOOKUP(Table6[[#This Row],[Customer_ID]],Table1[],3,FALSE)</f>
        <v>54</v>
      </c>
      <c r="E1123" t="str">
        <f>VLOOKUP(Table6[[#This Row],[Customer_ID]],Table1[],4,FALSE)</f>
        <v>Male</v>
      </c>
      <c r="F1123" t="str">
        <f>VLOOKUP(Table6[[#This Row],[Customer_ID]],Table1[],6,FALSE)</f>
        <v>Mississippi</v>
      </c>
      <c r="G1123" t="str">
        <f>VLOOKUP(Table6[[#This Row],[Customer_ID]],Table1[],8,FALSE)</f>
        <v>Platinum</v>
      </c>
      <c r="H1123" t="s">
        <v>995</v>
      </c>
      <c r="I1123" s="16">
        <v>45579</v>
      </c>
      <c r="J1123" t="s">
        <v>1526</v>
      </c>
      <c r="K1123" t="str">
        <f>VLOOKUP($J1123,'Product_Dim (2)'!$A$2:$G$101,{3,4,5,6},FALSE)</f>
        <v>Electronics</v>
      </c>
      <c r="L1123" t="str">
        <f>VLOOKUP($J1123,'Product_Dim (2)'!$A$2:$G$101,{4,5,6},FALSE)</f>
        <v>Computer</v>
      </c>
      <c r="M1123" s="6">
        <f t="array" ref="M1123">VLOOKUP($J1123,'Product_Dim (2)'!$A$2:$G$101,{6},FALSE)</f>
        <v>112.42</v>
      </c>
      <c r="N1123">
        <f>VLOOKUP($J1123,'Product_Dim (2)'!$A$2:$G$101,7,FALSE)</f>
        <v>416</v>
      </c>
      <c r="O1123" t="s">
        <v>1752</v>
      </c>
      <c r="P1123" t="str">
        <f>VLOOKUP($O1123,'Store_Dim (2)'!$A$2:$E$21,2,FALSE)</f>
        <v>Alexander Group</v>
      </c>
      <c r="Q1123" t="str">
        <f>VLOOKUP(Table6[[#This Row],[Store_ID]],Table4[],3,FALSE)</f>
        <v>South</v>
      </c>
      <c r="R1123" t="str">
        <f>VLOOKUP(Table6[[#This Row],[Store_ID]],Table4[],4,FALSE)</f>
        <v>Port Sharon</v>
      </c>
      <c r="S1123" t="str">
        <f>VLOOKUP(Table6[[#This Row],[Store_ID]],Table4[],5,FALSE)</f>
        <v>Online</v>
      </c>
      <c r="T1123">
        <v>3</v>
      </c>
      <c r="U1123" s="6">
        <v>819.93</v>
      </c>
      <c r="V1123" s="10">
        <v>0.08</v>
      </c>
      <c r="W1123" t="s">
        <v>1809</v>
      </c>
      <c r="X1123" s="6">
        <v>2263.0068000000001</v>
      </c>
      <c r="AE1123"/>
    </row>
    <row r="1124" spans="1:31" x14ac:dyDescent="0.25">
      <c r="A1124" t="s">
        <v>2931</v>
      </c>
      <c r="B1124" t="str">
        <f>VLOOKUP(Table6[[#This Row],[Customer_ID]],Table1[[Customer_ID]:[Name]],2,FALSE)</f>
        <v>Lisa Chandler</v>
      </c>
      <c r="C1124" t="str">
        <f>VLOOKUP(Table6[[#This Row],[Customer_ID]],Table1[[Customer_ID]:[City]],5,FALSE)</f>
        <v>Port Richard</v>
      </c>
      <c r="D1124">
        <f>VLOOKUP(Table6[[#This Row],[Customer_ID]],Table1[],3,FALSE)</f>
        <v>29</v>
      </c>
      <c r="E1124" t="str">
        <f>VLOOKUP(Table6[[#This Row],[Customer_ID]],Table1[],4,FALSE)</f>
        <v>Male</v>
      </c>
      <c r="F1124" t="str">
        <f>VLOOKUP(Table6[[#This Row],[Customer_ID]],Table1[],6,FALSE)</f>
        <v>Montana</v>
      </c>
      <c r="G1124" t="str">
        <f>VLOOKUP(Table6[[#This Row],[Customer_ID]],Table1[],8,FALSE)</f>
        <v>Platinum</v>
      </c>
      <c r="H1124" t="s">
        <v>923</v>
      </c>
      <c r="I1124" s="16">
        <v>45725</v>
      </c>
      <c r="J1124" t="s">
        <v>1615</v>
      </c>
      <c r="K1124" t="str">
        <f>VLOOKUP($J1124,'Product_Dim (2)'!$A$2:$G$101,{3,4,5,6},FALSE)</f>
        <v>Electronics</v>
      </c>
      <c r="L1124" t="str">
        <f>VLOOKUP($J1124,'Product_Dim (2)'!$A$2:$G$101,{4,5,6},FALSE)</f>
        <v>Accessories</v>
      </c>
      <c r="M1124" s="6">
        <f t="array" ref="M1124">VLOOKUP($J1124,'Product_Dim (2)'!$A$2:$G$101,{6},FALSE)</f>
        <v>450.71</v>
      </c>
      <c r="N1124">
        <f>VLOOKUP($J1124,'Product_Dim (2)'!$A$2:$G$101,7,FALSE)</f>
        <v>389</v>
      </c>
      <c r="O1124" t="s">
        <v>1735</v>
      </c>
      <c r="P1124" t="str">
        <f>VLOOKUP($O1124,'Store_Dim (2)'!$A$2:$E$21,2,FALSE)</f>
        <v>Rivera-Warner</v>
      </c>
      <c r="Q1124" t="str">
        <f>VLOOKUP(Table6[[#This Row],[Store_ID]],Table4[],3,FALSE)</f>
        <v>East</v>
      </c>
      <c r="R1124" t="str">
        <f>VLOOKUP(Table6[[#This Row],[Store_ID]],Table4[],4,FALSE)</f>
        <v>Washingtonfurt</v>
      </c>
      <c r="S1124" t="str">
        <f>VLOOKUP(Table6[[#This Row],[Store_ID]],Table4[],5,FALSE)</f>
        <v>Flagship</v>
      </c>
      <c r="T1124">
        <v>2</v>
      </c>
      <c r="U1124" s="6">
        <v>700.95</v>
      </c>
      <c r="V1124" s="10">
        <v>0.18</v>
      </c>
      <c r="W1124" t="s">
        <v>1807</v>
      </c>
      <c r="X1124" s="6">
        <v>1149.558</v>
      </c>
      <c r="AE1124"/>
    </row>
    <row r="1125" spans="1:31" x14ac:dyDescent="0.25">
      <c r="A1125" t="s">
        <v>2932</v>
      </c>
      <c r="B1125" t="str">
        <f>VLOOKUP(Table6[[#This Row],[Customer_ID]],Table1[[Customer_ID]:[Name]],2,FALSE)</f>
        <v>Cristian Wright</v>
      </c>
      <c r="C1125" t="str">
        <f>VLOOKUP(Table6[[#This Row],[Customer_ID]],Table1[[Customer_ID]:[City]],5,FALSE)</f>
        <v>Port Denise</v>
      </c>
      <c r="D1125">
        <f>VLOOKUP(Table6[[#This Row],[Customer_ID]],Table1[],3,FALSE)</f>
        <v>30</v>
      </c>
      <c r="E1125" t="str">
        <f>VLOOKUP(Table6[[#This Row],[Customer_ID]],Table1[],4,FALSE)</f>
        <v>Male</v>
      </c>
      <c r="F1125" t="str">
        <f>VLOOKUP(Table6[[#This Row],[Customer_ID]],Table1[],6,FALSE)</f>
        <v>California</v>
      </c>
      <c r="G1125" t="str">
        <f>VLOOKUP(Table6[[#This Row],[Customer_ID]],Table1[],8,FALSE)</f>
        <v>Bronze</v>
      </c>
      <c r="H1125" t="s">
        <v>473</v>
      </c>
      <c r="I1125" s="16">
        <v>45910</v>
      </c>
      <c r="J1125" t="s">
        <v>1565</v>
      </c>
      <c r="K1125" t="str">
        <f>VLOOKUP($J1125,'Product_Dim (2)'!$A$2:$G$101,{3,4,5,6},FALSE)</f>
        <v>Sports</v>
      </c>
      <c r="L1125" t="str">
        <f>VLOOKUP($J1125,'Product_Dim (2)'!$A$2:$G$101,{4,5,6},FALSE)</f>
        <v>Accessories</v>
      </c>
      <c r="M1125" s="6">
        <f t="array" ref="M1125">VLOOKUP($J1125,'Product_Dim (2)'!$A$2:$G$101,{6},FALSE)</f>
        <v>144.53</v>
      </c>
      <c r="N1125">
        <f>VLOOKUP($J1125,'Product_Dim (2)'!$A$2:$G$101,7,FALSE)</f>
        <v>367</v>
      </c>
      <c r="O1125" t="s">
        <v>1782</v>
      </c>
      <c r="P1125" t="str">
        <f>VLOOKUP($O1125,'Store_Dim (2)'!$A$2:$E$21,2,FALSE)</f>
        <v>Mcdonald Inc</v>
      </c>
      <c r="Q1125" t="str">
        <f>VLOOKUP(Table6[[#This Row],[Store_ID]],Table4[],3,FALSE)</f>
        <v>South</v>
      </c>
      <c r="R1125" t="str">
        <f>VLOOKUP(Table6[[#This Row],[Store_ID]],Table4[],4,FALSE)</f>
        <v>Christopherland</v>
      </c>
      <c r="S1125" t="str">
        <f>VLOOKUP(Table6[[#This Row],[Store_ID]],Table4[],5,FALSE)</f>
        <v>Outlet</v>
      </c>
      <c r="T1125">
        <v>2</v>
      </c>
      <c r="U1125" s="6">
        <v>456.38</v>
      </c>
      <c r="V1125" s="10">
        <v>0.12</v>
      </c>
      <c r="W1125" t="s">
        <v>1807</v>
      </c>
      <c r="X1125" s="6">
        <v>803.22879999999998</v>
      </c>
      <c r="AE1125"/>
    </row>
    <row r="1126" spans="1:31" x14ac:dyDescent="0.25">
      <c r="A1126" t="s">
        <v>2933</v>
      </c>
      <c r="B1126" t="str">
        <f>VLOOKUP(Table6[[#This Row],[Customer_ID]],Table1[[Customer_ID]:[Name]],2,FALSE)</f>
        <v>Natalie Johnson</v>
      </c>
      <c r="C1126" t="str">
        <f>VLOOKUP(Table6[[#This Row],[Customer_ID]],Table1[[Customer_ID]:[City]],5,FALSE)</f>
        <v>New Jessechester</v>
      </c>
      <c r="D1126">
        <f>VLOOKUP(Table6[[#This Row],[Customer_ID]],Table1[],3,FALSE)</f>
        <v>64</v>
      </c>
      <c r="E1126" t="str">
        <f>VLOOKUP(Table6[[#This Row],[Customer_ID]],Table1[],4,FALSE)</f>
        <v>Male</v>
      </c>
      <c r="F1126" t="str">
        <f>VLOOKUP(Table6[[#This Row],[Customer_ID]],Table1[],6,FALSE)</f>
        <v>Indiana</v>
      </c>
      <c r="G1126" t="str">
        <f>VLOOKUP(Table6[[#This Row],[Customer_ID]],Table1[],8,FALSE)</f>
        <v>Platinum</v>
      </c>
      <c r="H1126" t="s">
        <v>1118</v>
      </c>
      <c r="I1126" s="16">
        <v>45447</v>
      </c>
      <c r="J1126" t="s">
        <v>1683</v>
      </c>
      <c r="K1126" t="str">
        <f>VLOOKUP($J1126,'Product_Dim (2)'!$A$2:$G$101,{3,4,5,6},FALSE)</f>
        <v>Electronics</v>
      </c>
      <c r="L1126" t="str">
        <f>VLOOKUP($J1126,'Product_Dim (2)'!$A$2:$G$101,{4,5,6},FALSE)</f>
        <v>Computer</v>
      </c>
      <c r="M1126" s="6">
        <f t="array" ref="M1126">VLOOKUP($J1126,'Product_Dim (2)'!$A$2:$G$101,{6},FALSE)</f>
        <v>392.89</v>
      </c>
      <c r="N1126">
        <f>VLOOKUP($J1126,'Product_Dim (2)'!$A$2:$G$101,7,FALSE)</f>
        <v>320</v>
      </c>
      <c r="O1126" t="s">
        <v>1782</v>
      </c>
      <c r="P1126" t="str">
        <f>VLOOKUP($O1126,'Store_Dim (2)'!$A$2:$E$21,2,FALSE)</f>
        <v>Mcdonald Inc</v>
      </c>
      <c r="Q1126" t="str">
        <f>VLOOKUP(Table6[[#This Row],[Store_ID]],Table4[],3,FALSE)</f>
        <v>South</v>
      </c>
      <c r="R1126" t="str">
        <f>VLOOKUP(Table6[[#This Row],[Store_ID]],Table4[],4,FALSE)</f>
        <v>Christopherland</v>
      </c>
      <c r="S1126" t="str">
        <f>VLOOKUP(Table6[[#This Row],[Store_ID]],Table4[],5,FALSE)</f>
        <v>Outlet</v>
      </c>
      <c r="T1126">
        <v>3</v>
      </c>
      <c r="U1126" s="6">
        <v>291.05</v>
      </c>
      <c r="V1126" s="10">
        <v>0.3</v>
      </c>
      <c r="W1126" t="s">
        <v>1807</v>
      </c>
      <c r="X1126" s="6">
        <v>611.20500000000004</v>
      </c>
      <c r="AE1126"/>
    </row>
    <row r="1127" spans="1:31" x14ac:dyDescent="0.25">
      <c r="A1127" t="s">
        <v>2934</v>
      </c>
      <c r="B1127" t="str">
        <f>VLOOKUP(Table6[[#This Row],[Customer_ID]],Table1[[Customer_ID]:[Name]],2,FALSE)</f>
        <v>Michelle Gonzalez</v>
      </c>
      <c r="C1127" t="str">
        <f>VLOOKUP(Table6[[#This Row],[Customer_ID]],Table1[[Customer_ID]:[City]],5,FALSE)</f>
        <v>Clarkport</v>
      </c>
      <c r="D1127">
        <f>VLOOKUP(Table6[[#This Row],[Customer_ID]],Table1[],3,FALSE)</f>
        <v>59</v>
      </c>
      <c r="E1127" t="str">
        <f>VLOOKUP(Table6[[#This Row],[Customer_ID]],Table1[],4,FALSE)</f>
        <v>Male</v>
      </c>
      <c r="F1127" t="str">
        <f>VLOOKUP(Table6[[#This Row],[Customer_ID]],Table1[],6,FALSE)</f>
        <v>West Virginia</v>
      </c>
      <c r="G1127" t="str">
        <f>VLOOKUP(Table6[[#This Row],[Customer_ID]],Table1[],8,FALSE)</f>
        <v>Silver</v>
      </c>
      <c r="H1127" t="s">
        <v>743</v>
      </c>
      <c r="I1127" s="16">
        <v>45307</v>
      </c>
      <c r="J1127" t="s">
        <v>1721</v>
      </c>
      <c r="K1127" t="str">
        <f>VLOOKUP($J1127,'Product_Dim (2)'!$A$2:$G$101,{3,4,5,6},FALSE)</f>
        <v>Sports</v>
      </c>
      <c r="L1127" t="str">
        <f>VLOOKUP($J1127,'Product_Dim (2)'!$A$2:$G$101,{4,5,6},FALSE)</f>
        <v>Accessories</v>
      </c>
      <c r="M1127" s="6">
        <f t="array" ref="M1127">VLOOKUP($J1127,'Product_Dim (2)'!$A$2:$G$101,{6},FALSE)</f>
        <v>60.65</v>
      </c>
      <c r="N1127">
        <f>VLOOKUP($J1127,'Product_Dim (2)'!$A$2:$G$101,7,FALSE)</f>
        <v>75</v>
      </c>
      <c r="O1127" t="s">
        <v>1784</v>
      </c>
      <c r="P1127" t="str">
        <f>VLOOKUP($O1127,'Store_Dim (2)'!$A$2:$E$21,2,FALSE)</f>
        <v>Shelton PLC</v>
      </c>
      <c r="Q1127" t="str">
        <f>VLOOKUP(Table6[[#This Row],[Store_ID]],Table4[],3,FALSE)</f>
        <v>North</v>
      </c>
      <c r="R1127" t="str">
        <f>VLOOKUP(Table6[[#This Row],[Store_ID]],Table4[],4,FALSE)</f>
        <v>East Jenniferstad</v>
      </c>
      <c r="S1127" t="str">
        <f>VLOOKUP(Table6[[#This Row],[Store_ID]],Table4[],5,FALSE)</f>
        <v>Flagship</v>
      </c>
      <c r="T1127">
        <v>2</v>
      </c>
      <c r="U1127" s="6">
        <v>463.52</v>
      </c>
      <c r="V1127" s="10">
        <v>0.27</v>
      </c>
      <c r="W1127" t="s">
        <v>1809</v>
      </c>
      <c r="X1127" s="6">
        <v>676.73919999999998</v>
      </c>
      <c r="AE1127"/>
    </row>
    <row r="1128" spans="1:31" x14ac:dyDescent="0.25">
      <c r="A1128" t="s">
        <v>2935</v>
      </c>
      <c r="B1128" t="str">
        <f>VLOOKUP(Table6[[#This Row],[Customer_ID]],Table1[[Customer_ID]:[Name]],2,FALSE)</f>
        <v>Tanya Lopez</v>
      </c>
      <c r="C1128" t="str">
        <f>VLOOKUP(Table6[[#This Row],[Customer_ID]],Table1[[Customer_ID]:[City]],5,FALSE)</f>
        <v>West Jeffreyburgh</v>
      </c>
      <c r="D1128">
        <f>VLOOKUP(Table6[[#This Row],[Customer_ID]],Table1[],3,FALSE)</f>
        <v>34</v>
      </c>
      <c r="E1128" t="str">
        <f>VLOOKUP(Table6[[#This Row],[Customer_ID]],Table1[],4,FALSE)</f>
        <v>Female</v>
      </c>
      <c r="F1128" t="str">
        <f>VLOOKUP(Table6[[#This Row],[Customer_ID]],Table1[],6,FALSE)</f>
        <v>Iowa</v>
      </c>
      <c r="G1128" t="str">
        <f>VLOOKUP(Table6[[#This Row],[Customer_ID]],Table1[],8,FALSE)</f>
        <v>Gold</v>
      </c>
      <c r="H1128" t="s">
        <v>1171</v>
      </c>
      <c r="I1128" s="16">
        <v>45653</v>
      </c>
      <c r="J1128" t="s">
        <v>1526</v>
      </c>
      <c r="K1128" t="str">
        <f>VLOOKUP($J1128,'Product_Dim (2)'!$A$2:$G$101,{3,4,5,6},FALSE)</f>
        <v>Electronics</v>
      </c>
      <c r="L1128" t="str">
        <f>VLOOKUP($J1128,'Product_Dim (2)'!$A$2:$G$101,{4,5,6},FALSE)</f>
        <v>Computer</v>
      </c>
      <c r="M1128" s="6">
        <f t="array" ref="M1128">VLOOKUP($J1128,'Product_Dim (2)'!$A$2:$G$101,{6},FALSE)</f>
        <v>112.42</v>
      </c>
      <c r="N1128">
        <f>VLOOKUP($J1128,'Product_Dim (2)'!$A$2:$G$101,7,FALSE)</f>
        <v>416</v>
      </c>
      <c r="O1128" t="s">
        <v>1790</v>
      </c>
      <c r="P1128" t="str">
        <f>VLOOKUP($O1128,'Store_Dim (2)'!$A$2:$E$21,2,FALSE)</f>
        <v>Holloway Ltd</v>
      </c>
      <c r="Q1128" t="str">
        <f>VLOOKUP(Table6[[#This Row],[Store_ID]],Table4[],3,FALSE)</f>
        <v>North</v>
      </c>
      <c r="R1128" t="str">
        <f>VLOOKUP(Table6[[#This Row],[Store_ID]],Table4[],4,FALSE)</f>
        <v>Bensonhaven</v>
      </c>
      <c r="S1128" t="str">
        <f>VLOOKUP(Table6[[#This Row],[Store_ID]],Table4[],5,FALSE)</f>
        <v>Flagship</v>
      </c>
      <c r="T1128">
        <v>3</v>
      </c>
      <c r="U1128" s="6">
        <v>241.64</v>
      </c>
      <c r="V1128" s="10">
        <v>0.28999999999999998</v>
      </c>
      <c r="W1128" t="s">
        <v>1809</v>
      </c>
      <c r="X1128" s="6">
        <v>514.69319999999993</v>
      </c>
      <c r="AE1128"/>
    </row>
    <row r="1129" spans="1:31" x14ac:dyDescent="0.25">
      <c r="A1129" t="s">
        <v>2936</v>
      </c>
      <c r="B1129" t="str">
        <f>VLOOKUP(Table6[[#This Row],[Customer_ID]],Table1[[Customer_ID]:[Name]],2,FALSE)</f>
        <v>Sarah Smith</v>
      </c>
      <c r="C1129" t="str">
        <f>VLOOKUP(Table6[[#This Row],[Customer_ID]],Table1[[Customer_ID]:[City]],5,FALSE)</f>
        <v>East Rodney</v>
      </c>
      <c r="D1129">
        <f>VLOOKUP(Table6[[#This Row],[Customer_ID]],Table1[],3,FALSE)</f>
        <v>48</v>
      </c>
      <c r="E1129" t="str">
        <f>VLOOKUP(Table6[[#This Row],[Customer_ID]],Table1[],4,FALSE)</f>
        <v>Male</v>
      </c>
      <c r="F1129" t="str">
        <f>VLOOKUP(Table6[[#This Row],[Customer_ID]],Table1[],6,FALSE)</f>
        <v>Nevada</v>
      </c>
      <c r="G1129" t="str">
        <f>VLOOKUP(Table6[[#This Row],[Customer_ID]],Table1[],8,FALSE)</f>
        <v>Gold</v>
      </c>
      <c r="H1129" t="s">
        <v>1470</v>
      </c>
      <c r="I1129" s="16">
        <v>45817</v>
      </c>
      <c r="J1129" t="s">
        <v>1591</v>
      </c>
      <c r="K1129" t="str">
        <f>VLOOKUP($J1129,'Product_Dim (2)'!$A$2:$G$101,{3,4,5,6},FALSE)</f>
        <v>Home</v>
      </c>
      <c r="L1129" t="str">
        <f>VLOOKUP($J1129,'Product_Dim (2)'!$A$2:$G$101,{4,5,6},FALSE)</f>
        <v>Kitchen</v>
      </c>
      <c r="M1129" s="6">
        <f t="array" ref="M1129">VLOOKUP($J1129,'Product_Dim (2)'!$A$2:$G$101,{6},FALSE)</f>
        <v>19.52</v>
      </c>
      <c r="N1129">
        <f>VLOOKUP($J1129,'Product_Dim (2)'!$A$2:$G$101,7,FALSE)</f>
        <v>57</v>
      </c>
      <c r="O1129" t="s">
        <v>1772</v>
      </c>
      <c r="P1129" t="str">
        <f>VLOOKUP($O1129,'Store_Dim (2)'!$A$2:$E$21,2,FALSE)</f>
        <v>Hill, Wagner and Ballard</v>
      </c>
      <c r="Q1129" t="str">
        <f>VLOOKUP(Table6[[#This Row],[Store_ID]],Table4[],3,FALSE)</f>
        <v>East</v>
      </c>
      <c r="R1129" t="str">
        <f>VLOOKUP(Table6[[#This Row],[Store_ID]],Table4[],4,FALSE)</f>
        <v>East Davidville</v>
      </c>
      <c r="S1129" t="str">
        <f>VLOOKUP(Table6[[#This Row],[Store_ID]],Table4[],5,FALSE)</f>
        <v>Online</v>
      </c>
      <c r="T1129">
        <v>2</v>
      </c>
      <c r="U1129" s="6">
        <v>47.86</v>
      </c>
      <c r="V1129" s="10">
        <v>0.03</v>
      </c>
      <c r="W1129" t="s">
        <v>1809</v>
      </c>
      <c r="X1129" s="6">
        <v>92.848399999999998</v>
      </c>
      <c r="AE1129"/>
    </row>
    <row r="1130" spans="1:31" x14ac:dyDescent="0.25">
      <c r="A1130" t="s">
        <v>2937</v>
      </c>
      <c r="B1130" t="str">
        <f>VLOOKUP(Table6[[#This Row],[Customer_ID]],Table1[[Customer_ID]:[Name]],2,FALSE)</f>
        <v>Evelyn Brown</v>
      </c>
      <c r="C1130" t="str">
        <f>VLOOKUP(Table6[[#This Row],[Customer_ID]],Table1[[Customer_ID]:[City]],5,FALSE)</f>
        <v>West Victoriaborough</v>
      </c>
      <c r="D1130">
        <f>VLOOKUP(Table6[[#This Row],[Customer_ID]],Table1[],3,FALSE)</f>
        <v>39</v>
      </c>
      <c r="E1130" t="str">
        <f>VLOOKUP(Table6[[#This Row],[Customer_ID]],Table1[],4,FALSE)</f>
        <v>Male</v>
      </c>
      <c r="F1130" t="str">
        <f>VLOOKUP(Table6[[#This Row],[Customer_ID]],Table1[],6,FALSE)</f>
        <v>New Mexico</v>
      </c>
      <c r="G1130" t="str">
        <f>VLOOKUP(Table6[[#This Row],[Customer_ID]],Table1[],8,FALSE)</f>
        <v>Gold</v>
      </c>
      <c r="H1130" t="s">
        <v>1069</v>
      </c>
      <c r="I1130" s="16">
        <v>45509</v>
      </c>
      <c r="J1130" t="s">
        <v>1715</v>
      </c>
      <c r="K1130" t="str">
        <f>VLOOKUP($J1130,'Product_Dim (2)'!$A$2:$G$101,{3,4,5,6},FALSE)</f>
        <v>Home</v>
      </c>
      <c r="L1130" t="str">
        <f>VLOOKUP($J1130,'Product_Dim (2)'!$A$2:$G$101,{4,5,6},FALSE)</f>
        <v>Appliances</v>
      </c>
      <c r="M1130" s="6">
        <f t="array" ref="M1130">VLOOKUP($J1130,'Product_Dim (2)'!$A$2:$G$101,{6},FALSE)</f>
        <v>447.43</v>
      </c>
      <c r="N1130">
        <f>VLOOKUP($J1130,'Product_Dim (2)'!$A$2:$G$101,7,FALSE)</f>
        <v>191</v>
      </c>
      <c r="O1130" t="s">
        <v>1749</v>
      </c>
      <c r="P1130" t="str">
        <f>VLOOKUP($O1130,'Store_Dim (2)'!$A$2:$E$21,2,FALSE)</f>
        <v>Johnson-Wright</v>
      </c>
      <c r="Q1130" t="str">
        <f>VLOOKUP(Table6[[#This Row],[Store_ID]],Table4[],3,FALSE)</f>
        <v>North</v>
      </c>
      <c r="R1130" t="str">
        <f>VLOOKUP(Table6[[#This Row],[Store_ID]],Table4[],4,FALSE)</f>
        <v>Hoodberg</v>
      </c>
      <c r="S1130" t="str">
        <f>VLOOKUP(Table6[[#This Row],[Store_ID]],Table4[],5,FALSE)</f>
        <v>Outlet</v>
      </c>
      <c r="T1130">
        <v>1</v>
      </c>
      <c r="U1130" s="6">
        <v>805.07</v>
      </c>
      <c r="V1130" s="10">
        <v>0.06</v>
      </c>
      <c r="W1130" t="s">
        <v>1812</v>
      </c>
      <c r="X1130" s="6">
        <v>756.76580000000001</v>
      </c>
      <c r="AE1130"/>
    </row>
    <row r="1131" spans="1:31" x14ac:dyDescent="0.25">
      <c r="A1131" t="s">
        <v>2938</v>
      </c>
      <c r="B1131" t="str">
        <f>VLOOKUP(Table6[[#This Row],[Customer_ID]],Table1[[Customer_ID]:[Name]],2,FALSE)</f>
        <v>James Orozco</v>
      </c>
      <c r="C1131" t="str">
        <f>VLOOKUP(Table6[[#This Row],[Customer_ID]],Table1[[Customer_ID]:[City]],5,FALSE)</f>
        <v>Simpsonfort</v>
      </c>
      <c r="D1131">
        <f>VLOOKUP(Table6[[#This Row],[Customer_ID]],Table1[],3,FALSE)</f>
        <v>37</v>
      </c>
      <c r="E1131" t="str">
        <f>VLOOKUP(Table6[[#This Row],[Customer_ID]],Table1[],4,FALSE)</f>
        <v>Female</v>
      </c>
      <c r="F1131" t="str">
        <f>VLOOKUP(Table6[[#This Row],[Customer_ID]],Table1[],6,FALSE)</f>
        <v>Maine</v>
      </c>
      <c r="G1131" t="str">
        <f>VLOOKUP(Table6[[#This Row],[Customer_ID]],Table1[],8,FALSE)</f>
        <v>Gold</v>
      </c>
      <c r="H1131" t="s">
        <v>1153</v>
      </c>
      <c r="I1131" s="16">
        <v>45753</v>
      </c>
      <c r="J1131" t="s">
        <v>1599</v>
      </c>
      <c r="K1131" t="str">
        <f>VLOOKUP($J1131,'Product_Dim (2)'!$A$2:$G$101,{3,4,5,6},FALSE)</f>
        <v>Electronics</v>
      </c>
      <c r="L1131" t="str">
        <f>VLOOKUP($J1131,'Product_Dim (2)'!$A$2:$G$101,{4,5,6},FALSE)</f>
        <v>Computer</v>
      </c>
      <c r="M1131" s="6">
        <f t="array" ref="M1131">VLOOKUP($J1131,'Product_Dim (2)'!$A$2:$G$101,{6},FALSE)</f>
        <v>419.28</v>
      </c>
      <c r="N1131">
        <f>VLOOKUP($J1131,'Product_Dim (2)'!$A$2:$G$101,7,FALSE)</f>
        <v>86</v>
      </c>
      <c r="O1131" t="s">
        <v>1740</v>
      </c>
      <c r="P1131" t="str">
        <f>VLOOKUP($O1131,'Store_Dim (2)'!$A$2:$E$21,2,FALSE)</f>
        <v>Martinez, Adkins and Johnson</v>
      </c>
      <c r="Q1131" t="str">
        <f>VLOOKUP(Table6[[#This Row],[Store_ID]],Table4[],3,FALSE)</f>
        <v>North</v>
      </c>
      <c r="R1131" t="str">
        <f>VLOOKUP(Table6[[#This Row],[Store_ID]],Table4[],4,FALSE)</f>
        <v>Danielmouth</v>
      </c>
      <c r="S1131" t="str">
        <f>VLOOKUP(Table6[[#This Row],[Store_ID]],Table4[],5,FALSE)</f>
        <v>Flagship</v>
      </c>
      <c r="T1131">
        <v>3</v>
      </c>
      <c r="U1131" s="6">
        <v>848.48</v>
      </c>
      <c r="V1131" s="10">
        <v>0</v>
      </c>
      <c r="W1131" t="s">
        <v>1812</v>
      </c>
      <c r="X1131" s="6">
        <v>2545.44</v>
      </c>
      <c r="AE1131"/>
    </row>
    <row r="1132" spans="1:31" x14ac:dyDescent="0.25">
      <c r="A1132" t="s">
        <v>2939</v>
      </c>
      <c r="B1132" t="str">
        <f>VLOOKUP(Table6[[#This Row],[Customer_ID]],Table1[[Customer_ID]:[Name]],2,FALSE)</f>
        <v>Nancy Page</v>
      </c>
      <c r="C1132" t="str">
        <f>VLOOKUP(Table6[[#This Row],[Customer_ID]],Table1[[Customer_ID]:[City]],5,FALSE)</f>
        <v>West Julia</v>
      </c>
      <c r="D1132">
        <f>VLOOKUP(Table6[[#This Row],[Customer_ID]],Table1[],3,FALSE)</f>
        <v>19</v>
      </c>
      <c r="E1132" t="str">
        <f>VLOOKUP(Table6[[#This Row],[Customer_ID]],Table1[],4,FALSE)</f>
        <v>Male</v>
      </c>
      <c r="F1132" t="str">
        <f>VLOOKUP(Table6[[#This Row],[Customer_ID]],Table1[],6,FALSE)</f>
        <v>Utah</v>
      </c>
      <c r="G1132" t="str">
        <f>VLOOKUP(Table6[[#This Row],[Customer_ID]],Table1[],8,FALSE)</f>
        <v>Bronze</v>
      </c>
      <c r="H1132" t="s">
        <v>776</v>
      </c>
      <c r="I1132" s="16">
        <v>45512</v>
      </c>
      <c r="J1132" t="s">
        <v>1637</v>
      </c>
      <c r="K1132" t="str">
        <f>VLOOKUP($J1132,'Product_Dim (2)'!$A$2:$G$101,{3,4,5,6},FALSE)</f>
        <v>Clothing</v>
      </c>
      <c r="L1132" t="str">
        <f>VLOOKUP($J1132,'Product_Dim (2)'!$A$2:$G$101,{4,5,6},FALSE)</f>
        <v>Bottoms</v>
      </c>
      <c r="M1132" s="6">
        <f t="array" ref="M1132">VLOOKUP($J1132,'Product_Dim (2)'!$A$2:$G$101,{6},FALSE)</f>
        <v>386.56</v>
      </c>
      <c r="N1132">
        <f>VLOOKUP($J1132,'Product_Dim (2)'!$A$2:$G$101,7,FALSE)</f>
        <v>125</v>
      </c>
      <c r="O1132" t="s">
        <v>1765</v>
      </c>
      <c r="P1132" t="str">
        <f>VLOOKUP($O1132,'Store_Dim (2)'!$A$2:$E$21,2,FALSE)</f>
        <v>Bean, Jones and Park</v>
      </c>
      <c r="Q1132" t="str">
        <f>VLOOKUP(Table6[[#This Row],[Store_ID]],Table4[],3,FALSE)</f>
        <v>West</v>
      </c>
      <c r="R1132" t="str">
        <f>VLOOKUP(Table6[[#This Row],[Store_ID]],Table4[],4,FALSE)</f>
        <v>Thompsonborough</v>
      </c>
      <c r="S1132" t="str">
        <f>VLOOKUP(Table6[[#This Row],[Store_ID]],Table4[],5,FALSE)</f>
        <v>Online</v>
      </c>
      <c r="T1132">
        <v>2</v>
      </c>
      <c r="U1132" s="6">
        <v>568.95000000000005</v>
      </c>
      <c r="V1132" s="10">
        <v>0.22</v>
      </c>
      <c r="W1132" t="s">
        <v>1807</v>
      </c>
      <c r="X1132" s="6">
        <v>887.56200000000013</v>
      </c>
      <c r="AE1132"/>
    </row>
    <row r="1133" spans="1:31" x14ac:dyDescent="0.25">
      <c r="A1133" t="s">
        <v>2940</v>
      </c>
      <c r="B1133" t="str">
        <f>VLOOKUP(Table6[[#This Row],[Customer_ID]],Table1[[Customer_ID]:[Name]],2,FALSE)</f>
        <v>Mariah Brown</v>
      </c>
      <c r="C1133" t="str">
        <f>VLOOKUP(Table6[[#This Row],[Customer_ID]],Table1[[Customer_ID]:[City]],5,FALSE)</f>
        <v>Palmerbury</v>
      </c>
      <c r="D1133">
        <f>VLOOKUP(Table6[[#This Row],[Customer_ID]],Table1[],3,FALSE)</f>
        <v>37</v>
      </c>
      <c r="E1133" t="str">
        <f>VLOOKUP(Table6[[#This Row],[Customer_ID]],Table1[],4,FALSE)</f>
        <v>Male</v>
      </c>
      <c r="F1133" t="str">
        <f>VLOOKUP(Table6[[#This Row],[Customer_ID]],Table1[],6,FALSE)</f>
        <v>Tennessee</v>
      </c>
      <c r="G1133" t="str">
        <f>VLOOKUP(Table6[[#This Row],[Customer_ID]],Table1[],8,FALSE)</f>
        <v>Silver</v>
      </c>
      <c r="H1133" t="s">
        <v>536</v>
      </c>
      <c r="I1133" s="16">
        <v>45764</v>
      </c>
      <c r="J1133" t="s">
        <v>1637</v>
      </c>
      <c r="K1133" t="str">
        <f>VLOOKUP($J1133,'Product_Dim (2)'!$A$2:$G$101,{3,4,5,6},FALSE)</f>
        <v>Clothing</v>
      </c>
      <c r="L1133" t="str">
        <f>VLOOKUP($J1133,'Product_Dim (2)'!$A$2:$G$101,{4,5,6},FALSE)</f>
        <v>Bottoms</v>
      </c>
      <c r="M1133" s="6">
        <f t="array" ref="M1133">VLOOKUP($J1133,'Product_Dim (2)'!$A$2:$G$101,{6},FALSE)</f>
        <v>386.56</v>
      </c>
      <c r="N1133">
        <f>VLOOKUP($J1133,'Product_Dim (2)'!$A$2:$G$101,7,FALSE)</f>
        <v>125</v>
      </c>
      <c r="O1133" t="s">
        <v>1775</v>
      </c>
      <c r="P1133" t="str">
        <f>VLOOKUP($O1133,'Store_Dim (2)'!$A$2:$E$21,2,FALSE)</f>
        <v>Aguirre-Keller</v>
      </c>
      <c r="Q1133" t="str">
        <f>VLOOKUP(Table6[[#This Row],[Store_ID]],Table4[],3,FALSE)</f>
        <v>South</v>
      </c>
      <c r="R1133" t="str">
        <f>VLOOKUP(Table6[[#This Row],[Store_ID]],Table4[],4,FALSE)</f>
        <v>Lake Michael</v>
      </c>
      <c r="S1133" t="str">
        <f>VLOOKUP(Table6[[#This Row],[Store_ID]],Table4[],5,FALSE)</f>
        <v>Online</v>
      </c>
      <c r="T1133">
        <v>3</v>
      </c>
      <c r="U1133" s="6">
        <v>269.83999999999997</v>
      </c>
      <c r="V1133" s="10">
        <v>0.05</v>
      </c>
      <c r="W1133" t="s">
        <v>1809</v>
      </c>
      <c r="X1133" s="6">
        <v>769.04399999999998</v>
      </c>
      <c r="AE1133"/>
    </row>
    <row r="1134" spans="1:31" x14ac:dyDescent="0.25">
      <c r="A1134" t="s">
        <v>2941</v>
      </c>
      <c r="B1134" t="str">
        <f>VLOOKUP(Table6[[#This Row],[Customer_ID]],Table1[[Customer_ID]:[Name]],2,FALSE)</f>
        <v>Stacy Collins</v>
      </c>
      <c r="C1134" t="str">
        <f>VLOOKUP(Table6[[#This Row],[Customer_ID]],Table1[[Customer_ID]:[City]],5,FALSE)</f>
        <v>Randychester</v>
      </c>
      <c r="D1134">
        <f>VLOOKUP(Table6[[#This Row],[Customer_ID]],Table1[],3,FALSE)</f>
        <v>41</v>
      </c>
      <c r="E1134" t="str">
        <f>VLOOKUP(Table6[[#This Row],[Customer_ID]],Table1[],4,FALSE)</f>
        <v>Female</v>
      </c>
      <c r="F1134" t="str">
        <f>VLOOKUP(Table6[[#This Row],[Customer_ID]],Table1[],6,FALSE)</f>
        <v>California</v>
      </c>
      <c r="G1134" t="str">
        <f>VLOOKUP(Table6[[#This Row],[Customer_ID]],Table1[],8,FALSE)</f>
        <v>Bronze</v>
      </c>
      <c r="H1134" t="s">
        <v>965</v>
      </c>
      <c r="I1134" s="16">
        <v>45746</v>
      </c>
      <c r="J1134" t="s">
        <v>1655</v>
      </c>
      <c r="K1134" t="str">
        <f>VLOOKUP($J1134,'Product_Dim (2)'!$A$2:$G$101,{3,4,5,6},FALSE)</f>
        <v>Electronics</v>
      </c>
      <c r="L1134" t="str">
        <f>VLOOKUP($J1134,'Product_Dim (2)'!$A$2:$G$101,{4,5,6},FALSE)</f>
        <v>Computer</v>
      </c>
      <c r="M1134" s="6">
        <f t="array" ref="M1134">VLOOKUP($J1134,'Product_Dim (2)'!$A$2:$G$101,{6},FALSE)</f>
        <v>86.42</v>
      </c>
      <c r="N1134">
        <f>VLOOKUP($J1134,'Product_Dim (2)'!$A$2:$G$101,7,FALSE)</f>
        <v>222</v>
      </c>
      <c r="O1134" t="s">
        <v>1780</v>
      </c>
      <c r="P1134" t="str">
        <f>VLOOKUP($O1134,'Store_Dim (2)'!$A$2:$E$21,2,FALSE)</f>
        <v>Gardner, Humphrey and Contreras</v>
      </c>
      <c r="Q1134" t="str">
        <f>VLOOKUP(Table6[[#This Row],[Store_ID]],Table4[],3,FALSE)</f>
        <v>East</v>
      </c>
      <c r="R1134" t="str">
        <f>VLOOKUP(Table6[[#This Row],[Store_ID]],Table4[],4,FALSE)</f>
        <v>Johnsonville</v>
      </c>
      <c r="S1134" t="str">
        <f>VLOOKUP(Table6[[#This Row],[Store_ID]],Table4[],5,FALSE)</f>
        <v>Flagship</v>
      </c>
      <c r="T1134">
        <v>4</v>
      </c>
      <c r="U1134" s="6">
        <v>267.36</v>
      </c>
      <c r="V1134" s="10">
        <v>0.27</v>
      </c>
      <c r="W1134" t="s">
        <v>1809</v>
      </c>
      <c r="X1134" s="6">
        <v>780.69119999999998</v>
      </c>
      <c r="AE1134"/>
    </row>
    <row r="1135" spans="1:31" x14ac:dyDescent="0.25">
      <c r="A1135" t="s">
        <v>2942</v>
      </c>
      <c r="B1135" t="str">
        <f>VLOOKUP(Table6[[#This Row],[Customer_ID]],Table1[[Customer_ID]:[Name]],2,FALSE)</f>
        <v>Ryan Hernandez</v>
      </c>
      <c r="C1135" t="str">
        <f>VLOOKUP(Table6[[#This Row],[Customer_ID]],Table1[[Customer_ID]:[City]],5,FALSE)</f>
        <v>East Donna</v>
      </c>
      <c r="D1135">
        <f>VLOOKUP(Table6[[#This Row],[Customer_ID]],Table1[],3,FALSE)</f>
        <v>30</v>
      </c>
      <c r="E1135" t="str">
        <f>VLOOKUP(Table6[[#This Row],[Customer_ID]],Table1[],4,FALSE)</f>
        <v>Male</v>
      </c>
      <c r="F1135" t="str">
        <f>VLOOKUP(Table6[[#This Row],[Customer_ID]],Table1[],6,FALSE)</f>
        <v>Nevada</v>
      </c>
      <c r="G1135" t="str">
        <f>VLOOKUP(Table6[[#This Row],[Customer_ID]],Table1[],8,FALSE)</f>
        <v>Bronze</v>
      </c>
      <c r="H1135" t="s">
        <v>394</v>
      </c>
      <c r="I1135" s="16">
        <v>45647</v>
      </c>
      <c r="J1135" t="s">
        <v>1605</v>
      </c>
      <c r="K1135" t="str">
        <f>VLOOKUP($J1135,'Product_Dim (2)'!$A$2:$G$101,{3,4,5,6},FALSE)</f>
        <v>Clothing</v>
      </c>
      <c r="L1135" t="str">
        <f>VLOOKUP($J1135,'Product_Dim (2)'!$A$2:$G$101,{4,5,6},FALSE)</f>
        <v>Footwear</v>
      </c>
      <c r="M1135" s="6">
        <f t="array" ref="M1135">VLOOKUP($J1135,'Product_Dim (2)'!$A$2:$G$101,{6},FALSE)</f>
        <v>353.47</v>
      </c>
      <c r="N1135">
        <f>VLOOKUP($J1135,'Product_Dim (2)'!$A$2:$G$101,7,FALSE)</f>
        <v>214</v>
      </c>
      <c r="O1135" t="s">
        <v>1740</v>
      </c>
      <c r="P1135" t="str">
        <f>VLOOKUP($O1135,'Store_Dim (2)'!$A$2:$E$21,2,FALSE)</f>
        <v>Martinez, Adkins and Johnson</v>
      </c>
      <c r="Q1135" t="str">
        <f>VLOOKUP(Table6[[#This Row],[Store_ID]],Table4[],3,FALSE)</f>
        <v>North</v>
      </c>
      <c r="R1135" t="str">
        <f>VLOOKUP(Table6[[#This Row],[Store_ID]],Table4[],4,FALSE)</f>
        <v>Danielmouth</v>
      </c>
      <c r="S1135" t="str">
        <f>VLOOKUP(Table6[[#This Row],[Store_ID]],Table4[],5,FALSE)</f>
        <v>Flagship</v>
      </c>
      <c r="T1135">
        <v>1</v>
      </c>
      <c r="U1135" s="6">
        <v>438.41</v>
      </c>
      <c r="V1135" s="10">
        <v>0.09</v>
      </c>
      <c r="W1135" t="s">
        <v>1807</v>
      </c>
      <c r="X1135" s="6">
        <v>398.95310000000012</v>
      </c>
      <c r="AE1135"/>
    </row>
    <row r="1136" spans="1:31" x14ac:dyDescent="0.25">
      <c r="A1136" t="s">
        <v>2943</v>
      </c>
      <c r="B1136" t="str">
        <f>VLOOKUP(Table6[[#This Row],[Customer_ID]],Table1[[Customer_ID]:[Name]],2,FALSE)</f>
        <v>Daniel Rivas</v>
      </c>
      <c r="C1136" t="str">
        <f>VLOOKUP(Table6[[#This Row],[Customer_ID]],Table1[[Customer_ID]:[City]],5,FALSE)</f>
        <v>Dominiquefort</v>
      </c>
      <c r="D1136">
        <f>VLOOKUP(Table6[[#This Row],[Customer_ID]],Table1[],3,FALSE)</f>
        <v>39</v>
      </c>
      <c r="E1136" t="str">
        <f>VLOOKUP(Table6[[#This Row],[Customer_ID]],Table1[],4,FALSE)</f>
        <v>Female</v>
      </c>
      <c r="F1136" t="str">
        <f>VLOOKUP(Table6[[#This Row],[Customer_ID]],Table1[],6,FALSE)</f>
        <v>Georgia</v>
      </c>
      <c r="G1136" t="str">
        <f>VLOOKUP(Table6[[#This Row],[Customer_ID]],Table1[],8,FALSE)</f>
        <v>Silver</v>
      </c>
      <c r="H1136" t="s">
        <v>542</v>
      </c>
      <c r="I1136" s="16">
        <v>45443</v>
      </c>
      <c r="J1136" t="s">
        <v>1633</v>
      </c>
      <c r="K1136" t="str">
        <f>VLOOKUP($J1136,'Product_Dim (2)'!$A$2:$G$101,{3,4,5,6},FALSE)</f>
        <v>Electronics</v>
      </c>
      <c r="L1136" t="str">
        <f>VLOOKUP($J1136,'Product_Dim (2)'!$A$2:$G$101,{4,5,6},FALSE)</f>
        <v>Accessories</v>
      </c>
      <c r="M1136" s="6">
        <f t="array" ref="M1136">VLOOKUP($J1136,'Product_Dim (2)'!$A$2:$G$101,{6},FALSE)</f>
        <v>88.49</v>
      </c>
      <c r="N1136">
        <f>VLOOKUP($J1136,'Product_Dim (2)'!$A$2:$G$101,7,FALSE)</f>
        <v>246</v>
      </c>
      <c r="O1136" t="s">
        <v>1793</v>
      </c>
      <c r="P1136" t="str">
        <f>VLOOKUP($O1136,'Store_Dim (2)'!$A$2:$E$21,2,FALSE)</f>
        <v>Guerrero-Schmitt</v>
      </c>
      <c r="Q1136" t="str">
        <f>VLOOKUP(Table6[[#This Row],[Store_ID]],Table4[],3,FALSE)</f>
        <v>East</v>
      </c>
      <c r="R1136" t="str">
        <f>VLOOKUP(Table6[[#This Row],[Store_ID]],Table4[],4,FALSE)</f>
        <v>East Stevechester</v>
      </c>
      <c r="S1136" t="str">
        <f>VLOOKUP(Table6[[#This Row],[Store_ID]],Table4[],5,FALSE)</f>
        <v>Flagship</v>
      </c>
      <c r="T1136">
        <v>2</v>
      </c>
      <c r="U1136" s="6">
        <v>86.72</v>
      </c>
      <c r="V1136" s="10">
        <v>0.28000000000000003</v>
      </c>
      <c r="W1136" t="s">
        <v>1812</v>
      </c>
      <c r="X1136" s="6">
        <v>124.8768</v>
      </c>
      <c r="AE1136"/>
    </row>
    <row r="1137" spans="1:31" x14ac:dyDescent="0.25">
      <c r="A1137" t="s">
        <v>2944</v>
      </c>
      <c r="B1137" t="str">
        <f>VLOOKUP(Table6[[#This Row],[Customer_ID]],Table1[[Customer_ID]:[Name]],2,FALSE)</f>
        <v>Bryce Hawkins</v>
      </c>
      <c r="C1137" t="str">
        <f>VLOOKUP(Table6[[#This Row],[Customer_ID]],Table1[[Customer_ID]:[City]],5,FALSE)</f>
        <v>Lake Monique</v>
      </c>
      <c r="D1137">
        <f>VLOOKUP(Table6[[#This Row],[Customer_ID]],Table1[],3,FALSE)</f>
        <v>40</v>
      </c>
      <c r="E1137" t="str">
        <f>VLOOKUP(Table6[[#This Row],[Customer_ID]],Table1[],4,FALSE)</f>
        <v>Male</v>
      </c>
      <c r="F1137" t="str">
        <f>VLOOKUP(Table6[[#This Row],[Customer_ID]],Table1[],6,FALSE)</f>
        <v>Utah</v>
      </c>
      <c r="G1137" t="str">
        <f>VLOOKUP(Table6[[#This Row],[Customer_ID]],Table1[],8,FALSE)</f>
        <v>Bronze</v>
      </c>
      <c r="H1137" t="s">
        <v>1303</v>
      </c>
      <c r="I1137" s="16">
        <v>45722</v>
      </c>
      <c r="J1137" t="s">
        <v>1709</v>
      </c>
      <c r="K1137" t="str">
        <f>VLOOKUP($J1137,'Product_Dim (2)'!$A$2:$G$101,{3,4,5,6},FALSE)</f>
        <v>Beauty</v>
      </c>
      <c r="L1137" t="str">
        <f>VLOOKUP($J1137,'Product_Dim (2)'!$A$2:$G$101,{4,5,6},FALSE)</f>
        <v>Makeup</v>
      </c>
      <c r="M1137" s="6">
        <f t="array" ref="M1137">VLOOKUP($J1137,'Product_Dim (2)'!$A$2:$G$101,{6},FALSE)</f>
        <v>183.04</v>
      </c>
      <c r="N1137">
        <f>VLOOKUP($J1137,'Product_Dim (2)'!$A$2:$G$101,7,FALSE)</f>
        <v>457</v>
      </c>
      <c r="O1137" t="s">
        <v>1759</v>
      </c>
      <c r="P1137" t="str">
        <f>VLOOKUP($O1137,'Store_Dim (2)'!$A$2:$E$21,2,FALSE)</f>
        <v>Benson-Elliott</v>
      </c>
      <c r="Q1137" t="str">
        <f>VLOOKUP(Table6[[#This Row],[Store_ID]],Table4[],3,FALSE)</f>
        <v>East</v>
      </c>
      <c r="R1137" t="str">
        <f>VLOOKUP(Table6[[#This Row],[Store_ID]],Table4[],4,FALSE)</f>
        <v>Port Josephberg</v>
      </c>
      <c r="S1137" t="str">
        <f>VLOOKUP(Table6[[#This Row],[Store_ID]],Table4[],5,FALSE)</f>
        <v>Online</v>
      </c>
      <c r="T1137">
        <v>4</v>
      </c>
      <c r="U1137" s="6">
        <v>630.21</v>
      </c>
      <c r="V1137" s="10">
        <v>0.14000000000000001</v>
      </c>
      <c r="W1137" t="s">
        <v>1812</v>
      </c>
      <c r="X1137" s="6">
        <v>2167.9223999999999</v>
      </c>
      <c r="AE1137"/>
    </row>
    <row r="1138" spans="1:31" x14ac:dyDescent="0.25">
      <c r="A1138" t="s">
        <v>2945</v>
      </c>
      <c r="B1138" t="str">
        <f>VLOOKUP(Table6[[#This Row],[Customer_ID]],Table1[[Customer_ID]:[Name]],2,FALSE)</f>
        <v>Melanie Lam</v>
      </c>
      <c r="C1138" t="str">
        <f>VLOOKUP(Table6[[#This Row],[Customer_ID]],Table1[[Customer_ID]:[City]],5,FALSE)</f>
        <v>East Michaelton</v>
      </c>
      <c r="D1138">
        <f>VLOOKUP(Table6[[#This Row],[Customer_ID]],Table1[],3,FALSE)</f>
        <v>32</v>
      </c>
      <c r="E1138" t="str">
        <f>VLOOKUP(Table6[[#This Row],[Customer_ID]],Table1[],4,FALSE)</f>
        <v>Male</v>
      </c>
      <c r="F1138" t="str">
        <f>VLOOKUP(Table6[[#This Row],[Customer_ID]],Table1[],6,FALSE)</f>
        <v>Kansas</v>
      </c>
      <c r="G1138" t="str">
        <f>VLOOKUP(Table6[[#This Row],[Customer_ID]],Table1[],8,FALSE)</f>
        <v>Silver</v>
      </c>
      <c r="H1138" t="s">
        <v>1112</v>
      </c>
      <c r="I1138" s="16">
        <v>45575</v>
      </c>
      <c r="J1138" t="s">
        <v>1649</v>
      </c>
      <c r="K1138" t="str">
        <f>VLOOKUP($J1138,'Product_Dim (2)'!$A$2:$G$101,{3,4,5,6},FALSE)</f>
        <v>Beauty</v>
      </c>
      <c r="L1138" t="str">
        <f>VLOOKUP($J1138,'Product_Dim (2)'!$A$2:$G$101,{4,5,6},FALSE)</f>
        <v>Haircare</v>
      </c>
      <c r="M1138" s="6">
        <f t="array" ref="M1138">VLOOKUP($J1138,'Product_Dim (2)'!$A$2:$G$101,{6},FALSE)</f>
        <v>17.309999999999999</v>
      </c>
      <c r="N1138">
        <f>VLOOKUP($J1138,'Product_Dim (2)'!$A$2:$G$101,7,FALSE)</f>
        <v>399</v>
      </c>
      <c r="O1138" t="s">
        <v>1759</v>
      </c>
      <c r="P1138" t="str">
        <f>VLOOKUP($O1138,'Store_Dim (2)'!$A$2:$E$21,2,FALSE)</f>
        <v>Benson-Elliott</v>
      </c>
      <c r="Q1138" t="str">
        <f>VLOOKUP(Table6[[#This Row],[Store_ID]],Table4[],3,FALSE)</f>
        <v>East</v>
      </c>
      <c r="R1138" t="str">
        <f>VLOOKUP(Table6[[#This Row],[Store_ID]],Table4[],4,FALSE)</f>
        <v>Port Josephberg</v>
      </c>
      <c r="S1138" t="str">
        <f>VLOOKUP(Table6[[#This Row],[Store_ID]],Table4[],5,FALSE)</f>
        <v>Online</v>
      </c>
      <c r="T1138">
        <v>3</v>
      </c>
      <c r="U1138" s="6">
        <v>180.84</v>
      </c>
      <c r="V1138" s="10">
        <v>0.03</v>
      </c>
      <c r="W1138" t="s">
        <v>1809</v>
      </c>
      <c r="X1138" s="6">
        <v>526.24439999999993</v>
      </c>
      <c r="AE1138"/>
    </row>
    <row r="1139" spans="1:31" x14ac:dyDescent="0.25">
      <c r="A1139" t="s">
        <v>2946</v>
      </c>
      <c r="B1139" t="str">
        <f>VLOOKUP(Table6[[#This Row],[Customer_ID]],Table1[[Customer_ID]:[Name]],2,FALSE)</f>
        <v>Caroline Collins</v>
      </c>
      <c r="C1139" t="str">
        <f>VLOOKUP(Table6[[#This Row],[Customer_ID]],Table1[[Customer_ID]:[City]],5,FALSE)</f>
        <v>Nicholasshire</v>
      </c>
      <c r="D1139">
        <f>VLOOKUP(Table6[[#This Row],[Customer_ID]],Table1[],3,FALSE)</f>
        <v>64</v>
      </c>
      <c r="E1139" t="str">
        <f>VLOOKUP(Table6[[#This Row],[Customer_ID]],Table1[],4,FALSE)</f>
        <v>Female</v>
      </c>
      <c r="F1139" t="str">
        <f>VLOOKUP(Table6[[#This Row],[Customer_ID]],Table1[],6,FALSE)</f>
        <v>California</v>
      </c>
      <c r="G1139" t="str">
        <f>VLOOKUP(Table6[[#This Row],[Customer_ID]],Table1[],8,FALSE)</f>
        <v>Silver</v>
      </c>
      <c r="H1139" t="s">
        <v>27</v>
      </c>
      <c r="I1139" s="16">
        <v>45441</v>
      </c>
      <c r="J1139" t="s">
        <v>1659</v>
      </c>
      <c r="K1139" t="str">
        <f>VLOOKUP($J1139,'Product_Dim (2)'!$A$2:$G$101,{3,4,5,6},FALSE)</f>
        <v>Beauty</v>
      </c>
      <c r="L1139" t="str">
        <f>VLOOKUP($J1139,'Product_Dim (2)'!$A$2:$G$101,{4,5,6},FALSE)</f>
        <v>Makeup</v>
      </c>
      <c r="M1139" s="6">
        <f t="array" ref="M1139">VLOOKUP($J1139,'Product_Dim (2)'!$A$2:$G$101,{6},FALSE)</f>
        <v>299.11</v>
      </c>
      <c r="N1139">
        <f>VLOOKUP($J1139,'Product_Dim (2)'!$A$2:$G$101,7,FALSE)</f>
        <v>118</v>
      </c>
      <c r="O1139" t="s">
        <v>1787</v>
      </c>
      <c r="P1139" t="str">
        <f>VLOOKUP($O1139,'Store_Dim (2)'!$A$2:$E$21,2,FALSE)</f>
        <v>Frederick-Wright</v>
      </c>
      <c r="Q1139" t="str">
        <f>VLOOKUP(Table6[[#This Row],[Store_ID]],Table4[],3,FALSE)</f>
        <v>West</v>
      </c>
      <c r="R1139" t="str">
        <f>VLOOKUP(Table6[[#This Row],[Store_ID]],Table4[],4,FALSE)</f>
        <v>New Jimmymouth</v>
      </c>
      <c r="S1139" t="str">
        <f>VLOOKUP(Table6[[#This Row],[Store_ID]],Table4[],5,FALSE)</f>
        <v>Flagship</v>
      </c>
      <c r="T1139">
        <v>1</v>
      </c>
      <c r="U1139" s="6">
        <v>453.41</v>
      </c>
      <c r="V1139" s="10">
        <v>0.04</v>
      </c>
      <c r="W1139" t="s">
        <v>1812</v>
      </c>
      <c r="X1139" s="6">
        <v>435.27359999999999</v>
      </c>
      <c r="AE1139"/>
    </row>
    <row r="1140" spans="1:31" x14ac:dyDescent="0.25">
      <c r="A1140" t="s">
        <v>2947</v>
      </c>
      <c r="B1140" t="str">
        <f>VLOOKUP(Table6[[#This Row],[Customer_ID]],Table1[[Customer_ID]:[Name]],2,FALSE)</f>
        <v>Heather Collins</v>
      </c>
      <c r="C1140" t="str">
        <f>VLOOKUP(Table6[[#This Row],[Customer_ID]],Table1[[Customer_ID]:[City]],5,FALSE)</f>
        <v>Rogerschester</v>
      </c>
      <c r="D1140">
        <f>VLOOKUP(Table6[[#This Row],[Customer_ID]],Table1[],3,FALSE)</f>
        <v>40</v>
      </c>
      <c r="E1140" t="str">
        <f>VLOOKUP(Table6[[#This Row],[Customer_ID]],Table1[],4,FALSE)</f>
        <v>Male</v>
      </c>
      <c r="F1140" t="str">
        <f>VLOOKUP(Table6[[#This Row],[Customer_ID]],Table1[],6,FALSE)</f>
        <v>Idaho</v>
      </c>
      <c r="G1140" t="str">
        <f>VLOOKUP(Table6[[#This Row],[Customer_ID]],Table1[],8,FALSE)</f>
        <v>Platinum</v>
      </c>
      <c r="H1140" t="s">
        <v>103</v>
      </c>
      <c r="I1140" s="16">
        <v>45940</v>
      </c>
      <c r="J1140" t="s">
        <v>1633</v>
      </c>
      <c r="K1140" t="str">
        <f>VLOOKUP($J1140,'Product_Dim (2)'!$A$2:$G$101,{3,4,5,6},FALSE)</f>
        <v>Electronics</v>
      </c>
      <c r="L1140" t="str">
        <f>VLOOKUP($J1140,'Product_Dim (2)'!$A$2:$G$101,{4,5,6},FALSE)</f>
        <v>Accessories</v>
      </c>
      <c r="M1140" s="6">
        <f t="array" ref="M1140">VLOOKUP($J1140,'Product_Dim (2)'!$A$2:$G$101,{6},FALSE)</f>
        <v>88.49</v>
      </c>
      <c r="N1140">
        <f>VLOOKUP($J1140,'Product_Dim (2)'!$A$2:$G$101,7,FALSE)</f>
        <v>246</v>
      </c>
      <c r="O1140" t="s">
        <v>1759</v>
      </c>
      <c r="P1140" t="str">
        <f>VLOOKUP($O1140,'Store_Dim (2)'!$A$2:$E$21,2,FALSE)</f>
        <v>Benson-Elliott</v>
      </c>
      <c r="Q1140" t="str">
        <f>VLOOKUP(Table6[[#This Row],[Store_ID]],Table4[],3,FALSE)</f>
        <v>East</v>
      </c>
      <c r="R1140" t="str">
        <f>VLOOKUP(Table6[[#This Row],[Store_ID]],Table4[],4,FALSE)</f>
        <v>Port Josephberg</v>
      </c>
      <c r="S1140" t="str">
        <f>VLOOKUP(Table6[[#This Row],[Store_ID]],Table4[],5,FALSE)</f>
        <v>Online</v>
      </c>
      <c r="T1140">
        <v>1</v>
      </c>
      <c r="U1140" s="6">
        <v>629.09</v>
      </c>
      <c r="V1140" s="10">
        <v>0.02</v>
      </c>
      <c r="W1140" t="s">
        <v>1807</v>
      </c>
      <c r="X1140" s="6">
        <v>616.50819999999999</v>
      </c>
      <c r="AE1140"/>
    </row>
    <row r="1141" spans="1:31" x14ac:dyDescent="0.25">
      <c r="A1141" t="s">
        <v>2948</v>
      </c>
      <c r="B1141" t="str">
        <f>VLOOKUP(Table6[[#This Row],[Customer_ID]],Table1[[Customer_ID]:[Name]],2,FALSE)</f>
        <v>Paul Fox</v>
      </c>
      <c r="C1141" t="str">
        <f>VLOOKUP(Table6[[#This Row],[Customer_ID]],Table1[[Customer_ID]:[City]],5,FALSE)</f>
        <v>Michaelton</v>
      </c>
      <c r="D1141">
        <f>VLOOKUP(Table6[[#This Row],[Customer_ID]],Table1[],3,FALSE)</f>
        <v>33</v>
      </c>
      <c r="E1141" t="str">
        <f>VLOOKUP(Table6[[#This Row],[Customer_ID]],Table1[],4,FALSE)</f>
        <v>Female</v>
      </c>
      <c r="F1141" t="str">
        <f>VLOOKUP(Table6[[#This Row],[Customer_ID]],Table1[],6,FALSE)</f>
        <v>Hawaii</v>
      </c>
      <c r="G1141" t="str">
        <f>VLOOKUP(Table6[[#This Row],[Customer_ID]],Table1[],8,FALSE)</f>
        <v>Silver</v>
      </c>
      <c r="H1141" t="s">
        <v>97</v>
      </c>
      <c r="I1141" s="16">
        <v>45518</v>
      </c>
      <c r="J1141" t="s">
        <v>1685</v>
      </c>
      <c r="K1141" t="str">
        <f>VLOOKUP($J1141,'Product_Dim (2)'!$A$2:$G$101,{3,4,5,6},FALSE)</f>
        <v>Electronics</v>
      </c>
      <c r="L1141" t="str">
        <f>VLOOKUP($J1141,'Product_Dim (2)'!$A$2:$G$101,{4,5,6},FALSE)</f>
        <v>Appliances</v>
      </c>
      <c r="M1141" s="6">
        <f t="array" ref="M1141">VLOOKUP($J1141,'Product_Dim (2)'!$A$2:$G$101,{6},FALSE)</f>
        <v>480.9</v>
      </c>
      <c r="N1141">
        <f>VLOOKUP($J1141,'Product_Dim (2)'!$A$2:$G$101,7,FALSE)</f>
        <v>104</v>
      </c>
      <c r="O1141" t="s">
        <v>1744</v>
      </c>
      <c r="P1141" t="str">
        <f>VLOOKUP($O1141,'Store_Dim (2)'!$A$2:$E$21,2,FALSE)</f>
        <v>Black-Horn</v>
      </c>
      <c r="Q1141" t="str">
        <f>VLOOKUP(Table6[[#This Row],[Store_ID]],Table4[],3,FALSE)</f>
        <v>South</v>
      </c>
      <c r="R1141" t="str">
        <f>VLOOKUP(Table6[[#This Row],[Store_ID]],Table4[],4,FALSE)</f>
        <v>North Nancyview</v>
      </c>
      <c r="S1141" t="str">
        <f>VLOOKUP(Table6[[#This Row],[Store_ID]],Table4[],5,FALSE)</f>
        <v>Outlet</v>
      </c>
      <c r="T1141">
        <v>2</v>
      </c>
      <c r="U1141" s="6">
        <v>257.45</v>
      </c>
      <c r="V1141" s="10">
        <v>0</v>
      </c>
      <c r="W1141" t="s">
        <v>1812</v>
      </c>
      <c r="X1141" s="6">
        <v>514.9</v>
      </c>
      <c r="AE1141"/>
    </row>
    <row r="1142" spans="1:31" x14ac:dyDescent="0.25">
      <c r="A1142" t="s">
        <v>2949</v>
      </c>
      <c r="B1142" t="str">
        <f>VLOOKUP(Table6[[#This Row],[Customer_ID]],Table1[[Customer_ID]:[Name]],2,FALSE)</f>
        <v>Nicholas Bradshaw</v>
      </c>
      <c r="C1142" t="str">
        <f>VLOOKUP(Table6[[#This Row],[Customer_ID]],Table1[[Customer_ID]:[City]],5,FALSE)</f>
        <v>Murphyfurt</v>
      </c>
      <c r="D1142">
        <f>VLOOKUP(Table6[[#This Row],[Customer_ID]],Table1[],3,FALSE)</f>
        <v>43</v>
      </c>
      <c r="E1142" t="str">
        <f>VLOOKUP(Table6[[#This Row],[Customer_ID]],Table1[],4,FALSE)</f>
        <v>Female</v>
      </c>
      <c r="F1142" t="str">
        <f>VLOOKUP(Table6[[#This Row],[Customer_ID]],Table1[],6,FALSE)</f>
        <v>Utah</v>
      </c>
      <c r="G1142" t="str">
        <f>VLOOKUP(Table6[[#This Row],[Customer_ID]],Table1[],8,FALSE)</f>
        <v>Silver</v>
      </c>
      <c r="H1142" t="s">
        <v>586</v>
      </c>
      <c r="I1142" s="16">
        <v>45861</v>
      </c>
      <c r="J1142" t="s">
        <v>1599</v>
      </c>
      <c r="K1142" t="str">
        <f>VLOOKUP($J1142,'Product_Dim (2)'!$A$2:$G$101,{3,4,5,6},FALSE)</f>
        <v>Electronics</v>
      </c>
      <c r="L1142" t="str">
        <f>VLOOKUP($J1142,'Product_Dim (2)'!$A$2:$G$101,{4,5,6},FALSE)</f>
        <v>Computer</v>
      </c>
      <c r="M1142" s="6">
        <f t="array" ref="M1142">VLOOKUP($J1142,'Product_Dim (2)'!$A$2:$G$101,{6},FALSE)</f>
        <v>419.28</v>
      </c>
      <c r="N1142">
        <f>VLOOKUP($J1142,'Product_Dim (2)'!$A$2:$G$101,7,FALSE)</f>
        <v>86</v>
      </c>
      <c r="O1142" t="s">
        <v>1784</v>
      </c>
      <c r="P1142" t="str">
        <f>VLOOKUP($O1142,'Store_Dim (2)'!$A$2:$E$21,2,FALSE)</f>
        <v>Shelton PLC</v>
      </c>
      <c r="Q1142" t="str">
        <f>VLOOKUP(Table6[[#This Row],[Store_ID]],Table4[],3,FALSE)</f>
        <v>North</v>
      </c>
      <c r="R1142" t="str">
        <f>VLOOKUP(Table6[[#This Row],[Store_ID]],Table4[],4,FALSE)</f>
        <v>East Jenniferstad</v>
      </c>
      <c r="S1142" t="str">
        <f>VLOOKUP(Table6[[#This Row],[Store_ID]],Table4[],5,FALSE)</f>
        <v>Flagship</v>
      </c>
      <c r="T1142">
        <v>2</v>
      </c>
      <c r="U1142" s="6">
        <v>696.61</v>
      </c>
      <c r="V1142" s="10">
        <v>0.17</v>
      </c>
      <c r="W1142" t="s">
        <v>1809</v>
      </c>
      <c r="X1142" s="6">
        <v>1156.3725999999999</v>
      </c>
      <c r="AE1142"/>
    </row>
    <row r="1143" spans="1:31" x14ac:dyDescent="0.25">
      <c r="A1143" t="s">
        <v>2950</v>
      </c>
      <c r="B1143" t="str">
        <f>VLOOKUP(Table6[[#This Row],[Customer_ID]],Table1[[Customer_ID]:[Name]],2,FALSE)</f>
        <v>James Orozco</v>
      </c>
      <c r="C1143" t="str">
        <f>VLOOKUP(Table6[[#This Row],[Customer_ID]],Table1[[Customer_ID]:[City]],5,FALSE)</f>
        <v>Simpsonfort</v>
      </c>
      <c r="D1143">
        <f>VLOOKUP(Table6[[#This Row],[Customer_ID]],Table1[],3,FALSE)</f>
        <v>37</v>
      </c>
      <c r="E1143" t="str">
        <f>VLOOKUP(Table6[[#This Row],[Customer_ID]],Table1[],4,FALSE)</f>
        <v>Female</v>
      </c>
      <c r="F1143" t="str">
        <f>VLOOKUP(Table6[[#This Row],[Customer_ID]],Table1[],6,FALSE)</f>
        <v>Maine</v>
      </c>
      <c r="G1143" t="str">
        <f>VLOOKUP(Table6[[#This Row],[Customer_ID]],Table1[],8,FALSE)</f>
        <v>Gold</v>
      </c>
      <c r="H1143" t="s">
        <v>1153</v>
      </c>
      <c r="I1143" s="16">
        <v>45416</v>
      </c>
      <c r="J1143" t="s">
        <v>1623</v>
      </c>
      <c r="K1143" t="str">
        <f>VLOOKUP($J1143,'Product_Dim (2)'!$A$2:$G$101,{3,4,5,6},FALSE)</f>
        <v>Clothing</v>
      </c>
      <c r="L1143" t="str">
        <f>VLOOKUP($J1143,'Product_Dim (2)'!$A$2:$G$101,{4,5,6},FALSE)</f>
        <v>Outerwear</v>
      </c>
      <c r="M1143" s="6">
        <f t="array" ref="M1143">VLOOKUP($J1143,'Product_Dim (2)'!$A$2:$G$101,{6},FALSE)</f>
        <v>167.34</v>
      </c>
      <c r="N1143">
        <f>VLOOKUP($J1143,'Product_Dim (2)'!$A$2:$G$101,7,FALSE)</f>
        <v>296</v>
      </c>
      <c r="O1143" t="s">
        <v>1762</v>
      </c>
      <c r="P1143" t="str">
        <f>VLOOKUP($O1143,'Store_Dim (2)'!$A$2:$E$21,2,FALSE)</f>
        <v>Martinez-Mullins</v>
      </c>
      <c r="Q1143" t="str">
        <f>VLOOKUP(Table6[[#This Row],[Store_ID]],Table4[],3,FALSE)</f>
        <v>South</v>
      </c>
      <c r="R1143" t="str">
        <f>VLOOKUP(Table6[[#This Row],[Store_ID]],Table4[],4,FALSE)</f>
        <v>Williamsfurt</v>
      </c>
      <c r="S1143" t="str">
        <f>VLOOKUP(Table6[[#This Row],[Store_ID]],Table4[],5,FALSE)</f>
        <v>Online</v>
      </c>
      <c r="T1143">
        <v>2</v>
      </c>
      <c r="U1143" s="6">
        <v>143.79</v>
      </c>
      <c r="V1143" s="10">
        <v>0.1</v>
      </c>
      <c r="W1143" t="s">
        <v>1809</v>
      </c>
      <c r="X1143" s="6">
        <v>258.822</v>
      </c>
      <c r="AE1143"/>
    </row>
    <row r="1144" spans="1:31" x14ac:dyDescent="0.25">
      <c r="A1144" t="s">
        <v>2951</v>
      </c>
      <c r="B1144" t="str">
        <f>VLOOKUP(Table6[[#This Row],[Customer_ID]],Table1[[Customer_ID]:[Name]],2,FALSE)</f>
        <v>Jared Moran</v>
      </c>
      <c r="C1144" t="str">
        <f>VLOOKUP(Table6[[#This Row],[Customer_ID]],Table1[[Customer_ID]:[City]],5,FALSE)</f>
        <v>South David</v>
      </c>
      <c r="D1144">
        <f>VLOOKUP(Table6[[#This Row],[Customer_ID]],Table1[],3,FALSE)</f>
        <v>28</v>
      </c>
      <c r="E1144" t="str">
        <f>VLOOKUP(Table6[[#This Row],[Customer_ID]],Table1[],4,FALSE)</f>
        <v>Female</v>
      </c>
      <c r="F1144" t="str">
        <f>VLOOKUP(Table6[[#This Row],[Customer_ID]],Table1[],6,FALSE)</f>
        <v>West Virginia</v>
      </c>
      <c r="G1144" t="str">
        <f>VLOOKUP(Table6[[#This Row],[Customer_ID]],Table1[],8,FALSE)</f>
        <v>Bronze</v>
      </c>
      <c r="H1144" t="s">
        <v>928</v>
      </c>
      <c r="I1144" s="16">
        <v>45608</v>
      </c>
      <c r="J1144" t="s">
        <v>1697</v>
      </c>
      <c r="K1144" t="str">
        <f>VLOOKUP($J1144,'Product_Dim (2)'!$A$2:$G$101,{3,4,5,6},FALSE)</f>
        <v>Beauty</v>
      </c>
      <c r="L1144" t="str">
        <f>VLOOKUP($J1144,'Product_Dim (2)'!$A$2:$G$101,{4,5,6},FALSE)</f>
        <v>Skincare</v>
      </c>
      <c r="M1144" s="6">
        <f t="array" ref="M1144">VLOOKUP($J1144,'Product_Dim (2)'!$A$2:$G$101,{6},FALSE)</f>
        <v>250.41615384615383</v>
      </c>
      <c r="N1144">
        <f>VLOOKUP($J1144,'Product_Dim (2)'!$A$2:$G$101,7,FALSE)</f>
        <v>159</v>
      </c>
      <c r="O1144" t="s">
        <v>1740</v>
      </c>
      <c r="P1144" t="str">
        <f>VLOOKUP($O1144,'Store_Dim (2)'!$A$2:$E$21,2,FALSE)</f>
        <v>Martinez, Adkins and Johnson</v>
      </c>
      <c r="Q1144" t="str">
        <f>VLOOKUP(Table6[[#This Row],[Store_ID]],Table4[],3,FALSE)</f>
        <v>North</v>
      </c>
      <c r="R1144" t="str">
        <f>VLOOKUP(Table6[[#This Row],[Store_ID]],Table4[],4,FALSE)</f>
        <v>Danielmouth</v>
      </c>
      <c r="S1144" t="str">
        <f>VLOOKUP(Table6[[#This Row],[Store_ID]],Table4[],5,FALSE)</f>
        <v>Flagship</v>
      </c>
      <c r="T1144">
        <v>3</v>
      </c>
      <c r="U1144" s="6">
        <v>460.93</v>
      </c>
      <c r="V1144" s="10">
        <v>0.19</v>
      </c>
      <c r="W1144" t="s">
        <v>1812</v>
      </c>
      <c r="X1144" s="6">
        <v>1120.0599</v>
      </c>
      <c r="AE1144"/>
    </row>
    <row r="1145" spans="1:31" x14ac:dyDescent="0.25">
      <c r="A1145" t="s">
        <v>2952</v>
      </c>
      <c r="B1145" t="str">
        <f>VLOOKUP(Table6[[#This Row],[Customer_ID]],Table1[[Customer_ID]:[Name]],2,FALSE)</f>
        <v>Philip Pennington</v>
      </c>
      <c r="C1145" t="str">
        <f>VLOOKUP(Table6[[#This Row],[Customer_ID]],Table1[[Customer_ID]:[City]],5,FALSE)</f>
        <v>East Valerieview</v>
      </c>
      <c r="D1145">
        <f>VLOOKUP(Table6[[#This Row],[Customer_ID]],Table1[],3,FALSE)</f>
        <v>27</v>
      </c>
      <c r="E1145" t="str">
        <f>VLOOKUP(Table6[[#This Row],[Customer_ID]],Table1[],4,FALSE)</f>
        <v>Female</v>
      </c>
      <c r="F1145" t="str">
        <f>VLOOKUP(Table6[[#This Row],[Customer_ID]],Table1[],6,FALSE)</f>
        <v>Oregon</v>
      </c>
      <c r="G1145" t="str">
        <f>VLOOKUP(Table6[[#This Row],[Customer_ID]],Table1[],8,FALSE)</f>
        <v>Platinum</v>
      </c>
      <c r="H1145" t="s">
        <v>1516</v>
      </c>
      <c r="I1145" s="16">
        <v>45301</v>
      </c>
      <c r="J1145" t="s">
        <v>1587</v>
      </c>
      <c r="K1145" t="str">
        <f>VLOOKUP($J1145,'Product_Dim (2)'!$A$2:$G$101,{3,4,5,6},FALSE)</f>
        <v>Sports</v>
      </c>
      <c r="L1145" t="str">
        <f>VLOOKUP($J1145,'Product_Dim (2)'!$A$2:$G$101,{4,5,6},FALSE)</f>
        <v>Accessories</v>
      </c>
      <c r="M1145" s="6">
        <f t="array" ref="M1145">VLOOKUP($J1145,'Product_Dim (2)'!$A$2:$G$101,{6},FALSE)</f>
        <v>38.76</v>
      </c>
      <c r="N1145">
        <f>VLOOKUP($J1145,'Product_Dim (2)'!$A$2:$G$101,7,FALSE)</f>
        <v>137</v>
      </c>
      <c r="O1145" t="s">
        <v>1769</v>
      </c>
      <c r="P1145" t="str">
        <f>VLOOKUP($O1145,'Store_Dim (2)'!$A$2:$E$21,2,FALSE)</f>
        <v>Moore, Padilla and Butler</v>
      </c>
      <c r="Q1145" t="str">
        <f>VLOOKUP(Table6[[#This Row],[Store_ID]],Table4[],3,FALSE)</f>
        <v>South</v>
      </c>
      <c r="R1145" t="str">
        <f>VLOOKUP(Table6[[#This Row],[Store_ID]],Table4[],4,FALSE)</f>
        <v>East Johnstad</v>
      </c>
      <c r="S1145" t="str">
        <f>VLOOKUP(Table6[[#This Row],[Store_ID]],Table4[],5,FALSE)</f>
        <v>Flagship</v>
      </c>
      <c r="T1145">
        <v>2</v>
      </c>
      <c r="U1145" s="6">
        <v>67.55</v>
      </c>
      <c r="V1145" s="10">
        <v>0.03</v>
      </c>
      <c r="W1145" t="s">
        <v>1807</v>
      </c>
      <c r="X1145" s="6">
        <v>131.047</v>
      </c>
      <c r="AE1145"/>
    </row>
    <row r="1146" spans="1:31" x14ac:dyDescent="0.25">
      <c r="A1146" t="s">
        <v>2953</v>
      </c>
      <c r="B1146" t="str">
        <f>VLOOKUP(Table6[[#This Row],[Customer_ID]],Table1[[Customer_ID]:[Name]],2,FALSE)</f>
        <v>Antonio Jones</v>
      </c>
      <c r="C1146" t="str">
        <f>VLOOKUP(Table6[[#This Row],[Customer_ID]],Table1[[Customer_ID]:[City]],5,FALSE)</f>
        <v>Matthewborough</v>
      </c>
      <c r="D1146">
        <f>VLOOKUP(Table6[[#This Row],[Customer_ID]],Table1[],3,FALSE)</f>
        <v>48</v>
      </c>
      <c r="E1146" t="str">
        <f>VLOOKUP(Table6[[#This Row],[Customer_ID]],Table1[],4,FALSE)</f>
        <v>Male</v>
      </c>
      <c r="F1146" t="str">
        <f>VLOOKUP(Table6[[#This Row],[Customer_ID]],Table1[],6,FALSE)</f>
        <v>Georgia</v>
      </c>
      <c r="G1146" t="str">
        <f>VLOOKUP(Table6[[#This Row],[Customer_ID]],Table1[],8,FALSE)</f>
        <v>Silver</v>
      </c>
      <c r="H1146" t="s">
        <v>678</v>
      </c>
      <c r="I1146" s="16">
        <v>45433</v>
      </c>
      <c r="J1146" t="s">
        <v>1629</v>
      </c>
      <c r="K1146" t="str">
        <f>VLOOKUP($J1146,'Product_Dim (2)'!$A$2:$G$101,{3,4,5,6},FALSE)</f>
        <v>Beauty</v>
      </c>
      <c r="L1146" t="str">
        <f>VLOOKUP($J1146,'Product_Dim (2)'!$A$2:$G$101,{4,5,6},FALSE)</f>
        <v>Fragrance</v>
      </c>
      <c r="M1146" s="6">
        <f t="array" ref="M1146">VLOOKUP($J1146,'Product_Dim (2)'!$A$2:$G$101,{6},FALSE)</f>
        <v>43.29</v>
      </c>
      <c r="N1146">
        <f>VLOOKUP($J1146,'Product_Dim (2)'!$A$2:$G$101,7,FALSE)</f>
        <v>267</v>
      </c>
      <c r="O1146" t="s">
        <v>1740</v>
      </c>
      <c r="P1146" t="str">
        <f>VLOOKUP($O1146,'Store_Dim (2)'!$A$2:$E$21,2,FALSE)</f>
        <v>Martinez, Adkins and Johnson</v>
      </c>
      <c r="Q1146" t="str">
        <f>VLOOKUP(Table6[[#This Row],[Store_ID]],Table4[],3,FALSE)</f>
        <v>North</v>
      </c>
      <c r="R1146" t="str">
        <f>VLOOKUP(Table6[[#This Row],[Store_ID]],Table4[],4,FALSE)</f>
        <v>Danielmouth</v>
      </c>
      <c r="S1146" t="str">
        <f>VLOOKUP(Table6[[#This Row],[Store_ID]],Table4[],5,FALSE)</f>
        <v>Flagship</v>
      </c>
      <c r="T1146">
        <v>3</v>
      </c>
      <c r="U1146" s="6">
        <v>803.31</v>
      </c>
      <c r="V1146" s="10">
        <v>0.1</v>
      </c>
      <c r="W1146" t="s">
        <v>1809</v>
      </c>
      <c r="X1146" s="6">
        <v>2168.9369999999999</v>
      </c>
      <c r="AE1146"/>
    </row>
    <row r="1147" spans="1:31" x14ac:dyDescent="0.25">
      <c r="A1147" t="s">
        <v>2954</v>
      </c>
      <c r="B1147" t="str">
        <f>VLOOKUP(Table6[[#This Row],[Customer_ID]],Table1[[Customer_ID]:[Name]],2,FALSE)</f>
        <v>Summer Weiss</v>
      </c>
      <c r="C1147" t="str">
        <f>VLOOKUP(Table6[[#This Row],[Customer_ID]],Table1[[Customer_ID]:[City]],5,FALSE)</f>
        <v>Phyllisport</v>
      </c>
      <c r="D1147">
        <f>VLOOKUP(Table6[[#This Row],[Customer_ID]],Table1[],3,FALSE)</f>
        <v>37</v>
      </c>
      <c r="E1147" t="str">
        <f>VLOOKUP(Table6[[#This Row],[Customer_ID]],Table1[],4,FALSE)</f>
        <v>Male</v>
      </c>
      <c r="F1147" t="str">
        <f>VLOOKUP(Table6[[#This Row],[Customer_ID]],Table1[],6,FALSE)</f>
        <v>New Jersey</v>
      </c>
      <c r="G1147" t="str">
        <f>VLOOKUP(Table6[[#This Row],[Customer_ID]],Table1[],8,FALSE)</f>
        <v>Bronze</v>
      </c>
      <c r="H1147" t="s">
        <v>1324</v>
      </c>
      <c r="I1147" s="16">
        <v>45821</v>
      </c>
      <c r="J1147" t="s">
        <v>1563</v>
      </c>
      <c r="K1147" t="str">
        <f>VLOOKUP($J1147,'Product_Dim (2)'!$A$2:$G$101,{3,4,5,6},FALSE)</f>
        <v>Beauty</v>
      </c>
      <c r="L1147" t="str">
        <f>VLOOKUP($J1147,'Product_Dim (2)'!$A$2:$G$101,{4,5,6},FALSE)</f>
        <v>Grooming</v>
      </c>
      <c r="M1147" s="6">
        <f t="array" ref="M1147">VLOOKUP($J1147,'Product_Dim (2)'!$A$2:$G$101,{6},FALSE)</f>
        <v>337.42</v>
      </c>
      <c r="N1147">
        <f>VLOOKUP($J1147,'Product_Dim (2)'!$A$2:$G$101,7,FALSE)</f>
        <v>256</v>
      </c>
      <c r="O1147" t="s">
        <v>1780</v>
      </c>
      <c r="P1147" t="str">
        <f>VLOOKUP($O1147,'Store_Dim (2)'!$A$2:$E$21,2,FALSE)</f>
        <v>Gardner, Humphrey and Contreras</v>
      </c>
      <c r="Q1147" t="str">
        <f>VLOOKUP(Table6[[#This Row],[Store_ID]],Table4[],3,FALSE)</f>
        <v>East</v>
      </c>
      <c r="R1147" t="str">
        <f>VLOOKUP(Table6[[#This Row],[Store_ID]],Table4[],4,FALSE)</f>
        <v>Johnsonville</v>
      </c>
      <c r="S1147" t="str">
        <f>VLOOKUP(Table6[[#This Row],[Store_ID]],Table4[],5,FALSE)</f>
        <v>Flagship</v>
      </c>
      <c r="T1147">
        <v>4</v>
      </c>
      <c r="U1147" s="6">
        <v>254.71</v>
      </c>
      <c r="V1147" s="10">
        <v>0.2</v>
      </c>
      <c r="W1147" t="s">
        <v>1812</v>
      </c>
      <c r="X1147" s="6">
        <v>815.07200000000012</v>
      </c>
      <c r="AE1147"/>
    </row>
    <row r="1148" spans="1:31" x14ac:dyDescent="0.25">
      <c r="A1148" t="s">
        <v>2955</v>
      </c>
      <c r="B1148" t="str">
        <f>VLOOKUP(Table6[[#This Row],[Customer_ID]],Table1[[Customer_ID]:[Name]],2,FALSE)</f>
        <v>Sarah Rodgers</v>
      </c>
      <c r="C1148" t="str">
        <f>VLOOKUP(Table6[[#This Row],[Customer_ID]],Table1[[Customer_ID]:[City]],5,FALSE)</f>
        <v>New Julia</v>
      </c>
      <c r="D1148">
        <f>VLOOKUP(Table6[[#This Row],[Customer_ID]],Table1[],3,FALSE)</f>
        <v>23</v>
      </c>
      <c r="E1148" t="str">
        <f>VLOOKUP(Table6[[#This Row],[Customer_ID]],Table1[],4,FALSE)</f>
        <v>Female</v>
      </c>
      <c r="F1148" t="str">
        <f>VLOOKUP(Table6[[#This Row],[Customer_ID]],Table1[],6,FALSE)</f>
        <v>West Virginia</v>
      </c>
      <c r="G1148" t="str">
        <f>VLOOKUP(Table6[[#This Row],[Customer_ID]],Table1[],8,FALSE)</f>
        <v>Gold</v>
      </c>
      <c r="H1148" t="s">
        <v>192</v>
      </c>
      <c r="I1148" s="16">
        <v>45508</v>
      </c>
      <c r="J1148" t="s">
        <v>1631</v>
      </c>
      <c r="K1148" t="str">
        <f>VLOOKUP($J1148,'Product_Dim (2)'!$A$2:$G$101,{3,4,5,6},FALSE)</f>
        <v>Sports</v>
      </c>
      <c r="L1148" t="str">
        <f>VLOOKUP($J1148,'Product_Dim (2)'!$A$2:$G$101,{4,5,6},FALSE)</f>
        <v>Fitness</v>
      </c>
      <c r="M1148" s="6">
        <f t="array" ref="M1148">VLOOKUP($J1148,'Product_Dim (2)'!$A$2:$G$101,{6},FALSE)</f>
        <v>190.29</v>
      </c>
      <c r="N1148">
        <f>VLOOKUP($J1148,'Product_Dim (2)'!$A$2:$G$101,7,FALSE)</f>
        <v>260</v>
      </c>
      <c r="O1148" t="s">
        <v>1752</v>
      </c>
      <c r="P1148" t="str">
        <f>VLOOKUP($O1148,'Store_Dim (2)'!$A$2:$E$21,2,FALSE)</f>
        <v>Alexander Group</v>
      </c>
      <c r="Q1148" t="str">
        <f>VLOOKUP(Table6[[#This Row],[Store_ID]],Table4[],3,FALSE)</f>
        <v>South</v>
      </c>
      <c r="R1148" t="str">
        <f>VLOOKUP(Table6[[#This Row],[Store_ID]],Table4[],4,FALSE)</f>
        <v>Port Sharon</v>
      </c>
      <c r="S1148" t="str">
        <f>VLOOKUP(Table6[[#This Row],[Store_ID]],Table4[],5,FALSE)</f>
        <v>Online</v>
      </c>
      <c r="T1148">
        <v>4</v>
      </c>
      <c r="U1148" s="6">
        <v>594.89</v>
      </c>
      <c r="V1148" s="10">
        <v>0.3</v>
      </c>
      <c r="W1148" t="s">
        <v>1809</v>
      </c>
      <c r="X1148" s="6">
        <v>1665.692</v>
      </c>
      <c r="AE1148"/>
    </row>
    <row r="1149" spans="1:31" x14ac:dyDescent="0.25">
      <c r="A1149" t="s">
        <v>2956</v>
      </c>
      <c r="B1149" t="str">
        <f>VLOOKUP(Table6[[#This Row],[Customer_ID]],Table1[[Customer_ID]:[Name]],2,FALSE)</f>
        <v>Jordan Wells</v>
      </c>
      <c r="C1149" t="str">
        <f>VLOOKUP(Table6[[#This Row],[Customer_ID]],Table1[[Customer_ID]:[City]],5,FALSE)</f>
        <v xml:space="preserve">Phillipschester   </v>
      </c>
      <c r="D1149">
        <f>VLOOKUP(Table6[[#This Row],[Customer_ID]],Table1[],3,FALSE)</f>
        <v>47</v>
      </c>
      <c r="E1149" t="str">
        <f>VLOOKUP(Table6[[#This Row],[Customer_ID]],Table1[],4,FALSE)</f>
        <v>Female</v>
      </c>
      <c r="F1149" t="str">
        <f>VLOOKUP(Table6[[#This Row],[Customer_ID]],Table1[],6,FALSE)</f>
        <v>New Jersey</v>
      </c>
      <c r="G1149" t="str">
        <f>VLOOKUP(Table6[[#This Row],[Customer_ID]],Table1[],8,FALSE)</f>
        <v>Gold</v>
      </c>
      <c r="H1149" t="s">
        <v>705</v>
      </c>
      <c r="I1149" s="16">
        <v>45854</v>
      </c>
      <c r="J1149" t="s">
        <v>1713</v>
      </c>
      <c r="K1149" t="str">
        <f>VLOOKUP($J1149,'Product_Dim (2)'!$A$2:$G$101,{3,4,5,6},FALSE)</f>
        <v>Clothing</v>
      </c>
      <c r="L1149" t="str">
        <f>VLOOKUP($J1149,'Product_Dim (2)'!$A$2:$G$101,{4,5,6},FALSE)</f>
        <v>Footwear</v>
      </c>
      <c r="M1149" s="6">
        <f t="array" ref="M1149">VLOOKUP($J1149,'Product_Dim (2)'!$A$2:$G$101,{6},FALSE)</f>
        <v>438.25</v>
      </c>
      <c r="N1149">
        <f>VLOOKUP($J1149,'Product_Dim (2)'!$A$2:$G$101,7,FALSE)</f>
        <v>496</v>
      </c>
      <c r="O1149" t="s">
        <v>1735</v>
      </c>
      <c r="P1149" t="str">
        <f>VLOOKUP($O1149,'Store_Dim (2)'!$A$2:$E$21,2,FALSE)</f>
        <v>Rivera-Warner</v>
      </c>
      <c r="Q1149" t="str">
        <f>VLOOKUP(Table6[[#This Row],[Store_ID]],Table4[],3,FALSE)</f>
        <v>East</v>
      </c>
      <c r="R1149" t="str">
        <f>VLOOKUP(Table6[[#This Row],[Store_ID]],Table4[],4,FALSE)</f>
        <v>Washingtonfurt</v>
      </c>
      <c r="S1149" t="str">
        <f>VLOOKUP(Table6[[#This Row],[Store_ID]],Table4[],5,FALSE)</f>
        <v>Flagship</v>
      </c>
      <c r="T1149">
        <v>2</v>
      </c>
      <c r="U1149" s="6">
        <v>844.31</v>
      </c>
      <c r="V1149" s="10">
        <v>7.0000000000000007E-2</v>
      </c>
      <c r="W1149" t="s">
        <v>1809</v>
      </c>
      <c r="X1149" s="6">
        <v>1570.4166</v>
      </c>
      <c r="AE1149"/>
    </row>
    <row r="1150" spans="1:31" x14ac:dyDescent="0.25">
      <c r="A1150" t="s">
        <v>2957</v>
      </c>
      <c r="B1150" t="str">
        <f>VLOOKUP(Table6[[#This Row],[Customer_ID]],Table1[[Customer_ID]:[Name]],2,FALSE)</f>
        <v>Morgan Bowen</v>
      </c>
      <c r="C1150" t="str">
        <f>VLOOKUP(Table6[[#This Row],[Customer_ID]],Table1[[Customer_ID]:[City]],5,FALSE)</f>
        <v>Parksfort</v>
      </c>
      <c r="D1150">
        <f>VLOOKUP(Table6[[#This Row],[Customer_ID]],Table1[],3,FALSE)</f>
        <v>54</v>
      </c>
      <c r="E1150" t="str">
        <f>VLOOKUP(Table6[[#This Row],[Customer_ID]],Table1[],4,FALSE)</f>
        <v>Male</v>
      </c>
      <c r="F1150" t="str">
        <f>VLOOKUP(Table6[[#This Row],[Customer_ID]],Table1[],6,FALSE)</f>
        <v>Washington</v>
      </c>
      <c r="G1150" t="str">
        <f>VLOOKUP(Table6[[#This Row],[Customer_ID]],Table1[],8,FALSE)</f>
        <v>Gold</v>
      </c>
      <c r="H1150" t="s">
        <v>453</v>
      </c>
      <c r="I1150" s="16">
        <v>45569</v>
      </c>
      <c r="J1150" t="s">
        <v>1561</v>
      </c>
      <c r="K1150" t="str">
        <f>VLOOKUP($J1150,'Product_Dim (2)'!$A$2:$G$101,{3,4,5,6},FALSE)</f>
        <v>Electronics</v>
      </c>
      <c r="L1150" t="str">
        <f>VLOOKUP($J1150,'Product_Dim (2)'!$A$2:$G$101,{4,5,6},FALSE)</f>
        <v>Appliances</v>
      </c>
      <c r="M1150" s="6">
        <f t="array" ref="M1150">VLOOKUP($J1150,'Product_Dim (2)'!$A$2:$G$101,{6},FALSE)</f>
        <v>465.34</v>
      </c>
      <c r="N1150">
        <f>VLOOKUP($J1150,'Product_Dim (2)'!$A$2:$G$101,7,FALSE)</f>
        <v>301</v>
      </c>
      <c r="O1150" t="s">
        <v>1759</v>
      </c>
      <c r="P1150" t="str">
        <f>VLOOKUP($O1150,'Store_Dim (2)'!$A$2:$E$21,2,FALSE)</f>
        <v>Benson-Elliott</v>
      </c>
      <c r="Q1150" t="str">
        <f>VLOOKUP(Table6[[#This Row],[Store_ID]],Table4[],3,FALSE)</f>
        <v>East</v>
      </c>
      <c r="R1150" t="str">
        <f>VLOOKUP(Table6[[#This Row],[Store_ID]],Table4[],4,FALSE)</f>
        <v>Port Josephberg</v>
      </c>
      <c r="S1150" t="str">
        <f>VLOOKUP(Table6[[#This Row],[Store_ID]],Table4[],5,FALSE)</f>
        <v>Online</v>
      </c>
      <c r="T1150">
        <v>4</v>
      </c>
      <c r="U1150" s="6">
        <v>101.33</v>
      </c>
      <c r="V1150" s="10">
        <v>0</v>
      </c>
      <c r="W1150" t="s">
        <v>1807</v>
      </c>
      <c r="X1150" s="6">
        <v>405.32</v>
      </c>
      <c r="AE1150"/>
    </row>
    <row r="1151" spans="1:31" x14ac:dyDescent="0.25">
      <c r="A1151" t="s">
        <v>2958</v>
      </c>
      <c r="B1151" t="str">
        <f>VLOOKUP(Table6[[#This Row],[Customer_ID]],Table1[[Customer_ID]:[Name]],2,FALSE)</f>
        <v>Joseph Richards</v>
      </c>
      <c r="C1151" t="str">
        <f>VLOOKUP(Table6[[#This Row],[Customer_ID]],Table1[[Customer_ID]:[City]],5,FALSE)</f>
        <v>Wigginsville</v>
      </c>
      <c r="D1151">
        <f>VLOOKUP(Table6[[#This Row],[Customer_ID]],Table1[],3,FALSE)</f>
        <v>34</v>
      </c>
      <c r="E1151" t="str">
        <f>VLOOKUP(Table6[[#This Row],[Customer_ID]],Table1[],4,FALSE)</f>
        <v>Female</v>
      </c>
      <c r="F1151" t="str">
        <f>VLOOKUP(Table6[[#This Row],[Customer_ID]],Table1[],6,FALSE)</f>
        <v>Alabama</v>
      </c>
      <c r="G1151" t="str">
        <f>VLOOKUP(Table6[[#This Row],[Customer_ID]],Table1[],8,FALSE)</f>
        <v>Bronze</v>
      </c>
      <c r="H1151" t="s">
        <v>444</v>
      </c>
      <c r="I1151" s="16">
        <v>45824</v>
      </c>
      <c r="J1151" t="s">
        <v>1583</v>
      </c>
      <c r="K1151" t="str">
        <f>VLOOKUP($J1151,'Product_Dim (2)'!$A$2:$G$101,{3,4,5,6},FALSE)</f>
        <v>Electronics</v>
      </c>
      <c r="L1151" t="str">
        <f>VLOOKUP($J1151,'Product_Dim (2)'!$A$2:$G$101,{4,5,6},FALSE)</f>
        <v>Audio</v>
      </c>
      <c r="M1151" s="6">
        <f t="array" ref="M1151">VLOOKUP($J1151,'Product_Dim (2)'!$A$2:$G$101,{6},FALSE)</f>
        <v>322.41000000000003</v>
      </c>
      <c r="N1151">
        <f>VLOOKUP($J1151,'Product_Dim (2)'!$A$2:$G$101,7,FALSE)</f>
        <v>213</v>
      </c>
      <c r="O1151" t="s">
        <v>1765</v>
      </c>
      <c r="P1151" t="str">
        <f>VLOOKUP($O1151,'Store_Dim (2)'!$A$2:$E$21,2,FALSE)</f>
        <v>Bean, Jones and Park</v>
      </c>
      <c r="Q1151" t="str">
        <f>VLOOKUP(Table6[[#This Row],[Store_ID]],Table4[],3,FALSE)</f>
        <v>West</v>
      </c>
      <c r="R1151" t="str">
        <f>VLOOKUP(Table6[[#This Row],[Store_ID]],Table4[],4,FALSE)</f>
        <v>Thompsonborough</v>
      </c>
      <c r="S1151" t="str">
        <f>VLOOKUP(Table6[[#This Row],[Store_ID]],Table4[],5,FALSE)</f>
        <v>Online</v>
      </c>
      <c r="T1151">
        <v>3</v>
      </c>
      <c r="U1151" s="6">
        <v>922.56</v>
      </c>
      <c r="V1151" s="10">
        <v>0.18</v>
      </c>
      <c r="W1151" t="s">
        <v>1809</v>
      </c>
      <c r="X1151" s="6">
        <v>2269.4976000000001</v>
      </c>
      <c r="AE1151"/>
    </row>
    <row r="1152" spans="1:31" x14ac:dyDescent="0.25">
      <c r="A1152" t="s">
        <v>2959</v>
      </c>
      <c r="B1152" t="str">
        <f>VLOOKUP(Table6[[#This Row],[Customer_ID]],Table1[[Customer_ID]:[Name]],2,FALSE)</f>
        <v>Summer Weiss</v>
      </c>
      <c r="C1152" t="str">
        <f>VLOOKUP(Table6[[#This Row],[Customer_ID]],Table1[[Customer_ID]:[City]],5,FALSE)</f>
        <v>Phyllisport</v>
      </c>
      <c r="D1152">
        <f>VLOOKUP(Table6[[#This Row],[Customer_ID]],Table1[],3,FALSE)</f>
        <v>37</v>
      </c>
      <c r="E1152" t="str">
        <f>VLOOKUP(Table6[[#This Row],[Customer_ID]],Table1[],4,FALSE)</f>
        <v>Male</v>
      </c>
      <c r="F1152" t="str">
        <f>VLOOKUP(Table6[[#This Row],[Customer_ID]],Table1[],6,FALSE)</f>
        <v>New Jersey</v>
      </c>
      <c r="G1152" t="str">
        <f>VLOOKUP(Table6[[#This Row],[Customer_ID]],Table1[],8,FALSE)</f>
        <v>Bronze</v>
      </c>
      <c r="H1152" t="s">
        <v>1324</v>
      </c>
      <c r="I1152" s="16">
        <v>45352</v>
      </c>
      <c r="J1152" t="s">
        <v>1607</v>
      </c>
      <c r="K1152" t="str">
        <f>VLOOKUP($J1152,'Product_Dim (2)'!$A$2:$G$101,{3,4,5,6},FALSE)</f>
        <v>Sports</v>
      </c>
      <c r="L1152" t="str">
        <f>VLOOKUP($J1152,'Product_Dim (2)'!$A$2:$G$101,{4,5,6},FALSE)</f>
        <v>Outdoor</v>
      </c>
      <c r="M1152" s="6">
        <f t="array" ref="M1152">VLOOKUP($J1152,'Product_Dim (2)'!$A$2:$G$101,{6},FALSE)</f>
        <v>135.61000000000001</v>
      </c>
      <c r="N1152">
        <f>VLOOKUP($J1152,'Product_Dim (2)'!$A$2:$G$101,7,FALSE)</f>
        <v>394</v>
      </c>
      <c r="O1152" t="s">
        <v>1782</v>
      </c>
      <c r="P1152" t="str">
        <f>VLOOKUP($O1152,'Store_Dim (2)'!$A$2:$E$21,2,FALSE)</f>
        <v>Mcdonald Inc</v>
      </c>
      <c r="Q1152" t="str">
        <f>VLOOKUP(Table6[[#This Row],[Store_ID]],Table4[],3,FALSE)</f>
        <v>South</v>
      </c>
      <c r="R1152" t="str">
        <f>VLOOKUP(Table6[[#This Row],[Store_ID]],Table4[],4,FALSE)</f>
        <v>Christopherland</v>
      </c>
      <c r="S1152" t="str">
        <f>VLOOKUP(Table6[[#This Row],[Store_ID]],Table4[],5,FALSE)</f>
        <v>Outlet</v>
      </c>
      <c r="T1152">
        <v>4</v>
      </c>
      <c r="U1152" s="6">
        <v>867.19</v>
      </c>
      <c r="V1152" s="10">
        <v>7.0000000000000007E-2</v>
      </c>
      <c r="W1152" t="s">
        <v>1812</v>
      </c>
      <c r="X1152" s="6">
        <v>3225.9468000000002</v>
      </c>
      <c r="AE1152"/>
    </row>
    <row r="1153" spans="1:31" x14ac:dyDescent="0.25">
      <c r="A1153" t="s">
        <v>2960</v>
      </c>
      <c r="B1153" t="str">
        <f>VLOOKUP(Table6[[#This Row],[Customer_ID]],Table1[[Customer_ID]:[Name]],2,FALSE)</f>
        <v>Amber Jackson</v>
      </c>
      <c r="C1153" t="str">
        <f>VLOOKUP(Table6[[#This Row],[Customer_ID]],Table1[[Customer_ID]:[City]],5,FALSE)</f>
        <v>Deborahborough</v>
      </c>
      <c r="D1153">
        <f>VLOOKUP(Table6[[#This Row],[Customer_ID]],Table1[],3,FALSE)</f>
        <v>29</v>
      </c>
      <c r="E1153" t="str">
        <f>VLOOKUP(Table6[[#This Row],[Customer_ID]],Table1[],4,FALSE)</f>
        <v>Female</v>
      </c>
      <c r="F1153" t="str">
        <f>VLOOKUP(Table6[[#This Row],[Customer_ID]],Table1[],6,FALSE)</f>
        <v>South Dakota</v>
      </c>
      <c r="G1153" t="str">
        <f>VLOOKUP(Table6[[#This Row],[Customer_ID]],Table1[],8,FALSE)</f>
        <v>Platinum</v>
      </c>
      <c r="H1153" t="s">
        <v>36</v>
      </c>
      <c r="I1153" s="16">
        <v>45454</v>
      </c>
      <c r="J1153" t="s">
        <v>1697</v>
      </c>
      <c r="K1153" t="str">
        <f>VLOOKUP($J1153,'Product_Dim (2)'!$A$2:$G$101,{3,4,5,6},FALSE)</f>
        <v>Beauty</v>
      </c>
      <c r="L1153" t="str">
        <f>VLOOKUP($J1153,'Product_Dim (2)'!$A$2:$G$101,{4,5,6},FALSE)</f>
        <v>Skincare</v>
      </c>
      <c r="M1153" s="6">
        <f t="array" ref="M1153">VLOOKUP($J1153,'Product_Dim (2)'!$A$2:$G$101,{6},FALSE)</f>
        <v>250.41615384615383</v>
      </c>
      <c r="N1153">
        <f>VLOOKUP($J1153,'Product_Dim (2)'!$A$2:$G$101,7,FALSE)</f>
        <v>159</v>
      </c>
      <c r="O1153" t="s">
        <v>1790</v>
      </c>
      <c r="P1153" t="str">
        <f>VLOOKUP($O1153,'Store_Dim (2)'!$A$2:$E$21,2,FALSE)</f>
        <v>Holloway Ltd</v>
      </c>
      <c r="Q1153" t="str">
        <f>VLOOKUP(Table6[[#This Row],[Store_ID]],Table4[],3,FALSE)</f>
        <v>North</v>
      </c>
      <c r="R1153" t="str">
        <f>VLOOKUP(Table6[[#This Row],[Store_ID]],Table4[],4,FALSE)</f>
        <v>Bensonhaven</v>
      </c>
      <c r="S1153" t="str">
        <f>VLOOKUP(Table6[[#This Row],[Store_ID]],Table4[],5,FALSE)</f>
        <v>Flagship</v>
      </c>
      <c r="T1153">
        <v>3</v>
      </c>
      <c r="U1153" s="6">
        <v>816.87</v>
      </c>
      <c r="V1153" s="10">
        <v>0.14000000000000001</v>
      </c>
      <c r="W1153" t="s">
        <v>1809</v>
      </c>
      <c r="X1153" s="6">
        <v>2107.5246000000002</v>
      </c>
      <c r="AE1153"/>
    </row>
    <row r="1154" spans="1:31" x14ac:dyDescent="0.25">
      <c r="A1154" t="s">
        <v>2961</v>
      </c>
      <c r="B1154" t="str">
        <f>VLOOKUP(Table6[[#This Row],[Customer_ID]],Table1[[Customer_ID]:[Name]],2,FALSE)</f>
        <v>Jordan Medina</v>
      </c>
      <c r="C1154" t="str">
        <f>VLOOKUP(Table6[[#This Row],[Customer_ID]],Table1[[Customer_ID]:[City]],5,FALSE)</f>
        <v>Robinchester</v>
      </c>
      <c r="D1154">
        <f>VLOOKUP(Table6[[#This Row],[Customer_ID]],Table1[],3,FALSE)</f>
        <v>33</v>
      </c>
      <c r="E1154" t="str">
        <f>VLOOKUP(Table6[[#This Row],[Customer_ID]],Table1[],4,FALSE)</f>
        <v>Male</v>
      </c>
      <c r="F1154" t="str">
        <f>VLOOKUP(Table6[[#This Row],[Customer_ID]],Table1[],6,FALSE)</f>
        <v>Florida</v>
      </c>
      <c r="G1154" t="str">
        <f>VLOOKUP(Table6[[#This Row],[Customer_ID]],Table1[],8,FALSE)</f>
        <v>Bronze</v>
      </c>
      <c r="H1154" t="s">
        <v>1461</v>
      </c>
      <c r="I1154" s="16">
        <v>45924</v>
      </c>
      <c r="J1154" t="s">
        <v>1661</v>
      </c>
      <c r="K1154" t="str">
        <f>VLOOKUP($J1154,'Product_Dim (2)'!$A$2:$G$101,{3,4,5,6},FALSE)</f>
        <v>Sports</v>
      </c>
      <c r="L1154" t="str">
        <f>VLOOKUP($J1154,'Product_Dim (2)'!$A$2:$G$101,{4,5,6},FALSE)</f>
        <v>Fitness</v>
      </c>
      <c r="M1154" s="6">
        <f t="array" ref="M1154">VLOOKUP($J1154,'Product_Dim (2)'!$A$2:$G$101,{6},FALSE)</f>
        <v>240.63</v>
      </c>
      <c r="N1154">
        <f>VLOOKUP($J1154,'Product_Dim (2)'!$A$2:$G$101,7,FALSE)</f>
        <v>423</v>
      </c>
      <c r="O1154" t="s">
        <v>1749</v>
      </c>
      <c r="P1154" t="str">
        <f>VLOOKUP($O1154,'Store_Dim (2)'!$A$2:$E$21,2,FALSE)</f>
        <v>Johnson-Wright</v>
      </c>
      <c r="Q1154" t="str">
        <f>VLOOKUP(Table6[[#This Row],[Store_ID]],Table4[],3,FALSE)</f>
        <v>North</v>
      </c>
      <c r="R1154" t="str">
        <f>VLOOKUP(Table6[[#This Row],[Store_ID]],Table4[],4,FALSE)</f>
        <v>Hoodberg</v>
      </c>
      <c r="S1154" t="str">
        <f>VLOOKUP(Table6[[#This Row],[Store_ID]],Table4[],5,FALSE)</f>
        <v>Outlet</v>
      </c>
      <c r="T1154">
        <v>3</v>
      </c>
      <c r="U1154" s="6">
        <v>258.06</v>
      </c>
      <c r="V1154" s="10">
        <v>0</v>
      </c>
      <c r="W1154" t="s">
        <v>1809</v>
      </c>
      <c r="X1154" s="6">
        <v>774.18000000000006</v>
      </c>
      <c r="AE1154"/>
    </row>
    <row r="1155" spans="1:31" x14ac:dyDescent="0.25">
      <c r="A1155" t="s">
        <v>2962</v>
      </c>
      <c r="B1155" t="str">
        <f>VLOOKUP(Table6[[#This Row],[Customer_ID]],Table1[[Customer_ID]:[Name]],2,FALSE)</f>
        <v>Jason Mullins</v>
      </c>
      <c r="C1155" t="str">
        <f>VLOOKUP(Table6[[#This Row],[Customer_ID]],Table1[[Customer_ID]:[City]],5,FALSE)</f>
        <v>Brianchester</v>
      </c>
      <c r="D1155">
        <f>VLOOKUP(Table6[[#This Row],[Customer_ID]],Table1[],3,FALSE)</f>
        <v>47</v>
      </c>
      <c r="E1155" t="str">
        <f>VLOOKUP(Table6[[#This Row],[Customer_ID]],Table1[],4,FALSE)</f>
        <v>Female</v>
      </c>
      <c r="F1155" t="str">
        <f>VLOOKUP(Table6[[#This Row],[Customer_ID]],Table1[],6,FALSE)</f>
        <v>Delaware</v>
      </c>
      <c r="G1155" t="str">
        <f>VLOOKUP(Table6[[#This Row],[Customer_ID]],Table1[],8,FALSE)</f>
        <v>Silver</v>
      </c>
      <c r="H1155" t="s">
        <v>974</v>
      </c>
      <c r="I1155" s="16">
        <v>45694</v>
      </c>
      <c r="J1155" t="s">
        <v>1607</v>
      </c>
      <c r="K1155" t="str">
        <f>VLOOKUP($J1155,'Product_Dim (2)'!$A$2:$G$101,{3,4,5,6},FALSE)</f>
        <v>Sports</v>
      </c>
      <c r="L1155" t="str">
        <f>VLOOKUP($J1155,'Product_Dim (2)'!$A$2:$G$101,{4,5,6},FALSE)</f>
        <v>Outdoor</v>
      </c>
      <c r="M1155" s="6">
        <f t="array" ref="M1155">VLOOKUP($J1155,'Product_Dim (2)'!$A$2:$G$101,{6},FALSE)</f>
        <v>135.61000000000001</v>
      </c>
      <c r="N1155">
        <f>VLOOKUP($J1155,'Product_Dim (2)'!$A$2:$G$101,7,FALSE)</f>
        <v>394</v>
      </c>
      <c r="O1155" t="s">
        <v>1782</v>
      </c>
      <c r="P1155" t="str">
        <f>VLOOKUP($O1155,'Store_Dim (2)'!$A$2:$E$21,2,FALSE)</f>
        <v>Mcdonald Inc</v>
      </c>
      <c r="Q1155" t="str">
        <f>VLOOKUP(Table6[[#This Row],[Store_ID]],Table4[],3,FALSE)</f>
        <v>South</v>
      </c>
      <c r="R1155" t="str">
        <f>VLOOKUP(Table6[[#This Row],[Store_ID]],Table4[],4,FALSE)</f>
        <v>Christopherland</v>
      </c>
      <c r="S1155" t="str">
        <f>VLOOKUP(Table6[[#This Row],[Store_ID]],Table4[],5,FALSE)</f>
        <v>Outlet</v>
      </c>
      <c r="T1155">
        <v>2</v>
      </c>
      <c r="U1155" s="6">
        <v>574.58000000000004</v>
      </c>
      <c r="V1155" s="10">
        <v>0.06</v>
      </c>
      <c r="W1155" t="s">
        <v>1807</v>
      </c>
      <c r="X1155" s="6">
        <v>1080.2103999999999</v>
      </c>
      <c r="AE1155"/>
    </row>
    <row r="1156" spans="1:31" x14ac:dyDescent="0.25">
      <c r="A1156" t="s">
        <v>2963</v>
      </c>
      <c r="B1156" t="str">
        <f>VLOOKUP(Table6[[#This Row],[Customer_ID]],Table1[[Customer_ID]:[Name]],2,FALSE)</f>
        <v>Paul Fox</v>
      </c>
      <c r="C1156" t="str">
        <f>VLOOKUP(Table6[[#This Row],[Customer_ID]],Table1[[Customer_ID]:[City]],5,FALSE)</f>
        <v>Michaelton</v>
      </c>
      <c r="D1156">
        <f>VLOOKUP(Table6[[#This Row],[Customer_ID]],Table1[],3,FALSE)</f>
        <v>33</v>
      </c>
      <c r="E1156" t="str">
        <f>VLOOKUP(Table6[[#This Row],[Customer_ID]],Table1[],4,FALSE)</f>
        <v>Female</v>
      </c>
      <c r="F1156" t="str">
        <f>VLOOKUP(Table6[[#This Row],[Customer_ID]],Table1[],6,FALSE)</f>
        <v>Hawaii</v>
      </c>
      <c r="G1156" t="str">
        <f>VLOOKUP(Table6[[#This Row],[Customer_ID]],Table1[],8,FALSE)</f>
        <v>Silver</v>
      </c>
      <c r="H1156" t="s">
        <v>97</v>
      </c>
      <c r="I1156" s="16">
        <v>45587</v>
      </c>
      <c r="J1156" t="s">
        <v>1697</v>
      </c>
      <c r="K1156" t="str">
        <f>VLOOKUP($J1156,'Product_Dim (2)'!$A$2:$G$101,{3,4,5,6},FALSE)</f>
        <v>Beauty</v>
      </c>
      <c r="L1156" t="str">
        <f>VLOOKUP($J1156,'Product_Dim (2)'!$A$2:$G$101,{4,5,6},FALSE)</f>
        <v>Skincare</v>
      </c>
      <c r="M1156" s="6">
        <f t="array" ref="M1156">VLOOKUP($J1156,'Product_Dim (2)'!$A$2:$G$101,{6},FALSE)</f>
        <v>250.41615384615383</v>
      </c>
      <c r="N1156">
        <f>VLOOKUP($J1156,'Product_Dim (2)'!$A$2:$G$101,7,FALSE)</f>
        <v>159</v>
      </c>
      <c r="O1156" t="s">
        <v>1759</v>
      </c>
      <c r="P1156" t="str">
        <f>VLOOKUP($O1156,'Store_Dim (2)'!$A$2:$E$21,2,FALSE)</f>
        <v>Benson-Elliott</v>
      </c>
      <c r="Q1156" t="str">
        <f>VLOOKUP(Table6[[#This Row],[Store_ID]],Table4[],3,FALSE)</f>
        <v>East</v>
      </c>
      <c r="R1156" t="str">
        <f>VLOOKUP(Table6[[#This Row],[Store_ID]],Table4[],4,FALSE)</f>
        <v>Port Josephberg</v>
      </c>
      <c r="S1156" t="str">
        <f>VLOOKUP(Table6[[#This Row],[Store_ID]],Table4[],5,FALSE)</f>
        <v>Online</v>
      </c>
      <c r="T1156">
        <v>2</v>
      </c>
      <c r="U1156" s="6">
        <v>472.18</v>
      </c>
      <c r="V1156" s="10">
        <v>0.27</v>
      </c>
      <c r="W1156" t="s">
        <v>1809</v>
      </c>
      <c r="X1156" s="6">
        <v>689.38279999999997</v>
      </c>
      <c r="AE1156"/>
    </row>
    <row r="1157" spans="1:31" x14ac:dyDescent="0.25">
      <c r="A1157" t="s">
        <v>2964</v>
      </c>
      <c r="B1157" t="str">
        <f>VLOOKUP(Table6[[#This Row],[Customer_ID]],Table1[[Customer_ID]:[Name]],2,FALSE)</f>
        <v>Eric Davis</v>
      </c>
      <c r="C1157" t="str">
        <f>VLOOKUP(Table6[[#This Row],[Customer_ID]],Table1[[Customer_ID]:[City]],5,FALSE)</f>
        <v>Johntown</v>
      </c>
      <c r="D1157">
        <f>VLOOKUP(Table6[[#This Row],[Customer_ID]],Table1[],3,FALSE)</f>
        <v>27</v>
      </c>
      <c r="E1157" t="str">
        <f>VLOOKUP(Table6[[#This Row],[Customer_ID]],Table1[],4,FALSE)</f>
        <v>Male</v>
      </c>
      <c r="F1157" t="str">
        <f>VLOOKUP(Table6[[#This Row],[Customer_ID]],Table1[],6,FALSE)</f>
        <v>Colorado</v>
      </c>
      <c r="G1157" t="str">
        <f>VLOOKUP(Table6[[#This Row],[Customer_ID]],Table1[],8,FALSE)</f>
        <v>Bronze</v>
      </c>
      <c r="H1157" t="s">
        <v>1057</v>
      </c>
      <c r="I1157" s="16">
        <v>45556</v>
      </c>
      <c r="J1157" t="s">
        <v>1613</v>
      </c>
      <c r="K1157" t="str">
        <f>VLOOKUP($J1157,'Product_Dim (2)'!$A$2:$G$101,{3,4,5,6},FALSE)</f>
        <v>Sports</v>
      </c>
      <c r="L1157" t="str">
        <f>VLOOKUP($J1157,'Product_Dim (2)'!$A$2:$G$101,{4,5,6},FALSE)</f>
        <v>Fitness</v>
      </c>
      <c r="M1157" s="6">
        <f t="array" ref="M1157">VLOOKUP($J1157,'Product_Dim (2)'!$A$2:$G$101,{6},FALSE)</f>
        <v>313.26</v>
      </c>
      <c r="N1157">
        <f>VLOOKUP($J1157,'Product_Dim (2)'!$A$2:$G$101,7,FALSE)</f>
        <v>369</v>
      </c>
      <c r="O1157" t="s">
        <v>1756</v>
      </c>
      <c r="P1157" t="str">
        <f>VLOOKUP($O1157,'Store_Dim (2)'!$A$2:$E$21,2,FALSE)</f>
        <v>Gray Ltd</v>
      </c>
      <c r="Q1157" t="str">
        <f>VLOOKUP(Table6[[#This Row],[Store_ID]],Table4[],3,FALSE)</f>
        <v>North</v>
      </c>
      <c r="R1157" t="str">
        <f>VLOOKUP(Table6[[#This Row],[Store_ID]],Table4[],4,FALSE)</f>
        <v>New Michaelchester</v>
      </c>
      <c r="S1157" t="str">
        <f>VLOOKUP(Table6[[#This Row],[Store_ID]],Table4[],5,FALSE)</f>
        <v>Outlet</v>
      </c>
      <c r="T1157">
        <v>2</v>
      </c>
      <c r="U1157" s="6">
        <v>20.47</v>
      </c>
      <c r="V1157" s="10">
        <v>0.12</v>
      </c>
      <c r="W1157" t="s">
        <v>1812</v>
      </c>
      <c r="X1157" s="6">
        <v>36.027200000000001</v>
      </c>
      <c r="AE1157"/>
    </row>
    <row r="1158" spans="1:31" x14ac:dyDescent="0.25">
      <c r="A1158" t="s">
        <v>2965</v>
      </c>
      <c r="B1158" t="str">
        <f>VLOOKUP(Table6[[#This Row],[Customer_ID]],Table1[[Customer_ID]:[Name]],2,FALSE)</f>
        <v>Jonathan Steele</v>
      </c>
      <c r="C1158" t="str">
        <f>VLOOKUP(Table6[[#This Row],[Customer_ID]],Table1[[Customer_ID]:[City]],5,FALSE)</f>
        <v>Molinabury</v>
      </c>
      <c r="D1158">
        <f>VLOOKUP(Table6[[#This Row],[Customer_ID]],Table1[],3,FALSE)</f>
        <v>52</v>
      </c>
      <c r="E1158" t="str">
        <f>VLOOKUP(Table6[[#This Row],[Customer_ID]],Table1[],4,FALSE)</f>
        <v>Female</v>
      </c>
      <c r="F1158" t="str">
        <f>VLOOKUP(Table6[[#This Row],[Customer_ID]],Table1[],6,FALSE)</f>
        <v>Oregon</v>
      </c>
      <c r="G1158" t="str">
        <f>VLOOKUP(Table6[[#This Row],[Customer_ID]],Table1[],8,FALSE)</f>
        <v>Silver</v>
      </c>
      <c r="H1158" t="s">
        <v>100</v>
      </c>
      <c r="I1158" s="16">
        <v>45923</v>
      </c>
      <c r="J1158" t="s">
        <v>1575</v>
      </c>
      <c r="K1158" t="str">
        <f>VLOOKUP($J1158,'Product_Dim (2)'!$A$2:$G$101,{3,4,5,6},FALSE)</f>
        <v>Sports</v>
      </c>
      <c r="L1158" t="str">
        <f>VLOOKUP($J1158,'Product_Dim (2)'!$A$2:$G$101,{4,5,6},FALSE)</f>
        <v>Equipment</v>
      </c>
      <c r="M1158" s="6">
        <f t="array" ref="M1158">VLOOKUP($J1158,'Product_Dim (2)'!$A$2:$G$101,{6},FALSE)</f>
        <v>484.62</v>
      </c>
      <c r="N1158">
        <f>VLOOKUP($J1158,'Product_Dim (2)'!$A$2:$G$101,7,FALSE)</f>
        <v>432</v>
      </c>
      <c r="O1158" t="s">
        <v>1762</v>
      </c>
      <c r="P1158" t="str">
        <f>VLOOKUP($O1158,'Store_Dim (2)'!$A$2:$E$21,2,FALSE)</f>
        <v>Martinez-Mullins</v>
      </c>
      <c r="Q1158" t="str">
        <f>VLOOKUP(Table6[[#This Row],[Store_ID]],Table4[],3,FALSE)</f>
        <v>South</v>
      </c>
      <c r="R1158" t="str">
        <f>VLOOKUP(Table6[[#This Row],[Store_ID]],Table4[],4,FALSE)</f>
        <v>Williamsfurt</v>
      </c>
      <c r="S1158" t="str">
        <f>VLOOKUP(Table6[[#This Row],[Store_ID]],Table4[],5,FALSE)</f>
        <v>Online</v>
      </c>
      <c r="T1158">
        <v>3</v>
      </c>
      <c r="U1158" s="6">
        <v>235.41</v>
      </c>
      <c r="V1158" s="10">
        <v>0.15</v>
      </c>
      <c r="W1158" t="s">
        <v>1809</v>
      </c>
      <c r="X1158" s="6">
        <v>600.29549999999995</v>
      </c>
      <c r="AE1158"/>
    </row>
    <row r="1159" spans="1:31" x14ac:dyDescent="0.25">
      <c r="A1159" t="s">
        <v>2966</v>
      </c>
      <c r="B1159" t="str">
        <f>VLOOKUP(Table6[[#This Row],[Customer_ID]],Table1[[Customer_ID]:[Name]],2,FALSE)</f>
        <v>Timothy Sanders</v>
      </c>
      <c r="C1159" t="str">
        <f>VLOOKUP(Table6[[#This Row],[Customer_ID]],Table1[[Customer_ID]:[City]],5,FALSE)</f>
        <v>Aaronmouth</v>
      </c>
      <c r="D1159">
        <f>VLOOKUP(Table6[[#This Row],[Customer_ID]],Table1[],3,FALSE)</f>
        <v>29</v>
      </c>
      <c r="E1159" t="str">
        <f>VLOOKUP(Table6[[#This Row],[Customer_ID]],Table1[],4,FALSE)</f>
        <v>Male</v>
      </c>
      <c r="F1159" t="str">
        <f>VLOOKUP(Table6[[#This Row],[Customer_ID]],Table1[],6,FALSE)</f>
        <v>Florida</v>
      </c>
      <c r="G1159" t="str">
        <f>VLOOKUP(Table6[[#This Row],[Customer_ID]],Table1[],8,FALSE)</f>
        <v>Bronze</v>
      </c>
      <c r="H1159" t="s">
        <v>734</v>
      </c>
      <c r="I1159" s="16">
        <v>45811</v>
      </c>
      <c r="J1159" t="s">
        <v>1687</v>
      </c>
      <c r="K1159" t="str">
        <f>VLOOKUP($J1159,'Product_Dim (2)'!$A$2:$G$101,{3,4,5,6},FALSE)</f>
        <v>Home</v>
      </c>
      <c r="L1159" t="str">
        <f>VLOOKUP($J1159,'Product_Dim (2)'!$A$2:$G$101,{4,5,6},FALSE)</f>
        <v>Decor</v>
      </c>
      <c r="M1159" s="6">
        <f t="array" ref="M1159">VLOOKUP($J1159,'Product_Dim (2)'!$A$2:$G$101,{6},FALSE)</f>
        <v>325.26</v>
      </c>
      <c r="N1159">
        <f>VLOOKUP($J1159,'Product_Dim (2)'!$A$2:$G$101,7,FALSE)</f>
        <v>400</v>
      </c>
      <c r="O1159" t="s">
        <v>1762</v>
      </c>
      <c r="P1159" t="str">
        <f>VLOOKUP($O1159,'Store_Dim (2)'!$A$2:$E$21,2,FALSE)</f>
        <v>Martinez-Mullins</v>
      </c>
      <c r="Q1159" t="str">
        <f>VLOOKUP(Table6[[#This Row],[Store_ID]],Table4[],3,FALSE)</f>
        <v>South</v>
      </c>
      <c r="R1159" t="str">
        <f>VLOOKUP(Table6[[#This Row],[Store_ID]],Table4[],4,FALSE)</f>
        <v>Williamsfurt</v>
      </c>
      <c r="S1159" t="str">
        <f>VLOOKUP(Table6[[#This Row],[Store_ID]],Table4[],5,FALSE)</f>
        <v>Online</v>
      </c>
      <c r="T1159">
        <v>3</v>
      </c>
      <c r="U1159" s="6">
        <v>744.9</v>
      </c>
      <c r="V1159" s="10">
        <v>0.27</v>
      </c>
      <c r="W1159" t="s">
        <v>1809</v>
      </c>
      <c r="X1159" s="6">
        <v>1631.3309999999999</v>
      </c>
      <c r="AE1159"/>
    </row>
    <row r="1160" spans="1:31" x14ac:dyDescent="0.25">
      <c r="A1160" t="s">
        <v>2967</v>
      </c>
      <c r="B1160" t="str">
        <f>VLOOKUP(Table6[[#This Row],[Customer_ID]],Table1[[Customer_ID]:[Name]],2,FALSE)</f>
        <v>Gina Knight</v>
      </c>
      <c r="C1160" t="str">
        <f>VLOOKUP(Table6[[#This Row],[Customer_ID]],Table1[[Customer_ID]:[City]],5,FALSE)</f>
        <v>Lake Roberthaven</v>
      </c>
      <c r="D1160">
        <f>VLOOKUP(Table6[[#This Row],[Customer_ID]],Table1[],3,FALSE)</f>
        <v>54</v>
      </c>
      <c r="E1160" t="str">
        <f>VLOOKUP(Table6[[#This Row],[Customer_ID]],Table1[],4,FALSE)</f>
        <v>Female</v>
      </c>
      <c r="F1160" t="str">
        <f>VLOOKUP(Table6[[#This Row],[Customer_ID]],Table1[],6,FALSE)</f>
        <v>Nevada</v>
      </c>
      <c r="G1160" t="str">
        <f>VLOOKUP(Table6[[#This Row],[Customer_ID]],Table1[],8,FALSE)</f>
        <v>Silver</v>
      </c>
      <c r="H1160" t="s">
        <v>178</v>
      </c>
      <c r="I1160" s="16">
        <v>45559</v>
      </c>
      <c r="J1160" t="s">
        <v>1567</v>
      </c>
      <c r="K1160" t="str">
        <f>VLOOKUP($J1160,'Product_Dim (2)'!$A$2:$G$101,{3,4,5,6},FALSE)</f>
        <v>Clothing</v>
      </c>
      <c r="L1160" t="str">
        <f>VLOOKUP($J1160,'Product_Dim (2)'!$A$2:$G$101,{4,5,6},FALSE)</f>
        <v>Bottoms</v>
      </c>
      <c r="M1160" s="6">
        <f t="array" ref="M1160">VLOOKUP($J1160,'Product_Dim (2)'!$A$2:$G$101,{6},FALSE)</f>
        <v>265.73266666666666</v>
      </c>
      <c r="N1160">
        <f>VLOOKUP($J1160,'Product_Dim (2)'!$A$2:$G$101,7,FALSE)</f>
        <v>343</v>
      </c>
      <c r="O1160" t="s">
        <v>1749</v>
      </c>
      <c r="P1160" t="str">
        <f>VLOOKUP($O1160,'Store_Dim (2)'!$A$2:$E$21,2,FALSE)</f>
        <v>Johnson-Wright</v>
      </c>
      <c r="Q1160" t="str">
        <f>VLOOKUP(Table6[[#This Row],[Store_ID]],Table4[],3,FALSE)</f>
        <v>North</v>
      </c>
      <c r="R1160" t="str">
        <f>VLOOKUP(Table6[[#This Row],[Store_ID]],Table4[],4,FALSE)</f>
        <v>Hoodberg</v>
      </c>
      <c r="S1160" t="str">
        <f>VLOOKUP(Table6[[#This Row],[Store_ID]],Table4[],5,FALSE)</f>
        <v>Outlet</v>
      </c>
      <c r="T1160">
        <v>2</v>
      </c>
      <c r="U1160" s="6">
        <v>382.2</v>
      </c>
      <c r="V1160" s="10">
        <v>0.15</v>
      </c>
      <c r="W1160" t="s">
        <v>1807</v>
      </c>
      <c r="X1160" s="6">
        <v>649.74</v>
      </c>
      <c r="AE1160"/>
    </row>
    <row r="1161" spans="1:31" x14ac:dyDescent="0.25">
      <c r="A1161" t="s">
        <v>2968</v>
      </c>
      <c r="B1161" t="str">
        <f>VLOOKUP(Table6[[#This Row],[Customer_ID]],Table1[[Customer_ID]:[Name]],2,FALSE)</f>
        <v>John Jordan</v>
      </c>
      <c r="C1161" t="str">
        <f>VLOOKUP(Table6[[#This Row],[Customer_ID]],Table1[[Customer_ID]:[City]],5,FALSE)</f>
        <v>Port Crystalberg</v>
      </c>
      <c r="D1161">
        <f>VLOOKUP(Table6[[#This Row],[Customer_ID]],Table1[],3,FALSE)</f>
        <v>58</v>
      </c>
      <c r="E1161" t="str">
        <f>VLOOKUP(Table6[[#This Row],[Customer_ID]],Table1[],4,FALSE)</f>
        <v>Female</v>
      </c>
      <c r="F1161" t="str">
        <f>VLOOKUP(Table6[[#This Row],[Customer_ID]],Table1[],6,FALSE)</f>
        <v>Tennessee</v>
      </c>
      <c r="G1161" t="str">
        <f>VLOOKUP(Table6[[#This Row],[Customer_ID]],Table1[],8,FALSE)</f>
        <v>Platinum</v>
      </c>
      <c r="H1161" t="s">
        <v>1075</v>
      </c>
      <c r="I1161" s="16">
        <v>45881</v>
      </c>
      <c r="J1161" t="s">
        <v>1711</v>
      </c>
      <c r="K1161" t="str">
        <f>VLOOKUP($J1161,'Product_Dim (2)'!$A$2:$G$101,{3,4,5,6},FALSE)</f>
        <v>Electronics</v>
      </c>
      <c r="L1161" t="str">
        <f>VLOOKUP($J1161,'Product_Dim (2)'!$A$2:$G$101,{4,5,6},FALSE)</f>
        <v>Accessories</v>
      </c>
      <c r="M1161" s="6">
        <f t="array" ref="M1161">VLOOKUP($J1161,'Product_Dim (2)'!$A$2:$G$101,{6},FALSE)</f>
        <v>340.14</v>
      </c>
      <c r="N1161">
        <f>VLOOKUP($J1161,'Product_Dim (2)'!$A$2:$G$101,7,FALSE)</f>
        <v>361</v>
      </c>
      <c r="O1161" t="s">
        <v>1787</v>
      </c>
      <c r="P1161" t="str">
        <f>VLOOKUP($O1161,'Store_Dim (2)'!$A$2:$E$21,2,FALSE)</f>
        <v>Frederick-Wright</v>
      </c>
      <c r="Q1161" t="str">
        <f>VLOOKUP(Table6[[#This Row],[Store_ID]],Table4[],3,FALSE)</f>
        <v>West</v>
      </c>
      <c r="R1161" t="str">
        <f>VLOOKUP(Table6[[#This Row],[Store_ID]],Table4[],4,FALSE)</f>
        <v>New Jimmymouth</v>
      </c>
      <c r="S1161" t="str">
        <f>VLOOKUP(Table6[[#This Row],[Store_ID]],Table4[],5,FALSE)</f>
        <v>Flagship</v>
      </c>
      <c r="T1161">
        <v>1</v>
      </c>
      <c r="U1161" s="6">
        <v>269.25</v>
      </c>
      <c r="V1161" s="10">
        <v>0.14000000000000001</v>
      </c>
      <c r="W1161" t="s">
        <v>1809</v>
      </c>
      <c r="X1161" s="6">
        <v>231.55500000000001</v>
      </c>
      <c r="AE1161"/>
    </row>
    <row r="1162" spans="1:31" x14ac:dyDescent="0.25">
      <c r="A1162" t="s">
        <v>2969</v>
      </c>
      <c r="B1162" t="str">
        <f>VLOOKUP(Table6[[#This Row],[Customer_ID]],Table1[[Customer_ID]:[Name]],2,FALSE)</f>
        <v>Brandon Mcbride</v>
      </c>
      <c r="C1162" t="str">
        <f>VLOOKUP(Table6[[#This Row],[Customer_ID]],Table1[[Customer_ID]:[City]],5,FALSE)</f>
        <v>Kellyside</v>
      </c>
      <c r="D1162">
        <f>VLOOKUP(Table6[[#This Row],[Customer_ID]],Table1[],3,FALSE)</f>
        <v>63</v>
      </c>
      <c r="E1162" t="str">
        <f>VLOOKUP(Table6[[#This Row],[Customer_ID]],Table1[],4,FALSE)</f>
        <v>Female</v>
      </c>
      <c r="F1162" t="str">
        <f>VLOOKUP(Table6[[#This Row],[Customer_ID]],Table1[],6,FALSE)</f>
        <v>Alaska</v>
      </c>
      <c r="G1162" t="str">
        <f>VLOOKUP(Table6[[#This Row],[Customer_ID]],Table1[],8,FALSE)</f>
        <v>Platinum</v>
      </c>
      <c r="H1162" t="s">
        <v>1129</v>
      </c>
      <c r="I1162" s="16">
        <v>45367</v>
      </c>
      <c r="J1162" t="s">
        <v>1591</v>
      </c>
      <c r="K1162" t="str">
        <f>VLOOKUP($J1162,'Product_Dim (2)'!$A$2:$G$101,{3,4,5,6},FALSE)</f>
        <v>Home</v>
      </c>
      <c r="L1162" t="str">
        <f>VLOOKUP($J1162,'Product_Dim (2)'!$A$2:$G$101,{4,5,6},FALSE)</f>
        <v>Kitchen</v>
      </c>
      <c r="M1162" s="6">
        <f t="array" ref="M1162">VLOOKUP($J1162,'Product_Dim (2)'!$A$2:$G$101,{6},FALSE)</f>
        <v>19.52</v>
      </c>
      <c r="N1162">
        <f>VLOOKUP($J1162,'Product_Dim (2)'!$A$2:$G$101,7,FALSE)</f>
        <v>57</v>
      </c>
      <c r="O1162" t="s">
        <v>1775</v>
      </c>
      <c r="P1162" t="str">
        <f>VLOOKUP($O1162,'Store_Dim (2)'!$A$2:$E$21,2,FALSE)</f>
        <v>Aguirre-Keller</v>
      </c>
      <c r="Q1162" t="str">
        <f>VLOOKUP(Table6[[#This Row],[Store_ID]],Table4[],3,FALSE)</f>
        <v>South</v>
      </c>
      <c r="R1162" t="str">
        <f>VLOOKUP(Table6[[#This Row],[Store_ID]],Table4[],4,FALSE)</f>
        <v>Lake Michael</v>
      </c>
      <c r="S1162" t="str">
        <f>VLOOKUP(Table6[[#This Row],[Store_ID]],Table4[],5,FALSE)</f>
        <v>Online</v>
      </c>
      <c r="T1162">
        <v>2</v>
      </c>
      <c r="U1162" s="6">
        <v>723.75</v>
      </c>
      <c r="V1162" s="10">
        <v>0.03</v>
      </c>
      <c r="W1162" t="s">
        <v>1809</v>
      </c>
      <c r="X1162" s="6">
        <v>1404.075</v>
      </c>
      <c r="AE1162"/>
    </row>
    <row r="1163" spans="1:31" x14ac:dyDescent="0.25">
      <c r="A1163" t="s">
        <v>2970</v>
      </c>
      <c r="B1163" t="str">
        <f>VLOOKUP(Table6[[#This Row],[Customer_ID]],Table1[[Customer_ID]:[Name]],2,FALSE)</f>
        <v>Brittany Watson</v>
      </c>
      <c r="C1163" t="str">
        <f>VLOOKUP(Table6[[#This Row],[Customer_ID]],Table1[[Customer_ID]:[City]],5,FALSE)</f>
        <v>North Joshualand</v>
      </c>
      <c r="D1163">
        <f>VLOOKUP(Table6[[#This Row],[Customer_ID]],Table1[],3,FALSE)</f>
        <v>59</v>
      </c>
      <c r="E1163" t="str">
        <f>VLOOKUP(Table6[[#This Row],[Customer_ID]],Table1[],4,FALSE)</f>
        <v>Male</v>
      </c>
      <c r="F1163" t="str">
        <f>VLOOKUP(Table6[[#This Row],[Customer_ID]],Table1[],6,FALSE)</f>
        <v>Connecticut</v>
      </c>
      <c r="G1163" t="str">
        <f>VLOOKUP(Table6[[#This Row],[Customer_ID]],Table1[],8,FALSE)</f>
        <v>Platinum</v>
      </c>
      <c r="H1163" t="s">
        <v>885</v>
      </c>
      <c r="I1163" s="16">
        <v>45832</v>
      </c>
      <c r="J1163" t="s">
        <v>1569</v>
      </c>
      <c r="K1163" t="str">
        <f>VLOOKUP($J1163,'Product_Dim (2)'!$A$2:$G$101,{3,4,5,6},FALSE)</f>
        <v>Sports</v>
      </c>
      <c r="L1163" t="str">
        <f>VLOOKUP($J1163,'Product_Dim (2)'!$A$2:$G$101,{4,5,6},FALSE)</f>
        <v>Equipment</v>
      </c>
      <c r="M1163" s="6">
        <f t="array" ref="M1163">VLOOKUP($J1163,'Product_Dim (2)'!$A$2:$G$101,{6},FALSE)</f>
        <v>21.34</v>
      </c>
      <c r="N1163">
        <f>VLOOKUP($J1163,'Product_Dim (2)'!$A$2:$G$101,7,FALSE)</f>
        <v>65</v>
      </c>
      <c r="O1163" t="s">
        <v>1796</v>
      </c>
      <c r="P1163" t="str">
        <f>VLOOKUP($O1163,'Store_Dim (2)'!$A$2:$E$21,2,FALSE)</f>
        <v>Mann-Austin</v>
      </c>
      <c r="Q1163" t="str">
        <f>VLOOKUP(Table6[[#This Row],[Store_ID]],Table4[],3,FALSE)</f>
        <v>East</v>
      </c>
      <c r="R1163" t="str">
        <f>VLOOKUP(Table6[[#This Row],[Store_ID]],Table4[],4,FALSE)</f>
        <v>Vasquezborough</v>
      </c>
      <c r="S1163" t="str">
        <f>VLOOKUP(Table6[[#This Row],[Store_ID]],Table4[],5,FALSE)</f>
        <v>Online</v>
      </c>
      <c r="T1163">
        <v>4</v>
      </c>
      <c r="U1163" s="6">
        <v>58.92</v>
      </c>
      <c r="V1163" s="10">
        <v>0.18</v>
      </c>
      <c r="W1163" t="s">
        <v>1807</v>
      </c>
      <c r="X1163" s="6">
        <v>193.2576</v>
      </c>
      <c r="AE1163"/>
    </row>
    <row r="1164" spans="1:31" x14ac:dyDescent="0.25">
      <c r="A1164" t="s">
        <v>2971</v>
      </c>
      <c r="B1164" t="str">
        <f>VLOOKUP(Table6[[#This Row],[Customer_ID]],Table1[[Customer_ID]:[Name]],2,FALSE)</f>
        <v>Kimberly Brooks</v>
      </c>
      <c r="C1164" t="str">
        <f>VLOOKUP(Table6[[#This Row],[Customer_ID]],Table1[[Customer_ID]:[City]],5,FALSE)</f>
        <v>Kingfort</v>
      </c>
      <c r="D1164">
        <f>VLOOKUP(Table6[[#This Row],[Customer_ID]],Table1[],3,FALSE)</f>
        <v>42</v>
      </c>
      <c r="E1164" t="str">
        <f>VLOOKUP(Table6[[#This Row],[Customer_ID]],Table1[],4,FALSE)</f>
        <v>Male</v>
      </c>
      <c r="F1164" t="str">
        <f>VLOOKUP(Table6[[#This Row],[Customer_ID]],Table1[],6,FALSE)</f>
        <v>New Mexico</v>
      </c>
      <c r="G1164" t="str">
        <f>VLOOKUP(Table6[[#This Row],[Customer_ID]],Table1[],8,FALSE)</f>
        <v>Silver</v>
      </c>
      <c r="H1164" t="s">
        <v>613</v>
      </c>
      <c r="I1164" s="16">
        <v>45438</v>
      </c>
      <c r="J1164" t="s">
        <v>1673</v>
      </c>
      <c r="K1164" t="str">
        <f>VLOOKUP($J1164,'Product_Dim (2)'!$A$2:$G$101,{3,4,5,6},FALSE)</f>
        <v>Beauty</v>
      </c>
      <c r="L1164" t="str">
        <f>VLOOKUP($J1164,'Product_Dim (2)'!$A$2:$G$101,{4,5,6},FALSE)</f>
        <v>Haircare</v>
      </c>
      <c r="M1164" s="6">
        <f t="array" ref="M1164">VLOOKUP($J1164,'Product_Dim (2)'!$A$2:$G$101,{6},FALSE)</f>
        <v>214.32</v>
      </c>
      <c r="N1164">
        <f>VLOOKUP($J1164,'Product_Dim (2)'!$A$2:$G$101,7,FALSE)</f>
        <v>383</v>
      </c>
      <c r="O1164" t="s">
        <v>1772</v>
      </c>
      <c r="P1164" t="str">
        <f>VLOOKUP($O1164,'Store_Dim (2)'!$A$2:$E$21,2,FALSE)</f>
        <v>Hill, Wagner and Ballard</v>
      </c>
      <c r="Q1164" t="str">
        <f>VLOOKUP(Table6[[#This Row],[Store_ID]],Table4[],3,FALSE)</f>
        <v>East</v>
      </c>
      <c r="R1164" t="str">
        <f>VLOOKUP(Table6[[#This Row],[Store_ID]],Table4[],4,FALSE)</f>
        <v>East Davidville</v>
      </c>
      <c r="S1164" t="str">
        <f>VLOOKUP(Table6[[#This Row],[Store_ID]],Table4[],5,FALSE)</f>
        <v>Online</v>
      </c>
      <c r="T1164">
        <v>2</v>
      </c>
      <c r="U1164" s="6">
        <v>913.08</v>
      </c>
      <c r="V1164" s="10">
        <v>0.26</v>
      </c>
      <c r="W1164" t="s">
        <v>1807</v>
      </c>
      <c r="X1164" s="6">
        <v>1351.3584000000001</v>
      </c>
      <c r="AE1164"/>
    </row>
    <row r="1165" spans="1:31" x14ac:dyDescent="0.25">
      <c r="A1165" t="s">
        <v>2972</v>
      </c>
      <c r="B1165" t="str">
        <f>VLOOKUP(Table6[[#This Row],[Customer_ID]],Table1[[Customer_ID]:[Name]],2,FALSE)</f>
        <v>William Jackson</v>
      </c>
      <c r="C1165" t="str">
        <f>VLOOKUP(Table6[[#This Row],[Customer_ID]],Table1[[Customer_ID]:[City]],5,FALSE)</f>
        <v>New Tina</v>
      </c>
      <c r="D1165">
        <f>VLOOKUP(Table6[[#This Row],[Customer_ID]],Table1[],3,FALSE)</f>
        <v>58</v>
      </c>
      <c r="E1165" t="str">
        <f>VLOOKUP(Table6[[#This Row],[Customer_ID]],Table1[],4,FALSE)</f>
        <v>Female</v>
      </c>
      <c r="F1165" t="str">
        <f>VLOOKUP(Table6[[#This Row],[Customer_ID]],Table1[],6,FALSE)</f>
        <v>Connecticut</v>
      </c>
      <c r="G1165" t="str">
        <f>VLOOKUP(Table6[[#This Row],[Customer_ID]],Table1[],8,FALSE)</f>
        <v>Silver</v>
      </c>
      <c r="H1165" t="s">
        <v>770</v>
      </c>
      <c r="I1165" s="16">
        <v>45691</v>
      </c>
      <c r="J1165" t="s">
        <v>1693</v>
      </c>
      <c r="K1165" t="str">
        <f>VLOOKUP($J1165,'Product_Dim (2)'!$A$2:$G$101,{3,4,5,6},FALSE)</f>
        <v>Sports</v>
      </c>
      <c r="L1165" t="str">
        <f>VLOOKUP($J1165,'Product_Dim (2)'!$A$2:$G$101,{4,5,6},FALSE)</f>
        <v>Equipment</v>
      </c>
      <c r="M1165" s="6">
        <f t="array" ref="M1165">VLOOKUP($J1165,'Product_Dim (2)'!$A$2:$G$101,{6},FALSE)</f>
        <v>285.54000000000002</v>
      </c>
      <c r="N1165">
        <f>VLOOKUP($J1165,'Product_Dim (2)'!$A$2:$G$101,7,FALSE)</f>
        <v>358</v>
      </c>
      <c r="O1165" t="s">
        <v>1740</v>
      </c>
      <c r="P1165" t="str">
        <f>VLOOKUP($O1165,'Store_Dim (2)'!$A$2:$E$21,2,FALSE)</f>
        <v>Martinez, Adkins and Johnson</v>
      </c>
      <c r="Q1165" t="str">
        <f>VLOOKUP(Table6[[#This Row],[Store_ID]],Table4[],3,FALSE)</f>
        <v>North</v>
      </c>
      <c r="R1165" t="str">
        <f>VLOOKUP(Table6[[#This Row],[Store_ID]],Table4[],4,FALSE)</f>
        <v>Danielmouth</v>
      </c>
      <c r="S1165" t="str">
        <f>VLOOKUP(Table6[[#This Row],[Store_ID]],Table4[],5,FALSE)</f>
        <v>Flagship</v>
      </c>
      <c r="T1165">
        <v>1</v>
      </c>
      <c r="U1165" s="6">
        <v>791.83</v>
      </c>
      <c r="V1165" s="10">
        <v>0.28000000000000003</v>
      </c>
      <c r="W1165" t="s">
        <v>1809</v>
      </c>
      <c r="X1165" s="6">
        <v>570.11760000000004</v>
      </c>
      <c r="AE1165"/>
    </row>
    <row r="1166" spans="1:31" x14ac:dyDescent="0.25">
      <c r="A1166" t="s">
        <v>2973</v>
      </c>
      <c r="B1166" t="str">
        <f>VLOOKUP(Table6[[#This Row],[Customer_ID]],Table1[[Customer_ID]:[Name]],2,FALSE)</f>
        <v>Debra Mccullough</v>
      </c>
      <c r="C1166" t="str">
        <f>VLOOKUP(Table6[[#This Row],[Customer_ID]],Table1[[Customer_ID]:[City]],5,FALSE)</f>
        <v>Mcdanielfurt</v>
      </c>
      <c r="D1166">
        <f>VLOOKUP(Table6[[#This Row],[Customer_ID]],Table1[],3,FALSE)</f>
        <v>42</v>
      </c>
      <c r="E1166" t="str">
        <f>VLOOKUP(Table6[[#This Row],[Customer_ID]],Table1[],4,FALSE)</f>
        <v>Male</v>
      </c>
      <c r="F1166" t="str">
        <f>VLOOKUP(Table6[[#This Row],[Customer_ID]],Table1[],6,FALSE)</f>
        <v>Montana</v>
      </c>
      <c r="G1166" t="str">
        <f>VLOOKUP(Table6[[#This Row],[Customer_ID]],Table1[],8,FALSE)</f>
        <v>Platinum</v>
      </c>
      <c r="H1166" t="s">
        <v>1436</v>
      </c>
      <c r="I1166" s="16">
        <v>45506</v>
      </c>
      <c r="J1166" t="s">
        <v>1534</v>
      </c>
      <c r="K1166" t="str">
        <f>VLOOKUP($J1166,'Product_Dim (2)'!$A$2:$G$101,{3,4,5,6},FALSE)</f>
        <v>Clothing</v>
      </c>
      <c r="L1166" t="str">
        <f>VLOOKUP($J1166,'Product_Dim (2)'!$A$2:$G$101,{4,5,6},FALSE)</f>
        <v>Outerwear</v>
      </c>
      <c r="M1166" s="6">
        <f t="array" ref="M1166">VLOOKUP($J1166,'Product_Dim (2)'!$A$2:$G$101,{6},FALSE)</f>
        <v>364.67</v>
      </c>
      <c r="N1166">
        <f>VLOOKUP($J1166,'Product_Dim (2)'!$A$2:$G$101,7,FALSE)</f>
        <v>452</v>
      </c>
      <c r="O1166" t="s">
        <v>1784</v>
      </c>
      <c r="P1166" t="str">
        <f>VLOOKUP($O1166,'Store_Dim (2)'!$A$2:$E$21,2,FALSE)</f>
        <v>Shelton PLC</v>
      </c>
      <c r="Q1166" t="str">
        <f>VLOOKUP(Table6[[#This Row],[Store_ID]],Table4[],3,FALSE)</f>
        <v>North</v>
      </c>
      <c r="R1166" t="str">
        <f>VLOOKUP(Table6[[#This Row],[Store_ID]],Table4[],4,FALSE)</f>
        <v>East Jenniferstad</v>
      </c>
      <c r="S1166" t="str">
        <f>VLOOKUP(Table6[[#This Row],[Store_ID]],Table4[],5,FALSE)</f>
        <v>Flagship</v>
      </c>
      <c r="T1166">
        <v>1</v>
      </c>
      <c r="U1166" s="6">
        <v>74.290000000000006</v>
      </c>
      <c r="V1166" s="10">
        <v>0.3</v>
      </c>
      <c r="W1166" t="s">
        <v>1812</v>
      </c>
      <c r="X1166" s="6">
        <v>52.003</v>
      </c>
      <c r="AE1166"/>
    </row>
    <row r="1167" spans="1:31" x14ac:dyDescent="0.25">
      <c r="A1167" t="s">
        <v>2974</v>
      </c>
      <c r="B1167" t="str">
        <f>VLOOKUP(Table6[[#This Row],[Customer_ID]],Table1[[Customer_ID]:[Name]],2,FALSE)</f>
        <v>Brian Hammond</v>
      </c>
      <c r="C1167" t="str">
        <f>VLOOKUP(Table6[[#This Row],[Customer_ID]],Table1[[Customer_ID]:[City]],5,FALSE)</f>
        <v>North Nicholas</v>
      </c>
      <c r="D1167">
        <f>VLOOKUP(Table6[[#This Row],[Customer_ID]],Table1[],3,FALSE)</f>
        <v>56</v>
      </c>
      <c r="E1167" t="str">
        <f>VLOOKUP(Table6[[#This Row],[Customer_ID]],Table1[],4,FALSE)</f>
        <v>Female</v>
      </c>
      <c r="F1167" t="str">
        <f>VLOOKUP(Table6[[#This Row],[Customer_ID]],Table1[],6,FALSE)</f>
        <v>Texas</v>
      </c>
      <c r="G1167" t="str">
        <f>VLOOKUP(Table6[[#This Row],[Customer_ID]],Table1[],8,FALSE)</f>
        <v>Gold</v>
      </c>
      <c r="H1167" t="s">
        <v>773</v>
      </c>
      <c r="I1167" s="16">
        <v>45251</v>
      </c>
      <c r="J1167" t="s">
        <v>1601</v>
      </c>
      <c r="K1167" t="str">
        <f>VLOOKUP($J1167,'Product_Dim (2)'!$A$2:$G$101,{3,4,5,6},FALSE)</f>
        <v>Home</v>
      </c>
      <c r="L1167" t="str">
        <f>VLOOKUP($J1167,'Product_Dim (2)'!$A$2:$G$101,{4,5,6},FALSE)</f>
        <v>Lighting</v>
      </c>
      <c r="M1167" s="6">
        <f t="array" ref="M1167">VLOOKUP($J1167,'Product_Dim (2)'!$A$2:$G$101,{6},FALSE)</f>
        <v>382.22</v>
      </c>
      <c r="N1167">
        <f>VLOOKUP($J1167,'Product_Dim (2)'!$A$2:$G$101,7,FALSE)</f>
        <v>329</v>
      </c>
      <c r="O1167" t="s">
        <v>1735</v>
      </c>
      <c r="P1167" t="str">
        <f>VLOOKUP($O1167,'Store_Dim (2)'!$A$2:$E$21,2,FALSE)</f>
        <v>Rivera-Warner</v>
      </c>
      <c r="Q1167" t="str">
        <f>VLOOKUP(Table6[[#This Row],[Store_ID]],Table4[],3,FALSE)</f>
        <v>East</v>
      </c>
      <c r="R1167" t="str">
        <f>VLOOKUP(Table6[[#This Row],[Store_ID]],Table4[],4,FALSE)</f>
        <v>Washingtonfurt</v>
      </c>
      <c r="S1167" t="str">
        <f>VLOOKUP(Table6[[#This Row],[Store_ID]],Table4[],5,FALSE)</f>
        <v>Flagship</v>
      </c>
      <c r="T1167">
        <v>2</v>
      </c>
      <c r="U1167" s="6">
        <v>961.68</v>
      </c>
      <c r="V1167" s="10">
        <v>0.27</v>
      </c>
      <c r="W1167" t="s">
        <v>1809</v>
      </c>
      <c r="X1167" s="6">
        <v>1404.0527999999999</v>
      </c>
      <c r="AE1167"/>
    </row>
    <row r="1168" spans="1:31" x14ac:dyDescent="0.25">
      <c r="A1168" t="s">
        <v>2975</v>
      </c>
      <c r="B1168" t="str">
        <f>VLOOKUP(Table6[[#This Row],[Customer_ID]],Table1[[Customer_ID]:[Name]],2,FALSE)</f>
        <v>Justin Lopez</v>
      </c>
      <c r="C1168" t="str">
        <f>VLOOKUP(Table6[[#This Row],[Customer_ID]],Table1[[Customer_ID]:[City]],5,FALSE)</f>
        <v>Port Cheryl</v>
      </c>
      <c r="D1168">
        <f>VLOOKUP(Table6[[#This Row],[Customer_ID]],Table1[],3,FALSE)</f>
        <v>21</v>
      </c>
      <c r="E1168" t="str">
        <f>VLOOKUP(Table6[[#This Row],[Customer_ID]],Table1[],4,FALSE)</f>
        <v>Male</v>
      </c>
      <c r="F1168" t="str">
        <f>VLOOKUP(Table6[[#This Row],[Customer_ID]],Table1[],6,FALSE)</f>
        <v>Texas</v>
      </c>
      <c r="G1168" t="str">
        <f>VLOOKUP(Table6[[#This Row],[Customer_ID]],Table1[],8,FALSE)</f>
        <v>Gold</v>
      </c>
      <c r="H1168" t="s">
        <v>1501</v>
      </c>
      <c r="I1168" s="16">
        <v>45722</v>
      </c>
      <c r="J1168" t="s">
        <v>1569</v>
      </c>
      <c r="K1168" t="str">
        <f>VLOOKUP($J1168,'Product_Dim (2)'!$A$2:$G$101,{3,4,5,6},FALSE)</f>
        <v>Sports</v>
      </c>
      <c r="L1168" t="str">
        <f>VLOOKUP($J1168,'Product_Dim (2)'!$A$2:$G$101,{4,5,6},FALSE)</f>
        <v>Equipment</v>
      </c>
      <c r="M1168" s="6">
        <f t="array" ref="M1168">VLOOKUP($J1168,'Product_Dim (2)'!$A$2:$G$101,{6},FALSE)</f>
        <v>21.34</v>
      </c>
      <c r="N1168">
        <f>VLOOKUP($J1168,'Product_Dim (2)'!$A$2:$G$101,7,FALSE)</f>
        <v>65</v>
      </c>
      <c r="O1168" t="s">
        <v>1782</v>
      </c>
      <c r="P1168" t="str">
        <f>VLOOKUP($O1168,'Store_Dim (2)'!$A$2:$E$21,2,FALSE)</f>
        <v>Mcdonald Inc</v>
      </c>
      <c r="Q1168" t="str">
        <f>VLOOKUP(Table6[[#This Row],[Store_ID]],Table4[],3,FALSE)</f>
        <v>South</v>
      </c>
      <c r="R1168" t="str">
        <f>VLOOKUP(Table6[[#This Row],[Store_ID]],Table4[],4,FALSE)</f>
        <v>Christopherland</v>
      </c>
      <c r="S1168" t="str">
        <f>VLOOKUP(Table6[[#This Row],[Store_ID]],Table4[],5,FALSE)</f>
        <v>Outlet</v>
      </c>
      <c r="T1168">
        <v>1</v>
      </c>
      <c r="U1168" s="6">
        <v>90.72</v>
      </c>
      <c r="V1168" s="10">
        <v>0.1</v>
      </c>
      <c r="W1168" t="s">
        <v>1809</v>
      </c>
      <c r="X1168" s="6">
        <v>81.647999999999996</v>
      </c>
      <c r="AE1168"/>
    </row>
    <row r="1169" spans="1:31" x14ac:dyDescent="0.25">
      <c r="A1169" t="s">
        <v>2976</v>
      </c>
      <c r="B1169" t="str">
        <f>VLOOKUP(Table6[[#This Row],[Customer_ID]],Table1[[Customer_ID]:[Name]],2,FALSE)</f>
        <v>Dr. David Smith</v>
      </c>
      <c r="C1169" t="str">
        <f>VLOOKUP(Table6[[#This Row],[Customer_ID]],Table1[[Customer_ID]:[City]],5,FALSE)</f>
        <v>Schmidtchester</v>
      </c>
      <c r="D1169">
        <f>VLOOKUP(Table6[[#This Row],[Customer_ID]],Table1[],3,FALSE)</f>
        <v>22</v>
      </c>
      <c r="E1169" t="str">
        <f>VLOOKUP(Table6[[#This Row],[Customer_ID]],Table1[],4,FALSE)</f>
        <v>Female</v>
      </c>
      <c r="F1169" t="str">
        <f>VLOOKUP(Table6[[#This Row],[Customer_ID]],Table1[],6,FALSE)</f>
        <v>Alaska</v>
      </c>
      <c r="G1169" t="str">
        <f>VLOOKUP(Table6[[#This Row],[Customer_ID]],Table1[],8,FALSE)</f>
        <v>Silver</v>
      </c>
      <c r="H1169" t="s">
        <v>221</v>
      </c>
      <c r="I1169" s="16">
        <v>45689</v>
      </c>
      <c r="J1169" t="s">
        <v>1647</v>
      </c>
      <c r="K1169" t="str">
        <f>VLOOKUP($J1169,'Product_Dim (2)'!$A$2:$G$101,{3,4,5,6},FALSE)</f>
        <v>Clothing</v>
      </c>
      <c r="L1169" t="str">
        <f>VLOOKUP($J1169,'Product_Dim (2)'!$A$2:$G$101,{4,5,6},FALSE)</f>
        <v>Accessories</v>
      </c>
      <c r="M1169" s="6">
        <f t="array" ref="M1169">VLOOKUP($J1169,'Product_Dim (2)'!$A$2:$G$101,{6},FALSE)</f>
        <v>113.83</v>
      </c>
      <c r="N1169">
        <f>VLOOKUP($J1169,'Product_Dim (2)'!$A$2:$G$101,7,FALSE)</f>
        <v>485</v>
      </c>
      <c r="O1169" t="s">
        <v>1762</v>
      </c>
      <c r="P1169" t="str">
        <f>VLOOKUP($O1169,'Store_Dim (2)'!$A$2:$E$21,2,FALSE)</f>
        <v>Martinez-Mullins</v>
      </c>
      <c r="Q1169" t="str">
        <f>VLOOKUP(Table6[[#This Row],[Store_ID]],Table4[],3,FALSE)</f>
        <v>South</v>
      </c>
      <c r="R1169" t="str">
        <f>VLOOKUP(Table6[[#This Row],[Store_ID]],Table4[],4,FALSE)</f>
        <v>Williamsfurt</v>
      </c>
      <c r="S1169" t="str">
        <f>VLOOKUP(Table6[[#This Row],[Store_ID]],Table4[],5,FALSE)</f>
        <v>Online</v>
      </c>
      <c r="T1169">
        <v>1</v>
      </c>
      <c r="U1169" s="6">
        <v>458.69</v>
      </c>
      <c r="V1169" s="10">
        <v>0.16</v>
      </c>
      <c r="W1169" t="s">
        <v>1809</v>
      </c>
      <c r="X1169" s="6">
        <v>385.2996</v>
      </c>
      <c r="AE1169"/>
    </row>
    <row r="1170" spans="1:31" x14ac:dyDescent="0.25">
      <c r="A1170" t="s">
        <v>2977</v>
      </c>
      <c r="B1170" t="str">
        <f>VLOOKUP(Table6[[#This Row],[Customer_ID]],Table1[[Customer_ID]:[Name]],2,FALSE)</f>
        <v>Timothy Juarez</v>
      </c>
      <c r="C1170" t="str">
        <f>VLOOKUP(Table6[[#This Row],[Customer_ID]],Table1[[Customer_ID]:[City]],5,FALSE)</f>
        <v>Grahamstad</v>
      </c>
      <c r="D1170">
        <f>VLOOKUP(Table6[[#This Row],[Customer_ID]],Table1[],3,FALSE)</f>
        <v>22</v>
      </c>
      <c r="E1170" t="str">
        <f>VLOOKUP(Table6[[#This Row],[Customer_ID]],Table1[],4,FALSE)</f>
        <v>Female</v>
      </c>
      <c r="F1170" t="str">
        <f>VLOOKUP(Table6[[#This Row],[Customer_ID]],Table1[],6,FALSE)</f>
        <v>South Carolina</v>
      </c>
      <c r="G1170" t="str">
        <f>VLOOKUP(Table6[[#This Row],[Customer_ID]],Table1[],8,FALSE)</f>
        <v>Bronze</v>
      </c>
      <c r="H1170" t="s">
        <v>737</v>
      </c>
      <c r="I1170" s="16">
        <v>45346</v>
      </c>
      <c r="J1170" t="s">
        <v>1599</v>
      </c>
      <c r="K1170" t="str">
        <f>VLOOKUP($J1170,'Product_Dim (2)'!$A$2:$G$101,{3,4,5,6},FALSE)</f>
        <v>Electronics</v>
      </c>
      <c r="L1170" t="str">
        <f>VLOOKUP($J1170,'Product_Dim (2)'!$A$2:$G$101,{4,5,6},FALSE)</f>
        <v>Computer</v>
      </c>
      <c r="M1170" s="6">
        <f t="array" ref="M1170">VLOOKUP($J1170,'Product_Dim (2)'!$A$2:$G$101,{6},FALSE)</f>
        <v>419.28</v>
      </c>
      <c r="N1170">
        <f>VLOOKUP($J1170,'Product_Dim (2)'!$A$2:$G$101,7,FALSE)</f>
        <v>86</v>
      </c>
      <c r="O1170" t="s">
        <v>1762</v>
      </c>
      <c r="P1170" t="str">
        <f>VLOOKUP($O1170,'Store_Dim (2)'!$A$2:$E$21,2,FALSE)</f>
        <v>Martinez-Mullins</v>
      </c>
      <c r="Q1170" t="str">
        <f>VLOOKUP(Table6[[#This Row],[Store_ID]],Table4[],3,FALSE)</f>
        <v>South</v>
      </c>
      <c r="R1170" t="str">
        <f>VLOOKUP(Table6[[#This Row],[Store_ID]],Table4[],4,FALSE)</f>
        <v>Williamsfurt</v>
      </c>
      <c r="S1170" t="str">
        <f>VLOOKUP(Table6[[#This Row],[Store_ID]],Table4[],5,FALSE)</f>
        <v>Online</v>
      </c>
      <c r="T1170">
        <v>1</v>
      </c>
      <c r="U1170" s="6">
        <v>168.29</v>
      </c>
      <c r="V1170" s="10">
        <v>0.05</v>
      </c>
      <c r="W1170" t="s">
        <v>1809</v>
      </c>
      <c r="X1170" s="6">
        <v>159.87549999999999</v>
      </c>
      <c r="AE1170"/>
    </row>
    <row r="1171" spans="1:31" x14ac:dyDescent="0.25">
      <c r="A1171" t="s">
        <v>2978</v>
      </c>
      <c r="B1171" t="str">
        <f>VLOOKUP(Table6[[#This Row],[Customer_ID]],Table1[[Customer_ID]:[Name]],2,FALSE)</f>
        <v>Rodney Huffman</v>
      </c>
      <c r="C1171" t="str">
        <f>VLOOKUP(Table6[[#This Row],[Customer_ID]],Table1[[Customer_ID]:[City]],5,FALSE)</f>
        <v>Garzafort</v>
      </c>
      <c r="D1171">
        <f>VLOOKUP(Table6[[#This Row],[Customer_ID]],Table1[],3,FALSE)</f>
        <v>20</v>
      </c>
      <c r="E1171" t="str">
        <f>VLOOKUP(Table6[[#This Row],[Customer_ID]],Table1[],4,FALSE)</f>
        <v>Female</v>
      </c>
      <c r="F1171" t="str">
        <f>VLOOKUP(Table6[[#This Row],[Customer_ID]],Table1[],6,FALSE)</f>
        <v>Delaware</v>
      </c>
      <c r="G1171" t="str">
        <f>VLOOKUP(Table6[[#This Row],[Customer_ID]],Table1[],8,FALSE)</f>
        <v>Silver</v>
      </c>
      <c r="H1171" t="s">
        <v>681</v>
      </c>
      <c r="I1171" s="16">
        <v>45549</v>
      </c>
      <c r="J1171" t="s">
        <v>1565</v>
      </c>
      <c r="K1171" t="str">
        <f>VLOOKUP($J1171,'Product_Dim (2)'!$A$2:$G$101,{3,4,5,6},FALSE)</f>
        <v>Sports</v>
      </c>
      <c r="L1171" t="str">
        <f>VLOOKUP($J1171,'Product_Dim (2)'!$A$2:$G$101,{4,5,6},FALSE)</f>
        <v>Accessories</v>
      </c>
      <c r="M1171" s="6">
        <f t="array" ref="M1171">VLOOKUP($J1171,'Product_Dim (2)'!$A$2:$G$101,{6},FALSE)</f>
        <v>144.53</v>
      </c>
      <c r="N1171">
        <f>VLOOKUP($J1171,'Product_Dim (2)'!$A$2:$G$101,7,FALSE)</f>
        <v>367</v>
      </c>
      <c r="O1171" t="s">
        <v>1790</v>
      </c>
      <c r="P1171" t="str">
        <f>VLOOKUP($O1171,'Store_Dim (2)'!$A$2:$E$21,2,FALSE)</f>
        <v>Holloway Ltd</v>
      </c>
      <c r="Q1171" t="str">
        <f>VLOOKUP(Table6[[#This Row],[Store_ID]],Table4[],3,FALSE)</f>
        <v>North</v>
      </c>
      <c r="R1171" t="str">
        <f>VLOOKUP(Table6[[#This Row],[Store_ID]],Table4[],4,FALSE)</f>
        <v>Bensonhaven</v>
      </c>
      <c r="S1171" t="str">
        <f>VLOOKUP(Table6[[#This Row],[Store_ID]],Table4[],5,FALSE)</f>
        <v>Flagship</v>
      </c>
      <c r="T1171">
        <v>1</v>
      </c>
      <c r="U1171" s="6">
        <v>391.77</v>
      </c>
      <c r="V1171" s="10">
        <v>0.1</v>
      </c>
      <c r="W1171" t="s">
        <v>1809</v>
      </c>
      <c r="X1171" s="6">
        <v>352.59300000000002</v>
      </c>
      <c r="AE1171"/>
    </row>
    <row r="1172" spans="1:31" x14ac:dyDescent="0.25">
      <c r="A1172" t="s">
        <v>2979</v>
      </c>
      <c r="B1172" t="str">
        <f>VLOOKUP(Table6[[#This Row],[Customer_ID]],Table1[[Customer_ID]:[Name]],2,FALSE)</f>
        <v>Ryan Moore</v>
      </c>
      <c r="C1172" t="str">
        <f>VLOOKUP(Table6[[#This Row],[Customer_ID]],Table1[[Customer_ID]:[City]],5,FALSE)</f>
        <v>Cartershire</v>
      </c>
      <c r="D1172">
        <f>VLOOKUP(Table6[[#This Row],[Customer_ID]],Table1[],3,FALSE)</f>
        <v>38</v>
      </c>
      <c r="E1172" t="str">
        <f>VLOOKUP(Table6[[#This Row],[Customer_ID]],Table1[],4,FALSE)</f>
        <v>Male</v>
      </c>
      <c r="F1172" t="str">
        <f>VLOOKUP(Table6[[#This Row],[Customer_ID]],Table1[],6,FALSE)</f>
        <v>Virginia</v>
      </c>
      <c r="G1172" t="str">
        <f>VLOOKUP(Table6[[#This Row],[Customer_ID]],Table1[],8,FALSE)</f>
        <v>Bronze</v>
      </c>
      <c r="H1172" t="s">
        <v>1066</v>
      </c>
      <c r="I1172" s="16">
        <v>45900</v>
      </c>
      <c r="J1172" t="s">
        <v>1555</v>
      </c>
      <c r="K1172" t="str">
        <f>VLOOKUP($J1172,'Product_Dim (2)'!$A$2:$G$101,{3,4,5,6},FALSE)</f>
        <v>Beauty</v>
      </c>
      <c r="L1172" t="str">
        <f>VLOOKUP($J1172,'Product_Dim (2)'!$A$2:$G$101,{4,5,6},FALSE)</f>
        <v>Haircare</v>
      </c>
      <c r="M1172" s="6">
        <f t="array" ref="M1172">VLOOKUP($J1172,'Product_Dim (2)'!$A$2:$G$101,{6},FALSE)</f>
        <v>115.82</v>
      </c>
      <c r="N1172">
        <f>VLOOKUP($J1172,'Product_Dim (2)'!$A$2:$G$101,7,FALSE)</f>
        <v>460</v>
      </c>
      <c r="O1172" t="s">
        <v>1782</v>
      </c>
      <c r="P1172" t="str">
        <f>VLOOKUP($O1172,'Store_Dim (2)'!$A$2:$E$21,2,FALSE)</f>
        <v>Mcdonald Inc</v>
      </c>
      <c r="Q1172" t="str">
        <f>VLOOKUP(Table6[[#This Row],[Store_ID]],Table4[],3,FALSE)</f>
        <v>South</v>
      </c>
      <c r="R1172" t="str">
        <f>VLOOKUP(Table6[[#This Row],[Store_ID]],Table4[],4,FALSE)</f>
        <v>Christopherland</v>
      </c>
      <c r="S1172" t="str">
        <f>VLOOKUP(Table6[[#This Row],[Store_ID]],Table4[],5,FALSE)</f>
        <v>Outlet</v>
      </c>
      <c r="T1172">
        <v>1</v>
      </c>
      <c r="U1172" s="6">
        <v>424.83</v>
      </c>
      <c r="V1172" s="10">
        <v>0.05</v>
      </c>
      <c r="W1172" t="s">
        <v>1812</v>
      </c>
      <c r="X1172" s="6">
        <v>403.58850000000001</v>
      </c>
      <c r="AE1172"/>
    </row>
    <row r="1173" spans="1:31" x14ac:dyDescent="0.25">
      <c r="A1173" t="s">
        <v>2980</v>
      </c>
      <c r="B1173" t="str">
        <f>VLOOKUP(Table6[[#This Row],[Customer_ID]],Table1[[Customer_ID]:[Name]],2,FALSE)</f>
        <v>Sharon Brown</v>
      </c>
      <c r="C1173" t="str">
        <f>VLOOKUP(Table6[[#This Row],[Customer_ID]],Table1[[Customer_ID]:[City]],5,FALSE)</f>
        <v>East Andrea</v>
      </c>
      <c r="D1173">
        <f>VLOOKUP(Table6[[#This Row],[Customer_ID]],Table1[],3,FALSE)</f>
        <v>37</v>
      </c>
      <c r="E1173" t="str">
        <f>VLOOKUP(Table6[[#This Row],[Customer_ID]],Table1[],4,FALSE)</f>
        <v>Female</v>
      </c>
      <c r="F1173" t="str">
        <f>VLOOKUP(Table6[[#This Row],[Customer_ID]],Table1[],6,FALSE)</f>
        <v>Michigan</v>
      </c>
      <c r="G1173" t="str">
        <f>VLOOKUP(Table6[[#This Row],[Customer_ID]],Table1[],8,FALSE)</f>
        <v>Gold</v>
      </c>
      <c r="H1173" t="s">
        <v>199</v>
      </c>
      <c r="I1173" s="16">
        <v>45308</v>
      </c>
      <c r="J1173" t="s">
        <v>1553</v>
      </c>
      <c r="K1173" t="str">
        <f>VLOOKUP($J1173,'Product_Dim (2)'!$A$2:$G$101,{3,4,5,6},FALSE)</f>
        <v>Electronics</v>
      </c>
      <c r="L1173" t="str">
        <f>VLOOKUP($J1173,'Product_Dim (2)'!$A$2:$G$101,{4,5,6},FALSE)</f>
        <v>Accessories</v>
      </c>
      <c r="M1173" s="6">
        <f t="array" ref="M1173">VLOOKUP($J1173,'Product_Dim (2)'!$A$2:$G$101,{6},FALSE)</f>
        <v>449.4</v>
      </c>
      <c r="N1173">
        <f>VLOOKUP($J1173,'Product_Dim (2)'!$A$2:$G$101,7,FALSE)</f>
        <v>274.7</v>
      </c>
      <c r="O1173" t="s">
        <v>1749</v>
      </c>
      <c r="P1173" t="str">
        <f>VLOOKUP($O1173,'Store_Dim (2)'!$A$2:$E$21,2,FALSE)</f>
        <v>Johnson-Wright</v>
      </c>
      <c r="Q1173" t="str">
        <f>VLOOKUP(Table6[[#This Row],[Store_ID]],Table4[],3,FALSE)</f>
        <v>North</v>
      </c>
      <c r="R1173" t="str">
        <f>VLOOKUP(Table6[[#This Row],[Store_ID]],Table4[],4,FALSE)</f>
        <v>Hoodberg</v>
      </c>
      <c r="S1173" t="str">
        <f>VLOOKUP(Table6[[#This Row],[Store_ID]],Table4[],5,FALSE)</f>
        <v>Outlet</v>
      </c>
      <c r="T1173">
        <v>1</v>
      </c>
      <c r="U1173" s="6">
        <v>499.46</v>
      </c>
      <c r="V1173" s="10">
        <v>0.1</v>
      </c>
      <c r="W1173" t="s">
        <v>1807</v>
      </c>
      <c r="X1173" s="6">
        <v>449.51400000000001</v>
      </c>
      <c r="AE1173"/>
    </row>
    <row r="1174" spans="1:31" x14ac:dyDescent="0.25">
      <c r="A1174" t="s">
        <v>2981</v>
      </c>
      <c r="B1174" t="str">
        <f>VLOOKUP(Table6[[#This Row],[Customer_ID]],Table1[[Customer_ID]:[Name]],2,FALSE)</f>
        <v>Michael Torres</v>
      </c>
      <c r="C1174" t="str">
        <f>VLOOKUP(Table6[[#This Row],[Customer_ID]],Table1[[Customer_ID]:[City]],5,FALSE)</f>
        <v>Gonzalezfort</v>
      </c>
      <c r="D1174">
        <f>VLOOKUP(Table6[[#This Row],[Customer_ID]],Table1[],3,FALSE)</f>
        <v>46</v>
      </c>
      <c r="E1174" t="str">
        <f>VLOOKUP(Table6[[#This Row],[Customer_ID]],Table1[],4,FALSE)</f>
        <v>Female</v>
      </c>
      <c r="F1174" t="str">
        <f>VLOOKUP(Table6[[#This Row],[Customer_ID]],Table1[],6,FALSE)</f>
        <v>New Jersey</v>
      </c>
      <c r="G1174" t="str">
        <f>VLOOKUP(Table6[[#This Row],[Customer_ID]],Table1[],8,FALSE)</f>
        <v>Platinum</v>
      </c>
      <c r="H1174" t="s">
        <v>85</v>
      </c>
      <c r="I1174" s="16">
        <v>45336</v>
      </c>
      <c r="J1174" t="s">
        <v>1729</v>
      </c>
      <c r="K1174" t="str">
        <f>VLOOKUP($J1174,'Product_Dim (2)'!$A$2:$G$101,{3,4,5,6},FALSE)</f>
        <v>Home</v>
      </c>
      <c r="L1174" t="str">
        <f>VLOOKUP($J1174,'Product_Dim (2)'!$A$2:$G$101,{4,5,6},FALSE)</f>
        <v>Kitchen</v>
      </c>
      <c r="M1174" s="6">
        <f t="array" ref="M1174">VLOOKUP($J1174,'Product_Dim (2)'!$A$2:$G$101,{6},FALSE)</f>
        <v>201.41</v>
      </c>
      <c r="N1174">
        <f>VLOOKUP($J1174,'Product_Dim (2)'!$A$2:$G$101,7,FALSE)</f>
        <v>146</v>
      </c>
      <c r="O1174" t="s">
        <v>1740</v>
      </c>
      <c r="P1174" t="str">
        <f>VLOOKUP($O1174,'Store_Dim (2)'!$A$2:$E$21,2,FALSE)</f>
        <v>Martinez, Adkins and Johnson</v>
      </c>
      <c r="Q1174" t="str">
        <f>VLOOKUP(Table6[[#This Row],[Store_ID]],Table4[],3,FALSE)</f>
        <v>North</v>
      </c>
      <c r="R1174" t="str">
        <f>VLOOKUP(Table6[[#This Row],[Store_ID]],Table4[],4,FALSE)</f>
        <v>Danielmouth</v>
      </c>
      <c r="S1174" t="str">
        <f>VLOOKUP(Table6[[#This Row],[Store_ID]],Table4[],5,FALSE)</f>
        <v>Flagship</v>
      </c>
      <c r="T1174">
        <v>2</v>
      </c>
      <c r="U1174" s="6">
        <v>698.34</v>
      </c>
      <c r="V1174" s="10">
        <v>0.15</v>
      </c>
      <c r="W1174" t="s">
        <v>1809</v>
      </c>
      <c r="X1174" s="6">
        <v>1187.1780000000001</v>
      </c>
      <c r="AE1174"/>
    </row>
    <row r="1175" spans="1:31" x14ac:dyDescent="0.25">
      <c r="A1175" t="s">
        <v>2982</v>
      </c>
      <c r="B1175" t="str">
        <f>VLOOKUP(Table6[[#This Row],[Customer_ID]],Table1[[Customer_ID]:[Name]],2,FALSE)</f>
        <v>Bryan Garcia</v>
      </c>
      <c r="C1175" t="str">
        <f>VLOOKUP(Table6[[#This Row],[Customer_ID]],Table1[[Customer_ID]:[City]],5,FALSE)</f>
        <v>Garciaborough</v>
      </c>
      <c r="D1175">
        <f>VLOOKUP(Table6[[#This Row],[Customer_ID]],Table1[],3,FALSE)</f>
        <v>54</v>
      </c>
      <c r="E1175" t="str">
        <f>VLOOKUP(Table6[[#This Row],[Customer_ID]],Table1[],4,FALSE)</f>
        <v>Female</v>
      </c>
      <c r="F1175" t="str">
        <f>VLOOKUP(Table6[[#This Row],[Customer_ID]],Table1[],6,FALSE)</f>
        <v>Wyoming</v>
      </c>
      <c r="G1175" t="str">
        <f>VLOOKUP(Table6[[#This Row],[Customer_ID]],Table1[],8,FALSE)</f>
        <v>Silver</v>
      </c>
      <c r="H1175" t="s">
        <v>891</v>
      </c>
      <c r="I1175" s="16">
        <v>45213</v>
      </c>
      <c r="J1175" t="s">
        <v>1643</v>
      </c>
      <c r="K1175" t="str">
        <f>VLOOKUP($J1175,'Product_Dim (2)'!$A$2:$G$101,{3,4,5,6},FALSE)</f>
        <v>Home</v>
      </c>
      <c r="L1175" t="str">
        <f>VLOOKUP($J1175,'Product_Dim (2)'!$A$2:$G$101,{4,5,6},FALSE)</f>
        <v>Decor</v>
      </c>
      <c r="M1175" s="6">
        <f t="array" ref="M1175">VLOOKUP($J1175,'Product_Dim (2)'!$A$2:$G$101,{6},FALSE)</f>
        <v>461.47</v>
      </c>
      <c r="N1175">
        <f>VLOOKUP($J1175,'Product_Dim (2)'!$A$2:$G$101,7,FALSE)</f>
        <v>190</v>
      </c>
      <c r="O1175" t="s">
        <v>1787</v>
      </c>
      <c r="P1175" t="str">
        <f>VLOOKUP($O1175,'Store_Dim (2)'!$A$2:$E$21,2,FALSE)</f>
        <v>Frederick-Wright</v>
      </c>
      <c r="Q1175" t="str">
        <f>VLOOKUP(Table6[[#This Row],[Store_ID]],Table4[],3,FALSE)</f>
        <v>West</v>
      </c>
      <c r="R1175" t="str">
        <f>VLOOKUP(Table6[[#This Row],[Store_ID]],Table4[],4,FALSE)</f>
        <v>New Jimmymouth</v>
      </c>
      <c r="S1175" t="str">
        <f>VLOOKUP(Table6[[#This Row],[Store_ID]],Table4[],5,FALSE)</f>
        <v>Flagship</v>
      </c>
      <c r="T1175">
        <v>2</v>
      </c>
      <c r="U1175" s="6">
        <v>805.08</v>
      </c>
      <c r="V1175" s="10">
        <v>0.27</v>
      </c>
      <c r="W1175" t="s">
        <v>1809</v>
      </c>
      <c r="X1175" s="6">
        <v>1175.4168</v>
      </c>
      <c r="AE1175"/>
    </row>
    <row r="1176" spans="1:31" x14ac:dyDescent="0.25">
      <c r="A1176" t="s">
        <v>2983</v>
      </c>
      <c r="B1176" t="str">
        <f>VLOOKUP(Table6[[#This Row],[Customer_ID]],Table1[[Customer_ID]:[Name]],2,FALSE)</f>
        <v>Cynthia Parrish</v>
      </c>
      <c r="C1176" t="str">
        <f>VLOOKUP(Table6[[#This Row],[Customer_ID]],Table1[[Customer_ID]:[City]],5,FALSE)</f>
        <v>Espinozaberg</v>
      </c>
      <c r="D1176">
        <f>VLOOKUP(Table6[[#This Row],[Customer_ID]],Table1[],3,FALSE)</f>
        <v>18</v>
      </c>
      <c r="E1176" t="str">
        <f>VLOOKUP(Table6[[#This Row],[Customer_ID]],Table1[],4,FALSE)</f>
        <v>Male</v>
      </c>
      <c r="F1176" t="str">
        <f>VLOOKUP(Table6[[#This Row],[Customer_ID]],Table1[],6,FALSE)</f>
        <v>Minnesota</v>
      </c>
      <c r="G1176" t="str">
        <f>VLOOKUP(Table6[[#This Row],[Customer_ID]],Table1[],8,FALSE)</f>
        <v>Silver</v>
      </c>
      <c r="H1176" t="s">
        <v>1421</v>
      </c>
      <c r="I1176" s="16">
        <v>45742</v>
      </c>
      <c r="J1176" t="s">
        <v>1683</v>
      </c>
      <c r="K1176" t="str">
        <f>VLOOKUP($J1176,'Product_Dim (2)'!$A$2:$G$101,{3,4,5,6},FALSE)</f>
        <v>Electronics</v>
      </c>
      <c r="L1176" t="str">
        <f>VLOOKUP($J1176,'Product_Dim (2)'!$A$2:$G$101,{4,5,6},FALSE)</f>
        <v>Computer</v>
      </c>
      <c r="M1176" s="6">
        <f t="array" ref="M1176">VLOOKUP($J1176,'Product_Dim (2)'!$A$2:$G$101,{6},FALSE)</f>
        <v>392.89</v>
      </c>
      <c r="N1176">
        <f>VLOOKUP($J1176,'Product_Dim (2)'!$A$2:$G$101,7,FALSE)</f>
        <v>320</v>
      </c>
      <c r="O1176" t="s">
        <v>1744</v>
      </c>
      <c r="P1176" t="str">
        <f>VLOOKUP($O1176,'Store_Dim (2)'!$A$2:$E$21,2,FALSE)</f>
        <v>Black-Horn</v>
      </c>
      <c r="Q1176" t="str">
        <f>VLOOKUP(Table6[[#This Row],[Store_ID]],Table4[],3,FALSE)</f>
        <v>South</v>
      </c>
      <c r="R1176" t="str">
        <f>VLOOKUP(Table6[[#This Row],[Store_ID]],Table4[],4,FALSE)</f>
        <v>North Nancyview</v>
      </c>
      <c r="S1176" t="str">
        <f>VLOOKUP(Table6[[#This Row],[Store_ID]],Table4[],5,FALSE)</f>
        <v>Outlet</v>
      </c>
      <c r="T1176">
        <v>4</v>
      </c>
      <c r="U1176" s="6">
        <v>934.79</v>
      </c>
      <c r="V1176" s="10">
        <v>0.08</v>
      </c>
      <c r="W1176" t="s">
        <v>1809</v>
      </c>
      <c r="X1176" s="6">
        <v>3440.0272</v>
      </c>
      <c r="AE1176"/>
    </row>
    <row r="1177" spans="1:31" x14ac:dyDescent="0.25">
      <c r="A1177" t="s">
        <v>2984</v>
      </c>
      <c r="B1177" t="str">
        <f>VLOOKUP(Table6[[#This Row],[Customer_ID]],Table1[[Customer_ID]:[Name]],2,FALSE)</f>
        <v>Michael Torres</v>
      </c>
      <c r="C1177" t="str">
        <f>VLOOKUP(Table6[[#This Row],[Customer_ID]],Table1[[Customer_ID]:[City]],5,FALSE)</f>
        <v>Gonzalezfort</v>
      </c>
      <c r="D1177">
        <f>VLOOKUP(Table6[[#This Row],[Customer_ID]],Table1[],3,FALSE)</f>
        <v>46</v>
      </c>
      <c r="E1177" t="str">
        <f>VLOOKUP(Table6[[#This Row],[Customer_ID]],Table1[],4,FALSE)</f>
        <v>Female</v>
      </c>
      <c r="F1177" t="str">
        <f>VLOOKUP(Table6[[#This Row],[Customer_ID]],Table1[],6,FALSE)</f>
        <v>New Jersey</v>
      </c>
      <c r="G1177" t="str">
        <f>VLOOKUP(Table6[[#This Row],[Customer_ID]],Table1[],8,FALSE)</f>
        <v>Platinum</v>
      </c>
      <c r="H1177" t="s">
        <v>85</v>
      </c>
      <c r="I1177" s="16">
        <v>45932</v>
      </c>
      <c r="J1177" t="s">
        <v>1651</v>
      </c>
      <c r="K1177" t="str">
        <f>VLOOKUP($J1177,'Product_Dim (2)'!$A$2:$G$101,{3,4,5,6},FALSE)</f>
        <v>Beauty</v>
      </c>
      <c r="L1177" t="str">
        <f>VLOOKUP($J1177,'Product_Dim (2)'!$A$2:$G$101,{4,5,6},FALSE)</f>
        <v>Fragrance</v>
      </c>
      <c r="M1177" s="6">
        <f t="array" ref="M1177">VLOOKUP($J1177,'Product_Dim (2)'!$A$2:$G$101,{6},FALSE)</f>
        <v>482.75</v>
      </c>
      <c r="N1177">
        <f>VLOOKUP($J1177,'Product_Dim (2)'!$A$2:$G$101,7,FALSE)</f>
        <v>444</v>
      </c>
      <c r="O1177" t="s">
        <v>1740</v>
      </c>
      <c r="P1177" t="str">
        <f>VLOOKUP($O1177,'Store_Dim (2)'!$A$2:$E$21,2,FALSE)</f>
        <v>Martinez, Adkins and Johnson</v>
      </c>
      <c r="Q1177" t="str">
        <f>VLOOKUP(Table6[[#This Row],[Store_ID]],Table4[],3,FALSE)</f>
        <v>North</v>
      </c>
      <c r="R1177" t="str">
        <f>VLOOKUP(Table6[[#This Row],[Store_ID]],Table4[],4,FALSE)</f>
        <v>Danielmouth</v>
      </c>
      <c r="S1177" t="str">
        <f>VLOOKUP(Table6[[#This Row],[Store_ID]],Table4[],5,FALSE)</f>
        <v>Flagship</v>
      </c>
      <c r="T1177">
        <v>2</v>
      </c>
      <c r="U1177" s="6">
        <v>424.54</v>
      </c>
      <c r="V1177" s="10">
        <v>0.24</v>
      </c>
      <c r="W1177" t="s">
        <v>1809</v>
      </c>
      <c r="X1177" s="6">
        <v>645.30080000000009</v>
      </c>
      <c r="AE1177"/>
    </row>
    <row r="1178" spans="1:31" x14ac:dyDescent="0.25">
      <c r="A1178" t="s">
        <v>2985</v>
      </c>
      <c r="B1178" t="str">
        <f>VLOOKUP(Table6[[#This Row],[Customer_ID]],Table1[[Customer_ID]:[Name]],2,FALSE)</f>
        <v>Reginald Willis</v>
      </c>
      <c r="C1178" t="str">
        <f>VLOOKUP(Table6[[#This Row],[Customer_ID]],Table1[[Customer_ID]:[City]],5,FALSE)</f>
        <v>Kellybury</v>
      </c>
      <c r="D1178">
        <f>VLOOKUP(Table6[[#This Row],[Customer_ID]],Table1[],3,FALSE)</f>
        <v>62</v>
      </c>
      <c r="E1178" t="str">
        <f>VLOOKUP(Table6[[#This Row],[Customer_ID]],Table1[],4,FALSE)</f>
        <v>Female</v>
      </c>
      <c r="F1178" t="str">
        <f>VLOOKUP(Table6[[#This Row],[Customer_ID]],Table1[],6,FALSE)</f>
        <v>New York</v>
      </c>
      <c r="G1178" t="str">
        <f>VLOOKUP(Table6[[#This Row],[Customer_ID]],Table1[],8,FALSE)</f>
        <v>Bronze</v>
      </c>
      <c r="H1178" t="s">
        <v>1018</v>
      </c>
      <c r="I1178" s="16">
        <v>45462</v>
      </c>
      <c r="J1178" t="s">
        <v>1699</v>
      </c>
      <c r="K1178" t="str">
        <f>VLOOKUP($J1178,'Product_Dim (2)'!$A$2:$G$101,{3,4,5,6},FALSE)</f>
        <v>Home</v>
      </c>
      <c r="L1178" t="str">
        <f>VLOOKUP($J1178,'Product_Dim (2)'!$A$2:$G$101,{4,5,6},FALSE)</f>
        <v>Furniture</v>
      </c>
      <c r="M1178" s="6">
        <f t="array" ref="M1178">VLOOKUP($J1178,'Product_Dim (2)'!$A$2:$G$101,{6},FALSE)</f>
        <v>388.46</v>
      </c>
      <c r="N1178">
        <f>VLOOKUP($J1178,'Product_Dim (2)'!$A$2:$G$101,7,FALSE)</f>
        <v>208</v>
      </c>
      <c r="O1178" t="s">
        <v>1790</v>
      </c>
      <c r="P1178" t="str">
        <f>VLOOKUP($O1178,'Store_Dim (2)'!$A$2:$E$21,2,FALSE)</f>
        <v>Holloway Ltd</v>
      </c>
      <c r="Q1178" t="str">
        <f>VLOOKUP(Table6[[#This Row],[Store_ID]],Table4[],3,FALSE)</f>
        <v>North</v>
      </c>
      <c r="R1178" t="str">
        <f>VLOOKUP(Table6[[#This Row],[Store_ID]],Table4[],4,FALSE)</f>
        <v>Bensonhaven</v>
      </c>
      <c r="S1178" t="str">
        <f>VLOOKUP(Table6[[#This Row],[Store_ID]],Table4[],5,FALSE)</f>
        <v>Flagship</v>
      </c>
      <c r="T1178">
        <v>1</v>
      </c>
      <c r="U1178" s="6">
        <v>235.44</v>
      </c>
      <c r="V1178" s="10">
        <v>0.19</v>
      </c>
      <c r="W1178" t="s">
        <v>1812</v>
      </c>
      <c r="X1178" s="6">
        <v>190.7064</v>
      </c>
      <c r="AE1178"/>
    </row>
    <row r="1179" spans="1:31" x14ac:dyDescent="0.25">
      <c r="A1179" t="s">
        <v>2986</v>
      </c>
      <c r="B1179" t="str">
        <f>VLOOKUP(Table6[[#This Row],[Customer_ID]],Table1[[Customer_ID]:[Name]],2,FALSE)</f>
        <v>Daisy Johnson Dds</v>
      </c>
      <c r="C1179" t="str">
        <f>VLOOKUP(Table6[[#This Row],[Customer_ID]],Table1[[Customer_ID]:[City]],5,FALSE)</f>
        <v>North Stephanie</v>
      </c>
      <c r="D1179">
        <f>VLOOKUP(Table6[[#This Row],[Customer_ID]],Table1[],3,FALSE)</f>
        <v>64</v>
      </c>
      <c r="E1179" t="str">
        <f>VLOOKUP(Table6[[#This Row],[Customer_ID]],Table1[],4,FALSE)</f>
        <v>Male</v>
      </c>
      <c r="F1179" t="str">
        <f>VLOOKUP(Table6[[#This Row],[Customer_ID]],Table1[],6,FALSE)</f>
        <v>Nebraska</v>
      </c>
      <c r="G1179" t="str">
        <f>VLOOKUP(Table6[[#This Row],[Customer_ID]],Table1[],8,FALSE)</f>
        <v>Platinum</v>
      </c>
      <c r="H1179" t="s">
        <v>856</v>
      </c>
      <c r="I1179" s="16">
        <v>45568</v>
      </c>
      <c r="J1179" t="s">
        <v>1629</v>
      </c>
      <c r="K1179" t="str">
        <f>VLOOKUP($J1179,'Product_Dim (2)'!$A$2:$G$101,{3,4,5,6},FALSE)</f>
        <v>Beauty</v>
      </c>
      <c r="L1179" t="str">
        <f>VLOOKUP($J1179,'Product_Dim (2)'!$A$2:$G$101,{4,5,6},FALSE)</f>
        <v>Fragrance</v>
      </c>
      <c r="M1179" s="6">
        <f t="array" ref="M1179">VLOOKUP($J1179,'Product_Dim (2)'!$A$2:$G$101,{6},FALSE)</f>
        <v>43.29</v>
      </c>
      <c r="N1179">
        <f>VLOOKUP($J1179,'Product_Dim (2)'!$A$2:$G$101,7,FALSE)</f>
        <v>267</v>
      </c>
      <c r="O1179" t="s">
        <v>1780</v>
      </c>
      <c r="P1179" t="str">
        <f>VLOOKUP($O1179,'Store_Dim (2)'!$A$2:$E$21,2,FALSE)</f>
        <v>Gardner, Humphrey and Contreras</v>
      </c>
      <c r="Q1179" t="str">
        <f>VLOOKUP(Table6[[#This Row],[Store_ID]],Table4[],3,FALSE)</f>
        <v>East</v>
      </c>
      <c r="R1179" t="str">
        <f>VLOOKUP(Table6[[#This Row],[Store_ID]],Table4[],4,FALSE)</f>
        <v>Johnsonville</v>
      </c>
      <c r="S1179" t="str">
        <f>VLOOKUP(Table6[[#This Row],[Store_ID]],Table4[],5,FALSE)</f>
        <v>Flagship</v>
      </c>
      <c r="T1179">
        <v>2</v>
      </c>
      <c r="U1179" s="6">
        <v>620.71</v>
      </c>
      <c r="V1179" s="10">
        <v>0.27</v>
      </c>
      <c r="W1179" t="s">
        <v>1807</v>
      </c>
      <c r="X1179" s="6">
        <v>906.23660000000007</v>
      </c>
      <c r="AE1179"/>
    </row>
    <row r="1180" spans="1:31" x14ac:dyDescent="0.25">
      <c r="A1180" t="s">
        <v>2987</v>
      </c>
      <c r="B1180" t="str">
        <f>VLOOKUP(Table6[[#This Row],[Customer_ID]],Table1[[Customer_ID]:[Name]],2,FALSE)</f>
        <v>Tyler Conrad</v>
      </c>
      <c r="C1180" t="str">
        <f>VLOOKUP(Table6[[#This Row],[Customer_ID]],Table1[[Customer_ID]:[City]],5,FALSE)</f>
        <v>North Curtischester</v>
      </c>
      <c r="D1180">
        <f>VLOOKUP(Table6[[#This Row],[Customer_ID]],Table1[],3,FALSE)</f>
        <v>53</v>
      </c>
      <c r="E1180" t="str">
        <f>VLOOKUP(Table6[[#This Row],[Customer_ID]],Table1[],4,FALSE)</f>
        <v>Female</v>
      </c>
      <c r="F1180" t="str">
        <f>VLOOKUP(Table6[[#This Row],[Customer_ID]],Table1[],6,FALSE)</f>
        <v>North Dakota</v>
      </c>
      <c r="G1180" t="str">
        <f>VLOOKUP(Table6[[#This Row],[Customer_ID]],Table1[],8,FALSE)</f>
        <v>Platinum</v>
      </c>
      <c r="H1180" t="s">
        <v>397</v>
      </c>
      <c r="I1180" s="16">
        <v>45397</v>
      </c>
      <c r="J1180" t="s">
        <v>1563</v>
      </c>
      <c r="K1180" t="str">
        <f>VLOOKUP($J1180,'Product_Dim (2)'!$A$2:$G$101,{3,4,5,6},FALSE)</f>
        <v>Beauty</v>
      </c>
      <c r="L1180" t="str">
        <f>VLOOKUP($J1180,'Product_Dim (2)'!$A$2:$G$101,{4,5,6},FALSE)</f>
        <v>Grooming</v>
      </c>
      <c r="M1180" s="6">
        <f t="array" ref="M1180">VLOOKUP($J1180,'Product_Dim (2)'!$A$2:$G$101,{6},FALSE)</f>
        <v>337.42</v>
      </c>
      <c r="N1180">
        <f>VLOOKUP($J1180,'Product_Dim (2)'!$A$2:$G$101,7,FALSE)</f>
        <v>256</v>
      </c>
      <c r="O1180" t="s">
        <v>1775</v>
      </c>
      <c r="P1180" t="str">
        <f>VLOOKUP($O1180,'Store_Dim (2)'!$A$2:$E$21,2,FALSE)</f>
        <v>Aguirre-Keller</v>
      </c>
      <c r="Q1180" t="str">
        <f>VLOOKUP(Table6[[#This Row],[Store_ID]],Table4[],3,FALSE)</f>
        <v>South</v>
      </c>
      <c r="R1180" t="str">
        <f>VLOOKUP(Table6[[#This Row],[Store_ID]],Table4[],4,FALSE)</f>
        <v>Lake Michael</v>
      </c>
      <c r="S1180" t="str">
        <f>VLOOKUP(Table6[[#This Row],[Store_ID]],Table4[],5,FALSE)</f>
        <v>Online</v>
      </c>
      <c r="T1180">
        <v>2</v>
      </c>
      <c r="U1180" s="6">
        <v>851.77</v>
      </c>
      <c r="V1180" s="10">
        <v>0.13</v>
      </c>
      <c r="W1180" t="s">
        <v>1809</v>
      </c>
      <c r="X1180" s="6">
        <v>1482.0798</v>
      </c>
      <c r="AE1180"/>
    </row>
    <row r="1181" spans="1:31" x14ac:dyDescent="0.25">
      <c r="A1181" t="s">
        <v>2988</v>
      </c>
      <c r="B1181" t="str">
        <f>VLOOKUP(Table6[[#This Row],[Customer_ID]],Table1[[Customer_ID]:[Name]],2,FALSE)</f>
        <v>Daniel Contreras</v>
      </c>
      <c r="C1181" t="str">
        <f>VLOOKUP(Table6[[#This Row],[Customer_ID]],Table1[[Customer_ID]:[City]],5,FALSE)</f>
        <v>Robertview</v>
      </c>
      <c r="D1181">
        <f>VLOOKUP(Table6[[#This Row],[Customer_ID]],Table1[],3,FALSE)</f>
        <v>36</v>
      </c>
      <c r="E1181" t="str">
        <f>VLOOKUP(Table6[[#This Row],[Customer_ID]],Table1[],4,FALSE)</f>
        <v>Female</v>
      </c>
      <c r="F1181" t="str">
        <f>VLOOKUP(Table6[[#This Row],[Customer_ID]],Table1[],6,FALSE)</f>
        <v>Florida</v>
      </c>
      <c r="G1181" t="str">
        <f>VLOOKUP(Table6[[#This Row],[Customer_ID]],Table1[],8,FALSE)</f>
        <v>Platinum</v>
      </c>
      <c r="H1181" t="s">
        <v>554</v>
      </c>
      <c r="I1181" s="16">
        <v>45569</v>
      </c>
      <c r="J1181" t="s">
        <v>1621</v>
      </c>
      <c r="K1181" t="str">
        <f>VLOOKUP($J1181,'Product_Dim (2)'!$A$2:$G$101,{3,4,5,6},FALSE)</f>
        <v>Sports</v>
      </c>
      <c r="L1181" t="str">
        <f>VLOOKUP($J1181,'Product_Dim (2)'!$A$2:$G$101,{4,5,6},FALSE)</f>
        <v>Team Sports</v>
      </c>
      <c r="M1181" s="6">
        <f t="array" ref="M1181">VLOOKUP($J1181,'Product_Dim (2)'!$A$2:$G$101,{6},FALSE)</f>
        <v>318.91000000000003</v>
      </c>
      <c r="N1181">
        <f>VLOOKUP($J1181,'Product_Dim (2)'!$A$2:$G$101,7,FALSE)</f>
        <v>114</v>
      </c>
      <c r="O1181" t="s">
        <v>1740</v>
      </c>
      <c r="P1181" t="str">
        <f>VLOOKUP($O1181,'Store_Dim (2)'!$A$2:$E$21,2,FALSE)</f>
        <v>Martinez, Adkins and Johnson</v>
      </c>
      <c r="Q1181" t="str">
        <f>VLOOKUP(Table6[[#This Row],[Store_ID]],Table4[],3,FALSE)</f>
        <v>North</v>
      </c>
      <c r="R1181" t="str">
        <f>VLOOKUP(Table6[[#This Row],[Store_ID]],Table4[],4,FALSE)</f>
        <v>Danielmouth</v>
      </c>
      <c r="S1181" t="str">
        <f>VLOOKUP(Table6[[#This Row],[Store_ID]],Table4[],5,FALSE)</f>
        <v>Flagship</v>
      </c>
      <c r="T1181">
        <v>3</v>
      </c>
      <c r="U1181" s="6">
        <v>876.01</v>
      </c>
      <c r="V1181" s="10">
        <v>0.2</v>
      </c>
      <c r="W1181" t="s">
        <v>1807</v>
      </c>
      <c r="X1181" s="6">
        <v>2102.424</v>
      </c>
      <c r="AE1181"/>
    </row>
    <row r="1182" spans="1:31" x14ac:dyDescent="0.25">
      <c r="A1182" t="s">
        <v>2989</v>
      </c>
      <c r="B1182" t="str">
        <f>VLOOKUP(Table6[[#This Row],[Customer_ID]],Table1[[Customer_ID]:[Name]],2,FALSE)</f>
        <v>Arthur Warren</v>
      </c>
      <c r="C1182" t="str">
        <f>VLOOKUP(Table6[[#This Row],[Customer_ID]],Table1[[Customer_ID]:[City]],5,FALSE)</f>
        <v>Ericshire</v>
      </c>
      <c r="D1182">
        <f>VLOOKUP(Table6[[#This Row],[Customer_ID]],Table1[],3,FALSE)</f>
        <v>38</v>
      </c>
      <c r="E1182" t="str">
        <f>VLOOKUP(Table6[[#This Row],[Customer_ID]],Table1[],4,FALSE)</f>
        <v>Male</v>
      </c>
      <c r="F1182" t="str">
        <f>VLOOKUP(Table6[[#This Row],[Customer_ID]],Table1[],6,FALSE)</f>
        <v>Nevada</v>
      </c>
      <c r="G1182" t="str">
        <f>VLOOKUP(Table6[[#This Row],[Customer_ID]],Table1[],8,FALSE)</f>
        <v>Gold</v>
      </c>
      <c r="H1182" t="s">
        <v>870</v>
      </c>
      <c r="I1182" s="16">
        <v>45353</v>
      </c>
      <c r="J1182" t="s">
        <v>1585</v>
      </c>
      <c r="K1182" t="str">
        <f>VLOOKUP($J1182,'Product_Dim (2)'!$A$2:$G$101,{3,4,5,6},FALSE)</f>
        <v>Home</v>
      </c>
      <c r="L1182" t="str">
        <f>VLOOKUP($J1182,'Product_Dim (2)'!$A$2:$G$101,{4,5,6},FALSE)</f>
        <v>Decor</v>
      </c>
      <c r="M1182" s="6">
        <f t="array" ref="M1182">VLOOKUP($J1182,'Product_Dim (2)'!$A$2:$G$101,{6},FALSE)</f>
        <v>234.80599999999998</v>
      </c>
      <c r="N1182">
        <f>VLOOKUP($J1182,'Product_Dim (2)'!$A$2:$G$101,7,FALSE)</f>
        <v>378</v>
      </c>
      <c r="O1182" t="s">
        <v>1769</v>
      </c>
      <c r="P1182" t="str">
        <f>VLOOKUP($O1182,'Store_Dim (2)'!$A$2:$E$21,2,FALSE)</f>
        <v>Moore, Padilla and Butler</v>
      </c>
      <c r="Q1182" t="str">
        <f>VLOOKUP(Table6[[#This Row],[Store_ID]],Table4[],3,FALSE)</f>
        <v>South</v>
      </c>
      <c r="R1182" t="str">
        <f>VLOOKUP(Table6[[#This Row],[Store_ID]],Table4[],4,FALSE)</f>
        <v>East Johnstad</v>
      </c>
      <c r="S1182" t="str">
        <f>VLOOKUP(Table6[[#This Row],[Store_ID]],Table4[],5,FALSE)</f>
        <v>Flagship</v>
      </c>
      <c r="T1182">
        <v>2</v>
      </c>
      <c r="U1182" s="6">
        <v>717.21</v>
      </c>
      <c r="V1182" s="10">
        <v>0.15</v>
      </c>
      <c r="W1182" t="s">
        <v>1812</v>
      </c>
      <c r="X1182" s="6">
        <v>1219.2570000000001</v>
      </c>
      <c r="AE1182"/>
    </row>
    <row r="1183" spans="1:31" x14ac:dyDescent="0.25">
      <c r="A1183" t="s">
        <v>2990</v>
      </c>
      <c r="B1183" t="str">
        <f>VLOOKUP(Table6[[#This Row],[Customer_ID]],Table1[[Customer_ID]:[Name]],2,FALSE)</f>
        <v>Christopher Sutton</v>
      </c>
      <c r="C1183" t="str">
        <f>VLOOKUP(Table6[[#This Row],[Customer_ID]],Table1[[Customer_ID]:[City]],5,FALSE)</f>
        <v>Deborahberg</v>
      </c>
      <c r="D1183">
        <f>VLOOKUP(Table6[[#This Row],[Customer_ID]],Table1[],3,FALSE)</f>
        <v>49</v>
      </c>
      <c r="E1183" t="str">
        <f>VLOOKUP(Table6[[#This Row],[Customer_ID]],Table1[],4,FALSE)</f>
        <v>Female</v>
      </c>
      <c r="F1183" t="str">
        <f>VLOOKUP(Table6[[#This Row],[Customer_ID]],Table1[],6,FALSE)</f>
        <v>Pennsylvania</v>
      </c>
      <c r="G1183" t="str">
        <f>VLOOKUP(Table6[[#This Row],[Customer_ID]],Table1[],8,FALSE)</f>
        <v>Gold</v>
      </c>
      <c r="H1183" t="s">
        <v>208</v>
      </c>
      <c r="I1183" s="16">
        <v>45343</v>
      </c>
      <c r="J1183" t="s">
        <v>1613</v>
      </c>
      <c r="K1183" t="str">
        <f>VLOOKUP($J1183,'Product_Dim (2)'!$A$2:$G$101,{3,4,5,6},FALSE)</f>
        <v>Sports</v>
      </c>
      <c r="L1183" t="str">
        <f>VLOOKUP($J1183,'Product_Dim (2)'!$A$2:$G$101,{4,5,6},FALSE)</f>
        <v>Fitness</v>
      </c>
      <c r="M1183" s="6">
        <f t="array" ref="M1183">VLOOKUP($J1183,'Product_Dim (2)'!$A$2:$G$101,{6},FALSE)</f>
        <v>313.26</v>
      </c>
      <c r="N1183">
        <f>VLOOKUP($J1183,'Product_Dim (2)'!$A$2:$G$101,7,FALSE)</f>
        <v>369</v>
      </c>
      <c r="O1183" t="s">
        <v>1765</v>
      </c>
      <c r="P1183" t="str">
        <f>VLOOKUP($O1183,'Store_Dim (2)'!$A$2:$E$21,2,FALSE)</f>
        <v>Bean, Jones and Park</v>
      </c>
      <c r="Q1183" t="str">
        <f>VLOOKUP(Table6[[#This Row],[Store_ID]],Table4[],3,FALSE)</f>
        <v>West</v>
      </c>
      <c r="R1183" t="str">
        <f>VLOOKUP(Table6[[#This Row],[Store_ID]],Table4[],4,FALSE)</f>
        <v>Thompsonborough</v>
      </c>
      <c r="S1183" t="str">
        <f>VLOOKUP(Table6[[#This Row],[Store_ID]],Table4[],5,FALSE)</f>
        <v>Online</v>
      </c>
      <c r="T1183">
        <v>2</v>
      </c>
      <c r="U1183" s="6">
        <v>871.43</v>
      </c>
      <c r="V1183" s="10">
        <v>0.05</v>
      </c>
      <c r="W1183" t="s">
        <v>1807</v>
      </c>
      <c r="X1183" s="6">
        <v>1655.7170000000001</v>
      </c>
      <c r="AE1183"/>
    </row>
    <row r="1184" spans="1:31" x14ac:dyDescent="0.25">
      <c r="A1184" t="s">
        <v>2991</v>
      </c>
      <c r="B1184" t="str">
        <f>VLOOKUP(Table6[[#This Row],[Customer_ID]],Table1[[Customer_ID]:[Name]],2,FALSE)</f>
        <v>April Phillips</v>
      </c>
      <c r="C1184" t="str">
        <f>VLOOKUP(Table6[[#This Row],[Customer_ID]],Table1[[Customer_ID]:[City]],5,FALSE)</f>
        <v>Lake Carolyn</v>
      </c>
      <c r="D1184">
        <f>VLOOKUP(Table6[[#This Row],[Customer_ID]],Table1[],3,FALSE)</f>
        <v>62</v>
      </c>
      <c r="E1184" t="str">
        <f>VLOOKUP(Table6[[#This Row],[Customer_ID]],Table1[],4,FALSE)</f>
        <v>Female</v>
      </c>
      <c r="F1184" t="str">
        <f>VLOOKUP(Table6[[#This Row],[Customer_ID]],Table1[],6,FALSE)</f>
        <v>Hawaii</v>
      </c>
      <c r="G1184" t="str">
        <f>VLOOKUP(Table6[[#This Row],[Customer_ID]],Table1[],8,FALSE)</f>
        <v>Platinum</v>
      </c>
      <c r="H1184" t="s">
        <v>1384</v>
      </c>
      <c r="I1184" s="16">
        <v>45321</v>
      </c>
      <c r="J1184" t="s">
        <v>1603</v>
      </c>
      <c r="K1184" t="str">
        <f>VLOOKUP($J1184,'Product_Dim (2)'!$A$2:$G$101,{3,4,5,6},FALSE)</f>
        <v>Clothing</v>
      </c>
      <c r="L1184" t="str">
        <f>VLOOKUP($J1184,'Product_Dim (2)'!$A$2:$G$101,{4,5,6},FALSE)</f>
        <v>Tops</v>
      </c>
      <c r="M1184" s="6">
        <f t="array" ref="M1184">VLOOKUP($J1184,'Product_Dim (2)'!$A$2:$G$101,{6},FALSE)</f>
        <v>223.43</v>
      </c>
      <c r="N1184">
        <f>VLOOKUP($J1184,'Product_Dim (2)'!$A$2:$G$101,7,FALSE)</f>
        <v>154</v>
      </c>
      <c r="O1184" t="s">
        <v>1762</v>
      </c>
      <c r="P1184" t="str">
        <f>VLOOKUP($O1184,'Store_Dim (2)'!$A$2:$E$21,2,FALSE)</f>
        <v>Martinez-Mullins</v>
      </c>
      <c r="Q1184" t="str">
        <f>VLOOKUP(Table6[[#This Row],[Store_ID]],Table4[],3,FALSE)</f>
        <v>South</v>
      </c>
      <c r="R1184" t="str">
        <f>VLOOKUP(Table6[[#This Row],[Store_ID]],Table4[],4,FALSE)</f>
        <v>Williamsfurt</v>
      </c>
      <c r="S1184" t="str">
        <f>VLOOKUP(Table6[[#This Row],[Store_ID]],Table4[],5,FALSE)</f>
        <v>Online</v>
      </c>
      <c r="T1184">
        <v>1</v>
      </c>
      <c r="U1184" s="6">
        <v>514.65</v>
      </c>
      <c r="V1184" s="10">
        <v>0.18</v>
      </c>
      <c r="W1184" t="s">
        <v>1807</v>
      </c>
      <c r="X1184" s="6">
        <v>422.01299999999998</v>
      </c>
      <c r="AE1184"/>
    </row>
    <row r="1185" spans="1:31" x14ac:dyDescent="0.25">
      <c r="A1185" t="s">
        <v>2992</v>
      </c>
      <c r="B1185" t="str">
        <f>VLOOKUP(Table6[[#This Row],[Customer_ID]],Table1[[Customer_ID]:[Name]],2,FALSE)</f>
        <v>John Perez</v>
      </c>
      <c r="C1185" t="str">
        <f>VLOOKUP(Table6[[#This Row],[Customer_ID]],Table1[[Customer_ID]:[City]],5,FALSE)</f>
        <v>Brandontown</v>
      </c>
      <c r="D1185">
        <f>VLOOKUP(Table6[[#This Row],[Customer_ID]],Table1[],3,FALSE)</f>
        <v>29</v>
      </c>
      <c r="E1185" t="str">
        <f>VLOOKUP(Table6[[#This Row],[Customer_ID]],Table1[],4,FALSE)</f>
        <v>Female</v>
      </c>
      <c r="F1185" t="str">
        <f>VLOOKUP(Table6[[#This Row],[Customer_ID]],Table1[],6,FALSE)</f>
        <v>South Carolina</v>
      </c>
      <c r="G1185" t="str">
        <f>VLOOKUP(Table6[[#This Row],[Customer_ID]],Table1[],8,FALSE)</f>
        <v>Gold</v>
      </c>
      <c r="H1185" t="s">
        <v>1401</v>
      </c>
      <c r="I1185" s="16">
        <v>45650</v>
      </c>
      <c r="J1185" t="s">
        <v>1655</v>
      </c>
      <c r="K1185" t="str">
        <f>VLOOKUP($J1185,'Product_Dim (2)'!$A$2:$G$101,{3,4,5,6},FALSE)</f>
        <v>Electronics</v>
      </c>
      <c r="L1185" t="str">
        <f>VLOOKUP($J1185,'Product_Dim (2)'!$A$2:$G$101,{4,5,6},FALSE)</f>
        <v>Computer</v>
      </c>
      <c r="M1185" s="6">
        <f t="array" ref="M1185">VLOOKUP($J1185,'Product_Dim (2)'!$A$2:$G$101,{6},FALSE)</f>
        <v>86.42</v>
      </c>
      <c r="N1185">
        <f>VLOOKUP($J1185,'Product_Dim (2)'!$A$2:$G$101,7,FALSE)</f>
        <v>222</v>
      </c>
      <c r="O1185" t="s">
        <v>1787</v>
      </c>
      <c r="P1185" t="str">
        <f>VLOOKUP($O1185,'Store_Dim (2)'!$A$2:$E$21,2,FALSE)</f>
        <v>Frederick-Wright</v>
      </c>
      <c r="Q1185" t="str">
        <f>VLOOKUP(Table6[[#This Row],[Store_ID]],Table4[],3,FALSE)</f>
        <v>West</v>
      </c>
      <c r="R1185" t="str">
        <f>VLOOKUP(Table6[[#This Row],[Store_ID]],Table4[],4,FALSE)</f>
        <v>New Jimmymouth</v>
      </c>
      <c r="S1185" t="str">
        <f>VLOOKUP(Table6[[#This Row],[Store_ID]],Table4[],5,FALSE)</f>
        <v>Flagship</v>
      </c>
      <c r="T1185">
        <v>3</v>
      </c>
      <c r="U1185" s="6">
        <v>198.76</v>
      </c>
      <c r="V1185" s="10">
        <v>0.28000000000000003</v>
      </c>
      <c r="W1185" t="s">
        <v>1812</v>
      </c>
      <c r="X1185" s="6">
        <v>429.32159999999999</v>
      </c>
      <c r="AE1185"/>
    </row>
    <row r="1186" spans="1:31" x14ac:dyDescent="0.25">
      <c r="A1186" t="s">
        <v>2993</v>
      </c>
      <c r="B1186" t="str">
        <f>VLOOKUP(Table6[[#This Row],[Customer_ID]],Table1[[Customer_ID]:[Name]],2,FALSE)</f>
        <v>Elizabeth Stanley</v>
      </c>
      <c r="C1186" t="str">
        <f>VLOOKUP(Table6[[#This Row],[Customer_ID]],Table1[[Customer_ID]:[City]],5,FALSE)</f>
        <v>Bethanyton</v>
      </c>
      <c r="D1186">
        <f>VLOOKUP(Table6[[#This Row],[Customer_ID]],Table1[],3,FALSE)</f>
        <v>46</v>
      </c>
      <c r="E1186" t="str">
        <f>VLOOKUP(Table6[[#This Row],[Customer_ID]],Table1[],4,FALSE)</f>
        <v>Female</v>
      </c>
      <c r="F1186" t="str">
        <f>VLOOKUP(Table6[[#This Row],[Customer_ID]],Table1[],6,FALSE)</f>
        <v>Utah</v>
      </c>
      <c r="G1186" t="str">
        <f>VLOOKUP(Table6[[#This Row],[Customer_ID]],Table1[],8,FALSE)</f>
        <v>Platinum</v>
      </c>
      <c r="H1186" t="s">
        <v>721</v>
      </c>
      <c r="I1186" s="16">
        <v>45811</v>
      </c>
      <c r="J1186" t="s">
        <v>1657</v>
      </c>
      <c r="K1186" t="str">
        <f>VLOOKUP($J1186,'Product_Dim (2)'!$A$2:$G$101,{3,4,5,6},FALSE)</f>
        <v>Beauty</v>
      </c>
      <c r="L1186" t="str">
        <f>VLOOKUP($J1186,'Product_Dim (2)'!$A$2:$G$101,{4,5,6},FALSE)</f>
        <v>Skincare</v>
      </c>
      <c r="M1186" s="6">
        <f t="array" ref="M1186">VLOOKUP($J1186,'Product_Dim (2)'!$A$2:$G$101,{6},FALSE)</f>
        <v>266.86</v>
      </c>
      <c r="N1186">
        <f>VLOOKUP($J1186,'Product_Dim (2)'!$A$2:$G$101,7,FALSE)</f>
        <v>458</v>
      </c>
      <c r="O1186" t="s">
        <v>1749</v>
      </c>
      <c r="P1186" t="str">
        <f>VLOOKUP($O1186,'Store_Dim (2)'!$A$2:$E$21,2,FALSE)</f>
        <v>Johnson-Wright</v>
      </c>
      <c r="Q1186" t="str">
        <f>VLOOKUP(Table6[[#This Row],[Store_ID]],Table4[],3,FALSE)</f>
        <v>North</v>
      </c>
      <c r="R1186" t="str">
        <f>VLOOKUP(Table6[[#This Row],[Store_ID]],Table4[],4,FALSE)</f>
        <v>Hoodberg</v>
      </c>
      <c r="S1186" t="str">
        <f>VLOOKUP(Table6[[#This Row],[Store_ID]],Table4[],5,FALSE)</f>
        <v>Outlet</v>
      </c>
      <c r="T1186">
        <v>2</v>
      </c>
      <c r="U1186" s="6">
        <v>975.72</v>
      </c>
      <c r="V1186" s="10">
        <v>0.16</v>
      </c>
      <c r="W1186" t="s">
        <v>1812</v>
      </c>
      <c r="X1186" s="6">
        <v>1639.2095999999999</v>
      </c>
      <c r="AE1186"/>
    </row>
    <row r="1187" spans="1:31" x14ac:dyDescent="0.25">
      <c r="A1187" t="s">
        <v>2994</v>
      </c>
      <c r="B1187" t="str">
        <f>VLOOKUP(Table6[[#This Row],[Customer_ID]],Table1[[Customer_ID]:[Name]],2,FALSE)</f>
        <v>Dr. Tamara White Md</v>
      </c>
      <c r="C1187" t="str">
        <f>VLOOKUP(Table6[[#This Row],[Customer_ID]],Table1[[Customer_ID]:[City]],5,FALSE)</f>
        <v>New Benjamin</v>
      </c>
      <c r="D1187">
        <f>VLOOKUP(Table6[[#This Row],[Customer_ID]],Table1[],3,FALSE)</f>
        <v>60</v>
      </c>
      <c r="E1187" t="str">
        <f>VLOOKUP(Table6[[#This Row],[Customer_ID]],Table1[],4,FALSE)</f>
        <v>Male</v>
      </c>
      <c r="F1187" t="str">
        <f>VLOOKUP(Table6[[#This Row],[Customer_ID]],Table1[],6,FALSE)</f>
        <v>North Carolina</v>
      </c>
      <c r="G1187" t="str">
        <f>VLOOKUP(Table6[[#This Row],[Customer_ID]],Table1[],8,FALSE)</f>
        <v>Bronze</v>
      </c>
      <c r="H1187" t="s">
        <v>1290</v>
      </c>
      <c r="I1187" s="16">
        <v>45505</v>
      </c>
      <c r="J1187" t="s">
        <v>1561</v>
      </c>
      <c r="K1187" t="str">
        <f>VLOOKUP($J1187,'Product_Dim (2)'!$A$2:$G$101,{3,4,5,6},FALSE)</f>
        <v>Electronics</v>
      </c>
      <c r="L1187" t="str">
        <f>VLOOKUP($J1187,'Product_Dim (2)'!$A$2:$G$101,{4,5,6},FALSE)</f>
        <v>Appliances</v>
      </c>
      <c r="M1187" s="6">
        <f t="array" ref="M1187">VLOOKUP($J1187,'Product_Dim (2)'!$A$2:$G$101,{6},FALSE)</f>
        <v>465.34</v>
      </c>
      <c r="N1187">
        <f>VLOOKUP($J1187,'Product_Dim (2)'!$A$2:$G$101,7,FALSE)</f>
        <v>301</v>
      </c>
      <c r="O1187" t="s">
        <v>1740</v>
      </c>
      <c r="P1187" t="str">
        <f>VLOOKUP($O1187,'Store_Dim (2)'!$A$2:$E$21,2,FALSE)</f>
        <v>Martinez, Adkins and Johnson</v>
      </c>
      <c r="Q1187" t="str">
        <f>VLOOKUP(Table6[[#This Row],[Store_ID]],Table4[],3,FALSE)</f>
        <v>North</v>
      </c>
      <c r="R1187" t="str">
        <f>VLOOKUP(Table6[[#This Row],[Store_ID]],Table4[],4,FALSE)</f>
        <v>Danielmouth</v>
      </c>
      <c r="S1187" t="str">
        <f>VLOOKUP(Table6[[#This Row],[Store_ID]],Table4[],5,FALSE)</f>
        <v>Flagship</v>
      </c>
      <c r="T1187">
        <v>1</v>
      </c>
      <c r="U1187" s="6">
        <v>86.03</v>
      </c>
      <c r="V1187" s="10">
        <v>0.01</v>
      </c>
      <c r="W1187" t="s">
        <v>1807</v>
      </c>
      <c r="X1187" s="6">
        <v>85.169700000000006</v>
      </c>
      <c r="AE1187"/>
    </row>
    <row r="1188" spans="1:31" x14ac:dyDescent="0.25">
      <c r="A1188" t="s">
        <v>2995</v>
      </c>
      <c r="B1188" t="str">
        <f>VLOOKUP(Table6[[#This Row],[Customer_ID]],Table1[[Customer_ID]:[Name]],2,FALSE)</f>
        <v>Melissa Duffy Md</v>
      </c>
      <c r="C1188" t="str">
        <f>VLOOKUP(Table6[[#This Row],[Customer_ID]],Table1[[Customer_ID]:[City]],5,FALSE)</f>
        <v>East Jenna</v>
      </c>
      <c r="D1188">
        <f>VLOOKUP(Table6[[#This Row],[Customer_ID]],Table1[],3,FALSE)</f>
        <v>58</v>
      </c>
      <c r="E1188" t="str">
        <f>VLOOKUP(Table6[[#This Row],[Customer_ID]],Table1[],4,FALSE)</f>
        <v>Female</v>
      </c>
      <c r="F1188" t="str">
        <f>VLOOKUP(Table6[[#This Row],[Customer_ID]],Table1[],6,FALSE)</f>
        <v>South Carolina</v>
      </c>
      <c r="G1188" t="str">
        <f>VLOOKUP(Table6[[#This Row],[Customer_ID]],Table1[],8,FALSE)</f>
        <v>Bronze</v>
      </c>
      <c r="H1188" t="s">
        <v>310</v>
      </c>
      <c r="I1188" s="16">
        <v>45897</v>
      </c>
      <c r="J1188" t="s">
        <v>1639</v>
      </c>
      <c r="K1188" t="str">
        <f>VLOOKUP($J1188,'Product_Dim (2)'!$A$2:$G$101,{3,4,5,6},FALSE)</f>
        <v>Sports</v>
      </c>
      <c r="L1188" t="str">
        <f>VLOOKUP($J1188,'Product_Dim (2)'!$A$2:$G$101,{4,5,6},FALSE)</f>
        <v>Accessories</v>
      </c>
      <c r="M1188" s="6">
        <f t="array" ref="M1188">VLOOKUP($J1188,'Product_Dim (2)'!$A$2:$G$101,{6},FALSE)</f>
        <v>434.84</v>
      </c>
      <c r="N1188">
        <f>VLOOKUP($J1188,'Product_Dim (2)'!$A$2:$G$101,7,FALSE)</f>
        <v>185</v>
      </c>
      <c r="O1188" t="s">
        <v>1777</v>
      </c>
      <c r="P1188" t="str">
        <f>VLOOKUP($O1188,'Store_Dim (2)'!$A$2:$E$21,2,FALSE)</f>
        <v>Thomas, Bridges and Harris</v>
      </c>
      <c r="Q1188" t="str">
        <f>VLOOKUP(Table6[[#This Row],[Store_ID]],Table4[],3,FALSE)</f>
        <v>North</v>
      </c>
      <c r="R1188" t="str">
        <f>VLOOKUP(Table6[[#This Row],[Store_ID]],Table4[],4,FALSE)</f>
        <v>Sabrinatown</v>
      </c>
      <c r="S1188" t="str">
        <f>VLOOKUP(Table6[[#This Row],[Store_ID]],Table4[],5,FALSE)</f>
        <v>Online</v>
      </c>
      <c r="T1188">
        <v>4</v>
      </c>
      <c r="U1188" s="6">
        <v>705.12</v>
      </c>
      <c r="V1188" s="10">
        <v>0.15</v>
      </c>
      <c r="W1188" t="s">
        <v>1809</v>
      </c>
      <c r="X1188" s="6">
        <v>2397.4079999999999</v>
      </c>
      <c r="AE1188"/>
    </row>
    <row r="1189" spans="1:31" x14ac:dyDescent="0.25">
      <c r="A1189" t="s">
        <v>2996</v>
      </c>
      <c r="B1189" t="str">
        <f>VLOOKUP(Table6[[#This Row],[Customer_ID]],Table1[[Customer_ID]:[Name]],2,FALSE)</f>
        <v>Michael Garner</v>
      </c>
      <c r="C1189" t="str">
        <f>VLOOKUP(Table6[[#This Row],[Customer_ID]],Table1[[Customer_ID]:[City]],5,FALSE)</f>
        <v>Port Crystal</v>
      </c>
      <c r="D1189">
        <f>VLOOKUP(Table6[[#This Row],[Customer_ID]],Table1[],3,FALSE)</f>
        <v>21</v>
      </c>
      <c r="E1189" t="str">
        <f>VLOOKUP(Table6[[#This Row],[Customer_ID]],Table1[],4,FALSE)</f>
        <v>Female</v>
      </c>
      <c r="F1189" t="str">
        <f>VLOOKUP(Table6[[#This Row],[Customer_ID]],Table1[],6,FALSE)</f>
        <v>New Hampshire</v>
      </c>
      <c r="G1189" t="str">
        <f>VLOOKUP(Table6[[#This Row],[Customer_ID]],Table1[],8,FALSE)</f>
        <v>Platinum</v>
      </c>
      <c r="H1189" t="s">
        <v>1147</v>
      </c>
      <c r="I1189" s="16">
        <v>45602</v>
      </c>
      <c r="J1189" t="s">
        <v>1567</v>
      </c>
      <c r="K1189" t="str">
        <f>VLOOKUP($J1189,'Product_Dim (2)'!$A$2:$G$101,{3,4,5,6},FALSE)</f>
        <v>Clothing</v>
      </c>
      <c r="L1189" t="str">
        <f>VLOOKUP($J1189,'Product_Dim (2)'!$A$2:$G$101,{4,5,6},FALSE)</f>
        <v>Bottoms</v>
      </c>
      <c r="M1189" s="6">
        <f t="array" ref="M1189">VLOOKUP($J1189,'Product_Dim (2)'!$A$2:$G$101,{6},FALSE)</f>
        <v>265.73266666666666</v>
      </c>
      <c r="N1189">
        <f>VLOOKUP($J1189,'Product_Dim (2)'!$A$2:$G$101,7,FALSE)</f>
        <v>343</v>
      </c>
      <c r="O1189" t="s">
        <v>1777</v>
      </c>
      <c r="P1189" t="str">
        <f>VLOOKUP($O1189,'Store_Dim (2)'!$A$2:$E$21,2,FALSE)</f>
        <v>Thomas, Bridges and Harris</v>
      </c>
      <c r="Q1189" t="str">
        <f>VLOOKUP(Table6[[#This Row],[Store_ID]],Table4[],3,FALSE)</f>
        <v>North</v>
      </c>
      <c r="R1189" t="str">
        <f>VLOOKUP(Table6[[#This Row],[Store_ID]],Table4[],4,FALSE)</f>
        <v>Sabrinatown</v>
      </c>
      <c r="S1189" t="str">
        <f>VLOOKUP(Table6[[#This Row],[Store_ID]],Table4[],5,FALSE)</f>
        <v>Online</v>
      </c>
      <c r="T1189">
        <v>3</v>
      </c>
      <c r="U1189" s="6">
        <v>99.77</v>
      </c>
      <c r="V1189" s="10">
        <v>0.01</v>
      </c>
      <c r="W1189" t="s">
        <v>1809</v>
      </c>
      <c r="X1189" s="6">
        <v>296.31689999999998</v>
      </c>
      <c r="AE1189"/>
    </row>
    <row r="1190" spans="1:31" x14ac:dyDescent="0.25">
      <c r="A1190" t="s">
        <v>2997</v>
      </c>
      <c r="B1190" t="str">
        <f>VLOOKUP(Table6[[#This Row],[Customer_ID]],Table1[[Customer_ID]:[Name]],2,FALSE)</f>
        <v>Joan Johnson</v>
      </c>
      <c r="C1190" t="str">
        <f>VLOOKUP(Table6[[#This Row],[Customer_ID]],Table1[[Customer_ID]:[City]],5,FALSE)</f>
        <v>Lake Josephport</v>
      </c>
      <c r="D1190">
        <f>VLOOKUP(Table6[[#This Row],[Customer_ID]],Table1[],3,FALSE)</f>
        <v>50</v>
      </c>
      <c r="E1190" t="str">
        <f>VLOOKUP(Table6[[#This Row],[Customer_ID]],Table1[],4,FALSE)</f>
        <v>Female</v>
      </c>
      <c r="F1190" t="str">
        <f>VLOOKUP(Table6[[#This Row],[Customer_ID]],Table1[],6,FALSE)</f>
        <v>Maine</v>
      </c>
      <c r="G1190" t="str">
        <f>VLOOKUP(Table6[[#This Row],[Customer_ID]],Table1[],8,FALSE)</f>
        <v>Platinum</v>
      </c>
      <c r="H1190" t="s">
        <v>675</v>
      </c>
      <c r="I1190" s="16">
        <v>45530</v>
      </c>
      <c r="J1190" t="s">
        <v>1599</v>
      </c>
      <c r="K1190" t="str">
        <f>VLOOKUP($J1190,'Product_Dim (2)'!$A$2:$G$101,{3,4,5,6},FALSE)</f>
        <v>Electronics</v>
      </c>
      <c r="L1190" t="str">
        <f>VLOOKUP($J1190,'Product_Dim (2)'!$A$2:$G$101,{4,5,6},FALSE)</f>
        <v>Computer</v>
      </c>
      <c r="M1190" s="6">
        <f t="array" ref="M1190">VLOOKUP($J1190,'Product_Dim (2)'!$A$2:$G$101,{6},FALSE)</f>
        <v>419.28</v>
      </c>
      <c r="N1190">
        <f>VLOOKUP($J1190,'Product_Dim (2)'!$A$2:$G$101,7,FALSE)</f>
        <v>86</v>
      </c>
      <c r="O1190" t="s">
        <v>1769</v>
      </c>
      <c r="P1190" t="str">
        <f>VLOOKUP($O1190,'Store_Dim (2)'!$A$2:$E$21,2,FALSE)</f>
        <v>Moore, Padilla and Butler</v>
      </c>
      <c r="Q1190" t="str">
        <f>VLOOKUP(Table6[[#This Row],[Store_ID]],Table4[],3,FALSE)</f>
        <v>South</v>
      </c>
      <c r="R1190" t="str">
        <f>VLOOKUP(Table6[[#This Row],[Store_ID]],Table4[],4,FALSE)</f>
        <v>East Johnstad</v>
      </c>
      <c r="S1190" t="str">
        <f>VLOOKUP(Table6[[#This Row],[Store_ID]],Table4[],5,FALSE)</f>
        <v>Flagship</v>
      </c>
      <c r="T1190">
        <v>2</v>
      </c>
      <c r="U1190" s="6">
        <v>166.26</v>
      </c>
      <c r="V1190" s="10">
        <v>0.14000000000000001</v>
      </c>
      <c r="W1190" t="s">
        <v>1809</v>
      </c>
      <c r="X1190" s="6">
        <v>285.96719999999999</v>
      </c>
      <c r="AE1190"/>
    </row>
    <row r="1191" spans="1:31" x14ac:dyDescent="0.25">
      <c r="A1191" t="s">
        <v>2998</v>
      </c>
      <c r="B1191" t="str">
        <f>VLOOKUP(Table6[[#This Row],[Customer_ID]],Table1[[Customer_ID]:[Name]],2,FALSE)</f>
        <v>John Perez</v>
      </c>
      <c r="C1191" t="str">
        <f>VLOOKUP(Table6[[#This Row],[Customer_ID]],Table1[[Customer_ID]:[City]],5,FALSE)</f>
        <v>Brandontown</v>
      </c>
      <c r="D1191">
        <f>VLOOKUP(Table6[[#This Row],[Customer_ID]],Table1[],3,FALSE)</f>
        <v>29</v>
      </c>
      <c r="E1191" t="str">
        <f>VLOOKUP(Table6[[#This Row],[Customer_ID]],Table1[],4,FALSE)</f>
        <v>Female</v>
      </c>
      <c r="F1191" t="str">
        <f>VLOOKUP(Table6[[#This Row],[Customer_ID]],Table1[],6,FALSE)</f>
        <v>South Carolina</v>
      </c>
      <c r="G1191" t="str">
        <f>VLOOKUP(Table6[[#This Row],[Customer_ID]],Table1[],8,FALSE)</f>
        <v>Gold</v>
      </c>
      <c r="H1191" t="s">
        <v>1401</v>
      </c>
      <c r="I1191" s="16">
        <v>45729</v>
      </c>
      <c r="J1191" t="s">
        <v>1583</v>
      </c>
      <c r="K1191" t="str">
        <f>VLOOKUP($J1191,'Product_Dim (2)'!$A$2:$G$101,{3,4,5,6},FALSE)</f>
        <v>Electronics</v>
      </c>
      <c r="L1191" t="str">
        <f>VLOOKUP($J1191,'Product_Dim (2)'!$A$2:$G$101,{4,5,6},FALSE)</f>
        <v>Audio</v>
      </c>
      <c r="M1191" s="6">
        <f t="array" ref="M1191">VLOOKUP($J1191,'Product_Dim (2)'!$A$2:$G$101,{6},FALSE)</f>
        <v>322.41000000000003</v>
      </c>
      <c r="N1191">
        <f>VLOOKUP($J1191,'Product_Dim (2)'!$A$2:$G$101,7,FALSE)</f>
        <v>213</v>
      </c>
      <c r="O1191" t="s">
        <v>1756</v>
      </c>
      <c r="P1191" t="str">
        <f>VLOOKUP($O1191,'Store_Dim (2)'!$A$2:$E$21,2,FALSE)</f>
        <v>Gray Ltd</v>
      </c>
      <c r="Q1191" t="str">
        <f>VLOOKUP(Table6[[#This Row],[Store_ID]],Table4[],3,FALSE)</f>
        <v>North</v>
      </c>
      <c r="R1191" t="str">
        <f>VLOOKUP(Table6[[#This Row],[Store_ID]],Table4[],4,FALSE)</f>
        <v>New Michaelchester</v>
      </c>
      <c r="S1191" t="str">
        <f>VLOOKUP(Table6[[#This Row],[Store_ID]],Table4[],5,FALSE)</f>
        <v>Outlet</v>
      </c>
      <c r="T1191">
        <v>1</v>
      </c>
      <c r="U1191" s="6">
        <v>429.25</v>
      </c>
      <c r="V1191" s="10">
        <v>0.28999999999999998</v>
      </c>
      <c r="W1191" t="s">
        <v>1807</v>
      </c>
      <c r="X1191" s="6">
        <v>304.76749999999998</v>
      </c>
      <c r="AE1191"/>
    </row>
    <row r="1192" spans="1:31" x14ac:dyDescent="0.25">
      <c r="A1192" t="s">
        <v>2999</v>
      </c>
      <c r="B1192" t="str">
        <f>VLOOKUP(Table6[[#This Row],[Customer_ID]],Table1[[Customer_ID]:[Name]],2,FALSE)</f>
        <v>Adam Castro</v>
      </c>
      <c r="C1192" t="str">
        <f>VLOOKUP(Table6[[#This Row],[Customer_ID]],Table1[[Customer_ID]:[City]],5,FALSE)</f>
        <v>New Donnabury</v>
      </c>
      <c r="D1192">
        <f>VLOOKUP(Table6[[#This Row],[Customer_ID]],Table1[],3,FALSE)</f>
        <v>51</v>
      </c>
      <c r="E1192" t="str">
        <f>VLOOKUP(Table6[[#This Row],[Customer_ID]],Table1[],4,FALSE)</f>
        <v>Male</v>
      </c>
      <c r="F1192" t="str">
        <f>VLOOKUP(Table6[[#This Row],[Customer_ID]],Table1[],6,FALSE)</f>
        <v>Texas</v>
      </c>
      <c r="G1192" t="str">
        <f>VLOOKUP(Table6[[#This Row],[Customer_ID]],Table1[],8,FALSE)</f>
        <v>Silver</v>
      </c>
      <c r="H1192" t="s">
        <v>1355</v>
      </c>
      <c r="I1192" s="16">
        <v>45468</v>
      </c>
      <c r="J1192" t="s">
        <v>1526</v>
      </c>
      <c r="K1192" t="str">
        <f>VLOOKUP($J1192,'Product_Dim (2)'!$A$2:$G$101,{3,4,5,6},FALSE)</f>
        <v>Electronics</v>
      </c>
      <c r="L1192" t="str">
        <f>VLOOKUP($J1192,'Product_Dim (2)'!$A$2:$G$101,{4,5,6},FALSE)</f>
        <v>Computer</v>
      </c>
      <c r="M1192" s="6">
        <f t="array" ref="M1192">VLOOKUP($J1192,'Product_Dim (2)'!$A$2:$G$101,{6},FALSE)</f>
        <v>112.42</v>
      </c>
      <c r="N1192">
        <f>VLOOKUP($J1192,'Product_Dim (2)'!$A$2:$G$101,7,FALSE)</f>
        <v>416</v>
      </c>
      <c r="O1192" t="s">
        <v>1769</v>
      </c>
      <c r="P1192" t="str">
        <f>VLOOKUP($O1192,'Store_Dim (2)'!$A$2:$E$21,2,FALSE)</f>
        <v>Moore, Padilla and Butler</v>
      </c>
      <c r="Q1192" t="str">
        <f>VLOOKUP(Table6[[#This Row],[Store_ID]],Table4[],3,FALSE)</f>
        <v>South</v>
      </c>
      <c r="R1192" t="str">
        <f>VLOOKUP(Table6[[#This Row],[Store_ID]],Table4[],4,FALSE)</f>
        <v>East Johnstad</v>
      </c>
      <c r="S1192" t="str">
        <f>VLOOKUP(Table6[[#This Row],[Store_ID]],Table4[],5,FALSE)</f>
        <v>Flagship</v>
      </c>
      <c r="T1192">
        <v>2</v>
      </c>
      <c r="U1192" s="6">
        <v>540.48</v>
      </c>
      <c r="V1192" s="10">
        <v>0.28999999999999998</v>
      </c>
      <c r="W1192" t="s">
        <v>1807</v>
      </c>
      <c r="X1192" s="6">
        <v>767.48159999999996</v>
      </c>
      <c r="AE1192"/>
    </row>
    <row r="1193" spans="1:31" x14ac:dyDescent="0.25">
      <c r="A1193" t="s">
        <v>3000</v>
      </c>
      <c r="B1193" t="str">
        <f>VLOOKUP(Table6[[#This Row],[Customer_ID]],Table1[[Customer_ID]:[Name]],2,FALSE)</f>
        <v>Tyrone Olson</v>
      </c>
      <c r="C1193" t="str">
        <f>VLOOKUP(Table6[[#This Row],[Customer_ID]],Table1[[Customer_ID]:[City]],5,FALSE)</f>
        <v>Emilytown</v>
      </c>
      <c r="D1193">
        <f>VLOOKUP(Table6[[#This Row],[Customer_ID]],Table1[],3,FALSE)</f>
        <v>45</v>
      </c>
      <c r="E1193" t="str">
        <f>VLOOKUP(Table6[[#This Row],[Customer_ID]],Table1[],4,FALSE)</f>
        <v>Female</v>
      </c>
      <c r="F1193" t="str">
        <f>VLOOKUP(Table6[[#This Row],[Customer_ID]],Table1[],6,FALSE)</f>
        <v>California</v>
      </c>
      <c r="G1193" t="str">
        <f>VLOOKUP(Table6[[#This Row],[Customer_ID]],Table1[],8,FALSE)</f>
        <v>Silver</v>
      </c>
      <c r="H1193" t="s">
        <v>850</v>
      </c>
      <c r="I1193" s="16">
        <v>45936</v>
      </c>
      <c r="J1193" t="s">
        <v>1649</v>
      </c>
      <c r="K1193" t="str">
        <f>VLOOKUP($J1193,'Product_Dim (2)'!$A$2:$G$101,{3,4,5,6},FALSE)</f>
        <v>Beauty</v>
      </c>
      <c r="L1193" t="str">
        <f>VLOOKUP($J1193,'Product_Dim (2)'!$A$2:$G$101,{4,5,6},FALSE)</f>
        <v>Haircare</v>
      </c>
      <c r="M1193" s="6">
        <f t="array" ref="M1193">VLOOKUP($J1193,'Product_Dim (2)'!$A$2:$G$101,{6},FALSE)</f>
        <v>17.309999999999999</v>
      </c>
      <c r="N1193">
        <f>VLOOKUP($J1193,'Product_Dim (2)'!$A$2:$G$101,7,FALSE)</f>
        <v>399</v>
      </c>
      <c r="O1193" t="s">
        <v>1782</v>
      </c>
      <c r="P1193" t="str">
        <f>VLOOKUP($O1193,'Store_Dim (2)'!$A$2:$E$21,2,FALSE)</f>
        <v>Mcdonald Inc</v>
      </c>
      <c r="Q1193" t="str">
        <f>VLOOKUP(Table6[[#This Row],[Store_ID]],Table4[],3,FALSE)</f>
        <v>South</v>
      </c>
      <c r="R1193" t="str">
        <f>VLOOKUP(Table6[[#This Row],[Store_ID]],Table4[],4,FALSE)</f>
        <v>Christopherland</v>
      </c>
      <c r="S1193" t="str">
        <f>VLOOKUP(Table6[[#This Row],[Store_ID]],Table4[],5,FALSE)</f>
        <v>Outlet</v>
      </c>
      <c r="T1193">
        <v>2</v>
      </c>
      <c r="U1193" s="6">
        <v>579.52</v>
      </c>
      <c r="V1193" s="10">
        <v>0.01</v>
      </c>
      <c r="W1193" t="s">
        <v>1809</v>
      </c>
      <c r="X1193" s="6">
        <v>1147.4495999999999</v>
      </c>
      <c r="AE1193"/>
    </row>
    <row r="1194" spans="1:31" x14ac:dyDescent="0.25">
      <c r="A1194" t="s">
        <v>3001</v>
      </c>
      <c r="B1194" t="str">
        <f>VLOOKUP(Table6[[#This Row],[Customer_ID]],Table1[[Customer_ID]:[Name]],2,FALSE)</f>
        <v>Amber Carlson</v>
      </c>
      <c r="C1194" t="str">
        <f>VLOOKUP(Table6[[#This Row],[Customer_ID]],Table1[[Customer_ID]:[City]],5,FALSE)</f>
        <v>East Michellemouth</v>
      </c>
      <c r="D1194">
        <f>VLOOKUP(Table6[[#This Row],[Customer_ID]],Table1[],3,FALSE)</f>
        <v>18</v>
      </c>
      <c r="E1194" t="str">
        <f>VLOOKUP(Table6[[#This Row],[Customer_ID]],Table1[],4,FALSE)</f>
        <v>Female</v>
      </c>
      <c r="F1194" t="str">
        <f>VLOOKUP(Table6[[#This Row],[Customer_ID]],Table1[],6,FALSE)</f>
        <v>Missouri</v>
      </c>
      <c r="G1194" t="str">
        <f>VLOOKUP(Table6[[#This Row],[Customer_ID]],Table1[],8,FALSE)</f>
        <v>Gold</v>
      </c>
      <c r="H1194" t="s">
        <v>110</v>
      </c>
      <c r="I1194" s="16">
        <v>45622</v>
      </c>
      <c r="J1194" t="s">
        <v>1669</v>
      </c>
      <c r="K1194" t="str">
        <f>VLOOKUP($J1194,'Product_Dim (2)'!$A$2:$G$101,{3,4,5,6},FALSE)</f>
        <v>Clothing</v>
      </c>
      <c r="L1194" t="str">
        <f>VLOOKUP($J1194,'Product_Dim (2)'!$A$2:$G$101,{4,5,6},FALSE)</f>
        <v>Bottoms</v>
      </c>
      <c r="M1194" s="6">
        <f t="array" ref="M1194">VLOOKUP($J1194,'Product_Dim (2)'!$A$2:$G$101,{6},FALSE)</f>
        <v>218.22</v>
      </c>
      <c r="N1194">
        <f>VLOOKUP($J1194,'Product_Dim (2)'!$A$2:$G$101,7,FALSE)</f>
        <v>224</v>
      </c>
      <c r="O1194" t="s">
        <v>1790</v>
      </c>
      <c r="P1194" t="str">
        <f>VLOOKUP($O1194,'Store_Dim (2)'!$A$2:$E$21,2,FALSE)</f>
        <v>Holloway Ltd</v>
      </c>
      <c r="Q1194" t="str">
        <f>VLOOKUP(Table6[[#This Row],[Store_ID]],Table4[],3,FALSE)</f>
        <v>North</v>
      </c>
      <c r="R1194" t="str">
        <f>VLOOKUP(Table6[[#This Row],[Store_ID]],Table4[],4,FALSE)</f>
        <v>Bensonhaven</v>
      </c>
      <c r="S1194" t="str">
        <f>VLOOKUP(Table6[[#This Row],[Store_ID]],Table4[],5,FALSE)</f>
        <v>Flagship</v>
      </c>
      <c r="T1194">
        <v>4</v>
      </c>
      <c r="U1194" s="6">
        <v>477.52</v>
      </c>
      <c r="V1194" s="10">
        <v>7.0000000000000007E-2</v>
      </c>
      <c r="W1194" t="s">
        <v>1809</v>
      </c>
      <c r="X1194" s="6">
        <v>1776.3743999999999</v>
      </c>
      <c r="AE1194"/>
    </row>
    <row r="1195" spans="1:31" x14ac:dyDescent="0.25">
      <c r="A1195" t="s">
        <v>3002</v>
      </c>
      <c r="B1195" t="str">
        <f>VLOOKUP(Table6[[#This Row],[Customer_ID]],Table1[[Customer_ID]:[Name]],2,FALSE)</f>
        <v>Beth Allen</v>
      </c>
      <c r="C1195" t="str">
        <f>VLOOKUP(Table6[[#This Row],[Customer_ID]],Table1[[Customer_ID]:[City]],5,FALSE)</f>
        <v>South Kathrynmouth</v>
      </c>
      <c r="D1195">
        <f>VLOOKUP(Table6[[#This Row],[Customer_ID]],Table1[],3,FALSE)</f>
        <v>32</v>
      </c>
      <c r="E1195" t="str">
        <f>VLOOKUP(Table6[[#This Row],[Customer_ID]],Table1[],4,FALSE)</f>
        <v>Female</v>
      </c>
      <c r="F1195" t="str">
        <f>VLOOKUP(Table6[[#This Row],[Customer_ID]],Table1[],6,FALSE)</f>
        <v>Oklahoma</v>
      </c>
      <c r="G1195" t="str">
        <f>VLOOKUP(Table6[[#This Row],[Customer_ID]],Table1[],8,FALSE)</f>
        <v>Silver</v>
      </c>
      <c r="H1195" t="s">
        <v>820</v>
      </c>
      <c r="I1195" s="16">
        <v>45705</v>
      </c>
      <c r="J1195" t="s">
        <v>1713</v>
      </c>
      <c r="K1195" t="str">
        <f>VLOOKUP($J1195,'Product_Dim (2)'!$A$2:$G$101,{3,4,5,6},FALSE)</f>
        <v>Clothing</v>
      </c>
      <c r="L1195" t="str">
        <f>VLOOKUP($J1195,'Product_Dim (2)'!$A$2:$G$101,{4,5,6},FALSE)</f>
        <v>Footwear</v>
      </c>
      <c r="M1195" s="6">
        <f t="array" ref="M1195">VLOOKUP($J1195,'Product_Dim (2)'!$A$2:$G$101,{6},FALSE)</f>
        <v>438.25</v>
      </c>
      <c r="N1195">
        <f>VLOOKUP($J1195,'Product_Dim (2)'!$A$2:$G$101,7,FALSE)</f>
        <v>496</v>
      </c>
      <c r="O1195" t="s">
        <v>1759</v>
      </c>
      <c r="P1195" t="str">
        <f>VLOOKUP($O1195,'Store_Dim (2)'!$A$2:$E$21,2,FALSE)</f>
        <v>Benson-Elliott</v>
      </c>
      <c r="Q1195" t="str">
        <f>VLOOKUP(Table6[[#This Row],[Store_ID]],Table4[],3,FALSE)</f>
        <v>East</v>
      </c>
      <c r="R1195" t="str">
        <f>VLOOKUP(Table6[[#This Row],[Store_ID]],Table4[],4,FALSE)</f>
        <v>Port Josephberg</v>
      </c>
      <c r="S1195" t="str">
        <f>VLOOKUP(Table6[[#This Row],[Store_ID]],Table4[],5,FALSE)</f>
        <v>Online</v>
      </c>
      <c r="T1195">
        <v>3</v>
      </c>
      <c r="U1195" s="6">
        <v>242.58</v>
      </c>
      <c r="V1195" s="10">
        <v>0.25</v>
      </c>
      <c r="W1195" t="s">
        <v>1807</v>
      </c>
      <c r="X1195" s="6">
        <v>545.80500000000006</v>
      </c>
      <c r="AE1195"/>
    </row>
    <row r="1196" spans="1:31" x14ac:dyDescent="0.25">
      <c r="A1196" t="s">
        <v>3003</v>
      </c>
      <c r="B1196" t="str">
        <f>VLOOKUP(Table6[[#This Row],[Customer_ID]],Table1[[Customer_ID]:[Name]],2,FALSE)</f>
        <v>Melinda Johnson</v>
      </c>
      <c r="C1196" t="str">
        <f>VLOOKUP(Table6[[#This Row],[Customer_ID]],Table1[[Customer_ID]:[City]],5,FALSE)</f>
        <v>Kaufmanfurt</v>
      </c>
      <c r="D1196">
        <f>VLOOKUP(Table6[[#This Row],[Customer_ID]],Table1[],3,FALSE)</f>
        <v>51</v>
      </c>
      <c r="E1196" t="str">
        <f>VLOOKUP(Table6[[#This Row],[Customer_ID]],Table1[],4,FALSE)</f>
        <v>Male</v>
      </c>
      <c r="F1196" t="str">
        <f>VLOOKUP(Table6[[#This Row],[Customer_ID]],Table1[],6,FALSE)</f>
        <v>Ohio</v>
      </c>
      <c r="G1196" t="str">
        <f>VLOOKUP(Table6[[#This Row],[Customer_ID]],Table1[],8,FALSE)</f>
        <v>Bronze</v>
      </c>
      <c r="H1196" t="s">
        <v>1135</v>
      </c>
      <c r="I1196" s="16">
        <v>45250</v>
      </c>
      <c r="J1196" t="s">
        <v>1583</v>
      </c>
      <c r="K1196" t="str">
        <f>VLOOKUP($J1196,'Product_Dim (2)'!$A$2:$G$101,{3,4,5,6},FALSE)</f>
        <v>Electronics</v>
      </c>
      <c r="L1196" t="str">
        <f>VLOOKUP($J1196,'Product_Dim (2)'!$A$2:$G$101,{4,5,6},FALSE)</f>
        <v>Audio</v>
      </c>
      <c r="M1196" s="6">
        <f t="array" ref="M1196">VLOOKUP($J1196,'Product_Dim (2)'!$A$2:$G$101,{6},FALSE)</f>
        <v>322.41000000000003</v>
      </c>
      <c r="N1196">
        <f>VLOOKUP($J1196,'Product_Dim (2)'!$A$2:$G$101,7,FALSE)</f>
        <v>213</v>
      </c>
      <c r="O1196" t="s">
        <v>1790</v>
      </c>
      <c r="P1196" t="str">
        <f>VLOOKUP($O1196,'Store_Dim (2)'!$A$2:$E$21,2,FALSE)</f>
        <v>Holloway Ltd</v>
      </c>
      <c r="Q1196" t="str">
        <f>VLOOKUP(Table6[[#This Row],[Store_ID]],Table4[],3,FALSE)</f>
        <v>North</v>
      </c>
      <c r="R1196" t="str">
        <f>VLOOKUP(Table6[[#This Row],[Store_ID]],Table4[],4,FALSE)</f>
        <v>Bensonhaven</v>
      </c>
      <c r="S1196" t="str">
        <f>VLOOKUP(Table6[[#This Row],[Store_ID]],Table4[],5,FALSE)</f>
        <v>Flagship</v>
      </c>
      <c r="T1196">
        <v>2</v>
      </c>
      <c r="U1196" s="6">
        <v>519.29999999999995</v>
      </c>
      <c r="V1196" s="10">
        <v>0.09</v>
      </c>
      <c r="W1196" t="s">
        <v>1809</v>
      </c>
      <c r="X1196" s="6">
        <v>945.12599999999998</v>
      </c>
      <c r="AE1196"/>
    </row>
    <row r="1197" spans="1:31" x14ac:dyDescent="0.25">
      <c r="A1197" t="s">
        <v>3004</v>
      </c>
      <c r="B1197" t="str">
        <f>VLOOKUP(Table6[[#This Row],[Customer_ID]],Table1[[Customer_ID]:[Name]],2,FALSE)</f>
        <v>Kaitlin Brown</v>
      </c>
      <c r="C1197" t="str">
        <f>VLOOKUP(Table6[[#This Row],[Customer_ID]],Table1[[Customer_ID]:[City]],5,FALSE)</f>
        <v>Kellyberg</v>
      </c>
      <c r="D1197">
        <f>VLOOKUP(Table6[[#This Row],[Customer_ID]],Table1[],3,FALSE)</f>
        <v>52</v>
      </c>
      <c r="E1197" t="str">
        <f>VLOOKUP(Table6[[#This Row],[Customer_ID]],Table1[],4,FALSE)</f>
        <v>Female</v>
      </c>
      <c r="F1197" t="str">
        <f>VLOOKUP(Table6[[#This Row],[Customer_ID]],Table1[],6,FALSE)</f>
        <v>South Dakota</v>
      </c>
      <c r="G1197" t="str">
        <f>VLOOKUP(Table6[[#This Row],[Customer_ID]],Table1[],8,FALSE)</f>
        <v>Gold</v>
      </c>
      <c r="H1197" t="s">
        <v>1493</v>
      </c>
      <c r="I1197" s="16">
        <v>45684</v>
      </c>
      <c r="J1197" t="s">
        <v>1719</v>
      </c>
      <c r="K1197" t="str">
        <f>VLOOKUP($J1197,'Product_Dim (2)'!$A$2:$G$101,{3,4,5,6},FALSE)</f>
        <v>Beauty</v>
      </c>
      <c r="L1197" t="str">
        <f>VLOOKUP($J1197,'Product_Dim (2)'!$A$2:$G$101,{4,5,6},FALSE)</f>
        <v>Skincare</v>
      </c>
      <c r="M1197" s="6">
        <f t="array" ref="M1197">VLOOKUP($J1197,'Product_Dim (2)'!$A$2:$G$101,{6},FALSE)</f>
        <v>358.47</v>
      </c>
      <c r="N1197">
        <f>VLOOKUP($J1197,'Product_Dim (2)'!$A$2:$G$101,7,FALSE)</f>
        <v>213</v>
      </c>
      <c r="O1197" t="s">
        <v>1775</v>
      </c>
      <c r="P1197" t="str">
        <f>VLOOKUP($O1197,'Store_Dim (2)'!$A$2:$E$21,2,FALSE)</f>
        <v>Aguirre-Keller</v>
      </c>
      <c r="Q1197" t="str">
        <f>VLOOKUP(Table6[[#This Row],[Store_ID]],Table4[],3,FALSE)</f>
        <v>South</v>
      </c>
      <c r="R1197" t="str">
        <f>VLOOKUP(Table6[[#This Row],[Store_ID]],Table4[],4,FALSE)</f>
        <v>Lake Michael</v>
      </c>
      <c r="S1197" t="str">
        <f>VLOOKUP(Table6[[#This Row],[Store_ID]],Table4[],5,FALSE)</f>
        <v>Online</v>
      </c>
      <c r="T1197">
        <v>3</v>
      </c>
      <c r="U1197" s="6">
        <v>845.67</v>
      </c>
      <c r="V1197" s="10">
        <v>0.12</v>
      </c>
      <c r="W1197" t="s">
        <v>1812</v>
      </c>
      <c r="X1197" s="6">
        <v>2232.5688</v>
      </c>
      <c r="AE1197"/>
    </row>
    <row r="1198" spans="1:31" x14ac:dyDescent="0.25">
      <c r="A1198" t="s">
        <v>3005</v>
      </c>
      <c r="B1198" t="str">
        <f>VLOOKUP(Table6[[#This Row],[Customer_ID]],Table1[[Customer_ID]:[Name]],2,FALSE)</f>
        <v>Roberta Green</v>
      </c>
      <c r="C1198" t="str">
        <f>VLOOKUP(Table6[[#This Row],[Customer_ID]],Table1[[Customer_ID]:[City]],5,FALSE)</f>
        <v>West Joseph</v>
      </c>
      <c r="D1198">
        <f>VLOOKUP(Table6[[#This Row],[Customer_ID]],Table1[],3,FALSE)</f>
        <v>64</v>
      </c>
      <c r="E1198" t="str">
        <f>VLOOKUP(Table6[[#This Row],[Customer_ID]],Table1[],4,FALSE)</f>
        <v>Male</v>
      </c>
      <c r="F1198" t="str">
        <f>VLOOKUP(Table6[[#This Row],[Customer_ID]],Table1[],6,FALSE)</f>
        <v>Washington</v>
      </c>
      <c r="G1198" t="str">
        <f>VLOOKUP(Table6[[#This Row],[Customer_ID]],Table1[],8,FALSE)</f>
        <v>Platinum</v>
      </c>
      <c r="H1198" t="s">
        <v>953</v>
      </c>
      <c r="I1198" s="16">
        <v>45395</v>
      </c>
      <c r="J1198" t="s">
        <v>1641</v>
      </c>
      <c r="K1198" t="str">
        <f>VLOOKUP($J1198,'Product_Dim (2)'!$A$2:$G$101,{3,4,5,6},FALSE)</f>
        <v>Home</v>
      </c>
      <c r="L1198" t="str">
        <f>VLOOKUP($J1198,'Product_Dim (2)'!$A$2:$G$101,{4,5,6},FALSE)</f>
        <v>Decor</v>
      </c>
      <c r="M1198" s="6">
        <f t="array" ref="M1198">VLOOKUP($J1198,'Product_Dim (2)'!$A$2:$G$101,{6},FALSE)</f>
        <v>81.75</v>
      </c>
      <c r="N1198">
        <f ca="1">VLOOKUP($J1198,'Product_Dim (2)'!$A$2:$G$101,7,FALSE)</f>
        <v>0</v>
      </c>
      <c r="O1198" t="s">
        <v>1787</v>
      </c>
      <c r="P1198" t="str">
        <f>VLOOKUP($O1198,'Store_Dim (2)'!$A$2:$E$21,2,FALSE)</f>
        <v>Frederick-Wright</v>
      </c>
      <c r="Q1198" t="str">
        <f>VLOOKUP(Table6[[#This Row],[Store_ID]],Table4[],3,FALSE)</f>
        <v>West</v>
      </c>
      <c r="R1198" t="str">
        <f>VLOOKUP(Table6[[#This Row],[Store_ID]],Table4[],4,FALSE)</f>
        <v>New Jimmymouth</v>
      </c>
      <c r="S1198" t="str">
        <f>VLOOKUP(Table6[[#This Row],[Store_ID]],Table4[],5,FALSE)</f>
        <v>Flagship</v>
      </c>
      <c r="T1198">
        <v>4</v>
      </c>
      <c r="U1198" s="6">
        <v>750.26</v>
      </c>
      <c r="V1198" s="10">
        <v>0.01</v>
      </c>
      <c r="W1198" t="s">
        <v>1809</v>
      </c>
      <c r="X1198" s="6">
        <v>2971.0295999999998</v>
      </c>
      <c r="AE1198"/>
    </row>
    <row r="1199" spans="1:31" x14ac:dyDescent="0.25">
      <c r="A1199" t="s">
        <v>3006</v>
      </c>
      <c r="B1199" t="str">
        <f>VLOOKUP(Table6[[#This Row],[Customer_ID]],Table1[[Customer_ID]:[Name]],2,FALSE)</f>
        <v>Dr. Lindsay Hanna</v>
      </c>
      <c r="C1199" t="str">
        <f>VLOOKUP(Table6[[#This Row],[Customer_ID]],Table1[[Customer_ID]:[City]],5,FALSE)</f>
        <v>New Paulstad</v>
      </c>
      <c r="D1199">
        <f>VLOOKUP(Table6[[#This Row],[Customer_ID]],Table1[],3,FALSE)</f>
        <v>34</v>
      </c>
      <c r="E1199" t="str">
        <f>VLOOKUP(Table6[[#This Row],[Customer_ID]],Table1[],4,FALSE)</f>
        <v>Female</v>
      </c>
      <c r="F1199" t="str">
        <f>VLOOKUP(Table6[[#This Row],[Customer_ID]],Table1[],6,FALSE)</f>
        <v>Hawaii</v>
      </c>
      <c r="G1199" t="str">
        <f>VLOOKUP(Table6[[#This Row],[Customer_ID]],Table1[],8,FALSE)</f>
        <v>Bronze</v>
      </c>
      <c r="H1199" t="s">
        <v>1033</v>
      </c>
      <c r="I1199" s="16">
        <v>45382</v>
      </c>
      <c r="J1199" t="s">
        <v>1715</v>
      </c>
      <c r="K1199" t="str">
        <f>VLOOKUP($J1199,'Product_Dim (2)'!$A$2:$G$101,{3,4,5,6},FALSE)</f>
        <v>Home</v>
      </c>
      <c r="L1199" t="str">
        <f>VLOOKUP($J1199,'Product_Dim (2)'!$A$2:$G$101,{4,5,6},FALSE)</f>
        <v>Appliances</v>
      </c>
      <c r="M1199" s="6">
        <f t="array" ref="M1199">VLOOKUP($J1199,'Product_Dim (2)'!$A$2:$G$101,{6},FALSE)</f>
        <v>447.43</v>
      </c>
      <c r="N1199">
        <f>VLOOKUP($J1199,'Product_Dim (2)'!$A$2:$G$101,7,FALSE)</f>
        <v>191</v>
      </c>
      <c r="O1199" t="s">
        <v>1777</v>
      </c>
      <c r="P1199" t="str">
        <f>VLOOKUP($O1199,'Store_Dim (2)'!$A$2:$E$21,2,FALSE)</f>
        <v>Thomas, Bridges and Harris</v>
      </c>
      <c r="Q1199" t="str">
        <f>VLOOKUP(Table6[[#This Row],[Store_ID]],Table4[],3,FALSE)</f>
        <v>North</v>
      </c>
      <c r="R1199" t="str">
        <f>VLOOKUP(Table6[[#This Row],[Store_ID]],Table4[],4,FALSE)</f>
        <v>Sabrinatown</v>
      </c>
      <c r="S1199" t="str">
        <f>VLOOKUP(Table6[[#This Row],[Store_ID]],Table4[],5,FALSE)</f>
        <v>Online</v>
      </c>
      <c r="T1199">
        <v>4</v>
      </c>
      <c r="U1199" s="6">
        <v>294.38</v>
      </c>
      <c r="V1199" s="10">
        <v>0.2</v>
      </c>
      <c r="W1199" t="s">
        <v>1807</v>
      </c>
      <c r="X1199" s="6">
        <v>942.01600000000008</v>
      </c>
      <c r="AE1199"/>
    </row>
    <row r="1200" spans="1:31" x14ac:dyDescent="0.25">
      <c r="A1200" t="s">
        <v>3007</v>
      </c>
      <c r="B1200" t="str">
        <f>VLOOKUP(Table6[[#This Row],[Customer_ID]],Table1[[Customer_ID]:[Name]],2,FALSE)</f>
        <v>David Cobb</v>
      </c>
      <c r="C1200" t="str">
        <f>VLOOKUP(Table6[[#This Row],[Customer_ID]],Table1[[Customer_ID]:[City]],5,FALSE)</f>
        <v>Lake Thomas</v>
      </c>
      <c r="D1200">
        <f>VLOOKUP(Table6[[#This Row],[Customer_ID]],Table1[],3,FALSE)</f>
        <v>36</v>
      </c>
      <c r="E1200" t="str">
        <f>VLOOKUP(Table6[[#This Row],[Customer_ID]],Table1[],4,FALSE)</f>
        <v>Male</v>
      </c>
      <c r="F1200" t="str">
        <f>VLOOKUP(Table6[[#This Row],[Customer_ID]],Table1[],6,FALSE)</f>
        <v>South Dakota</v>
      </c>
      <c r="G1200" t="str">
        <f>VLOOKUP(Table6[[#This Row],[Customer_ID]],Table1[],8,FALSE)</f>
        <v>Silver</v>
      </c>
      <c r="H1200" t="s">
        <v>342</v>
      </c>
      <c r="I1200" s="16">
        <v>45919</v>
      </c>
      <c r="J1200" t="s">
        <v>1723</v>
      </c>
      <c r="K1200" t="str">
        <f>VLOOKUP($J1200,'Product_Dim (2)'!$A$2:$G$101,{3,4,5,6},FALSE)</f>
        <v>Clothing</v>
      </c>
      <c r="L1200" t="str">
        <f>VLOOKUP($J1200,'Product_Dim (2)'!$A$2:$G$101,{4,5,6},FALSE)</f>
        <v>Outerwear</v>
      </c>
      <c r="M1200" s="6">
        <f t="array" ref="M1200">VLOOKUP($J1200,'Product_Dim (2)'!$A$2:$G$101,{6},FALSE)</f>
        <v>358.47</v>
      </c>
      <c r="N1200">
        <f>VLOOKUP($J1200,'Product_Dim (2)'!$A$2:$G$101,7,FALSE)</f>
        <v>143</v>
      </c>
      <c r="O1200" t="s">
        <v>1744</v>
      </c>
      <c r="P1200" t="str">
        <f>VLOOKUP($O1200,'Store_Dim (2)'!$A$2:$E$21,2,FALSE)</f>
        <v>Black-Horn</v>
      </c>
      <c r="Q1200" t="str">
        <f>VLOOKUP(Table6[[#This Row],[Store_ID]],Table4[],3,FALSE)</f>
        <v>South</v>
      </c>
      <c r="R1200" t="str">
        <f>VLOOKUP(Table6[[#This Row],[Store_ID]],Table4[],4,FALSE)</f>
        <v>North Nancyview</v>
      </c>
      <c r="S1200" t="str">
        <f>VLOOKUP(Table6[[#This Row],[Store_ID]],Table4[],5,FALSE)</f>
        <v>Outlet</v>
      </c>
      <c r="T1200">
        <v>3</v>
      </c>
      <c r="U1200" s="6">
        <v>583.52</v>
      </c>
      <c r="V1200" s="10">
        <v>7.0000000000000007E-2</v>
      </c>
      <c r="W1200" t="s">
        <v>1809</v>
      </c>
      <c r="X1200" s="6">
        <v>1628.0208</v>
      </c>
      <c r="AE1200"/>
    </row>
    <row r="1201" spans="1:31" x14ac:dyDescent="0.25">
      <c r="A1201" t="s">
        <v>3008</v>
      </c>
      <c r="B1201" t="str">
        <f>VLOOKUP(Table6[[#This Row],[Customer_ID]],Table1[[Customer_ID]:[Name]],2,FALSE)</f>
        <v>Manuel Fisher</v>
      </c>
      <c r="C1201" t="str">
        <f>VLOOKUP(Table6[[#This Row],[Customer_ID]],Table1[[Customer_ID]:[City]],5,FALSE)</f>
        <v>Kanebury</v>
      </c>
      <c r="D1201">
        <f>VLOOKUP(Table6[[#This Row],[Customer_ID]],Table1[],3,FALSE)</f>
        <v>21</v>
      </c>
      <c r="E1201" t="str">
        <f>VLOOKUP(Table6[[#This Row],[Customer_ID]],Table1[],4,FALSE)</f>
        <v>Female</v>
      </c>
      <c r="F1201" t="str">
        <f>VLOOKUP(Table6[[#This Row],[Customer_ID]],Table1[],6,FALSE)</f>
        <v>New Hampshire</v>
      </c>
      <c r="G1201" t="str">
        <f>VLOOKUP(Table6[[#This Row],[Customer_ID]],Table1[],8,FALSE)</f>
        <v>Gold</v>
      </c>
      <c r="H1201" t="s">
        <v>1433</v>
      </c>
      <c r="I1201" s="16">
        <v>45453</v>
      </c>
      <c r="J1201" t="s">
        <v>1709</v>
      </c>
      <c r="K1201" t="str">
        <f>VLOOKUP($J1201,'Product_Dim (2)'!$A$2:$G$101,{3,4,5,6},FALSE)</f>
        <v>Beauty</v>
      </c>
      <c r="L1201" t="str">
        <f>VLOOKUP($J1201,'Product_Dim (2)'!$A$2:$G$101,{4,5,6},FALSE)</f>
        <v>Makeup</v>
      </c>
      <c r="M1201" s="6">
        <f t="array" ref="M1201">VLOOKUP($J1201,'Product_Dim (2)'!$A$2:$G$101,{6},FALSE)</f>
        <v>183.04</v>
      </c>
      <c r="N1201">
        <f>VLOOKUP($J1201,'Product_Dim (2)'!$A$2:$G$101,7,FALSE)</f>
        <v>457</v>
      </c>
      <c r="O1201" t="s">
        <v>1787</v>
      </c>
      <c r="P1201" t="str">
        <f>VLOOKUP($O1201,'Store_Dim (2)'!$A$2:$E$21,2,FALSE)</f>
        <v>Frederick-Wright</v>
      </c>
      <c r="Q1201" t="str">
        <f>VLOOKUP(Table6[[#This Row],[Store_ID]],Table4[],3,FALSE)</f>
        <v>West</v>
      </c>
      <c r="R1201" t="str">
        <f>VLOOKUP(Table6[[#This Row],[Store_ID]],Table4[],4,FALSE)</f>
        <v>New Jimmymouth</v>
      </c>
      <c r="S1201" t="str">
        <f>VLOOKUP(Table6[[#This Row],[Store_ID]],Table4[],5,FALSE)</f>
        <v>Flagship</v>
      </c>
      <c r="T1201">
        <v>2</v>
      </c>
      <c r="U1201" s="6">
        <v>635.22</v>
      </c>
      <c r="V1201" s="10">
        <v>0.3</v>
      </c>
      <c r="W1201" t="s">
        <v>1812</v>
      </c>
      <c r="X1201" s="6">
        <v>889.30799999999999</v>
      </c>
      <c r="AE1201"/>
    </row>
    <row r="1202" spans="1:31" x14ac:dyDescent="0.25">
      <c r="A1202" t="s">
        <v>3009</v>
      </c>
      <c r="B1202" t="str">
        <f>VLOOKUP(Table6[[#This Row],[Customer_ID]],Table1[[Customer_ID]:[Name]],2,FALSE)</f>
        <v>Samuel Mullins</v>
      </c>
      <c r="C1202" t="str">
        <f>VLOOKUP(Table6[[#This Row],[Customer_ID]],Table1[[Customer_ID]:[City]],5,FALSE)</f>
        <v>Hartmouth</v>
      </c>
      <c r="D1202">
        <f>VLOOKUP(Table6[[#This Row],[Customer_ID]],Table1[],3,FALSE)</f>
        <v>27</v>
      </c>
      <c r="E1202" t="str">
        <f>VLOOKUP(Table6[[#This Row],[Customer_ID]],Table1[],4,FALSE)</f>
        <v>Female</v>
      </c>
      <c r="F1202" t="str">
        <f>VLOOKUP(Table6[[#This Row],[Customer_ID]],Table1[],6,FALSE)</f>
        <v>Louisiana</v>
      </c>
      <c r="G1202" t="str">
        <f>VLOOKUP(Table6[[#This Row],[Customer_ID]],Table1[],8,FALSE)</f>
        <v>Bronze</v>
      </c>
      <c r="H1202" t="s">
        <v>1312</v>
      </c>
      <c r="I1202" s="16">
        <v>45313</v>
      </c>
      <c r="J1202" t="s">
        <v>1663</v>
      </c>
      <c r="K1202" t="str">
        <f>VLOOKUP($J1202,'Product_Dim (2)'!$A$2:$G$101,{3,4,5,6},FALSE)</f>
        <v>Beauty</v>
      </c>
      <c r="L1202" t="str">
        <f>VLOOKUP($J1202,'Product_Dim (2)'!$A$2:$G$101,{4,5,6},FALSE)</f>
        <v>Haircare</v>
      </c>
      <c r="M1202" s="6">
        <f t="array" ref="M1202">VLOOKUP($J1202,'Product_Dim (2)'!$A$2:$G$101,{6},FALSE)</f>
        <v>340.39</v>
      </c>
      <c r="N1202">
        <f>VLOOKUP($J1202,'Product_Dim (2)'!$A$2:$G$101,7,FALSE)</f>
        <v>177</v>
      </c>
      <c r="O1202" t="s">
        <v>1744</v>
      </c>
      <c r="P1202" t="str">
        <f>VLOOKUP($O1202,'Store_Dim (2)'!$A$2:$E$21,2,FALSE)</f>
        <v>Black-Horn</v>
      </c>
      <c r="Q1202" t="str">
        <f>VLOOKUP(Table6[[#This Row],[Store_ID]],Table4[],3,FALSE)</f>
        <v>South</v>
      </c>
      <c r="R1202" t="str">
        <f>VLOOKUP(Table6[[#This Row],[Store_ID]],Table4[],4,FALSE)</f>
        <v>North Nancyview</v>
      </c>
      <c r="S1202" t="str">
        <f>VLOOKUP(Table6[[#This Row],[Store_ID]],Table4[],5,FALSE)</f>
        <v>Outlet</v>
      </c>
      <c r="T1202">
        <v>1</v>
      </c>
      <c r="U1202" s="6">
        <v>743.55</v>
      </c>
      <c r="V1202" s="10">
        <v>0.11</v>
      </c>
      <c r="W1202" t="s">
        <v>1812</v>
      </c>
      <c r="X1202" s="6">
        <v>661.7595</v>
      </c>
      <c r="AE1202"/>
    </row>
    <row r="1203" spans="1:31" x14ac:dyDescent="0.25">
      <c r="A1203" t="s">
        <v>3010</v>
      </c>
      <c r="B1203" t="str">
        <f>VLOOKUP(Table6[[#This Row],[Customer_ID]],Table1[[Customer_ID]:[Name]],2,FALSE)</f>
        <v>Colleen Maynard</v>
      </c>
      <c r="C1203" t="str">
        <f>VLOOKUP(Table6[[#This Row],[Customer_ID]],Table1[[Customer_ID]:[City]],5,FALSE)</f>
        <v>Singletonmouth</v>
      </c>
      <c r="D1203">
        <f>VLOOKUP(Table6[[#This Row],[Customer_ID]],Table1[],3,FALSE)</f>
        <v>29</v>
      </c>
      <c r="E1203" t="str">
        <f>VLOOKUP(Table6[[#This Row],[Customer_ID]],Table1[],4,FALSE)</f>
        <v>Male</v>
      </c>
      <c r="F1203" t="str">
        <f>VLOOKUP(Table6[[#This Row],[Customer_ID]],Table1[],6,FALSE)</f>
        <v>Utah</v>
      </c>
      <c r="G1203" t="str">
        <f>VLOOKUP(Table6[[#This Row],[Customer_ID]],Table1[],8,FALSE)</f>
        <v>Gold</v>
      </c>
      <c r="H1203" t="s">
        <v>355</v>
      </c>
      <c r="I1203" s="16">
        <v>45377</v>
      </c>
      <c r="J1203" t="s">
        <v>1619</v>
      </c>
      <c r="K1203" t="str">
        <f>VLOOKUP($J1203,'Product_Dim (2)'!$A$2:$G$101,{3,4,5,6},FALSE)</f>
        <v>Sports</v>
      </c>
      <c r="L1203" t="str">
        <f>VLOOKUP($J1203,'Product_Dim (2)'!$A$2:$G$101,{4,5,6},FALSE)</f>
        <v>Fitness</v>
      </c>
      <c r="M1203" s="6">
        <f t="array" ref="M1203">VLOOKUP($J1203,'Product_Dim (2)'!$A$2:$G$101,{6},FALSE)</f>
        <v>167.12</v>
      </c>
      <c r="N1203">
        <f>VLOOKUP($J1203,'Product_Dim (2)'!$A$2:$G$101,7,FALSE)</f>
        <v>316</v>
      </c>
      <c r="O1203" t="s">
        <v>1749</v>
      </c>
      <c r="P1203" t="str">
        <f>VLOOKUP($O1203,'Store_Dim (2)'!$A$2:$E$21,2,FALSE)</f>
        <v>Johnson-Wright</v>
      </c>
      <c r="Q1203" t="str">
        <f>VLOOKUP(Table6[[#This Row],[Store_ID]],Table4[],3,FALSE)</f>
        <v>North</v>
      </c>
      <c r="R1203" t="str">
        <f>VLOOKUP(Table6[[#This Row],[Store_ID]],Table4[],4,FALSE)</f>
        <v>Hoodberg</v>
      </c>
      <c r="S1203" t="str">
        <f>VLOOKUP(Table6[[#This Row],[Store_ID]],Table4[],5,FALSE)</f>
        <v>Outlet</v>
      </c>
      <c r="T1203">
        <v>4</v>
      </c>
      <c r="U1203" s="6">
        <v>530.45000000000005</v>
      </c>
      <c r="V1203" s="10">
        <v>0.13</v>
      </c>
      <c r="W1203" t="s">
        <v>1807</v>
      </c>
      <c r="X1203" s="6">
        <v>1845.9659999999999</v>
      </c>
      <c r="AE1203"/>
    </row>
    <row r="1204" spans="1:31" x14ac:dyDescent="0.25">
      <c r="A1204" t="s">
        <v>3011</v>
      </c>
      <c r="B1204" t="str">
        <f>VLOOKUP(Table6[[#This Row],[Customer_ID]],Table1[[Customer_ID]:[Name]],2,FALSE)</f>
        <v>Matthew Payne</v>
      </c>
      <c r="C1204" t="str">
        <f>VLOOKUP(Table6[[#This Row],[Customer_ID]],Table1[[Customer_ID]:[City]],5,FALSE)</f>
        <v>Grahamfurt</v>
      </c>
      <c r="D1204">
        <f>VLOOKUP(Table6[[#This Row],[Customer_ID]],Table1[],3,FALSE)</f>
        <v>25</v>
      </c>
      <c r="E1204" t="str">
        <f>VLOOKUP(Table6[[#This Row],[Customer_ID]],Table1[],4,FALSE)</f>
        <v>Male</v>
      </c>
      <c r="F1204" t="str">
        <f>VLOOKUP(Table6[[#This Row],[Customer_ID]],Table1[],6,FALSE)</f>
        <v>Wyoming</v>
      </c>
      <c r="G1204" t="str">
        <f>VLOOKUP(Table6[[#This Row],[Customer_ID]],Table1[],8,FALSE)</f>
        <v>Gold</v>
      </c>
      <c r="H1204" t="s">
        <v>835</v>
      </c>
      <c r="I1204" s="16">
        <v>45371</v>
      </c>
      <c r="J1204" t="s">
        <v>1663</v>
      </c>
      <c r="K1204" t="str">
        <f>VLOOKUP($J1204,'Product_Dim (2)'!$A$2:$G$101,{3,4,5,6},FALSE)</f>
        <v>Beauty</v>
      </c>
      <c r="L1204" t="str">
        <f>VLOOKUP($J1204,'Product_Dim (2)'!$A$2:$G$101,{4,5,6},FALSE)</f>
        <v>Haircare</v>
      </c>
      <c r="M1204" s="6">
        <f t="array" ref="M1204">VLOOKUP($J1204,'Product_Dim (2)'!$A$2:$G$101,{6},FALSE)</f>
        <v>340.39</v>
      </c>
      <c r="N1204">
        <f>VLOOKUP($J1204,'Product_Dim (2)'!$A$2:$G$101,7,FALSE)</f>
        <v>177</v>
      </c>
      <c r="O1204" t="s">
        <v>1769</v>
      </c>
      <c r="P1204" t="str">
        <f>VLOOKUP($O1204,'Store_Dim (2)'!$A$2:$E$21,2,FALSE)</f>
        <v>Moore, Padilla and Butler</v>
      </c>
      <c r="Q1204" t="str">
        <f>VLOOKUP(Table6[[#This Row],[Store_ID]],Table4[],3,FALSE)</f>
        <v>South</v>
      </c>
      <c r="R1204" t="str">
        <f>VLOOKUP(Table6[[#This Row],[Store_ID]],Table4[],4,FALSE)</f>
        <v>East Johnstad</v>
      </c>
      <c r="S1204" t="str">
        <f>VLOOKUP(Table6[[#This Row],[Store_ID]],Table4[],5,FALSE)</f>
        <v>Flagship</v>
      </c>
      <c r="T1204">
        <v>2</v>
      </c>
      <c r="U1204" s="6">
        <v>972.4</v>
      </c>
      <c r="V1204" s="10">
        <v>0.06</v>
      </c>
      <c r="W1204" t="s">
        <v>1812</v>
      </c>
      <c r="X1204" s="6">
        <v>1828.1120000000001</v>
      </c>
      <c r="AE1204"/>
    </row>
    <row r="1205" spans="1:31" x14ac:dyDescent="0.25">
      <c r="A1205" t="s">
        <v>3012</v>
      </c>
      <c r="B1205" t="str">
        <f>VLOOKUP(Table6[[#This Row],[Customer_ID]],Table1[[Customer_ID]:[Name]],2,FALSE)</f>
        <v>Frank Stewart</v>
      </c>
      <c r="C1205" t="str">
        <f>VLOOKUP(Table6[[#This Row],[Customer_ID]],Table1[[Customer_ID]:[City]],5,FALSE)</f>
        <v>Fischerborough</v>
      </c>
      <c r="D1205">
        <f>VLOOKUP(Table6[[#This Row],[Customer_ID]],Table1[],3,FALSE)</f>
        <v>44</v>
      </c>
      <c r="E1205" t="str">
        <f>VLOOKUP(Table6[[#This Row],[Customer_ID]],Table1[],4,FALSE)</f>
        <v>Female</v>
      </c>
      <c r="F1205" t="str">
        <f>VLOOKUP(Table6[[#This Row],[Customer_ID]],Table1[],6,FALSE)</f>
        <v>Delaware</v>
      </c>
      <c r="G1205" t="str">
        <f>VLOOKUP(Table6[[#This Row],[Customer_ID]],Table1[],8,FALSE)</f>
        <v>Bronze</v>
      </c>
      <c r="H1205" t="s">
        <v>1168</v>
      </c>
      <c r="I1205" s="16">
        <v>45797</v>
      </c>
      <c r="J1205" t="s">
        <v>1561</v>
      </c>
      <c r="K1205" t="str">
        <f>VLOOKUP($J1205,'Product_Dim (2)'!$A$2:$G$101,{3,4,5,6},FALSE)</f>
        <v>Electronics</v>
      </c>
      <c r="L1205" t="str">
        <f>VLOOKUP($J1205,'Product_Dim (2)'!$A$2:$G$101,{4,5,6},FALSE)</f>
        <v>Appliances</v>
      </c>
      <c r="M1205" s="6">
        <f t="array" ref="M1205">VLOOKUP($J1205,'Product_Dim (2)'!$A$2:$G$101,{6},FALSE)</f>
        <v>465.34</v>
      </c>
      <c r="N1205">
        <f>VLOOKUP($J1205,'Product_Dim (2)'!$A$2:$G$101,7,FALSE)</f>
        <v>301</v>
      </c>
      <c r="O1205" t="s">
        <v>1793</v>
      </c>
      <c r="P1205" t="str">
        <f>VLOOKUP($O1205,'Store_Dim (2)'!$A$2:$E$21,2,FALSE)</f>
        <v>Guerrero-Schmitt</v>
      </c>
      <c r="Q1205" t="str">
        <f>VLOOKUP(Table6[[#This Row],[Store_ID]],Table4[],3,FALSE)</f>
        <v>East</v>
      </c>
      <c r="R1205" t="str">
        <f>VLOOKUP(Table6[[#This Row],[Store_ID]],Table4[],4,FALSE)</f>
        <v>East Stevechester</v>
      </c>
      <c r="S1205" t="str">
        <f>VLOOKUP(Table6[[#This Row],[Store_ID]],Table4[],5,FALSE)</f>
        <v>Flagship</v>
      </c>
      <c r="T1205">
        <v>3</v>
      </c>
      <c r="U1205" s="6">
        <v>197.93</v>
      </c>
      <c r="V1205" s="10">
        <v>0</v>
      </c>
      <c r="W1205" t="s">
        <v>1812</v>
      </c>
      <c r="X1205" s="6">
        <v>593.79</v>
      </c>
      <c r="AE1205"/>
    </row>
    <row r="1206" spans="1:31" x14ac:dyDescent="0.25">
      <c r="A1206" t="s">
        <v>3013</v>
      </c>
      <c r="B1206" t="str">
        <f>VLOOKUP(Table6[[#This Row],[Customer_ID]],Table1[[Customer_ID]:[Name]],2,FALSE)</f>
        <v>Michelle Cunningham</v>
      </c>
      <c r="C1206" t="str">
        <f>VLOOKUP(Table6[[#This Row],[Customer_ID]],Table1[[Customer_ID]:[City]],5,FALSE)</f>
        <v>Amandaborough</v>
      </c>
      <c r="D1206">
        <f>VLOOKUP(Table6[[#This Row],[Customer_ID]],Table1[],3,FALSE)</f>
        <v>30</v>
      </c>
      <c r="E1206" t="str">
        <f>VLOOKUP(Table6[[#This Row],[Customer_ID]],Table1[],4,FALSE)</f>
        <v>Female</v>
      </c>
      <c r="F1206" t="str">
        <f>VLOOKUP(Table6[[#This Row],[Customer_ID]],Table1[],6,FALSE)</f>
        <v>Connecticut</v>
      </c>
      <c r="G1206" t="str">
        <f>VLOOKUP(Table6[[#This Row],[Customer_ID]],Table1[],8,FALSE)</f>
        <v>Bronze</v>
      </c>
      <c r="H1206" t="s">
        <v>1063</v>
      </c>
      <c r="I1206" s="16">
        <v>45575</v>
      </c>
      <c r="J1206" t="s">
        <v>1705</v>
      </c>
      <c r="K1206" t="str">
        <f>VLOOKUP($J1206,'Product_Dim (2)'!$A$2:$G$101,{3,4,5,6},FALSE)</f>
        <v>Home</v>
      </c>
      <c r="L1206" t="str">
        <f>VLOOKUP($J1206,'Product_Dim (2)'!$A$2:$G$101,{4,5,6},FALSE)</f>
        <v>Lighting</v>
      </c>
      <c r="M1206" s="6">
        <f t="array" ref="M1206">VLOOKUP($J1206,'Product_Dim (2)'!$A$2:$G$101,{6},FALSE)</f>
        <v>371.38</v>
      </c>
      <c r="N1206">
        <f>VLOOKUP($J1206,'Product_Dim (2)'!$A$2:$G$101,7,FALSE)</f>
        <v>220</v>
      </c>
      <c r="O1206" t="s">
        <v>1775</v>
      </c>
      <c r="P1206" t="str">
        <f>VLOOKUP($O1206,'Store_Dim (2)'!$A$2:$E$21,2,FALSE)</f>
        <v>Aguirre-Keller</v>
      </c>
      <c r="Q1206" t="str">
        <f>VLOOKUP(Table6[[#This Row],[Store_ID]],Table4[],3,FALSE)</f>
        <v>South</v>
      </c>
      <c r="R1206" t="str">
        <f>VLOOKUP(Table6[[#This Row],[Store_ID]],Table4[],4,FALSE)</f>
        <v>Lake Michael</v>
      </c>
      <c r="S1206" t="str">
        <f>VLOOKUP(Table6[[#This Row],[Store_ID]],Table4[],5,FALSE)</f>
        <v>Online</v>
      </c>
      <c r="T1206">
        <v>4</v>
      </c>
      <c r="U1206" s="6">
        <v>565.51</v>
      </c>
      <c r="V1206" s="10">
        <v>0.16</v>
      </c>
      <c r="W1206" t="s">
        <v>1809</v>
      </c>
      <c r="X1206" s="6">
        <v>1900.1135999999999</v>
      </c>
      <c r="AE1206"/>
    </row>
    <row r="1207" spans="1:31" x14ac:dyDescent="0.25">
      <c r="A1207" t="s">
        <v>3014</v>
      </c>
      <c r="B1207" t="str">
        <f>VLOOKUP(Table6[[#This Row],[Customer_ID]],Table1[[Customer_ID]:[Name]],2,FALSE)</f>
        <v>Mark Rogers</v>
      </c>
      <c r="C1207" t="str">
        <f>VLOOKUP(Table6[[#This Row],[Customer_ID]],Table1[[Customer_ID]:[City]],5,FALSE)</f>
        <v>Bookertown</v>
      </c>
      <c r="D1207">
        <f>VLOOKUP(Table6[[#This Row],[Customer_ID]],Table1[],3,FALSE)</f>
        <v>57</v>
      </c>
      <c r="E1207" t="str">
        <f>VLOOKUP(Table6[[#This Row],[Customer_ID]],Table1[],4,FALSE)</f>
        <v>Female</v>
      </c>
      <c r="F1207" t="str">
        <f>VLOOKUP(Table6[[#This Row],[Customer_ID]],Table1[],6,FALSE)</f>
        <v>Oklahoma</v>
      </c>
      <c r="G1207" t="str">
        <f>VLOOKUP(Table6[[#This Row],[Customer_ID]],Table1[],8,FALSE)</f>
        <v>Platinum</v>
      </c>
      <c r="H1207" t="s">
        <v>1232</v>
      </c>
      <c r="I1207" s="16">
        <v>45566</v>
      </c>
      <c r="J1207" t="s">
        <v>1609</v>
      </c>
      <c r="K1207" t="str">
        <f>VLOOKUP($J1207,'Product_Dim (2)'!$A$2:$G$101,{3,4,5,6},FALSE)</f>
        <v>Electronics</v>
      </c>
      <c r="L1207" t="str">
        <f>VLOOKUP($J1207,'Product_Dim (2)'!$A$2:$G$101,{4,5,6},FALSE)</f>
        <v>Mobile</v>
      </c>
      <c r="M1207" s="6">
        <f t="array" ref="M1207">VLOOKUP($J1207,'Product_Dim (2)'!$A$2:$G$101,{6},FALSE)</f>
        <v>326.06</v>
      </c>
      <c r="N1207">
        <f>VLOOKUP($J1207,'Product_Dim (2)'!$A$2:$G$101,7,FALSE)</f>
        <v>301</v>
      </c>
      <c r="O1207" t="s">
        <v>1752</v>
      </c>
      <c r="P1207" t="str">
        <f>VLOOKUP($O1207,'Store_Dim (2)'!$A$2:$E$21,2,FALSE)</f>
        <v>Alexander Group</v>
      </c>
      <c r="Q1207" t="str">
        <f>VLOOKUP(Table6[[#This Row],[Store_ID]],Table4[],3,FALSE)</f>
        <v>South</v>
      </c>
      <c r="R1207" t="str">
        <f>VLOOKUP(Table6[[#This Row],[Store_ID]],Table4[],4,FALSE)</f>
        <v>Port Sharon</v>
      </c>
      <c r="S1207" t="str">
        <f>VLOOKUP(Table6[[#This Row],[Store_ID]],Table4[],5,FALSE)</f>
        <v>Online</v>
      </c>
      <c r="T1207">
        <v>4</v>
      </c>
      <c r="U1207" s="6">
        <v>983.38</v>
      </c>
      <c r="V1207" s="10">
        <v>0.25</v>
      </c>
      <c r="W1207" t="s">
        <v>1812</v>
      </c>
      <c r="X1207" s="6">
        <v>2950.14</v>
      </c>
      <c r="AE1207"/>
    </row>
    <row r="1208" spans="1:31" x14ac:dyDescent="0.25">
      <c r="A1208" t="s">
        <v>3015</v>
      </c>
      <c r="B1208" t="str">
        <f>VLOOKUP(Table6[[#This Row],[Customer_ID]],Table1[[Customer_ID]:[Name]],2,FALSE)</f>
        <v>Nathaniel Hill</v>
      </c>
      <c r="C1208" t="str">
        <f>VLOOKUP(Table6[[#This Row],[Customer_ID]],Table1[[Customer_ID]:[City]],5,FALSE)</f>
        <v>Lake Mark</v>
      </c>
      <c r="D1208">
        <f>VLOOKUP(Table6[[#This Row],[Customer_ID]],Table1[],3,FALSE)</f>
        <v>43</v>
      </c>
      <c r="E1208" t="str">
        <f>VLOOKUP(Table6[[#This Row],[Customer_ID]],Table1[],4,FALSE)</f>
        <v>Female</v>
      </c>
      <c r="F1208" t="str">
        <f>VLOOKUP(Table6[[#This Row],[Customer_ID]],Table1[],6,FALSE)</f>
        <v>Kansas</v>
      </c>
      <c r="G1208" t="str">
        <f>VLOOKUP(Table6[[#This Row],[Customer_ID]],Table1[],8,FALSE)</f>
        <v>Gold</v>
      </c>
      <c r="H1208" t="s">
        <v>746</v>
      </c>
      <c r="I1208" s="16">
        <v>45252</v>
      </c>
      <c r="J1208" t="s">
        <v>1729</v>
      </c>
      <c r="K1208" t="str">
        <f>VLOOKUP($J1208,'Product_Dim (2)'!$A$2:$G$101,{3,4,5,6},FALSE)</f>
        <v>Home</v>
      </c>
      <c r="L1208" t="str">
        <f>VLOOKUP($J1208,'Product_Dim (2)'!$A$2:$G$101,{4,5,6},FALSE)</f>
        <v>Kitchen</v>
      </c>
      <c r="M1208" s="6">
        <f t="array" ref="M1208">VLOOKUP($J1208,'Product_Dim (2)'!$A$2:$G$101,{6},FALSE)</f>
        <v>201.41</v>
      </c>
      <c r="N1208">
        <f>VLOOKUP($J1208,'Product_Dim (2)'!$A$2:$G$101,7,FALSE)</f>
        <v>146</v>
      </c>
      <c r="O1208" t="s">
        <v>1769</v>
      </c>
      <c r="P1208" t="str">
        <f>VLOOKUP($O1208,'Store_Dim (2)'!$A$2:$E$21,2,FALSE)</f>
        <v>Moore, Padilla and Butler</v>
      </c>
      <c r="Q1208" t="str">
        <f>VLOOKUP(Table6[[#This Row],[Store_ID]],Table4[],3,FALSE)</f>
        <v>South</v>
      </c>
      <c r="R1208" t="str">
        <f>VLOOKUP(Table6[[#This Row],[Store_ID]],Table4[],4,FALSE)</f>
        <v>East Johnstad</v>
      </c>
      <c r="S1208" t="str">
        <f>VLOOKUP(Table6[[#This Row],[Store_ID]],Table4[],5,FALSE)</f>
        <v>Flagship</v>
      </c>
      <c r="T1208">
        <v>1</v>
      </c>
      <c r="U1208" s="6">
        <v>955.06</v>
      </c>
      <c r="V1208" s="10">
        <v>0.14000000000000001</v>
      </c>
      <c r="W1208" t="s">
        <v>1807</v>
      </c>
      <c r="X1208" s="6">
        <v>821.35159999999996</v>
      </c>
      <c r="AE1208"/>
    </row>
    <row r="1209" spans="1:31" x14ac:dyDescent="0.25">
      <c r="A1209" t="s">
        <v>3016</v>
      </c>
      <c r="B1209" t="str">
        <f>VLOOKUP(Table6[[#This Row],[Customer_ID]],Table1[[Customer_ID]:[Name]],2,FALSE)</f>
        <v>Michael Greene</v>
      </c>
      <c r="C1209" t="str">
        <f>VLOOKUP(Table6[[#This Row],[Customer_ID]],Table1[[Customer_ID]:[City]],5,FALSE)</f>
        <v>Port Saramouth</v>
      </c>
      <c r="D1209">
        <f>VLOOKUP(Table6[[#This Row],[Customer_ID]],Table1[],3,FALSE)</f>
        <v>52</v>
      </c>
      <c r="E1209" t="str">
        <f>VLOOKUP(Table6[[#This Row],[Customer_ID]],Table1[],4,FALSE)</f>
        <v>Female</v>
      </c>
      <c r="F1209" t="str">
        <f>VLOOKUP(Table6[[#This Row],[Customer_ID]],Table1[],6,FALSE)</f>
        <v>Wisconsin</v>
      </c>
      <c r="G1209" t="str">
        <f>VLOOKUP(Table6[[#This Row],[Customer_ID]],Table1[],8,FALSE)</f>
        <v>Silver</v>
      </c>
      <c r="H1209" t="s">
        <v>1092</v>
      </c>
      <c r="I1209" s="16">
        <v>45693</v>
      </c>
      <c r="J1209" t="s">
        <v>1649</v>
      </c>
      <c r="K1209" t="str">
        <f>VLOOKUP($J1209,'Product_Dim (2)'!$A$2:$G$101,{3,4,5,6},FALSE)</f>
        <v>Beauty</v>
      </c>
      <c r="L1209" t="str">
        <f>VLOOKUP($J1209,'Product_Dim (2)'!$A$2:$G$101,{4,5,6},FALSE)</f>
        <v>Haircare</v>
      </c>
      <c r="M1209" s="6">
        <f t="array" ref="M1209">VLOOKUP($J1209,'Product_Dim (2)'!$A$2:$G$101,{6},FALSE)</f>
        <v>17.309999999999999</v>
      </c>
      <c r="N1209">
        <f>VLOOKUP($J1209,'Product_Dim (2)'!$A$2:$G$101,7,FALSE)</f>
        <v>399</v>
      </c>
      <c r="O1209" t="s">
        <v>1784</v>
      </c>
      <c r="P1209" t="str">
        <f>VLOOKUP($O1209,'Store_Dim (2)'!$A$2:$E$21,2,FALSE)</f>
        <v>Shelton PLC</v>
      </c>
      <c r="Q1209" t="str">
        <f>VLOOKUP(Table6[[#This Row],[Store_ID]],Table4[],3,FALSE)</f>
        <v>North</v>
      </c>
      <c r="R1209" t="str">
        <f>VLOOKUP(Table6[[#This Row],[Store_ID]],Table4[],4,FALSE)</f>
        <v>East Jenniferstad</v>
      </c>
      <c r="S1209" t="str">
        <f>VLOOKUP(Table6[[#This Row],[Store_ID]],Table4[],5,FALSE)</f>
        <v>Flagship</v>
      </c>
      <c r="T1209">
        <v>3</v>
      </c>
      <c r="U1209" s="6">
        <v>597.46</v>
      </c>
      <c r="V1209" s="10">
        <v>0.02</v>
      </c>
      <c r="W1209" t="s">
        <v>1809</v>
      </c>
      <c r="X1209" s="6">
        <v>1756.5324000000001</v>
      </c>
      <c r="AE1209"/>
    </row>
    <row r="1210" spans="1:31" x14ac:dyDescent="0.25">
      <c r="A1210" t="s">
        <v>3017</v>
      </c>
      <c r="B1210" t="str">
        <f>VLOOKUP(Table6[[#This Row],[Customer_ID]],Table1[[Customer_ID]:[Name]],2,FALSE)</f>
        <v>Tiffany Williams</v>
      </c>
      <c r="C1210" t="str">
        <f>VLOOKUP(Table6[[#This Row],[Customer_ID]],Table1[[Customer_ID]:[City]],5,FALSE)</f>
        <v>Richardsport</v>
      </c>
      <c r="D1210">
        <f>VLOOKUP(Table6[[#This Row],[Customer_ID]],Table1[],3,FALSE)</f>
        <v>64</v>
      </c>
      <c r="E1210" t="str">
        <f>VLOOKUP(Table6[[#This Row],[Customer_ID]],Table1[],4,FALSE)</f>
        <v>Female</v>
      </c>
      <c r="F1210" t="str">
        <f>VLOOKUP(Table6[[#This Row],[Customer_ID]],Table1[],6,FALSE)</f>
        <v>New Hampshire</v>
      </c>
      <c r="G1210" t="str">
        <f>VLOOKUP(Table6[[#This Row],[Customer_ID]],Table1[],8,FALSE)</f>
        <v>Gold</v>
      </c>
      <c r="H1210" t="s">
        <v>989</v>
      </c>
      <c r="I1210" s="16">
        <v>45446</v>
      </c>
      <c r="J1210" t="s">
        <v>1545</v>
      </c>
      <c r="K1210" t="str">
        <f>VLOOKUP($J1210,'Product_Dim (2)'!$A$2:$G$101,{3,4,5,6},FALSE)</f>
        <v>Electronics</v>
      </c>
      <c r="L1210" t="str">
        <f>VLOOKUP($J1210,'Product_Dim (2)'!$A$2:$G$101,{4,5,6},FALSE)</f>
        <v>Audio</v>
      </c>
      <c r="M1210" s="6">
        <f t="array" ref="M1210">VLOOKUP($J1210,'Product_Dim (2)'!$A$2:$G$101,{6},FALSE)</f>
        <v>439.07</v>
      </c>
      <c r="N1210">
        <f>VLOOKUP($J1210,'Product_Dim (2)'!$A$2:$G$101,7,FALSE)</f>
        <v>142</v>
      </c>
      <c r="O1210" t="s">
        <v>1787</v>
      </c>
      <c r="P1210" t="str">
        <f>VLOOKUP($O1210,'Store_Dim (2)'!$A$2:$E$21,2,FALSE)</f>
        <v>Frederick-Wright</v>
      </c>
      <c r="Q1210" t="str">
        <f>VLOOKUP(Table6[[#This Row],[Store_ID]],Table4[],3,FALSE)</f>
        <v>West</v>
      </c>
      <c r="R1210" t="str">
        <f>VLOOKUP(Table6[[#This Row],[Store_ID]],Table4[],4,FALSE)</f>
        <v>New Jimmymouth</v>
      </c>
      <c r="S1210" t="str">
        <f>VLOOKUP(Table6[[#This Row],[Store_ID]],Table4[],5,FALSE)</f>
        <v>Flagship</v>
      </c>
      <c r="T1210">
        <v>3</v>
      </c>
      <c r="U1210" s="6">
        <v>581.09</v>
      </c>
      <c r="V1210" s="10">
        <v>0.1</v>
      </c>
      <c r="W1210" t="s">
        <v>1812</v>
      </c>
      <c r="X1210" s="6">
        <v>1568.943</v>
      </c>
      <c r="AE1210"/>
    </row>
    <row r="1211" spans="1:31" x14ac:dyDescent="0.25">
      <c r="A1211" t="s">
        <v>3018</v>
      </c>
      <c r="B1211" t="str">
        <f>VLOOKUP(Table6[[#This Row],[Customer_ID]],Table1[[Customer_ID]:[Name]],2,FALSE)</f>
        <v>Katherine Dorsey</v>
      </c>
      <c r="C1211" t="str">
        <f>VLOOKUP(Table6[[#This Row],[Customer_ID]],Table1[[Customer_ID]:[City]],5,FALSE)</f>
        <v>Christopherland</v>
      </c>
      <c r="D1211">
        <f>VLOOKUP(Table6[[#This Row],[Customer_ID]],Table1[],3,FALSE)</f>
        <v>24</v>
      </c>
      <c r="E1211" t="str">
        <f>VLOOKUP(Table6[[#This Row],[Customer_ID]],Table1[],4,FALSE)</f>
        <v>Male</v>
      </c>
      <c r="F1211" t="str">
        <f>VLOOKUP(Table6[[#This Row],[Customer_ID]],Table1[],6,FALSE)</f>
        <v>Oklahoma</v>
      </c>
      <c r="G1211" t="str">
        <f>VLOOKUP(Table6[[#This Row],[Customer_ID]],Table1[],8,FALSE)</f>
        <v>Platinum</v>
      </c>
      <c r="H1211" t="s">
        <v>202</v>
      </c>
      <c r="I1211" s="16">
        <v>45862</v>
      </c>
      <c r="J1211" t="s">
        <v>1591</v>
      </c>
      <c r="K1211" t="str">
        <f>VLOOKUP($J1211,'Product_Dim (2)'!$A$2:$G$101,{3,4,5,6},FALSE)</f>
        <v>Home</v>
      </c>
      <c r="L1211" t="str">
        <f>VLOOKUP($J1211,'Product_Dim (2)'!$A$2:$G$101,{4,5,6},FALSE)</f>
        <v>Kitchen</v>
      </c>
      <c r="M1211" s="6">
        <f t="array" ref="M1211">VLOOKUP($J1211,'Product_Dim (2)'!$A$2:$G$101,{6},FALSE)</f>
        <v>19.52</v>
      </c>
      <c r="N1211">
        <f>VLOOKUP($J1211,'Product_Dim (2)'!$A$2:$G$101,7,FALSE)</f>
        <v>57</v>
      </c>
      <c r="O1211" t="s">
        <v>1752</v>
      </c>
      <c r="P1211" t="str">
        <f>VLOOKUP($O1211,'Store_Dim (2)'!$A$2:$E$21,2,FALSE)</f>
        <v>Alexander Group</v>
      </c>
      <c r="Q1211" t="str">
        <f>VLOOKUP(Table6[[#This Row],[Store_ID]],Table4[],3,FALSE)</f>
        <v>South</v>
      </c>
      <c r="R1211" t="str">
        <f>VLOOKUP(Table6[[#This Row],[Store_ID]],Table4[],4,FALSE)</f>
        <v>Port Sharon</v>
      </c>
      <c r="S1211" t="str">
        <f>VLOOKUP(Table6[[#This Row],[Store_ID]],Table4[],5,FALSE)</f>
        <v>Online</v>
      </c>
      <c r="T1211">
        <v>4</v>
      </c>
      <c r="U1211" s="6">
        <v>153.94999999999999</v>
      </c>
      <c r="V1211" s="10">
        <v>0.11</v>
      </c>
      <c r="W1211" t="s">
        <v>1809</v>
      </c>
      <c r="X1211" s="6">
        <v>548.06200000000001</v>
      </c>
      <c r="AE1211"/>
    </row>
    <row r="1212" spans="1:31" x14ac:dyDescent="0.25">
      <c r="A1212" t="s">
        <v>3019</v>
      </c>
      <c r="B1212" t="str">
        <f>VLOOKUP(Table6[[#This Row],[Customer_ID]],Table1[[Customer_ID]:[Name]],2,FALSE)</f>
        <v>Krystal Ford</v>
      </c>
      <c r="C1212" t="str">
        <f>VLOOKUP(Table6[[#This Row],[Customer_ID]],Table1[[Customer_ID]:[City]],5,FALSE)</f>
        <v>South David</v>
      </c>
      <c r="D1212">
        <f>VLOOKUP(Table6[[#This Row],[Customer_ID]],Table1[],3,FALSE)</f>
        <v>34</v>
      </c>
      <c r="E1212" t="str">
        <f>VLOOKUP(Table6[[#This Row],[Customer_ID]],Table1[],4,FALSE)</f>
        <v>Female</v>
      </c>
      <c r="F1212" t="str">
        <f>VLOOKUP(Table6[[#This Row],[Customer_ID]],Table1[],6,FALSE)</f>
        <v>Arizona</v>
      </c>
      <c r="G1212" t="str">
        <f>VLOOKUP(Table6[[#This Row],[Customer_ID]],Table1[],8,FALSE)</f>
        <v>Platinum</v>
      </c>
      <c r="H1212" t="s">
        <v>292</v>
      </c>
      <c r="I1212" s="16">
        <v>45530</v>
      </c>
      <c r="J1212" t="s">
        <v>1603</v>
      </c>
      <c r="K1212" t="str">
        <f>VLOOKUP($J1212,'Product_Dim (2)'!$A$2:$G$101,{3,4,5,6},FALSE)</f>
        <v>Clothing</v>
      </c>
      <c r="L1212" t="str">
        <f>VLOOKUP($J1212,'Product_Dim (2)'!$A$2:$G$101,{4,5,6},FALSE)</f>
        <v>Tops</v>
      </c>
      <c r="M1212" s="6">
        <f t="array" ref="M1212">VLOOKUP($J1212,'Product_Dim (2)'!$A$2:$G$101,{6},FALSE)</f>
        <v>223.43</v>
      </c>
      <c r="N1212">
        <f>VLOOKUP($J1212,'Product_Dim (2)'!$A$2:$G$101,7,FALSE)</f>
        <v>154</v>
      </c>
      <c r="O1212" t="s">
        <v>1765</v>
      </c>
      <c r="P1212" t="str">
        <f>VLOOKUP($O1212,'Store_Dim (2)'!$A$2:$E$21,2,FALSE)</f>
        <v>Bean, Jones and Park</v>
      </c>
      <c r="Q1212" t="str">
        <f>VLOOKUP(Table6[[#This Row],[Store_ID]],Table4[],3,FALSE)</f>
        <v>West</v>
      </c>
      <c r="R1212" t="str">
        <f>VLOOKUP(Table6[[#This Row],[Store_ID]],Table4[],4,FALSE)</f>
        <v>Thompsonborough</v>
      </c>
      <c r="S1212" t="str">
        <f>VLOOKUP(Table6[[#This Row],[Store_ID]],Table4[],5,FALSE)</f>
        <v>Online</v>
      </c>
      <c r="T1212">
        <v>4</v>
      </c>
      <c r="U1212" s="6">
        <v>271.04000000000002</v>
      </c>
      <c r="V1212" s="10">
        <v>0.12</v>
      </c>
      <c r="W1212" t="s">
        <v>1812</v>
      </c>
      <c r="X1212" s="6">
        <v>954.06080000000009</v>
      </c>
      <c r="AE1212"/>
    </row>
    <row r="1213" spans="1:31" x14ac:dyDescent="0.25">
      <c r="A1213" t="s">
        <v>3020</v>
      </c>
      <c r="B1213" t="str">
        <f>VLOOKUP(Table6[[#This Row],[Customer_ID]],Table1[[Customer_ID]:[Name]],2,FALSE)</f>
        <v>Laura Alvarez</v>
      </c>
      <c r="C1213" t="str">
        <f>VLOOKUP(Table6[[#This Row],[Customer_ID]],Table1[[Customer_ID]:[City]],5,FALSE)</f>
        <v>Lawsonhaven</v>
      </c>
      <c r="D1213">
        <f>VLOOKUP(Table6[[#This Row],[Customer_ID]],Table1[],3,FALSE)</f>
        <v>49</v>
      </c>
      <c r="E1213" t="str">
        <f>VLOOKUP(Table6[[#This Row],[Customer_ID]],Table1[],4,FALSE)</f>
        <v>Female</v>
      </c>
      <c r="F1213" t="str">
        <f>VLOOKUP(Table6[[#This Row],[Customer_ID]],Table1[],6,FALSE)</f>
        <v>Washington</v>
      </c>
      <c r="G1213" t="str">
        <f>VLOOKUP(Table6[[#This Row],[Customer_ID]],Table1[],8,FALSE)</f>
        <v>Platinum</v>
      </c>
      <c r="H1213" t="s">
        <v>71</v>
      </c>
      <c r="I1213" s="16">
        <v>45558</v>
      </c>
      <c r="J1213" t="s">
        <v>1601</v>
      </c>
      <c r="K1213" t="str">
        <f>VLOOKUP($J1213,'Product_Dim (2)'!$A$2:$G$101,{3,4,5,6},FALSE)</f>
        <v>Home</v>
      </c>
      <c r="L1213" t="str">
        <f>VLOOKUP($J1213,'Product_Dim (2)'!$A$2:$G$101,{4,5,6},FALSE)</f>
        <v>Lighting</v>
      </c>
      <c r="M1213" s="6">
        <f t="array" ref="M1213">VLOOKUP($J1213,'Product_Dim (2)'!$A$2:$G$101,{6},FALSE)</f>
        <v>382.22</v>
      </c>
      <c r="N1213">
        <f>VLOOKUP($J1213,'Product_Dim (2)'!$A$2:$G$101,7,FALSE)</f>
        <v>329</v>
      </c>
      <c r="O1213" t="s">
        <v>1759</v>
      </c>
      <c r="P1213" t="str">
        <f>VLOOKUP($O1213,'Store_Dim (2)'!$A$2:$E$21,2,FALSE)</f>
        <v>Benson-Elliott</v>
      </c>
      <c r="Q1213" t="str">
        <f>VLOOKUP(Table6[[#This Row],[Store_ID]],Table4[],3,FALSE)</f>
        <v>East</v>
      </c>
      <c r="R1213" t="str">
        <f>VLOOKUP(Table6[[#This Row],[Store_ID]],Table4[],4,FALSE)</f>
        <v>Port Josephberg</v>
      </c>
      <c r="S1213" t="str">
        <f>VLOOKUP(Table6[[#This Row],[Store_ID]],Table4[],5,FALSE)</f>
        <v>Online</v>
      </c>
      <c r="T1213">
        <v>4</v>
      </c>
      <c r="U1213" s="6">
        <v>328.27</v>
      </c>
      <c r="V1213" s="10">
        <v>0.09</v>
      </c>
      <c r="W1213" t="s">
        <v>1809</v>
      </c>
      <c r="X1213" s="6">
        <v>1194.9028000000001</v>
      </c>
      <c r="AE1213"/>
    </row>
    <row r="1214" spans="1:31" x14ac:dyDescent="0.25">
      <c r="A1214" t="s">
        <v>3021</v>
      </c>
      <c r="B1214" t="str">
        <f>VLOOKUP(Table6[[#This Row],[Customer_ID]],Table1[[Customer_ID]:[Name]],2,FALSE)</f>
        <v>Justin Lopez</v>
      </c>
      <c r="C1214" t="str">
        <f>VLOOKUP(Table6[[#This Row],[Customer_ID]],Table1[[Customer_ID]:[City]],5,FALSE)</f>
        <v>Port Cheryl</v>
      </c>
      <c r="D1214">
        <f>VLOOKUP(Table6[[#This Row],[Customer_ID]],Table1[],3,FALSE)</f>
        <v>21</v>
      </c>
      <c r="E1214" t="str">
        <f>VLOOKUP(Table6[[#This Row],[Customer_ID]],Table1[],4,FALSE)</f>
        <v>Male</v>
      </c>
      <c r="F1214" t="str">
        <f>VLOOKUP(Table6[[#This Row],[Customer_ID]],Table1[],6,FALSE)</f>
        <v>Texas</v>
      </c>
      <c r="G1214" t="str">
        <f>VLOOKUP(Table6[[#This Row],[Customer_ID]],Table1[],8,FALSE)</f>
        <v>Gold</v>
      </c>
      <c r="H1214" t="s">
        <v>1501</v>
      </c>
      <c r="I1214" s="16">
        <v>45472</v>
      </c>
      <c r="J1214" t="s">
        <v>1565</v>
      </c>
      <c r="K1214" t="str">
        <f>VLOOKUP($J1214,'Product_Dim (2)'!$A$2:$G$101,{3,4,5,6},FALSE)</f>
        <v>Sports</v>
      </c>
      <c r="L1214" t="str">
        <f>VLOOKUP($J1214,'Product_Dim (2)'!$A$2:$G$101,{4,5,6},FALSE)</f>
        <v>Accessories</v>
      </c>
      <c r="M1214" s="6">
        <f t="array" ref="M1214">VLOOKUP($J1214,'Product_Dim (2)'!$A$2:$G$101,{6},FALSE)</f>
        <v>144.53</v>
      </c>
      <c r="N1214">
        <f>VLOOKUP($J1214,'Product_Dim (2)'!$A$2:$G$101,7,FALSE)</f>
        <v>367</v>
      </c>
      <c r="O1214" t="s">
        <v>1782</v>
      </c>
      <c r="P1214" t="str">
        <f>VLOOKUP($O1214,'Store_Dim (2)'!$A$2:$E$21,2,FALSE)</f>
        <v>Mcdonald Inc</v>
      </c>
      <c r="Q1214" t="str">
        <f>VLOOKUP(Table6[[#This Row],[Store_ID]],Table4[],3,FALSE)</f>
        <v>South</v>
      </c>
      <c r="R1214" t="str">
        <f>VLOOKUP(Table6[[#This Row],[Store_ID]],Table4[],4,FALSE)</f>
        <v>Christopherland</v>
      </c>
      <c r="S1214" t="str">
        <f>VLOOKUP(Table6[[#This Row],[Store_ID]],Table4[],5,FALSE)</f>
        <v>Outlet</v>
      </c>
      <c r="T1214">
        <v>4</v>
      </c>
      <c r="U1214" s="6">
        <v>884.71</v>
      </c>
      <c r="V1214" s="10">
        <v>0.09</v>
      </c>
      <c r="W1214" t="s">
        <v>1809</v>
      </c>
      <c r="X1214" s="6">
        <v>3220.3444</v>
      </c>
      <c r="AE1214"/>
    </row>
    <row r="1215" spans="1:31" x14ac:dyDescent="0.25">
      <c r="A1215" t="s">
        <v>3022</v>
      </c>
      <c r="B1215" t="str">
        <f>VLOOKUP(Table6[[#This Row],[Customer_ID]],Table1[[Customer_ID]:[Name]],2,FALSE)</f>
        <v>Lauren George</v>
      </c>
      <c r="C1215" t="str">
        <f>VLOOKUP(Table6[[#This Row],[Customer_ID]],Table1[[Customer_ID]:[City]],5,FALSE)</f>
        <v>Garciamouth</v>
      </c>
      <c r="D1215">
        <f>VLOOKUP(Table6[[#This Row],[Customer_ID]],Table1[],3,FALSE)</f>
        <v>41</v>
      </c>
      <c r="E1215" t="str">
        <f>VLOOKUP(Table6[[#This Row],[Customer_ID]],Table1[],4,FALSE)</f>
        <v>Female</v>
      </c>
      <c r="F1215" t="str">
        <f>VLOOKUP(Table6[[#This Row],[Customer_ID]],Table1[],6,FALSE)</f>
        <v>New York</v>
      </c>
      <c r="G1215" t="str">
        <f>VLOOKUP(Table6[[#This Row],[Customer_ID]],Table1[],8,FALSE)</f>
        <v>Gold</v>
      </c>
      <c r="H1215" t="s">
        <v>791</v>
      </c>
      <c r="I1215" s="16">
        <v>45809</v>
      </c>
      <c r="J1215" t="s">
        <v>1675</v>
      </c>
      <c r="K1215" t="str">
        <f>VLOOKUP($J1215,'Product_Dim (2)'!$A$2:$G$101,{3,4,5,6},FALSE)</f>
        <v>Sports</v>
      </c>
      <c r="L1215" t="str">
        <f>VLOOKUP($J1215,'Product_Dim (2)'!$A$2:$G$101,{4,5,6},FALSE)</f>
        <v>Fitness</v>
      </c>
      <c r="M1215" s="6">
        <f t="array" ref="M1215">VLOOKUP($J1215,'Product_Dim (2)'!$A$2:$G$101,{6},FALSE)</f>
        <v>477.61</v>
      </c>
      <c r="N1215">
        <f>VLOOKUP($J1215,'Product_Dim (2)'!$A$2:$G$101,7,FALSE)</f>
        <v>300</v>
      </c>
      <c r="O1215" t="s">
        <v>1752</v>
      </c>
      <c r="P1215" t="str">
        <f>VLOOKUP($O1215,'Store_Dim (2)'!$A$2:$E$21,2,FALSE)</f>
        <v>Alexander Group</v>
      </c>
      <c r="Q1215" t="str">
        <f>VLOOKUP(Table6[[#This Row],[Store_ID]],Table4[],3,FALSE)</f>
        <v>South</v>
      </c>
      <c r="R1215" t="str">
        <f>VLOOKUP(Table6[[#This Row],[Store_ID]],Table4[],4,FALSE)</f>
        <v>Port Sharon</v>
      </c>
      <c r="S1215" t="str">
        <f>VLOOKUP(Table6[[#This Row],[Store_ID]],Table4[],5,FALSE)</f>
        <v>Online</v>
      </c>
      <c r="T1215">
        <v>1</v>
      </c>
      <c r="U1215" s="6">
        <v>41.39</v>
      </c>
      <c r="V1215" s="10">
        <v>0.01</v>
      </c>
      <c r="W1215" t="s">
        <v>1807</v>
      </c>
      <c r="X1215" s="6">
        <v>40.976100000000002</v>
      </c>
      <c r="AE1215"/>
    </row>
    <row r="1216" spans="1:31" x14ac:dyDescent="0.25">
      <c r="A1216" t="s">
        <v>3023</v>
      </c>
      <c r="B1216" t="str">
        <f>VLOOKUP(Table6[[#This Row],[Customer_ID]],Table1[[Customer_ID]:[Name]],2,FALSE)</f>
        <v>Jason Wheeler</v>
      </c>
      <c r="C1216" t="str">
        <f>VLOOKUP(Table6[[#This Row],[Customer_ID]],Table1[[Customer_ID]:[City]],5,FALSE)</f>
        <v>Carolview</v>
      </c>
      <c r="D1216">
        <f>VLOOKUP(Table6[[#This Row],[Customer_ID]],Table1[],3,FALSE)</f>
        <v>47</v>
      </c>
      <c r="E1216" t="str">
        <f>VLOOKUP(Table6[[#This Row],[Customer_ID]],Table1[],4,FALSE)</f>
        <v>Female</v>
      </c>
      <c r="F1216" t="str">
        <f>VLOOKUP(Table6[[#This Row],[Customer_ID]],Table1[],6,FALSE)</f>
        <v>Illinois</v>
      </c>
      <c r="G1216" t="str">
        <f>VLOOKUP(Table6[[#This Row],[Customer_ID]],Table1[],8,FALSE)</f>
        <v>Platinum</v>
      </c>
      <c r="H1216" t="s">
        <v>545</v>
      </c>
      <c r="I1216" s="16">
        <v>45783</v>
      </c>
      <c r="J1216" t="s">
        <v>1645</v>
      </c>
      <c r="K1216" t="str">
        <f>VLOOKUP($J1216,'Product_Dim (2)'!$A$2:$G$101,{3,4,5,6},FALSE)</f>
        <v>Sports</v>
      </c>
      <c r="L1216" t="str">
        <f>VLOOKUP($J1216,'Product_Dim (2)'!$A$2:$G$101,{4,5,6},FALSE)</f>
        <v>Fitness</v>
      </c>
      <c r="M1216" s="6">
        <f t="array" ref="M1216">VLOOKUP($J1216,'Product_Dim (2)'!$A$2:$G$101,{6},FALSE)</f>
        <v>30.62</v>
      </c>
      <c r="N1216">
        <f>VLOOKUP($J1216,'Product_Dim (2)'!$A$2:$G$101,7,FALSE)</f>
        <v>138</v>
      </c>
      <c r="O1216" t="s">
        <v>1769</v>
      </c>
      <c r="P1216" t="str">
        <f>VLOOKUP($O1216,'Store_Dim (2)'!$A$2:$E$21,2,FALSE)</f>
        <v>Moore, Padilla and Butler</v>
      </c>
      <c r="Q1216" t="str">
        <f>VLOOKUP(Table6[[#This Row],[Store_ID]],Table4[],3,FALSE)</f>
        <v>South</v>
      </c>
      <c r="R1216" t="str">
        <f>VLOOKUP(Table6[[#This Row],[Store_ID]],Table4[],4,FALSE)</f>
        <v>East Johnstad</v>
      </c>
      <c r="S1216" t="str">
        <f>VLOOKUP(Table6[[#This Row],[Store_ID]],Table4[],5,FALSE)</f>
        <v>Flagship</v>
      </c>
      <c r="T1216">
        <v>4</v>
      </c>
      <c r="U1216" s="6">
        <v>64.06</v>
      </c>
      <c r="V1216" s="10">
        <v>0.26</v>
      </c>
      <c r="W1216" t="s">
        <v>1807</v>
      </c>
      <c r="X1216" s="6">
        <v>189.61760000000001</v>
      </c>
      <c r="AE1216"/>
    </row>
    <row r="1217" spans="1:31" x14ac:dyDescent="0.25">
      <c r="A1217" t="s">
        <v>3024</v>
      </c>
      <c r="B1217" t="str">
        <f>VLOOKUP(Table6[[#This Row],[Customer_ID]],Table1[[Customer_ID]:[Name]],2,FALSE)</f>
        <v>John Jordan</v>
      </c>
      <c r="C1217" t="str">
        <f>VLOOKUP(Table6[[#This Row],[Customer_ID]],Table1[[Customer_ID]:[City]],5,FALSE)</f>
        <v>Port Crystalberg</v>
      </c>
      <c r="D1217">
        <f>VLOOKUP(Table6[[#This Row],[Customer_ID]],Table1[],3,FALSE)</f>
        <v>58</v>
      </c>
      <c r="E1217" t="str">
        <f>VLOOKUP(Table6[[#This Row],[Customer_ID]],Table1[],4,FALSE)</f>
        <v>Female</v>
      </c>
      <c r="F1217" t="str">
        <f>VLOOKUP(Table6[[#This Row],[Customer_ID]],Table1[],6,FALSE)</f>
        <v>Tennessee</v>
      </c>
      <c r="G1217" t="str">
        <f>VLOOKUP(Table6[[#This Row],[Customer_ID]],Table1[],8,FALSE)</f>
        <v>Platinum</v>
      </c>
      <c r="H1217" t="s">
        <v>1075</v>
      </c>
      <c r="I1217" s="16">
        <v>45849</v>
      </c>
      <c r="J1217" t="s">
        <v>1623</v>
      </c>
      <c r="K1217" t="str">
        <f>VLOOKUP($J1217,'Product_Dim (2)'!$A$2:$G$101,{3,4,5,6},FALSE)</f>
        <v>Clothing</v>
      </c>
      <c r="L1217" t="str">
        <f>VLOOKUP($J1217,'Product_Dim (2)'!$A$2:$G$101,{4,5,6},FALSE)</f>
        <v>Outerwear</v>
      </c>
      <c r="M1217" s="6">
        <f t="array" ref="M1217">VLOOKUP($J1217,'Product_Dim (2)'!$A$2:$G$101,{6},FALSE)</f>
        <v>167.34</v>
      </c>
      <c r="N1217">
        <f>VLOOKUP($J1217,'Product_Dim (2)'!$A$2:$G$101,7,FALSE)</f>
        <v>296</v>
      </c>
      <c r="O1217" t="s">
        <v>1769</v>
      </c>
      <c r="P1217" t="str">
        <f>VLOOKUP($O1217,'Store_Dim (2)'!$A$2:$E$21,2,FALSE)</f>
        <v>Moore, Padilla and Butler</v>
      </c>
      <c r="Q1217" t="str">
        <f>VLOOKUP(Table6[[#This Row],[Store_ID]],Table4[],3,FALSE)</f>
        <v>South</v>
      </c>
      <c r="R1217" t="str">
        <f>VLOOKUP(Table6[[#This Row],[Store_ID]],Table4[],4,FALSE)</f>
        <v>East Johnstad</v>
      </c>
      <c r="S1217" t="str">
        <f>VLOOKUP(Table6[[#This Row],[Store_ID]],Table4[],5,FALSE)</f>
        <v>Flagship</v>
      </c>
      <c r="T1217">
        <v>2</v>
      </c>
      <c r="U1217" s="6">
        <v>152.25</v>
      </c>
      <c r="V1217" s="10">
        <v>0.13</v>
      </c>
      <c r="W1217" t="s">
        <v>1807</v>
      </c>
      <c r="X1217" s="6">
        <v>264.91500000000002</v>
      </c>
      <c r="AE1217"/>
    </row>
    <row r="1218" spans="1:31" x14ac:dyDescent="0.25">
      <c r="A1218" t="s">
        <v>3025</v>
      </c>
      <c r="B1218" t="str">
        <f>VLOOKUP(Table6[[#This Row],[Customer_ID]],Table1[[Customer_ID]:[Name]],2,FALSE)</f>
        <v>Diane Watson</v>
      </c>
      <c r="C1218" t="str">
        <f>VLOOKUP(Table6[[#This Row],[Customer_ID]],Table1[[Customer_ID]:[City]],5,FALSE)</f>
        <v>North Codyport</v>
      </c>
      <c r="D1218">
        <f>VLOOKUP(Table6[[#This Row],[Customer_ID]],Table1[],3,FALSE)</f>
        <v>53</v>
      </c>
      <c r="E1218" t="str">
        <f>VLOOKUP(Table6[[#This Row],[Customer_ID]],Table1[],4,FALSE)</f>
        <v>Female</v>
      </c>
      <c r="F1218" t="str">
        <f>VLOOKUP(Table6[[#This Row],[Customer_ID]],Table1[],6,FALSE)</f>
        <v>Texas</v>
      </c>
      <c r="G1218" t="str">
        <f>VLOOKUP(Table6[[#This Row],[Customer_ID]],Table1[],8,FALSE)</f>
        <v>Platinum</v>
      </c>
      <c r="H1218" t="s">
        <v>351</v>
      </c>
      <c r="I1218" s="16">
        <v>45281</v>
      </c>
      <c r="J1218" t="s">
        <v>1557</v>
      </c>
      <c r="K1218" t="str">
        <f>VLOOKUP($J1218,'Product_Dim (2)'!$A$2:$G$101,{3,4,5,6},FALSE)</f>
        <v>Electronics</v>
      </c>
      <c r="L1218" t="str">
        <f>VLOOKUP($J1218,'Product_Dim (2)'!$A$2:$G$101,{4,5,6},FALSE)</f>
        <v>Accessories</v>
      </c>
      <c r="M1218" s="6">
        <f t="array" ref="M1218">VLOOKUP($J1218,'Product_Dim (2)'!$A$2:$G$101,{6},FALSE)</f>
        <v>242.23</v>
      </c>
      <c r="N1218">
        <f>VLOOKUP($J1218,'Product_Dim (2)'!$A$2:$G$101,7,FALSE)</f>
        <v>453</v>
      </c>
      <c r="O1218" t="s">
        <v>1796</v>
      </c>
      <c r="P1218" t="str">
        <f>VLOOKUP($O1218,'Store_Dim (2)'!$A$2:$E$21,2,FALSE)</f>
        <v>Mann-Austin</v>
      </c>
      <c r="Q1218" t="str">
        <f>VLOOKUP(Table6[[#This Row],[Store_ID]],Table4[],3,FALSE)</f>
        <v>East</v>
      </c>
      <c r="R1218" t="str">
        <f>VLOOKUP(Table6[[#This Row],[Store_ID]],Table4[],4,FALSE)</f>
        <v>Vasquezborough</v>
      </c>
      <c r="S1218" t="str">
        <f>VLOOKUP(Table6[[#This Row],[Store_ID]],Table4[],5,FALSE)</f>
        <v>Online</v>
      </c>
      <c r="T1218">
        <v>2</v>
      </c>
      <c r="U1218" s="6">
        <v>889.04</v>
      </c>
      <c r="V1218" s="10">
        <v>0.23</v>
      </c>
      <c r="W1218" t="s">
        <v>1807</v>
      </c>
      <c r="X1218" s="6">
        <v>1369.1215999999999</v>
      </c>
      <c r="AE1218"/>
    </row>
    <row r="1219" spans="1:31" x14ac:dyDescent="0.25">
      <c r="A1219" t="s">
        <v>3026</v>
      </c>
      <c r="B1219" t="str">
        <f>VLOOKUP(Table6[[#This Row],[Customer_ID]],Table1[[Customer_ID]:[Name]],2,FALSE)</f>
        <v>Cynthia Morris</v>
      </c>
      <c r="C1219" t="str">
        <f>VLOOKUP(Table6[[#This Row],[Customer_ID]],Table1[[Customer_ID]:[City]],5,FALSE)</f>
        <v>Hessmouth</v>
      </c>
      <c r="D1219">
        <f>VLOOKUP(Table6[[#This Row],[Customer_ID]],Table1[],3,FALSE)</f>
        <v>18</v>
      </c>
      <c r="E1219" t="str">
        <f>VLOOKUP(Table6[[#This Row],[Customer_ID]],Table1[],4,FALSE)</f>
        <v>Female</v>
      </c>
      <c r="F1219" t="str">
        <f>VLOOKUP(Table6[[#This Row],[Customer_ID]],Table1[],6,FALSE)</f>
        <v>Arizona</v>
      </c>
      <c r="G1219" t="str">
        <f>VLOOKUP(Table6[[#This Row],[Customer_ID]],Table1[],8,FALSE)</f>
        <v>Silver</v>
      </c>
      <c r="H1219" t="s">
        <v>533</v>
      </c>
      <c r="I1219" s="16">
        <v>45322</v>
      </c>
      <c r="J1219" t="s">
        <v>1605</v>
      </c>
      <c r="K1219" t="str">
        <f>VLOOKUP($J1219,'Product_Dim (2)'!$A$2:$G$101,{3,4,5,6},FALSE)</f>
        <v>Clothing</v>
      </c>
      <c r="L1219" t="str">
        <f>VLOOKUP($J1219,'Product_Dim (2)'!$A$2:$G$101,{4,5,6},FALSE)</f>
        <v>Footwear</v>
      </c>
      <c r="M1219" s="6">
        <f t="array" ref="M1219">VLOOKUP($J1219,'Product_Dim (2)'!$A$2:$G$101,{6},FALSE)</f>
        <v>353.47</v>
      </c>
      <c r="N1219">
        <f>VLOOKUP($J1219,'Product_Dim (2)'!$A$2:$G$101,7,FALSE)</f>
        <v>214</v>
      </c>
      <c r="O1219" t="s">
        <v>1772</v>
      </c>
      <c r="P1219" t="str">
        <f>VLOOKUP($O1219,'Store_Dim (2)'!$A$2:$E$21,2,FALSE)</f>
        <v>Hill, Wagner and Ballard</v>
      </c>
      <c r="Q1219" t="str">
        <f>VLOOKUP(Table6[[#This Row],[Store_ID]],Table4[],3,FALSE)</f>
        <v>East</v>
      </c>
      <c r="R1219" t="str">
        <f>VLOOKUP(Table6[[#This Row],[Store_ID]],Table4[],4,FALSE)</f>
        <v>East Davidville</v>
      </c>
      <c r="S1219" t="str">
        <f>VLOOKUP(Table6[[#This Row],[Store_ID]],Table4[],5,FALSE)</f>
        <v>Online</v>
      </c>
      <c r="T1219">
        <v>3</v>
      </c>
      <c r="U1219" s="6">
        <v>145.25</v>
      </c>
      <c r="V1219" s="10">
        <v>0.24</v>
      </c>
      <c r="W1219" t="s">
        <v>1809</v>
      </c>
      <c r="X1219" s="6">
        <v>331.17</v>
      </c>
      <c r="AE1219"/>
    </row>
    <row r="1220" spans="1:31" x14ac:dyDescent="0.25">
      <c r="A1220" t="s">
        <v>3027</v>
      </c>
      <c r="B1220" t="str">
        <f>VLOOKUP(Table6[[#This Row],[Customer_ID]],Table1[[Customer_ID]:[Name]],2,FALSE)</f>
        <v>Christopher Sutton</v>
      </c>
      <c r="C1220" t="str">
        <f>VLOOKUP(Table6[[#This Row],[Customer_ID]],Table1[[Customer_ID]:[City]],5,FALSE)</f>
        <v>Deborahberg</v>
      </c>
      <c r="D1220">
        <f>VLOOKUP(Table6[[#This Row],[Customer_ID]],Table1[],3,FALSE)</f>
        <v>49</v>
      </c>
      <c r="E1220" t="str">
        <f>VLOOKUP(Table6[[#This Row],[Customer_ID]],Table1[],4,FALSE)</f>
        <v>Female</v>
      </c>
      <c r="F1220" t="str">
        <f>VLOOKUP(Table6[[#This Row],[Customer_ID]],Table1[],6,FALSE)</f>
        <v>Pennsylvania</v>
      </c>
      <c r="G1220" t="str">
        <f>VLOOKUP(Table6[[#This Row],[Customer_ID]],Table1[],8,FALSE)</f>
        <v>Gold</v>
      </c>
      <c r="H1220" t="s">
        <v>208</v>
      </c>
      <c r="I1220" s="16">
        <v>45560</v>
      </c>
      <c r="J1220" t="s">
        <v>1707</v>
      </c>
      <c r="K1220" t="str">
        <f>VLOOKUP($J1220,'Product_Dim (2)'!$A$2:$G$101,{3,4,5,6},FALSE)</f>
        <v>Sports</v>
      </c>
      <c r="L1220" t="str">
        <f>VLOOKUP($J1220,'Product_Dim (2)'!$A$2:$G$101,{4,5,6},FALSE)</f>
        <v>Accessories</v>
      </c>
      <c r="M1220" s="6">
        <f t="array" ref="M1220">VLOOKUP($J1220,'Product_Dim (2)'!$A$2:$G$101,{6},FALSE)</f>
        <v>131.24</v>
      </c>
      <c r="N1220">
        <f>VLOOKUP($J1220,'Product_Dim (2)'!$A$2:$G$101,7,FALSE)</f>
        <v>232</v>
      </c>
      <c r="O1220" t="s">
        <v>1744</v>
      </c>
      <c r="P1220" t="str">
        <f>VLOOKUP($O1220,'Store_Dim (2)'!$A$2:$E$21,2,FALSE)</f>
        <v>Black-Horn</v>
      </c>
      <c r="Q1220" t="str">
        <f>VLOOKUP(Table6[[#This Row],[Store_ID]],Table4[],3,FALSE)</f>
        <v>South</v>
      </c>
      <c r="R1220" t="str">
        <f>VLOOKUP(Table6[[#This Row],[Store_ID]],Table4[],4,FALSE)</f>
        <v>North Nancyview</v>
      </c>
      <c r="S1220" t="str">
        <f>VLOOKUP(Table6[[#This Row],[Store_ID]],Table4[],5,FALSE)</f>
        <v>Outlet</v>
      </c>
      <c r="T1220">
        <v>2</v>
      </c>
      <c r="U1220" s="6">
        <v>898.45</v>
      </c>
      <c r="V1220" s="10">
        <v>0.28999999999999998</v>
      </c>
      <c r="W1220" t="s">
        <v>1812</v>
      </c>
      <c r="X1220" s="6">
        <v>1275.799</v>
      </c>
      <c r="AE1220"/>
    </row>
    <row r="1221" spans="1:31" x14ac:dyDescent="0.25">
      <c r="A1221" t="s">
        <v>3028</v>
      </c>
      <c r="B1221" t="str">
        <f>VLOOKUP(Table6[[#This Row],[Customer_ID]],Table1[[Customer_ID]:[Name]],2,FALSE)</f>
        <v>Jessica Acevedo</v>
      </c>
      <c r="C1221" t="str">
        <f>VLOOKUP(Table6[[#This Row],[Customer_ID]],Table1[[Customer_ID]:[City]],5,FALSE)</f>
        <v>Amybury</v>
      </c>
      <c r="D1221">
        <f>VLOOKUP(Table6[[#This Row],[Customer_ID]],Table1[],3,FALSE)</f>
        <v>64</v>
      </c>
      <c r="E1221" t="str">
        <f>VLOOKUP(Table6[[#This Row],[Customer_ID]],Table1[],4,FALSE)</f>
        <v>Female</v>
      </c>
      <c r="F1221" t="str">
        <f>VLOOKUP(Table6[[#This Row],[Customer_ID]],Table1[],6,FALSE)</f>
        <v>Pennsylvania</v>
      </c>
      <c r="G1221" t="str">
        <f>VLOOKUP(Table6[[#This Row],[Customer_ID]],Table1[],8,FALSE)</f>
        <v>Bronze</v>
      </c>
      <c r="H1221" t="s">
        <v>124</v>
      </c>
      <c r="I1221" s="16">
        <v>45905</v>
      </c>
      <c r="J1221" t="s">
        <v>1601</v>
      </c>
      <c r="K1221" t="str">
        <f>VLOOKUP($J1221,'Product_Dim (2)'!$A$2:$G$101,{3,4,5,6},FALSE)</f>
        <v>Home</v>
      </c>
      <c r="L1221" t="str">
        <f>VLOOKUP($J1221,'Product_Dim (2)'!$A$2:$G$101,{4,5,6},FALSE)</f>
        <v>Lighting</v>
      </c>
      <c r="M1221" s="6">
        <f t="array" ref="M1221">VLOOKUP($J1221,'Product_Dim (2)'!$A$2:$G$101,{6},FALSE)</f>
        <v>382.22</v>
      </c>
      <c r="N1221">
        <f>VLOOKUP($J1221,'Product_Dim (2)'!$A$2:$G$101,7,FALSE)</f>
        <v>329</v>
      </c>
      <c r="O1221" t="s">
        <v>1784</v>
      </c>
      <c r="P1221" t="str">
        <f>VLOOKUP($O1221,'Store_Dim (2)'!$A$2:$E$21,2,FALSE)</f>
        <v>Shelton PLC</v>
      </c>
      <c r="Q1221" t="str">
        <f>VLOOKUP(Table6[[#This Row],[Store_ID]],Table4[],3,FALSE)</f>
        <v>North</v>
      </c>
      <c r="R1221" t="str">
        <f>VLOOKUP(Table6[[#This Row],[Store_ID]],Table4[],4,FALSE)</f>
        <v>East Jenniferstad</v>
      </c>
      <c r="S1221" t="str">
        <f>VLOOKUP(Table6[[#This Row],[Store_ID]],Table4[],5,FALSE)</f>
        <v>Flagship</v>
      </c>
      <c r="T1221">
        <v>4</v>
      </c>
      <c r="U1221" s="6">
        <v>642.04999999999995</v>
      </c>
      <c r="V1221" s="10">
        <v>0.25</v>
      </c>
      <c r="W1221" t="s">
        <v>1807</v>
      </c>
      <c r="X1221" s="6">
        <v>1926.15</v>
      </c>
      <c r="AE1221"/>
    </row>
    <row r="1222" spans="1:31" x14ac:dyDescent="0.25">
      <c r="A1222" t="s">
        <v>3029</v>
      </c>
      <c r="B1222" t="str">
        <f>VLOOKUP(Table6[[#This Row],[Customer_ID]],Table1[[Customer_ID]:[Name]],2,FALSE)</f>
        <v>Elizabeth Jones</v>
      </c>
      <c r="C1222" t="str">
        <f>VLOOKUP(Table6[[#This Row],[Customer_ID]],Table1[[Customer_ID]:[City]],5,FALSE)</f>
        <v>Brownburgh</v>
      </c>
      <c r="D1222">
        <f>VLOOKUP(Table6[[#This Row],[Customer_ID]],Table1[],3,FALSE)</f>
        <v>62</v>
      </c>
      <c r="E1222" t="str">
        <f>VLOOKUP(Table6[[#This Row],[Customer_ID]],Table1[],4,FALSE)</f>
        <v>Male</v>
      </c>
      <c r="F1222" t="str">
        <f>VLOOKUP(Table6[[#This Row],[Customer_ID]],Table1[],6,FALSE)</f>
        <v>Maryland</v>
      </c>
      <c r="G1222" t="str">
        <f>VLOOKUP(Table6[[#This Row],[Customer_ID]],Table1[],8,FALSE)</f>
        <v>Platinum</v>
      </c>
      <c r="H1222" t="s">
        <v>977</v>
      </c>
      <c r="I1222" s="16">
        <v>45531</v>
      </c>
      <c r="J1222" t="s">
        <v>1699</v>
      </c>
      <c r="K1222" t="str">
        <f>VLOOKUP($J1222,'Product_Dim (2)'!$A$2:$G$101,{3,4,5,6},FALSE)</f>
        <v>Home</v>
      </c>
      <c r="L1222" t="str">
        <f>VLOOKUP($J1222,'Product_Dim (2)'!$A$2:$G$101,{4,5,6},FALSE)</f>
        <v>Furniture</v>
      </c>
      <c r="M1222" s="6">
        <f t="array" ref="M1222">VLOOKUP($J1222,'Product_Dim (2)'!$A$2:$G$101,{6},FALSE)</f>
        <v>388.46</v>
      </c>
      <c r="N1222">
        <f>VLOOKUP($J1222,'Product_Dim (2)'!$A$2:$G$101,7,FALSE)</f>
        <v>208</v>
      </c>
      <c r="O1222" t="s">
        <v>1762</v>
      </c>
      <c r="P1222" t="str">
        <f>VLOOKUP($O1222,'Store_Dim (2)'!$A$2:$E$21,2,FALSE)</f>
        <v>Martinez-Mullins</v>
      </c>
      <c r="Q1222" t="str">
        <f>VLOOKUP(Table6[[#This Row],[Store_ID]],Table4[],3,FALSE)</f>
        <v>South</v>
      </c>
      <c r="R1222" t="str">
        <f>VLOOKUP(Table6[[#This Row],[Store_ID]],Table4[],4,FALSE)</f>
        <v>Williamsfurt</v>
      </c>
      <c r="S1222" t="str">
        <f>VLOOKUP(Table6[[#This Row],[Store_ID]],Table4[],5,FALSE)</f>
        <v>Online</v>
      </c>
      <c r="T1222">
        <v>4</v>
      </c>
      <c r="U1222" s="6">
        <v>450.83</v>
      </c>
      <c r="V1222" s="10">
        <v>0.24</v>
      </c>
      <c r="W1222" t="s">
        <v>1807</v>
      </c>
      <c r="X1222" s="6">
        <v>1370.5232000000001</v>
      </c>
      <c r="AE1222"/>
    </row>
    <row r="1223" spans="1:31" x14ac:dyDescent="0.25">
      <c r="A1223" t="s">
        <v>3030</v>
      </c>
      <c r="B1223" t="str">
        <f>VLOOKUP(Table6[[#This Row],[Customer_ID]],Table1[[Customer_ID]:[Name]],2,FALSE)</f>
        <v>Dominic Page</v>
      </c>
      <c r="C1223" t="str">
        <f>VLOOKUP(Table6[[#This Row],[Customer_ID]],Table1[[Customer_ID]:[City]],5,FALSE)</f>
        <v>Port Michaelburgh</v>
      </c>
      <c r="D1223">
        <f>VLOOKUP(Table6[[#This Row],[Customer_ID]],Table1[],3,FALSE)</f>
        <v>53</v>
      </c>
      <c r="E1223" t="str">
        <f>VLOOKUP(Table6[[#This Row],[Customer_ID]],Table1[],4,FALSE)</f>
        <v>Male</v>
      </c>
      <c r="F1223" t="str">
        <f>VLOOKUP(Table6[[#This Row],[Customer_ID]],Table1[],6,FALSE)</f>
        <v>Pennsylvania</v>
      </c>
      <c r="G1223" t="str">
        <f>VLOOKUP(Table6[[#This Row],[Customer_ID]],Table1[],8,FALSE)</f>
        <v>Bronze</v>
      </c>
      <c r="H1223" t="s">
        <v>52</v>
      </c>
      <c r="I1223" s="16">
        <v>45216</v>
      </c>
      <c r="J1223" t="s">
        <v>1635</v>
      </c>
      <c r="K1223" t="str">
        <f>VLOOKUP($J1223,'Product_Dim (2)'!$A$2:$G$101,{3,4,5,6},FALSE)</f>
        <v>Sports</v>
      </c>
      <c r="L1223" t="str">
        <f>VLOOKUP($J1223,'Product_Dim (2)'!$A$2:$G$101,{4,5,6},FALSE)</f>
        <v>Team Sports</v>
      </c>
      <c r="M1223" s="6">
        <f t="array" ref="M1223">VLOOKUP($J1223,'Product_Dim (2)'!$A$2:$G$101,{6},FALSE)</f>
        <v>212.26</v>
      </c>
      <c r="N1223">
        <f>VLOOKUP($J1223,'Product_Dim (2)'!$A$2:$G$101,7,FALSE)</f>
        <v>82</v>
      </c>
      <c r="O1223" t="s">
        <v>1796</v>
      </c>
      <c r="P1223" t="str">
        <f>VLOOKUP($O1223,'Store_Dim (2)'!$A$2:$E$21,2,FALSE)</f>
        <v>Mann-Austin</v>
      </c>
      <c r="Q1223" t="str">
        <f>VLOOKUP(Table6[[#This Row],[Store_ID]],Table4[],3,FALSE)</f>
        <v>East</v>
      </c>
      <c r="R1223" t="str">
        <f>VLOOKUP(Table6[[#This Row],[Store_ID]],Table4[],4,FALSE)</f>
        <v>Vasquezborough</v>
      </c>
      <c r="S1223" t="str">
        <f>VLOOKUP(Table6[[#This Row],[Store_ID]],Table4[],5,FALSE)</f>
        <v>Online</v>
      </c>
      <c r="T1223">
        <v>2</v>
      </c>
      <c r="U1223" s="6">
        <v>441.03</v>
      </c>
      <c r="V1223" s="10">
        <v>0.23</v>
      </c>
      <c r="W1223" t="s">
        <v>1812</v>
      </c>
      <c r="X1223" s="6">
        <v>679.18619999999999</v>
      </c>
      <c r="AE1223"/>
    </row>
    <row r="1224" spans="1:31" x14ac:dyDescent="0.25">
      <c r="A1224" t="s">
        <v>3031</v>
      </c>
      <c r="B1224" t="str">
        <f>VLOOKUP(Table6[[#This Row],[Customer_ID]],Table1[[Customer_ID]:[Name]],2,FALSE)</f>
        <v>George Rosario</v>
      </c>
      <c r="C1224" t="str">
        <f>VLOOKUP(Table6[[#This Row],[Customer_ID]],Table1[[Customer_ID]:[City]],5,FALSE)</f>
        <v>Leburgh</v>
      </c>
      <c r="D1224">
        <f>VLOOKUP(Table6[[#This Row],[Customer_ID]],Table1[],3,FALSE)</f>
        <v>53</v>
      </c>
      <c r="E1224" t="str">
        <f>VLOOKUP(Table6[[#This Row],[Customer_ID]],Table1[],4,FALSE)</f>
        <v>Male</v>
      </c>
      <c r="F1224" t="str">
        <f>VLOOKUP(Table6[[#This Row],[Customer_ID]],Table1[],6,FALSE)</f>
        <v>Florida</v>
      </c>
      <c r="G1224" t="str">
        <f>VLOOKUP(Table6[[#This Row],[Customer_ID]],Table1[],8,FALSE)</f>
        <v>Bronze</v>
      </c>
      <c r="H1224" t="s">
        <v>295</v>
      </c>
      <c r="I1224" s="16">
        <v>45384</v>
      </c>
      <c r="J1224" t="s">
        <v>1581</v>
      </c>
      <c r="K1224" t="str">
        <f>VLOOKUP($J1224,'Product_Dim (2)'!$A$2:$G$101,{3,4,5,6},FALSE)</f>
        <v>Clothing</v>
      </c>
      <c r="L1224" t="str">
        <f>VLOOKUP($J1224,'Product_Dim (2)'!$A$2:$G$101,{4,5,6},FALSE)</f>
        <v>Accessories</v>
      </c>
      <c r="M1224" s="6">
        <f t="array" ref="M1224">VLOOKUP($J1224,'Product_Dim (2)'!$A$2:$G$101,{6},FALSE)</f>
        <v>174.02</v>
      </c>
      <c r="N1224">
        <f>VLOOKUP($J1224,'Product_Dim (2)'!$A$2:$G$101,7,FALSE)</f>
        <v>268</v>
      </c>
      <c r="O1224" t="s">
        <v>1744</v>
      </c>
      <c r="P1224" t="str">
        <f>VLOOKUP($O1224,'Store_Dim (2)'!$A$2:$E$21,2,FALSE)</f>
        <v>Black-Horn</v>
      </c>
      <c r="Q1224" t="str">
        <f>VLOOKUP(Table6[[#This Row],[Store_ID]],Table4[],3,FALSE)</f>
        <v>South</v>
      </c>
      <c r="R1224" t="str">
        <f>VLOOKUP(Table6[[#This Row],[Store_ID]],Table4[],4,FALSE)</f>
        <v>North Nancyview</v>
      </c>
      <c r="S1224" t="str">
        <f>VLOOKUP(Table6[[#This Row],[Store_ID]],Table4[],5,FALSE)</f>
        <v>Outlet</v>
      </c>
      <c r="T1224">
        <v>3</v>
      </c>
      <c r="U1224" s="6">
        <v>377.69</v>
      </c>
      <c r="V1224" s="10">
        <v>7.0000000000000007E-2</v>
      </c>
      <c r="W1224" t="s">
        <v>1809</v>
      </c>
      <c r="X1224" s="6">
        <v>1053.7551000000001</v>
      </c>
      <c r="AE1224"/>
    </row>
    <row r="1225" spans="1:31" x14ac:dyDescent="0.25">
      <c r="A1225" t="s">
        <v>3032</v>
      </c>
      <c r="B1225" t="str">
        <f>VLOOKUP(Table6[[#This Row],[Customer_ID]],Table1[[Customer_ID]:[Name]],2,FALSE)</f>
        <v>John Lawson</v>
      </c>
      <c r="C1225" t="str">
        <f>VLOOKUP(Table6[[#This Row],[Customer_ID]],Table1[[Customer_ID]:[City]],5,FALSE)</f>
        <v>New Juliemouth</v>
      </c>
      <c r="D1225">
        <f>VLOOKUP(Table6[[#This Row],[Customer_ID]],Table1[],3,FALSE)</f>
        <v>41</v>
      </c>
      <c r="E1225" t="str">
        <f>VLOOKUP(Table6[[#This Row],[Customer_ID]],Table1[],4,FALSE)</f>
        <v>Female</v>
      </c>
      <c r="F1225" t="str">
        <f>VLOOKUP(Table6[[#This Row],[Customer_ID]],Table1[],6,FALSE)</f>
        <v>North Carolina</v>
      </c>
      <c r="G1225" t="str">
        <f>VLOOKUP(Table6[[#This Row],[Customer_ID]],Table1[],8,FALSE)</f>
        <v>Platinum</v>
      </c>
      <c r="H1225" t="s">
        <v>530</v>
      </c>
      <c r="I1225" s="16">
        <v>45416</v>
      </c>
      <c r="J1225" t="s">
        <v>1551</v>
      </c>
      <c r="K1225" t="str">
        <f>VLOOKUP($J1225,'Product_Dim (2)'!$A$2:$G$101,{3,4,5,6},FALSE)</f>
        <v>Home</v>
      </c>
      <c r="L1225" t="str">
        <f>VLOOKUP($J1225,'Product_Dim (2)'!$A$2:$G$101,{4,5,6},FALSE)</f>
        <v>Kitchen</v>
      </c>
      <c r="M1225" s="6">
        <f t="array" ref="M1225">VLOOKUP($J1225,'Product_Dim (2)'!$A$2:$G$101,{6},FALSE)</f>
        <v>298.86</v>
      </c>
      <c r="N1225">
        <f>VLOOKUP($J1225,'Product_Dim (2)'!$A$2:$G$101,7,FALSE)</f>
        <v>308</v>
      </c>
      <c r="O1225" t="s">
        <v>1762</v>
      </c>
      <c r="P1225" t="str">
        <f>VLOOKUP($O1225,'Store_Dim (2)'!$A$2:$E$21,2,FALSE)</f>
        <v>Martinez-Mullins</v>
      </c>
      <c r="Q1225" t="str">
        <f>VLOOKUP(Table6[[#This Row],[Store_ID]],Table4[],3,FALSE)</f>
        <v>South</v>
      </c>
      <c r="R1225" t="str">
        <f>VLOOKUP(Table6[[#This Row],[Store_ID]],Table4[],4,FALSE)</f>
        <v>Williamsfurt</v>
      </c>
      <c r="S1225" t="str">
        <f>VLOOKUP(Table6[[#This Row],[Store_ID]],Table4[],5,FALSE)</f>
        <v>Online</v>
      </c>
      <c r="T1225">
        <v>1</v>
      </c>
      <c r="U1225" s="6">
        <v>457.33</v>
      </c>
      <c r="V1225" s="10">
        <v>0.27</v>
      </c>
      <c r="W1225" t="s">
        <v>1807</v>
      </c>
      <c r="X1225" s="6">
        <v>333.85090000000002</v>
      </c>
      <c r="AE1225"/>
    </row>
    <row r="1226" spans="1:31" x14ac:dyDescent="0.25">
      <c r="A1226" t="s">
        <v>3033</v>
      </c>
      <c r="B1226" t="str">
        <f>VLOOKUP(Table6[[#This Row],[Customer_ID]],Table1[[Customer_ID]:[Name]],2,FALSE)</f>
        <v>Nancy Page</v>
      </c>
      <c r="C1226" t="str">
        <f>VLOOKUP(Table6[[#This Row],[Customer_ID]],Table1[[Customer_ID]:[City]],5,FALSE)</f>
        <v>West Julia</v>
      </c>
      <c r="D1226">
        <f>VLOOKUP(Table6[[#This Row],[Customer_ID]],Table1[],3,FALSE)</f>
        <v>19</v>
      </c>
      <c r="E1226" t="str">
        <f>VLOOKUP(Table6[[#This Row],[Customer_ID]],Table1[],4,FALSE)</f>
        <v>Male</v>
      </c>
      <c r="F1226" t="str">
        <f>VLOOKUP(Table6[[#This Row],[Customer_ID]],Table1[],6,FALSE)</f>
        <v>Utah</v>
      </c>
      <c r="G1226" t="str">
        <f>VLOOKUP(Table6[[#This Row],[Customer_ID]],Table1[],8,FALSE)</f>
        <v>Bronze</v>
      </c>
      <c r="H1226" t="s">
        <v>776</v>
      </c>
      <c r="I1226" s="16">
        <v>45880</v>
      </c>
      <c r="J1226" t="s">
        <v>1683</v>
      </c>
      <c r="K1226" t="str">
        <f>VLOOKUP($J1226,'Product_Dim (2)'!$A$2:$G$101,{3,4,5,6},FALSE)</f>
        <v>Electronics</v>
      </c>
      <c r="L1226" t="str">
        <f>VLOOKUP($J1226,'Product_Dim (2)'!$A$2:$G$101,{4,5,6},FALSE)</f>
        <v>Computer</v>
      </c>
      <c r="M1226" s="6">
        <f t="array" ref="M1226">VLOOKUP($J1226,'Product_Dim (2)'!$A$2:$G$101,{6},FALSE)</f>
        <v>392.89</v>
      </c>
      <c r="N1226">
        <f>VLOOKUP($J1226,'Product_Dim (2)'!$A$2:$G$101,7,FALSE)</f>
        <v>320</v>
      </c>
      <c r="O1226" t="s">
        <v>1759</v>
      </c>
      <c r="P1226" t="str">
        <f>VLOOKUP($O1226,'Store_Dim (2)'!$A$2:$E$21,2,FALSE)</f>
        <v>Benson-Elliott</v>
      </c>
      <c r="Q1226" t="str">
        <f>VLOOKUP(Table6[[#This Row],[Store_ID]],Table4[],3,FALSE)</f>
        <v>East</v>
      </c>
      <c r="R1226" t="str">
        <f>VLOOKUP(Table6[[#This Row],[Store_ID]],Table4[],4,FALSE)</f>
        <v>Port Josephberg</v>
      </c>
      <c r="S1226" t="str">
        <f>VLOOKUP(Table6[[#This Row],[Store_ID]],Table4[],5,FALSE)</f>
        <v>Online</v>
      </c>
      <c r="T1226">
        <v>4</v>
      </c>
      <c r="U1226" s="6">
        <v>218.01</v>
      </c>
      <c r="V1226" s="10">
        <v>0.06</v>
      </c>
      <c r="W1226" t="s">
        <v>1807</v>
      </c>
      <c r="X1226" s="6">
        <v>819.71759999999995</v>
      </c>
      <c r="AE1226"/>
    </row>
    <row r="1227" spans="1:31" x14ac:dyDescent="0.25">
      <c r="A1227" t="s">
        <v>3034</v>
      </c>
      <c r="B1227" t="str">
        <f>VLOOKUP(Table6[[#This Row],[Customer_ID]],Table1[[Customer_ID]:[Name]],2,FALSE)</f>
        <v>Julia Jackson</v>
      </c>
      <c r="C1227" t="str">
        <f>VLOOKUP(Table6[[#This Row],[Customer_ID]],Table1[[Customer_ID]:[City]],5,FALSE)</f>
        <v>Edwardland</v>
      </c>
      <c r="D1227">
        <f>VLOOKUP(Table6[[#This Row],[Customer_ID]],Table1[],3,FALSE)</f>
        <v>46</v>
      </c>
      <c r="E1227" t="str">
        <f>VLOOKUP(Table6[[#This Row],[Customer_ID]],Table1[],4,FALSE)</f>
        <v>Male</v>
      </c>
      <c r="F1227" t="str">
        <f>VLOOKUP(Table6[[#This Row],[Customer_ID]],Table1[],6,FALSE)</f>
        <v>California</v>
      </c>
      <c r="G1227" t="str">
        <f>VLOOKUP(Table6[[#This Row],[Customer_ID]],Table1[],8,FALSE)</f>
        <v>Platinum</v>
      </c>
      <c r="H1227" t="s">
        <v>702</v>
      </c>
      <c r="I1227" s="16">
        <v>45933</v>
      </c>
      <c r="J1227" t="s">
        <v>1715</v>
      </c>
      <c r="K1227" t="str">
        <f>VLOOKUP($J1227,'Product_Dim (2)'!$A$2:$G$101,{3,4,5,6},FALSE)</f>
        <v>Home</v>
      </c>
      <c r="L1227" t="str">
        <f>VLOOKUP($J1227,'Product_Dim (2)'!$A$2:$G$101,{4,5,6},FALSE)</f>
        <v>Appliances</v>
      </c>
      <c r="M1227" s="6">
        <f t="array" ref="M1227">VLOOKUP($J1227,'Product_Dim (2)'!$A$2:$G$101,{6},FALSE)</f>
        <v>447.43</v>
      </c>
      <c r="N1227">
        <f>VLOOKUP($J1227,'Product_Dim (2)'!$A$2:$G$101,7,FALSE)</f>
        <v>191</v>
      </c>
      <c r="O1227" t="s">
        <v>1793</v>
      </c>
      <c r="P1227" t="str">
        <f>VLOOKUP($O1227,'Store_Dim (2)'!$A$2:$E$21,2,FALSE)</f>
        <v>Guerrero-Schmitt</v>
      </c>
      <c r="Q1227" t="str">
        <f>VLOOKUP(Table6[[#This Row],[Store_ID]],Table4[],3,FALSE)</f>
        <v>East</v>
      </c>
      <c r="R1227" t="str">
        <f>VLOOKUP(Table6[[#This Row],[Store_ID]],Table4[],4,FALSE)</f>
        <v>East Stevechester</v>
      </c>
      <c r="S1227" t="str">
        <f>VLOOKUP(Table6[[#This Row],[Store_ID]],Table4[],5,FALSE)</f>
        <v>Flagship</v>
      </c>
      <c r="T1227">
        <v>2</v>
      </c>
      <c r="U1227" s="6">
        <v>682.7</v>
      </c>
      <c r="V1227" s="10">
        <v>0.13</v>
      </c>
      <c r="W1227" t="s">
        <v>1807</v>
      </c>
      <c r="X1227" s="6">
        <v>1187.8979999999999</v>
      </c>
      <c r="AE1227"/>
    </row>
    <row r="1228" spans="1:31" x14ac:dyDescent="0.25">
      <c r="A1228" t="s">
        <v>3035</v>
      </c>
      <c r="B1228" t="str">
        <f>VLOOKUP(Table6[[#This Row],[Customer_ID]],Table1[[Customer_ID]:[Name]],2,FALSE)</f>
        <v>Kristy Dunlap</v>
      </c>
      <c r="C1228" t="str">
        <f>VLOOKUP(Table6[[#This Row],[Customer_ID]],Table1[[Customer_ID]:[City]],5,FALSE)</f>
        <v>Whiteport</v>
      </c>
      <c r="D1228">
        <f>VLOOKUP(Table6[[#This Row],[Customer_ID]],Table1[],3,FALSE)</f>
        <v>64</v>
      </c>
      <c r="E1228" t="str">
        <f>VLOOKUP(Table6[[#This Row],[Customer_ID]],Table1[],4,FALSE)</f>
        <v>Female</v>
      </c>
      <c r="F1228" t="str">
        <f>VLOOKUP(Table6[[#This Row],[Customer_ID]],Table1[],6,FALSE)</f>
        <v>North Carolina</v>
      </c>
      <c r="G1228" t="str">
        <f>VLOOKUP(Table6[[#This Row],[Customer_ID]],Table1[],8,FALSE)</f>
        <v>Platinum</v>
      </c>
      <c r="H1228" t="s">
        <v>1007</v>
      </c>
      <c r="I1228" s="16">
        <v>45345</v>
      </c>
      <c r="J1228" t="s">
        <v>1569</v>
      </c>
      <c r="K1228" t="str">
        <f>VLOOKUP($J1228,'Product_Dim (2)'!$A$2:$G$101,{3,4,5,6},FALSE)</f>
        <v>Sports</v>
      </c>
      <c r="L1228" t="str">
        <f>VLOOKUP($J1228,'Product_Dim (2)'!$A$2:$G$101,{4,5,6},FALSE)</f>
        <v>Equipment</v>
      </c>
      <c r="M1228" s="6">
        <f t="array" ref="M1228">VLOOKUP($J1228,'Product_Dim (2)'!$A$2:$G$101,{6},FALSE)</f>
        <v>21.34</v>
      </c>
      <c r="N1228">
        <f>VLOOKUP($J1228,'Product_Dim (2)'!$A$2:$G$101,7,FALSE)</f>
        <v>65</v>
      </c>
      <c r="O1228" t="s">
        <v>1793</v>
      </c>
      <c r="P1228" t="str">
        <f>VLOOKUP($O1228,'Store_Dim (2)'!$A$2:$E$21,2,FALSE)</f>
        <v>Guerrero-Schmitt</v>
      </c>
      <c r="Q1228" t="str">
        <f>VLOOKUP(Table6[[#This Row],[Store_ID]],Table4[],3,FALSE)</f>
        <v>East</v>
      </c>
      <c r="R1228" t="str">
        <f>VLOOKUP(Table6[[#This Row],[Store_ID]],Table4[],4,FALSE)</f>
        <v>East Stevechester</v>
      </c>
      <c r="S1228" t="str">
        <f>VLOOKUP(Table6[[#This Row],[Store_ID]],Table4[],5,FALSE)</f>
        <v>Flagship</v>
      </c>
      <c r="T1228">
        <v>3</v>
      </c>
      <c r="U1228" s="6">
        <v>726.97</v>
      </c>
      <c r="V1228" s="10">
        <v>0.04</v>
      </c>
      <c r="W1228" t="s">
        <v>1809</v>
      </c>
      <c r="X1228" s="6">
        <v>2093.6736000000001</v>
      </c>
      <c r="AE1228"/>
    </row>
    <row r="1229" spans="1:31" x14ac:dyDescent="0.25">
      <c r="A1229" t="s">
        <v>3036</v>
      </c>
      <c r="B1229" t="str">
        <f>VLOOKUP(Table6[[#This Row],[Customer_ID]],Table1[[Customer_ID]:[Name]],2,FALSE)</f>
        <v>Isabel Foster</v>
      </c>
      <c r="C1229" t="str">
        <f>VLOOKUP(Table6[[#This Row],[Customer_ID]],Table1[[Customer_ID]:[City]],5,FALSE)</f>
        <v>Port Joshuaville</v>
      </c>
      <c r="D1229">
        <f>VLOOKUP(Table6[[#This Row],[Customer_ID]],Table1[],3,FALSE)</f>
        <v>36</v>
      </c>
      <c r="E1229" t="str">
        <f>VLOOKUP(Table6[[#This Row],[Customer_ID]],Table1[],4,FALSE)</f>
        <v>Male</v>
      </c>
      <c r="F1229" t="str">
        <f>VLOOKUP(Table6[[#This Row],[Customer_ID]],Table1[],6,FALSE)</f>
        <v>New Jersey</v>
      </c>
      <c r="G1229" t="str">
        <f>VLOOKUP(Table6[[#This Row],[Customer_ID]],Table1[],8,FALSE)</f>
        <v>Gold</v>
      </c>
      <c r="H1229" t="s">
        <v>1255</v>
      </c>
      <c r="I1229" s="16">
        <v>45681</v>
      </c>
      <c r="J1229" t="s">
        <v>1649</v>
      </c>
      <c r="K1229" t="str">
        <f>VLOOKUP($J1229,'Product_Dim (2)'!$A$2:$G$101,{3,4,5,6},FALSE)</f>
        <v>Beauty</v>
      </c>
      <c r="L1229" t="str">
        <f>VLOOKUP($J1229,'Product_Dim (2)'!$A$2:$G$101,{4,5,6},FALSE)</f>
        <v>Haircare</v>
      </c>
      <c r="M1229" s="6">
        <f t="array" ref="M1229">VLOOKUP($J1229,'Product_Dim (2)'!$A$2:$G$101,{6},FALSE)</f>
        <v>17.309999999999999</v>
      </c>
      <c r="N1229">
        <f>VLOOKUP($J1229,'Product_Dim (2)'!$A$2:$G$101,7,FALSE)</f>
        <v>399</v>
      </c>
      <c r="O1229" t="s">
        <v>1769</v>
      </c>
      <c r="P1229" t="str">
        <f>VLOOKUP($O1229,'Store_Dim (2)'!$A$2:$E$21,2,FALSE)</f>
        <v>Moore, Padilla and Butler</v>
      </c>
      <c r="Q1229" t="str">
        <f>VLOOKUP(Table6[[#This Row],[Store_ID]],Table4[],3,FALSE)</f>
        <v>South</v>
      </c>
      <c r="R1229" t="str">
        <f>VLOOKUP(Table6[[#This Row],[Store_ID]],Table4[],4,FALSE)</f>
        <v>East Johnstad</v>
      </c>
      <c r="S1229" t="str">
        <f>VLOOKUP(Table6[[#This Row],[Store_ID]],Table4[],5,FALSE)</f>
        <v>Flagship</v>
      </c>
      <c r="T1229">
        <v>2</v>
      </c>
      <c r="U1229" s="6">
        <v>107.97</v>
      </c>
      <c r="V1229" s="10">
        <v>0.06</v>
      </c>
      <c r="W1229" t="s">
        <v>1807</v>
      </c>
      <c r="X1229" s="6">
        <v>202.9836</v>
      </c>
      <c r="AE1229"/>
    </row>
    <row r="1230" spans="1:31" x14ac:dyDescent="0.25">
      <c r="A1230" t="s">
        <v>3037</v>
      </c>
      <c r="B1230" t="str">
        <f>VLOOKUP(Table6[[#This Row],[Customer_ID]],Table1[[Customer_ID]:[Name]],2,FALSE)</f>
        <v>Daniel Boyd</v>
      </c>
      <c r="C1230" t="str">
        <f>VLOOKUP(Table6[[#This Row],[Customer_ID]],Table1[[Customer_ID]:[City]],5,FALSE)</f>
        <v>West Pamelafurt</v>
      </c>
      <c r="D1230">
        <f>VLOOKUP(Table6[[#This Row],[Customer_ID]],Table1[],3,FALSE)</f>
        <v>29</v>
      </c>
      <c r="E1230" t="str">
        <f>VLOOKUP(Table6[[#This Row],[Customer_ID]],Table1[],4,FALSE)</f>
        <v>Female</v>
      </c>
      <c r="F1230" t="str">
        <f>VLOOKUP(Table6[[#This Row],[Customer_ID]],Table1[],6,FALSE)</f>
        <v>West Virginia</v>
      </c>
      <c r="G1230" t="str">
        <f>VLOOKUP(Table6[[#This Row],[Customer_ID]],Table1[],8,FALSE)</f>
        <v>Bronze</v>
      </c>
      <c r="H1230" t="s">
        <v>40</v>
      </c>
      <c r="I1230" s="16">
        <v>45785</v>
      </c>
      <c r="J1230" t="s">
        <v>1538</v>
      </c>
      <c r="K1230" t="str">
        <f>VLOOKUP($J1230,'Product_Dim (2)'!$A$2:$G$101,{3,4,5,6},FALSE)</f>
        <v>Clothing</v>
      </c>
      <c r="L1230" t="str">
        <f>VLOOKUP($J1230,'Product_Dim (2)'!$A$2:$G$101,{4,5,6},FALSE)</f>
        <v>Accessories</v>
      </c>
      <c r="M1230" s="6">
        <f t="array" ref="M1230">VLOOKUP($J1230,'Product_Dim (2)'!$A$2:$G$101,{6},FALSE)</f>
        <v>261</v>
      </c>
      <c r="N1230">
        <f>VLOOKUP($J1230,'Product_Dim (2)'!$A$2:$G$101,7,FALSE)</f>
        <v>59</v>
      </c>
      <c r="O1230" t="s">
        <v>1782</v>
      </c>
      <c r="P1230" t="str">
        <f>VLOOKUP($O1230,'Store_Dim (2)'!$A$2:$E$21,2,FALSE)</f>
        <v>Mcdonald Inc</v>
      </c>
      <c r="Q1230" t="str">
        <f>VLOOKUP(Table6[[#This Row],[Store_ID]],Table4[],3,FALSE)</f>
        <v>South</v>
      </c>
      <c r="R1230" t="str">
        <f>VLOOKUP(Table6[[#This Row],[Store_ID]],Table4[],4,FALSE)</f>
        <v>Christopherland</v>
      </c>
      <c r="S1230" t="str">
        <f>VLOOKUP(Table6[[#This Row],[Store_ID]],Table4[],5,FALSE)</f>
        <v>Outlet</v>
      </c>
      <c r="T1230">
        <v>1</v>
      </c>
      <c r="U1230" s="6">
        <v>38.880000000000003</v>
      </c>
      <c r="V1230" s="10">
        <v>0.16</v>
      </c>
      <c r="W1230" t="s">
        <v>1812</v>
      </c>
      <c r="X1230" s="6">
        <v>32.659199999999998</v>
      </c>
      <c r="AE1230"/>
    </row>
    <row r="1231" spans="1:31" x14ac:dyDescent="0.25">
      <c r="A1231" t="s">
        <v>3038</v>
      </c>
      <c r="B1231" t="str">
        <f>VLOOKUP(Table6[[#This Row],[Customer_ID]],Table1[[Customer_ID]:[Name]],2,FALSE)</f>
        <v>Cody Blake</v>
      </c>
      <c r="C1231" t="str">
        <f>VLOOKUP(Table6[[#This Row],[Customer_ID]],Table1[[Customer_ID]:[City]],5,FALSE)</f>
        <v>North Scottport</v>
      </c>
      <c r="D1231">
        <f>VLOOKUP(Table6[[#This Row],[Customer_ID]],Table1[],3,FALSE)</f>
        <v>21</v>
      </c>
      <c r="E1231" t="str">
        <f>VLOOKUP(Table6[[#This Row],[Customer_ID]],Table1[],4,FALSE)</f>
        <v>Male</v>
      </c>
      <c r="F1231" t="str">
        <f>VLOOKUP(Table6[[#This Row],[Customer_ID]],Table1[],6,FALSE)</f>
        <v>Virginia</v>
      </c>
      <c r="G1231" t="str">
        <f>VLOOKUP(Table6[[#This Row],[Customer_ID]],Table1[],8,FALSE)</f>
        <v>Gold</v>
      </c>
      <c r="H1231" t="s">
        <v>281</v>
      </c>
      <c r="I1231" s="16">
        <v>45823</v>
      </c>
      <c r="J1231" t="s">
        <v>1563</v>
      </c>
      <c r="K1231" t="str">
        <f>VLOOKUP($J1231,'Product_Dim (2)'!$A$2:$G$101,{3,4,5,6},FALSE)</f>
        <v>Beauty</v>
      </c>
      <c r="L1231" t="str">
        <f>VLOOKUP($J1231,'Product_Dim (2)'!$A$2:$G$101,{4,5,6},FALSE)</f>
        <v>Grooming</v>
      </c>
      <c r="M1231" s="6">
        <f t="array" ref="M1231">VLOOKUP($J1231,'Product_Dim (2)'!$A$2:$G$101,{6},FALSE)</f>
        <v>337.42</v>
      </c>
      <c r="N1231">
        <f>VLOOKUP($J1231,'Product_Dim (2)'!$A$2:$G$101,7,FALSE)</f>
        <v>256</v>
      </c>
      <c r="O1231" t="s">
        <v>1790</v>
      </c>
      <c r="P1231" t="str">
        <f>VLOOKUP($O1231,'Store_Dim (2)'!$A$2:$E$21,2,FALSE)</f>
        <v>Holloway Ltd</v>
      </c>
      <c r="Q1231" t="str">
        <f>VLOOKUP(Table6[[#This Row],[Store_ID]],Table4[],3,FALSE)</f>
        <v>North</v>
      </c>
      <c r="R1231" t="str">
        <f>VLOOKUP(Table6[[#This Row],[Store_ID]],Table4[],4,FALSE)</f>
        <v>Bensonhaven</v>
      </c>
      <c r="S1231" t="str">
        <f>VLOOKUP(Table6[[#This Row],[Store_ID]],Table4[],5,FALSE)</f>
        <v>Flagship</v>
      </c>
      <c r="T1231">
        <v>3</v>
      </c>
      <c r="U1231" s="6">
        <v>484.39</v>
      </c>
      <c r="V1231" s="10">
        <v>0.28999999999999998</v>
      </c>
      <c r="W1231" t="s">
        <v>1812</v>
      </c>
      <c r="X1231" s="6">
        <v>1031.7507000000001</v>
      </c>
      <c r="AE1231"/>
    </row>
    <row r="1232" spans="1:31" x14ac:dyDescent="0.25">
      <c r="A1232" t="s">
        <v>3039</v>
      </c>
      <c r="B1232" t="str">
        <f>VLOOKUP(Table6[[#This Row],[Customer_ID]],Table1[[Customer_ID]:[Name]],2,FALSE)</f>
        <v>Rhonda Moss</v>
      </c>
      <c r="C1232" t="str">
        <f>VLOOKUP(Table6[[#This Row],[Customer_ID]],Table1[[Customer_ID]:[City]],5,FALSE)</f>
        <v>South William</v>
      </c>
      <c r="D1232">
        <f>VLOOKUP(Table6[[#This Row],[Customer_ID]],Table1[],3,FALSE)</f>
        <v>43</v>
      </c>
      <c r="E1232" t="str">
        <f>VLOOKUP(Table6[[#This Row],[Customer_ID]],Table1[],4,FALSE)</f>
        <v>Male</v>
      </c>
      <c r="F1232" t="str">
        <f>VLOOKUP(Table6[[#This Row],[Customer_ID]],Table1[],6,FALSE)</f>
        <v>Kansas</v>
      </c>
      <c r="G1232" t="str">
        <f>VLOOKUP(Table6[[#This Row],[Customer_ID]],Table1[],8,FALSE)</f>
        <v>Platinum</v>
      </c>
      <c r="H1232" t="s">
        <v>82</v>
      </c>
      <c r="I1232" s="16">
        <v>45572</v>
      </c>
      <c r="J1232" t="s">
        <v>1691</v>
      </c>
      <c r="K1232" t="str">
        <f>VLOOKUP($J1232,'Product_Dim (2)'!$A$2:$G$101,{3,4,5,6},FALSE)</f>
        <v>Home</v>
      </c>
      <c r="L1232" t="str">
        <f>VLOOKUP($J1232,'Product_Dim (2)'!$A$2:$G$101,{4,5,6},FALSE)</f>
        <v>Kitchen</v>
      </c>
      <c r="M1232" s="6">
        <f t="array" ref="M1232">VLOOKUP($J1232,'Product_Dim (2)'!$A$2:$G$101,{6},FALSE)</f>
        <v>143.43</v>
      </c>
      <c r="N1232">
        <f>VLOOKUP($J1232,'Product_Dim (2)'!$A$2:$G$101,7,FALSE)</f>
        <v>58</v>
      </c>
      <c r="O1232" t="s">
        <v>1784</v>
      </c>
      <c r="P1232" t="str">
        <f>VLOOKUP($O1232,'Store_Dim (2)'!$A$2:$E$21,2,FALSE)</f>
        <v>Shelton PLC</v>
      </c>
      <c r="Q1232" t="str">
        <f>VLOOKUP(Table6[[#This Row],[Store_ID]],Table4[],3,FALSE)</f>
        <v>North</v>
      </c>
      <c r="R1232" t="str">
        <f>VLOOKUP(Table6[[#This Row],[Store_ID]],Table4[],4,FALSE)</f>
        <v>East Jenniferstad</v>
      </c>
      <c r="S1232" t="str">
        <f>VLOOKUP(Table6[[#This Row],[Store_ID]],Table4[],5,FALSE)</f>
        <v>Flagship</v>
      </c>
      <c r="T1232">
        <v>2</v>
      </c>
      <c r="U1232" s="6">
        <v>949.3</v>
      </c>
      <c r="V1232" s="10">
        <v>0.08</v>
      </c>
      <c r="W1232" t="s">
        <v>1812</v>
      </c>
      <c r="X1232" s="6">
        <v>1746.712</v>
      </c>
      <c r="AE1232"/>
    </row>
    <row r="1233" spans="1:31" x14ac:dyDescent="0.25">
      <c r="A1233" t="s">
        <v>3040</v>
      </c>
      <c r="B1233" t="str">
        <f>VLOOKUP(Table6[[#This Row],[Customer_ID]],Table1[[Customer_ID]:[Name]],2,FALSE)</f>
        <v>Thomas Moore</v>
      </c>
      <c r="C1233" t="str">
        <f>VLOOKUP(Table6[[#This Row],[Customer_ID]],Table1[[Customer_ID]:[City]],5,FALSE)</f>
        <v>Williamsberg</v>
      </c>
      <c r="D1233">
        <f>VLOOKUP(Table6[[#This Row],[Customer_ID]],Table1[],3,FALSE)</f>
        <v>51</v>
      </c>
      <c r="E1233" t="str">
        <f>VLOOKUP(Table6[[#This Row],[Customer_ID]],Table1[],4,FALSE)</f>
        <v>Female</v>
      </c>
      <c r="F1233" t="str">
        <f>VLOOKUP(Table6[[#This Row],[Customer_ID]],Table1[],6,FALSE)</f>
        <v>New York</v>
      </c>
      <c r="G1233" t="str">
        <f>VLOOKUP(Table6[[#This Row],[Customer_ID]],Table1[],8,FALSE)</f>
        <v>Silver</v>
      </c>
      <c r="H1233" t="s">
        <v>1327</v>
      </c>
      <c r="I1233" s="16">
        <v>45259</v>
      </c>
      <c r="J1233" t="s">
        <v>1673</v>
      </c>
      <c r="K1233" t="str">
        <f>VLOOKUP($J1233,'Product_Dim (2)'!$A$2:$G$101,{3,4,5,6},FALSE)</f>
        <v>Beauty</v>
      </c>
      <c r="L1233" t="str">
        <f>VLOOKUP($J1233,'Product_Dim (2)'!$A$2:$G$101,{4,5,6},FALSE)</f>
        <v>Haircare</v>
      </c>
      <c r="M1233" s="6">
        <f t="array" ref="M1233">VLOOKUP($J1233,'Product_Dim (2)'!$A$2:$G$101,{6},FALSE)</f>
        <v>214.32</v>
      </c>
      <c r="N1233">
        <f>VLOOKUP($J1233,'Product_Dim (2)'!$A$2:$G$101,7,FALSE)</f>
        <v>383</v>
      </c>
      <c r="O1233" t="s">
        <v>1759</v>
      </c>
      <c r="P1233" t="str">
        <f>VLOOKUP($O1233,'Store_Dim (2)'!$A$2:$E$21,2,FALSE)</f>
        <v>Benson-Elliott</v>
      </c>
      <c r="Q1233" t="str">
        <f>VLOOKUP(Table6[[#This Row],[Store_ID]],Table4[],3,FALSE)</f>
        <v>East</v>
      </c>
      <c r="R1233" t="str">
        <f>VLOOKUP(Table6[[#This Row],[Store_ID]],Table4[],4,FALSE)</f>
        <v>Port Josephberg</v>
      </c>
      <c r="S1233" t="str">
        <f>VLOOKUP(Table6[[#This Row],[Store_ID]],Table4[],5,FALSE)</f>
        <v>Online</v>
      </c>
      <c r="T1233">
        <v>3</v>
      </c>
      <c r="U1233" s="6">
        <v>664.75</v>
      </c>
      <c r="V1233" s="10">
        <v>0.12</v>
      </c>
      <c r="W1233" t="s">
        <v>1807</v>
      </c>
      <c r="X1233" s="6">
        <v>1754.94</v>
      </c>
      <c r="AE1233"/>
    </row>
    <row r="1234" spans="1:31" x14ac:dyDescent="0.25">
      <c r="A1234" t="s">
        <v>3041</v>
      </c>
      <c r="B1234" t="str">
        <f>VLOOKUP(Table6[[#This Row],[Customer_ID]],Table1[[Customer_ID]:[Name]],2,FALSE)</f>
        <v>Kristi Lopez</v>
      </c>
      <c r="C1234" t="str">
        <f>VLOOKUP(Table6[[#This Row],[Customer_ID]],Table1[[Customer_ID]:[City]],5,FALSE)</f>
        <v>Spencermouth</v>
      </c>
      <c r="D1234">
        <f>VLOOKUP(Table6[[#This Row],[Customer_ID]],Table1[],3,FALSE)</f>
        <v>46</v>
      </c>
      <c r="E1234" t="str">
        <f>VLOOKUP(Table6[[#This Row],[Customer_ID]],Table1[],4,FALSE)</f>
        <v>Female</v>
      </c>
      <c r="F1234" t="str">
        <f>VLOOKUP(Table6[[#This Row],[Customer_ID]],Table1[],6,FALSE)</f>
        <v>New Jersey</v>
      </c>
      <c r="G1234" t="str">
        <f>VLOOKUP(Table6[[#This Row],[Customer_ID]],Table1[],8,FALSE)</f>
        <v>Gold</v>
      </c>
      <c r="H1234" t="s">
        <v>888</v>
      </c>
      <c r="I1234" s="16">
        <v>45740</v>
      </c>
      <c r="J1234" t="s">
        <v>1671</v>
      </c>
      <c r="K1234" t="str">
        <f>VLOOKUP($J1234,'Product_Dim (2)'!$A$2:$G$101,{3,4,5,6},FALSE)</f>
        <v>Home</v>
      </c>
      <c r="L1234" t="str">
        <f>VLOOKUP($J1234,'Product_Dim (2)'!$A$2:$G$101,{4,5,6},FALSE)</f>
        <v>Storage</v>
      </c>
      <c r="M1234" s="6">
        <f t="array" ref="M1234">VLOOKUP($J1234,'Product_Dim (2)'!$A$2:$G$101,{6},FALSE)</f>
        <v>138.05000000000001</v>
      </c>
      <c r="N1234">
        <f>VLOOKUP($J1234,'Product_Dim (2)'!$A$2:$G$101,7,FALSE)</f>
        <v>89</v>
      </c>
      <c r="O1234" t="s">
        <v>1790</v>
      </c>
      <c r="P1234" t="str">
        <f>VLOOKUP($O1234,'Store_Dim (2)'!$A$2:$E$21,2,FALSE)</f>
        <v>Holloway Ltd</v>
      </c>
      <c r="Q1234" t="str">
        <f>VLOOKUP(Table6[[#This Row],[Store_ID]],Table4[],3,FALSE)</f>
        <v>North</v>
      </c>
      <c r="R1234" t="str">
        <f>VLOOKUP(Table6[[#This Row],[Store_ID]],Table4[],4,FALSE)</f>
        <v>Bensonhaven</v>
      </c>
      <c r="S1234" t="str">
        <f>VLOOKUP(Table6[[#This Row],[Store_ID]],Table4[],5,FALSE)</f>
        <v>Flagship</v>
      </c>
      <c r="T1234">
        <v>3</v>
      </c>
      <c r="U1234" s="6">
        <v>190.04</v>
      </c>
      <c r="V1234" s="10">
        <v>7.0000000000000007E-2</v>
      </c>
      <c r="W1234" t="s">
        <v>1809</v>
      </c>
      <c r="X1234" s="6">
        <v>530.21159999999998</v>
      </c>
      <c r="AE1234"/>
    </row>
    <row r="1235" spans="1:31" x14ac:dyDescent="0.25">
      <c r="A1235" t="s">
        <v>3042</v>
      </c>
      <c r="B1235" t="str">
        <f>VLOOKUP(Table6[[#This Row],[Customer_ID]],Table1[[Customer_ID]:[Name]],2,FALSE)</f>
        <v>Jeffrey Gomez</v>
      </c>
      <c r="C1235" t="str">
        <f>VLOOKUP(Table6[[#This Row],[Customer_ID]],Table1[[Customer_ID]:[City]],5,FALSE)</f>
        <v>Lake Nicole</v>
      </c>
      <c r="D1235">
        <f>VLOOKUP(Table6[[#This Row],[Customer_ID]],Table1[],3,FALSE)</f>
        <v>22</v>
      </c>
      <c r="E1235" t="str">
        <f>VLOOKUP(Table6[[#This Row],[Customer_ID]],Table1[],4,FALSE)</f>
        <v>Female</v>
      </c>
      <c r="F1235" t="str">
        <f>VLOOKUP(Table6[[#This Row],[Customer_ID]],Table1[],6,FALSE)</f>
        <v>Colorado</v>
      </c>
      <c r="G1235" t="str">
        <f>VLOOKUP(Table6[[#This Row],[Customer_ID]],Table1[],8,FALSE)</f>
        <v>Platinum</v>
      </c>
      <c r="H1235" t="s">
        <v>873</v>
      </c>
      <c r="I1235" s="16">
        <v>45869</v>
      </c>
      <c r="J1235" t="s">
        <v>1543</v>
      </c>
      <c r="K1235" t="str">
        <f>VLOOKUP($J1235,'Product_Dim (2)'!$A$2:$G$101,{3,4,5,6},FALSE)</f>
        <v>Home</v>
      </c>
      <c r="L1235" t="str">
        <f>VLOOKUP($J1235,'Product_Dim (2)'!$A$2:$G$101,{4,5,6},FALSE)</f>
        <v>Lighting</v>
      </c>
      <c r="M1235" s="6">
        <f t="array" ref="M1235">VLOOKUP($J1235,'Product_Dim (2)'!$A$2:$G$101,{6},FALSE)</f>
        <v>218.86</v>
      </c>
      <c r="N1235">
        <f>VLOOKUP($J1235,'Product_Dim (2)'!$A$2:$G$101,7,FALSE)</f>
        <v>170</v>
      </c>
      <c r="O1235" t="s">
        <v>1784</v>
      </c>
      <c r="P1235" t="str">
        <f>VLOOKUP($O1235,'Store_Dim (2)'!$A$2:$E$21,2,FALSE)</f>
        <v>Shelton PLC</v>
      </c>
      <c r="Q1235" t="str">
        <f>VLOOKUP(Table6[[#This Row],[Store_ID]],Table4[],3,FALSE)</f>
        <v>North</v>
      </c>
      <c r="R1235" t="str">
        <f>VLOOKUP(Table6[[#This Row],[Store_ID]],Table4[],4,FALSE)</f>
        <v>East Jenniferstad</v>
      </c>
      <c r="S1235" t="str">
        <f>VLOOKUP(Table6[[#This Row],[Store_ID]],Table4[],5,FALSE)</f>
        <v>Flagship</v>
      </c>
      <c r="T1235">
        <v>3</v>
      </c>
      <c r="U1235" s="6">
        <v>754.02</v>
      </c>
      <c r="V1235" s="10">
        <v>0.1</v>
      </c>
      <c r="W1235" t="s">
        <v>1812</v>
      </c>
      <c r="X1235" s="6">
        <v>2035.854</v>
      </c>
      <c r="AE1235"/>
    </row>
    <row r="1236" spans="1:31" x14ac:dyDescent="0.25">
      <c r="A1236" t="s">
        <v>3043</v>
      </c>
      <c r="B1236" t="str">
        <f>VLOOKUP(Table6[[#This Row],[Customer_ID]],Table1[[Customer_ID]:[Name]],2,FALSE)</f>
        <v>Andrew Mason</v>
      </c>
      <c r="C1236" t="str">
        <f>VLOOKUP(Table6[[#This Row],[Customer_ID]],Table1[[Customer_ID]:[City]],5,FALSE)</f>
        <v>North Michael</v>
      </c>
      <c r="D1236">
        <f>VLOOKUP(Table6[[#This Row],[Customer_ID]],Table1[],3,FALSE)</f>
        <v>52</v>
      </c>
      <c r="E1236" t="str">
        <f>VLOOKUP(Table6[[#This Row],[Customer_ID]],Table1[],4,FALSE)</f>
        <v>Female</v>
      </c>
      <c r="F1236" t="str">
        <f>VLOOKUP(Table6[[#This Row],[Customer_ID]],Table1[],6,FALSE)</f>
        <v>Iowa</v>
      </c>
      <c r="G1236" t="str">
        <f>VLOOKUP(Table6[[#This Row],[Customer_ID]],Table1[],8,FALSE)</f>
        <v>Bronze</v>
      </c>
      <c r="H1236" t="s">
        <v>1186</v>
      </c>
      <c r="I1236" s="16">
        <v>45526</v>
      </c>
      <c r="J1236" t="s">
        <v>1599</v>
      </c>
      <c r="K1236" t="str">
        <f>VLOOKUP($J1236,'Product_Dim (2)'!$A$2:$G$101,{3,4,5,6},FALSE)</f>
        <v>Electronics</v>
      </c>
      <c r="L1236" t="str">
        <f>VLOOKUP($J1236,'Product_Dim (2)'!$A$2:$G$101,{4,5,6},FALSE)</f>
        <v>Computer</v>
      </c>
      <c r="M1236" s="6">
        <f t="array" ref="M1236">VLOOKUP($J1236,'Product_Dim (2)'!$A$2:$G$101,{6},FALSE)</f>
        <v>419.28</v>
      </c>
      <c r="N1236">
        <f>VLOOKUP($J1236,'Product_Dim (2)'!$A$2:$G$101,7,FALSE)</f>
        <v>86</v>
      </c>
      <c r="O1236" t="s">
        <v>1777</v>
      </c>
      <c r="P1236" t="str">
        <f>VLOOKUP($O1236,'Store_Dim (2)'!$A$2:$E$21,2,FALSE)</f>
        <v>Thomas, Bridges and Harris</v>
      </c>
      <c r="Q1236" t="str">
        <f>VLOOKUP(Table6[[#This Row],[Store_ID]],Table4[],3,FALSE)</f>
        <v>North</v>
      </c>
      <c r="R1236" t="str">
        <f>VLOOKUP(Table6[[#This Row],[Store_ID]],Table4[],4,FALSE)</f>
        <v>Sabrinatown</v>
      </c>
      <c r="S1236" t="str">
        <f>VLOOKUP(Table6[[#This Row],[Store_ID]],Table4[],5,FALSE)</f>
        <v>Online</v>
      </c>
      <c r="T1236">
        <v>4</v>
      </c>
      <c r="U1236" s="6">
        <v>94.13</v>
      </c>
      <c r="V1236" s="10">
        <v>0.04</v>
      </c>
      <c r="W1236" t="s">
        <v>1812</v>
      </c>
      <c r="X1236" s="6">
        <v>361.45920000000001</v>
      </c>
      <c r="AE1236"/>
    </row>
    <row r="1237" spans="1:31" x14ac:dyDescent="0.25">
      <c r="A1237" t="s">
        <v>3044</v>
      </c>
      <c r="B1237" t="str">
        <f>VLOOKUP(Table6[[#This Row],[Customer_ID]],Table1[[Customer_ID]:[Name]],2,FALSE)</f>
        <v>Gregory Curtis</v>
      </c>
      <c r="C1237" t="str">
        <f>VLOOKUP(Table6[[#This Row],[Customer_ID]],Table1[[Customer_ID]:[City]],5,FALSE)</f>
        <v>Bergermouth</v>
      </c>
      <c r="D1237">
        <f>VLOOKUP(Table6[[#This Row],[Customer_ID]],Table1[],3,FALSE)</f>
        <v>45</v>
      </c>
      <c r="E1237" t="str">
        <f>VLOOKUP(Table6[[#This Row],[Customer_ID]],Table1[],4,FALSE)</f>
        <v>Male</v>
      </c>
      <c r="F1237" t="str">
        <f>VLOOKUP(Table6[[#This Row],[Customer_ID]],Table1[],6,FALSE)</f>
        <v>Vermont</v>
      </c>
      <c r="G1237" t="str">
        <f>VLOOKUP(Table6[[#This Row],[Customer_ID]],Table1[],8,FALSE)</f>
        <v>Bronze</v>
      </c>
      <c r="H1237" t="s">
        <v>1427</v>
      </c>
      <c r="I1237" s="16">
        <v>45489</v>
      </c>
      <c r="J1237" t="s">
        <v>1529</v>
      </c>
      <c r="K1237" t="str">
        <f>VLOOKUP($J1237,'Product_Dim (2)'!$A$2:$G$101,{3,4,5,6},FALSE)</f>
        <v>Clothing</v>
      </c>
      <c r="L1237" t="str">
        <f>VLOOKUP($J1237,'Product_Dim (2)'!$A$2:$G$101,{4,5,6},FALSE)</f>
        <v>Tops</v>
      </c>
      <c r="M1237" s="6">
        <f t="array" ref="M1237">VLOOKUP($J1237,'Product_Dim (2)'!$A$2:$G$101,{6},FALSE)</f>
        <v>342.56</v>
      </c>
      <c r="N1237">
        <f>VLOOKUP($J1237,'Product_Dim (2)'!$A$2:$G$101,7,FALSE)</f>
        <v>181</v>
      </c>
      <c r="O1237" t="s">
        <v>1784</v>
      </c>
      <c r="P1237" t="str">
        <f>VLOOKUP($O1237,'Store_Dim (2)'!$A$2:$E$21,2,FALSE)</f>
        <v>Shelton PLC</v>
      </c>
      <c r="Q1237" t="str">
        <f>VLOOKUP(Table6[[#This Row],[Store_ID]],Table4[],3,FALSE)</f>
        <v>North</v>
      </c>
      <c r="R1237" t="str">
        <f>VLOOKUP(Table6[[#This Row],[Store_ID]],Table4[],4,FALSE)</f>
        <v>East Jenniferstad</v>
      </c>
      <c r="S1237" t="str">
        <f>VLOOKUP(Table6[[#This Row],[Store_ID]],Table4[],5,FALSE)</f>
        <v>Flagship</v>
      </c>
      <c r="T1237">
        <v>3</v>
      </c>
      <c r="U1237" s="6">
        <v>402.3</v>
      </c>
      <c r="V1237" s="10">
        <v>0.21</v>
      </c>
      <c r="W1237" t="s">
        <v>1809</v>
      </c>
      <c r="X1237" s="6">
        <v>953.45100000000014</v>
      </c>
      <c r="AE1237"/>
    </row>
    <row r="1238" spans="1:31" x14ac:dyDescent="0.25">
      <c r="A1238" t="s">
        <v>3045</v>
      </c>
      <c r="B1238" t="str">
        <f>VLOOKUP(Table6[[#This Row],[Customer_ID]],Table1[[Customer_ID]:[Name]],2,FALSE)</f>
        <v>Maria Hill</v>
      </c>
      <c r="C1238" t="str">
        <f>VLOOKUP(Table6[[#This Row],[Customer_ID]],Table1[[Customer_ID]:[City]],5,FALSE)</f>
        <v>Zamoraborough</v>
      </c>
      <c r="D1238">
        <f>VLOOKUP(Table6[[#This Row],[Customer_ID]],Table1[],3,FALSE)</f>
        <v>58</v>
      </c>
      <c r="E1238" t="str">
        <f>VLOOKUP(Table6[[#This Row],[Customer_ID]],Table1[],4,FALSE)</f>
        <v>Female</v>
      </c>
      <c r="F1238" t="str">
        <f>VLOOKUP(Table6[[#This Row],[Customer_ID]],Table1[],6,FALSE)</f>
        <v>Nevada</v>
      </c>
      <c r="G1238" t="str">
        <f>VLOOKUP(Table6[[#This Row],[Customer_ID]],Table1[],8,FALSE)</f>
        <v>Platinum</v>
      </c>
      <c r="H1238" t="s">
        <v>761</v>
      </c>
      <c r="I1238" s="16">
        <v>45908</v>
      </c>
      <c r="J1238" t="s">
        <v>1703</v>
      </c>
      <c r="K1238" t="str">
        <f>VLOOKUP($J1238,'Product_Dim (2)'!$A$2:$G$101,{3,4,5,6},FALSE)</f>
        <v>Home</v>
      </c>
      <c r="L1238" t="str">
        <f>VLOOKUP($J1238,'Product_Dim (2)'!$A$2:$G$101,{4,5,6},FALSE)</f>
        <v>Kitchen</v>
      </c>
      <c r="M1238" s="6">
        <f t="array" ref="M1238">VLOOKUP($J1238,'Product_Dim (2)'!$A$2:$G$101,{6},FALSE)</f>
        <v>176.07</v>
      </c>
      <c r="N1238">
        <f>VLOOKUP($J1238,'Product_Dim (2)'!$A$2:$G$101,7,FALSE)</f>
        <v>82</v>
      </c>
      <c r="O1238" t="s">
        <v>1762</v>
      </c>
      <c r="P1238" t="str">
        <f>VLOOKUP($O1238,'Store_Dim (2)'!$A$2:$E$21,2,FALSE)</f>
        <v>Martinez-Mullins</v>
      </c>
      <c r="Q1238" t="str">
        <f>VLOOKUP(Table6[[#This Row],[Store_ID]],Table4[],3,FALSE)</f>
        <v>South</v>
      </c>
      <c r="R1238" t="str">
        <f>VLOOKUP(Table6[[#This Row],[Store_ID]],Table4[],4,FALSE)</f>
        <v>Williamsfurt</v>
      </c>
      <c r="S1238" t="str">
        <f>VLOOKUP(Table6[[#This Row],[Store_ID]],Table4[],5,FALSE)</f>
        <v>Online</v>
      </c>
      <c r="T1238">
        <v>1</v>
      </c>
      <c r="U1238" s="6">
        <v>729.05</v>
      </c>
      <c r="V1238" s="10">
        <v>0.06</v>
      </c>
      <c r="W1238" t="s">
        <v>1812</v>
      </c>
      <c r="X1238" s="6">
        <v>685.3069999999999</v>
      </c>
      <c r="AE1238"/>
    </row>
    <row r="1239" spans="1:31" x14ac:dyDescent="0.25">
      <c r="A1239" t="s">
        <v>3046</v>
      </c>
      <c r="B1239" t="str">
        <f>VLOOKUP(Table6[[#This Row],[Customer_ID]],Table1[[Customer_ID]:[Name]],2,FALSE)</f>
        <v>Morgan Bowen</v>
      </c>
      <c r="C1239" t="str">
        <f>VLOOKUP(Table6[[#This Row],[Customer_ID]],Table1[[Customer_ID]:[City]],5,FALSE)</f>
        <v>Parksfort</v>
      </c>
      <c r="D1239">
        <f>VLOOKUP(Table6[[#This Row],[Customer_ID]],Table1[],3,FALSE)</f>
        <v>54</v>
      </c>
      <c r="E1239" t="str">
        <f>VLOOKUP(Table6[[#This Row],[Customer_ID]],Table1[],4,FALSE)</f>
        <v>Male</v>
      </c>
      <c r="F1239" t="str">
        <f>VLOOKUP(Table6[[#This Row],[Customer_ID]],Table1[],6,FALSE)</f>
        <v>Washington</v>
      </c>
      <c r="G1239" t="str">
        <f>VLOOKUP(Table6[[#This Row],[Customer_ID]],Table1[],8,FALSE)</f>
        <v>Gold</v>
      </c>
      <c r="H1239" t="s">
        <v>453</v>
      </c>
      <c r="I1239" s="16">
        <v>45912</v>
      </c>
      <c r="J1239" t="s">
        <v>1711</v>
      </c>
      <c r="K1239" t="str">
        <f>VLOOKUP($J1239,'Product_Dim (2)'!$A$2:$G$101,{3,4,5,6},FALSE)</f>
        <v>Electronics</v>
      </c>
      <c r="L1239" t="str">
        <f>VLOOKUP($J1239,'Product_Dim (2)'!$A$2:$G$101,{4,5,6},FALSE)</f>
        <v>Accessories</v>
      </c>
      <c r="M1239" s="6">
        <f t="array" ref="M1239">VLOOKUP($J1239,'Product_Dim (2)'!$A$2:$G$101,{6},FALSE)</f>
        <v>340.14</v>
      </c>
      <c r="N1239">
        <f>VLOOKUP($J1239,'Product_Dim (2)'!$A$2:$G$101,7,FALSE)</f>
        <v>361</v>
      </c>
      <c r="O1239" t="s">
        <v>1780</v>
      </c>
      <c r="P1239" t="str">
        <f>VLOOKUP($O1239,'Store_Dim (2)'!$A$2:$E$21,2,FALSE)</f>
        <v>Gardner, Humphrey and Contreras</v>
      </c>
      <c r="Q1239" t="str">
        <f>VLOOKUP(Table6[[#This Row],[Store_ID]],Table4[],3,FALSE)</f>
        <v>East</v>
      </c>
      <c r="R1239" t="str">
        <f>VLOOKUP(Table6[[#This Row],[Store_ID]],Table4[],4,FALSE)</f>
        <v>Johnsonville</v>
      </c>
      <c r="S1239" t="str">
        <f>VLOOKUP(Table6[[#This Row],[Store_ID]],Table4[],5,FALSE)</f>
        <v>Flagship</v>
      </c>
      <c r="T1239">
        <v>1</v>
      </c>
      <c r="U1239" s="6">
        <v>822.6</v>
      </c>
      <c r="V1239" s="10">
        <v>0.28999999999999998</v>
      </c>
      <c r="W1239" t="s">
        <v>1809</v>
      </c>
      <c r="X1239" s="6">
        <v>584.04599999999994</v>
      </c>
      <c r="AE1239"/>
    </row>
    <row r="1240" spans="1:31" x14ac:dyDescent="0.25">
      <c r="A1240" t="s">
        <v>3047</v>
      </c>
      <c r="B1240" t="str">
        <f>VLOOKUP(Table6[[#This Row],[Customer_ID]],Table1[[Customer_ID]:[Name]],2,FALSE)</f>
        <v>David Roberts</v>
      </c>
      <c r="C1240" t="str">
        <f>VLOOKUP(Table6[[#This Row],[Customer_ID]],Table1[[Customer_ID]:[City]],5,FALSE)</f>
        <v>Port Amanda</v>
      </c>
      <c r="D1240">
        <f>VLOOKUP(Table6[[#This Row],[Customer_ID]],Table1[],3,FALSE)</f>
        <v>38</v>
      </c>
      <c r="E1240" t="str">
        <f>VLOOKUP(Table6[[#This Row],[Customer_ID]],Table1[],4,FALSE)</f>
        <v>Male</v>
      </c>
      <c r="F1240" t="str">
        <f>VLOOKUP(Table6[[#This Row],[Customer_ID]],Table1[],6,FALSE)</f>
        <v>Georgia</v>
      </c>
      <c r="G1240" t="str">
        <f>VLOOKUP(Table6[[#This Row],[Customer_ID]],Table1[],8,FALSE)</f>
        <v>Gold</v>
      </c>
      <c r="H1240" t="s">
        <v>628</v>
      </c>
      <c r="I1240" s="16">
        <v>45771</v>
      </c>
      <c r="J1240" t="s">
        <v>1697</v>
      </c>
      <c r="K1240" t="str">
        <f>VLOOKUP($J1240,'Product_Dim (2)'!$A$2:$G$101,{3,4,5,6},FALSE)</f>
        <v>Beauty</v>
      </c>
      <c r="L1240" t="str">
        <f>VLOOKUP($J1240,'Product_Dim (2)'!$A$2:$G$101,{4,5,6},FALSE)</f>
        <v>Skincare</v>
      </c>
      <c r="M1240" s="6">
        <f t="array" ref="M1240">VLOOKUP($J1240,'Product_Dim (2)'!$A$2:$G$101,{6},FALSE)</f>
        <v>250.41615384615383</v>
      </c>
      <c r="N1240">
        <f>VLOOKUP($J1240,'Product_Dim (2)'!$A$2:$G$101,7,FALSE)</f>
        <v>159</v>
      </c>
      <c r="O1240" t="s">
        <v>1765</v>
      </c>
      <c r="P1240" t="str">
        <f>VLOOKUP($O1240,'Store_Dim (2)'!$A$2:$E$21,2,FALSE)</f>
        <v>Bean, Jones and Park</v>
      </c>
      <c r="Q1240" t="str">
        <f>VLOOKUP(Table6[[#This Row],[Store_ID]],Table4[],3,FALSE)</f>
        <v>West</v>
      </c>
      <c r="R1240" t="str">
        <f>VLOOKUP(Table6[[#This Row],[Store_ID]],Table4[],4,FALSE)</f>
        <v>Thompsonborough</v>
      </c>
      <c r="S1240" t="str">
        <f>VLOOKUP(Table6[[#This Row],[Store_ID]],Table4[],5,FALSE)</f>
        <v>Online</v>
      </c>
      <c r="T1240">
        <v>2</v>
      </c>
      <c r="U1240" s="6">
        <v>327.25</v>
      </c>
      <c r="V1240" s="10">
        <v>0.19</v>
      </c>
      <c r="W1240" t="s">
        <v>1809</v>
      </c>
      <c r="X1240" s="6">
        <v>530.14499999999998</v>
      </c>
      <c r="AE1240"/>
    </row>
    <row r="1241" spans="1:31" x14ac:dyDescent="0.25">
      <c r="A1241" t="s">
        <v>3048</v>
      </c>
      <c r="B1241" t="str">
        <f>VLOOKUP(Table6[[#This Row],[Customer_ID]],Table1[[Customer_ID]:[Name]],2,FALSE)</f>
        <v>Christy Hoffman</v>
      </c>
      <c r="C1241" t="str">
        <f>VLOOKUP(Table6[[#This Row],[Customer_ID]],Table1[[Customer_ID]:[City]],5,FALSE)</f>
        <v>Garyberg</v>
      </c>
      <c r="D1241">
        <f>VLOOKUP(Table6[[#This Row],[Customer_ID]],Table1[],3,FALSE)</f>
        <v>26</v>
      </c>
      <c r="E1241" t="str">
        <f>VLOOKUP(Table6[[#This Row],[Customer_ID]],Table1[],4,FALSE)</f>
        <v>Female</v>
      </c>
      <c r="F1241" t="str">
        <f>VLOOKUP(Table6[[#This Row],[Customer_ID]],Table1[],6,FALSE)</f>
        <v>Indiana</v>
      </c>
      <c r="G1241" t="str">
        <f>VLOOKUP(Table6[[#This Row],[Customer_ID]],Table1[],8,FALSE)</f>
        <v>Platinum</v>
      </c>
      <c r="H1241" t="s">
        <v>301</v>
      </c>
      <c r="I1241" s="16">
        <v>45619</v>
      </c>
      <c r="J1241" t="s">
        <v>1671</v>
      </c>
      <c r="K1241" t="str">
        <f>VLOOKUP($J1241,'Product_Dim (2)'!$A$2:$G$101,{3,4,5,6},FALSE)</f>
        <v>Home</v>
      </c>
      <c r="L1241" t="str">
        <f>VLOOKUP($J1241,'Product_Dim (2)'!$A$2:$G$101,{4,5,6},FALSE)</f>
        <v>Storage</v>
      </c>
      <c r="M1241" s="6">
        <f t="array" ref="M1241">VLOOKUP($J1241,'Product_Dim (2)'!$A$2:$G$101,{6},FALSE)</f>
        <v>138.05000000000001</v>
      </c>
      <c r="N1241">
        <f>VLOOKUP($J1241,'Product_Dim (2)'!$A$2:$G$101,7,FALSE)</f>
        <v>89</v>
      </c>
      <c r="O1241" t="s">
        <v>1769</v>
      </c>
      <c r="P1241" t="str">
        <f>VLOOKUP($O1241,'Store_Dim (2)'!$A$2:$E$21,2,FALSE)</f>
        <v>Moore, Padilla and Butler</v>
      </c>
      <c r="Q1241" t="str">
        <f>VLOOKUP(Table6[[#This Row],[Store_ID]],Table4[],3,FALSE)</f>
        <v>South</v>
      </c>
      <c r="R1241" t="str">
        <f>VLOOKUP(Table6[[#This Row],[Store_ID]],Table4[],4,FALSE)</f>
        <v>East Johnstad</v>
      </c>
      <c r="S1241" t="str">
        <f>VLOOKUP(Table6[[#This Row],[Store_ID]],Table4[],5,FALSE)</f>
        <v>Flagship</v>
      </c>
      <c r="T1241">
        <v>4</v>
      </c>
      <c r="U1241" s="6">
        <v>930.38</v>
      </c>
      <c r="V1241" s="10">
        <v>0</v>
      </c>
      <c r="W1241" t="s">
        <v>1812</v>
      </c>
      <c r="X1241" s="6">
        <v>3721.52</v>
      </c>
      <c r="AE1241"/>
    </row>
    <row r="1242" spans="1:31" x14ac:dyDescent="0.25">
      <c r="A1242" t="s">
        <v>3049</v>
      </c>
      <c r="B1242" t="str">
        <f>VLOOKUP(Table6[[#This Row],[Customer_ID]],Table1[[Customer_ID]:[Name]],2,FALSE)</f>
        <v>Justin Cross</v>
      </c>
      <c r="C1242" t="str">
        <f>VLOOKUP(Table6[[#This Row],[Customer_ID]],Table1[[Customer_ID]:[City]],5,FALSE)</f>
        <v>North Anthonychester</v>
      </c>
      <c r="D1242">
        <f>VLOOKUP(Table6[[#This Row],[Customer_ID]],Table1[],3,FALSE)</f>
        <v>62</v>
      </c>
      <c r="E1242" t="str">
        <f>VLOOKUP(Table6[[#This Row],[Customer_ID]],Table1[],4,FALSE)</f>
        <v>Female</v>
      </c>
      <c r="F1242" t="str">
        <f>VLOOKUP(Table6[[#This Row],[Customer_ID]],Table1[],6,FALSE)</f>
        <v>Nevada</v>
      </c>
      <c r="G1242" t="str">
        <f>VLOOKUP(Table6[[#This Row],[Customer_ID]],Table1[],8,FALSE)</f>
        <v>Bronze</v>
      </c>
      <c r="H1242" t="s">
        <v>482</v>
      </c>
      <c r="I1242" s="16">
        <v>45394</v>
      </c>
      <c r="J1242" t="s">
        <v>1585</v>
      </c>
      <c r="K1242" t="str">
        <f>VLOOKUP($J1242,'Product_Dim (2)'!$A$2:$G$101,{3,4,5,6},FALSE)</f>
        <v>Home</v>
      </c>
      <c r="L1242" t="str">
        <f>VLOOKUP($J1242,'Product_Dim (2)'!$A$2:$G$101,{4,5,6},FALSE)</f>
        <v>Decor</v>
      </c>
      <c r="M1242" s="6">
        <f t="array" ref="M1242">VLOOKUP($J1242,'Product_Dim (2)'!$A$2:$G$101,{6},FALSE)</f>
        <v>234.80599999999998</v>
      </c>
      <c r="N1242">
        <f>VLOOKUP($J1242,'Product_Dim (2)'!$A$2:$G$101,7,FALSE)</f>
        <v>378</v>
      </c>
      <c r="O1242" t="s">
        <v>1756</v>
      </c>
      <c r="P1242" t="str">
        <f>VLOOKUP($O1242,'Store_Dim (2)'!$A$2:$E$21,2,FALSE)</f>
        <v>Gray Ltd</v>
      </c>
      <c r="Q1242" t="str">
        <f>VLOOKUP(Table6[[#This Row],[Store_ID]],Table4[],3,FALSE)</f>
        <v>North</v>
      </c>
      <c r="R1242" t="str">
        <f>VLOOKUP(Table6[[#This Row],[Store_ID]],Table4[],4,FALSE)</f>
        <v>New Michaelchester</v>
      </c>
      <c r="S1242" t="str">
        <f>VLOOKUP(Table6[[#This Row],[Store_ID]],Table4[],5,FALSE)</f>
        <v>Outlet</v>
      </c>
      <c r="T1242">
        <v>2</v>
      </c>
      <c r="U1242" s="6">
        <v>437.84</v>
      </c>
      <c r="V1242" s="10">
        <v>0.24</v>
      </c>
      <c r="W1242" t="s">
        <v>1807</v>
      </c>
      <c r="X1242" s="6">
        <v>665.51679999999999</v>
      </c>
      <c r="AE1242"/>
    </row>
    <row r="1243" spans="1:31" x14ac:dyDescent="0.25">
      <c r="A1243" t="s">
        <v>3050</v>
      </c>
      <c r="B1243" t="str">
        <f>VLOOKUP(Table6[[#This Row],[Customer_ID]],Table1[[Customer_ID]:[Name]],2,FALSE)</f>
        <v>Eric Singh</v>
      </c>
      <c r="C1243" t="str">
        <f>VLOOKUP(Table6[[#This Row],[Customer_ID]],Table1[[Customer_ID]:[City]],5,FALSE)</f>
        <v>Port Lisa</v>
      </c>
      <c r="D1243">
        <f>VLOOKUP(Table6[[#This Row],[Customer_ID]],Table1[],3,FALSE)</f>
        <v>29</v>
      </c>
      <c r="E1243" t="str">
        <f>VLOOKUP(Table6[[#This Row],[Customer_ID]],Table1[],4,FALSE)</f>
        <v>Female</v>
      </c>
      <c r="F1243" t="str">
        <f>VLOOKUP(Table6[[#This Row],[Customer_ID]],Table1[],6,FALSE)</f>
        <v>New Mexico</v>
      </c>
      <c r="G1243" t="str">
        <f>VLOOKUP(Table6[[#This Row],[Customer_ID]],Table1[],8,FALSE)</f>
        <v>Gold</v>
      </c>
      <c r="H1243" t="s">
        <v>255</v>
      </c>
      <c r="I1243" s="16">
        <v>45786</v>
      </c>
      <c r="J1243" t="s">
        <v>1563</v>
      </c>
      <c r="K1243" t="str">
        <f>VLOOKUP($J1243,'Product_Dim (2)'!$A$2:$G$101,{3,4,5,6},FALSE)</f>
        <v>Beauty</v>
      </c>
      <c r="L1243" t="str">
        <f>VLOOKUP($J1243,'Product_Dim (2)'!$A$2:$G$101,{4,5,6},FALSE)</f>
        <v>Grooming</v>
      </c>
      <c r="M1243" s="6">
        <f t="array" ref="M1243">VLOOKUP($J1243,'Product_Dim (2)'!$A$2:$G$101,{6},FALSE)</f>
        <v>337.42</v>
      </c>
      <c r="N1243">
        <f>VLOOKUP($J1243,'Product_Dim (2)'!$A$2:$G$101,7,FALSE)</f>
        <v>256</v>
      </c>
      <c r="O1243" t="s">
        <v>1787</v>
      </c>
      <c r="P1243" t="str">
        <f>VLOOKUP($O1243,'Store_Dim (2)'!$A$2:$E$21,2,FALSE)</f>
        <v>Frederick-Wright</v>
      </c>
      <c r="Q1243" t="str">
        <f>VLOOKUP(Table6[[#This Row],[Store_ID]],Table4[],3,FALSE)</f>
        <v>West</v>
      </c>
      <c r="R1243" t="str">
        <f>VLOOKUP(Table6[[#This Row],[Store_ID]],Table4[],4,FALSE)</f>
        <v>New Jimmymouth</v>
      </c>
      <c r="S1243" t="str">
        <f>VLOOKUP(Table6[[#This Row],[Store_ID]],Table4[],5,FALSE)</f>
        <v>Flagship</v>
      </c>
      <c r="T1243">
        <v>2</v>
      </c>
      <c r="U1243" s="6">
        <v>126.02</v>
      </c>
      <c r="V1243" s="10">
        <v>0.09</v>
      </c>
      <c r="W1243" t="s">
        <v>1812</v>
      </c>
      <c r="X1243" s="6">
        <v>229.35640000000001</v>
      </c>
      <c r="AE1243"/>
    </row>
    <row r="1244" spans="1:31" x14ac:dyDescent="0.25">
      <c r="A1244" t="s">
        <v>3051</v>
      </c>
      <c r="B1244" t="str">
        <f>VLOOKUP(Table6[[#This Row],[Customer_ID]],Table1[[Customer_ID]:[Name]],2,FALSE)</f>
        <v>Melinda Rivera</v>
      </c>
      <c r="C1244" t="str">
        <f>VLOOKUP(Table6[[#This Row],[Customer_ID]],Table1[[Customer_ID]:[City]],5,FALSE)</f>
        <v>East Davidmouth</v>
      </c>
      <c r="D1244">
        <f>VLOOKUP(Table6[[#This Row],[Customer_ID]],Table1[],3,FALSE)</f>
        <v>47</v>
      </c>
      <c r="E1244" t="str">
        <f>VLOOKUP(Table6[[#This Row],[Customer_ID]],Table1[],4,FALSE)</f>
        <v>Female</v>
      </c>
      <c r="F1244" t="str">
        <f>VLOOKUP(Table6[[#This Row],[Customer_ID]],Table1[],6,FALSE)</f>
        <v>New Hampshire</v>
      </c>
      <c r="G1244" t="str">
        <f>VLOOKUP(Table6[[#This Row],[Customer_ID]],Table1[],8,FALSE)</f>
        <v>Platinum</v>
      </c>
      <c r="H1244" t="s">
        <v>1339</v>
      </c>
      <c r="I1244" s="16">
        <v>45692</v>
      </c>
      <c r="J1244" t="s">
        <v>1697</v>
      </c>
      <c r="K1244" t="str">
        <f>VLOOKUP($J1244,'Product_Dim (2)'!$A$2:$G$101,{3,4,5,6},FALSE)</f>
        <v>Beauty</v>
      </c>
      <c r="L1244" t="str">
        <f>VLOOKUP($J1244,'Product_Dim (2)'!$A$2:$G$101,{4,5,6},FALSE)</f>
        <v>Skincare</v>
      </c>
      <c r="M1244" s="6">
        <f t="array" ref="M1244">VLOOKUP($J1244,'Product_Dim (2)'!$A$2:$G$101,{6},FALSE)</f>
        <v>250.41615384615383</v>
      </c>
      <c r="N1244">
        <f>VLOOKUP($J1244,'Product_Dim (2)'!$A$2:$G$101,7,FALSE)</f>
        <v>159</v>
      </c>
      <c r="O1244" t="s">
        <v>1784</v>
      </c>
      <c r="P1244" t="str">
        <f>VLOOKUP($O1244,'Store_Dim (2)'!$A$2:$E$21,2,FALSE)</f>
        <v>Shelton PLC</v>
      </c>
      <c r="Q1244" t="str">
        <f>VLOOKUP(Table6[[#This Row],[Store_ID]],Table4[],3,FALSE)</f>
        <v>North</v>
      </c>
      <c r="R1244" t="str">
        <f>VLOOKUP(Table6[[#This Row],[Store_ID]],Table4[],4,FALSE)</f>
        <v>East Jenniferstad</v>
      </c>
      <c r="S1244" t="str">
        <f>VLOOKUP(Table6[[#This Row],[Store_ID]],Table4[],5,FALSE)</f>
        <v>Flagship</v>
      </c>
      <c r="T1244">
        <v>1</v>
      </c>
      <c r="U1244" s="6">
        <v>860.84</v>
      </c>
      <c r="V1244" s="10">
        <v>7.0000000000000007E-2</v>
      </c>
      <c r="W1244" t="s">
        <v>1809</v>
      </c>
      <c r="X1244" s="6">
        <v>800.58119999999997</v>
      </c>
      <c r="AE1244"/>
    </row>
    <row r="1245" spans="1:31" x14ac:dyDescent="0.25">
      <c r="A1245" t="s">
        <v>3052</v>
      </c>
      <c r="B1245" t="str">
        <f>VLOOKUP(Table6[[#This Row],[Customer_ID]],Table1[[Customer_ID]:[Name]],2,FALSE)</f>
        <v>Christy Vasquez</v>
      </c>
      <c r="C1245" t="str">
        <f>VLOOKUP(Table6[[#This Row],[Customer_ID]],Table1[[Customer_ID]:[City]],5,FALSE)</f>
        <v>Port Travisstad</v>
      </c>
      <c r="D1245">
        <f>VLOOKUP(Table6[[#This Row],[Customer_ID]],Table1[],3,FALSE)</f>
        <v>28</v>
      </c>
      <c r="E1245" t="str">
        <f>VLOOKUP(Table6[[#This Row],[Customer_ID]],Table1[],4,FALSE)</f>
        <v>Female</v>
      </c>
      <c r="F1245" t="str">
        <f>VLOOKUP(Table6[[#This Row],[Customer_ID]],Table1[],6,FALSE)</f>
        <v>South Carolina</v>
      </c>
      <c r="G1245" t="str">
        <f>VLOOKUP(Table6[[#This Row],[Customer_ID]],Table1[],8,FALSE)</f>
        <v>Gold</v>
      </c>
      <c r="H1245" t="s">
        <v>330</v>
      </c>
      <c r="I1245" s="16">
        <v>45677</v>
      </c>
      <c r="J1245" t="s">
        <v>1627</v>
      </c>
      <c r="K1245" t="str">
        <f>VLOOKUP($J1245,'Product_Dim (2)'!$A$2:$G$101,{3,4,5,6},FALSE)</f>
        <v>Electronics</v>
      </c>
      <c r="L1245" t="str">
        <f>VLOOKUP($J1245,'Product_Dim (2)'!$A$2:$G$101,{4,5,6},FALSE)</f>
        <v>Accessories</v>
      </c>
      <c r="M1245" s="6">
        <f t="array" ref="M1245">VLOOKUP($J1245,'Product_Dim (2)'!$A$2:$G$101,{6},FALSE)</f>
        <v>177.98</v>
      </c>
      <c r="N1245">
        <f>VLOOKUP($J1245,'Product_Dim (2)'!$A$2:$G$101,7,FALSE)</f>
        <v>103</v>
      </c>
      <c r="O1245" t="s">
        <v>1780</v>
      </c>
      <c r="P1245" t="str">
        <f>VLOOKUP($O1245,'Store_Dim (2)'!$A$2:$E$21,2,FALSE)</f>
        <v>Gardner, Humphrey and Contreras</v>
      </c>
      <c r="Q1245" t="str">
        <f>VLOOKUP(Table6[[#This Row],[Store_ID]],Table4[],3,FALSE)</f>
        <v>East</v>
      </c>
      <c r="R1245" t="str">
        <f>VLOOKUP(Table6[[#This Row],[Store_ID]],Table4[],4,FALSE)</f>
        <v>Johnsonville</v>
      </c>
      <c r="S1245" t="str">
        <f>VLOOKUP(Table6[[#This Row],[Store_ID]],Table4[],5,FALSE)</f>
        <v>Flagship</v>
      </c>
      <c r="T1245">
        <v>1</v>
      </c>
      <c r="U1245" s="6">
        <v>161.80000000000001</v>
      </c>
      <c r="V1245" s="10">
        <v>0.24</v>
      </c>
      <c r="W1245" t="s">
        <v>1809</v>
      </c>
      <c r="X1245" s="6">
        <v>122.968</v>
      </c>
      <c r="AE1245"/>
    </row>
    <row r="1246" spans="1:31" x14ac:dyDescent="0.25">
      <c r="A1246" t="s">
        <v>3053</v>
      </c>
      <c r="B1246" t="str">
        <f>VLOOKUP(Table6[[#This Row],[Customer_ID]],Table1[[Customer_ID]:[Name]],2,FALSE)</f>
        <v>Tammy Brennan</v>
      </c>
      <c r="C1246" t="str">
        <f>VLOOKUP(Table6[[#This Row],[Customer_ID]],Table1[[Customer_ID]:[City]],5,FALSE)</f>
        <v>Lake Brandontown</v>
      </c>
      <c r="D1246">
        <f>VLOOKUP(Table6[[#This Row],[Customer_ID]],Table1[],3,FALSE)</f>
        <v>60</v>
      </c>
      <c r="E1246" t="str">
        <f>VLOOKUP(Table6[[#This Row],[Customer_ID]],Table1[],4,FALSE)</f>
        <v>Male</v>
      </c>
      <c r="F1246" t="str">
        <f>VLOOKUP(Table6[[#This Row],[Customer_ID]],Table1[],6,FALSE)</f>
        <v>South Carolina</v>
      </c>
      <c r="G1246" t="str">
        <f>VLOOKUP(Table6[[#This Row],[Customer_ID]],Table1[],8,FALSE)</f>
        <v>Gold</v>
      </c>
      <c r="H1246" t="s">
        <v>1189</v>
      </c>
      <c r="I1246" s="16">
        <v>45669</v>
      </c>
      <c r="J1246" t="s">
        <v>1607</v>
      </c>
      <c r="K1246" t="str">
        <f>VLOOKUP($J1246,'Product_Dim (2)'!$A$2:$G$101,{3,4,5,6},FALSE)</f>
        <v>Sports</v>
      </c>
      <c r="L1246" t="str">
        <f>VLOOKUP($J1246,'Product_Dim (2)'!$A$2:$G$101,{4,5,6},FALSE)</f>
        <v>Outdoor</v>
      </c>
      <c r="M1246" s="6">
        <f t="array" ref="M1246">VLOOKUP($J1246,'Product_Dim (2)'!$A$2:$G$101,{6},FALSE)</f>
        <v>135.61000000000001</v>
      </c>
      <c r="N1246">
        <f>VLOOKUP($J1246,'Product_Dim (2)'!$A$2:$G$101,7,FALSE)</f>
        <v>394</v>
      </c>
      <c r="O1246" t="s">
        <v>1790</v>
      </c>
      <c r="P1246" t="str">
        <f>VLOOKUP($O1246,'Store_Dim (2)'!$A$2:$E$21,2,FALSE)</f>
        <v>Holloway Ltd</v>
      </c>
      <c r="Q1246" t="str">
        <f>VLOOKUP(Table6[[#This Row],[Store_ID]],Table4[],3,FALSE)</f>
        <v>North</v>
      </c>
      <c r="R1246" t="str">
        <f>VLOOKUP(Table6[[#This Row],[Store_ID]],Table4[],4,FALSE)</f>
        <v>Bensonhaven</v>
      </c>
      <c r="S1246" t="str">
        <f>VLOOKUP(Table6[[#This Row],[Store_ID]],Table4[],5,FALSE)</f>
        <v>Flagship</v>
      </c>
      <c r="T1246">
        <v>4</v>
      </c>
      <c r="U1246" s="6">
        <v>347.82</v>
      </c>
      <c r="V1246" s="10">
        <v>0.02</v>
      </c>
      <c r="W1246" t="s">
        <v>1812</v>
      </c>
      <c r="X1246" s="6">
        <v>1363.4544000000001</v>
      </c>
      <c r="AE1246"/>
    </row>
    <row r="1247" spans="1:31" x14ac:dyDescent="0.25">
      <c r="A1247" t="s">
        <v>3054</v>
      </c>
      <c r="B1247" t="str">
        <f>VLOOKUP(Table6[[#This Row],[Customer_ID]],Table1[[Customer_ID]:[Name]],2,FALSE)</f>
        <v>April Phillips</v>
      </c>
      <c r="C1247" t="str">
        <f>VLOOKUP(Table6[[#This Row],[Customer_ID]],Table1[[Customer_ID]:[City]],5,FALSE)</f>
        <v>Lake Carolyn</v>
      </c>
      <c r="D1247">
        <f>VLOOKUP(Table6[[#This Row],[Customer_ID]],Table1[],3,FALSE)</f>
        <v>62</v>
      </c>
      <c r="E1247" t="str">
        <f>VLOOKUP(Table6[[#This Row],[Customer_ID]],Table1[],4,FALSE)</f>
        <v>Female</v>
      </c>
      <c r="F1247" t="str">
        <f>VLOOKUP(Table6[[#This Row],[Customer_ID]],Table1[],6,FALSE)</f>
        <v>Hawaii</v>
      </c>
      <c r="G1247" t="str">
        <f>VLOOKUP(Table6[[#This Row],[Customer_ID]],Table1[],8,FALSE)</f>
        <v>Platinum</v>
      </c>
      <c r="H1247" t="s">
        <v>1384</v>
      </c>
      <c r="I1247" s="16">
        <v>45299</v>
      </c>
      <c r="J1247" t="s">
        <v>1701</v>
      </c>
      <c r="K1247" t="str">
        <f>VLOOKUP($J1247,'Product_Dim (2)'!$A$2:$G$101,{3,4,5,6},FALSE)</f>
        <v>Clothing</v>
      </c>
      <c r="L1247" t="str">
        <f>VLOOKUP($J1247,'Product_Dim (2)'!$A$2:$G$101,{4,5,6},FALSE)</f>
        <v>Accessories</v>
      </c>
      <c r="M1247" s="6">
        <f t="array" ref="M1247">VLOOKUP($J1247,'Product_Dim (2)'!$A$2:$G$101,{6},FALSE)</f>
        <v>119.57</v>
      </c>
      <c r="N1247">
        <f>VLOOKUP($J1247,'Product_Dim (2)'!$A$2:$G$101,7,FALSE)</f>
        <v>210</v>
      </c>
      <c r="O1247" t="s">
        <v>1787</v>
      </c>
      <c r="P1247" t="str">
        <f>VLOOKUP($O1247,'Store_Dim (2)'!$A$2:$E$21,2,FALSE)</f>
        <v>Frederick-Wright</v>
      </c>
      <c r="Q1247" t="str">
        <f>VLOOKUP(Table6[[#This Row],[Store_ID]],Table4[],3,FALSE)</f>
        <v>West</v>
      </c>
      <c r="R1247" t="str">
        <f>VLOOKUP(Table6[[#This Row],[Store_ID]],Table4[],4,FALSE)</f>
        <v>New Jimmymouth</v>
      </c>
      <c r="S1247" t="str">
        <f>VLOOKUP(Table6[[#This Row],[Store_ID]],Table4[],5,FALSE)</f>
        <v>Flagship</v>
      </c>
      <c r="T1247">
        <v>3</v>
      </c>
      <c r="U1247" s="6">
        <v>416.44</v>
      </c>
      <c r="V1247" s="10">
        <v>0.27</v>
      </c>
      <c r="W1247" t="s">
        <v>1807</v>
      </c>
      <c r="X1247" s="6">
        <v>912.00359999999989</v>
      </c>
      <c r="AE1247"/>
    </row>
    <row r="1248" spans="1:31" x14ac:dyDescent="0.25">
      <c r="A1248" t="s">
        <v>3055</v>
      </c>
      <c r="B1248" t="str">
        <f>VLOOKUP(Table6[[#This Row],[Customer_ID]],Table1[[Customer_ID]:[Name]],2,FALSE)</f>
        <v>Christine Vaughn</v>
      </c>
      <c r="C1248" t="str">
        <f>VLOOKUP(Table6[[#This Row],[Customer_ID]],Table1[[Customer_ID]:[City]],5,FALSE)</f>
        <v>East Amandamouth</v>
      </c>
      <c r="D1248">
        <f>VLOOKUP(Table6[[#This Row],[Customer_ID]],Table1[],3,FALSE)</f>
        <v>24</v>
      </c>
      <c r="E1248" t="str">
        <f>VLOOKUP(Table6[[#This Row],[Customer_ID]],Table1[],4,FALSE)</f>
        <v>Male</v>
      </c>
      <c r="F1248" t="str">
        <f>VLOOKUP(Table6[[#This Row],[Customer_ID]],Table1[],6,FALSE)</f>
        <v>Oregon</v>
      </c>
      <c r="G1248" t="str">
        <f>VLOOKUP(Table6[[#This Row],[Customer_ID]],Table1[],8,FALSE)</f>
        <v>Bronze</v>
      </c>
      <c r="H1248" t="s">
        <v>32</v>
      </c>
      <c r="I1248" s="16">
        <v>45893</v>
      </c>
      <c r="J1248" t="s">
        <v>1655</v>
      </c>
      <c r="K1248" t="str">
        <f>VLOOKUP($J1248,'Product_Dim (2)'!$A$2:$G$101,{3,4,5,6},FALSE)</f>
        <v>Electronics</v>
      </c>
      <c r="L1248" t="str">
        <f>VLOOKUP($J1248,'Product_Dim (2)'!$A$2:$G$101,{4,5,6},FALSE)</f>
        <v>Computer</v>
      </c>
      <c r="M1248" s="6">
        <f t="array" ref="M1248">VLOOKUP($J1248,'Product_Dim (2)'!$A$2:$G$101,{6},FALSE)</f>
        <v>86.42</v>
      </c>
      <c r="N1248">
        <f>VLOOKUP($J1248,'Product_Dim (2)'!$A$2:$G$101,7,FALSE)</f>
        <v>222</v>
      </c>
      <c r="O1248" t="s">
        <v>1735</v>
      </c>
      <c r="P1248" t="str">
        <f>VLOOKUP($O1248,'Store_Dim (2)'!$A$2:$E$21,2,FALSE)</f>
        <v>Rivera-Warner</v>
      </c>
      <c r="Q1248" t="str">
        <f>VLOOKUP(Table6[[#This Row],[Store_ID]],Table4[],3,FALSE)</f>
        <v>East</v>
      </c>
      <c r="R1248" t="str">
        <f>VLOOKUP(Table6[[#This Row],[Store_ID]],Table4[],4,FALSE)</f>
        <v>Washingtonfurt</v>
      </c>
      <c r="S1248" t="str">
        <f>VLOOKUP(Table6[[#This Row],[Store_ID]],Table4[],5,FALSE)</f>
        <v>Flagship</v>
      </c>
      <c r="T1248">
        <v>1</v>
      </c>
      <c r="U1248" s="6">
        <v>147.96</v>
      </c>
      <c r="V1248" s="10">
        <v>0.24</v>
      </c>
      <c r="W1248" t="s">
        <v>1812</v>
      </c>
      <c r="X1248" s="6">
        <v>112.4496</v>
      </c>
      <c r="AE1248"/>
    </row>
    <row r="1249" spans="1:31" x14ac:dyDescent="0.25">
      <c r="A1249" t="s">
        <v>3056</v>
      </c>
      <c r="B1249" t="str">
        <f>VLOOKUP(Table6[[#This Row],[Customer_ID]],Table1[[Customer_ID]:[Name]],2,FALSE)</f>
        <v>Gene Lee</v>
      </c>
      <c r="C1249" t="str">
        <f>VLOOKUP(Table6[[#This Row],[Customer_ID]],Table1[[Customer_ID]:[City]],5,FALSE)</f>
        <v>Mcfarlandmouth</v>
      </c>
      <c r="D1249">
        <f>VLOOKUP(Table6[[#This Row],[Customer_ID]],Table1[],3,FALSE)</f>
        <v>41</v>
      </c>
      <c r="E1249" t="str">
        <f>VLOOKUP(Table6[[#This Row],[Customer_ID]],Table1[],4,FALSE)</f>
        <v>Female</v>
      </c>
      <c r="F1249" t="str">
        <f>VLOOKUP(Table6[[#This Row],[Customer_ID]],Table1[],6,FALSE)</f>
        <v>Virginia</v>
      </c>
      <c r="G1249" t="str">
        <f>VLOOKUP(Table6[[#This Row],[Customer_ID]],Table1[],8,FALSE)</f>
        <v>Platinum</v>
      </c>
      <c r="H1249" t="s">
        <v>1361</v>
      </c>
      <c r="I1249" s="16">
        <v>45560</v>
      </c>
      <c r="J1249" t="s">
        <v>1567</v>
      </c>
      <c r="K1249" t="str">
        <f>VLOOKUP($J1249,'Product_Dim (2)'!$A$2:$G$101,{3,4,5,6},FALSE)</f>
        <v>Clothing</v>
      </c>
      <c r="L1249" t="str">
        <f>VLOOKUP($J1249,'Product_Dim (2)'!$A$2:$G$101,{4,5,6},FALSE)</f>
        <v>Bottoms</v>
      </c>
      <c r="M1249" s="6">
        <f t="array" ref="M1249">VLOOKUP($J1249,'Product_Dim (2)'!$A$2:$G$101,{6},FALSE)</f>
        <v>265.73266666666666</v>
      </c>
      <c r="N1249">
        <f>VLOOKUP($J1249,'Product_Dim (2)'!$A$2:$G$101,7,FALSE)</f>
        <v>343</v>
      </c>
      <c r="O1249" t="s">
        <v>1765</v>
      </c>
      <c r="P1249" t="str">
        <f>VLOOKUP($O1249,'Store_Dim (2)'!$A$2:$E$21,2,FALSE)</f>
        <v>Bean, Jones and Park</v>
      </c>
      <c r="Q1249" t="str">
        <f>VLOOKUP(Table6[[#This Row],[Store_ID]],Table4[],3,FALSE)</f>
        <v>West</v>
      </c>
      <c r="R1249" t="str">
        <f>VLOOKUP(Table6[[#This Row],[Store_ID]],Table4[],4,FALSE)</f>
        <v>Thompsonborough</v>
      </c>
      <c r="S1249" t="str">
        <f>VLOOKUP(Table6[[#This Row],[Store_ID]],Table4[],5,FALSE)</f>
        <v>Online</v>
      </c>
      <c r="T1249">
        <v>3</v>
      </c>
      <c r="U1249" s="6">
        <v>550.26</v>
      </c>
      <c r="V1249" s="10">
        <v>0.22</v>
      </c>
      <c r="W1249" t="s">
        <v>1807</v>
      </c>
      <c r="X1249" s="6">
        <v>1287.6084000000001</v>
      </c>
      <c r="AE1249"/>
    </row>
    <row r="1250" spans="1:31" x14ac:dyDescent="0.25">
      <c r="A1250" t="s">
        <v>3057</v>
      </c>
      <c r="B1250" t="str">
        <f>VLOOKUP(Table6[[#This Row],[Customer_ID]],Table1[[Customer_ID]:[Name]],2,FALSE)</f>
        <v>Michael Garner</v>
      </c>
      <c r="C1250" t="str">
        <f>VLOOKUP(Table6[[#This Row],[Customer_ID]],Table1[[Customer_ID]:[City]],5,FALSE)</f>
        <v>Port Crystal</v>
      </c>
      <c r="D1250">
        <f>VLOOKUP(Table6[[#This Row],[Customer_ID]],Table1[],3,FALSE)</f>
        <v>21</v>
      </c>
      <c r="E1250" t="str">
        <f>VLOOKUP(Table6[[#This Row],[Customer_ID]],Table1[],4,FALSE)</f>
        <v>Female</v>
      </c>
      <c r="F1250" t="str">
        <f>VLOOKUP(Table6[[#This Row],[Customer_ID]],Table1[],6,FALSE)</f>
        <v>New Hampshire</v>
      </c>
      <c r="G1250" t="str">
        <f>VLOOKUP(Table6[[#This Row],[Customer_ID]],Table1[],8,FALSE)</f>
        <v>Platinum</v>
      </c>
      <c r="H1250" t="s">
        <v>1147</v>
      </c>
      <c r="I1250" s="16">
        <v>45267</v>
      </c>
      <c r="J1250" t="s">
        <v>1725</v>
      </c>
      <c r="K1250" t="str">
        <f>VLOOKUP($J1250,'Product_Dim (2)'!$A$2:$G$101,{3,4,5,6},FALSE)</f>
        <v>Sports</v>
      </c>
      <c r="L1250" t="str">
        <f>VLOOKUP($J1250,'Product_Dim (2)'!$A$2:$G$101,{4,5,6},FALSE)</f>
        <v>Team Sports</v>
      </c>
      <c r="M1250" s="6">
        <f t="array" ref="M1250">VLOOKUP($J1250,'Product_Dim (2)'!$A$2:$G$101,{6},FALSE)</f>
        <v>245.98</v>
      </c>
      <c r="N1250">
        <f>VLOOKUP($J1250,'Product_Dim (2)'!$A$2:$G$101,7,FALSE)</f>
        <v>471</v>
      </c>
      <c r="O1250" t="s">
        <v>1762</v>
      </c>
      <c r="P1250" t="str">
        <f>VLOOKUP($O1250,'Store_Dim (2)'!$A$2:$E$21,2,FALSE)</f>
        <v>Martinez-Mullins</v>
      </c>
      <c r="Q1250" t="str">
        <f>VLOOKUP(Table6[[#This Row],[Store_ID]],Table4[],3,FALSE)</f>
        <v>South</v>
      </c>
      <c r="R1250" t="str">
        <f>VLOOKUP(Table6[[#This Row],[Store_ID]],Table4[],4,FALSE)</f>
        <v>Williamsfurt</v>
      </c>
      <c r="S1250" t="str">
        <f>VLOOKUP(Table6[[#This Row],[Store_ID]],Table4[],5,FALSE)</f>
        <v>Online</v>
      </c>
      <c r="T1250">
        <v>4</v>
      </c>
      <c r="U1250" s="6">
        <v>938.21</v>
      </c>
      <c r="V1250" s="10">
        <v>0.04</v>
      </c>
      <c r="W1250" t="s">
        <v>1809</v>
      </c>
      <c r="X1250" s="6">
        <v>3602.7264</v>
      </c>
      <c r="AE1250"/>
    </row>
    <row r="1251" spans="1:31" x14ac:dyDescent="0.25">
      <c r="A1251" t="s">
        <v>3058</v>
      </c>
      <c r="B1251" t="str">
        <f>VLOOKUP(Table6[[#This Row],[Customer_ID]],Table1[[Customer_ID]:[Name]],2,FALSE)</f>
        <v>Morgan Bowen</v>
      </c>
      <c r="C1251" t="str">
        <f>VLOOKUP(Table6[[#This Row],[Customer_ID]],Table1[[Customer_ID]:[City]],5,FALSE)</f>
        <v>Parksfort</v>
      </c>
      <c r="D1251">
        <f>VLOOKUP(Table6[[#This Row],[Customer_ID]],Table1[],3,FALSE)</f>
        <v>54</v>
      </c>
      <c r="E1251" t="str">
        <f>VLOOKUP(Table6[[#This Row],[Customer_ID]],Table1[],4,FALSE)</f>
        <v>Male</v>
      </c>
      <c r="F1251" t="str">
        <f>VLOOKUP(Table6[[#This Row],[Customer_ID]],Table1[],6,FALSE)</f>
        <v>Washington</v>
      </c>
      <c r="G1251" t="str">
        <f>VLOOKUP(Table6[[#This Row],[Customer_ID]],Table1[],8,FALSE)</f>
        <v>Gold</v>
      </c>
      <c r="H1251" t="s">
        <v>453</v>
      </c>
      <c r="I1251" s="16">
        <v>45467</v>
      </c>
      <c r="J1251" t="s">
        <v>1719</v>
      </c>
      <c r="K1251" t="str">
        <f>VLOOKUP($J1251,'Product_Dim (2)'!$A$2:$G$101,{3,4,5,6},FALSE)</f>
        <v>Beauty</v>
      </c>
      <c r="L1251" t="str">
        <f>VLOOKUP($J1251,'Product_Dim (2)'!$A$2:$G$101,{4,5,6},FALSE)</f>
        <v>Skincare</v>
      </c>
      <c r="M1251" s="6">
        <f t="array" ref="M1251">VLOOKUP($J1251,'Product_Dim (2)'!$A$2:$G$101,{6},FALSE)</f>
        <v>358.47</v>
      </c>
      <c r="N1251">
        <f>VLOOKUP($J1251,'Product_Dim (2)'!$A$2:$G$101,7,FALSE)</f>
        <v>213</v>
      </c>
      <c r="O1251" t="s">
        <v>1787</v>
      </c>
      <c r="P1251" t="str">
        <f>VLOOKUP($O1251,'Store_Dim (2)'!$A$2:$E$21,2,FALSE)</f>
        <v>Frederick-Wright</v>
      </c>
      <c r="Q1251" t="str">
        <f>VLOOKUP(Table6[[#This Row],[Store_ID]],Table4[],3,FALSE)</f>
        <v>West</v>
      </c>
      <c r="R1251" t="str">
        <f>VLOOKUP(Table6[[#This Row],[Store_ID]],Table4[],4,FALSE)</f>
        <v>New Jimmymouth</v>
      </c>
      <c r="S1251" t="str">
        <f>VLOOKUP(Table6[[#This Row],[Store_ID]],Table4[],5,FALSE)</f>
        <v>Flagship</v>
      </c>
      <c r="T1251">
        <v>3</v>
      </c>
      <c r="U1251" s="6">
        <v>517.98</v>
      </c>
      <c r="V1251" s="10">
        <v>0.01</v>
      </c>
      <c r="W1251" t="s">
        <v>1809</v>
      </c>
      <c r="X1251" s="6">
        <v>1538.4005999999999</v>
      </c>
      <c r="AE1251"/>
    </row>
    <row r="1252" spans="1:31" x14ac:dyDescent="0.25">
      <c r="A1252" t="s">
        <v>3059</v>
      </c>
      <c r="B1252" t="str">
        <f>VLOOKUP(Table6[[#This Row],[Customer_ID]],Table1[[Customer_ID]:[Name]],2,FALSE)</f>
        <v>Thomas Phillips</v>
      </c>
      <c r="C1252" t="str">
        <f>VLOOKUP(Table6[[#This Row],[Customer_ID]],Table1[[Customer_ID]:[City]],5,FALSE)</f>
        <v>Luisfurt</v>
      </c>
      <c r="D1252">
        <f>VLOOKUP(Table6[[#This Row],[Customer_ID]],Table1[],3,FALSE)</f>
        <v>20</v>
      </c>
      <c r="E1252" t="str">
        <f>VLOOKUP(Table6[[#This Row],[Customer_ID]],Table1[],4,FALSE)</f>
        <v>Female</v>
      </c>
      <c r="F1252" t="str">
        <f>VLOOKUP(Table6[[#This Row],[Customer_ID]],Table1[],6,FALSE)</f>
        <v>Georgia</v>
      </c>
      <c r="G1252" t="str">
        <f>VLOOKUP(Table6[[#This Row],[Customer_ID]],Table1[],8,FALSE)</f>
        <v>Gold</v>
      </c>
      <c r="H1252" t="s">
        <v>143</v>
      </c>
      <c r="I1252" s="16">
        <v>45847</v>
      </c>
      <c r="J1252" t="s">
        <v>1540</v>
      </c>
      <c r="K1252" t="str">
        <f>VLOOKUP($J1252,'Product_Dim (2)'!$A$2:$G$101,{3,4,5,6},FALSE)</f>
        <v>Beauty</v>
      </c>
      <c r="L1252" t="str">
        <f>VLOOKUP($J1252,'Product_Dim (2)'!$A$2:$G$101,{4,5,6},FALSE)</f>
        <v>Skincare</v>
      </c>
      <c r="M1252" s="6">
        <f t="array" ref="M1252">VLOOKUP($J1252,'Product_Dim (2)'!$A$2:$G$101,{6},FALSE)</f>
        <v>312.8</v>
      </c>
      <c r="N1252">
        <f>VLOOKUP($J1252,'Product_Dim (2)'!$A$2:$G$101,7,FALSE)</f>
        <v>350</v>
      </c>
      <c r="O1252" t="s">
        <v>1765</v>
      </c>
      <c r="P1252" t="str">
        <f>VLOOKUP($O1252,'Store_Dim (2)'!$A$2:$E$21,2,FALSE)</f>
        <v>Bean, Jones and Park</v>
      </c>
      <c r="Q1252" t="str">
        <f>VLOOKUP(Table6[[#This Row],[Store_ID]],Table4[],3,FALSE)</f>
        <v>West</v>
      </c>
      <c r="R1252" t="str">
        <f>VLOOKUP(Table6[[#This Row],[Store_ID]],Table4[],4,FALSE)</f>
        <v>Thompsonborough</v>
      </c>
      <c r="S1252" t="str">
        <f>VLOOKUP(Table6[[#This Row],[Store_ID]],Table4[],5,FALSE)</f>
        <v>Online</v>
      </c>
      <c r="T1252">
        <v>1</v>
      </c>
      <c r="U1252" s="6">
        <v>98.27</v>
      </c>
      <c r="V1252" s="10">
        <v>0.16</v>
      </c>
      <c r="W1252" t="s">
        <v>1809</v>
      </c>
      <c r="X1252" s="6">
        <v>82.54679999999999</v>
      </c>
      <c r="AE1252"/>
    </row>
    <row r="1253" spans="1:31" x14ac:dyDescent="0.25">
      <c r="A1253" t="s">
        <v>3060</v>
      </c>
      <c r="B1253" t="str">
        <f>VLOOKUP(Table6[[#This Row],[Customer_ID]],Table1[[Customer_ID]:[Name]],2,FALSE)</f>
        <v>Tyler Garner</v>
      </c>
      <c r="C1253" t="str">
        <f>VLOOKUP(Table6[[#This Row],[Customer_ID]],Table1[[Customer_ID]:[City]],5,FALSE)</f>
        <v>Port Coreyfort</v>
      </c>
      <c r="D1253">
        <f>VLOOKUP(Table6[[#This Row],[Customer_ID]],Table1[],3,FALSE)</f>
        <v>64</v>
      </c>
      <c r="E1253" t="str">
        <f>VLOOKUP(Table6[[#This Row],[Customer_ID]],Table1[],4,FALSE)</f>
        <v>Male</v>
      </c>
      <c r="F1253" t="str">
        <f>VLOOKUP(Table6[[#This Row],[Customer_ID]],Table1[],6,FALSE)</f>
        <v>Alabama</v>
      </c>
      <c r="G1253" t="str">
        <f>VLOOKUP(Table6[[#This Row],[Customer_ID]],Table1[],8,FALSE)</f>
        <v>Silver</v>
      </c>
      <c r="H1253" t="s">
        <v>797</v>
      </c>
      <c r="I1253" s="16">
        <v>45480</v>
      </c>
      <c r="J1253" t="s">
        <v>1627</v>
      </c>
      <c r="K1253" t="str">
        <f>VLOOKUP($J1253,'Product_Dim (2)'!$A$2:$G$101,{3,4,5,6},FALSE)</f>
        <v>Electronics</v>
      </c>
      <c r="L1253" t="str">
        <f>VLOOKUP($J1253,'Product_Dim (2)'!$A$2:$G$101,{4,5,6},FALSE)</f>
        <v>Accessories</v>
      </c>
      <c r="M1253" s="6">
        <f t="array" ref="M1253">VLOOKUP($J1253,'Product_Dim (2)'!$A$2:$G$101,{6},FALSE)</f>
        <v>177.98</v>
      </c>
      <c r="N1253">
        <f>VLOOKUP($J1253,'Product_Dim (2)'!$A$2:$G$101,7,FALSE)</f>
        <v>103</v>
      </c>
      <c r="O1253" t="s">
        <v>1775</v>
      </c>
      <c r="P1253" t="str">
        <f>VLOOKUP($O1253,'Store_Dim (2)'!$A$2:$E$21,2,FALSE)</f>
        <v>Aguirre-Keller</v>
      </c>
      <c r="Q1253" t="str">
        <f>VLOOKUP(Table6[[#This Row],[Store_ID]],Table4[],3,FALSE)</f>
        <v>South</v>
      </c>
      <c r="R1253" t="str">
        <f>VLOOKUP(Table6[[#This Row],[Store_ID]],Table4[],4,FALSE)</f>
        <v>Lake Michael</v>
      </c>
      <c r="S1253" t="str">
        <f>VLOOKUP(Table6[[#This Row],[Store_ID]],Table4[],5,FALSE)</f>
        <v>Online</v>
      </c>
      <c r="T1253">
        <v>2</v>
      </c>
      <c r="U1253" s="6">
        <v>875.2</v>
      </c>
      <c r="V1253" s="10">
        <v>0.19</v>
      </c>
      <c r="W1253" t="s">
        <v>1807</v>
      </c>
      <c r="X1253" s="6">
        <v>1417.8240000000001</v>
      </c>
      <c r="AE1253"/>
    </row>
    <row r="1254" spans="1:31" x14ac:dyDescent="0.25">
      <c r="A1254" t="s">
        <v>3061</v>
      </c>
      <c r="B1254" t="str">
        <f>VLOOKUP(Table6[[#This Row],[Customer_ID]],Table1[[Customer_ID]:[Name]],2,FALSE)</f>
        <v>Roberta Green</v>
      </c>
      <c r="C1254" t="str">
        <f>VLOOKUP(Table6[[#This Row],[Customer_ID]],Table1[[Customer_ID]:[City]],5,FALSE)</f>
        <v>West Joseph</v>
      </c>
      <c r="D1254">
        <f>VLOOKUP(Table6[[#This Row],[Customer_ID]],Table1[],3,FALSE)</f>
        <v>64</v>
      </c>
      <c r="E1254" t="str">
        <f>VLOOKUP(Table6[[#This Row],[Customer_ID]],Table1[],4,FALSE)</f>
        <v>Male</v>
      </c>
      <c r="F1254" t="str">
        <f>VLOOKUP(Table6[[#This Row],[Customer_ID]],Table1[],6,FALSE)</f>
        <v>Washington</v>
      </c>
      <c r="G1254" t="str">
        <f>VLOOKUP(Table6[[#This Row],[Customer_ID]],Table1[],8,FALSE)</f>
        <v>Platinum</v>
      </c>
      <c r="H1254" t="s">
        <v>953</v>
      </c>
      <c r="I1254" s="16">
        <v>45345</v>
      </c>
      <c r="J1254" t="s">
        <v>1703</v>
      </c>
      <c r="K1254" t="str">
        <f>VLOOKUP($J1254,'Product_Dim (2)'!$A$2:$G$101,{3,4,5,6},FALSE)</f>
        <v>Home</v>
      </c>
      <c r="L1254" t="str">
        <f>VLOOKUP($J1254,'Product_Dim (2)'!$A$2:$G$101,{4,5,6},FALSE)</f>
        <v>Kitchen</v>
      </c>
      <c r="M1254" s="6">
        <f t="array" ref="M1254">VLOOKUP($J1254,'Product_Dim (2)'!$A$2:$G$101,{6},FALSE)</f>
        <v>176.07</v>
      </c>
      <c r="N1254">
        <f>VLOOKUP($J1254,'Product_Dim (2)'!$A$2:$G$101,7,FALSE)</f>
        <v>82</v>
      </c>
      <c r="O1254" t="s">
        <v>1735</v>
      </c>
      <c r="P1254" t="str">
        <f>VLOOKUP($O1254,'Store_Dim (2)'!$A$2:$E$21,2,FALSE)</f>
        <v>Rivera-Warner</v>
      </c>
      <c r="Q1254" t="str">
        <f>VLOOKUP(Table6[[#This Row],[Store_ID]],Table4[],3,FALSE)</f>
        <v>East</v>
      </c>
      <c r="R1254" t="str">
        <f>VLOOKUP(Table6[[#This Row],[Store_ID]],Table4[],4,FALSE)</f>
        <v>Washingtonfurt</v>
      </c>
      <c r="S1254" t="str">
        <f>VLOOKUP(Table6[[#This Row],[Store_ID]],Table4[],5,FALSE)</f>
        <v>Flagship</v>
      </c>
      <c r="T1254">
        <v>1</v>
      </c>
      <c r="U1254" s="6">
        <v>227.35</v>
      </c>
      <c r="V1254" s="10">
        <v>0.06</v>
      </c>
      <c r="W1254" t="s">
        <v>1812</v>
      </c>
      <c r="X1254" s="6">
        <v>213.709</v>
      </c>
      <c r="AE1254"/>
    </row>
    <row r="1255" spans="1:31" x14ac:dyDescent="0.25">
      <c r="A1255" t="s">
        <v>3062</v>
      </c>
      <c r="B1255" t="str">
        <f>VLOOKUP(Table6[[#This Row],[Customer_ID]],Table1[[Customer_ID]:[Name]],2,FALSE)</f>
        <v>Antonio Jones</v>
      </c>
      <c r="C1255" t="str">
        <f>VLOOKUP(Table6[[#This Row],[Customer_ID]],Table1[[Customer_ID]:[City]],5,FALSE)</f>
        <v>Matthewborough</v>
      </c>
      <c r="D1255">
        <f>VLOOKUP(Table6[[#This Row],[Customer_ID]],Table1[],3,FALSE)</f>
        <v>48</v>
      </c>
      <c r="E1255" t="str">
        <f>VLOOKUP(Table6[[#This Row],[Customer_ID]],Table1[],4,FALSE)</f>
        <v>Male</v>
      </c>
      <c r="F1255" t="str">
        <f>VLOOKUP(Table6[[#This Row],[Customer_ID]],Table1[],6,FALSE)</f>
        <v>Georgia</v>
      </c>
      <c r="G1255" t="str">
        <f>VLOOKUP(Table6[[#This Row],[Customer_ID]],Table1[],8,FALSE)</f>
        <v>Silver</v>
      </c>
      <c r="H1255" t="s">
        <v>678</v>
      </c>
      <c r="I1255" s="16">
        <v>45235</v>
      </c>
      <c r="J1255" t="s">
        <v>1679</v>
      </c>
      <c r="K1255" t="str">
        <f>VLOOKUP($J1255,'Product_Dim (2)'!$A$2:$G$101,{3,4,5,6},FALSE)</f>
        <v>Electronics</v>
      </c>
      <c r="L1255" t="str">
        <f>VLOOKUP($J1255,'Product_Dim (2)'!$A$2:$G$101,{4,5,6},FALSE)</f>
        <v>Audio</v>
      </c>
      <c r="M1255" s="6">
        <f t="array" ref="M1255">VLOOKUP($J1255,'Product_Dim (2)'!$A$2:$G$101,{6},FALSE)</f>
        <v>403.71</v>
      </c>
      <c r="N1255">
        <f>VLOOKUP($J1255,'Product_Dim (2)'!$A$2:$G$101,7,FALSE)</f>
        <v>159</v>
      </c>
      <c r="O1255" t="s">
        <v>1740</v>
      </c>
      <c r="P1255" t="str">
        <f>VLOOKUP($O1255,'Store_Dim (2)'!$A$2:$E$21,2,FALSE)</f>
        <v>Martinez, Adkins and Johnson</v>
      </c>
      <c r="Q1255" t="str">
        <f>VLOOKUP(Table6[[#This Row],[Store_ID]],Table4[],3,FALSE)</f>
        <v>North</v>
      </c>
      <c r="R1255" t="str">
        <f>VLOOKUP(Table6[[#This Row],[Store_ID]],Table4[],4,FALSE)</f>
        <v>Danielmouth</v>
      </c>
      <c r="S1255" t="str">
        <f>VLOOKUP(Table6[[#This Row],[Store_ID]],Table4[],5,FALSE)</f>
        <v>Flagship</v>
      </c>
      <c r="T1255">
        <v>1</v>
      </c>
      <c r="U1255" s="6">
        <v>842.46</v>
      </c>
      <c r="V1255" s="10">
        <v>0.05</v>
      </c>
      <c r="W1255" t="s">
        <v>1812</v>
      </c>
      <c r="X1255" s="6">
        <v>800.33699999999999</v>
      </c>
      <c r="AE1255"/>
    </row>
    <row r="1256" spans="1:31" x14ac:dyDescent="0.25">
      <c r="A1256" t="s">
        <v>3063</v>
      </c>
      <c r="B1256" t="str">
        <f>VLOOKUP(Table6[[#This Row],[Customer_ID]],Table1[[Customer_ID]:[Name]],2,FALSE)</f>
        <v>Blake Harrison</v>
      </c>
      <c r="C1256" t="str">
        <f>VLOOKUP(Table6[[#This Row],[Customer_ID]],Table1[[Customer_ID]:[City]],5,FALSE)</f>
        <v>Lyonsfort</v>
      </c>
      <c r="D1256">
        <f>VLOOKUP(Table6[[#This Row],[Customer_ID]],Table1[],3,FALSE)</f>
        <v>63</v>
      </c>
      <c r="E1256" t="str">
        <f>VLOOKUP(Table6[[#This Row],[Customer_ID]],Table1[],4,FALSE)</f>
        <v>Female</v>
      </c>
      <c r="F1256" t="str">
        <f>VLOOKUP(Table6[[#This Row],[Customer_ID]],Table1[],6,FALSE)</f>
        <v>Washington</v>
      </c>
      <c r="G1256" t="str">
        <f>VLOOKUP(Table6[[#This Row],[Customer_ID]],Table1[],8,FALSE)</f>
        <v>Platinum</v>
      </c>
      <c r="H1256" t="s">
        <v>684</v>
      </c>
      <c r="I1256" s="16">
        <v>45543</v>
      </c>
      <c r="J1256" t="s">
        <v>1603</v>
      </c>
      <c r="K1256" t="str">
        <f>VLOOKUP($J1256,'Product_Dim (2)'!$A$2:$G$101,{3,4,5,6},FALSE)</f>
        <v>Clothing</v>
      </c>
      <c r="L1256" t="str">
        <f>VLOOKUP($J1256,'Product_Dim (2)'!$A$2:$G$101,{4,5,6},FALSE)</f>
        <v>Tops</v>
      </c>
      <c r="M1256" s="6">
        <f t="array" ref="M1256">VLOOKUP($J1256,'Product_Dim (2)'!$A$2:$G$101,{6},FALSE)</f>
        <v>223.43</v>
      </c>
      <c r="N1256">
        <f>VLOOKUP($J1256,'Product_Dim (2)'!$A$2:$G$101,7,FALSE)</f>
        <v>154</v>
      </c>
      <c r="O1256" t="s">
        <v>1775</v>
      </c>
      <c r="P1256" t="str">
        <f>VLOOKUP($O1256,'Store_Dim (2)'!$A$2:$E$21,2,FALSE)</f>
        <v>Aguirre-Keller</v>
      </c>
      <c r="Q1256" t="str">
        <f>VLOOKUP(Table6[[#This Row],[Store_ID]],Table4[],3,FALSE)</f>
        <v>South</v>
      </c>
      <c r="R1256" t="str">
        <f>VLOOKUP(Table6[[#This Row],[Store_ID]],Table4[],4,FALSE)</f>
        <v>Lake Michael</v>
      </c>
      <c r="S1256" t="str">
        <f>VLOOKUP(Table6[[#This Row],[Store_ID]],Table4[],5,FALSE)</f>
        <v>Online</v>
      </c>
      <c r="T1256">
        <v>3</v>
      </c>
      <c r="U1256" s="6">
        <v>120.67</v>
      </c>
      <c r="V1256" s="10">
        <v>0.08</v>
      </c>
      <c r="W1256" t="s">
        <v>1812</v>
      </c>
      <c r="X1256" s="6">
        <v>333.04919999999998</v>
      </c>
      <c r="AE1256"/>
    </row>
    <row r="1257" spans="1:31" x14ac:dyDescent="0.25">
      <c r="A1257" t="s">
        <v>3064</v>
      </c>
      <c r="B1257" t="str">
        <f>VLOOKUP(Table6[[#This Row],[Customer_ID]],Table1[[Customer_ID]:[Name]],2,FALSE)</f>
        <v>Sarah Marsh</v>
      </c>
      <c r="C1257" t="str">
        <f>VLOOKUP(Table6[[#This Row],[Customer_ID]],Table1[[Customer_ID]:[City]],5,FALSE)</f>
        <v>Port William</v>
      </c>
      <c r="D1257">
        <f>VLOOKUP(Table6[[#This Row],[Customer_ID]],Table1[],3,FALSE)</f>
        <v>47</v>
      </c>
      <c r="E1257" t="str">
        <f>VLOOKUP(Table6[[#This Row],[Customer_ID]],Table1[],4,FALSE)</f>
        <v>Female</v>
      </c>
      <c r="F1257" t="str">
        <f>VLOOKUP(Table6[[#This Row],[Customer_ID]],Table1[],6,FALSE)</f>
        <v>New York</v>
      </c>
      <c r="G1257" t="str">
        <f>VLOOKUP(Table6[[#This Row],[Customer_ID]],Table1[],8,FALSE)</f>
        <v>Gold</v>
      </c>
      <c r="H1257" t="s">
        <v>1510</v>
      </c>
      <c r="I1257" s="16">
        <v>45402</v>
      </c>
      <c r="J1257" t="s">
        <v>1571</v>
      </c>
      <c r="K1257" t="str">
        <f>VLOOKUP($J1257,'Product_Dim (2)'!$A$2:$G$101,{3,4,5,6},FALSE)</f>
        <v>Sports</v>
      </c>
      <c r="L1257" t="str">
        <f>VLOOKUP($J1257,'Product_Dim (2)'!$A$2:$G$101,{4,5,6},FALSE)</f>
        <v>Accessories</v>
      </c>
      <c r="M1257" s="6">
        <f t="array" ref="M1257">VLOOKUP($J1257,'Product_Dim (2)'!$A$2:$G$101,{6},FALSE)</f>
        <v>131.51</v>
      </c>
      <c r="N1257">
        <f ca="1">VLOOKUP($J1257,'Product_Dim (2)'!$A$2:$G$101,7,FALSE)</f>
        <v>0</v>
      </c>
      <c r="O1257" t="s">
        <v>1749</v>
      </c>
      <c r="P1257" t="str">
        <f>VLOOKUP($O1257,'Store_Dim (2)'!$A$2:$E$21,2,FALSE)</f>
        <v>Johnson-Wright</v>
      </c>
      <c r="Q1257" t="str">
        <f>VLOOKUP(Table6[[#This Row],[Store_ID]],Table4[],3,FALSE)</f>
        <v>North</v>
      </c>
      <c r="R1257" t="str">
        <f>VLOOKUP(Table6[[#This Row],[Store_ID]],Table4[],4,FALSE)</f>
        <v>Hoodberg</v>
      </c>
      <c r="S1257" t="str">
        <f>VLOOKUP(Table6[[#This Row],[Store_ID]],Table4[],5,FALSE)</f>
        <v>Outlet</v>
      </c>
      <c r="T1257">
        <v>4</v>
      </c>
      <c r="U1257" s="6">
        <v>176.13</v>
      </c>
      <c r="V1257" s="10">
        <v>0.27</v>
      </c>
      <c r="W1257" t="s">
        <v>1809</v>
      </c>
      <c r="X1257" s="6">
        <v>514.29959999999994</v>
      </c>
      <c r="AE1257"/>
    </row>
    <row r="1258" spans="1:31" x14ac:dyDescent="0.25">
      <c r="A1258" t="s">
        <v>3065</v>
      </c>
      <c r="B1258" t="str">
        <f>VLOOKUP(Table6[[#This Row],[Customer_ID]],Table1[[Customer_ID]:[Name]],2,FALSE)</f>
        <v>Shane Mills</v>
      </c>
      <c r="C1258" t="str">
        <f>VLOOKUP(Table6[[#This Row],[Customer_ID]],Table1[[Customer_ID]:[City]],5,FALSE)</f>
        <v>Lake Meganstad</v>
      </c>
      <c r="D1258">
        <f>VLOOKUP(Table6[[#This Row],[Customer_ID]],Table1[],3,FALSE)</f>
        <v>59</v>
      </c>
      <c r="E1258" t="str">
        <f>VLOOKUP(Table6[[#This Row],[Customer_ID]],Table1[],4,FALSE)</f>
        <v>Male</v>
      </c>
      <c r="F1258" t="str">
        <f>VLOOKUP(Table6[[#This Row],[Customer_ID]],Table1[],6,FALSE)</f>
        <v>Nebraska</v>
      </c>
      <c r="G1258" t="str">
        <f>VLOOKUP(Table6[[#This Row],[Customer_ID]],Table1[],8,FALSE)</f>
        <v>Bronze</v>
      </c>
      <c r="H1258" t="s">
        <v>1376</v>
      </c>
      <c r="I1258" s="16">
        <v>45671</v>
      </c>
      <c r="J1258" t="s">
        <v>1657</v>
      </c>
      <c r="K1258" t="str">
        <f>VLOOKUP($J1258,'Product_Dim (2)'!$A$2:$G$101,{3,4,5,6},FALSE)</f>
        <v>Beauty</v>
      </c>
      <c r="L1258" t="str">
        <f>VLOOKUP($J1258,'Product_Dim (2)'!$A$2:$G$101,{4,5,6},FALSE)</f>
        <v>Skincare</v>
      </c>
      <c r="M1258" s="6">
        <f t="array" ref="M1258">VLOOKUP($J1258,'Product_Dim (2)'!$A$2:$G$101,{6},FALSE)</f>
        <v>266.86</v>
      </c>
      <c r="N1258">
        <f>VLOOKUP($J1258,'Product_Dim (2)'!$A$2:$G$101,7,FALSE)</f>
        <v>458</v>
      </c>
      <c r="O1258" t="s">
        <v>1775</v>
      </c>
      <c r="P1258" t="str">
        <f>VLOOKUP($O1258,'Store_Dim (2)'!$A$2:$E$21,2,FALSE)</f>
        <v>Aguirre-Keller</v>
      </c>
      <c r="Q1258" t="str">
        <f>VLOOKUP(Table6[[#This Row],[Store_ID]],Table4[],3,FALSE)</f>
        <v>South</v>
      </c>
      <c r="R1258" t="str">
        <f>VLOOKUP(Table6[[#This Row],[Store_ID]],Table4[],4,FALSE)</f>
        <v>Lake Michael</v>
      </c>
      <c r="S1258" t="str">
        <f>VLOOKUP(Table6[[#This Row],[Store_ID]],Table4[],5,FALSE)</f>
        <v>Online</v>
      </c>
      <c r="T1258">
        <v>4</v>
      </c>
      <c r="U1258" s="6">
        <v>592.67999999999995</v>
      </c>
      <c r="V1258" s="10">
        <v>0.03</v>
      </c>
      <c r="W1258" t="s">
        <v>1807</v>
      </c>
      <c r="X1258" s="6">
        <v>2299.5983999999999</v>
      </c>
      <c r="AE1258"/>
    </row>
    <row r="1259" spans="1:31" x14ac:dyDescent="0.25">
      <c r="A1259" t="s">
        <v>3066</v>
      </c>
      <c r="B1259" t="str">
        <f>VLOOKUP(Table6[[#This Row],[Customer_ID]],Table1[[Customer_ID]:[Name]],2,FALSE)</f>
        <v>John Bradford</v>
      </c>
      <c r="C1259" t="str">
        <f>VLOOKUP(Table6[[#This Row],[Customer_ID]],Table1[[Customer_ID]:[City]],5,FALSE)</f>
        <v>Anabury</v>
      </c>
      <c r="D1259">
        <f>VLOOKUP(Table6[[#This Row],[Customer_ID]],Table1[],3,FALSE)</f>
        <v>48</v>
      </c>
      <c r="E1259" t="str">
        <f>VLOOKUP(Table6[[#This Row],[Customer_ID]],Table1[],4,FALSE)</f>
        <v>Male</v>
      </c>
      <c r="F1259" t="str">
        <f>VLOOKUP(Table6[[#This Row],[Customer_ID]],Table1[],6,FALSE)</f>
        <v>Vermont</v>
      </c>
      <c r="G1259" t="str">
        <f>VLOOKUP(Table6[[#This Row],[Customer_ID]],Table1[],8,FALSE)</f>
        <v>Silver</v>
      </c>
      <c r="H1259" t="s">
        <v>576</v>
      </c>
      <c r="I1259" s="16">
        <v>45367</v>
      </c>
      <c r="J1259" t="s">
        <v>1671</v>
      </c>
      <c r="K1259" t="str">
        <f>VLOOKUP($J1259,'Product_Dim (2)'!$A$2:$G$101,{3,4,5,6},FALSE)</f>
        <v>Home</v>
      </c>
      <c r="L1259" t="str">
        <f>VLOOKUP($J1259,'Product_Dim (2)'!$A$2:$G$101,{4,5,6},FALSE)</f>
        <v>Storage</v>
      </c>
      <c r="M1259" s="6">
        <f t="array" ref="M1259">VLOOKUP($J1259,'Product_Dim (2)'!$A$2:$G$101,{6},FALSE)</f>
        <v>138.05000000000001</v>
      </c>
      <c r="N1259">
        <f>VLOOKUP($J1259,'Product_Dim (2)'!$A$2:$G$101,7,FALSE)</f>
        <v>89</v>
      </c>
      <c r="O1259" t="s">
        <v>1752</v>
      </c>
      <c r="P1259" t="str">
        <f>VLOOKUP($O1259,'Store_Dim (2)'!$A$2:$E$21,2,FALSE)</f>
        <v>Alexander Group</v>
      </c>
      <c r="Q1259" t="str">
        <f>VLOOKUP(Table6[[#This Row],[Store_ID]],Table4[],3,FALSE)</f>
        <v>South</v>
      </c>
      <c r="R1259" t="str">
        <f>VLOOKUP(Table6[[#This Row],[Store_ID]],Table4[],4,FALSE)</f>
        <v>Port Sharon</v>
      </c>
      <c r="S1259" t="str">
        <f>VLOOKUP(Table6[[#This Row],[Store_ID]],Table4[],5,FALSE)</f>
        <v>Online</v>
      </c>
      <c r="T1259">
        <v>4</v>
      </c>
      <c r="U1259" s="6">
        <v>662.43</v>
      </c>
      <c r="V1259" s="10">
        <v>0.24</v>
      </c>
      <c r="W1259" t="s">
        <v>1809</v>
      </c>
      <c r="X1259" s="6">
        <v>2013.7872</v>
      </c>
      <c r="AE1259"/>
    </row>
    <row r="1260" spans="1:31" x14ac:dyDescent="0.25">
      <c r="A1260" t="s">
        <v>3067</v>
      </c>
      <c r="B1260" t="str">
        <f>VLOOKUP(Table6[[#This Row],[Customer_ID]],Table1[[Customer_ID]:[Name]],2,FALSE)</f>
        <v>Susan Mcdonald</v>
      </c>
      <c r="C1260" t="str">
        <f>VLOOKUP(Table6[[#This Row],[Customer_ID]],Table1[[Customer_ID]:[City]],5,FALSE)</f>
        <v>East Ellen</v>
      </c>
      <c r="D1260">
        <f>VLOOKUP(Table6[[#This Row],[Customer_ID]],Table1[],3,FALSE)</f>
        <v>45</v>
      </c>
      <c r="E1260" t="str">
        <f>VLOOKUP(Table6[[#This Row],[Customer_ID]],Table1[],4,FALSE)</f>
        <v>Male</v>
      </c>
      <c r="F1260" t="str">
        <f>VLOOKUP(Table6[[#This Row],[Customer_ID]],Table1[],6,FALSE)</f>
        <v>Arkansas</v>
      </c>
      <c r="G1260" t="str">
        <f>VLOOKUP(Table6[[#This Row],[Customer_ID]],Table1[],8,FALSE)</f>
        <v>Silver</v>
      </c>
      <c r="H1260" t="s">
        <v>436</v>
      </c>
      <c r="I1260" s="16">
        <v>45488</v>
      </c>
      <c r="J1260" t="s">
        <v>1617</v>
      </c>
      <c r="K1260" t="str">
        <f>VLOOKUP($J1260,'Product_Dim (2)'!$A$2:$G$101,{3,4,5,6},FALSE)</f>
        <v>Electronics</v>
      </c>
      <c r="L1260" t="str">
        <f>VLOOKUP($J1260,'Product_Dim (2)'!$A$2:$G$101,{4,5,6},FALSE)</f>
        <v>Computer</v>
      </c>
      <c r="M1260" s="6">
        <f t="array" ref="M1260">VLOOKUP($J1260,'Product_Dim (2)'!$A$2:$G$101,{6},FALSE)</f>
        <v>253.33</v>
      </c>
      <c r="N1260">
        <f>VLOOKUP($J1260,'Product_Dim (2)'!$A$2:$G$101,7,FALSE)</f>
        <v>266</v>
      </c>
      <c r="O1260" t="s">
        <v>1765</v>
      </c>
      <c r="P1260" t="str">
        <f>VLOOKUP($O1260,'Store_Dim (2)'!$A$2:$E$21,2,FALSE)</f>
        <v>Bean, Jones and Park</v>
      </c>
      <c r="Q1260" t="str">
        <f>VLOOKUP(Table6[[#This Row],[Store_ID]],Table4[],3,FALSE)</f>
        <v>West</v>
      </c>
      <c r="R1260" t="str">
        <f>VLOOKUP(Table6[[#This Row],[Store_ID]],Table4[],4,FALSE)</f>
        <v>Thompsonborough</v>
      </c>
      <c r="S1260" t="str">
        <f>VLOOKUP(Table6[[#This Row],[Store_ID]],Table4[],5,FALSE)</f>
        <v>Online</v>
      </c>
      <c r="T1260">
        <v>3</v>
      </c>
      <c r="U1260" s="6">
        <v>518.35</v>
      </c>
      <c r="V1260" s="10">
        <v>0.21</v>
      </c>
      <c r="W1260" t="s">
        <v>1812</v>
      </c>
      <c r="X1260" s="6">
        <v>1228.4894999999999</v>
      </c>
      <c r="AE1260"/>
    </row>
    <row r="1261" spans="1:31" x14ac:dyDescent="0.25">
      <c r="A1261" t="s">
        <v>3068</v>
      </c>
      <c r="B1261" t="str">
        <f>VLOOKUP(Table6[[#This Row],[Customer_ID]],Table1[[Customer_ID]:[Name]],2,FALSE)</f>
        <v>Kara Dodson</v>
      </c>
      <c r="C1261" t="str">
        <f>VLOOKUP(Table6[[#This Row],[Customer_ID]],Table1[[Customer_ID]:[City]],5,FALSE)</f>
        <v>Joelside</v>
      </c>
      <c r="D1261">
        <f>VLOOKUP(Table6[[#This Row],[Customer_ID]],Table1[],3,FALSE)</f>
        <v>20</v>
      </c>
      <c r="E1261" t="str">
        <f>VLOOKUP(Table6[[#This Row],[Customer_ID]],Table1[],4,FALSE)</f>
        <v>Male</v>
      </c>
      <c r="F1261" t="str">
        <f>VLOOKUP(Table6[[#This Row],[Customer_ID]],Table1[],6,FALSE)</f>
        <v>Vermont</v>
      </c>
      <c r="G1261" t="str">
        <f>VLOOKUP(Table6[[#This Row],[Customer_ID]],Table1[],8,FALSE)</f>
        <v>Silver</v>
      </c>
      <c r="H1261" t="s">
        <v>968</v>
      </c>
      <c r="I1261" s="16">
        <v>45509</v>
      </c>
      <c r="J1261" t="s">
        <v>1653</v>
      </c>
      <c r="K1261" t="str">
        <f>VLOOKUP($J1261,'Product_Dim (2)'!$A$2:$G$101,{3,4,5,6},FALSE)</f>
        <v>Sports</v>
      </c>
      <c r="L1261" t="str">
        <f>VLOOKUP($J1261,'Product_Dim (2)'!$A$2:$G$101,{4,5,6},FALSE)</f>
        <v>Equipment</v>
      </c>
      <c r="M1261" s="6">
        <f t="array" ref="M1261">VLOOKUP($J1261,'Product_Dim (2)'!$A$2:$G$101,{6},FALSE)</f>
        <v>103.45</v>
      </c>
      <c r="N1261">
        <f>VLOOKUP($J1261,'Product_Dim (2)'!$A$2:$G$101,7,FALSE)</f>
        <v>465</v>
      </c>
      <c r="O1261" t="s">
        <v>1756</v>
      </c>
      <c r="P1261" t="str">
        <f>VLOOKUP($O1261,'Store_Dim (2)'!$A$2:$E$21,2,FALSE)</f>
        <v>Gray Ltd</v>
      </c>
      <c r="Q1261" t="str">
        <f>VLOOKUP(Table6[[#This Row],[Store_ID]],Table4[],3,FALSE)</f>
        <v>North</v>
      </c>
      <c r="R1261" t="str">
        <f>VLOOKUP(Table6[[#This Row],[Store_ID]],Table4[],4,FALSE)</f>
        <v>New Michaelchester</v>
      </c>
      <c r="S1261" t="str">
        <f>VLOOKUP(Table6[[#This Row],[Store_ID]],Table4[],5,FALSE)</f>
        <v>Outlet</v>
      </c>
      <c r="T1261">
        <v>1</v>
      </c>
      <c r="U1261" s="6">
        <v>85.58</v>
      </c>
      <c r="V1261" s="10">
        <v>0.1</v>
      </c>
      <c r="W1261" t="s">
        <v>1812</v>
      </c>
      <c r="X1261" s="6">
        <v>77.022000000000006</v>
      </c>
      <c r="AE1261"/>
    </row>
    <row r="1262" spans="1:31" x14ac:dyDescent="0.25">
      <c r="A1262" t="s">
        <v>3069</v>
      </c>
      <c r="B1262" t="str">
        <f>VLOOKUP(Table6[[#This Row],[Customer_ID]],Table1[[Customer_ID]:[Name]],2,FALSE)</f>
        <v>Elizabeth Smith</v>
      </c>
      <c r="C1262" t="str">
        <f>VLOOKUP(Table6[[#This Row],[Customer_ID]],Table1[[Customer_ID]:[City]],5,FALSE)</f>
        <v>Murphytown</v>
      </c>
      <c r="D1262">
        <f>VLOOKUP(Table6[[#This Row],[Customer_ID]],Table1[],3,FALSE)</f>
        <v>23</v>
      </c>
      <c r="E1262" t="str">
        <f>VLOOKUP(Table6[[#This Row],[Customer_ID]],Table1[],4,FALSE)</f>
        <v>Male</v>
      </c>
      <c r="F1262" t="str">
        <f>VLOOKUP(Table6[[#This Row],[Customer_ID]],Table1[],6,FALSE)</f>
        <v>Ohio</v>
      </c>
      <c r="G1262" t="str">
        <f>VLOOKUP(Table6[[#This Row],[Customer_ID]],Table1[],8,FALSE)</f>
        <v>Bronze</v>
      </c>
      <c r="H1262" t="s">
        <v>1123</v>
      </c>
      <c r="I1262" s="16">
        <v>45323</v>
      </c>
      <c r="J1262" t="s">
        <v>1705</v>
      </c>
      <c r="K1262" t="str">
        <f>VLOOKUP($J1262,'Product_Dim (2)'!$A$2:$G$101,{3,4,5,6},FALSE)</f>
        <v>Home</v>
      </c>
      <c r="L1262" t="str">
        <f>VLOOKUP($J1262,'Product_Dim (2)'!$A$2:$G$101,{4,5,6},FALSE)</f>
        <v>Lighting</v>
      </c>
      <c r="M1262" s="6">
        <f t="array" ref="M1262">VLOOKUP($J1262,'Product_Dim (2)'!$A$2:$G$101,{6},FALSE)</f>
        <v>371.38</v>
      </c>
      <c r="N1262">
        <f>VLOOKUP($J1262,'Product_Dim (2)'!$A$2:$G$101,7,FALSE)</f>
        <v>220</v>
      </c>
      <c r="O1262" t="s">
        <v>1740</v>
      </c>
      <c r="P1262" t="str">
        <f>VLOOKUP($O1262,'Store_Dim (2)'!$A$2:$E$21,2,FALSE)</f>
        <v>Martinez, Adkins and Johnson</v>
      </c>
      <c r="Q1262" t="str">
        <f>VLOOKUP(Table6[[#This Row],[Store_ID]],Table4[],3,FALSE)</f>
        <v>North</v>
      </c>
      <c r="R1262" t="str">
        <f>VLOOKUP(Table6[[#This Row],[Store_ID]],Table4[],4,FALSE)</f>
        <v>Danielmouth</v>
      </c>
      <c r="S1262" t="str">
        <f>VLOOKUP(Table6[[#This Row],[Store_ID]],Table4[],5,FALSE)</f>
        <v>Flagship</v>
      </c>
      <c r="T1262">
        <v>4</v>
      </c>
      <c r="U1262" s="6">
        <v>800</v>
      </c>
      <c r="V1262" s="10">
        <v>0.2</v>
      </c>
      <c r="W1262" t="s">
        <v>1807</v>
      </c>
      <c r="X1262" s="6">
        <v>2560</v>
      </c>
      <c r="AE1262"/>
    </row>
    <row r="1263" spans="1:31" x14ac:dyDescent="0.25">
      <c r="A1263" t="s">
        <v>3070</v>
      </c>
      <c r="B1263" t="str">
        <f>VLOOKUP(Table6[[#This Row],[Customer_ID]],Table1[[Customer_ID]:[Name]],2,FALSE)</f>
        <v>Curtis Haynes</v>
      </c>
      <c r="C1263" t="str">
        <f>VLOOKUP(Table6[[#This Row],[Customer_ID]],Table1[[Customer_ID]:[City]],5,FALSE)</f>
        <v>Estradaside</v>
      </c>
      <c r="D1263">
        <f>VLOOKUP(Table6[[#This Row],[Customer_ID]],Table1[],3,FALSE)</f>
        <v>60</v>
      </c>
      <c r="E1263" t="str">
        <f>VLOOKUP(Table6[[#This Row],[Customer_ID]],Table1[],4,FALSE)</f>
        <v>Female</v>
      </c>
      <c r="F1263" t="str">
        <f>VLOOKUP(Table6[[#This Row],[Customer_ID]],Table1[],6,FALSE)</f>
        <v>Iowa</v>
      </c>
      <c r="G1263" t="str">
        <f>VLOOKUP(Table6[[#This Row],[Customer_ID]],Table1[],8,FALSE)</f>
        <v>Gold</v>
      </c>
      <c r="H1263" t="s">
        <v>515</v>
      </c>
      <c r="I1263" s="16">
        <v>45889</v>
      </c>
      <c r="J1263" t="s">
        <v>1651</v>
      </c>
      <c r="K1263" t="str">
        <f>VLOOKUP($J1263,'Product_Dim (2)'!$A$2:$G$101,{3,4,5,6},FALSE)</f>
        <v>Beauty</v>
      </c>
      <c r="L1263" t="str">
        <f>VLOOKUP($J1263,'Product_Dim (2)'!$A$2:$G$101,{4,5,6},FALSE)</f>
        <v>Fragrance</v>
      </c>
      <c r="M1263" s="6">
        <f t="array" ref="M1263">VLOOKUP($J1263,'Product_Dim (2)'!$A$2:$G$101,{6},FALSE)</f>
        <v>482.75</v>
      </c>
      <c r="N1263">
        <f>VLOOKUP($J1263,'Product_Dim (2)'!$A$2:$G$101,7,FALSE)</f>
        <v>444</v>
      </c>
      <c r="O1263" t="s">
        <v>1772</v>
      </c>
      <c r="P1263" t="str">
        <f>VLOOKUP($O1263,'Store_Dim (2)'!$A$2:$E$21,2,FALSE)</f>
        <v>Hill, Wagner and Ballard</v>
      </c>
      <c r="Q1263" t="str">
        <f>VLOOKUP(Table6[[#This Row],[Store_ID]],Table4[],3,FALSE)</f>
        <v>East</v>
      </c>
      <c r="R1263" t="str">
        <f>VLOOKUP(Table6[[#This Row],[Store_ID]],Table4[],4,FALSE)</f>
        <v>East Davidville</v>
      </c>
      <c r="S1263" t="str">
        <f>VLOOKUP(Table6[[#This Row],[Store_ID]],Table4[],5,FALSE)</f>
        <v>Online</v>
      </c>
      <c r="T1263">
        <v>3</v>
      </c>
      <c r="U1263" s="6">
        <v>118.25</v>
      </c>
      <c r="V1263" s="10">
        <v>0.26</v>
      </c>
      <c r="W1263" t="s">
        <v>1809</v>
      </c>
      <c r="X1263" s="6">
        <v>262.51499999999999</v>
      </c>
      <c r="AE1263"/>
    </row>
    <row r="1264" spans="1:31" x14ac:dyDescent="0.25">
      <c r="A1264" t="s">
        <v>3071</v>
      </c>
      <c r="B1264" t="str">
        <f>VLOOKUP(Table6[[#This Row],[Customer_ID]],Table1[[Customer_ID]:[Name]],2,FALSE)</f>
        <v>Holly Robinson</v>
      </c>
      <c r="C1264" t="str">
        <f>VLOOKUP(Table6[[#This Row],[Customer_ID]],Table1[[Customer_ID]:[City]],5,FALSE)</f>
        <v>East Amy</v>
      </c>
      <c r="D1264">
        <f>VLOOKUP(Table6[[#This Row],[Customer_ID]],Table1[],3,FALSE)</f>
        <v>45</v>
      </c>
      <c r="E1264" t="str">
        <f>VLOOKUP(Table6[[#This Row],[Customer_ID]],Table1[],4,FALSE)</f>
        <v>Female</v>
      </c>
      <c r="F1264" t="str">
        <f>VLOOKUP(Table6[[#This Row],[Customer_ID]],Table1[],6,FALSE)</f>
        <v>Washington</v>
      </c>
      <c r="G1264" t="str">
        <f>VLOOKUP(Table6[[#This Row],[Customer_ID]],Table1[],8,FALSE)</f>
        <v>Platinum</v>
      </c>
      <c r="H1264" t="s">
        <v>1292</v>
      </c>
      <c r="I1264" s="16">
        <v>45253</v>
      </c>
      <c r="J1264" t="s">
        <v>1595</v>
      </c>
      <c r="K1264" t="str">
        <f>VLOOKUP($J1264,'Product_Dim (2)'!$A$2:$G$101,{3,4,5,6},FALSE)</f>
        <v>Beauty</v>
      </c>
      <c r="L1264" t="str">
        <f>VLOOKUP($J1264,'Product_Dim (2)'!$A$2:$G$101,{4,5,6},FALSE)</f>
        <v>Skincare</v>
      </c>
      <c r="M1264" s="6">
        <f t="array" ref="M1264">VLOOKUP($J1264,'Product_Dim (2)'!$A$2:$G$101,{6},FALSE)</f>
        <v>283.83</v>
      </c>
      <c r="N1264">
        <f>VLOOKUP($J1264,'Product_Dim (2)'!$A$2:$G$101,7,FALSE)</f>
        <v>244</v>
      </c>
      <c r="O1264" t="s">
        <v>1784</v>
      </c>
      <c r="P1264" t="str">
        <f>VLOOKUP($O1264,'Store_Dim (2)'!$A$2:$E$21,2,FALSE)</f>
        <v>Shelton PLC</v>
      </c>
      <c r="Q1264" t="str">
        <f>VLOOKUP(Table6[[#This Row],[Store_ID]],Table4[],3,FALSE)</f>
        <v>North</v>
      </c>
      <c r="R1264" t="str">
        <f>VLOOKUP(Table6[[#This Row],[Store_ID]],Table4[],4,FALSE)</f>
        <v>East Jenniferstad</v>
      </c>
      <c r="S1264" t="str">
        <f>VLOOKUP(Table6[[#This Row],[Store_ID]],Table4[],5,FALSE)</f>
        <v>Flagship</v>
      </c>
      <c r="T1264">
        <v>1</v>
      </c>
      <c r="U1264" s="6">
        <v>223.25</v>
      </c>
      <c r="V1264" s="10">
        <v>0.28999999999999998</v>
      </c>
      <c r="W1264" t="s">
        <v>1807</v>
      </c>
      <c r="X1264" s="6">
        <v>158.50749999999999</v>
      </c>
      <c r="AE1264"/>
    </row>
    <row r="1265" spans="1:31" x14ac:dyDescent="0.25">
      <c r="A1265" t="s">
        <v>3072</v>
      </c>
      <c r="B1265" t="str">
        <f>VLOOKUP(Table6[[#This Row],[Customer_ID]],Table1[[Customer_ID]:[Name]],2,FALSE)</f>
        <v>Jose Stewart</v>
      </c>
      <c r="C1265" t="str">
        <f>VLOOKUP(Table6[[#This Row],[Customer_ID]],Table1[[Customer_ID]:[City]],5,FALSE)</f>
        <v>South Robert</v>
      </c>
      <c r="D1265">
        <f>VLOOKUP(Table6[[#This Row],[Customer_ID]],Table1[],3,FALSE)</f>
        <v>18</v>
      </c>
      <c r="E1265" t="str">
        <f>VLOOKUP(Table6[[#This Row],[Customer_ID]],Table1[],4,FALSE)</f>
        <v>Female</v>
      </c>
      <c r="F1265" t="str">
        <f>VLOOKUP(Table6[[#This Row],[Customer_ID]],Table1[],6,FALSE)</f>
        <v>Maine</v>
      </c>
      <c r="G1265" t="str">
        <f>VLOOKUP(Table6[[#This Row],[Customer_ID]],Table1[],8,FALSE)</f>
        <v>Gold</v>
      </c>
      <c r="H1265" t="s">
        <v>1309</v>
      </c>
      <c r="I1265" s="16">
        <v>45530</v>
      </c>
      <c r="J1265" t="s">
        <v>1595</v>
      </c>
      <c r="K1265" t="str">
        <f>VLOOKUP($J1265,'Product_Dim (2)'!$A$2:$G$101,{3,4,5,6},FALSE)</f>
        <v>Beauty</v>
      </c>
      <c r="L1265" t="str">
        <f>VLOOKUP($J1265,'Product_Dim (2)'!$A$2:$G$101,{4,5,6},FALSE)</f>
        <v>Skincare</v>
      </c>
      <c r="M1265" s="6">
        <f t="array" ref="M1265">VLOOKUP($J1265,'Product_Dim (2)'!$A$2:$G$101,{6},FALSE)</f>
        <v>283.83</v>
      </c>
      <c r="N1265">
        <f>VLOOKUP($J1265,'Product_Dim (2)'!$A$2:$G$101,7,FALSE)</f>
        <v>244</v>
      </c>
      <c r="O1265" t="s">
        <v>1752</v>
      </c>
      <c r="P1265" t="str">
        <f>VLOOKUP($O1265,'Store_Dim (2)'!$A$2:$E$21,2,FALSE)</f>
        <v>Alexander Group</v>
      </c>
      <c r="Q1265" t="str">
        <f>VLOOKUP(Table6[[#This Row],[Store_ID]],Table4[],3,FALSE)</f>
        <v>South</v>
      </c>
      <c r="R1265" t="str">
        <f>VLOOKUP(Table6[[#This Row],[Store_ID]],Table4[],4,FALSE)</f>
        <v>Port Sharon</v>
      </c>
      <c r="S1265" t="str">
        <f>VLOOKUP(Table6[[#This Row],[Store_ID]],Table4[],5,FALSE)</f>
        <v>Online</v>
      </c>
      <c r="T1265">
        <v>3</v>
      </c>
      <c r="U1265" s="6">
        <v>918.76</v>
      </c>
      <c r="V1265" s="10">
        <v>0.2</v>
      </c>
      <c r="W1265" t="s">
        <v>1809</v>
      </c>
      <c r="X1265" s="6">
        <v>2205.0239999999999</v>
      </c>
      <c r="AE1265"/>
    </row>
    <row r="1266" spans="1:31" x14ac:dyDescent="0.25">
      <c r="A1266" t="s">
        <v>3073</v>
      </c>
      <c r="B1266" t="str">
        <f>VLOOKUP(Table6[[#This Row],[Customer_ID]],Table1[[Customer_ID]:[Name]],2,FALSE)</f>
        <v>Antonio Leon</v>
      </c>
      <c r="C1266" t="str">
        <f>VLOOKUP(Table6[[#This Row],[Customer_ID]],Table1[[Customer_ID]:[City]],5,FALSE)</f>
        <v>Morrisville</v>
      </c>
      <c r="D1266">
        <f>VLOOKUP(Table6[[#This Row],[Customer_ID]],Table1[],3,FALSE)</f>
        <v>48</v>
      </c>
      <c r="E1266" t="str">
        <f>VLOOKUP(Table6[[#This Row],[Customer_ID]],Table1[],4,FALSE)</f>
        <v>Male</v>
      </c>
      <c r="F1266" t="str">
        <f>VLOOKUP(Table6[[#This Row],[Customer_ID]],Table1[],6,FALSE)</f>
        <v>Hawaii</v>
      </c>
      <c r="G1266" t="str">
        <f>VLOOKUP(Table6[[#This Row],[Customer_ID]],Table1[],8,FALSE)</f>
        <v>Bronze</v>
      </c>
      <c r="H1266" t="s">
        <v>882</v>
      </c>
      <c r="I1266" s="16">
        <v>45491</v>
      </c>
      <c r="J1266" t="s">
        <v>1699</v>
      </c>
      <c r="K1266" t="str">
        <f>VLOOKUP($J1266,'Product_Dim (2)'!$A$2:$G$101,{3,4,5,6},FALSE)</f>
        <v>Home</v>
      </c>
      <c r="L1266" t="str">
        <f>VLOOKUP($J1266,'Product_Dim (2)'!$A$2:$G$101,{4,5,6},FALSE)</f>
        <v>Furniture</v>
      </c>
      <c r="M1266" s="6">
        <f t="array" ref="M1266">VLOOKUP($J1266,'Product_Dim (2)'!$A$2:$G$101,{6},FALSE)</f>
        <v>388.46</v>
      </c>
      <c r="N1266">
        <f>VLOOKUP($J1266,'Product_Dim (2)'!$A$2:$G$101,7,FALSE)</f>
        <v>208</v>
      </c>
      <c r="O1266" t="s">
        <v>1780</v>
      </c>
      <c r="P1266" t="str">
        <f>VLOOKUP($O1266,'Store_Dim (2)'!$A$2:$E$21,2,FALSE)</f>
        <v>Gardner, Humphrey and Contreras</v>
      </c>
      <c r="Q1266" t="str">
        <f>VLOOKUP(Table6[[#This Row],[Store_ID]],Table4[],3,FALSE)</f>
        <v>East</v>
      </c>
      <c r="R1266" t="str">
        <f>VLOOKUP(Table6[[#This Row],[Store_ID]],Table4[],4,FALSE)</f>
        <v>Johnsonville</v>
      </c>
      <c r="S1266" t="str">
        <f>VLOOKUP(Table6[[#This Row],[Store_ID]],Table4[],5,FALSE)</f>
        <v>Flagship</v>
      </c>
      <c r="T1266">
        <v>2</v>
      </c>
      <c r="U1266" s="6">
        <v>905.26</v>
      </c>
      <c r="V1266" s="10">
        <v>0.15</v>
      </c>
      <c r="W1266" t="s">
        <v>1812</v>
      </c>
      <c r="X1266" s="6">
        <v>1538.942</v>
      </c>
      <c r="AE1266"/>
    </row>
    <row r="1267" spans="1:31" x14ac:dyDescent="0.25">
      <c r="A1267" t="s">
        <v>3074</v>
      </c>
      <c r="B1267" t="str">
        <f>VLOOKUP(Table6[[#This Row],[Customer_ID]],Table1[[Customer_ID]:[Name]],2,FALSE)</f>
        <v>Jason Mullins</v>
      </c>
      <c r="C1267" t="str">
        <f>VLOOKUP(Table6[[#This Row],[Customer_ID]],Table1[[Customer_ID]:[City]],5,FALSE)</f>
        <v>Brianchester</v>
      </c>
      <c r="D1267">
        <f>VLOOKUP(Table6[[#This Row],[Customer_ID]],Table1[],3,FALSE)</f>
        <v>47</v>
      </c>
      <c r="E1267" t="str">
        <f>VLOOKUP(Table6[[#This Row],[Customer_ID]],Table1[],4,FALSE)</f>
        <v>Female</v>
      </c>
      <c r="F1267" t="str">
        <f>VLOOKUP(Table6[[#This Row],[Customer_ID]],Table1[],6,FALSE)</f>
        <v>Delaware</v>
      </c>
      <c r="G1267" t="str">
        <f>VLOOKUP(Table6[[#This Row],[Customer_ID]],Table1[],8,FALSE)</f>
        <v>Silver</v>
      </c>
      <c r="H1267" t="s">
        <v>974</v>
      </c>
      <c r="I1267" s="16">
        <v>45628</v>
      </c>
      <c r="J1267" t="s">
        <v>1563</v>
      </c>
      <c r="K1267" t="str">
        <f>VLOOKUP($J1267,'Product_Dim (2)'!$A$2:$G$101,{3,4,5,6},FALSE)</f>
        <v>Beauty</v>
      </c>
      <c r="L1267" t="str">
        <f>VLOOKUP($J1267,'Product_Dim (2)'!$A$2:$G$101,{4,5,6},FALSE)</f>
        <v>Grooming</v>
      </c>
      <c r="M1267" s="6">
        <f t="array" ref="M1267">VLOOKUP($J1267,'Product_Dim (2)'!$A$2:$G$101,{6},FALSE)</f>
        <v>337.42</v>
      </c>
      <c r="N1267">
        <f>VLOOKUP($J1267,'Product_Dim (2)'!$A$2:$G$101,7,FALSE)</f>
        <v>256</v>
      </c>
      <c r="O1267" t="s">
        <v>1796</v>
      </c>
      <c r="P1267" t="str">
        <f>VLOOKUP($O1267,'Store_Dim (2)'!$A$2:$E$21,2,FALSE)</f>
        <v>Mann-Austin</v>
      </c>
      <c r="Q1267" t="str">
        <f>VLOOKUP(Table6[[#This Row],[Store_ID]],Table4[],3,FALSE)</f>
        <v>East</v>
      </c>
      <c r="R1267" t="str">
        <f>VLOOKUP(Table6[[#This Row],[Store_ID]],Table4[],4,FALSE)</f>
        <v>Vasquezborough</v>
      </c>
      <c r="S1267" t="str">
        <f>VLOOKUP(Table6[[#This Row],[Store_ID]],Table4[],5,FALSE)</f>
        <v>Online</v>
      </c>
      <c r="T1267">
        <v>4</v>
      </c>
      <c r="U1267" s="6">
        <v>295.39999999999998</v>
      </c>
      <c r="V1267" s="10">
        <v>0.23</v>
      </c>
      <c r="W1267" t="s">
        <v>1809</v>
      </c>
      <c r="X1267" s="6">
        <v>909.83199999999999</v>
      </c>
      <c r="AE1267"/>
    </row>
    <row r="1268" spans="1:31" x14ac:dyDescent="0.25">
      <c r="A1268" t="s">
        <v>3075</v>
      </c>
      <c r="B1268" t="str">
        <f>VLOOKUP(Table6[[#This Row],[Customer_ID]],Table1[[Customer_ID]:[Name]],2,FALSE)</f>
        <v>Melissa Duffy Md</v>
      </c>
      <c r="C1268" t="str">
        <f>VLOOKUP(Table6[[#This Row],[Customer_ID]],Table1[[Customer_ID]:[City]],5,FALSE)</f>
        <v>East Jenna</v>
      </c>
      <c r="D1268">
        <f>VLOOKUP(Table6[[#This Row],[Customer_ID]],Table1[],3,FALSE)</f>
        <v>58</v>
      </c>
      <c r="E1268" t="str">
        <f>VLOOKUP(Table6[[#This Row],[Customer_ID]],Table1[],4,FALSE)</f>
        <v>Female</v>
      </c>
      <c r="F1268" t="str">
        <f>VLOOKUP(Table6[[#This Row],[Customer_ID]],Table1[],6,FALSE)</f>
        <v>South Carolina</v>
      </c>
      <c r="G1268" t="str">
        <f>VLOOKUP(Table6[[#This Row],[Customer_ID]],Table1[],8,FALSE)</f>
        <v>Bronze</v>
      </c>
      <c r="H1268" t="s">
        <v>310</v>
      </c>
      <c r="I1268" s="16">
        <v>45861</v>
      </c>
      <c r="J1268" t="s">
        <v>1719</v>
      </c>
      <c r="K1268" t="str">
        <f>VLOOKUP($J1268,'Product_Dim (2)'!$A$2:$G$101,{3,4,5,6},FALSE)</f>
        <v>Beauty</v>
      </c>
      <c r="L1268" t="str">
        <f>VLOOKUP($J1268,'Product_Dim (2)'!$A$2:$G$101,{4,5,6},FALSE)</f>
        <v>Skincare</v>
      </c>
      <c r="M1268" s="6">
        <f t="array" ref="M1268">VLOOKUP($J1268,'Product_Dim (2)'!$A$2:$G$101,{6},FALSE)</f>
        <v>358.47</v>
      </c>
      <c r="N1268">
        <f>VLOOKUP($J1268,'Product_Dim (2)'!$A$2:$G$101,7,FALSE)</f>
        <v>213</v>
      </c>
      <c r="O1268" t="s">
        <v>1756</v>
      </c>
      <c r="P1268" t="str">
        <f>VLOOKUP($O1268,'Store_Dim (2)'!$A$2:$E$21,2,FALSE)</f>
        <v>Gray Ltd</v>
      </c>
      <c r="Q1268" t="str">
        <f>VLOOKUP(Table6[[#This Row],[Store_ID]],Table4[],3,FALSE)</f>
        <v>North</v>
      </c>
      <c r="R1268" t="str">
        <f>VLOOKUP(Table6[[#This Row],[Store_ID]],Table4[],4,FALSE)</f>
        <v>New Michaelchester</v>
      </c>
      <c r="S1268" t="str">
        <f>VLOOKUP(Table6[[#This Row],[Store_ID]],Table4[],5,FALSE)</f>
        <v>Outlet</v>
      </c>
      <c r="T1268">
        <v>1</v>
      </c>
      <c r="U1268" s="6">
        <v>252.18</v>
      </c>
      <c r="V1268" s="10">
        <v>0.23</v>
      </c>
      <c r="W1268" t="s">
        <v>1809</v>
      </c>
      <c r="X1268" s="6">
        <v>194.17859999999999</v>
      </c>
      <c r="AE1268"/>
    </row>
    <row r="1269" spans="1:31" x14ac:dyDescent="0.25">
      <c r="A1269" t="s">
        <v>3076</v>
      </c>
      <c r="B1269" t="str">
        <f>VLOOKUP(Table6[[#This Row],[Customer_ID]],Table1[[Customer_ID]:[Name]],2,FALSE)</f>
        <v>Patrick Roberts</v>
      </c>
      <c r="C1269" t="str">
        <f>VLOOKUP(Table6[[#This Row],[Customer_ID]],Table1[[Customer_ID]:[City]],5,FALSE)</f>
        <v>Jaredville</v>
      </c>
      <c r="D1269">
        <f>VLOOKUP(Table6[[#This Row],[Customer_ID]],Table1[],3,FALSE)</f>
        <v>41</v>
      </c>
      <c r="E1269" t="str">
        <f>VLOOKUP(Table6[[#This Row],[Customer_ID]],Table1[],4,FALSE)</f>
        <v>Female</v>
      </c>
      <c r="F1269" t="str">
        <f>VLOOKUP(Table6[[#This Row],[Customer_ID]],Table1[],6,FALSE)</f>
        <v>Missouri</v>
      </c>
      <c r="G1269" t="str">
        <f>VLOOKUP(Table6[[#This Row],[Customer_ID]],Table1[],8,FALSE)</f>
        <v>Platinum</v>
      </c>
      <c r="H1269" t="s">
        <v>506</v>
      </c>
      <c r="I1269" s="16">
        <v>45878</v>
      </c>
      <c r="J1269" t="s">
        <v>1725</v>
      </c>
      <c r="K1269" t="str">
        <f>VLOOKUP($J1269,'Product_Dim (2)'!$A$2:$G$101,{3,4,5,6},FALSE)</f>
        <v>Sports</v>
      </c>
      <c r="L1269" t="str">
        <f>VLOOKUP($J1269,'Product_Dim (2)'!$A$2:$G$101,{4,5,6},FALSE)</f>
        <v>Team Sports</v>
      </c>
      <c r="M1269" s="6">
        <f t="array" ref="M1269">VLOOKUP($J1269,'Product_Dim (2)'!$A$2:$G$101,{6},FALSE)</f>
        <v>245.98</v>
      </c>
      <c r="N1269">
        <f>VLOOKUP($J1269,'Product_Dim (2)'!$A$2:$G$101,7,FALSE)</f>
        <v>471</v>
      </c>
      <c r="O1269" t="s">
        <v>1777</v>
      </c>
      <c r="P1269" t="str">
        <f>VLOOKUP($O1269,'Store_Dim (2)'!$A$2:$E$21,2,FALSE)</f>
        <v>Thomas, Bridges and Harris</v>
      </c>
      <c r="Q1269" t="str">
        <f>VLOOKUP(Table6[[#This Row],[Store_ID]],Table4[],3,FALSE)</f>
        <v>North</v>
      </c>
      <c r="R1269" t="str">
        <f>VLOOKUP(Table6[[#This Row],[Store_ID]],Table4[],4,FALSE)</f>
        <v>Sabrinatown</v>
      </c>
      <c r="S1269" t="str">
        <f>VLOOKUP(Table6[[#This Row],[Store_ID]],Table4[],5,FALSE)</f>
        <v>Online</v>
      </c>
      <c r="T1269">
        <v>4</v>
      </c>
      <c r="U1269" s="6">
        <v>792.1</v>
      </c>
      <c r="V1269" s="10">
        <v>0.19</v>
      </c>
      <c r="W1269" t="s">
        <v>1812</v>
      </c>
      <c r="X1269" s="6">
        <v>2566.404</v>
      </c>
      <c r="AE1269"/>
    </row>
    <row r="1270" spans="1:31" x14ac:dyDescent="0.25">
      <c r="A1270" t="s">
        <v>3077</v>
      </c>
      <c r="B1270" t="str">
        <f>VLOOKUP(Table6[[#This Row],[Customer_ID]],Table1[[Customer_ID]:[Name]],2,FALSE)</f>
        <v>Nathan Campbell</v>
      </c>
      <c r="C1270" t="str">
        <f>VLOOKUP(Table6[[#This Row],[Customer_ID]],Table1[[Customer_ID]:[City]],5,FALSE)</f>
        <v>Rodrigueztown</v>
      </c>
      <c r="D1270">
        <f>VLOOKUP(Table6[[#This Row],[Customer_ID]],Table1[],3,FALSE)</f>
        <v>37</v>
      </c>
      <c r="E1270" t="str">
        <f>VLOOKUP(Table6[[#This Row],[Customer_ID]],Table1[],4,FALSE)</f>
        <v>Male</v>
      </c>
      <c r="F1270" t="str">
        <f>VLOOKUP(Table6[[#This Row],[Customer_ID]],Table1[],6,FALSE)</f>
        <v>Oklahoma</v>
      </c>
      <c r="G1270" t="str">
        <f>VLOOKUP(Table6[[#This Row],[Customer_ID]],Table1[],8,FALSE)</f>
        <v>Gold</v>
      </c>
      <c r="H1270" t="s">
        <v>275</v>
      </c>
      <c r="I1270" s="16">
        <v>45426</v>
      </c>
      <c r="J1270" t="s">
        <v>1707</v>
      </c>
      <c r="K1270" t="str">
        <f>VLOOKUP($J1270,'Product_Dim (2)'!$A$2:$G$101,{3,4,5,6},FALSE)</f>
        <v>Sports</v>
      </c>
      <c r="L1270" t="str">
        <f>VLOOKUP($J1270,'Product_Dim (2)'!$A$2:$G$101,{4,5,6},FALSE)</f>
        <v>Accessories</v>
      </c>
      <c r="M1270" s="6">
        <f t="array" ref="M1270">VLOOKUP($J1270,'Product_Dim (2)'!$A$2:$G$101,{6},FALSE)</f>
        <v>131.24</v>
      </c>
      <c r="N1270">
        <f>VLOOKUP($J1270,'Product_Dim (2)'!$A$2:$G$101,7,FALSE)</f>
        <v>232</v>
      </c>
      <c r="O1270" t="s">
        <v>1782</v>
      </c>
      <c r="P1270" t="str">
        <f>VLOOKUP($O1270,'Store_Dim (2)'!$A$2:$E$21,2,FALSE)</f>
        <v>Mcdonald Inc</v>
      </c>
      <c r="Q1270" t="str">
        <f>VLOOKUP(Table6[[#This Row],[Store_ID]],Table4[],3,FALSE)</f>
        <v>South</v>
      </c>
      <c r="R1270" t="str">
        <f>VLOOKUP(Table6[[#This Row],[Store_ID]],Table4[],4,FALSE)</f>
        <v>Christopherland</v>
      </c>
      <c r="S1270" t="str">
        <f>VLOOKUP(Table6[[#This Row],[Store_ID]],Table4[],5,FALSE)</f>
        <v>Outlet</v>
      </c>
      <c r="T1270">
        <v>1</v>
      </c>
      <c r="U1270" s="6">
        <v>883.36</v>
      </c>
      <c r="V1270" s="10">
        <v>0.11</v>
      </c>
      <c r="W1270" t="s">
        <v>1809</v>
      </c>
      <c r="X1270" s="6">
        <v>786.19040000000007</v>
      </c>
      <c r="AE1270"/>
    </row>
    <row r="1271" spans="1:31" x14ac:dyDescent="0.25">
      <c r="A1271" t="s">
        <v>3078</v>
      </c>
      <c r="B1271" t="str">
        <f>VLOOKUP(Table6[[#This Row],[Customer_ID]],Table1[[Customer_ID]:[Name]],2,FALSE)</f>
        <v>Arthur Warren</v>
      </c>
      <c r="C1271" t="str">
        <f>VLOOKUP(Table6[[#This Row],[Customer_ID]],Table1[[Customer_ID]:[City]],5,FALSE)</f>
        <v>Ericshire</v>
      </c>
      <c r="D1271">
        <f>VLOOKUP(Table6[[#This Row],[Customer_ID]],Table1[],3,FALSE)</f>
        <v>38</v>
      </c>
      <c r="E1271" t="str">
        <f>VLOOKUP(Table6[[#This Row],[Customer_ID]],Table1[],4,FALSE)</f>
        <v>Male</v>
      </c>
      <c r="F1271" t="str">
        <f>VLOOKUP(Table6[[#This Row],[Customer_ID]],Table1[],6,FALSE)</f>
        <v>Nevada</v>
      </c>
      <c r="G1271" t="str">
        <f>VLOOKUP(Table6[[#This Row],[Customer_ID]],Table1[],8,FALSE)</f>
        <v>Gold</v>
      </c>
      <c r="H1271" t="s">
        <v>870</v>
      </c>
      <c r="I1271" s="16">
        <v>45231</v>
      </c>
      <c r="J1271" t="s">
        <v>1669</v>
      </c>
      <c r="K1271" t="str">
        <f>VLOOKUP($J1271,'Product_Dim (2)'!$A$2:$G$101,{3,4,5,6},FALSE)</f>
        <v>Clothing</v>
      </c>
      <c r="L1271" t="str">
        <f>VLOOKUP($J1271,'Product_Dim (2)'!$A$2:$G$101,{4,5,6},FALSE)</f>
        <v>Bottoms</v>
      </c>
      <c r="M1271" s="6">
        <f t="array" ref="M1271">VLOOKUP($J1271,'Product_Dim (2)'!$A$2:$G$101,{6},FALSE)</f>
        <v>218.22</v>
      </c>
      <c r="N1271">
        <f>VLOOKUP($J1271,'Product_Dim (2)'!$A$2:$G$101,7,FALSE)</f>
        <v>224</v>
      </c>
      <c r="O1271" t="s">
        <v>1735</v>
      </c>
      <c r="P1271" t="str">
        <f>VLOOKUP($O1271,'Store_Dim (2)'!$A$2:$E$21,2,FALSE)</f>
        <v>Rivera-Warner</v>
      </c>
      <c r="Q1271" t="str">
        <f>VLOOKUP(Table6[[#This Row],[Store_ID]],Table4[],3,FALSE)</f>
        <v>East</v>
      </c>
      <c r="R1271" t="str">
        <f>VLOOKUP(Table6[[#This Row],[Store_ID]],Table4[],4,FALSE)</f>
        <v>Washingtonfurt</v>
      </c>
      <c r="S1271" t="str">
        <f>VLOOKUP(Table6[[#This Row],[Store_ID]],Table4[],5,FALSE)</f>
        <v>Flagship</v>
      </c>
      <c r="T1271">
        <v>4</v>
      </c>
      <c r="U1271" s="6">
        <v>305.95</v>
      </c>
      <c r="V1271" s="10">
        <v>0.08</v>
      </c>
      <c r="W1271" t="s">
        <v>1809</v>
      </c>
      <c r="X1271" s="6">
        <v>1125.896</v>
      </c>
      <c r="AE1271"/>
    </row>
    <row r="1272" spans="1:31" x14ac:dyDescent="0.25">
      <c r="A1272" t="s">
        <v>3079</v>
      </c>
      <c r="B1272" t="str">
        <f>VLOOKUP(Table6[[#This Row],[Customer_ID]],Table1[[Customer_ID]:[Name]],2,FALSE)</f>
        <v>Terry Moses</v>
      </c>
      <c r="C1272" t="str">
        <f>VLOOKUP(Table6[[#This Row],[Customer_ID]],Table1[[Customer_ID]:[City]],5,FALSE)</f>
        <v>Leahmouth</v>
      </c>
      <c r="D1272">
        <f>VLOOKUP(Table6[[#This Row],[Customer_ID]],Table1[],3,FALSE)</f>
        <v>51</v>
      </c>
      <c r="E1272" t="str">
        <f>VLOOKUP(Table6[[#This Row],[Customer_ID]],Table1[],4,FALSE)</f>
        <v>Female</v>
      </c>
      <c r="F1272" t="str">
        <f>VLOOKUP(Table6[[#This Row],[Customer_ID]],Table1[],6,FALSE)</f>
        <v>Nevada</v>
      </c>
      <c r="G1272" t="str">
        <f>VLOOKUP(Table6[[#This Row],[Customer_ID]],Table1[],8,FALSE)</f>
        <v>Platinum</v>
      </c>
      <c r="H1272" t="s">
        <v>1235</v>
      </c>
      <c r="I1272" s="16">
        <v>45609</v>
      </c>
      <c r="J1272" t="s">
        <v>1647</v>
      </c>
      <c r="K1272" t="str">
        <f>VLOOKUP($J1272,'Product_Dim (2)'!$A$2:$G$101,{3,4,5,6},FALSE)</f>
        <v>Clothing</v>
      </c>
      <c r="L1272" t="str">
        <f>VLOOKUP($J1272,'Product_Dim (2)'!$A$2:$G$101,{4,5,6},FALSE)</f>
        <v>Accessories</v>
      </c>
      <c r="M1272" s="6">
        <f t="array" ref="M1272">VLOOKUP($J1272,'Product_Dim (2)'!$A$2:$G$101,{6},FALSE)</f>
        <v>113.83</v>
      </c>
      <c r="N1272">
        <f>VLOOKUP($J1272,'Product_Dim (2)'!$A$2:$G$101,7,FALSE)</f>
        <v>485</v>
      </c>
      <c r="O1272" t="s">
        <v>1762</v>
      </c>
      <c r="P1272" t="str">
        <f>VLOOKUP($O1272,'Store_Dim (2)'!$A$2:$E$21,2,FALSE)</f>
        <v>Martinez-Mullins</v>
      </c>
      <c r="Q1272" t="str">
        <f>VLOOKUP(Table6[[#This Row],[Store_ID]],Table4[],3,FALSE)</f>
        <v>South</v>
      </c>
      <c r="R1272" t="str">
        <f>VLOOKUP(Table6[[#This Row],[Store_ID]],Table4[],4,FALSE)</f>
        <v>Williamsfurt</v>
      </c>
      <c r="S1272" t="str">
        <f>VLOOKUP(Table6[[#This Row],[Store_ID]],Table4[],5,FALSE)</f>
        <v>Online</v>
      </c>
      <c r="T1272">
        <v>3</v>
      </c>
      <c r="U1272" s="6">
        <v>742.45</v>
      </c>
      <c r="V1272" s="10">
        <v>0.23</v>
      </c>
      <c r="W1272" t="s">
        <v>1812</v>
      </c>
      <c r="X1272" s="6">
        <v>1715.0595000000001</v>
      </c>
      <c r="AE1272"/>
    </row>
    <row r="1273" spans="1:31" x14ac:dyDescent="0.25">
      <c r="A1273" t="s">
        <v>3080</v>
      </c>
      <c r="B1273" t="str">
        <f>VLOOKUP(Table6[[#This Row],[Customer_ID]],Table1[[Customer_ID]:[Name]],2,FALSE)</f>
        <v>Carlos Flores</v>
      </c>
      <c r="C1273" t="str">
        <f>VLOOKUP(Table6[[#This Row],[Customer_ID]],Table1[[Customer_ID]:[City]],5,FALSE)</f>
        <v>North Johnfurt</v>
      </c>
      <c r="D1273">
        <f>VLOOKUP(Table6[[#This Row],[Customer_ID]],Table1[],3,FALSE)</f>
        <v>20</v>
      </c>
      <c r="E1273" t="str">
        <f>VLOOKUP(Table6[[#This Row],[Customer_ID]],Table1[],4,FALSE)</f>
        <v>Male</v>
      </c>
      <c r="F1273" t="str">
        <f>VLOOKUP(Table6[[#This Row],[Customer_ID]],Table1[],6,FALSE)</f>
        <v>Washington</v>
      </c>
      <c r="G1273" t="str">
        <f>VLOOKUP(Table6[[#This Row],[Customer_ID]],Table1[],8,FALSE)</f>
        <v>Gold</v>
      </c>
      <c r="H1273" t="s">
        <v>1100</v>
      </c>
      <c r="I1273" s="16">
        <v>45392</v>
      </c>
      <c r="J1273" t="s">
        <v>1581</v>
      </c>
      <c r="K1273" t="str">
        <f>VLOOKUP($J1273,'Product_Dim (2)'!$A$2:$G$101,{3,4,5,6},FALSE)</f>
        <v>Clothing</v>
      </c>
      <c r="L1273" t="str">
        <f>VLOOKUP($J1273,'Product_Dim (2)'!$A$2:$G$101,{4,5,6},FALSE)</f>
        <v>Accessories</v>
      </c>
      <c r="M1273" s="6">
        <f t="array" ref="M1273">VLOOKUP($J1273,'Product_Dim (2)'!$A$2:$G$101,{6},FALSE)</f>
        <v>174.02</v>
      </c>
      <c r="N1273">
        <f>VLOOKUP($J1273,'Product_Dim (2)'!$A$2:$G$101,7,FALSE)</f>
        <v>268</v>
      </c>
      <c r="O1273" t="s">
        <v>1793</v>
      </c>
      <c r="P1273" t="str">
        <f>VLOOKUP($O1273,'Store_Dim (2)'!$A$2:$E$21,2,FALSE)</f>
        <v>Guerrero-Schmitt</v>
      </c>
      <c r="Q1273" t="str">
        <f>VLOOKUP(Table6[[#This Row],[Store_ID]],Table4[],3,FALSE)</f>
        <v>East</v>
      </c>
      <c r="R1273" t="str">
        <f>VLOOKUP(Table6[[#This Row],[Store_ID]],Table4[],4,FALSE)</f>
        <v>East Stevechester</v>
      </c>
      <c r="S1273" t="str">
        <f>VLOOKUP(Table6[[#This Row],[Store_ID]],Table4[],5,FALSE)</f>
        <v>Flagship</v>
      </c>
      <c r="T1273">
        <v>3</v>
      </c>
      <c r="U1273" s="6">
        <v>336.1</v>
      </c>
      <c r="V1273" s="10">
        <v>0.12</v>
      </c>
      <c r="W1273" t="s">
        <v>1812</v>
      </c>
      <c r="X1273" s="6">
        <v>887.30400000000009</v>
      </c>
      <c r="AE1273"/>
    </row>
    <row r="1274" spans="1:31" x14ac:dyDescent="0.25">
      <c r="A1274" t="s">
        <v>3081</v>
      </c>
      <c r="B1274" t="str">
        <f>VLOOKUP(Table6[[#This Row],[Customer_ID]],Table1[[Customer_ID]:[Name]],2,FALSE)</f>
        <v>Shane Brown</v>
      </c>
      <c r="C1274" t="str">
        <f>VLOOKUP(Table6[[#This Row],[Customer_ID]],Table1[[Customer_ID]:[City]],5,FALSE)</f>
        <v>East Andrea</v>
      </c>
      <c r="D1274">
        <f>VLOOKUP(Table6[[#This Row],[Customer_ID]],Table1[],3,FALSE)</f>
        <v>23</v>
      </c>
      <c r="E1274" t="str">
        <f>VLOOKUP(Table6[[#This Row],[Customer_ID]],Table1[],4,FALSE)</f>
        <v>Female</v>
      </c>
      <c r="F1274" t="str">
        <f>VLOOKUP(Table6[[#This Row],[Customer_ID]],Table1[],6,FALSE)</f>
        <v>Michigan</v>
      </c>
      <c r="G1274" t="str">
        <f>VLOOKUP(Table6[[#This Row],[Customer_ID]],Table1[],8,FALSE)</f>
        <v>Gold</v>
      </c>
      <c r="H1274" t="s">
        <v>1267</v>
      </c>
      <c r="I1274" s="16">
        <v>45876</v>
      </c>
      <c r="J1274" t="s">
        <v>1589</v>
      </c>
      <c r="K1274" t="str">
        <f>VLOOKUP($J1274,'Product_Dim (2)'!$A$2:$G$101,{3,4,5,6},FALSE)</f>
        <v>Home</v>
      </c>
      <c r="L1274" t="str">
        <f>VLOOKUP($J1274,'Product_Dim (2)'!$A$2:$G$101,{4,5,6},FALSE)</f>
        <v>Decor</v>
      </c>
      <c r="M1274" s="6">
        <f t="array" ref="M1274">VLOOKUP($J1274,'Product_Dim (2)'!$A$2:$G$101,{6},FALSE)</f>
        <v>218.48</v>
      </c>
      <c r="N1274">
        <f>VLOOKUP($J1274,'Product_Dim (2)'!$A$2:$G$101,7,FALSE)</f>
        <v>276</v>
      </c>
      <c r="O1274" t="s">
        <v>1762</v>
      </c>
      <c r="P1274" t="str">
        <f>VLOOKUP($O1274,'Store_Dim (2)'!$A$2:$E$21,2,FALSE)</f>
        <v>Martinez-Mullins</v>
      </c>
      <c r="Q1274" t="str">
        <f>VLOOKUP(Table6[[#This Row],[Store_ID]],Table4[],3,FALSE)</f>
        <v>South</v>
      </c>
      <c r="R1274" t="str">
        <f>VLOOKUP(Table6[[#This Row],[Store_ID]],Table4[],4,FALSE)</f>
        <v>Williamsfurt</v>
      </c>
      <c r="S1274" t="str">
        <f>VLOOKUP(Table6[[#This Row],[Store_ID]],Table4[],5,FALSE)</f>
        <v>Online</v>
      </c>
      <c r="T1274">
        <v>3</v>
      </c>
      <c r="U1274" s="6">
        <v>310.36</v>
      </c>
      <c r="V1274" s="10">
        <v>0.14000000000000001</v>
      </c>
      <c r="W1274" t="s">
        <v>1812</v>
      </c>
      <c r="X1274" s="6">
        <v>800.72879999999998</v>
      </c>
      <c r="AE1274"/>
    </row>
    <row r="1275" spans="1:31" x14ac:dyDescent="0.25">
      <c r="A1275" t="s">
        <v>3082</v>
      </c>
      <c r="B1275" t="str">
        <f>VLOOKUP(Table6[[#This Row],[Customer_ID]],Table1[[Customer_ID]:[Name]],2,FALSE)</f>
        <v>Aaron Luna</v>
      </c>
      <c r="C1275" t="str">
        <f>VLOOKUP(Table6[[#This Row],[Customer_ID]],Table1[[Customer_ID]:[City]],5,FALSE)</f>
        <v>Gilltown</v>
      </c>
      <c r="D1275">
        <f>VLOOKUP(Table6[[#This Row],[Customer_ID]],Table1[],3,FALSE)</f>
        <v>21</v>
      </c>
      <c r="E1275" t="str">
        <f>VLOOKUP(Table6[[#This Row],[Customer_ID]],Table1[],4,FALSE)</f>
        <v>Female</v>
      </c>
      <c r="F1275" t="str">
        <f>VLOOKUP(Table6[[#This Row],[Customer_ID]],Table1[],6,FALSE)</f>
        <v>Ohio</v>
      </c>
      <c r="G1275" t="str">
        <f>VLOOKUP(Table6[[#This Row],[Customer_ID]],Table1[],8,FALSE)</f>
        <v>Bronze</v>
      </c>
      <c r="H1275" t="s">
        <v>879</v>
      </c>
      <c r="I1275" s="16">
        <v>45772</v>
      </c>
      <c r="J1275" t="s">
        <v>1727</v>
      </c>
      <c r="K1275" t="str">
        <f>VLOOKUP($J1275,'Product_Dim (2)'!$A$2:$G$101,{3,4,5,6},FALSE)</f>
        <v>Electronics</v>
      </c>
      <c r="L1275" t="str">
        <f>VLOOKUP($J1275,'Product_Dim (2)'!$A$2:$G$101,{4,5,6},FALSE)</f>
        <v>Audio</v>
      </c>
      <c r="M1275" s="6">
        <f t="array" ref="M1275">VLOOKUP($J1275,'Product_Dim (2)'!$A$2:$G$101,{6},FALSE)</f>
        <v>431.67</v>
      </c>
      <c r="N1275">
        <f>VLOOKUP($J1275,'Product_Dim (2)'!$A$2:$G$101,7,FALSE)</f>
        <v>73</v>
      </c>
      <c r="O1275" t="s">
        <v>1765</v>
      </c>
      <c r="P1275" t="str">
        <f>VLOOKUP($O1275,'Store_Dim (2)'!$A$2:$E$21,2,FALSE)</f>
        <v>Bean, Jones and Park</v>
      </c>
      <c r="Q1275" t="str">
        <f>VLOOKUP(Table6[[#This Row],[Store_ID]],Table4[],3,FALSE)</f>
        <v>West</v>
      </c>
      <c r="R1275" t="str">
        <f>VLOOKUP(Table6[[#This Row],[Store_ID]],Table4[],4,FALSE)</f>
        <v>Thompsonborough</v>
      </c>
      <c r="S1275" t="str">
        <f>VLOOKUP(Table6[[#This Row],[Store_ID]],Table4[],5,FALSE)</f>
        <v>Online</v>
      </c>
      <c r="T1275">
        <v>3</v>
      </c>
      <c r="U1275" s="6">
        <v>992.81</v>
      </c>
      <c r="V1275" s="10">
        <v>0.04</v>
      </c>
      <c r="W1275" t="s">
        <v>1809</v>
      </c>
      <c r="X1275" s="6">
        <v>2859.2928000000002</v>
      </c>
      <c r="AE1275"/>
    </row>
    <row r="1276" spans="1:31" x14ac:dyDescent="0.25">
      <c r="A1276" t="s">
        <v>3083</v>
      </c>
      <c r="B1276" t="str">
        <f>VLOOKUP(Table6[[#This Row],[Customer_ID]],Table1[[Customer_ID]:[Name]],2,FALSE)</f>
        <v>Wanda Snyder</v>
      </c>
      <c r="C1276" t="str">
        <f>VLOOKUP(Table6[[#This Row],[Customer_ID]],Table1[[Customer_ID]:[City]],5,FALSE)</f>
        <v>Frostmouth</v>
      </c>
      <c r="D1276">
        <f>VLOOKUP(Table6[[#This Row],[Customer_ID]],Table1[],3,FALSE)</f>
        <v>54</v>
      </c>
      <c r="E1276" t="str">
        <f>VLOOKUP(Table6[[#This Row],[Customer_ID]],Table1[],4,FALSE)</f>
        <v>Male</v>
      </c>
      <c r="F1276" t="str">
        <f>VLOOKUP(Table6[[#This Row],[Customer_ID]],Table1[],6,FALSE)</f>
        <v>Vermont</v>
      </c>
      <c r="G1276" t="str">
        <f>VLOOKUP(Table6[[#This Row],[Customer_ID]],Table1[],8,FALSE)</f>
        <v>Bronze</v>
      </c>
      <c r="H1276" t="s">
        <v>642</v>
      </c>
      <c r="I1276" s="16">
        <v>45217</v>
      </c>
      <c r="J1276" t="s">
        <v>1651</v>
      </c>
      <c r="K1276" t="str">
        <f>VLOOKUP($J1276,'Product_Dim (2)'!$A$2:$G$101,{3,4,5,6},FALSE)</f>
        <v>Beauty</v>
      </c>
      <c r="L1276" t="str">
        <f>VLOOKUP($J1276,'Product_Dim (2)'!$A$2:$G$101,{4,5,6},FALSE)</f>
        <v>Fragrance</v>
      </c>
      <c r="M1276" s="6">
        <f t="array" ref="M1276">VLOOKUP($J1276,'Product_Dim (2)'!$A$2:$G$101,{6},FALSE)</f>
        <v>482.75</v>
      </c>
      <c r="N1276">
        <f>VLOOKUP($J1276,'Product_Dim (2)'!$A$2:$G$101,7,FALSE)</f>
        <v>444</v>
      </c>
      <c r="O1276" t="s">
        <v>1775</v>
      </c>
      <c r="P1276" t="str">
        <f>VLOOKUP($O1276,'Store_Dim (2)'!$A$2:$E$21,2,FALSE)</f>
        <v>Aguirre-Keller</v>
      </c>
      <c r="Q1276" t="str">
        <f>VLOOKUP(Table6[[#This Row],[Store_ID]],Table4[],3,FALSE)</f>
        <v>South</v>
      </c>
      <c r="R1276" t="str">
        <f>VLOOKUP(Table6[[#This Row],[Store_ID]],Table4[],4,FALSE)</f>
        <v>Lake Michael</v>
      </c>
      <c r="S1276" t="str">
        <f>VLOOKUP(Table6[[#This Row],[Store_ID]],Table4[],5,FALSE)</f>
        <v>Online</v>
      </c>
      <c r="T1276">
        <v>3</v>
      </c>
      <c r="U1276" s="6">
        <v>257.11</v>
      </c>
      <c r="V1276" s="10">
        <v>0.26</v>
      </c>
      <c r="W1276" t="s">
        <v>1812</v>
      </c>
      <c r="X1276" s="6">
        <v>570.78420000000006</v>
      </c>
      <c r="AE1276"/>
    </row>
    <row r="1277" spans="1:31" x14ac:dyDescent="0.25">
      <c r="A1277" t="s">
        <v>3084</v>
      </c>
      <c r="B1277" t="str">
        <f>VLOOKUP(Table6[[#This Row],[Customer_ID]],Table1[[Customer_ID]:[Name]],2,FALSE)</f>
        <v>George Davis</v>
      </c>
      <c r="C1277" t="str">
        <f>VLOOKUP(Table6[[#This Row],[Customer_ID]],Table1[[Customer_ID]:[City]],5,FALSE)</f>
        <v xml:space="preserve">    lake lisa</v>
      </c>
      <c r="D1277">
        <f>VLOOKUP(Table6[[#This Row],[Customer_ID]],Table1[],3,FALSE)</f>
        <v>50</v>
      </c>
      <c r="E1277" t="str">
        <f>VLOOKUP(Table6[[#This Row],[Customer_ID]],Table1[],4,FALSE)</f>
        <v>Female</v>
      </c>
      <c r="F1277" t="str">
        <f>VLOOKUP(Table6[[#This Row],[Customer_ID]],Table1[],6,FALSE)</f>
        <v>Massachusetts</v>
      </c>
      <c r="G1277" t="str">
        <f>VLOOKUP(Table6[[#This Row],[Customer_ID]],Table1[],8,FALSE)</f>
        <v>Bronze</v>
      </c>
      <c r="H1277" t="s">
        <v>707</v>
      </c>
      <c r="I1277" s="16">
        <v>45739</v>
      </c>
      <c r="J1277" t="s">
        <v>1721</v>
      </c>
      <c r="K1277" t="str">
        <f>VLOOKUP($J1277,'Product_Dim (2)'!$A$2:$G$101,{3,4,5,6},FALSE)</f>
        <v>Sports</v>
      </c>
      <c r="L1277" t="str">
        <f>VLOOKUP($J1277,'Product_Dim (2)'!$A$2:$G$101,{4,5,6},FALSE)</f>
        <v>Accessories</v>
      </c>
      <c r="M1277" s="6">
        <f t="array" ref="M1277">VLOOKUP($J1277,'Product_Dim (2)'!$A$2:$G$101,{6},FALSE)</f>
        <v>60.65</v>
      </c>
      <c r="N1277">
        <f>VLOOKUP($J1277,'Product_Dim (2)'!$A$2:$G$101,7,FALSE)</f>
        <v>75</v>
      </c>
      <c r="O1277" t="s">
        <v>1777</v>
      </c>
      <c r="P1277" t="str">
        <f>VLOOKUP($O1277,'Store_Dim (2)'!$A$2:$E$21,2,FALSE)</f>
        <v>Thomas, Bridges and Harris</v>
      </c>
      <c r="Q1277" t="str">
        <f>VLOOKUP(Table6[[#This Row],[Store_ID]],Table4[],3,FALSE)</f>
        <v>North</v>
      </c>
      <c r="R1277" t="str">
        <f>VLOOKUP(Table6[[#This Row],[Store_ID]],Table4[],4,FALSE)</f>
        <v>Sabrinatown</v>
      </c>
      <c r="S1277" t="str">
        <f>VLOOKUP(Table6[[#This Row],[Store_ID]],Table4[],5,FALSE)</f>
        <v>Online</v>
      </c>
      <c r="T1277">
        <v>4</v>
      </c>
      <c r="U1277" s="6">
        <v>816.29</v>
      </c>
      <c r="V1277" s="10">
        <v>0.24</v>
      </c>
      <c r="W1277" t="s">
        <v>1809</v>
      </c>
      <c r="X1277" s="6">
        <v>2481.5216</v>
      </c>
      <c r="AE1277"/>
    </row>
    <row r="1278" spans="1:31" x14ac:dyDescent="0.25">
      <c r="A1278" t="s">
        <v>3085</v>
      </c>
      <c r="B1278" t="str">
        <f>VLOOKUP(Table6[[#This Row],[Customer_ID]],Table1[[Customer_ID]:[Name]],2,FALSE)</f>
        <v>Michael Chang</v>
      </c>
      <c r="C1278" t="str">
        <f>VLOOKUP(Table6[[#This Row],[Customer_ID]],Table1[[Customer_ID]:[City]],5,FALSE)</f>
        <v>Kathrynport</v>
      </c>
      <c r="D1278">
        <f>VLOOKUP(Table6[[#This Row],[Customer_ID]],Table1[],3,FALSE)</f>
        <v>50</v>
      </c>
      <c r="E1278" t="str">
        <f>VLOOKUP(Table6[[#This Row],[Customer_ID]],Table1[],4,FALSE)</f>
        <v>Male</v>
      </c>
      <c r="F1278" t="str">
        <f>VLOOKUP(Table6[[#This Row],[Customer_ID]],Table1[],6,FALSE)</f>
        <v>North Carolina</v>
      </c>
      <c r="G1278" t="str">
        <f>VLOOKUP(Table6[[#This Row],[Customer_ID]],Table1[],8,FALSE)</f>
        <v>Platinum</v>
      </c>
      <c r="H1278" t="s">
        <v>417</v>
      </c>
      <c r="I1278" s="16">
        <v>45272</v>
      </c>
      <c r="J1278" t="s">
        <v>1651</v>
      </c>
      <c r="K1278" t="str">
        <f>VLOOKUP($J1278,'Product_Dim (2)'!$A$2:$G$101,{3,4,5,6},FALSE)</f>
        <v>Beauty</v>
      </c>
      <c r="L1278" t="str">
        <f>VLOOKUP($J1278,'Product_Dim (2)'!$A$2:$G$101,{4,5,6},FALSE)</f>
        <v>Fragrance</v>
      </c>
      <c r="M1278" s="6">
        <f t="array" ref="M1278">VLOOKUP($J1278,'Product_Dim (2)'!$A$2:$G$101,{6},FALSE)</f>
        <v>482.75</v>
      </c>
      <c r="N1278">
        <f>VLOOKUP($J1278,'Product_Dim (2)'!$A$2:$G$101,7,FALSE)</f>
        <v>444</v>
      </c>
      <c r="O1278" t="s">
        <v>1777</v>
      </c>
      <c r="P1278" t="str">
        <f>VLOOKUP($O1278,'Store_Dim (2)'!$A$2:$E$21,2,FALSE)</f>
        <v>Thomas, Bridges and Harris</v>
      </c>
      <c r="Q1278" t="str">
        <f>VLOOKUP(Table6[[#This Row],[Store_ID]],Table4[],3,FALSE)</f>
        <v>North</v>
      </c>
      <c r="R1278" t="str">
        <f>VLOOKUP(Table6[[#This Row],[Store_ID]],Table4[],4,FALSE)</f>
        <v>Sabrinatown</v>
      </c>
      <c r="S1278" t="str">
        <f>VLOOKUP(Table6[[#This Row],[Store_ID]],Table4[],5,FALSE)</f>
        <v>Online</v>
      </c>
      <c r="T1278">
        <v>4</v>
      </c>
      <c r="U1278" s="6">
        <v>755.82</v>
      </c>
      <c r="V1278" s="10">
        <v>0.22</v>
      </c>
      <c r="W1278" t="s">
        <v>1812</v>
      </c>
      <c r="X1278" s="6">
        <v>2358.1583999999998</v>
      </c>
      <c r="AE1278"/>
    </row>
    <row r="1279" spans="1:31" x14ac:dyDescent="0.25">
      <c r="A1279" t="s">
        <v>3086</v>
      </c>
      <c r="B1279" t="str">
        <f>VLOOKUP(Table6[[#This Row],[Customer_ID]],Table1[[Customer_ID]:[Name]],2,FALSE)</f>
        <v>Jeremy Harris</v>
      </c>
      <c r="C1279" t="str">
        <f>VLOOKUP(Table6[[#This Row],[Customer_ID]],Table1[[Customer_ID]:[City]],5,FALSE)</f>
        <v>Thomastown</v>
      </c>
      <c r="D1279">
        <f>VLOOKUP(Table6[[#This Row],[Customer_ID]],Table1[],3,FALSE)</f>
        <v>59</v>
      </c>
      <c r="E1279" t="str">
        <f>VLOOKUP(Table6[[#This Row],[Customer_ID]],Table1[],4,FALSE)</f>
        <v>Female</v>
      </c>
      <c r="F1279" t="str">
        <f>VLOOKUP(Table6[[#This Row],[Customer_ID]],Table1[],6,FALSE)</f>
        <v>Ohio</v>
      </c>
      <c r="G1279" t="str">
        <f>VLOOKUP(Table6[[#This Row],[Customer_ID]],Table1[],8,FALSE)</f>
        <v>Bronze</v>
      </c>
      <c r="H1279" t="s">
        <v>23</v>
      </c>
      <c r="I1279" s="16">
        <v>45524</v>
      </c>
      <c r="J1279" t="s">
        <v>1526</v>
      </c>
      <c r="K1279" t="str">
        <f>VLOOKUP($J1279,'Product_Dim (2)'!$A$2:$G$101,{3,4,5,6},FALSE)</f>
        <v>Electronics</v>
      </c>
      <c r="L1279" t="str">
        <f>VLOOKUP($J1279,'Product_Dim (2)'!$A$2:$G$101,{4,5,6},FALSE)</f>
        <v>Computer</v>
      </c>
      <c r="M1279" s="6">
        <f t="array" ref="M1279">VLOOKUP($J1279,'Product_Dim (2)'!$A$2:$G$101,{6},FALSE)</f>
        <v>112.42</v>
      </c>
      <c r="N1279">
        <f>VLOOKUP($J1279,'Product_Dim (2)'!$A$2:$G$101,7,FALSE)</f>
        <v>416</v>
      </c>
      <c r="O1279" t="s">
        <v>1782</v>
      </c>
      <c r="P1279" t="str">
        <f>VLOOKUP($O1279,'Store_Dim (2)'!$A$2:$E$21,2,FALSE)</f>
        <v>Mcdonald Inc</v>
      </c>
      <c r="Q1279" t="str">
        <f>VLOOKUP(Table6[[#This Row],[Store_ID]],Table4[],3,FALSE)</f>
        <v>South</v>
      </c>
      <c r="R1279" t="str">
        <f>VLOOKUP(Table6[[#This Row],[Store_ID]],Table4[],4,FALSE)</f>
        <v>Christopherland</v>
      </c>
      <c r="S1279" t="str">
        <f>VLOOKUP(Table6[[#This Row],[Store_ID]],Table4[],5,FALSE)</f>
        <v>Outlet</v>
      </c>
      <c r="T1279">
        <v>1</v>
      </c>
      <c r="U1279" s="6">
        <v>449.6</v>
      </c>
      <c r="V1279" s="10">
        <v>0.01</v>
      </c>
      <c r="W1279" t="s">
        <v>1809</v>
      </c>
      <c r="X1279" s="6">
        <v>445.10399999999998</v>
      </c>
      <c r="AE1279"/>
    </row>
    <row r="1280" spans="1:31" x14ac:dyDescent="0.25">
      <c r="A1280" t="s">
        <v>3087</v>
      </c>
      <c r="B1280" t="str">
        <f>VLOOKUP(Table6[[#This Row],[Customer_ID]],Table1[[Customer_ID]:[Name]],2,FALSE)</f>
        <v>Jeffrey Mccarthy</v>
      </c>
      <c r="C1280" t="str">
        <f>VLOOKUP(Table6[[#This Row],[Customer_ID]],Table1[[Customer_ID]:[City]],5,FALSE)</f>
        <v>North Samuel</v>
      </c>
      <c r="D1280">
        <f>VLOOKUP(Table6[[#This Row],[Customer_ID]],Table1[],3,FALSE)</f>
        <v>25</v>
      </c>
      <c r="E1280" t="str">
        <f>VLOOKUP(Table6[[#This Row],[Customer_ID]],Table1[],4,FALSE)</f>
        <v>Female</v>
      </c>
      <c r="F1280" t="str">
        <f>VLOOKUP(Table6[[#This Row],[Customer_ID]],Table1[],6,FALSE)</f>
        <v>Nebraska</v>
      </c>
      <c r="G1280" t="str">
        <f>VLOOKUP(Table6[[#This Row],[Customer_ID]],Table1[],8,FALSE)</f>
        <v>Bronze</v>
      </c>
      <c r="H1280" t="s">
        <v>1089</v>
      </c>
      <c r="I1280" s="16">
        <v>45481</v>
      </c>
      <c r="J1280" t="s">
        <v>1559</v>
      </c>
      <c r="K1280" t="str">
        <f>VLOOKUP($J1280,'Product_Dim (2)'!$A$2:$G$101,{3,4,5,6},FALSE)</f>
        <v>Home</v>
      </c>
      <c r="L1280" t="str">
        <f>VLOOKUP($J1280,'Product_Dim (2)'!$A$2:$G$101,{4,5,6},FALSE)</f>
        <v>Decor</v>
      </c>
      <c r="M1280" s="6">
        <f t="array" ref="M1280">VLOOKUP($J1280,'Product_Dim (2)'!$A$2:$G$101,{6},FALSE)</f>
        <v>48.01</v>
      </c>
      <c r="N1280">
        <f>VLOOKUP($J1280,'Product_Dim (2)'!$A$2:$G$101,7,FALSE)</f>
        <v>439</v>
      </c>
      <c r="O1280" t="s">
        <v>1735</v>
      </c>
      <c r="P1280" t="str">
        <f>VLOOKUP($O1280,'Store_Dim (2)'!$A$2:$E$21,2,FALSE)</f>
        <v>Rivera-Warner</v>
      </c>
      <c r="Q1280" t="str">
        <f>VLOOKUP(Table6[[#This Row],[Store_ID]],Table4[],3,FALSE)</f>
        <v>East</v>
      </c>
      <c r="R1280" t="str">
        <f>VLOOKUP(Table6[[#This Row],[Store_ID]],Table4[],4,FALSE)</f>
        <v>Washingtonfurt</v>
      </c>
      <c r="S1280" t="str">
        <f>VLOOKUP(Table6[[#This Row],[Store_ID]],Table4[],5,FALSE)</f>
        <v>Flagship</v>
      </c>
      <c r="T1280">
        <v>2</v>
      </c>
      <c r="U1280" s="6">
        <v>779.29</v>
      </c>
      <c r="V1280" s="10">
        <v>0.12</v>
      </c>
      <c r="W1280" t="s">
        <v>1812</v>
      </c>
      <c r="X1280" s="6">
        <v>1371.5504000000001</v>
      </c>
      <c r="AE1280"/>
    </row>
    <row r="1281" spans="1:31" x14ac:dyDescent="0.25">
      <c r="A1281" t="s">
        <v>3088</v>
      </c>
      <c r="B1281" t="str">
        <f>VLOOKUP(Table6[[#This Row],[Customer_ID]],Table1[[Customer_ID]:[Name]],2,FALSE)</f>
        <v>David Pierce</v>
      </c>
      <c r="C1281" t="str">
        <f>VLOOKUP(Table6[[#This Row],[Customer_ID]],Table1[[Customer_ID]:[City]],5,FALSE)</f>
        <v>Grayland</v>
      </c>
      <c r="D1281">
        <f>VLOOKUP(Table6[[#This Row],[Customer_ID]],Table1[],3,FALSE)</f>
        <v>45</v>
      </c>
      <c r="E1281" t="str">
        <f>VLOOKUP(Table6[[#This Row],[Customer_ID]],Table1[],4,FALSE)</f>
        <v>Female</v>
      </c>
      <c r="F1281" t="str">
        <f>VLOOKUP(Table6[[#This Row],[Customer_ID]],Table1[],6,FALSE)</f>
        <v>Washington</v>
      </c>
      <c r="G1281" t="str">
        <f>VLOOKUP(Table6[[#This Row],[Customer_ID]],Table1[],8,FALSE)</f>
        <v>Platinum</v>
      </c>
      <c r="H1281" t="s">
        <v>1415</v>
      </c>
      <c r="I1281" s="16">
        <v>45267</v>
      </c>
      <c r="J1281" t="s">
        <v>1685</v>
      </c>
      <c r="K1281" t="str">
        <f>VLOOKUP($J1281,'Product_Dim (2)'!$A$2:$G$101,{3,4,5,6},FALSE)</f>
        <v>Electronics</v>
      </c>
      <c r="L1281" t="str">
        <f>VLOOKUP($J1281,'Product_Dim (2)'!$A$2:$G$101,{4,5,6},FALSE)</f>
        <v>Appliances</v>
      </c>
      <c r="M1281" s="6">
        <f t="array" ref="M1281">VLOOKUP($J1281,'Product_Dim (2)'!$A$2:$G$101,{6},FALSE)</f>
        <v>480.9</v>
      </c>
      <c r="N1281">
        <f>VLOOKUP($J1281,'Product_Dim (2)'!$A$2:$G$101,7,FALSE)</f>
        <v>104</v>
      </c>
      <c r="O1281" t="s">
        <v>1790</v>
      </c>
      <c r="P1281" t="str">
        <f>VLOOKUP($O1281,'Store_Dim (2)'!$A$2:$E$21,2,FALSE)</f>
        <v>Holloway Ltd</v>
      </c>
      <c r="Q1281" t="str">
        <f>VLOOKUP(Table6[[#This Row],[Store_ID]],Table4[],3,FALSE)</f>
        <v>North</v>
      </c>
      <c r="R1281" t="str">
        <f>VLOOKUP(Table6[[#This Row],[Store_ID]],Table4[],4,FALSE)</f>
        <v>Bensonhaven</v>
      </c>
      <c r="S1281" t="str">
        <f>VLOOKUP(Table6[[#This Row],[Store_ID]],Table4[],5,FALSE)</f>
        <v>Flagship</v>
      </c>
      <c r="T1281">
        <v>1</v>
      </c>
      <c r="U1281" s="6">
        <v>748.75</v>
      </c>
      <c r="V1281" s="10">
        <v>0.1</v>
      </c>
      <c r="W1281" t="s">
        <v>1812</v>
      </c>
      <c r="X1281" s="6">
        <v>673.875</v>
      </c>
      <c r="AE1281"/>
    </row>
    <row r="1282" spans="1:31" x14ac:dyDescent="0.25">
      <c r="A1282" t="s">
        <v>3089</v>
      </c>
      <c r="B1282" t="str">
        <f>VLOOKUP(Table6[[#This Row],[Customer_ID]],Table1[[Customer_ID]:[Name]],2,FALSE)</f>
        <v>Erin Ward</v>
      </c>
      <c r="C1282" t="str">
        <f>VLOOKUP(Table6[[#This Row],[Customer_ID]],Table1[[Customer_ID]:[City]],5,FALSE)</f>
        <v>New Brianchester</v>
      </c>
      <c r="D1282">
        <f>VLOOKUP(Table6[[#This Row],[Customer_ID]],Table1[],3,FALSE)</f>
        <v>60</v>
      </c>
      <c r="E1282" t="str">
        <f>VLOOKUP(Table6[[#This Row],[Customer_ID]],Table1[],4,FALSE)</f>
        <v>Male</v>
      </c>
      <c r="F1282" t="str">
        <f>VLOOKUP(Table6[[#This Row],[Customer_ID]],Table1[],6,FALSE)</f>
        <v>New York</v>
      </c>
      <c r="G1282" t="str">
        <f>VLOOKUP(Table6[[#This Row],[Customer_ID]],Table1[],8,FALSE)</f>
        <v>Bronze</v>
      </c>
      <c r="H1282" t="s">
        <v>592</v>
      </c>
      <c r="I1282" s="16">
        <v>45328</v>
      </c>
      <c r="J1282" t="s">
        <v>1709</v>
      </c>
      <c r="K1282" t="str">
        <f>VLOOKUP($J1282,'Product_Dim (2)'!$A$2:$G$101,{3,4,5,6},FALSE)</f>
        <v>Beauty</v>
      </c>
      <c r="L1282" t="str">
        <f>VLOOKUP($J1282,'Product_Dim (2)'!$A$2:$G$101,{4,5,6},FALSE)</f>
        <v>Makeup</v>
      </c>
      <c r="M1282" s="6">
        <f t="array" ref="M1282">VLOOKUP($J1282,'Product_Dim (2)'!$A$2:$G$101,{6},FALSE)</f>
        <v>183.04</v>
      </c>
      <c r="N1282">
        <f>VLOOKUP($J1282,'Product_Dim (2)'!$A$2:$G$101,7,FALSE)</f>
        <v>457</v>
      </c>
      <c r="O1282" t="s">
        <v>1735</v>
      </c>
      <c r="P1282" t="str">
        <f>VLOOKUP($O1282,'Store_Dim (2)'!$A$2:$E$21,2,FALSE)</f>
        <v>Rivera-Warner</v>
      </c>
      <c r="Q1282" t="str">
        <f>VLOOKUP(Table6[[#This Row],[Store_ID]],Table4[],3,FALSE)</f>
        <v>East</v>
      </c>
      <c r="R1282" t="str">
        <f>VLOOKUP(Table6[[#This Row],[Store_ID]],Table4[],4,FALSE)</f>
        <v>Washingtonfurt</v>
      </c>
      <c r="S1282" t="str">
        <f>VLOOKUP(Table6[[#This Row],[Store_ID]],Table4[],5,FALSE)</f>
        <v>Flagship</v>
      </c>
      <c r="T1282">
        <v>2</v>
      </c>
      <c r="U1282" s="6">
        <v>121.67</v>
      </c>
      <c r="V1282" s="10">
        <v>0.08</v>
      </c>
      <c r="W1282" t="s">
        <v>1812</v>
      </c>
      <c r="X1282" s="6">
        <v>223.87280000000001</v>
      </c>
      <c r="AE1282"/>
    </row>
    <row r="1283" spans="1:31" x14ac:dyDescent="0.25">
      <c r="A1283" t="s">
        <v>3090</v>
      </c>
      <c r="B1283" t="str">
        <f>VLOOKUP(Table6[[#This Row],[Customer_ID]],Table1[[Customer_ID]:[Name]],2,FALSE)</f>
        <v>Darrell Miller</v>
      </c>
      <c r="C1283" t="str">
        <f>VLOOKUP(Table6[[#This Row],[Customer_ID]],Table1[[Customer_ID]:[City]],5,FALSE)</f>
        <v>Port Carol</v>
      </c>
      <c r="D1283">
        <f>VLOOKUP(Table6[[#This Row],[Customer_ID]],Table1[],3,FALSE)</f>
        <v>59</v>
      </c>
      <c r="E1283" t="str">
        <f>VLOOKUP(Table6[[#This Row],[Customer_ID]],Table1[],4,FALSE)</f>
        <v>Female</v>
      </c>
      <c r="F1283" t="str">
        <f>VLOOKUP(Table6[[#This Row],[Customer_ID]],Table1[],6,FALSE)</f>
        <v>Florida</v>
      </c>
      <c r="G1283" t="str">
        <f>VLOOKUP(Table6[[#This Row],[Customer_ID]],Table1[],8,FALSE)</f>
        <v>Platinum</v>
      </c>
      <c r="H1283" t="s">
        <v>1496</v>
      </c>
      <c r="I1283" s="16">
        <v>45787</v>
      </c>
      <c r="J1283" t="s">
        <v>1629</v>
      </c>
      <c r="K1283" t="str">
        <f>VLOOKUP($J1283,'Product_Dim (2)'!$A$2:$G$101,{3,4,5,6},FALSE)</f>
        <v>Beauty</v>
      </c>
      <c r="L1283" t="str">
        <f>VLOOKUP($J1283,'Product_Dim (2)'!$A$2:$G$101,{4,5,6},FALSE)</f>
        <v>Fragrance</v>
      </c>
      <c r="M1283" s="6">
        <f t="array" ref="M1283">VLOOKUP($J1283,'Product_Dim (2)'!$A$2:$G$101,{6},FALSE)</f>
        <v>43.29</v>
      </c>
      <c r="N1283">
        <f>VLOOKUP($J1283,'Product_Dim (2)'!$A$2:$G$101,7,FALSE)</f>
        <v>267</v>
      </c>
      <c r="O1283" t="s">
        <v>1784</v>
      </c>
      <c r="P1283" t="str">
        <f>VLOOKUP($O1283,'Store_Dim (2)'!$A$2:$E$21,2,FALSE)</f>
        <v>Shelton PLC</v>
      </c>
      <c r="Q1283" t="str">
        <f>VLOOKUP(Table6[[#This Row],[Store_ID]],Table4[],3,FALSE)</f>
        <v>North</v>
      </c>
      <c r="R1283" t="str">
        <f>VLOOKUP(Table6[[#This Row],[Store_ID]],Table4[],4,FALSE)</f>
        <v>East Jenniferstad</v>
      </c>
      <c r="S1283" t="str">
        <f>VLOOKUP(Table6[[#This Row],[Store_ID]],Table4[],5,FALSE)</f>
        <v>Flagship</v>
      </c>
      <c r="T1283">
        <v>3</v>
      </c>
      <c r="U1283" s="6">
        <v>225.14</v>
      </c>
      <c r="V1283" s="10">
        <v>0.15</v>
      </c>
      <c r="W1283" t="s">
        <v>1812</v>
      </c>
      <c r="X1283" s="6">
        <v>574.10699999999997</v>
      </c>
      <c r="AE1283"/>
    </row>
    <row r="1284" spans="1:31" x14ac:dyDescent="0.25">
      <c r="A1284" t="s">
        <v>3091</v>
      </c>
      <c r="B1284" t="str">
        <f>VLOOKUP(Table6[[#This Row],[Customer_ID]],Table1[[Customer_ID]:[Name]],2,FALSE)</f>
        <v>Darren Burton</v>
      </c>
      <c r="C1284" t="str">
        <f>VLOOKUP(Table6[[#This Row],[Customer_ID]],Table1[[Customer_ID]:[City]],5,FALSE)</f>
        <v>Lake Alice</v>
      </c>
      <c r="D1284">
        <f>VLOOKUP(Table6[[#This Row],[Customer_ID]],Table1[],3,FALSE)</f>
        <v>21</v>
      </c>
      <c r="E1284" t="str">
        <f>VLOOKUP(Table6[[#This Row],[Customer_ID]],Table1[],4,FALSE)</f>
        <v>Female</v>
      </c>
      <c r="F1284" t="str">
        <f>VLOOKUP(Table6[[#This Row],[Customer_ID]],Table1[],6,FALSE)</f>
        <v>Tennessee</v>
      </c>
      <c r="G1284" t="str">
        <f>VLOOKUP(Table6[[#This Row],[Customer_ID]],Table1[],8,FALSE)</f>
        <v>Bronze</v>
      </c>
      <c r="H1284" t="s">
        <v>1001</v>
      </c>
      <c r="I1284" s="16">
        <v>45876</v>
      </c>
      <c r="J1284" t="s">
        <v>1589</v>
      </c>
      <c r="K1284" t="str">
        <f>VLOOKUP($J1284,'Product_Dim (2)'!$A$2:$G$101,{3,4,5,6},FALSE)</f>
        <v>Home</v>
      </c>
      <c r="L1284" t="str">
        <f>VLOOKUP($J1284,'Product_Dim (2)'!$A$2:$G$101,{4,5,6},FALSE)</f>
        <v>Decor</v>
      </c>
      <c r="M1284" s="6">
        <f t="array" ref="M1284">VLOOKUP($J1284,'Product_Dim (2)'!$A$2:$G$101,{6},FALSE)</f>
        <v>218.48</v>
      </c>
      <c r="N1284">
        <f>VLOOKUP($J1284,'Product_Dim (2)'!$A$2:$G$101,7,FALSE)</f>
        <v>276</v>
      </c>
      <c r="O1284" t="s">
        <v>1796</v>
      </c>
      <c r="P1284" t="str">
        <f>VLOOKUP($O1284,'Store_Dim (2)'!$A$2:$E$21,2,FALSE)</f>
        <v>Mann-Austin</v>
      </c>
      <c r="Q1284" t="str">
        <f>VLOOKUP(Table6[[#This Row],[Store_ID]],Table4[],3,FALSE)</f>
        <v>East</v>
      </c>
      <c r="R1284" t="str">
        <f>VLOOKUP(Table6[[#This Row],[Store_ID]],Table4[],4,FALSE)</f>
        <v>Vasquezborough</v>
      </c>
      <c r="S1284" t="str">
        <f>VLOOKUP(Table6[[#This Row],[Store_ID]],Table4[],5,FALSE)</f>
        <v>Online</v>
      </c>
      <c r="T1284">
        <v>1</v>
      </c>
      <c r="U1284" s="6">
        <v>654.17999999999995</v>
      </c>
      <c r="V1284" s="10">
        <v>0.19</v>
      </c>
      <c r="W1284" t="s">
        <v>1809</v>
      </c>
      <c r="X1284" s="6">
        <v>529.88580000000002</v>
      </c>
      <c r="AE1284"/>
    </row>
    <row r="1285" spans="1:31" x14ac:dyDescent="0.25">
      <c r="A1285" t="s">
        <v>3092</v>
      </c>
      <c r="B1285" t="str">
        <f>VLOOKUP(Table6[[#This Row],[Customer_ID]],Table1[[Customer_ID]:[Name]],2,FALSE)</f>
        <v>Cheryl Copeland</v>
      </c>
      <c r="C1285" t="str">
        <f>VLOOKUP(Table6[[#This Row],[Customer_ID]],Table1[[Customer_ID]:[City]],5,FALSE)</f>
        <v>Snowmouth</v>
      </c>
      <c r="D1285">
        <f>VLOOKUP(Table6[[#This Row],[Customer_ID]],Table1[],3,FALSE)</f>
        <v>51</v>
      </c>
      <c r="E1285" t="str">
        <f>VLOOKUP(Table6[[#This Row],[Customer_ID]],Table1[],4,FALSE)</f>
        <v>Male</v>
      </c>
      <c r="F1285" t="str">
        <f>VLOOKUP(Table6[[#This Row],[Customer_ID]],Table1[],6,FALSE)</f>
        <v>Maryland</v>
      </c>
      <c r="G1285" t="str">
        <f>VLOOKUP(Table6[[#This Row],[Customer_ID]],Table1[],8,FALSE)</f>
        <v>Platinum</v>
      </c>
      <c r="H1285" t="s">
        <v>215</v>
      </c>
      <c r="I1285" s="16">
        <v>45552</v>
      </c>
      <c r="J1285" t="s">
        <v>1673</v>
      </c>
      <c r="K1285" t="str">
        <f>VLOOKUP($J1285,'Product_Dim (2)'!$A$2:$G$101,{3,4,5,6},FALSE)</f>
        <v>Beauty</v>
      </c>
      <c r="L1285" t="str">
        <f>VLOOKUP($J1285,'Product_Dim (2)'!$A$2:$G$101,{4,5,6},FALSE)</f>
        <v>Haircare</v>
      </c>
      <c r="M1285" s="6">
        <f t="array" ref="M1285">VLOOKUP($J1285,'Product_Dim (2)'!$A$2:$G$101,{6},FALSE)</f>
        <v>214.32</v>
      </c>
      <c r="N1285">
        <f>VLOOKUP($J1285,'Product_Dim (2)'!$A$2:$G$101,7,FALSE)</f>
        <v>383</v>
      </c>
      <c r="O1285" t="s">
        <v>1756</v>
      </c>
      <c r="P1285" t="str">
        <f>VLOOKUP($O1285,'Store_Dim (2)'!$A$2:$E$21,2,FALSE)</f>
        <v>Gray Ltd</v>
      </c>
      <c r="Q1285" t="str">
        <f>VLOOKUP(Table6[[#This Row],[Store_ID]],Table4[],3,FALSE)</f>
        <v>North</v>
      </c>
      <c r="R1285" t="str">
        <f>VLOOKUP(Table6[[#This Row],[Store_ID]],Table4[],4,FALSE)</f>
        <v>New Michaelchester</v>
      </c>
      <c r="S1285" t="str">
        <f>VLOOKUP(Table6[[#This Row],[Store_ID]],Table4[],5,FALSE)</f>
        <v>Outlet</v>
      </c>
      <c r="T1285">
        <v>2</v>
      </c>
      <c r="U1285" s="6">
        <v>504.98</v>
      </c>
      <c r="V1285" s="10">
        <v>0.08</v>
      </c>
      <c r="W1285" t="s">
        <v>1812</v>
      </c>
      <c r="X1285" s="6">
        <v>929.16320000000007</v>
      </c>
      <c r="AE1285"/>
    </row>
    <row r="1286" spans="1:31" x14ac:dyDescent="0.25">
      <c r="A1286" t="s">
        <v>3093</v>
      </c>
      <c r="B1286" t="str">
        <f>VLOOKUP(Table6[[#This Row],[Customer_ID]],Table1[[Customer_ID]:[Name]],2,FALSE)</f>
        <v>Frank Stewart</v>
      </c>
      <c r="C1286" t="str">
        <f>VLOOKUP(Table6[[#This Row],[Customer_ID]],Table1[[Customer_ID]:[City]],5,FALSE)</f>
        <v>Fischerborough</v>
      </c>
      <c r="D1286">
        <f>VLOOKUP(Table6[[#This Row],[Customer_ID]],Table1[],3,FALSE)</f>
        <v>44</v>
      </c>
      <c r="E1286" t="str">
        <f>VLOOKUP(Table6[[#This Row],[Customer_ID]],Table1[],4,FALSE)</f>
        <v>Female</v>
      </c>
      <c r="F1286" t="str">
        <f>VLOOKUP(Table6[[#This Row],[Customer_ID]],Table1[],6,FALSE)</f>
        <v>Delaware</v>
      </c>
      <c r="G1286" t="str">
        <f>VLOOKUP(Table6[[#This Row],[Customer_ID]],Table1[],8,FALSE)</f>
        <v>Bronze</v>
      </c>
      <c r="H1286" t="s">
        <v>1168</v>
      </c>
      <c r="I1286" s="16">
        <v>45823</v>
      </c>
      <c r="J1286" t="s">
        <v>1639</v>
      </c>
      <c r="K1286" t="str">
        <f>VLOOKUP($J1286,'Product_Dim (2)'!$A$2:$G$101,{3,4,5,6},FALSE)</f>
        <v>Sports</v>
      </c>
      <c r="L1286" t="str">
        <f>VLOOKUP($J1286,'Product_Dim (2)'!$A$2:$G$101,{4,5,6},FALSE)</f>
        <v>Accessories</v>
      </c>
      <c r="M1286" s="6">
        <f t="array" ref="M1286">VLOOKUP($J1286,'Product_Dim (2)'!$A$2:$G$101,{6},FALSE)</f>
        <v>434.84</v>
      </c>
      <c r="N1286">
        <f>VLOOKUP($J1286,'Product_Dim (2)'!$A$2:$G$101,7,FALSE)</f>
        <v>185</v>
      </c>
      <c r="O1286" t="s">
        <v>1765</v>
      </c>
      <c r="P1286" t="str">
        <f>VLOOKUP($O1286,'Store_Dim (2)'!$A$2:$E$21,2,FALSE)</f>
        <v>Bean, Jones and Park</v>
      </c>
      <c r="Q1286" t="str">
        <f>VLOOKUP(Table6[[#This Row],[Store_ID]],Table4[],3,FALSE)</f>
        <v>West</v>
      </c>
      <c r="R1286" t="str">
        <f>VLOOKUP(Table6[[#This Row],[Store_ID]],Table4[],4,FALSE)</f>
        <v>Thompsonborough</v>
      </c>
      <c r="S1286" t="str">
        <f>VLOOKUP(Table6[[#This Row],[Store_ID]],Table4[],5,FALSE)</f>
        <v>Online</v>
      </c>
      <c r="T1286">
        <v>2</v>
      </c>
      <c r="U1286" s="6">
        <v>623.20000000000005</v>
      </c>
      <c r="V1286" s="10">
        <v>0.14000000000000001</v>
      </c>
      <c r="W1286" t="s">
        <v>1812</v>
      </c>
      <c r="X1286" s="6">
        <v>1071.904</v>
      </c>
      <c r="AE1286"/>
    </row>
    <row r="1287" spans="1:31" x14ac:dyDescent="0.25">
      <c r="A1287" t="s">
        <v>3094</v>
      </c>
      <c r="B1287" t="str">
        <f>VLOOKUP(Table6[[#This Row],[Customer_ID]],Table1[[Customer_ID]:[Name]],2,FALSE)</f>
        <v>Andrew Smith</v>
      </c>
      <c r="C1287" t="str">
        <f>VLOOKUP(Table6[[#This Row],[Customer_ID]],Table1[[Customer_ID]:[City]],5,FALSE)</f>
        <v>East Matthew</v>
      </c>
      <c r="D1287">
        <f>VLOOKUP(Table6[[#This Row],[Customer_ID]],Table1[],3,FALSE)</f>
        <v>60</v>
      </c>
      <c r="E1287" t="str">
        <f>VLOOKUP(Table6[[#This Row],[Customer_ID]],Table1[],4,FALSE)</f>
        <v>Male</v>
      </c>
      <c r="F1287" t="str">
        <f>VLOOKUP(Table6[[#This Row],[Customer_ID]],Table1[],6,FALSE)</f>
        <v>Wisconsin</v>
      </c>
      <c r="G1287" t="str">
        <f>VLOOKUP(Table6[[#This Row],[Customer_ID]],Table1[],8,FALSE)</f>
        <v>Bronze</v>
      </c>
      <c r="H1287" t="s">
        <v>1012</v>
      </c>
      <c r="I1287" s="16">
        <v>45622</v>
      </c>
      <c r="J1287" t="s">
        <v>1538</v>
      </c>
      <c r="K1287" t="str">
        <f>VLOOKUP($J1287,'Product_Dim (2)'!$A$2:$G$101,{3,4,5,6},FALSE)</f>
        <v>Clothing</v>
      </c>
      <c r="L1287" t="str">
        <f>VLOOKUP($J1287,'Product_Dim (2)'!$A$2:$G$101,{4,5,6},FALSE)</f>
        <v>Accessories</v>
      </c>
      <c r="M1287" s="6">
        <f t="array" ref="M1287">VLOOKUP($J1287,'Product_Dim (2)'!$A$2:$G$101,{6},FALSE)</f>
        <v>261</v>
      </c>
      <c r="N1287">
        <f>VLOOKUP($J1287,'Product_Dim (2)'!$A$2:$G$101,7,FALSE)</f>
        <v>59</v>
      </c>
      <c r="O1287" t="s">
        <v>1787</v>
      </c>
      <c r="P1287" t="str">
        <f>VLOOKUP($O1287,'Store_Dim (2)'!$A$2:$E$21,2,FALSE)</f>
        <v>Frederick-Wright</v>
      </c>
      <c r="Q1287" t="str">
        <f>VLOOKUP(Table6[[#This Row],[Store_ID]],Table4[],3,FALSE)</f>
        <v>West</v>
      </c>
      <c r="R1287" t="str">
        <f>VLOOKUP(Table6[[#This Row],[Store_ID]],Table4[],4,FALSE)</f>
        <v>New Jimmymouth</v>
      </c>
      <c r="S1287" t="str">
        <f>VLOOKUP(Table6[[#This Row],[Store_ID]],Table4[],5,FALSE)</f>
        <v>Flagship</v>
      </c>
      <c r="T1287">
        <v>2</v>
      </c>
      <c r="U1287" s="6">
        <v>530.54</v>
      </c>
      <c r="V1287" s="10">
        <v>0.28000000000000003</v>
      </c>
      <c r="W1287" t="s">
        <v>1812</v>
      </c>
      <c r="X1287" s="6">
        <v>763.97759999999994</v>
      </c>
      <c r="AE1287"/>
    </row>
    <row r="1288" spans="1:31" x14ac:dyDescent="0.25">
      <c r="A1288" t="s">
        <v>3095</v>
      </c>
      <c r="B1288" t="str">
        <f>VLOOKUP(Table6[[#This Row],[Customer_ID]],Table1[[Customer_ID]:[Name]],2,FALSE)</f>
        <v>Brandon Mcbride</v>
      </c>
      <c r="C1288" t="str">
        <f>VLOOKUP(Table6[[#This Row],[Customer_ID]],Table1[[Customer_ID]:[City]],5,FALSE)</f>
        <v>Kellyside</v>
      </c>
      <c r="D1288">
        <f>VLOOKUP(Table6[[#This Row],[Customer_ID]],Table1[],3,FALSE)</f>
        <v>63</v>
      </c>
      <c r="E1288" t="str">
        <f>VLOOKUP(Table6[[#This Row],[Customer_ID]],Table1[],4,FALSE)</f>
        <v>Female</v>
      </c>
      <c r="F1288" t="str">
        <f>VLOOKUP(Table6[[#This Row],[Customer_ID]],Table1[],6,FALSE)</f>
        <v>Alaska</v>
      </c>
      <c r="G1288" t="str">
        <f>VLOOKUP(Table6[[#This Row],[Customer_ID]],Table1[],8,FALSE)</f>
        <v>Platinum</v>
      </c>
      <c r="H1288" t="s">
        <v>1129</v>
      </c>
      <c r="I1288" s="16">
        <v>45810</v>
      </c>
      <c r="J1288" t="s">
        <v>1526</v>
      </c>
      <c r="K1288" t="str">
        <f>VLOOKUP($J1288,'Product_Dim (2)'!$A$2:$G$101,{3,4,5,6},FALSE)</f>
        <v>Electronics</v>
      </c>
      <c r="L1288" t="str">
        <f>VLOOKUP($J1288,'Product_Dim (2)'!$A$2:$G$101,{4,5,6},FALSE)</f>
        <v>Computer</v>
      </c>
      <c r="M1288" s="6">
        <f t="array" ref="M1288">VLOOKUP($J1288,'Product_Dim (2)'!$A$2:$G$101,{6},FALSE)</f>
        <v>112.42</v>
      </c>
      <c r="N1288">
        <f>VLOOKUP($J1288,'Product_Dim (2)'!$A$2:$G$101,7,FALSE)</f>
        <v>416</v>
      </c>
      <c r="O1288" t="s">
        <v>1787</v>
      </c>
      <c r="P1288" t="str">
        <f>VLOOKUP($O1288,'Store_Dim (2)'!$A$2:$E$21,2,FALSE)</f>
        <v>Frederick-Wright</v>
      </c>
      <c r="Q1288" t="str">
        <f>VLOOKUP(Table6[[#This Row],[Store_ID]],Table4[],3,FALSE)</f>
        <v>West</v>
      </c>
      <c r="R1288" t="str">
        <f>VLOOKUP(Table6[[#This Row],[Store_ID]],Table4[],4,FALSE)</f>
        <v>New Jimmymouth</v>
      </c>
      <c r="S1288" t="str">
        <f>VLOOKUP(Table6[[#This Row],[Store_ID]],Table4[],5,FALSE)</f>
        <v>Flagship</v>
      </c>
      <c r="T1288">
        <v>3</v>
      </c>
      <c r="U1288" s="6">
        <v>279.45</v>
      </c>
      <c r="V1288" s="10">
        <v>0.15</v>
      </c>
      <c r="W1288" t="s">
        <v>1812</v>
      </c>
      <c r="X1288" s="6">
        <v>712.59749999999985</v>
      </c>
      <c r="AE1288"/>
    </row>
    <row r="1289" spans="1:31" x14ac:dyDescent="0.25">
      <c r="A1289" t="s">
        <v>3096</v>
      </c>
      <c r="B1289" t="str">
        <f>VLOOKUP(Table6[[#This Row],[Customer_ID]],Table1[[Customer_ID]:[Name]],2,FALSE)</f>
        <v>Cynthia Payne</v>
      </c>
      <c r="C1289" t="str">
        <f>VLOOKUP(Table6[[#This Row],[Customer_ID]],Table1[[Customer_ID]:[City]],5,FALSE)</f>
        <v>South Gina</v>
      </c>
      <c r="D1289">
        <f>VLOOKUP(Table6[[#This Row],[Customer_ID]],Table1[],3,FALSE)</f>
        <v>32</v>
      </c>
      <c r="E1289" t="str">
        <f>VLOOKUP(Table6[[#This Row],[Customer_ID]],Table1[],4,FALSE)</f>
        <v>Female</v>
      </c>
      <c r="F1289" t="str">
        <f>VLOOKUP(Table6[[#This Row],[Customer_ID]],Table1[],6,FALSE)</f>
        <v>Kentucky</v>
      </c>
      <c r="G1289" t="str">
        <f>VLOOKUP(Table6[[#This Row],[Customer_ID]],Table1[],8,FALSE)</f>
        <v>Bronze</v>
      </c>
      <c r="H1289" t="s">
        <v>842</v>
      </c>
      <c r="I1289" s="16">
        <v>45645</v>
      </c>
      <c r="J1289" t="s">
        <v>1555</v>
      </c>
      <c r="K1289" t="str">
        <f>VLOOKUP($J1289,'Product_Dim (2)'!$A$2:$G$101,{3,4,5,6},FALSE)</f>
        <v>Beauty</v>
      </c>
      <c r="L1289" t="str">
        <f>VLOOKUP($J1289,'Product_Dim (2)'!$A$2:$G$101,{4,5,6},FALSE)</f>
        <v>Haircare</v>
      </c>
      <c r="M1289" s="6">
        <f t="array" ref="M1289">VLOOKUP($J1289,'Product_Dim (2)'!$A$2:$G$101,{6},FALSE)</f>
        <v>115.82</v>
      </c>
      <c r="N1289">
        <f>VLOOKUP($J1289,'Product_Dim (2)'!$A$2:$G$101,7,FALSE)</f>
        <v>460</v>
      </c>
      <c r="O1289" t="s">
        <v>1765</v>
      </c>
      <c r="P1289" t="str">
        <f>VLOOKUP($O1289,'Store_Dim (2)'!$A$2:$E$21,2,FALSE)</f>
        <v>Bean, Jones and Park</v>
      </c>
      <c r="Q1289" t="str">
        <f>VLOOKUP(Table6[[#This Row],[Store_ID]],Table4[],3,FALSE)</f>
        <v>West</v>
      </c>
      <c r="R1289" t="str">
        <f>VLOOKUP(Table6[[#This Row],[Store_ID]],Table4[],4,FALSE)</f>
        <v>Thompsonborough</v>
      </c>
      <c r="S1289" t="str">
        <f>VLOOKUP(Table6[[#This Row],[Store_ID]],Table4[],5,FALSE)</f>
        <v>Online</v>
      </c>
      <c r="T1289">
        <v>3</v>
      </c>
      <c r="U1289" s="6">
        <v>906.99</v>
      </c>
      <c r="V1289" s="10">
        <v>0.26</v>
      </c>
      <c r="W1289" t="s">
        <v>1812</v>
      </c>
      <c r="X1289" s="6">
        <v>2013.5178000000001</v>
      </c>
      <c r="AE1289"/>
    </row>
    <row r="1290" spans="1:31" x14ac:dyDescent="0.25">
      <c r="A1290" t="s">
        <v>3097</v>
      </c>
      <c r="B1290" t="str">
        <f>VLOOKUP(Table6[[#This Row],[Customer_ID]],Table1[[Customer_ID]:[Name]],2,FALSE)</f>
        <v>Eric Singh</v>
      </c>
      <c r="C1290" t="str">
        <f>VLOOKUP(Table6[[#This Row],[Customer_ID]],Table1[[Customer_ID]:[City]],5,FALSE)</f>
        <v>Port Lisa</v>
      </c>
      <c r="D1290">
        <f>VLOOKUP(Table6[[#This Row],[Customer_ID]],Table1[],3,FALSE)</f>
        <v>29</v>
      </c>
      <c r="E1290" t="str">
        <f>VLOOKUP(Table6[[#This Row],[Customer_ID]],Table1[],4,FALSE)</f>
        <v>Female</v>
      </c>
      <c r="F1290" t="str">
        <f>VLOOKUP(Table6[[#This Row],[Customer_ID]],Table1[],6,FALSE)</f>
        <v>New Mexico</v>
      </c>
      <c r="G1290" t="str">
        <f>VLOOKUP(Table6[[#This Row],[Customer_ID]],Table1[],8,FALSE)</f>
        <v>Gold</v>
      </c>
      <c r="H1290" t="s">
        <v>255</v>
      </c>
      <c r="I1290" s="16">
        <v>45749</v>
      </c>
      <c r="J1290" t="s">
        <v>1691</v>
      </c>
      <c r="K1290" t="str">
        <f>VLOOKUP($J1290,'Product_Dim (2)'!$A$2:$G$101,{3,4,5,6},FALSE)</f>
        <v>Home</v>
      </c>
      <c r="L1290" t="str">
        <f>VLOOKUP($J1290,'Product_Dim (2)'!$A$2:$G$101,{4,5,6},FALSE)</f>
        <v>Kitchen</v>
      </c>
      <c r="M1290" s="6">
        <f t="array" ref="M1290">VLOOKUP($J1290,'Product_Dim (2)'!$A$2:$G$101,{6},FALSE)</f>
        <v>143.43</v>
      </c>
      <c r="N1290">
        <f>VLOOKUP($J1290,'Product_Dim (2)'!$A$2:$G$101,7,FALSE)</f>
        <v>58</v>
      </c>
      <c r="O1290" t="s">
        <v>1790</v>
      </c>
      <c r="P1290" t="str">
        <f>VLOOKUP($O1290,'Store_Dim (2)'!$A$2:$E$21,2,FALSE)</f>
        <v>Holloway Ltd</v>
      </c>
      <c r="Q1290" t="str">
        <f>VLOOKUP(Table6[[#This Row],[Store_ID]],Table4[],3,FALSE)</f>
        <v>North</v>
      </c>
      <c r="R1290" t="str">
        <f>VLOOKUP(Table6[[#This Row],[Store_ID]],Table4[],4,FALSE)</f>
        <v>Bensonhaven</v>
      </c>
      <c r="S1290" t="str">
        <f>VLOOKUP(Table6[[#This Row],[Store_ID]],Table4[],5,FALSE)</f>
        <v>Flagship</v>
      </c>
      <c r="T1290">
        <v>4</v>
      </c>
      <c r="U1290" s="6">
        <v>408.76</v>
      </c>
      <c r="V1290" s="10">
        <v>0.12</v>
      </c>
      <c r="W1290" t="s">
        <v>1812</v>
      </c>
      <c r="X1290" s="6">
        <v>1438.8352</v>
      </c>
      <c r="AE1290"/>
    </row>
    <row r="1291" spans="1:31" x14ac:dyDescent="0.25">
      <c r="A1291" t="s">
        <v>3098</v>
      </c>
      <c r="B1291" t="str">
        <f>VLOOKUP(Table6[[#This Row],[Customer_ID]],Table1[[Customer_ID]:[Name]],2,FALSE)</f>
        <v>Curtis Lam</v>
      </c>
      <c r="C1291" t="str">
        <f>VLOOKUP(Table6[[#This Row],[Customer_ID]],Table1[[Customer_ID]:[City]],5,FALSE)</f>
        <v>Butlerberg</v>
      </c>
      <c r="D1291">
        <f>VLOOKUP(Table6[[#This Row],[Customer_ID]],Table1[],3,FALSE)</f>
        <v>55</v>
      </c>
      <c r="E1291" t="str">
        <f>VLOOKUP(Table6[[#This Row],[Customer_ID]],Table1[],4,FALSE)</f>
        <v>Male</v>
      </c>
      <c r="F1291" t="str">
        <f>VLOOKUP(Table6[[#This Row],[Customer_ID]],Table1[],6,FALSE)</f>
        <v>Kentucky</v>
      </c>
      <c r="G1291" t="str">
        <f>VLOOKUP(Table6[[#This Row],[Customer_ID]],Table1[],8,FALSE)</f>
        <v>Platinum</v>
      </c>
      <c r="H1291" t="s">
        <v>579</v>
      </c>
      <c r="I1291" s="16">
        <v>45537</v>
      </c>
      <c r="J1291" t="s">
        <v>1603</v>
      </c>
      <c r="K1291" t="str">
        <f>VLOOKUP($J1291,'Product_Dim (2)'!$A$2:$G$101,{3,4,5,6},FALSE)</f>
        <v>Clothing</v>
      </c>
      <c r="L1291" t="str">
        <f>VLOOKUP($J1291,'Product_Dim (2)'!$A$2:$G$101,{4,5,6},FALSE)</f>
        <v>Tops</v>
      </c>
      <c r="M1291" s="6">
        <f t="array" ref="M1291">VLOOKUP($J1291,'Product_Dim (2)'!$A$2:$G$101,{6},FALSE)</f>
        <v>223.43</v>
      </c>
      <c r="N1291">
        <f>VLOOKUP($J1291,'Product_Dim (2)'!$A$2:$G$101,7,FALSE)</f>
        <v>154</v>
      </c>
      <c r="O1291" t="s">
        <v>1769</v>
      </c>
      <c r="P1291" t="str">
        <f>VLOOKUP($O1291,'Store_Dim (2)'!$A$2:$E$21,2,FALSE)</f>
        <v>Moore, Padilla and Butler</v>
      </c>
      <c r="Q1291" t="str">
        <f>VLOOKUP(Table6[[#This Row],[Store_ID]],Table4[],3,FALSE)</f>
        <v>South</v>
      </c>
      <c r="R1291" t="str">
        <f>VLOOKUP(Table6[[#This Row],[Store_ID]],Table4[],4,FALSE)</f>
        <v>East Johnstad</v>
      </c>
      <c r="S1291" t="str">
        <f>VLOOKUP(Table6[[#This Row],[Store_ID]],Table4[],5,FALSE)</f>
        <v>Flagship</v>
      </c>
      <c r="T1291">
        <v>2</v>
      </c>
      <c r="U1291" s="6">
        <v>117.34</v>
      </c>
      <c r="V1291" s="10">
        <v>0.09</v>
      </c>
      <c r="W1291" t="s">
        <v>1809</v>
      </c>
      <c r="X1291" s="6">
        <v>213.55879999999999</v>
      </c>
      <c r="AE1291"/>
    </row>
    <row r="1292" spans="1:31" x14ac:dyDescent="0.25">
      <c r="A1292" t="s">
        <v>3099</v>
      </c>
      <c r="B1292" t="str">
        <f>VLOOKUP(Table6[[#This Row],[Customer_ID]],Table1[[Customer_ID]:[Name]],2,FALSE)</f>
        <v>Daniel Contreras</v>
      </c>
      <c r="C1292" t="str">
        <f>VLOOKUP(Table6[[#This Row],[Customer_ID]],Table1[[Customer_ID]:[City]],5,FALSE)</f>
        <v>Robertview</v>
      </c>
      <c r="D1292">
        <f>VLOOKUP(Table6[[#This Row],[Customer_ID]],Table1[],3,FALSE)</f>
        <v>36</v>
      </c>
      <c r="E1292" t="str">
        <f>VLOOKUP(Table6[[#This Row],[Customer_ID]],Table1[],4,FALSE)</f>
        <v>Female</v>
      </c>
      <c r="F1292" t="str">
        <f>VLOOKUP(Table6[[#This Row],[Customer_ID]],Table1[],6,FALSE)</f>
        <v>Florida</v>
      </c>
      <c r="G1292" t="str">
        <f>VLOOKUP(Table6[[#This Row],[Customer_ID]],Table1[],8,FALSE)</f>
        <v>Platinum</v>
      </c>
      <c r="H1292" t="s">
        <v>554</v>
      </c>
      <c r="I1292" s="16">
        <v>45376</v>
      </c>
      <c r="J1292" t="s">
        <v>1713</v>
      </c>
      <c r="K1292" t="str">
        <f>VLOOKUP($J1292,'Product_Dim (2)'!$A$2:$G$101,{3,4,5,6},FALSE)</f>
        <v>Clothing</v>
      </c>
      <c r="L1292" t="str">
        <f>VLOOKUP($J1292,'Product_Dim (2)'!$A$2:$G$101,{4,5,6},FALSE)</f>
        <v>Footwear</v>
      </c>
      <c r="M1292" s="6">
        <f t="array" ref="M1292">VLOOKUP($J1292,'Product_Dim (2)'!$A$2:$G$101,{6},FALSE)</f>
        <v>438.25</v>
      </c>
      <c r="N1292">
        <f>VLOOKUP($J1292,'Product_Dim (2)'!$A$2:$G$101,7,FALSE)</f>
        <v>496</v>
      </c>
      <c r="O1292" t="s">
        <v>1782</v>
      </c>
      <c r="P1292" t="str">
        <f>VLOOKUP($O1292,'Store_Dim (2)'!$A$2:$E$21,2,FALSE)</f>
        <v>Mcdonald Inc</v>
      </c>
      <c r="Q1292" t="str">
        <f>VLOOKUP(Table6[[#This Row],[Store_ID]],Table4[],3,FALSE)</f>
        <v>South</v>
      </c>
      <c r="R1292" t="str">
        <f>VLOOKUP(Table6[[#This Row],[Store_ID]],Table4[],4,FALSE)</f>
        <v>Christopherland</v>
      </c>
      <c r="S1292" t="str">
        <f>VLOOKUP(Table6[[#This Row],[Store_ID]],Table4[],5,FALSE)</f>
        <v>Outlet</v>
      </c>
      <c r="T1292">
        <v>3</v>
      </c>
      <c r="U1292" s="6">
        <v>690.27</v>
      </c>
      <c r="V1292" s="10">
        <v>7.0000000000000007E-2</v>
      </c>
      <c r="W1292" t="s">
        <v>1809</v>
      </c>
      <c r="X1292" s="6">
        <v>1925.8533</v>
      </c>
      <c r="AE1292"/>
    </row>
    <row r="1293" spans="1:31" x14ac:dyDescent="0.25">
      <c r="A1293" t="s">
        <v>3100</v>
      </c>
      <c r="B1293" t="str">
        <f>VLOOKUP(Table6[[#This Row],[Customer_ID]],Table1[[Customer_ID]:[Name]],2,FALSE)</f>
        <v>Travis Holland</v>
      </c>
      <c r="C1293" t="str">
        <f>VLOOKUP(Table6[[#This Row],[Customer_ID]],Table1[[Customer_ID]:[City]],5,FALSE)</f>
        <v>Webstermouth</v>
      </c>
      <c r="D1293">
        <f>VLOOKUP(Table6[[#This Row],[Customer_ID]],Table1[],3,FALSE)</f>
        <v>38</v>
      </c>
      <c r="E1293" t="str">
        <f>VLOOKUP(Table6[[#This Row],[Customer_ID]],Table1[],4,FALSE)</f>
        <v>Male</v>
      </c>
      <c r="F1293" t="str">
        <f>VLOOKUP(Table6[[#This Row],[Customer_ID]],Table1[],6,FALSE)</f>
        <v>New Hampshire</v>
      </c>
      <c r="G1293" t="str">
        <f>VLOOKUP(Table6[[#This Row],[Customer_ID]],Table1[],8,FALSE)</f>
        <v>Bronze</v>
      </c>
      <c r="H1293" t="s">
        <v>376</v>
      </c>
      <c r="I1293" s="16">
        <v>45709</v>
      </c>
      <c r="J1293" t="s">
        <v>1587</v>
      </c>
      <c r="K1293" t="str">
        <f>VLOOKUP($J1293,'Product_Dim (2)'!$A$2:$G$101,{3,4,5,6},FALSE)</f>
        <v>Sports</v>
      </c>
      <c r="L1293" t="str">
        <f>VLOOKUP($J1293,'Product_Dim (2)'!$A$2:$G$101,{4,5,6},FALSE)</f>
        <v>Accessories</v>
      </c>
      <c r="M1293" s="6">
        <f t="array" ref="M1293">VLOOKUP($J1293,'Product_Dim (2)'!$A$2:$G$101,{6},FALSE)</f>
        <v>38.76</v>
      </c>
      <c r="N1293">
        <f>VLOOKUP($J1293,'Product_Dim (2)'!$A$2:$G$101,7,FALSE)</f>
        <v>137</v>
      </c>
      <c r="O1293" t="s">
        <v>1790</v>
      </c>
      <c r="P1293" t="str">
        <f>VLOOKUP($O1293,'Store_Dim (2)'!$A$2:$E$21,2,FALSE)</f>
        <v>Holloway Ltd</v>
      </c>
      <c r="Q1293" t="str">
        <f>VLOOKUP(Table6[[#This Row],[Store_ID]],Table4[],3,FALSE)</f>
        <v>North</v>
      </c>
      <c r="R1293" t="str">
        <f>VLOOKUP(Table6[[#This Row],[Store_ID]],Table4[],4,FALSE)</f>
        <v>Bensonhaven</v>
      </c>
      <c r="S1293" t="str">
        <f>VLOOKUP(Table6[[#This Row],[Store_ID]],Table4[],5,FALSE)</f>
        <v>Flagship</v>
      </c>
      <c r="T1293">
        <v>4</v>
      </c>
      <c r="U1293" s="6">
        <v>377.18</v>
      </c>
      <c r="V1293" s="10">
        <v>0.24</v>
      </c>
      <c r="W1293" t="s">
        <v>1809</v>
      </c>
      <c r="X1293" s="6">
        <v>1146.6271999999999</v>
      </c>
      <c r="AE1293"/>
    </row>
    <row r="1294" spans="1:31" x14ac:dyDescent="0.25">
      <c r="A1294" t="s">
        <v>3101</v>
      </c>
      <c r="B1294" t="str">
        <f>VLOOKUP(Table6[[#This Row],[Customer_ID]],Table1[[Customer_ID]:[Name]],2,FALSE)</f>
        <v>David Cole</v>
      </c>
      <c r="C1294" t="str">
        <f>VLOOKUP(Table6[[#This Row],[Customer_ID]],Table1[[Customer_ID]:[City]],5,FALSE)</f>
        <v>Lake Michael</v>
      </c>
      <c r="D1294">
        <f>VLOOKUP(Table6[[#This Row],[Customer_ID]],Table1[],3,FALSE)</f>
        <v>27</v>
      </c>
      <c r="E1294" t="str">
        <f>VLOOKUP(Table6[[#This Row],[Customer_ID]],Table1[],4,FALSE)</f>
        <v>Female</v>
      </c>
      <c r="F1294" t="str">
        <f>VLOOKUP(Table6[[#This Row],[Customer_ID]],Table1[],6,FALSE)</f>
        <v>Michigan</v>
      </c>
      <c r="G1294" t="str">
        <f>VLOOKUP(Table6[[#This Row],[Customer_ID]],Table1[],8,FALSE)</f>
        <v>Silver</v>
      </c>
      <c r="H1294" t="s">
        <v>388</v>
      </c>
      <c r="I1294" s="16">
        <v>45446</v>
      </c>
      <c r="J1294" t="s">
        <v>1611</v>
      </c>
      <c r="K1294" t="str">
        <f>VLOOKUP($J1294,'Product_Dim (2)'!$A$2:$G$101,{3,4,5,6},FALSE)</f>
        <v>Electronics</v>
      </c>
      <c r="L1294" t="str">
        <f>VLOOKUP($J1294,'Product_Dim (2)'!$A$2:$G$101,{4,5,6},FALSE)</f>
        <v>Audio</v>
      </c>
      <c r="M1294" s="6">
        <f t="array" ref="M1294">VLOOKUP($J1294,'Product_Dim (2)'!$A$2:$G$101,{6},FALSE)</f>
        <v>38.520000000000003</v>
      </c>
      <c r="N1294">
        <f>VLOOKUP($J1294,'Product_Dim (2)'!$A$2:$G$101,7,FALSE)</f>
        <v>378</v>
      </c>
      <c r="O1294" t="s">
        <v>1735</v>
      </c>
      <c r="P1294" t="str">
        <f>VLOOKUP($O1294,'Store_Dim (2)'!$A$2:$E$21,2,FALSE)</f>
        <v>Rivera-Warner</v>
      </c>
      <c r="Q1294" t="str">
        <f>VLOOKUP(Table6[[#This Row],[Store_ID]],Table4[],3,FALSE)</f>
        <v>East</v>
      </c>
      <c r="R1294" t="str">
        <f>VLOOKUP(Table6[[#This Row],[Store_ID]],Table4[],4,FALSE)</f>
        <v>Washingtonfurt</v>
      </c>
      <c r="S1294" t="str">
        <f>VLOOKUP(Table6[[#This Row],[Store_ID]],Table4[],5,FALSE)</f>
        <v>Flagship</v>
      </c>
      <c r="T1294">
        <v>1</v>
      </c>
      <c r="U1294" s="6">
        <v>70.52</v>
      </c>
      <c r="V1294" s="10">
        <v>0.08</v>
      </c>
      <c r="W1294" t="s">
        <v>1812</v>
      </c>
      <c r="X1294" s="6">
        <v>64.878399999999999</v>
      </c>
      <c r="AE1294"/>
    </row>
    <row r="1295" spans="1:31" x14ac:dyDescent="0.25">
      <c r="A1295" t="s">
        <v>3102</v>
      </c>
      <c r="B1295" t="str">
        <f>VLOOKUP(Table6[[#This Row],[Customer_ID]],Table1[[Customer_ID]:[Name]],2,FALSE)</f>
        <v>Shannon Miller</v>
      </c>
      <c r="C1295" t="str">
        <f>VLOOKUP(Table6[[#This Row],[Customer_ID]],Table1[[Customer_ID]:[City]],5,FALSE)</f>
        <v>North Austinport</v>
      </c>
      <c r="D1295">
        <f>VLOOKUP(Table6[[#This Row],[Customer_ID]],Table1[],3,FALSE)</f>
        <v>22</v>
      </c>
      <c r="E1295" t="str">
        <f>VLOOKUP(Table6[[#This Row],[Customer_ID]],Table1[],4,FALSE)</f>
        <v>Male</v>
      </c>
      <c r="F1295" t="str">
        <f>VLOOKUP(Table6[[#This Row],[Customer_ID]],Table1[],6,FALSE)</f>
        <v>Kentucky</v>
      </c>
      <c r="G1295" t="str">
        <f>VLOOKUP(Table6[[#This Row],[Customer_ID]],Table1[],8,FALSE)</f>
        <v>Gold</v>
      </c>
      <c r="H1295" t="s">
        <v>867</v>
      </c>
      <c r="I1295" s="16">
        <v>45330</v>
      </c>
      <c r="J1295" t="s">
        <v>1607</v>
      </c>
      <c r="K1295" t="str">
        <f>VLOOKUP($J1295,'Product_Dim (2)'!$A$2:$G$101,{3,4,5,6},FALSE)</f>
        <v>Sports</v>
      </c>
      <c r="L1295" t="str">
        <f>VLOOKUP($J1295,'Product_Dim (2)'!$A$2:$G$101,{4,5,6},FALSE)</f>
        <v>Outdoor</v>
      </c>
      <c r="M1295" s="6">
        <f t="array" ref="M1295">VLOOKUP($J1295,'Product_Dim (2)'!$A$2:$G$101,{6},FALSE)</f>
        <v>135.61000000000001</v>
      </c>
      <c r="N1295">
        <f>VLOOKUP($J1295,'Product_Dim (2)'!$A$2:$G$101,7,FALSE)</f>
        <v>394</v>
      </c>
      <c r="O1295" t="s">
        <v>1769</v>
      </c>
      <c r="P1295" t="str">
        <f>VLOOKUP($O1295,'Store_Dim (2)'!$A$2:$E$21,2,FALSE)</f>
        <v>Moore, Padilla and Butler</v>
      </c>
      <c r="Q1295" t="str">
        <f>VLOOKUP(Table6[[#This Row],[Store_ID]],Table4[],3,FALSE)</f>
        <v>South</v>
      </c>
      <c r="R1295" t="str">
        <f>VLOOKUP(Table6[[#This Row],[Store_ID]],Table4[],4,FALSE)</f>
        <v>East Johnstad</v>
      </c>
      <c r="S1295" t="str">
        <f>VLOOKUP(Table6[[#This Row],[Store_ID]],Table4[],5,FALSE)</f>
        <v>Flagship</v>
      </c>
      <c r="T1295">
        <v>1</v>
      </c>
      <c r="U1295" s="6">
        <v>40.25</v>
      </c>
      <c r="V1295" s="10">
        <v>0.1</v>
      </c>
      <c r="W1295" t="s">
        <v>1809</v>
      </c>
      <c r="X1295" s="6">
        <v>36.225000000000001</v>
      </c>
      <c r="AE1295"/>
    </row>
    <row r="1296" spans="1:31" x14ac:dyDescent="0.25">
      <c r="A1296" t="s">
        <v>3103</v>
      </c>
      <c r="B1296" t="str">
        <f>VLOOKUP(Table6[[#This Row],[Customer_ID]],Table1[[Customer_ID]:[Name]],2,FALSE)</f>
        <v>Christy Hill</v>
      </c>
      <c r="C1296" t="str">
        <f>VLOOKUP(Table6[[#This Row],[Customer_ID]],Table1[[Customer_ID]:[City]],5,FALSE)</f>
        <v>Tammyton</v>
      </c>
      <c r="D1296">
        <f>VLOOKUP(Table6[[#This Row],[Customer_ID]],Table1[],3,FALSE)</f>
        <v>27</v>
      </c>
      <c r="E1296" t="str">
        <f>VLOOKUP(Table6[[#This Row],[Customer_ID]],Table1[],4,FALSE)</f>
        <v>Female</v>
      </c>
      <c r="F1296" t="str">
        <f>VLOOKUP(Table6[[#This Row],[Customer_ID]],Table1[],6,FALSE)</f>
        <v>New Jersey</v>
      </c>
      <c r="G1296" t="str">
        <f>VLOOKUP(Table6[[#This Row],[Customer_ID]],Table1[],8,FALSE)</f>
        <v>Platinum</v>
      </c>
      <c r="H1296" t="s">
        <v>740</v>
      </c>
      <c r="I1296" s="16">
        <v>45388</v>
      </c>
      <c r="J1296" t="s">
        <v>1709</v>
      </c>
      <c r="K1296" t="str">
        <f>VLOOKUP($J1296,'Product_Dim (2)'!$A$2:$G$101,{3,4,5,6},FALSE)</f>
        <v>Beauty</v>
      </c>
      <c r="L1296" t="str">
        <f>VLOOKUP($J1296,'Product_Dim (2)'!$A$2:$G$101,{4,5,6},FALSE)</f>
        <v>Makeup</v>
      </c>
      <c r="M1296" s="6">
        <f t="array" ref="M1296">VLOOKUP($J1296,'Product_Dim (2)'!$A$2:$G$101,{6},FALSE)</f>
        <v>183.04</v>
      </c>
      <c r="N1296">
        <f>VLOOKUP($J1296,'Product_Dim (2)'!$A$2:$G$101,7,FALSE)</f>
        <v>457</v>
      </c>
      <c r="O1296" t="s">
        <v>1775</v>
      </c>
      <c r="P1296" t="str">
        <f>VLOOKUP($O1296,'Store_Dim (2)'!$A$2:$E$21,2,FALSE)</f>
        <v>Aguirre-Keller</v>
      </c>
      <c r="Q1296" t="str">
        <f>VLOOKUP(Table6[[#This Row],[Store_ID]],Table4[],3,FALSE)</f>
        <v>South</v>
      </c>
      <c r="R1296" t="str">
        <f>VLOOKUP(Table6[[#This Row],[Store_ID]],Table4[],4,FALSE)</f>
        <v>Lake Michael</v>
      </c>
      <c r="S1296" t="str">
        <f>VLOOKUP(Table6[[#This Row],[Store_ID]],Table4[],5,FALSE)</f>
        <v>Online</v>
      </c>
      <c r="T1296">
        <v>3</v>
      </c>
      <c r="U1296" s="6">
        <v>539.44000000000005</v>
      </c>
      <c r="V1296" s="10">
        <v>0.05</v>
      </c>
      <c r="W1296" t="s">
        <v>1812</v>
      </c>
      <c r="X1296" s="6">
        <v>1537.404</v>
      </c>
      <c r="AE1296"/>
    </row>
    <row r="1297" spans="1:31" x14ac:dyDescent="0.25">
      <c r="A1297" t="s">
        <v>3104</v>
      </c>
      <c r="B1297" t="str">
        <f>VLOOKUP(Table6[[#This Row],[Customer_ID]],Table1[[Customer_ID]:[Name]],2,FALSE)</f>
        <v>Douglas Rhodes</v>
      </c>
      <c r="C1297" t="str">
        <f>VLOOKUP(Table6[[#This Row],[Customer_ID]],Table1[[Customer_ID]:[City]],5,FALSE)</f>
        <v>Mikehaven</v>
      </c>
      <c r="D1297">
        <f>VLOOKUP(Table6[[#This Row],[Customer_ID]],Table1[],3,FALSE)</f>
        <v>32</v>
      </c>
      <c r="E1297" t="str">
        <f>VLOOKUP(Table6[[#This Row],[Customer_ID]],Table1[],4,FALSE)</f>
        <v>Male</v>
      </c>
      <c r="F1297" t="str">
        <f>VLOOKUP(Table6[[#This Row],[Customer_ID]],Table1[],6,FALSE)</f>
        <v>New Hampshire</v>
      </c>
      <c r="G1297" t="str">
        <f>VLOOKUP(Table6[[#This Row],[Customer_ID]],Table1[],8,FALSE)</f>
        <v>Platinum</v>
      </c>
      <c r="H1297" t="s">
        <v>785</v>
      </c>
      <c r="I1297" s="16">
        <v>45313</v>
      </c>
      <c r="J1297" t="s">
        <v>1651</v>
      </c>
      <c r="K1297" t="str">
        <f>VLOOKUP($J1297,'Product_Dim (2)'!$A$2:$G$101,{3,4,5,6},FALSE)</f>
        <v>Beauty</v>
      </c>
      <c r="L1297" t="str">
        <f>VLOOKUP($J1297,'Product_Dim (2)'!$A$2:$G$101,{4,5,6},FALSE)</f>
        <v>Fragrance</v>
      </c>
      <c r="M1297" s="6">
        <f t="array" ref="M1297">VLOOKUP($J1297,'Product_Dim (2)'!$A$2:$G$101,{6},FALSE)</f>
        <v>482.75</v>
      </c>
      <c r="N1297">
        <f>VLOOKUP($J1297,'Product_Dim (2)'!$A$2:$G$101,7,FALSE)</f>
        <v>444</v>
      </c>
      <c r="O1297" t="s">
        <v>1752</v>
      </c>
      <c r="P1297" t="str">
        <f>VLOOKUP($O1297,'Store_Dim (2)'!$A$2:$E$21,2,FALSE)</f>
        <v>Alexander Group</v>
      </c>
      <c r="Q1297" t="str">
        <f>VLOOKUP(Table6[[#This Row],[Store_ID]],Table4[],3,FALSE)</f>
        <v>South</v>
      </c>
      <c r="R1297" t="str">
        <f>VLOOKUP(Table6[[#This Row],[Store_ID]],Table4[],4,FALSE)</f>
        <v>Port Sharon</v>
      </c>
      <c r="S1297" t="str">
        <f>VLOOKUP(Table6[[#This Row],[Store_ID]],Table4[],5,FALSE)</f>
        <v>Online</v>
      </c>
      <c r="T1297">
        <v>3</v>
      </c>
      <c r="U1297" s="6">
        <v>543.49</v>
      </c>
      <c r="V1297" s="10">
        <v>0.05</v>
      </c>
      <c r="W1297" t="s">
        <v>1809</v>
      </c>
      <c r="X1297" s="6">
        <v>1548.9465</v>
      </c>
      <c r="AE1297"/>
    </row>
    <row r="1298" spans="1:31" x14ac:dyDescent="0.25">
      <c r="A1298" t="s">
        <v>3105</v>
      </c>
      <c r="B1298" t="str">
        <f>VLOOKUP(Table6[[#This Row],[Customer_ID]],Table1[[Customer_ID]:[Name]],2,FALSE)</f>
        <v>Alex Mann Ii</v>
      </c>
      <c r="C1298" t="str">
        <f>VLOOKUP(Table6[[#This Row],[Customer_ID]],Table1[[Customer_ID]:[City]],5,FALSE)</f>
        <v>South Zacharychester</v>
      </c>
      <c r="D1298">
        <f>VLOOKUP(Table6[[#This Row],[Customer_ID]],Table1[],3,FALSE)</f>
        <v>58</v>
      </c>
      <c r="E1298" t="str">
        <f>VLOOKUP(Table6[[#This Row],[Customer_ID]],Table1[],4,FALSE)</f>
        <v>Male</v>
      </c>
      <c r="F1298" t="str">
        <f>VLOOKUP(Table6[[#This Row],[Customer_ID]],Table1[],6,FALSE)</f>
        <v>Oklahoma</v>
      </c>
      <c r="G1298" t="str">
        <f>VLOOKUP(Table6[[#This Row],[Customer_ID]],Table1[],8,FALSE)</f>
        <v>Bronze</v>
      </c>
      <c r="H1298" t="s">
        <v>1010</v>
      </c>
      <c r="I1298" s="16">
        <v>45221</v>
      </c>
      <c r="J1298" t="s">
        <v>1543</v>
      </c>
      <c r="K1298" t="str">
        <f>VLOOKUP($J1298,'Product_Dim (2)'!$A$2:$G$101,{3,4,5,6},FALSE)</f>
        <v>Home</v>
      </c>
      <c r="L1298" t="str">
        <f>VLOOKUP($J1298,'Product_Dim (2)'!$A$2:$G$101,{4,5,6},FALSE)</f>
        <v>Lighting</v>
      </c>
      <c r="M1298" s="6">
        <f t="array" ref="M1298">VLOOKUP($J1298,'Product_Dim (2)'!$A$2:$G$101,{6},FALSE)</f>
        <v>218.86</v>
      </c>
      <c r="N1298">
        <f>VLOOKUP($J1298,'Product_Dim (2)'!$A$2:$G$101,7,FALSE)</f>
        <v>170</v>
      </c>
      <c r="O1298" t="s">
        <v>1759</v>
      </c>
      <c r="P1298" t="str">
        <f>VLOOKUP($O1298,'Store_Dim (2)'!$A$2:$E$21,2,FALSE)</f>
        <v>Benson-Elliott</v>
      </c>
      <c r="Q1298" t="str">
        <f>VLOOKUP(Table6[[#This Row],[Store_ID]],Table4[],3,FALSE)</f>
        <v>East</v>
      </c>
      <c r="R1298" t="str">
        <f>VLOOKUP(Table6[[#This Row],[Store_ID]],Table4[],4,FALSE)</f>
        <v>Port Josephberg</v>
      </c>
      <c r="S1298" t="str">
        <f>VLOOKUP(Table6[[#This Row],[Store_ID]],Table4[],5,FALSE)</f>
        <v>Online</v>
      </c>
      <c r="T1298">
        <v>4</v>
      </c>
      <c r="U1298" s="6">
        <v>547.21</v>
      </c>
      <c r="V1298" s="10">
        <v>0.1</v>
      </c>
      <c r="W1298" t="s">
        <v>1812</v>
      </c>
      <c r="X1298" s="6">
        <v>1969.9559999999999</v>
      </c>
      <c r="AE1298"/>
    </row>
    <row r="1299" spans="1:31" x14ac:dyDescent="0.25">
      <c r="A1299" t="s">
        <v>3106</v>
      </c>
      <c r="B1299" t="str">
        <f>VLOOKUP(Table6[[#This Row],[Customer_ID]],Table1[[Customer_ID]:[Name]],2,FALSE)</f>
        <v>Mr. William Horton</v>
      </c>
      <c r="C1299" t="str">
        <f>VLOOKUP(Table6[[#This Row],[Customer_ID]],Table1[[Customer_ID]:[City]],5,FALSE)</f>
        <v>Dawsonchester</v>
      </c>
      <c r="D1299">
        <f>VLOOKUP(Table6[[#This Row],[Customer_ID]],Table1[],3,FALSE)</f>
        <v>31</v>
      </c>
      <c r="E1299" t="str">
        <f>VLOOKUP(Table6[[#This Row],[Customer_ID]],Table1[],4,FALSE)</f>
        <v>Male</v>
      </c>
      <c r="F1299" t="str">
        <f>VLOOKUP(Table6[[#This Row],[Customer_ID]],Table1[],6,FALSE)</f>
        <v>Virginia</v>
      </c>
      <c r="G1299" t="str">
        <f>VLOOKUP(Table6[[#This Row],[Customer_ID]],Table1[],8,FALSE)</f>
        <v>Platinum</v>
      </c>
      <c r="H1299" t="s">
        <v>767</v>
      </c>
      <c r="I1299" s="16">
        <v>45619</v>
      </c>
      <c r="J1299" t="s">
        <v>1661</v>
      </c>
      <c r="K1299" t="str">
        <f>VLOOKUP($J1299,'Product_Dim (2)'!$A$2:$G$101,{3,4,5,6},FALSE)</f>
        <v>Sports</v>
      </c>
      <c r="L1299" t="str">
        <f>VLOOKUP($J1299,'Product_Dim (2)'!$A$2:$G$101,{4,5,6},FALSE)</f>
        <v>Fitness</v>
      </c>
      <c r="M1299" s="6">
        <f t="array" ref="M1299">VLOOKUP($J1299,'Product_Dim (2)'!$A$2:$G$101,{6},FALSE)</f>
        <v>240.63</v>
      </c>
      <c r="N1299">
        <f>VLOOKUP($J1299,'Product_Dim (2)'!$A$2:$G$101,7,FALSE)</f>
        <v>423</v>
      </c>
      <c r="O1299" t="s">
        <v>1740</v>
      </c>
      <c r="P1299" t="str">
        <f>VLOOKUP($O1299,'Store_Dim (2)'!$A$2:$E$21,2,FALSE)</f>
        <v>Martinez, Adkins and Johnson</v>
      </c>
      <c r="Q1299" t="str">
        <f>VLOOKUP(Table6[[#This Row],[Store_ID]],Table4[],3,FALSE)</f>
        <v>North</v>
      </c>
      <c r="R1299" t="str">
        <f>VLOOKUP(Table6[[#This Row],[Store_ID]],Table4[],4,FALSE)</f>
        <v>Danielmouth</v>
      </c>
      <c r="S1299" t="str">
        <f>VLOOKUP(Table6[[#This Row],[Store_ID]],Table4[],5,FALSE)</f>
        <v>Flagship</v>
      </c>
      <c r="T1299">
        <v>2</v>
      </c>
      <c r="U1299" s="6">
        <v>892.46</v>
      </c>
      <c r="V1299" s="10">
        <v>7.0000000000000007E-2</v>
      </c>
      <c r="W1299" t="s">
        <v>1809</v>
      </c>
      <c r="X1299" s="6">
        <v>1659.9756</v>
      </c>
      <c r="AE1299"/>
    </row>
    <row r="1300" spans="1:31" x14ac:dyDescent="0.25">
      <c r="A1300" t="s">
        <v>3107</v>
      </c>
      <c r="B1300" t="str">
        <f>VLOOKUP(Table6[[#This Row],[Customer_ID]],Table1[[Customer_ID]:[Name]],2,FALSE)</f>
        <v>Timothy Gardner</v>
      </c>
      <c r="C1300" t="str">
        <f>VLOOKUP(Table6[[#This Row],[Customer_ID]],Table1[[Customer_ID]:[City]],5,FALSE)</f>
        <v>New Dawn</v>
      </c>
      <c r="D1300">
        <f>VLOOKUP(Table6[[#This Row],[Customer_ID]],Table1[],3,FALSE)</f>
        <v>28</v>
      </c>
      <c r="E1300" t="str">
        <f>VLOOKUP(Table6[[#This Row],[Customer_ID]],Table1[],4,FALSE)</f>
        <v>Female</v>
      </c>
      <c r="F1300" t="str">
        <f>VLOOKUP(Table6[[#This Row],[Customer_ID]],Table1[],6,FALSE)</f>
        <v>New Jersey</v>
      </c>
      <c r="G1300" t="str">
        <f>VLOOKUP(Table6[[#This Row],[Customer_ID]],Table1[],8,FALSE)</f>
        <v>Silver</v>
      </c>
      <c r="H1300" t="s">
        <v>1195</v>
      </c>
      <c r="I1300" s="16">
        <v>45286</v>
      </c>
      <c r="J1300" t="s">
        <v>1583</v>
      </c>
      <c r="K1300" t="str">
        <f>VLOOKUP($J1300,'Product_Dim (2)'!$A$2:$G$101,{3,4,5,6},FALSE)</f>
        <v>Electronics</v>
      </c>
      <c r="L1300" t="str">
        <f>VLOOKUP($J1300,'Product_Dim (2)'!$A$2:$G$101,{4,5,6},FALSE)</f>
        <v>Audio</v>
      </c>
      <c r="M1300" s="6">
        <f t="array" ref="M1300">VLOOKUP($J1300,'Product_Dim (2)'!$A$2:$G$101,{6},FALSE)</f>
        <v>322.41000000000003</v>
      </c>
      <c r="N1300">
        <f>VLOOKUP($J1300,'Product_Dim (2)'!$A$2:$G$101,7,FALSE)</f>
        <v>213</v>
      </c>
      <c r="O1300" t="s">
        <v>1765</v>
      </c>
      <c r="P1300" t="str">
        <f>VLOOKUP($O1300,'Store_Dim (2)'!$A$2:$E$21,2,FALSE)</f>
        <v>Bean, Jones and Park</v>
      </c>
      <c r="Q1300" t="str">
        <f>VLOOKUP(Table6[[#This Row],[Store_ID]],Table4[],3,FALSE)</f>
        <v>West</v>
      </c>
      <c r="R1300" t="str">
        <f>VLOOKUP(Table6[[#This Row],[Store_ID]],Table4[],4,FALSE)</f>
        <v>Thompsonborough</v>
      </c>
      <c r="S1300" t="str">
        <f>VLOOKUP(Table6[[#This Row],[Store_ID]],Table4[],5,FALSE)</f>
        <v>Online</v>
      </c>
      <c r="T1300">
        <v>2</v>
      </c>
      <c r="U1300" s="6">
        <v>853.41</v>
      </c>
      <c r="V1300" s="10">
        <v>0.25</v>
      </c>
      <c r="W1300" t="s">
        <v>1807</v>
      </c>
      <c r="X1300" s="6">
        <v>1280.115</v>
      </c>
      <c r="AE1300"/>
    </row>
    <row r="1301" spans="1:31" x14ac:dyDescent="0.25">
      <c r="A1301" t="s">
        <v>3108</v>
      </c>
      <c r="B1301" t="str">
        <f>VLOOKUP(Table6[[#This Row],[Customer_ID]],Table1[[Customer_ID]:[Name]],2,FALSE)</f>
        <v>Ashley Griffin</v>
      </c>
      <c r="C1301" t="str">
        <f>VLOOKUP(Table6[[#This Row],[Customer_ID]],Table1[[Customer_ID]:[City]],5,FALSE)</f>
        <v>New Dawnton</v>
      </c>
      <c r="D1301">
        <f>VLOOKUP(Table6[[#This Row],[Customer_ID]],Table1[],3,FALSE)</f>
        <v>40</v>
      </c>
      <c r="E1301" t="str">
        <f>VLOOKUP(Table6[[#This Row],[Customer_ID]],Table1[],4,FALSE)</f>
        <v>Female</v>
      </c>
      <c r="F1301" t="str">
        <f>VLOOKUP(Table6[[#This Row],[Customer_ID]],Table1[],6,FALSE)</f>
        <v>Maryland</v>
      </c>
      <c r="G1301" t="str">
        <f>VLOOKUP(Table6[[#This Row],[Customer_ID]],Table1[],8,FALSE)</f>
        <v>Gold</v>
      </c>
      <c r="H1301" t="s">
        <v>382</v>
      </c>
      <c r="I1301" s="16">
        <v>45451</v>
      </c>
      <c r="J1301" t="s">
        <v>1695</v>
      </c>
      <c r="K1301" t="str">
        <f>VLOOKUP($J1301,'Product_Dim (2)'!$A$2:$G$101,{3,4,5,6},FALSE)</f>
        <v>Sports</v>
      </c>
      <c r="L1301" t="str">
        <f>VLOOKUP($J1301,'Product_Dim (2)'!$A$2:$G$101,{4,5,6},FALSE)</f>
        <v>Fitness</v>
      </c>
      <c r="M1301" s="6">
        <f t="array" ref="M1301">VLOOKUP($J1301,'Product_Dim (2)'!$A$2:$G$101,{6},FALSE)</f>
        <v>152.91999999999999</v>
      </c>
      <c r="N1301">
        <f>VLOOKUP($J1301,'Product_Dim (2)'!$A$2:$G$101,7,FALSE)</f>
        <v>281</v>
      </c>
      <c r="O1301" t="s">
        <v>1762</v>
      </c>
      <c r="P1301" t="str">
        <f>VLOOKUP($O1301,'Store_Dim (2)'!$A$2:$E$21,2,FALSE)</f>
        <v>Martinez-Mullins</v>
      </c>
      <c r="Q1301" t="str">
        <f>VLOOKUP(Table6[[#This Row],[Store_ID]],Table4[],3,FALSE)</f>
        <v>South</v>
      </c>
      <c r="R1301" t="str">
        <f>VLOOKUP(Table6[[#This Row],[Store_ID]],Table4[],4,FALSE)</f>
        <v>Williamsfurt</v>
      </c>
      <c r="S1301" t="str">
        <f>VLOOKUP(Table6[[#This Row],[Store_ID]],Table4[],5,FALSE)</f>
        <v>Online</v>
      </c>
      <c r="T1301">
        <v>1</v>
      </c>
      <c r="U1301" s="6">
        <v>162.13999999999999</v>
      </c>
      <c r="V1301" s="10">
        <v>7.0000000000000007E-2</v>
      </c>
      <c r="W1301" t="s">
        <v>1809</v>
      </c>
      <c r="X1301" s="6">
        <v>150.7902</v>
      </c>
      <c r="AE1301"/>
    </row>
    <row r="1302" spans="1:31" x14ac:dyDescent="0.25">
      <c r="A1302" t="s">
        <v>3109</v>
      </c>
      <c r="B1302" t="str">
        <f>VLOOKUP(Table6[[#This Row],[Customer_ID]],Table1[[Customer_ID]:[Name]],2,FALSE)</f>
        <v>Rhonda Young</v>
      </c>
      <c r="C1302" t="str">
        <f>VLOOKUP(Table6[[#This Row],[Customer_ID]],Table1[[Customer_ID]:[City]],5,FALSE)</f>
        <v>Lake Nathanfort</v>
      </c>
      <c r="D1302">
        <f>VLOOKUP(Table6[[#This Row],[Customer_ID]],Table1[],3,FALSE)</f>
        <v>49</v>
      </c>
      <c r="E1302" t="str">
        <f>VLOOKUP(Table6[[#This Row],[Customer_ID]],Table1[],4,FALSE)</f>
        <v>Female</v>
      </c>
      <c r="F1302" t="str">
        <f>VLOOKUP(Table6[[#This Row],[Customer_ID]],Table1[],6,FALSE)</f>
        <v>Alaska</v>
      </c>
      <c r="G1302" t="str">
        <f>VLOOKUP(Table6[[#This Row],[Customer_ID]],Table1[],8,FALSE)</f>
        <v>Platinum</v>
      </c>
      <c r="H1302" t="s">
        <v>491</v>
      </c>
      <c r="I1302" s="16">
        <v>45478</v>
      </c>
      <c r="J1302" t="s">
        <v>1723</v>
      </c>
      <c r="K1302" t="str">
        <f>VLOOKUP($J1302,'Product_Dim (2)'!$A$2:$G$101,{3,4,5,6},FALSE)</f>
        <v>Clothing</v>
      </c>
      <c r="L1302" t="str">
        <f>VLOOKUP($J1302,'Product_Dim (2)'!$A$2:$G$101,{4,5,6},FALSE)</f>
        <v>Outerwear</v>
      </c>
      <c r="M1302" s="6">
        <f t="array" ref="M1302">VLOOKUP($J1302,'Product_Dim (2)'!$A$2:$G$101,{6},FALSE)</f>
        <v>358.47</v>
      </c>
      <c r="N1302">
        <f>VLOOKUP($J1302,'Product_Dim (2)'!$A$2:$G$101,7,FALSE)</f>
        <v>143</v>
      </c>
      <c r="O1302" t="s">
        <v>1787</v>
      </c>
      <c r="P1302" t="str">
        <f>VLOOKUP($O1302,'Store_Dim (2)'!$A$2:$E$21,2,FALSE)</f>
        <v>Frederick-Wright</v>
      </c>
      <c r="Q1302" t="str">
        <f>VLOOKUP(Table6[[#This Row],[Store_ID]],Table4[],3,FALSE)</f>
        <v>West</v>
      </c>
      <c r="R1302" t="str">
        <f>VLOOKUP(Table6[[#This Row],[Store_ID]],Table4[],4,FALSE)</f>
        <v>New Jimmymouth</v>
      </c>
      <c r="S1302" t="str">
        <f>VLOOKUP(Table6[[#This Row],[Store_ID]],Table4[],5,FALSE)</f>
        <v>Flagship</v>
      </c>
      <c r="T1302">
        <v>1</v>
      </c>
      <c r="U1302" s="6">
        <v>893.14</v>
      </c>
      <c r="V1302" s="10">
        <v>0.09</v>
      </c>
      <c r="W1302" t="s">
        <v>1807</v>
      </c>
      <c r="X1302" s="6">
        <v>812.75739999999996</v>
      </c>
      <c r="AE1302"/>
    </row>
    <row r="1303" spans="1:31" x14ac:dyDescent="0.25">
      <c r="A1303" t="s">
        <v>3110</v>
      </c>
      <c r="B1303" t="str">
        <f>VLOOKUP(Table6[[#This Row],[Customer_ID]],Table1[[Customer_ID]:[Name]],2,FALSE)</f>
        <v>Steven Stein</v>
      </c>
      <c r="C1303" t="str">
        <f>VLOOKUP(Table6[[#This Row],[Customer_ID]],Table1[[Customer_ID]:[City]],5,FALSE)</f>
        <v>West Lauren</v>
      </c>
      <c r="D1303">
        <f>VLOOKUP(Table6[[#This Row],[Customer_ID]],Table1[],3,FALSE)</f>
        <v>21</v>
      </c>
      <c r="E1303" t="str">
        <f>VLOOKUP(Table6[[#This Row],[Customer_ID]],Table1[],4,FALSE)</f>
        <v>Male</v>
      </c>
      <c r="F1303" t="str">
        <f>VLOOKUP(Table6[[#This Row],[Customer_ID]],Table1[],6,FALSE)</f>
        <v>Connecticut</v>
      </c>
      <c r="G1303" t="str">
        <f>VLOOKUP(Table6[[#This Row],[Customer_ID]],Table1[],8,FALSE)</f>
        <v>Bronze</v>
      </c>
      <c r="H1303" t="s">
        <v>361</v>
      </c>
      <c r="I1303" s="16">
        <v>45528</v>
      </c>
      <c r="J1303" t="s">
        <v>1599</v>
      </c>
      <c r="K1303" t="str">
        <f>VLOOKUP($J1303,'Product_Dim (2)'!$A$2:$G$101,{3,4,5,6},FALSE)</f>
        <v>Electronics</v>
      </c>
      <c r="L1303" t="str">
        <f>VLOOKUP($J1303,'Product_Dim (2)'!$A$2:$G$101,{4,5,6},FALSE)</f>
        <v>Computer</v>
      </c>
      <c r="M1303" s="6">
        <f t="array" ref="M1303">VLOOKUP($J1303,'Product_Dim (2)'!$A$2:$G$101,{6},FALSE)</f>
        <v>419.28</v>
      </c>
      <c r="N1303">
        <f>VLOOKUP($J1303,'Product_Dim (2)'!$A$2:$G$101,7,FALSE)</f>
        <v>86</v>
      </c>
      <c r="O1303" t="s">
        <v>1765</v>
      </c>
      <c r="P1303" t="str">
        <f>VLOOKUP($O1303,'Store_Dim (2)'!$A$2:$E$21,2,FALSE)</f>
        <v>Bean, Jones and Park</v>
      </c>
      <c r="Q1303" t="str">
        <f>VLOOKUP(Table6[[#This Row],[Store_ID]],Table4[],3,FALSE)</f>
        <v>West</v>
      </c>
      <c r="R1303" t="str">
        <f>VLOOKUP(Table6[[#This Row],[Store_ID]],Table4[],4,FALSE)</f>
        <v>Thompsonborough</v>
      </c>
      <c r="S1303" t="str">
        <f>VLOOKUP(Table6[[#This Row],[Store_ID]],Table4[],5,FALSE)</f>
        <v>Online</v>
      </c>
      <c r="T1303">
        <v>4</v>
      </c>
      <c r="U1303" s="6">
        <v>349.07</v>
      </c>
      <c r="V1303" s="10">
        <v>0.28000000000000003</v>
      </c>
      <c r="W1303" t="s">
        <v>1807</v>
      </c>
      <c r="X1303" s="6">
        <v>1005.3216</v>
      </c>
      <c r="AE1303"/>
    </row>
    <row r="1304" spans="1:31" x14ac:dyDescent="0.25">
      <c r="A1304" t="s">
        <v>3111</v>
      </c>
      <c r="B1304" t="str">
        <f>VLOOKUP(Table6[[#This Row],[Customer_ID]],Table1[[Customer_ID]:[Name]],2,FALSE)</f>
        <v>Bryan Garcia</v>
      </c>
      <c r="C1304" t="str">
        <f>VLOOKUP(Table6[[#This Row],[Customer_ID]],Table1[[Customer_ID]:[City]],5,FALSE)</f>
        <v>Garciaborough</v>
      </c>
      <c r="D1304">
        <f>VLOOKUP(Table6[[#This Row],[Customer_ID]],Table1[],3,FALSE)</f>
        <v>54</v>
      </c>
      <c r="E1304" t="str">
        <f>VLOOKUP(Table6[[#This Row],[Customer_ID]],Table1[],4,FALSE)</f>
        <v>Female</v>
      </c>
      <c r="F1304" t="str">
        <f>VLOOKUP(Table6[[#This Row],[Customer_ID]],Table1[],6,FALSE)</f>
        <v>Wyoming</v>
      </c>
      <c r="G1304" t="str">
        <f>VLOOKUP(Table6[[#This Row],[Customer_ID]],Table1[],8,FALSE)</f>
        <v>Silver</v>
      </c>
      <c r="H1304" t="s">
        <v>891</v>
      </c>
      <c r="I1304" s="16">
        <v>45418</v>
      </c>
      <c r="J1304" t="s">
        <v>1693</v>
      </c>
      <c r="K1304" t="str">
        <f>VLOOKUP($J1304,'Product_Dim (2)'!$A$2:$G$101,{3,4,5,6},FALSE)</f>
        <v>Sports</v>
      </c>
      <c r="L1304" t="str">
        <f>VLOOKUP($J1304,'Product_Dim (2)'!$A$2:$G$101,{4,5,6},FALSE)</f>
        <v>Equipment</v>
      </c>
      <c r="M1304" s="6">
        <f t="array" ref="M1304">VLOOKUP($J1304,'Product_Dim (2)'!$A$2:$G$101,{6},FALSE)</f>
        <v>285.54000000000002</v>
      </c>
      <c r="N1304">
        <f>VLOOKUP($J1304,'Product_Dim (2)'!$A$2:$G$101,7,FALSE)</f>
        <v>358</v>
      </c>
      <c r="O1304" t="s">
        <v>1780</v>
      </c>
      <c r="P1304" t="str">
        <f>VLOOKUP($O1304,'Store_Dim (2)'!$A$2:$E$21,2,FALSE)</f>
        <v>Gardner, Humphrey and Contreras</v>
      </c>
      <c r="Q1304" t="str">
        <f>VLOOKUP(Table6[[#This Row],[Store_ID]],Table4[],3,FALSE)</f>
        <v>East</v>
      </c>
      <c r="R1304" t="str">
        <f>VLOOKUP(Table6[[#This Row],[Store_ID]],Table4[],4,FALSE)</f>
        <v>Johnsonville</v>
      </c>
      <c r="S1304" t="str">
        <f>VLOOKUP(Table6[[#This Row],[Store_ID]],Table4[],5,FALSE)</f>
        <v>Flagship</v>
      </c>
      <c r="T1304">
        <v>1</v>
      </c>
      <c r="U1304" s="6">
        <v>747.9</v>
      </c>
      <c r="V1304" s="10">
        <v>0.21</v>
      </c>
      <c r="W1304" t="s">
        <v>1812</v>
      </c>
      <c r="X1304" s="6">
        <v>590.84100000000001</v>
      </c>
      <c r="AE1304"/>
    </row>
    <row r="1305" spans="1:31" x14ac:dyDescent="0.25">
      <c r="A1305" t="s">
        <v>3112</v>
      </c>
      <c r="B1305" t="str">
        <f>VLOOKUP(Table6[[#This Row],[Customer_ID]],Table1[[Customer_ID]:[Name]],2,FALSE)</f>
        <v>Sarah Vance</v>
      </c>
      <c r="C1305" t="str">
        <f>VLOOKUP(Table6[[#This Row],[Customer_ID]],Table1[[Customer_ID]:[City]],5,FALSE)</f>
        <v>Johnsonville</v>
      </c>
      <c r="D1305">
        <f>VLOOKUP(Table6[[#This Row],[Customer_ID]],Table1[],3,FALSE)</f>
        <v>41</v>
      </c>
      <c r="E1305" t="str">
        <f>VLOOKUP(Table6[[#This Row],[Customer_ID]],Table1[],4,FALSE)</f>
        <v>Male</v>
      </c>
      <c r="F1305" t="str">
        <f>VLOOKUP(Table6[[#This Row],[Customer_ID]],Table1[],6,FALSE)</f>
        <v>Oregon</v>
      </c>
      <c r="G1305" t="str">
        <f>VLOOKUP(Table6[[#This Row],[Customer_ID]],Table1[],8,FALSE)</f>
        <v>Silver</v>
      </c>
      <c r="H1305" t="s">
        <v>127</v>
      </c>
      <c r="I1305" s="16">
        <v>45478</v>
      </c>
      <c r="J1305" t="s">
        <v>1693</v>
      </c>
      <c r="K1305" t="str">
        <f>VLOOKUP($J1305,'Product_Dim (2)'!$A$2:$G$101,{3,4,5,6},FALSE)</f>
        <v>Sports</v>
      </c>
      <c r="L1305" t="str">
        <f>VLOOKUP($J1305,'Product_Dim (2)'!$A$2:$G$101,{4,5,6},FALSE)</f>
        <v>Equipment</v>
      </c>
      <c r="M1305" s="6">
        <f t="array" ref="M1305">VLOOKUP($J1305,'Product_Dim (2)'!$A$2:$G$101,{6},FALSE)</f>
        <v>285.54000000000002</v>
      </c>
      <c r="N1305">
        <f>VLOOKUP($J1305,'Product_Dim (2)'!$A$2:$G$101,7,FALSE)</f>
        <v>358</v>
      </c>
      <c r="O1305" t="s">
        <v>1759</v>
      </c>
      <c r="P1305" t="str">
        <f>VLOOKUP($O1305,'Store_Dim (2)'!$A$2:$E$21,2,FALSE)</f>
        <v>Benson-Elliott</v>
      </c>
      <c r="Q1305" t="str">
        <f>VLOOKUP(Table6[[#This Row],[Store_ID]],Table4[],3,FALSE)</f>
        <v>East</v>
      </c>
      <c r="R1305" t="str">
        <f>VLOOKUP(Table6[[#This Row],[Store_ID]],Table4[],4,FALSE)</f>
        <v>Port Josephberg</v>
      </c>
      <c r="S1305" t="str">
        <f>VLOOKUP(Table6[[#This Row],[Store_ID]],Table4[],5,FALSE)</f>
        <v>Online</v>
      </c>
      <c r="T1305">
        <v>3</v>
      </c>
      <c r="U1305" s="6">
        <v>438.92</v>
      </c>
      <c r="V1305" s="10">
        <v>0.21</v>
      </c>
      <c r="W1305" t="s">
        <v>1807</v>
      </c>
      <c r="X1305" s="6">
        <v>1040.2403999999999</v>
      </c>
      <c r="AE1305"/>
    </row>
    <row r="1306" spans="1:31" x14ac:dyDescent="0.25">
      <c r="A1306" t="s">
        <v>3113</v>
      </c>
      <c r="B1306" t="str">
        <f>VLOOKUP(Table6[[#This Row],[Customer_ID]],Table1[[Customer_ID]:[Name]],2,FALSE)</f>
        <v>Erin Hopkins</v>
      </c>
      <c r="C1306" t="str">
        <f>VLOOKUP(Table6[[#This Row],[Customer_ID]],Table1[[Customer_ID]:[City]],5,FALSE)</f>
        <v>North Sabrina</v>
      </c>
      <c r="D1306">
        <f>VLOOKUP(Table6[[#This Row],[Customer_ID]],Table1[],3,FALSE)</f>
        <v>40</v>
      </c>
      <c r="E1306" t="str">
        <f>VLOOKUP(Table6[[#This Row],[Customer_ID]],Table1[],4,FALSE)</f>
        <v>Male</v>
      </c>
      <c r="F1306" t="str">
        <f>VLOOKUP(Table6[[#This Row],[Customer_ID]],Table1[],6,FALSE)</f>
        <v>Iowa</v>
      </c>
      <c r="G1306" t="str">
        <f>VLOOKUP(Table6[[#This Row],[Customer_ID]],Table1[],8,FALSE)</f>
        <v>Silver</v>
      </c>
      <c r="H1306" t="s">
        <v>420</v>
      </c>
      <c r="I1306" s="16">
        <v>45232</v>
      </c>
      <c r="J1306" t="s">
        <v>1685</v>
      </c>
      <c r="K1306" t="str">
        <f>VLOOKUP($J1306,'Product_Dim (2)'!$A$2:$G$101,{3,4,5,6},FALSE)</f>
        <v>Electronics</v>
      </c>
      <c r="L1306" t="str">
        <f>VLOOKUP($J1306,'Product_Dim (2)'!$A$2:$G$101,{4,5,6},FALSE)</f>
        <v>Appliances</v>
      </c>
      <c r="M1306" s="6">
        <f t="array" ref="M1306">VLOOKUP($J1306,'Product_Dim (2)'!$A$2:$G$101,{6},FALSE)</f>
        <v>480.9</v>
      </c>
      <c r="N1306">
        <f>VLOOKUP($J1306,'Product_Dim (2)'!$A$2:$G$101,7,FALSE)</f>
        <v>104</v>
      </c>
      <c r="O1306" t="s">
        <v>1752</v>
      </c>
      <c r="P1306" t="str">
        <f>VLOOKUP($O1306,'Store_Dim (2)'!$A$2:$E$21,2,FALSE)</f>
        <v>Alexander Group</v>
      </c>
      <c r="Q1306" t="str">
        <f>VLOOKUP(Table6[[#This Row],[Store_ID]],Table4[],3,FALSE)</f>
        <v>South</v>
      </c>
      <c r="R1306" t="str">
        <f>VLOOKUP(Table6[[#This Row],[Store_ID]],Table4[],4,FALSE)</f>
        <v>Port Sharon</v>
      </c>
      <c r="S1306" t="str">
        <f>VLOOKUP(Table6[[#This Row],[Store_ID]],Table4[],5,FALSE)</f>
        <v>Online</v>
      </c>
      <c r="T1306">
        <v>4</v>
      </c>
      <c r="U1306" s="6">
        <v>665.38</v>
      </c>
      <c r="V1306" s="10">
        <v>0.18</v>
      </c>
      <c r="W1306" t="s">
        <v>1807</v>
      </c>
      <c r="X1306" s="6">
        <v>2182.4463999999998</v>
      </c>
      <c r="AE1306"/>
    </row>
    <row r="1307" spans="1:31" x14ac:dyDescent="0.25">
      <c r="A1307" t="s">
        <v>3114</v>
      </c>
      <c r="B1307" t="str">
        <f>VLOOKUP(Table6[[#This Row],[Customer_ID]],Table1[[Customer_ID]:[Name]],2,FALSE)</f>
        <v>Jeremy Harris</v>
      </c>
      <c r="C1307" t="str">
        <f>VLOOKUP(Table6[[#This Row],[Customer_ID]],Table1[[Customer_ID]:[City]],5,FALSE)</f>
        <v>Thomastown</v>
      </c>
      <c r="D1307">
        <f>VLOOKUP(Table6[[#This Row],[Customer_ID]],Table1[],3,FALSE)</f>
        <v>59</v>
      </c>
      <c r="E1307" t="str">
        <f>VLOOKUP(Table6[[#This Row],[Customer_ID]],Table1[],4,FALSE)</f>
        <v>Female</v>
      </c>
      <c r="F1307" t="str">
        <f>VLOOKUP(Table6[[#This Row],[Customer_ID]],Table1[],6,FALSE)</f>
        <v>Ohio</v>
      </c>
      <c r="G1307" t="str">
        <f>VLOOKUP(Table6[[#This Row],[Customer_ID]],Table1[],8,FALSE)</f>
        <v>Bronze</v>
      </c>
      <c r="H1307" t="s">
        <v>23</v>
      </c>
      <c r="I1307" s="16">
        <v>45616</v>
      </c>
      <c r="J1307" t="s">
        <v>1651</v>
      </c>
      <c r="K1307" t="str">
        <f>VLOOKUP($J1307,'Product_Dim (2)'!$A$2:$G$101,{3,4,5,6},FALSE)</f>
        <v>Beauty</v>
      </c>
      <c r="L1307" t="str">
        <f>VLOOKUP($J1307,'Product_Dim (2)'!$A$2:$G$101,{4,5,6},FALSE)</f>
        <v>Fragrance</v>
      </c>
      <c r="M1307" s="6">
        <f t="array" ref="M1307">VLOOKUP($J1307,'Product_Dim (2)'!$A$2:$G$101,{6},FALSE)</f>
        <v>482.75</v>
      </c>
      <c r="N1307">
        <f>VLOOKUP($J1307,'Product_Dim (2)'!$A$2:$G$101,7,FALSE)</f>
        <v>444</v>
      </c>
      <c r="O1307" t="s">
        <v>1793</v>
      </c>
      <c r="P1307" t="str">
        <f>VLOOKUP($O1307,'Store_Dim (2)'!$A$2:$E$21,2,FALSE)</f>
        <v>Guerrero-Schmitt</v>
      </c>
      <c r="Q1307" t="str">
        <f>VLOOKUP(Table6[[#This Row],[Store_ID]],Table4[],3,FALSE)</f>
        <v>East</v>
      </c>
      <c r="R1307" t="str">
        <f>VLOOKUP(Table6[[#This Row],[Store_ID]],Table4[],4,FALSE)</f>
        <v>East Stevechester</v>
      </c>
      <c r="S1307" t="str">
        <f>VLOOKUP(Table6[[#This Row],[Store_ID]],Table4[],5,FALSE)</f>
        <v>Flagship</v>
      </c>
      <c r="T1307">
        <v>1</v>
      </c>
      <c r="U1307" s="6">
        <v>146.49</v>
      </c>
      <c r="V1307" s="10">
        <v>0.28000000000000003</v>
      </c>
      <c r="W1307" t="s">
        <v>1807</v>
      </c>
      <c r="X1307" s="6">
        <v>105.47280000000001</v>
      </c>
      <c r="AE1307"/>
    </row>
    <row r="1308" spans="1:31" x14ac:dyDescent="0.25">
      <c r="A1308" t="s">
        <v>3115</v>
      </c>
      <c r="B1308" t="str">
        <f>VLOOKUP(Table6[[#This Row],[Customer_ID]],Table1[[Customer_ID]:[Name]],2,FALSE)</f>
        <v>Brian Holder</v>
      </c>
      <c r="C1308" t="str">
        <f>VLOOKUP(Table6[[#This Row],[Customer_ID]],Table1[[Customer_ID]:[City]],5,FALSE)</f>
        <v>Port Travis</v>
      </c>
      <c r="D1308">
        <f>VLOOKUP(Table6[[#This Row],[Customer_ID]],Table1[],3,FALSE)</f>
        <v>32</v>
      </c>
      <c r="E1308" t="str">
        <f>VLOOKUP(Table6[[#This Row],[Customer_ID]],Table1[],4,FALSE)</f>
        <v>Male</v>
      </c>
      <c r="F1308" t="str">
        <f>VLOOKUP(Table6[[#This Row],[Customer_ID]],Table1[],6,FALSE)</f>
        <v>Utah</v>
      </c>
      <c r="G1308" t="str">
        <f>VLOOKUP(Table6[[#This Row],[Customer_ID]],Table1[],8,FALSE)</f>
        <v>Bronze</v>
      </c>
      <c r="H1308" t="s">
        <v>467</v>
      </c>
      <c r="I1308" s="16">
        <v>45774</v>
      </c>
      <c r="J1308" t="s">
        <v>1607</v>
      </c>
      <c r="K1308" t="str">
        <f>VLOOKUP($J1308,'Product_Dim (2)'!$A$2:$G$101,{3,4,5,6},FALSE)</f>
        <v>Sports</v>
      </c>
      <c r="L1308" t="str">
        <f>VLOOKUP($J1308,'Product_Dim (2)'!$A$2:$G$101,{4,5,6},FALSE)</f>
        <v>Outdoor</v>
      </c>
      <c r="M1308" s="6">
        <f t="array" ref="M1308">VLOOKUP($J1308,'Product_Dim (2)'!$A$2:$G$101,{6},FALSE)</f>
        <v>135.61000000000001</v>
      </c>
      <c r="N1308">
        <f>VLOOKUP($J1308,'Product_Dim (2)'!$A$2:$G$101,7,FALSE)</f>
        <v>394</v>
      </c>
      <c r="O1308" t="s">
        <v>1784</v>
      </c>
      <c r="P1308" t="str">
        <f>VLOOKUP($O1308,'Store_Dim (2)'!$A$2:$E$21,2,FALSE)</f>
        <v>Shelton PLC</v>
      </c>
      <c r="Q1308" t="str">
        <f>VLOOKUP(Table6[[#This Row],[Store_ID]],Table4[],3,FALSE)</f>
        <v>North</v>
      </c>
      <c r="R1308" t="str">
        <f>VLOOKUP(Table6[[#This Row],[Store_ID]],Table4[],4,FALSE)</f>
        <v>East Jenniferstad</v>
      </c>
      <c r="S1308" t="str">
        <f>VLOOKUP(Table6[[#This Row],[Store_ID]],Table4[],5,FALSE)</f>
        <v>Flagship</v>
      </c>
      <c r="T1308">
        <v>2</v>
      </c>
      <c r="U1308" s="6">
        <v>235.39</v>
      </c>
      <c r="V1308" s="10">
        <v>0.27</v>
      </c>
      <c r="W1308" t="s">
        <v>1812</v>
      </c>
      <c r="X1308" s="6">
        <v>343.6694</v>
      </c>
      <c r="AE1308"/>
    </row>
    <row r="1309" spans="1:31" x14ac:dyDescent="0.25">
      <c r="A1309" t="s">
        <v>3116</v>
      </c>
      <c r="B1309" t="str">
        <f>VLOOKUP(Table6[[#This Row],[Customer_ID]],Table1[[Customer_ID]:[Name]],2,FALSE)</f>
        <v>Joshua Ryan</v>
      </c>
      <c r="C1309" t="str">
        <f>VLOOKUP(Table6[[#This Row],[Customer_ID]],Table1[[Customer_ID]:[City]],5,FALSE)</f>
        <v>New David</v>
      </c>
      <c r="D1309">
        <f>VLOOKUP(Table6[[#This Row],[Customer_ID]],Table1[],3,FALSE)</f>
        <v>27</v>
      </c>
      <c r="E1309" t="str">
        <f>VLOOKUP(Table6[[#This Row],[Customer_ID]],Table1[],4,FALSE)</f>
        <v>Female</v>
      </c>
      <c r="F1309" t="str">
        <f>VLOOKUP(Table6[[#This Row],[Customer_ID]],Table1[],6,FALSE)</f>
        <v>New Jersey</v>
      </c>
      <c r="G1309" t="str">
        <f>VLOOKUP(Table6[[#This Row],[Customer_ID]],Table1[],8,FALSE)</f>
        <v>Platinum</v>
      </c>
      <c r="H1309" t="s">
        <v>118</v>
      </c>
      <c r="I1309" s="16">
        <v>45651</v>
      </c>
      <c r="J1309" t="s">
        <v>1653</v>
      </c>
      <c r="K1309" t="str">
        <f>VLOOKUP($J1309,'Product_Dim (2)'!$A$2:$G$101,{3,4,5,6},FALSE)</f>
        <v>Sports</v>
      </c>
      <c r="L1309" t="str">
        <f>VLOOKUP($J1309,'Product_Dim (2)'!$A$2:$G$101,{4,5,6},FALSE)</f>
        <v>Equipment</v>
      </c>
      <c r="M1309" s="6">
        <f t="array" ref="M1309">VLOOKUP($J1309,'Product_Dim (2)'!$A$2:$G$101,{6},FALSE)</f>
        <v>103.45</v>
      </c>
      <c r="N1309">
        <f>VLOOKUP($J1309,'Product_Dim (2)'!$A$2:$G$101,7,FALSE)</f>
        <v>465</v>
      </c>
      <c r="O1309" t="s">
        <v>1756</v>
      </c>
      <c r="P1309" t="str">
        <f>VLOOKUP($O1309,'Store_Dim (2)'!$A$2:$E$21,2,FALSE)</f>
        <v>Gray Ltd</v>
      </c>
      <c r="Q1309" t="str">
        <f>VLOOKUP(Table6[[#This Row],[Store_ID]],Table4[],3,FALSE)</f>
        <v>North</v>
      </c>
      <c r="R1309" t="str">
        <f>VLOOKUP(Table6[[#This Row],[Store_ID]],Table4[],4,FALSE)</f>
        <v>New Michaelchester</v>
      </c>
      <c r="S1309" t="str">
        <f>VLOOKUP(Table6[[#This Row],[Store_ID]],Table4[],5,FALSE)</f>
        <v>Outlet</v>
      </c>
      <c r="T1309">
        <v>3</v>
      </c>
      <c r="U1309" s="6">
        <v>38.07</v>
      </c>
      <c r="V1309" s="10">
        <v>0.09</v>
      </c>
      <c r="W1309" t="s">
        <v>1809</v>
      </c>
      <c r="X1309" s="6">
        <v>103.9311</v>
      </c>
      <c r="AE1309"/>
    </row>
    <row r="1310" spans="1:31" x14ac:dyDescent="0.25">
      <c r="A1310" t="s">
        <v>3117</v>
      </c>
      <c r="B1310" t="str">
        <f>VLOOKUP(Table6[[#This Row],[Customer_ID]],Table1[[Customer_ID]:[Name]],2,FALSE)</f>
        <v>Justin Ingram</v>
      </c>
      <c r="C1310" t="str">
        <f>VLOOKUP(Table6[[#This Row],[Customer_ID]],Table1[[Customer_ID]:[City]],5,FALSE)</f>
        <v>Lake Lisaland</v>
      </c>
      <c r="D1310">
        <f>VLOOKUP(Table6[[#This Row],[Customer_ID]],Table1[],3,FALSE)</f>
        <v>34</v>
      </c>
      <c r="E1310" t="str">
        <f>VLOOKUP(Table6[[#This Row],[Customer_ID]],Table1[],4,FALSE)</f>
        <v>Male</v>
      </c>
      <c r="F1310" t="str">
        <f>VLOOKUP(Table6[[#This Row],[Customer_ID]],Table1[],6,FALSE)</f>
        <v>Louisiana</v>
      </c>
      <c r="G1310" t="str">
        <f>VLOOKUP(Table6[[#This Row],[Customer_ID]],Table1[],8,FALSE)</f>
        <v>Bronze</v>
      </c>
      <c r="H1310" t="s">
        <v>1240</v>
      </c>
      <c r="I1310" s="16">
        <v>45902</v>
      </c>
      <c r="J1310" t="s">
        <v>1599</v>
      </c>
      <c r="K1310" t="str">
        <f>VLOOKUP($J1310,'Product_Dim (2)'!$A$2:$G$101,{3,4,5,6},FALSE)</f>
        <v>Electronics</v>
      </c>
      <c r="L1310" t="str">
        <f>VLOOKUP($J1310,'Product_Dim (2)'!$A$2:$G$101,{4,5,6},FALSE)</f>
        <v>Computer</v>
      </c>
      <c r="M1310" s="6">
        <f t="array" ref="M1310">VLOOKUP($J1310,'Product_Dim (2)'!$A$2:$G$101,{6},FALSE)</f>
        <v>419.28</v>
      </c>
      <c r="N1310">
        <f>VLOOKUP($J1310,'Product_Dim (2)'!$A$2:$G$101,7,FALSE)</f>
        <v>86</v>
      </c>
      <c r="O1310" t="s">
        <v>1752</v>
      </c>
      <c r="P1310" t="str">
        <f>VLOOKUP($O1310,'Store_Dim (2)'!$A$2:$E$21,2,FALSE)</f>
        <v>Alexander Group</v>
      </c>
      <c r="Q1310" t="str">
        <f>VLOOKUP(Table6[[#This Row],[Store_ID]],Table4[],3,FALSE)</f>
        <v>South</v>
      </c>
      <c r="R1310" t="str">
        <f>VLOOKUP(Table6[[#This Row],[Store_ID]],Table4[],4,FALSE)</f>
        <v>Port Sharon</v>
      </c>
      <c r="S1310" t="str">
        <f>VLOOKUP(Table6[[#This Row],[Store_ID]],Table4[],5,FALSE)</f>
        <v>Online</v>
      </c>
      <c r="T1310">
        <v>2</v>
      </c>
      <c r="U1310" s="6">
        <v>511.7</v>
      </c>
      <c r="V1310" s="10">
        <v>0.12</v>
      </c>
      <c r="W1310" t="s">
        <v>1812</v>
      </c>
      <c r="X1310" s="6">
        <v>900.59199999999998</v>
      </c>
      <c r="AE1310"/>
    </row>
    <row r="1311" spans="1:31" x14ac:dyDescent="0.25">
      <c r="A1311" t="s">
        <v>3118</v>
      </c>
      <c r="B1311" t="str">
        <f>VLOOKUP(Table6[[#This Row],[Customer_ID]],Table1[[Customer_ID]:[Name]],2,FALSE)</f>
        <v>Robert Jackson</v>
      </c>
      <c r="C1311" t="str">
        <f>VLOOKUP(Table6[[#This Row],[Customer_ID]],Table1[[Customer_ID]:[City]],5,FALSE)</f>
        <v>Lake Brandy</v>
      </c>
      <c r="D1311">
        <f>VLOOKUP(Table6[[#This Row],[Customer_ID]],Table1[],3,FALSE)</f>
        <v>44</v>
      </c>
      <c r="E1311" t="str">
        <f>VLOOKUP(Table6[[#This Row],[Customer_ID]],Table1[],4,FALSE)</f>
        <v>Female</v>
      </c>
      <c r="F1311" t="str">
        <f>VLOOKUP(Table6[[#This Row],[Customer_ID]],Table1[],6,FALSE)</f>
        <v>Tennessee</v>
      </c>
      <c r="G1311" t="str">
        <f>VLOOKUP(Table6[[#This Row],[Customer_ID]],Table1[],8,FALSE)</f>
        <v>Platinum</v>
      </c>
      <c r="H1311" t="s">
        <v>327</v>
      </c>
      <c r="I1311" s="16">
        <v>45401</v>
      </c>
      <c r="J1311" t="s">
        <v>1681</v>
      </c>
      <c r="K1311" t="str">
        <f>VLOOKUP($J1311,'Product_Dim (2)'!$A$2:$G$101,{3,4,5,6},FALSE)</f>
        <v>Clothing</v>
      </c>
      <c r="L1311" t="str">
        <f>VLOOKUP($J1311,'Product_Dim (2)'!$A$2:$G$101,{4,5,6},FALSE)</f>
        <v>Footwear</v>
      </c>
      <c r="M1311" s="6">
        <f t="array" ref="M1311">VLOOKUP($J1311,'Product_Dim (2)'!$A$2:$G$101,{6},FALSE)</f>
        <v>158.13999999999999</v>
      </c>
      <c r="N1311">
        <f>VLOOKUP($J1311,'Product_Dim (2)'!$A$2:$G$101,7,FALSE)</f>
        <v>82</v>
      </c>
      <c r="O1311" t="s">
        <v>1765</v>
      </c>
      <c r="P1311" t="str">
        <f>VLOOKUP($O1311,'Store_Dim (2)'!$A$2:$E$21,2,FALSE)</f>
        <v>Bean, Jones and Park</v>
      </c>
      <c r="Q1311" t="str">
        <f>VLOOKUP(Table6[[#This Row],[Store_ID]],Table4[],3,FALSE)</f>
        <v>West</v>
      </c>
      <c r="R1311" t="str">
        <f>VLOOKUP(Table6[[#This Row],[Store_ID]],Table4[],4,FALSE)</f>
        <v>Thompsonborough</v>
      </c>
      <c r="S1311" t="str">
        <f>VLOOKUP(Table6[[#This Row],[Store_ID]],Table4[],5,FALSE)</f>
        <v>Online</v>
      </c>
      <c r="T1311">
        <v>4</v>
      </c>
      <c r="U1311" s="6">
        <v>488.72</v>
      </c>
      <c r="V1311" s="10">
        <v>0.23</v>
      </c>
      <c r="W1311" t="s">
        <v>1809</v>
      </c>
      <c r="X1311" s="6">
        <v>1505.2575999999999</v>
      </c>
      <c r="AE1311"/>
    </row>
    <row r="1312" spans="1:31" x14ac:dyDescent="0.25">
      <c r="A1312" t="s">
        <v>3119</v>
      </c>
      <c r="B1312" t="str">
        <f>VLOOKUP(Table6[[#This Row],[Customer_ID]],Table1[[Customer_ID]:[Name]],2,FALSE)</f>
        <v>Heidi Tyler</v>
      </c>
      <c r="C1312" t="str">
        <f>VLOOKUP(Table6[[#This Row],[Customer_ID]],Table1[[Customer_ID]:[City]],5,FALSE)</f>
        <v>Dawnstad</v>
      </c>
      <c r="D1312">
        <f>VLOOKUP(Table6[[#This Row],[Customer_ID]],Table1[],3,FALSE)</f>
        <v>40</v>
      </c>
      <c r="E1312" t="str">
        <f>VLOOKUP(Table6[[#This Row],[Customer_ID]],Table1[],4,FALSE)</f>
        <v>Female</v>
      </c>
      <c r="F1312" t="str">
        <f>VLOOKUP(Table6[[#This Row],[Customer_ID]],Table1[],6,FALSE)</f>
        <v>Oregon</v>
      </c>
      <c r="G1312" t="str">
        <f>VLOOKUP(Table6[[#This Row],[Customer_ID]],Table1[],8,FALSE)</f>
        <v>Bronze</v>
      </c>
      <c r="H1312" t="s">
        <v>1207</v>
      </c>
      <c r="I1312" s="16">
        <v>45717</v>
      </c>
      <c r="J1312" t="s">
        <v>1631</v>
      </c>
      <c r="K1312" t="str">
        <f>VLOOKUP($J1312,'Product_Dim (2)'!$A$2:$G$101,{3,4,5,6},FALSE)</f>
        <v>Sports</v>
      </c>
      <c r="L1312" t="str">
        <f>VLOOKUP($J1312,'Product_Dim (2)'!$A$2:$G$101,{4,5,6},FALSE)</f>
        <v>Fitness</v>
      </c>
      <c r="M1312" s="6">
        <f t="array" ref="M1312">VLOOKUP($J1312,'Product_Dim (2)'!$A$2:$G$101,{6},FALSE)</f>
        <v>190.29</v>
      </c>
      <c r="N1312">
        <f>VLOOKUP($J1312,'Product_Dim (2)'!$A$2:$G$101,7,FALSE)</f>
        <v>260</v>
      </c>
      <c r="O1312" t="s">
        <v>1777</v>
      </c>
      <c r="P1312" t="str">
        <f>VLOOKUP($O1312,'Store_Dim (2)'!$A$2:$E$21,2,FALSE)</f>
        <v>Thomas, Bridges and Harris</v>
      </c>
      <c r="Q1312" t="str">
        <f>VLOOKUP(Table6[[#This Row],[Store_ID]],Table4[],3,FALSE)</f>
        <v>North</v>
      </c>
      <c r="R1312" t="str">
        <f>VLOOKUP(Table6[[#This Row],[Store_ID]],Table4[],4,FALSE)</f>
        <v>Sabrinatown</v>
      </c>
      <c r="S1312" t="str">
        <f>VLOOKUP(Table6[[#This Row],[Store_ID]],Table4[],5,FALSE)</f>
        <v>Online</v>
      </c>
      <c r="T1312">
        <v>2</v>
      </c>
      <c r="U1312" s="6">
        <v>520.45000000000005</v>
      </c>
      <c r="V1312" s="10">
        <v>0.11</v>
      </c>
      <c r="W1312" t="s">
        <v>1812</v>
      </c>
      <c r="X1312" s="6">
        <v>926.40100000000007</v>
      </c>
      <c r="AE1312"/>
    </row>
    <row r="1313" spans="1:31" x14ac:dyDescent="0.25">
      <c r="A1313" t="s">
        <v>3120</v>
      </c>
      <c r="B1313" t="str">
        <f>VLOOKUP(Table6[[#This Row],[Customer_ID]],Table1[[Customer_ID]:[Name]],2,FALSE)</f>
        <v>Summer Weiss</v>
      </c>
      <c r="C1313" t="str">
        <f>VLOOKUP(Table6[[#This Row],[Customer_ID]],Table1[[Customer_ID]:[City]],5,FALSE)</f>
        <v>Phyllisport</v>
      </c>
      <c r="D1313">
        <f>VLOOKUP(Table6[[#This Row],[Customer_ID]],Table1[],3,FALSE)</f>
        <v>37</v>
      </c>
      <c r="E1313" t="str">
        <f>VLOOKUP(Table6[[#This Row],[Customer_ID]],Table1[],4,FALSE)</f>
        <v>Male</v>
      </c>
      <c r="F1313" t="str">
        <f>VLOOKUP(Table6[[#This Row],[Customer_ID]],Table1[],6,FALSE)</f>
        <v>New Jersey</v>
      </c>
      <c r="G1313" t="str">
        <f>VLOOKUP(Table6[[#This Row],[Customer_ID]],Table1[],8,FALSE)</f>
        <v>Bronze</v>
      </c>
      <c r="H1313" t="s">
        <v>1324</v>
      </c>
      <c r="I1313" s="16">
        <v>45376</v>
      </c>
      <c r="J1313" t="s">
        <v>1627</v>
      </c>
      <c r="K1313" t="str">
        <f>VLOOKUP($J1313,'Product_Dim (2)'!$A$2:$G$101,{3,4,5,6},FALSE)</f>
        <v>Electronics</v>
      </c>
      <c r="L1313" t="str">
        <f>VLOOKUP($J1313,'Product_Dim (2)'!$A$2:$G$101,{4,5,6},FALSE)</f>
        <v>Accessories</v>
      </c>
      <c r="M1313" s="6">
        <f t="array" ref="M1313">VLOOKUP($J1313,'Product_Dim (2)'!$A$2:$G$101,{6},FALSE)</f>
        <v>177.98</v>
      </c>
      <c r="N1313">
        <f>VLOOKUP($J1313,'Product_Dim (2)'!$A$2:$G$101,7,FALSE)</f>
        <v>103</v>
      </c>
      <c r="O1313" t="s">
        <v>1756</v>
      </c>
      <c r="P1313" t="str">
        <f>VLOOKUP($O1313,'Store_Dim (2)'!$A$2:$E$21,2,FALSE)</f>
        <v>Gray Ltd</v>
      </c>
      <c r="Q1313" t="str">
        <f>VLOOKUP(Table6[[#This Row],[Store_ID]],Table4[],3,FALSE)</f>
        <v>North</v>
      </c>
      <c r="R1313" t="str">
        <f>VLOOKUP(Table6[[#This Row],[Store_ID]],Table4[],4,FALSE)</f>
        <v>New Michaelchester</v>
      </c>
      <c r="S1313" t="str">
        <f>VLOOKUP(Table6[[#This Row],[Store_ID]],Table4[],5,FALSE)</f>
        <v>Outlet</v>
      </c>
      <c r="T1313">
        <v>1</v>
      </c>
      <c r="U1313" s="6">
        <v>340.9</v>
      </c>
      <c r="V1313" s="10">
        <v>0.28999999999999998</v>
      </c>
      <c r="W1313" t="s">
        <v>1807</v>
      </c>
      <c r="X1313" s="6">
        <v>242.03899999999999</v>
      </c>
      <c r="AE1313"/>
    </row>
    <row r="1314" spans="1:31" x14ac:dyDescent="0.25">
      <c r="A1314" t="s">
        <v>3121</v>
      </c>
      <c r="B1314" t="str">
        <f>VLOOKUP(Table6[[#This Row],[Customer_ID]],Table1[[Customer_ID]:[Name]],2,FALSE)</f>
        <v>John Jordan</v>
      </c>
      <c r="C1314" t="str">
        <f>VLOOKUP(Table6[[#This Row],[Customer_ID]],Table1[[Customer_ID]:[City]],5,FALSE)</f>
        <v>Port Crystalberg</v>
      </c>
      <c r="D1314">
        <f>VLOOKUP(Table6[[#This Row],[Customer_ID]],Table1[],3,FALSE)</f>
        <v>58</v>
      </c>
      <c r="E1314" t="str">
        <f>VLOOKUP(Table6[[#This Row],[Customer_ID]],Table1[],4,FALSE)</f>
        <v>Female</v>
      </c>
      <c r="F1314" t="str">
        <f>VLOOKUP(Table6[[#This Row],[Customer_ID]],Table1[],6,FALSE)</f>
        <v>Tennessee</v>
      </c>
      <c r="G1314" t="str">
        <f>VLOOKUP(Table6[[#This Row],[Customer_ID]],Table1[],8,FALSE)</f>
        <v>Platinum</v>
      </c>
      <c r="H1314" t="s">
        <v>1075</v>
      </c>
      <c r="I1314" s="16">
        <v>45576</v>
      </c>
      <c r="J1314" t="s">
        <v>1593</v>
      </c>
      <c r="K1314" t="str">
        <f>VLOOKUP($J1314,'Product_Dim (2)'!$A$2:$G$101,{3,4,5,6},FALSE)</f>
        <v>Sports</v>
      </c>
      <c r="L1314" t="str">
        <f>VLOOKUP($J1314,'Product_Dim (2)'!$A$2:$G$101,{4,5,6},FALSE)</f>
        <v>Team Sports</v>
      </c>
      <c r="M1314" s="6">
        <f t="array" ref="M1314">VLOOKUP($J1314,'Product_Dim (2)'!$A$2:$G$101,{6},FALSE)</f>
        <v>204.39</v>
      </c>
      <c r="N1314">
        <f>VLOOKUP($J1314,'Product_Dim (2)'!$A$2:$G$101,7,FALSE)</f>
        <v>281</v>
      </c>
      <c r="O1314" t="s">
        <v>1765</v>
      </c>
      <c r="P1314" t="str">
        <f>VLOOKUP($O1314,'Store_Dim (2)'!$A$2:$E$21,2,FALSE)</f>
        <v>Bean, Jones and Park</v>
      </c>
      <c r="Q1314" t="str">
        <f>VLOOKUP(Table6[[#This Row],[Store_ID]],Table4[],3,FALSE)</f>
        <v>West</v>
      </c>
      <c r="R1314" t="str">
        <f>VLOOKUP(Table6[[#This Row],[Store_ID]],Table4[],4,FALSE)</f>
        <v>Thompsonborough</v>
      </c>
      <c r="S1314" t="str">
        <f>VLOOKUP(Table6[[#This Row],[Store_ID]],Table4[],5,FALSE)</f>
        <v>Online</v>
      </c>
      <c r="T1314">
        <v>3</v>
      </c>
      <c r="U1314" s="6">
        <v>653.59</v>
      </c>
      <c r="V1314" s="10">
        <v>0.17</v>
      </c>
      <c r="W1314" t="s">
        <v>1812</v>
      </c>
      <c r="X1314" s="6">
        <v>1627.4391000000001</v>
      </c>
      <c r="AE1314"/>
    </row>
    <row r="1315" spans="1:31" x14ac:dyDescent="0.25">
      <c r="A1315" t="s">
        <v>3122</v>
      </c>
      <c r="B1315" t="str">
        <f>VLOOKUP(Table6[[#This Row],[Customer_ID]],Table1[[Customer_ID]:[Name]],2,FALSE)</f>
        <v>Jeff Martinez</v>
      </c>
      <c r="C1315" t="str">
        <f>VLOOKUP(Table6[[#This Row],[Customer_ID]],Table1[[Customer_ID]:[City]],5,FALSE)</f>
        <v>Smithburgh</v>
      </c>
      <c r="D1315">
        <f>VLOOKUP(Table6[[#This Row],[Customer_ID]],Table1[],3,FALSE)</f>
        <v>36</v>
      </c>
      <c r="E1315" t="str">
        <f>VLOOKUP(Table6[[#This Row],[Customer_ID]],Table1[],4,FALSE)</f>
        <v>Female</v>
      </c>
      <c r="F1315" t="str">
        <f>VLOOKUP(Table6[[#This Row],[Customer_ID]],Table1[],6,FALSE)</f>
        <v>Oklahoma</v>
      </c>
      <c r="G1315" t="str">
        <f>VLOOKUP(Table6[[#This Row],[Customer_ID]],Table1[],8,FALSE)</f>
        <v>Gold</v>
      </c>
      <c r="H1315" t="s">
        <v>93</v>
      </c>
      <c r="I1315" s="16">
        <v>45906</v>
      </c>
      <c r="J1315" t="s">
        <v>1583</v>
      </c>
      <c r="K1315" t="str">
        <f>VLOOKUP($J1315,'Product_Dim (2)'!$A$2:$G$101,{3,4,5,6},FALSE)</f>
        <v>Electronics</v>
      </c>
      <c r="L1315" t="str">
        <f>VLOOKUP($J1315,'Product_Dim (2)'!$A$2:$G$101,{4,5,6},FALSE)</f>
        <v>Audio</v>
      </c>
      <c r="M1315" s="6">
        <f t="array" ref="M1315">VLOOKUP($J1315,'Product_Dim (2)'!$A$2:$G$101,{6},FALSE)</f>
        <v>322.41000000000003</v>
      </c>
      <c r="N1315">
        <f>VLOOKUP($J1315,'Product_Dim (2)'!$A$2:$G$101,7,FALSE)</f>
        <v>213</v>
      </c>
      <c r="O1315" t="s">
        <v>1793</v>
      </c>
      <c r="P1315" t="str">
        <f>VLOOKUP($O1315,'Store_Dim (2)'!$A$2:$E$21,2,FALSE)</f>
        <v>Guerrero-Schmitt</v>
      </c>
      <c r="Q1315" t="str">
        <f>VLOOKUP(Table6[[#This Row],[Store_ID]],Table4[],3,FALSE)</f>
        <v>East</v>
      </c>
      <c r="R1315" t="str">
        <f>VLOOKUP(Table6[[#This Row],[Store_ID]],Table4[],4,FALSE)</f>
        <v>East Stevechester</v>
      </c>
      <c r="S1315" t="str">
        <f>VLOOKUP(Table6[[#This Row],[Store_ID]],Table4[],5,FALSE)</f>
        <v>Flagship</v>
      </c>
      <c r="T1315">
        <v>1</v>
      </c>
      <c r="U1315" s="6">
        <v>179.77</v>
      </c>
      <c r="V1315" s="10">
        <v>0.23</v>
      </c>
      <c r="W1315" t="s">
        <v>1812</v>
      </c>
      <c r="X1315" s="6">
        <v>138.4229</v>
      </c>
      <c r="AE1315"/>
    </row>
    <row r="1316" spans="1:31" x14ac:dyDescent="0.25">
      <c r="A1316" t="s">
        <v>3123</v>
      </c>
      <c r="B1316" t="str">
        <f>VLOOKUP(Table6[[#This Row],[Customer_ID]],Table1[[Customer_ID]:[Name]],2,FALSE)</f>
        <v>Melissa Howard</v>
      </c>
      <c r="C1316" t="str">
        <f>VLOOKUP(Table6[[#This Row],[Customer_ID]],Table1[[Customer_ID]:[City]],5,FALSE)</f>
        <v>Maynardton</v>
      </c>
      <c r="D1316">
        <f>VLOOKUP(Table6[[#This Row],[Customer_ID]],Table1[],3,FALSE)</f>
        <v>53</v>
      </c>
      <c r="E1316" t="str">
        <f>VLOOKUP(Table6[[#This Row],[Customer_ID]],Table1[],4,FALSE)</f>
        <v>Female</v>
      </c>
      <c r="F1316" t="str">
        <f>VLOOKUP(Table6[[#This Row],[Customer_ID]],Table1[],6,FALSE)</f>
        <v>New Hampshire</v>
      </c>
      <c r="G1316" t="str">
        <f>VLOOKUP(Table6[[#This Row],[Customer_ID]],Table1[],8,FALSE)</f>
        <v>Gold</v>
      </c>
      <c r="H1316" t="s">
        <v>44</v>
      </c>
      <c r="I1316" s="16">
        <v>45523</v>
      </c>
      <c r="J1316" t="s">
        <v>1526</v>
      </c>
      <c r="K1316" t="str">
        <f>VLOOKUP($J1316,'Product_Dim (2)'!$A$2:$G$101,{3,4,5,6},FALSE)</f>
        <v>Electronics</v>
      </c>
      <c r="L1316" t="str">
        <f>VLOOKUP($J1316,'Product_Dim (2)'!$A$2:$G$101,{4,5,6},FALSE)</f>
        <v>Computer</v>
      </c>
      <c r="M1316" s="6">
        <f t="array" ref="M1316">VLOOKUP($J1316,'Product_Dim (2)'!$A$2:$G$101,{6},FALSE)</f>
        <v>112.42</v>
      </c>
      <c r="N1316">
        <f>VLOOKUP($J1316,'Product_Dim (2)'!$A$2:$G$101,7,FALSE)</f>
        <v>416</v>
      </c>
      <c r="O1316" t="s">
        <v>1769</v>
      </c>
      <c r="P1316" t="str">
        <f>VLOOKUP($O1316,'Store_Dim (2)'!$A$2:$E$21,2,FALSE)</f>
        <v>Moore, Padilla and Butler</v>
      </c>
      <c r="Q1316" t="str">
        <f>VLOOKUP(Table6[[#This Row],[Store_ID]],Table4[],3,FALSE)</f>
        <v>South</v>
      </c>
      <c r="R1316" t="str">
        <f>VLOOKUP(Table6[[#This Row],[Store_ID]],Table4[],4,FALSE)</f>
        <v>East Johnstad</v>
      </c>
      <c r="S1316" t="str">
        <f>VLOOKUP(Table6[[#This Row],[Store_ID]],Table4[],5,FALSE)</f>
        <v>Flagship</v>
      </c>
      <c r="T1316">
        <v>2</v>
      </c>
      <c r="U1316" s="6">
        <v>943.8</v>
      </c>
      <c r="V1316" s="10">
        <v>0.06</v>
      </c>
      <c r="W1316" t="s">
        <v>1807</v>
      </c>
      <c r="X1316" s="6">
        <v>1774.3440000000001</v>
      </c>
      <c r="AE1316"/>
    </row>
    <row r="1317" spans="1:31" x14ac:dyDescent="0.25">
      <c r="A1317" t="s">
        <v>3124</v>
      </c>
      <c r="B1317" t="str">
        <f>VLOOKUP(Table6[[#This Row],[Customer_ID]],Table1[[Customer_ID]:[Name]],2,FALSE)</f>
        <v>Sarah Smith</v>
      </c>
      <c r="C1317" t="str">
        <f>VLOOKUP(Table6[[#This Row],[Customer_ID]],Table1[[Customer_ID]:[City]],5,FALSE)</f>
        <v>Kathleenport</v>
      </c>
      <c r="D1317">
        <f>VLOOKUP(Table6[[#This Row],[Customer_ID]],Table1[],3,FALSE)</f>
        <v>55</v>
      </c>
      <c r="E1317" t="str">
        <f>VLOOKUP(Table6[[#This Row],[Customer_ID]],Table1[],4,FALSE)</f>
        <v>Male</v>
      </c>
      <c r="F1317" t="str">
        <f>VLOOKUP(Table6[[#This Row],[Customer_ID]],Table1[],6,FALSE)</f>
        <v>Wyoming</v>
      </c>
      <c r="G1317" t="str">
        <f>VLOOKUP(Table6[[#This Row],[Customer_ID]],Table1[],8,FALSE)</f>
        <v>Gold</v>
      </c>
      <c r="H1317" t="s">
        <v>1258</v>
      </c>
      <c r="I1317" s="16">
        <v>45234</v>
      </c>
      <c r="J1317" t="s">
        <v>1673</v>
      </c>
      <c r="K1317" t="str">
        <f>VLOOKUP($J1317,'Product_Dim (2)'!$A$2:$G$101,{3,4,5,6},FALSE)</f>
        <v>Beauty</v>
      </c>
      <c r="L1317" t="str">
        <f>VLOOKUP($J1317,'Product_Dim (2)'!$A$2:$G$101,{4,5,6},FALSE)</f>
        <v>Haircare</v>
      </c>
      <c r="M1317" s="6">
        <f t="array" ref="M1317">VLOOKUP($J1317,'Product_Dim (2)'!$A$2:$G$101,{6},FALSE)</f>
        <v>214.32</v>
      </c>
      <c r="N1317">
        <f>VLOOKUP($J1317,'Product_Dim (2)'!$A$2:$G$101,7,FALSE)</f>
        <v>383</v>
      </c>
      <c r="O1317" t="s">
        <v>1784</v>
      </c>
      <c r="P1317" t="str">
        <f>VLOOKUP($O1317,'Store_Dim (2)'!$A$2:$E$21,2,FALSE)</f>
        <v>Shelton PLC</v>
      </c>
      <c r="Q1317" t="str">
        <f>VLOOKUP(Table6[[#This Row],[Store_ID]],Table4[],3,FALSE)</f>
        <v>North</v>
      </c>
      <c r="R1317" t="str">
        <f>VLOOKUP(Table6[[#This Row],[Store_ID]],Table4[],4,FALSE)</f>
        <v>East Jenniferstad</v>
      </c>
      <c r="S1317" t="str">
        <f>VLOOKUP(Table6[[#This Row],[Store_ID]],Table4[],5,FALSE)</f>
        <v>Flagship</v>
      </c>
      <c r="T1317">
        <v>2</v>
      </c>
      <c r="U1317" s="6">
        <v>985</v>
      </c>
      <c r="V1317" s="10">
        <v>0.25</v>
      </c>
      <c r="W1317" t="s">
        <v>1807</v>
      </c>
      <c r="X1317" s="6">
        <v>1477.5</v>
      </c>
      <c r="AE1317"/>
    </row>
    <row r="1318" spans="1:31" x14ac:dyDescent="0.25">
      <c r="A1318" t="s">
        <v>3125</v>
      </c>
      <c r="B1318" t="str">
        <f>VLOOKUP(Table6[[#This Row],[Customer_ID]],Table1[[Customer_ID]:[Name]],2,FALSE)</f>
        <v>Sara Ingram</v>
      </c>
      <c r="C1318" t="str">
        <f>VLOOKUP(Table6[[#This Row],[Customer_ID]],Table1[[Customer_ID]:[City]],5,FALSE)</f>
        <v>East Dillonview</v>
      </c>
      <c r="D1318">
        <f>VLOOKUP(Table6[[#This Row],[Customer_ID]],Table1[],3,FALSE)</f>
        <v>46</v>
      </c>
      <c r="E1318" t="str">
        <f>VLOOKUP(Table6[[#This Row],[Customer_ID]],Table1[],4,FALSE)</f>
        <v>Female</v>
      </c>
      <c r="F1318" t="str">
        <f>VLOOKUP(Table6[[#This Row],[Customer_ID]],Table1[],6,FALSE)</f>
        <v>Virginia</v>
      </c>
      <c r="G1318" t="str">
        <f>VLOOKUP(Table6[[#This Row],[Customer_ID]],Table1[],8,FALSE)</f>
        <v>Bronze</v>
      </c>
      <c r="H1318" t="s">
        <v>1475</v>
      </c>
      <c r="I1318" s="16">
        <v>45405</v>
      </c>
      <c r="J1318" t="s">
        <v>1707</v>
      </c>
      <c r="K1318" t="str">
        <f>VLOOKUP($J1318,'Product_Dim (2)'!$A$2:$G$101,{3,4,5,6},FALSE)</f>
        <v>Sports</v>
      </c>
      <c r="L1318" t="str">
        <f>VLOOKUP($J1318,'Product_Dim (2)'!$A$2:$G$101,{4,5,6},FALSE)</f>
        <v>Accessories</v>
      </c>
      <c r="M1318" s="6">
        <f t="array" ref="M1318">VLOOKUP($J1318,'Product_Dim (2)'!$A$2:$G$101,{6},FALSE)</f>
        <v>131.24</v>
      </c>
      <c r="N1318">
        <f>VLOOKUP($J1318,'Product_Dim (2)'!$A$2:$G$101,7,FALSE)</f>
        <v>232</v>
      </c>
      <c r="O1318" t="s">
        <v>1772</v>
      </c>
      <c r="P1318" t="str">
        <f>VLOOKUP($O1318,'Store_Dim (2)'!$A$2:$E$21,2,FALSE)</f>
        <v>Hill, Wagner and Ballard</v>
      </c>
      <c r="Q1318" t="str">
        <f>VLOOKUP(Table6[[#This Row],[Store_ID]],Table4[],3,FALSE)</f>
        <v>East</v>
      </c>
      <c r="R1318" t="str">
        <f>VLOOKUP(Table6[[#This Row],[Store_ID]],Table4[],4,FALSE)</f>
        <v>East Davidville</v>
      </c>
      <c r="S1318" t="str">
        <f>VLOOKUP(Table6[[#This Row],[Store_ID]],Table4[],5,FALSE)</f>
        <v>Online</v>
      </c>
      <c r="T1318">
        <v>4</v>
      </c>
      <c r="U1318" s="6">
        <v>216.81</v>
      </c>
      <c r="V1318" s="10">
        <v>0.28999999999999998</v>
      </c>
      <c r="W1318" t="s">
        <v>1807</v>
      </c>
      <c r="X1318" s="6">
        <v>615.74040000000002</v>
      </c>
      <c r="AE1318"/>
    </row>
    <row r="1319" spans="1:31" x14ac:dyDescent="0.25">
      <c r="A1319" t="s">
        <v>3126</v>
      </c>
      <c r="B1319" t="str">
        <f>VLOOKUP(Table6[[#This Row],[Customer_ID]],Table1[[Customer_ID]:[Name]],2,FALSE)</f>
        <v>Colleen Mccarthy</v>
      </c>
      <c r="C1319" t="str">
        <f>VLOOKUP(Table6[[#This Row],[Customer_ID]],Table1[[Customer_ID]:[City]],5,FALSE)</f>
        <v>North Katherine</v>
      </c>
      <c r="D1319">
        <f>VLOOKUP(Table6[[#This Row],[Customer_ID]],Table1[],3,FALSE)</f>
        <v>21</v>
      </c>
      <c r="E1319" t="str">
        <f>VLOOKUP(Table6[[#This Row],[Customer_ID]],Table1[],4,FALSE)</f>
        <v>Female</v>
      </c>
      <c r="F1319" t="str">
        <f>VLOOKUP(Table6[[#This Row],[Customer_ID]],Table1[],6,FALSE)</f>
        <v>Washington</v>
      </c>
      <c r="G1319" t="str">
        <f>VLOOKUP(Table6[[#This Row],[Customer_ID]],Table1[],8,FALSE)</f>
        <v>Platinum</v>
      </c>
      <c r="H1319" t="s">
        <v>403</v>
      </c>
      <c r="I1319" s="16">
        <v>45223</v>
      </c>
      <c r="J1319" t="s">
        <v>1659</v>
      </c>
      <c r="K1319" t="str">
        <f>VLOOKUP($J1319,'Product_Dim (2)'!$A$2:$G$101,{3,4,5,6},FALSE)</f>
        <v>Beauty</v>
      </c>
      <c r="L1319" t="str">
        <f>VLOOKUP($J1319,'Product_Dim (2)'!$A$2:$G$101,{4,5,6},FALSE)</f>
        <v>Makeup</v>
      </c>
      <c r="M1319" s="6">
        <f t="array" ref="M1319">VLOOKUP($J1319,'Product_Dim (2)'!$A$2:$G$101,{6},FALSE)</f>
        <v>299.11</v>
      </c>
      <c r="N1319">
        <f>VLOOKUP($J1319,'Product_Dim (2)'!$A$2:$G$101,7,FALSE)</f>
        <v>118</v>
      </c>
      <c r="O1319" t="s">
        <v>1744</v>
      </c>
      <c r="P1319" t="str">
        <f>VLOOKUP($O1319,'Store_Dim (2)'!$A$2:$E$21,2,FALSE)</f>
        <v>Black-Horn</v>
      </c>
      <c r="Q1319" t="str">
        <f>VLOOKUP(Table6[[#This Row],[Store_ID]],Table4[],3,FALSE)</f>
        <v>South</v>
      </c>
      <c r="R1319" t="str">
        <f>VLOOKUP(Table6[[#This Row],[Store_ID]],Table4[],4,FALSE)</f>
        <v>North Nancyview</v>
      </c>
      <c r="S1319" t="str">
        <f>VLOOKUP(Table6[[#This Row],[Store_ID]],Table4[],5,FALSE)</f>
        <v>Outlet</v>
      </c>
      <c r="T1319">
        <v>4</v>
      </c>
      <c r="U1319" s="6">
        <v>950.21</v>
      </c>
      <c r="V1319" s="10">
        <v>0.27</v>
      </c>
      <c r="W1319" t="s">
        <v>1812</v>
      </c>
      <c r="X1319" s="6">
        <v>2774.6131999999998</v>
      </c>
      <c r="AE1319"/>
    </row>
    <row r="1320" spans="1:31" x14ac:dyDescent="0.25">
      <c r="A1320" t="s">
        <v>3127</v>
      </c>
      <c r="B1320" t="str">
        <f>VLOOKUP(Table6[[#This Row],[Customer_ID]],Table1[[Customer_ID]:[Name]],2,FALSE)</f>
        <v>Kristen Fischer</v>
      </c>
      <c r="C1320" t="str">
        <f>VLOOKUP(Table6[[#This Row],[Customer_ID]],Table1[[Customer_ID]:[City]],5,FALSE)</f>
        <v>Lake Christopher</v>
      </c>
      <c r="D1320">
        <f>VLOOKUP(Table6[[#This Row],[Customer_ID]],Table1[],3,FALSE)</f>
        <v>57</v>
      </c>
      <c r="E1320" t="str">
        <f>VLOOKUP(Table6[[#This Row],[Customer_ID]],Table1[],4,FALSE)</f>
        <v>Male</v>
      </c>
      <c r="F1320" t="str">
        <f>VLOOKUP(Table6[[#This Row],[Customer_ID]],Table1[],6,FALSE)</f>
        <v>Arkansas</v>
      </c>
      <c r="G1320" t="str">
        <f>VLOOKUP(Table6[[#This Row],[Customer_ID]],Table1[],8,FALSE)</f>
        <v>Platinum</v>
      </c>
      <c r="H1320" t="s">
        <v>811</v>
      </c>
      <c r="I1320" s="16">
        <v>45838</v>
      </c>
      <c r="J1320" t="s">
        <v>1627</v>
      </c>
      <c r="K1320" t="str">
        <f>VLOOKUP($J1320,'Product_Dim (2)'!$A$2:$G$101,{3,4,5,6},FALSE)</f>
        <v>Electronics</v>
      </c>
      <c r="L1320" t="str">
        <f>VLOOKUP($J1320,'Product_Dim (2)'!$A$2:$G$101,{4,5,6},FALSE)</f>
        <v>Accessories</v>
      </c>
      <c r="M1320" s="6">
        <f t="array" ref="M1320">VLOOKUP($J1320,'Product_Dim (2)'!$A$2:$G$101,{6},FALSE)</f>
        <v>177.98</v>
      </c>
      <c r="N1320">
        <f>VLOOKUP($J1320,'Product_Dim (2)'!$A$2:$G$101,7,FALSE)</f>
        <v>103</v>
      </c>
      <c r="O1320" t="s">
        <v>1762</v>
      </c>
      <c r="P1320" t="str">
        <f>VLOOKUP($O1320,'Store_Dim (2)'!$A$2:$E$21,2,FALSE)</f>
        <v>Martinez-Mullins</v>
      </c>
      <c r="Q1320" t="str">
        <f>VLOOKUP(Table6[[#This Row],[Store_ID]],Table4[],3,FALSE)</f>
        <v>South</v>
      </c>
      <c r="R1320" t="str">
        <f>VLOOKUP(Table6[[#This Row],[Store_ID]],Table4[],4,FALSE)</f>
        <v>Williamsfurt</v>
      </c>
      <c r="S1320" t="str">
        <f>VLOOKUP(Table6[[#This Row],[Store_ID]],Table4[],5,FALSE)</f>
        <v>Online</v>
      </c>
      <c r="T1320">
        <v>2</v>
      </c>
      <c r="U1320" s="6">
        <v>271.39999999999998</v>
      </c>
      <c r="V1320" s="10">
        <v>0.17</v>
      </c>
      <c r="W1320" t="s">
        <v>1809</v>
      </c>
      <c r="X1320" s="6">
        <v>450.52399999999989</v>
      </c>
      <c r="AE1320"/>
    </row>
    <row r="1321" spans="1:31" x14ac:dyDescent="0.25">
      <c r="A1321" t="s">
        <v>3128</v>
      </c>
      <c r="B1321" t="str">
        <f>VLOOKUP(Table6[[#This Row],[Customer_ID]],Table1[[Customer_ID]:[Name]],2,FALSE)</f>
        <v>Daniel Contreras</v>
      </c>
      <c r="C1321" t="str">
        <f>VLOOKUP(Table6[[#This Row],[Customer_ID]],Table1[[Customer_ID]:[City]],5,FALSE)</f>
        <v>Robertview</v>
      </c>
      <c r="D1321">
        <f>VLOOKUP(Table6[[#This Row],[Customer_ID]],Table1[],3,FALSE)</f>
        <v>36</v>
      </c>
      <c r="E1321" t="str">
        <f>VLOOKUP(Table6[[#This Row],[Customer_ID]],Table1[],4,FALSE)</f>
        <v>Female</v>
      </c>
      <c r="F1321" t="str">
        <f>VLOOKUP(Table6[[#This Row],[Customer_ID]],Table1[],6,FALSE)</f>
        <v>Florida</v>
      </c>
      <c r="G1321" t="str">
        <f>VLOOKUP(Table6[[#This Row],[Customer_ID]],Table1[],8,FALSE)</f>
        <v>Platinum</v>
      </c>
      <c r="H1321" t="s">
        <v>554</v>
      </c>
      <c r="I1321" s="16">
        <v>45883</v>
      </c>
      <c r="J1321" t="s">
        <v>1609</v>
      </c>
      <c r="K1321" t="str">
        <f>VLOOKUP($J1321,'Product_Dim (2)'!$A$2:$G$101,{3,4,5,6},FALSE)</f>
        <v>Electronics</v>
      </c>
      <c r="L1321" t="str">
        <f>VLOOKUP($J1321,'Product_Dim (2)'!$A$2:$G$101,{4,5,6},FALSE)</f>
        <v>Mobile</v>
      </c>
      <c r="M1321" s="6">
        <f t="array" ref="M1321">VLOOKUP($J1321,'Product_Dim (2)'!$A$2:$G$101,{6},FALSE)</f>
        <v>326.06</v>
      </c>
      <c r="N1321">
        <f>VLOOKUP($J1321,'Product_Dim (2)'!$A$2:$G$101,7,FALSE)</f>
        <v>301</v>
      </c>
      <c r="O1321" t="s">
        <v>1765</v>
      </c>
      <c r="P1321" t="str">
        <f>VLOOKUP($O1321,'Store_Dim (2)'!$A$2:$E$21,2,FALSE)</f>
        <v>Bean, Jones and Park</v>
      </c>
      <c r="Q1321" t="str">
        <f>VLOOKUP(Table6[[#This Row],[Store_ID]],Table4[],3,FALSE)</f>
        <v>West</v>
      </c>
      <c r="R1321" t="str">
        <f>VLOOKUP(Table6[[#This Row],[Store_ID]],Table4[],4,FALSE)</f>
        <v>Thompsonborough</v>
      </c>
      <c r="S1321" t="str">
        <f>VLOOKUP(Table6[[#This Row],[Store_ID]],Table4[],5,FALSE)</f>
        <v>Online</v>
      </c>
      <c r="T1321">
        <v>4</v>
      </c>
      <c r="U1321" s="6">
        <v>708.19</v>
      </c>
      <c r="V1321" s="10">
        <v>0.1</v>
      </c>
      <c r="W1321" t="s">
        <v>1809</v>
      </c>
      <c r="X1321" s="6">
        <v>2549.4839999999999</v>
      </c>
      <c r="AE1321"/>
    </row>
    <row r="1322" spans="1:31" x14ac:dyDescent="0.25">
      <c r="A1322" t="s">
        <v>3129</v>
      </c>
      <c r="B1322" t="str">
        <f>VLOOKUP(Table6[[#This Row],[Customer_ID]],Table1[[Customer_ID]:[Name]],2,FALSE)</f>
        <v>Cheryl Carr</v>
      </c>
      <c r="C1322" t="str">
        <f>VLOOKUP(Table6[[#This Row],[Customer_ID]],Table1[[Customer_ID]:[City]],5,FALSE)</f>
        <v>Jessicaland</v>
      </c>
      <c r="D1322">
        <f>VLOOKUP(Table6[[#This Row],[Customer_ID]],Table1[],3,FALSE)</f>
        <v>19</v>
      </c>
      <c r="E1322" t="str">
        <f>VLOOKUP(Table6[[#This Row],[Customer_ID]],Table1[],4,FALSE)</f>
        <v>Male</v>
      </c>
      <c r="F1322" t="str">
        <f>VLOOKUP(Table6[[#This Row],[Customer_ID]],Table1[],6,FALSE)</f>
        <v>Wyoming</v>
      </c>
      <c r="G1322" t="str">
        <f>VLOOKUP(Table6[[#This Row],[Customer_ID]],Table1[],8,FALSE)</f>
        <v>Gold</v>
      </c>
      <c r="H1322" t="s">
        <v>1358</v>
      </c>
      <c r="I1322" s="16">
        <v>45788</v>
      </c>
      <c r="J1322" t="s">
        <v>1639</v>
      </c>
      <c r="K1322" t="str">
        <f>VLOOKUP($J1322,'Product_Dim (2)'!$A$2:$G$101,{3,4,5,6},FALSE)</f>
        <v>Sports</v>
      </c>
      <c r="L1322" t="str">
        <f>VLOOKUP($J1322,'Product_Dim (2)'!$A$2:$G$101,{4,5,6},FALSE)</f>
        <v>Accessories</v>
      </c>
      <c r="M1322" s="6">
        <f t="array" ref="M1322">VLOOKUP($J1322,'Product_Dim (2)'!$A$2:$G$101,{6},FALSE)</f>
        <v>434.84</v>
      </c>
      <c r="N1322">
        <f>VLOOKUP($J1322,'Product_Dim (2)'!$A$2:$G$101,7,FALSE)</f>
        <v>185</v>
      </c>
      <c r="O1322" t="s">
        <v>1749</v>
      </c>
      <c r="P1322" t="str">
        <f>VLOOKUP($O1322,'Store_Dim (2)'!$A$2:$E$21,2,FALSE)</f>
        <v>Johnson-Wright</v>
      </c>
      <c r="Q1322" t="str">
        <f>VLOOKUP(Table6[[#This Row],[Store_ID]],Table4[],3,FALSE)</f>
        <v>North</v>
      </c>
      <c r="R1322" t="str">
        <f>VLOOKUP(Table6[[#This Row],[Store_ID]],Table4[],4,FALSE)</f>
        <v>Hoodberg</v>
      </c>
      <c r="S1322" t="str">
        <f>VLOOKUP(Table6[[#This Row],[Store_ID]],Table4[],5,FALSE)</f>
        <v>Outlet</v>
      </c>
      <c r="T1322">
        <v>3</v>
      </c>
      <c r="U1322" s="6">
        <v>477.05</v>
      </c>
      <c r="V1322" s="10">
        <v>0.05</v>
      </c>
      <c r="W1322" t="s">
        <v>1809</v>
      </c>
      <c r="X1322" s="6">
        <v>1359.5925</v>
      </c>
      <c r="AE1322"/>
    </row>
    <row r="1323" spans="1:31" x14ac:dyDescent="0.25">
      <c r="A1323" t="s">
        <v>3130</v>
      </c>
      <c r="B1323" t="str">
        <f>VLOOKUP(Table6[[#This Row],[Customer_ID]],Table1[[Customer_ID]:[Name]],2,FALSE)</f>
        <v>Brandy Thompson</v>
      </c>
      <c r="C1323" t="str">
        <f>VLOOKUP(Table6[[#This Row],[Customer_ID]],Table1[[Customer_ID]:[City]],5,FALSE)</f>
        <v>West Patriciaview</v>
      </c>
      <c r="D1323">
        <f>VLOOKUP(Table6[[#This Row],[Customer_ID]],Table1[],3,FALSE)</f>
        <v>56</v>
      </c>
      <c r="E1323" t="str">
        <f>VLOOKUP(Table6[[#This Row],[Customer_ID]],Table1[],4,FALSE)</f>
        <v>Female</v>
      </c>
      <c r="F1323" t="str">
        <f>VLOOKUP(Table6[[#This Row],[Customer_ID]],Table1[],6,FALSE)</f>
        <v>Alabama</v>
      </c>
      <c r="G1323" t="str">
        <f>VLOOKUP(Table6[[#This Row],[Customer_ID]],Table1[],8,FALSE)</f>
        <v>Bronze</v>
      </c>
      <c r="H1323" t="s">
        <v>959</v>
      </c>
      <c r="I1323" s="16">
        <v>45383</v>
      </c>
      <c r="J1323" t="s">
        <v>1679</v>
      </c>
      <c r="K1323" t="str">
        <f>VLOOKUP($J1323,'Product_Dim (2)'!$A$2:$G$101,{3,4,5,6},FALSE)</f>
        <v>Electronics</v>
      </c>
      <c r="L1323" t="str">
        <f>VLOOKUP($J1323,'Product_Dim (2)'!$A$2:$G$101,{4,5,6},FALSE)</f>
        <v>Audio</v>
      </c>
      <c r="M1323" s="6">
        <f t="array" ref="M1323">VLOOKUP($J1323,'Product_Dim (2)'!$A$2:$G$101,{6},FALSE)</f>
        <v>403.71</v>
      </c>
      <c r="N1323">
        <f>VLOOKUP($J1323,'Product_Dim (2)'!$A$2:$G$101,7,FALSE)</f>
        <v>159</v>
      </c>
      <c r="O1323" t="s">
        <v>1769</v>
      </c>
      <c r="P1323" t="str">
        <f>VLOOKUP($O1323,'Store_Dim (2)'!$A$2:$E$21,2,FALSE)</f>
        <v>Moore, Padilla and Butler</v>
      </c>
      <c r="Q1323" t="str">
        <f>VLOOKUP(Table6[[#This Row],[Store_ID]],Table4[],3,FALSE)</f>
        <v>South</v>
      </c>
      <c r="R1323" t="str">
        <f>VLOOKUP(Table6[[#This Row],[Store_ID]],Table4[],4,FALSE)</f>
        <v>East Johnstad</v>
      </c>
      <c r="S1323" t="str">
        <f>VLOOKUP(Table6[[#This Row],[Store_ID]],Table4[],5,FALSE)</f>
        <v>Flagship</v>
      </c>
      <c r="T1323">
        <v>3</v>
      </c>
      <c r="U1323" s="6">
        <v>627.29</v>
      </c>
      <c r="V1323" s="10">
        <v>0.27</v>
      </c>
      <c r="W1323" t="s">
        <v>1812</v>
      </c>
      <c r="X1323" s="6">
        <v>1373.7651000000001</v>
      </c>
      <c r="AE1323"/>
    </row>
    <row r="1324" spans="1:31" x14ac:dyDescent="0.25">
      <c r="A1324" t="s">
        <v>3131</v>
      </c>
      <c r="B1324" t="str">
        <f>VLOOKUP(Table6[[#This Row],[Customer_ID]],Table1[[Customer_ID]:[Name]],2,FALSE)</f>
        <v>Miss Alexandria Li Dvm</v>
      </c>
      <c r="C1324" t="str">
        <f>VLOOKUP(Table6[[#This Row],[Customer_ID]],Table1[[Customer_ID]:[City]],5,FALSE)</f>
        <v>Port Jenniferton</v>
      </c>
      <c r="D1324">
        <f>VLOOKUP(Table6[[#This Row],[Customer_ID]],Table1[],3,FALSE)</f>
        <v>41</v>
      </c>
      <c r="E1324" t="str">
        <f>VLOOKUP(Table6[[#This Row],[Customer_ID]],Table1[],4,FALSE)</f>
        <v>Male</v>
      </c>
      <c r="F1324" t="str">
        <f>VLOOKUP(Table6[[#This Row],[Customer_ID]],Table1[],6,FALSE)</f>
        <v>Kansas</v>
      </c>
      <c r="G1324" t="str">
        <f>VLOOKUP(Table6[[#This Row],[Customer_ID]],Table1[],8,FALSE)</f>
        <v>Silver</v>
      </c>
      <c r="H1324" t="s">
        <v>951</v>
      </c>
      <c r="I1324" s="16">
        <v>45335</v>
      </c>
      <c r="J1324" t="s">
        <v>1719</v>
      </c>
      <c r="K1324" t="str">
        <f>VLOOKUP($J1324,'Product_Dim (2)'!$A$2:$G$101,{3,4,5,6},FALSE)</f>
        <v>Beauty</v>
      </c>
      <c r="L1324" t="str">
        <f>VLOOKUP($J1324,'Product_Dim (2)'!$A$2:$G$101,{4,5,6},FALSE)</f>
        <v>Skincare</v>
      </c>
      <c r="M1324" s="6">
        <f t="array" ref="M1324">VLOOKUP($J1324,'Product_Dim (2)'!$A$2:$G$101,{6},FALSE)</f>
        <v>358.47</v>
      </c>
      <c r="N1324">
        <f>VLOOKUP($J1324,'Product_Dim (2)'!$A$2:$G$101,7,FALSE)</f>
        <v>213</v>
      </c>
      <c r="O1324" t="s">
        <v>1775</v>
      </c>
      <c r="P1324" t="str">
        <f>VLOOKUP($O1324,'Store_Dim (2)'!$A$2:$E$21,2,FALSE)</f>
        <v>Aguirre-Keller</v>
      </c>
      <c r="Q1324" t="str">
        <f>VLOOKUP(Table6[[#This Row],[Store_ID]],Table4[],3,FALSE)</f>
        <v>South</v>
      </c>
      <c r="R1324" t="str">
        <f>VLOOKUP(Table6[[#This Row],[Store_ID]],Table4[],4,FALSE)</f>
        <v>Lake Michael</v>
      </c>
      <c r="S1324" t="str">
        <f>VLOOKUP(Table6[[#This Row],[Store_ID]],Table4[],5,FALSE)</f>
        <v>Online</v>
      </c>
      <c r="T1324">
        <v>3</v>
      </c>
      <c r="U1324" s="6">
        <v>206.84</v>
      </c>
      <c r="V1324" s="10">
        <v>0.19</v>
      </c>
      <c r="W1324" t="s">
        <v>1809</v>
      </c>
      <c r="X1324" s="6">
        <v>502.62119999999999</v>
      </c>
      <c r="AE1324"/>
    </row>
    <row r="1325" spans="1:31" x14ac:dyDescent="0.25">
      <c r="A1325" t="s">
        <v>3132</v>
      </c>
      <c r="B1325" t="str">
        <f>VLOOKUP(Table6[[#This Row],[Customer_ID]],Table1[[Customer_ID]:[Name]],2,FALSE)</f>
        <v>Tyler Garner</v>
      </c>
      <c r="C1325" t="str">
        <f>VLOOKUP(Table6[[#This Row],[Customer_ID]],Table1[[Customer_ID]:[City]],5,FALSE)</f>
        <v>Port Coreyfort</v>
      </c>
      <c r="D1325">
        <f>VLOOKUP(Table6[[#This Row],[Customer_ID]],Table1[],3,FALSE)</f>
        <v>64</v>
      </c>
      <c r="E1325" t="str">
        <f>VLOOKUP(Table6[[#This Row],[Customer_ID]],Table1[],4,FALSE)</f>
        <v>Male</v>
      </c>
      <c r="F1325" t="str">
        <f>VLOOKUP(Table6[[#This Row],[Customer_ID]],Table1[],6,FALSE)</f>
        <v>Alabama</v>
      </c>
      <c r="G1325" t="str">
        <f>VLOOKUP(Table6[[#This Row],[Customer_ID]],Table1[],8,FALSE)</f>
        <v>Silver</v>
      </c>
      <c r="H1325" t="s">
        <v>797</v>
      </c>
      <c r="I1325" s="16">
        <v>45304</v>
      </c>
      <c r="J1325" t="s">
        <v>1591</v>
      </c>
      <c r="K1325" t="str">
        <f>VLOOKUP($J1325,'Product_Dim (2)'!$A$2:$G$101,{3,4,5,6},FALSE)</f>
        <v>Home</v>
      </c>
      <c r="L1325" t="str">
        <f>VLOOKUP($J1325,'Product_Dim (2)'!$A$2:$G$101,{4,5,6},FALSE)</f>
        <v>Kitchen</v>
      </c>
      <c r="M1325" s="6">
        <f t="array" ref="M1325">VLOOKUP($J1325,'Product_Dim (2)'!$A$2:$G$101,{6},FALSE)</f>
        <v>19.52</v>
      </c>
      <c r="N1325">
        <f>VLOOKUP($J1325,'Product_Dim (2)'!$A$2:$G$101,7,FALSE)</f>
        <v>57</v>
      </c>
      <c r="O1325" t="s">
        <v>1740</v>
      </c>
      <c r="P1325" t="str">
        <f>VLOOKUP($O1325,'Store_Dim (2)'!$A$2:$E$21,2,FALSE)</f>
        <v>Martinez, Adkins and Johnson</v>
      </c>
      <c r="Q1325" t="str">
        <f>VLOOKUP(Table6[[#This Row],[Store_ID]],Table4[],3,FALSE)</f>
        <v>North</v>
      </c>
      <c r="R1325" t="str">
        <f>VLOOKUP(Table6[[#This Row],[Store_ID]],Table4[],4,FALSE)</f>
        <v>Danielmouth</v>
      </c>
      <c r="S1325" t="str">
        <f>VLOOKUP(Table6[[#This Row],[Store_ID]],Table4[],5,FALSE)</f>
        <v>Flagship</v>
      </c>
      <c r="T1325">
        <v>4</v>
      </c>
      <c r="U1325" s="6">
        <v>629.04999999999995</v>
      </c>
      <c r="V1325" s="10">
        <v>0.26</v>
      </c>
      <c r="W1325" t="s">
        <v>1807</v>
      </c>
      <c r="X1325" s="6">
        <v>1861.9880000000001</v>
      </c>
      <c r="AE1325"/>
    </row>
    <row r="1326" spans="1:31" x14ac:dyDescent="0.25">
      <c r="A1326" t="s">
        <v>3133</v>
      </c>
      <c r="B1326" t="str">
        <f>VLOOKUP(Table6[[#This Row],[Customer_ID]],Table1[[Customer_ID]:[Name]],2,FALSE)</f>
        <v>Monica Flynn</v>
      </c>
      <c r="C1326" t="str">
        <f>VLOOKUP(Table6[[#This Row],[Customer_ID]],Table1[[Customer_ID]:[City]],5,FALSE)</f>
        <v>Amberburgh</v>
      </c>
      <c r="D1326">
        <f>VLOOKUP(Table6[[#This Row],[Customer_ID]],Table1[],3,FALSE)</f>
        <v>59</v>
      </c>
      <c r="E1326" t="str">
        <f>VLOOKUP(Table6[[#This Row],[Customer_ID]],Table1[],4,FALSE)</f>
        <v>Female</v>
      </c>
      <c r="F1326" t="str">
        <f>VLOOKUP(Table6[[#This Row],[Customer_ID]],Table1[],6,FALSE)</f>
        <v>Tennessee</v>
      </c>
      <c r="G1326" t="str">
        <f>VLOOKUP(Table6[[#This Row],[Customer_ID]],Table1[],8,FALSE)</f>
        <v>Platinum</v>
      </c>
      <c r="H1326" t="s">
        <v>1341</v>
      </c>
      <c r="I1326" s="16">
        <v>45543</v>
      </c>
      <c r="J1326" t="s">
        <v>1679</v>
      </c>
      <c r="K1326" t="str">
        <f>VLOOKUP($J1326,'Product_Dim (2)'!$A$2:$G$101,{3,4,5,6},FALSE)</f>
        <v>Electronics</v>
      </c>
      <c r="L1326" t="str">
        <f>VLOOKUP($J1326,'Product_Dim (2)'!$A$2:$G$101,{4,5,6},FALSE)</f>
        <v>Audio</v>
      </c>
      <c r="M1326" s="6">
        <f t="array" ref="M1326">VLOOKUP($J1326,'Product_Dim (2)'!$A$2:$G$101,{6},FALSE)</f>
        <v>403.71</v>
      </c>
      <c r="N1326">
        <f>VLOOKUP($J1326,'Product_Dim (2)'!$A$2:$G$101,7,FALSE)</f>
        <v>159</v>
      </c>
      <c r="O1326" t="s">
        <v>1790</v>
      </c>
      <c r="P1326" t="str">
        <f>VLOOKUP($O1326,'Store_Dim (2)'!$A$2:$E$21,2,FALSE)</f>
        <v>Holloway Ltd</v>
      </c>
      <c r="Q1326" t="str">
        <f>VLOOKUP(Table6[[#This Row],[Store_ID]],Table4[],3,FALSE)</f>
        <v>North</v>
      </c>
      <c r="R1326" t="str">
        <f>VLOOKUP(Table6[[#This Row],[Store_ID]],Table4[],4,FALSE)</f>
        <v>Bensonhaven</v>
      </c>
      <c r="S1326" t="str">
        <f>VLOOKUP(Table6[[#This Row],[Store_ID]],Table4[],5,FALSE)</f>
        <v>Flagship</v>
      </c>
      <c r="T1326">
        <v>4</v>
      </c>
      <c r="U1326" s="6">
        <v>529.04</v>
      </c>
      <c r="V1326" s="10">
        <v>0.1</v>
      </c>
      <c r="W1326" t="s">
        <v>1809</v>
      </c>
      <c r="X1326" s="6">
        <v>1904.5440000000001</v>
      </c>
      <c r="AE1326"/>
    </row>
    <row r="1327" spans="1:31" x14ac:dyDescent="0.25">
      <c r="A1327" t="s">
        <v>3134</v>
      </c>
      <c r="B1327" t="str">
        <f>VLOOKUP(Table6[[#This Row],[Customer_ID]],Table1[[Customer_ID]:[Name]],2,FALSE)</f>
        <v>Heather Valenzuela</v>
      </c>
      <c r="C1327" t="str">
        <f>VLOOKUP(Table6[[#This Row],[Customer_ID]],Table1[[Customer_ID]:[City]],5,FALSE)</f>
        <v>New Angiefurt</v>
      </c>
      <c r="D1327">
        <f>VLOOKUP(Table6[[#This Row],[Customer_ID]],Table1[],3,FALSE)</f>
        <v>31</v>
      </c>
      <c r="E1327" t="str">
        <f>VLOOKUP(Table6[[#This Row],[Customer_ID]],Table1[],4,FALSE)</f>
        <v>Male</v>
      </c>
      <c r="F1327" t="str">
        <f>VLOOKUP(Table6[[#This Row],[Customer_ID]],Table1[],6,FALSE)</f>
        <v>Alaska</v>
      </c>
      <c r="G1327" t="str">
        <f>VLOOKUP(Table6[[#This Row],[Customer_ID]],Table1[],8,FALSE)</f>
        <v>Bronze</v>
      </c>
      <c r="H1327" t="s">
        <v>1083</v>
      </c>
      <c r="I1327" s="16">
        <v>45326</v>
      </c>
      <c r="J1327" t="s">
        <v>1591</v>
      </c>
      <c r="K1327" t="str">
        <f>VLOOKUP($J1327,'Product_Dim (2)'!$A$2:$G$101,{3,4,5,6},FALSE)</f>
        <v>Home</v>
      </c>
      <c r="L1327" t="str">
        <f>VLOOKUP($J1327,'Product_Dim (2)'!$A$2:$G$101,{4,5,6},FALSE)</f>
        <v>Kitchen</v>
      </c>
      <c r="M1327" s="6">
        <f t="array" ref="M1327">VLOOKUP($J1327,'Product_Dim (2)'!$A$2:$G$101,{6},FALSE)</f>
        <v>19.52</v>
      </c>
      <c r="N1327">
        <f>VLOOKUP($J1327,'Product_Dim (2)'!$A$2:$G$101,7,FALSE)</f>
        <v>57</v>
      </c>
      <c r="O1327" t="s">
        <v>1790</v>
      </c>
      <c r="P1327" t="str">
        <f>VLOOKUP($O1327,'Store_Dim (2)'!$A$2:$E$21,2,FALSE)</f>
        <v>Holloway Ltd</v>
      </c>
      <c r="Q1327" t="str">
        <f>VLOOKUP(Table6[[#This Row],[Store_ID]],Table4[],3,FALSE)</f>
        <v>North</v>
      </c>
      <c r="R1327" t="str">
        <f>VLOOKUP(Table6[[#This Row],[Store_ID]],Table4[],4,FALSE)</f>
        <v>Bensonhaven</v>
      </c>
      <c r="S1327" t="str">
        <f>VLOOKUP(Table6[[#This Row],[Store_ID]],Table4[],5,FALSE)</f>
        <v>Flagship</v>
      </c>
      <c r="T1327">
        <v>1</v>
      </c>
      <c r="U1327" s="6">
        <v>350.67</v>
      </c>
      <c r="V1327" s="10">
        <v>0.22</v>
      </c>
      <c r="W1327" t="s">
        <v>1809</v>
      </c>
      <c r="X1327" s="6">
        <v>273.52260000000001</v>
      </c>
      <c r="AE1327"/>
    </row>
    <row r="1328" spans="1:31" x14ac:dyDescent="0.25">
      <c r="A1328" t="s">
        <v>3135</v>
      </c>
      <c r="B1328" t="str">
        <f>VLOOKUP(Table6[[#This Row],[Customer_ID]],Table1[[Customer_ID]:[Name]],2,FALSE)</f>
        <v>Michael Garner</v>
      </c>
      <c r="C1328" t="str">
        <f>VLOOKUP(Table6[[#This Row],[Customer_ID]],Table1[[Customer_ID]:[City]],5,FALSE)</f>
        <v>Port Crystal</v>
      </c>
      <c r="D1328">
        <f>VLOOKUP(Table6[[#This Row],[Customer_ID]],Table1[],3,FALSE)</f>
        <v>21</v>
      </c>
      <c r="E1328" t="str">
        <f>VLOOKUP(Table6[[#This Row],[Customer_ID]],Table1[],4,FALSE)</f>
        <v>Female</v>
      </c>
      <c r="F1328" t="str">
        <f>VLOOKUP(Table6[[#This Row],[Customer_ID]],Table1[],6,FALSE)</f>
        <v>New Hampshire</v>
      </c>
      <c r="G1328" t="str">
        <f>VLOOKUP(Table6[[#This Row],[Customer_ID]],Table1[],8,FALSE)</f>
        <v>Platinum</v>
      </c>
      <c r="H1328" t="s">
        <v>1147</v>
      </c>
      <c r="I1328" s="16">
        <v>45498</v>
      </c>
      <c r="J1328" t="s">
        <v>1721</v>
      </c>
      <c r="K1328" t="str">
        <f>VLOOKUP($J1328,'Product_Dim (2)'!$A$2:$G$101,{3,4,5,6},FALSE)</f>
        <v>Sports</v>
      </c>
      <c r="L1328" t="str">
        <f>VLOOKUP($J1328,'Product_Dim (2)'!$A$2:$G$101,{4,5,6},FALSE)</f>
        <v>Accessories</v>
      </c>
      <c r="M1328" s="6">
        <f t="array" ref="M1328">VLOOKUP($J1328,'Product_Dim (2)'!$A$2:$G$101,{6},FALSE)</f>
        <v>60.65</v>
      </c>
      <c r="N1328">
        <f>VLOOKUP($J1328,'Product_Dim (2)'!$A$2:$G$101,7,FALSE)</f>
        <v>75</v>
      </c>
      <c r="O1328" t="s">
        <v>1740</v>
      </c>
      <c r="P1328" t="str">
        <f>VLOOKUP($O1328,'Store_Dim (2)'!$A$2:$E$21,2,FALSE)</f>
        <v>Martinez, Adkins and Johnson</v>
      </c>
      <c r="Q1328" t="str">
        <f>VLOOKUP(Table6[[#This Row],[Store_ID]],Table4[],3,FALSE)</f>
        <v>North</v>
      </c>
      <c r="R1328" t="str">
        <f>VLOOKUP(Table6[[#This Row],[Store_ID]],Table4[],4,FALSE)</f>
        <v>Danielmouth</v>
      </c>
      <c r="S1328" t="str">
        <f>VLOOKUP(Table6[[#This Row],[Store_ID]],Table4[],5,FALSE)</f>
        <v>Flagship</v>
      </c>
      <c r="T1328">
        <v>1</v>
      </c>
      <c r="U1328" s="6">
        <v>128.93</v>
      </c>
      <c r="V1328" s="10">
        <v>0.26</v>
      </c>
      <c r="W1328" t="s">
        <v>1807</v>
      </c>
      <c r="X1328" s="6">
        <v>95.408200000000008</v>
      </c>
      <c r="AE1328"/>
    </row>
    <row r="1329" spans="1:31" x14ac:dyDescent="0.25">
      <c r="A1329" t="s">
        <v>3136</v>
      </c>
      <c r="B1329" t="str">
        <f>VLOOKUP(Table6[[#This Row],[Customer_ID]],Table1[[Customer_ID]:[Name]],2,FALSE)</f>
        <v>Cameron Simpson</v>
      </c>
      <c r="C1329" t="str">
        <f>VLOOKUP(Table6[[#This Row],[Customer_ID]],Table1[[Customer_ID]:[City]],5,FALSE)</f>
        <v>Michaelfort</v>
      </c>
      <c r="D1329">
        <f>VLOOKUP(Table6[[#This Row],[Customer_ID]],Table1[],3,FALSE)</f>
        <v>46</v>
      </c>
      <c r="E1329" t="str">
        <f>VLOOKUP(Table6[[#This Row],[Customer_ID]],Table1[],4,FALSE)</f>
        <v>Male</v>
      </c>
      <c r="F1329" t="str">
        <f>VLOOKUP(Table6[[#This Row],[Customer_ID]],Table1[],6,FALSE)</f>
        <v>Indiana</v>
      </c>
      <c r="G1329" t="str">
        <f>VLOOKUP(Table6[[#This Row],[Customer_ID]],Table1[],8,FALSE)</f>
        <v>Platinum</v>
      </c>
      <c r="H1329" t="s">
        <v>485</v>
      </c>
      <c r="I1329" s="16">
        <v>45544</v>
      </c>
      <c r="J1329" t="s">
        <v>1703</v>
      </c>
      <c r="K1329" t="str">
        <f>VLOOKUP($J1329,'Product_Dim (2)'!$A$2:$G$101,{3,4,5,6},FALSE)</f>
        <v>Home</v>
      </c>
      <c r="L1329" t="str">
        <f>VLOOKUP($J1329,'Product_Dim (2)'!$A$2:$G$101,{4,5,6},FALSE)</f>
        <v>Kitchen</v>
      </c>
      <c r="M1329" s="6">
        <f t="array" ref="M1329">VLOOKUP($J1329,'Product_Dim (2)'!$A$2:$G$101,{6},FALSE)</f>
        <v>176.07</v>
      </c>
      <c r="N1329">
        <f>VLOOKUP($J1329,'Product_Dim (2)'!$A$2:$G$101,7,FALSE)</f>
        <v>82</v>
      </c>
      <c r="O1329" t="s">
        <v>1784</v>
      </c>
      <c r="P1329" t="str">
        <f>VLOOKUP($O1329,'Store_Dim (2)'!$A$2:$E$21,2,FALSE)</f>
        <v>Shelton PLC</v>
      </c>
      <c r="Q1329" t="str">
        <f>VLOOKUP(Table6[[#This Row],[Store_ID]],Table4[],3,FALSE)</f>
        <v>North</v>
      </c>
      <c r="R1329" t="str">
        <f>VLOOKUP(Table6[[#This Row],[Store_ID]],Table4[],4,FALSE)</f>
        <v>East Jenniferstad</v>
      </c>
      <c r="S1329" t="str">
        <f>VLOOKUP(Table6[[#This Row],[Store_ID]],Table4[],5,FALSE)</f>
        <v>Flagship</v>
      </c>
      <c r="T1329">
        <v>2</v>
      </c>
      <c r="U1329" s="6">
        <v>384.92</v>
      </c>
      <c r="V1329" s="10">
        <v>0.09</v>
      </c>
      <c r="W1329" t="s">
        <v>1807</v>
      </c>
      <c r="X1329" s="6">
        <v>700.5544000000001</v>
      </c>
      <c r="AE1329"/>
    </row>
    <row r="1330" spans="1:31" x14ac:dyDescent="0.25">
      <c r="A1330" t="s">
        <v>3137</v>
      </c>
      <c r="B1330" t="str">
        <f>VLOOKUP(Table6[[#This Row],[Customer_ID]],Table1[[Customer_ID]:[Name]],2,FALSE)</f>
        <v>Mr. Christopher Sims</v>
      </c>
      <c r="C1330" t="str">
        <f>VLOOKUP(Table6[[#This Row],[Customer_ID]],Table1[[Customer_ID]:[City]],5,FALSE)</f>
        <v>Donaldsontown</v>
      </c>
      <c r="D1330">
        <f>VLOOKUP(Table6[[#This Row],[Customer_ID]],Table1[],3,FALSE)</f>
        <v>50</v>
      </c>
      <c r="E1330" t="str">
        <f>VLOOKUP(Table6[[#This Row],[Customer_ID]],Table1[],4,FALSE)</f>
        <v>Female</v>
      </c>
      <c r="F1330" t="str">
        <f>VLOOKUP(Table6[[#This Row],[Customer_ID]],Table1[],6,FALSE)</f>
        <v>Connecticut</v>
      </c>
      <c r="G1330" t="str">
        <f>VLOOKUP(Table6[[#This Row],[Customer_ID]],Table1[],8,FALSE)</f>
        <v>Silver</v>
      </c>
      <c r="H1330" t="s">
        <v>1039</v>
      </c>
      <c r="I1330" s="16">
        <v>45268</v>
      </c>
      <c r="J1330" t="s">
        <v>1538</v>
      </c>
      <c r="K1330" t="str">
        <f>VLOOKUP($J1330,'Product_Dim (2)'!$A$2:$G$101,{3,4,5,6},FALSE)</f>
        <v>Clothing</v>
      </c>
      <c r="L1330" t="str">
        <f>VLOOKUP($J1330,'Product_Dim (2)'!$A$2:$G$101,{4,5,6},FALSE)</f>
        <v>Accessories</v>
      </c>
      <c r="M1330" s="6">
        <f t="array" ref="M1330">VLOOKUP($J1330,'Product_Dim (2)'!$A$2:$G$101,{6},FALSE)</f>
        <v>261</v>
      </c>
      <c r="N1330">
        <f>VLOOKUP($J1330,'Product_Dim (2)'!$A$2:$G$101,7,FALSE)</f>
        <v>59</v>
      </c>
      <c r="O1330" t="s">
        <v>1765</v>
      </c>
      <c r="P1330" t="str">
        <f>VLOOKUP($O1330,'Store_Dim (2)'!$A$2:$E$21,2,FALSE)</f>
        <v>Bean, Jones and Park</v>
      </c>
      <c r="Q1330" t="str">
        <f>VLOOKUP(Table6[[#This Row],[Store_ID]],Table4[],3,FALSE)</f>
        <v>West</v>
      </c>
      <c r="R1330" t="str">
        <f>VLOOKUP(Table6[[#This Row],[Store_ID]],Table4[],4,FALSE)</f>
        <v>Thompsonborough</v>
      </c>
      <c r="S1330" t="str">
        <f>VLOOKUP(Table6[[#This Row],[Store_ID]],Table4[],5,FALSE)</f>
        <v>Online</v>
      </c>
      <c r="T1330">
        <v>3</v>
      </c>
      <c r="U1330" s="6">
        <v>120.77</v>
      </c>
      <c r="V1330" s="10">
        <v>0.28999999999999998</v>
      </c>
      <c r="W1330" t="s">
        <v>1809</v>
      </c>
      <c r="X1330" s="6">
        <v>257.24009999999998</v>
      </c>
      <c r="AE1330"/>
    </row>
    <row r="1331" spans="1:31" x14ac:dyDescent="0.25">
      <c r="A1331" t="s">
        <v>3138</v>
      </c>
      <c r="B1331" t="str">
        <f>VLOOKUP(Table6[[#This Row],[Customer_ID]],Table1[[Customer_ID]:[Name]],2,FALSE)</f>
        <v>Alejandro Doyle</v>
      </c>
      <c r="C1331" t="str">
        <f>VLOOKUP(Table6[[#This Row],[Customer_ID]],Table1[[Customer_ID]:[City]],5,FALSE)</f>
        <v>East Crystalton</v>
      </c>
      <c r="D1331">
        <f>VLOOKUP(Table6[[#This Row],[Customer_ID]],Table1[],3,FALSE)</f>
        <v>35</v>
      </c>
      <c r="E1331" t="str">
        <f>VLOOKUP(Table6[[#This Row],[Customer_ID]],Table1[],4,FALSE)</f>
        <v>Male</v>
      </c>
      <c r="F1331" t="str">
        <f>VLOOKUP(Table6[[#This Row],[Customer_ID]],Table1[],6,FALSE)</f>
        <v>New Mexico</v>
      </c>
      <c r="G1331" t="str">
        <f>VLOOKUP(Table6[[#This Row],[Customer_ID]],Table1[],8,FALSE)</f>
        <v>Platinum</v>
      </c>
      <c r="H1331" t="s">
        <v>713</v>
      </c>
      <c r="I1331" s="16">
        <v>45824</v>
      </c>
      <c r="J1331" t="s">
        <v>1683</v>
      </c>
      <c r="K1331" t="str">
        <f>VLOOKUP($J1331,'Product_Dim (2)'!$A$2:$G$101,{3,4,5,6},FALSE)</f>
        <v>Electronics</v>
      </c>
      <c r="L1331" t="str">
        <f>VLOOKUP($J1331,'Product_Dim (2)'!$A$2:$G$101,{4,5,6},FALSE)</f>
        <v>Computer</v>
      </c>
      <c r="M1331" s="6">
        <f t="array" ref="M1331">VLOOKUP($J1331,'Product_Dim (2)'!$A$2:$G$101,{6},FALSE)</f>
        <v>392.89</v>
      </c>
      <c r="N1331">
        <f>VLOOKUP($J1331,'Product_Dim (2)'!$A$2:$G$101,7,FALSE)</f>
        <v>320</v>
      </c>
      <c r="O1331" t="s">
        <v>1790</v>
      </c>
      <c r="P1331" t="str">
        <f>VLOOKUP($O1331,'Store_Dim (2)'!$A$2:$E$21,2,FALSE)</f>
        <v>Holloway Ltd</v>
      </c>
      <c r="Q1331" t="str">
        <f>VLOOKUP(Table6[[#This Row],[Store_ID]],Table4[],3,FALSE)</f>
        <v>North</v>
      </c>
      <c r="R1331" t="str">
        <f>VLOOKUP(Table6[[#This Row],[Store_ID]],Table4[],4,FALSE)</f>
        <v>Bensonhaven</v>
      </c>
      <c r="S1331" t="str">
        <f>VLOOKUP(Table6[[#This Row],[Store_ID]],Table4[],5,FALSE)</f>
        <v>Flagship</v>
      </c>
      <c r="T1331">
        <v>4</v>
      </c>
      <c r="U1331" s="6">
        <v>661.39</v>
      </c>
      <c r="V1331" s="10">
        <v>7.0000000000000007E-2</v>
      </c>
      <c r="W1331" t="s">
        <v>1807</v>
      </c>
      <c r="X1331" s="6">
        <v>2460.3708000000001</v>
      </c>
      <c r="AE1331"/>
    </row>
    <row r="1332" spans="1:31" x14ac:dyDescent="0.25">
      <c r="A1332" t="s">
        <v>3139</v>
      </c>
      <c r="B1332" t="str">
        <f>VLOOKUP(Table6[[#This Row],[Customer_ID]],Table1[[Customer_ID]:[Name]],2,FALSE)</f>
        <v>William Cortez</v>
      </c>
      <c r="C1332" t="str">
        <f>VLOOKUP(Table6[[#This Row],[Customer_ID]],Table1[[Customer_ID]:[City]],5,FALSE)</f>
        <v>Port Hannahport</v>
      </c>
      <c r="D1332">
        <f>VLOOKUP(Table6[[#This Row],[Customer_ID]],Table1[],3,FALSE)</f>
        <v>29</v>
      </c>
      <c r="E1332" t="str">
        <f>VLOOKUP(Table6[[#This Row],[Customer_ID]],Table1[],4,FALSE)</f>
        <v>Male</v>
      </c>
      <c r="F1332" t="str">
        <f>VLOOKUP(Table6[[#This Row],[Customer_ID]],Table1[],6,FALSE)</f>
        <v>Ohio</v>
      </c>
      <c r="G1332" t="str">
        <f>VLOOKUP(Table6[[#This Row],[Customer_ID]],Table1[],8,FALSE)</f>
        <v>Bronze</v>
      </c>
      <c r="H1332" t="s">
        <v>1373</v>
      </c>
      <c r="I1332" s="16">
        <v>45261</v>
      </c>
      <c r="J1332" t="s">
        <v>1655</v>
      </c>
      <c r="K1332" t="str">
        <f>VLOOKUP($J1332,'Product_Dim (2)'!$A$2:$G$101,{3,4,5,6},FALSE)</f>
        <v>Electronics</v>
      </c>
      <c r="L1332" t="str">
        <f>VLOOKUP($J1332,'Product_Dim (2)'!$A$2:$G$101,{4,5,6},FALSE)</f>
        <v>Computer</v>
      </c>
      <c r="M1332" s="6">
        <f t="array" ref="M1332">VLOOKUP($J1332,'Product_Dim (2)'!$A$2:$G$101,{6},FALSE)</f>
        <v>86.42</v>
      </c>
      <c r="N1332">
        <f>VLOOKUP($J1332,'Product_Dim (2)'!$A$2:$G$101,7,FALSE)</f>
        <v>222</v>
      </c>
      <c r="O1332" t="s">
        <v>1744</v>
      </c>
      <c r="P1332" t="str">
        <f>VLOOKUP($O1332,'Store_Dim (2)'!$A$2:$E$21,2,FALSE)</f>
        <v>Black-Horn</v>
      </c>
      <c r="Q1332" t="str">
        <f>VLOOKUP(Table6[[#This Row],[Store_ID]],Table4[],3,FALSE)</f>
        <v>South</v>
      </c>
      <c r="R1332" t="str">
        <f>VLOOKUP(Table6[[#This Row],[Store_ID]],Table4[],4,FALSE)</f>
        <v>North Nancyview</v>
      </c>
      <c r="S1332" t="str">
        <f>VLOOKUP(Table6[[#This Row],[Store_ID]],Table4[],5,FALSE)</f>
        <v>Outlet</v>
      </c>
      <c r="T1332">
        <v>1</v>
      </c>
      <c r="U1332" s="6">
        <v>195.24</v>
      </c>
      <c r="V1332" s="10">
        <v>0.27</v>
      </c>
      <c r="W1332" t="s">
        <v>1809</v>
      </c>
      <c r="X1332" s="6">
        <v>142.52520000000001</v>
      </c>
      <c r="AE1332"/>
    </row>
    <row r="1333" spans="1:31" x14ac:dyDescent="0.25">
      <c r="A1333" t="s">
        <v>3140</v>
      </c>
      <c r="B1333" t="str">
        <f>VLOOKUP(Table6[[#This Row],[Customer_ID]],Table1[[Customer_ID]:[Name]],2,FALSE)</f>
        <v>Caroline Collins</v>
      </c>
      <c r="C1333" t="str">
        <f>VLOOKUP(Table6[[#This Row],[Customer_ID]],Table1[[Customer_ID]:[City]],5,FALSE)</f>
        <v>Nicholasshire</v>
      </c>
      <c r="D1333">
        <f>VLOOKUP(Table6[[#This Row],[Customer_ID]],Table1[],3,FALSE)</f>
        <v>64</v>
      </c>
      <c r="E1333" t="str">
        <f>VLOOKUP(Table6[[#This Row],[Customer_ID]],Table1[],4,FALSE)</f>
        <v>Female</v>
      </c>
      <c r="F1333" t="str">
        <f>VLOOKUP(Table6[[#This Row],[Customer_ID]],Table1[],6,FALSE)</f>
        <v>California</v>
      </c>
      <c r="G1333" t="str">
        <f>VLOOKUP(Table6[[#This Row],[Customer_ID]],Table1[],8,FALSE)</f>
        <v>Silver</v>
      </c>
      <c r="H1333" t="s">
        <v>27</v>
      </c>
      <c r="I1333" s="16">
        <v>45233</v>
      </c>
      <c r="J1333" t="s">
        <v>1715</v>
      </c>
      <c r="K1333" t="str">
        <f>VLOOKUP($J1333,'Product_Dim (2)'!$A$2:$G$101,{3,4,5,6},FALSE)</f>
        <v>Home</v>
      </c>
      <c r="L1333" t="str">
        <f>VLOOKUP($J1333,'Product_Dim (2)'!$A$2:$G$101,{4,5,6},FALSE)</f>
        <v>Appliances</v>
      </c>
      <c r="M1333" s="6">
        <f t="array" ref="M1333">VLOOKUP($J1333,'Product_Dim (2)'!$A$2:$G$101,{6},FALSE)</f>
        <v>447.43</v>
      </c>
      <c r="N1333">
        <f>VLOOKUP($J1333,'Product_Dim (2)'!$A$2:$G$101,7,FALSE)</f>
        <v>191</v>
      </c>
      <c r="O1333" t="s">
        <v>1793</v>
      </c>
      <c r="P1333" t="str">
        <f>VLOOKUP($O1333,'Store_Dim (2)'!$A$2:$E$21,2,FALSE)</f>
        <v>Guerrero-Schmitt</v>
      </c>
      <c r="Q1333" t="str">
        <f>VLOOKUP(Table6[[#This Row],[Store_ID]],Table4[],3,FALSE)</f>
        <v>East</v>
      </c>
      <c r="R1333" t="str">
        <f>VLOOKUP(Table6[[#This Row],[Store_ID]],Table4[],4,FALSE)</f>
        <v>East Stevechester</v>
      </c>
      <c r="S1333" t="str">
        <f>VLOOKUP(Table6[[#This Row],[Store_ID]],Table4[],5,FALSE)</f>
        <v>Flagship</v>
      </c>
      <c r="T1333">
        <v>2</v>
      </c>
      <c r="U1333" s="6">
        <v>177.4</v>
      </c>
      <c r="V1333" s="10">
        <v>0.19</v>
      </c>
      <c r="W1333" t="s">
        <v>1809</v>
      </c>
      <c r="X1333" s="6">
        <v>287.38799999999998</v>
      </c>
      <c r="AE1333"/>
    </row>
    <row r="1334" spans="1:31" x14ac:dyDescent="0.25">
      <c r="A1334" t="s">
        <v>3141</v>
      </c>
      <c r="B1334" t="str">
        <f>VLOOKUP(Table6[[#This Row],[Customer_ID]],Table1[[Customer_ID]:[Name]],2,FALSE)</f>
        <v>Jay Patel</v>
      </c>
      <c r="C1334" t="str">
        <f>VLOOKUP(Table6[[#This Row],[Customer_ID]],Table1[[Customer_ID]:[City]],5,FALSE)</f>
        <v>Morrisbury</v>
      </c>
      <c r="D1334">
        <f>VLOOKUP(Table6[[#This Row],[Customer_ID]],Table1[],3,FALSE)</f>
        <v>43</v>
      </c>
      <c r="E1334" t="str">
        <f>VLOOKUP(Table6[[#This Row],[Customer_ID]],Table1[],4,FALSE)</f>
        <v>Female</v>
      </c>
      <c r="F1334" t="str">
        <f>VLOOKUP(Table6[[#This Row],[Customer_ID]],Table1[],6,FALSE)</f>
        <v>Rhode Island</v>
      </c>
      <c r="G1334" t="str">
        <f>VLOOKUP(Table6[[#This Row],[Customer_ID]],Table1[],8,FALSE)</f>
        <v>Platinum</v>
      </c>
      <c r="H1334" t="s">
        <v>211</v>
      </c>
      <c r="I1334" s="16">
        <v>45673</v>
      </c>
      <c r="J1334" t="s">
        <v>1727</v>
      </c>
      <c r="K1334" t="str">
        <f>VLOOKUP($J1334,'Product_Dim (2)'!$A$2:$G$101,{3,4,5,6},FALSE)</f>
        <v>Electronics</v>
      </c>
      <c r="L1334" t="str">
        <f>VLOOKUP($J1334,'Product_Dim (2)'!$A$2:$G$101,{4,5,6},FALSE)</f>
        <v>Audio</v>
      </c>
      <c r="M1334" s="6">
        <f t="array" ref="M1334">VLOOKUP($J1334,'Product_Dim (2)'!$A$2:$G$101,{6},FALSE)</f>
        <v>431.67</v>
      </c>
      <c r="N1334">
        <f>VLOOKUP($J1334,'Product_Dim (2)'!$A$2:$G$101,7,FALSE)</f>
        <v>73</v>
      </c>
      <c r="O1334" t="s">
        <v>1775</v>
      </c>
      <c r="P1334" t="str">
        <f>VLOOKUP($O1334,'Store_Dim (2)'!$A$2:$E$21,2,FALSE)</f>
        <v>Aguirre-Keller</v>
      </c>
      <c r="Q1334" t="str">
        <f>VLOOKUP(Table6[[#This Row],[Store_ID]],Table4[],3,FALSE)</f>
        <v>South</v>
      </c>
      <c r="R1334" t="str">
        <f>VLOOKUP(Table6[[#This Row],[Store_ID]],Table4[],4,FALSE)</f>
        <v>Lake Michael</v>
      </c>
      <c r="S1334" t="str">
        <f>VLOOKUP(Table6[[#This Row],[Store_ID]],Table4[],5,FALSE)</f>
        <v>Online</v>
      </c>
      <c r="T1334">
        <v>4</v>
      </c>
      <c r="U1334" s="6">
        <v>862.67</v>
      </c>
      <c r="V1334" s="10">
        <v>0.2</v>
      </c>
      <c r="W1334" t="s">
        <v>1809</v>
      </c>
      <c r="X1334" s="6">
        <v>2760.5439999999999</v>
      </c>
      <c r="AE1334"/>
    </row>
    <row r="1335" spans="1:31" x14ac:dyDescent="0.25">
      <c r="A1335" t="s">
        <v>3142</v>
      </c>
      <c r="B1335" t="str">
        <f>VLOOKUP(Table6[[#This Row],[Customer_ID]],Table1[[Customer_ID]:[Name]],2,FALSE)</f>
        <v>Cheryl Carr</v>
      </c>
      <c r="C1335" t="str">
        <f>VLOOKUP(Table6[[#This Row],[Customer_ID]],Table1[[Customer_ID]:[City]],5,FALSE)</f>
        <v>Jessicaland</v>
      </c>
      <c r="D1335">
        <f>VLOOKUP(Table6[[#This Row],[Customer_ID]],Table1[],3,FALSE)</f>
        <v>19</v>
      </c>
      <c r="E1335" t="str">
        <f>VLOOKUP(Table6[[#This Row],[Customer_ID]],Table1[],4,FALSE)</f>
        <v>Male</v>
      </c>
      <c r="F1335" t="str">
        <f>VLOOKUP(Table6[[#This Row],[Customer_ID]],Table1[],6,FALSE)</f>
        <v>Wyoming</v>
      </c>
      <c r="G1335" t="str">
        <f>VLOOKUP(Table6[[#This Row],[Customer_ID]],Table1[],8,FALSE)</f>
        <v>Gold</v>
      </c>
      <c r="H1335" t="s">
        <v>1358</v>
      </c>
      <c r="I1335" s="16">
        <v>45565</v>
      </c>
      <c r="J1335" t="s">
        <v>1565</v>
      </c>
      <c r="K1335" t="str">
        <f>VLOOKUP($J1335,'Product_Dim (2)'!$A$2:$G$101,{3,4,5,6},FALSE)</f>
        <v>Sports</v>
      </c>
      <c r="L1335" t="str">
        <f>VLOOKUP($J1335,'Product_Dim (2)'!$A$2:$G$101,{4,5,6},FALSE)</f>
        <v>Accessories</v>
      </c>
      <c r="M1335" s="6">
        <f t="array" ref="M1335">VLOOKUP($J1335,'Product_Dim (2)'!$A$2:$G$101,{6},FALSE)</f>
        <v>144.53</v>
      </c>
      <c r="N1335">
        <f>VLOOKUP($J1335,'Product_Dim (2)'!$A$2:$G$101,7,FALSE)</f>
        <v>367</v>
      </c>
      <c r="O1335" t="s">
        <v>1759</v>
      </c>
      <c r="P1335" t="str">
        <f>VLOOKUP($O1335,'Store_Dim (2)'!$A$2:$E$21,2,FALSE)</f>
        <v>Benson-Elliott</v>
      </c>
      <c r="Q1335" t="str">
        <f>VLOOKUP(Table6[[#This Row],[Store_ID]],Table4[],3,FALSE)</f>
        <v>East</v>
      </c>
      <c r="R1335" t="str">
        <f>VLOOKUP(Table6[[#This Row],[Store_ID]],Table4[],4,FALSE)</f>
        <v>Port Josephberg</v>
      </c>
      <c r="S1335" t="str">
        <f>VLOOKUP(Table6[[#This Row],[Store_ID]],Table4[],5,FALSE)</f>
        <v>Online</v>
      </c>
      <c r="T1335">
        <v>1</v>
      </c>
      <c r="U1335" s="6">
        <v>55.04</v>
      </c>
      <c r="V1335" s="10">
        <v>0.01</v>
      </c>
      <c r="W1335" t="s">
        <v>1812</v>
      </c>
      <c r="X1335" s="6">
        <v>54.489600000000003</v>
      </c>
      <c r="AE1335"/>
    </row>
    <row r="1336" spans="1:31" x14ac:dyDescent="0.25">
      <c r="A1336" t="s">
        <v>3143</v>
      </c>
      <c r="B1336" t="str">
        <f>VLOOKUP(Table6[[#This Row],[Customer_ID]],Table1[[Customer_ID]:[Name]],2,FALSE)</f>
        <v>Timothy Weaver</v>
      </c>
      <c r="C1336" t="str">
        <f>VLOOKUP(Table6[[#This Row],[Customer_ID]],Table1[[Customer_ID]:[City]],5,FALSE)</f>
        <v>New Amy</v>
      </c>
      <c r="D1336">
        <f>VLOOKUP(Table6[[#This Row],[Customer_ID]],Table1[],3,FALSE)</f>
        <v>45</v>
      </c>
      <c r="E1336" t="str">
        <f>VLOOKUP(Table6[[#This Row],[Customer_ID]],Table1[],4,FALSE)</f>
        <v>Female</v>
      </c>
      <c r="F1336" t="str">
        <f>VLOOKUP(Table6[[#This Row],[Customer_ID]],Table1[],6,FALSE)</f>
        <v>Ohio</v>
      </c>
      <c r="G1336" t="str">
        <f>VLOOKUP(Table6[[#This Row],[Customer_ID]],Table1[],8,FALSE)</f>
        <v>Gold</v>
      </c>
      <c r="H1336" t="s">
        <v>185</v>
      </c>
      <c r="I1336" s="16">
        <v>45646</v>
      </c>
      <c r="J1336" t="s">
        <v>1621</v>
      </c>
      <c r="K1336" t="str">
        <f>VLOOKUP($J1336,'Product_Dim (2)'!$A$2:$G$101,{3,4,5,6},FALSE)</f>
        <v>Sports</v>
      </c>
      <c r="L1336" t="str">
        <f>VLOOKUP($J1336,'Product_Dim (2)'!$A$2:$G$101,{4,5,6},FALSE)</f>
        <v>Team Sports</v>
      </c>
      <c r="M1336" s="6">
        <f t="array" ref="M1336">VLOOKUP($J1336,'Product_Dim (2)'!$A$2:$G$101,{6},FALSE)</f>
        <v>318.91000000000003</v>
      </c>
      <c r="N1336">
        <f>VLOOKUP($J1336,'Product_Dim (2)'!$A$2:$G$101,7,FALSE)</f>
        <v>114</v>
      </c>
      <c r="O1336" t="s">
        <v>1735</v>
      </c>
      <c r="P1336" t="str">
        <f>VLOOKUP($O1336,'Store_Dim (2)'!$A$2:$E$21,2,FALSE)</f>
        <v>Rivera-Warner</v>
      </c>
      <c r="Q1336" t="str">
        <f>VLOOKUP(Table6[[#This Row],[Store_ID]],Table4[],3,FALSE)</f>
        <v>East</v>
      </c>
      <c r="R1336" t="str">
        <f>VLOOKUP(Table6[[#This Row],[Store_ID]],Table4[],4,FALSE)</f>
        <v>Washingtonfurt</v>
      </c>
      <c r="S1336" t="str">
        <f>VLOOKUP(Table6[[#This Row],[Store_ID]],Table4[],5,FALSE)</f>
        <v>Flagship</v>
      </c>
      <c r="T1336">
        <v>2</v>
      </c>
      <c r="U1336" s="6">
        <v>905.47</v>
      </c>
      <c r="V1336" s="10">
        <v>0.2</v>
      </c>
      <c r="W1336" t="s">
        <v>1812</v>
      </c>
      <c r="X1336" s="6">
        <v>1448.752</v>
      </c>
      <c r="AE1336"/>
    </row>
    <row r="1337" spans="1:31" x14ac:dyDescent="0.25">
      <c r="A1337" t="s">
        <v>3144</v>
      </c>
      <c r="B1337" t="str">
        <f>VLOOKUP(Table6[[#This Row],[Customer_ID]],Table1[[Customer_ID]:[Name]],2,FALSE)</f>
        <v>Paul Cox</v>
      </c>
      <c r="C1337" t="str">
        <f>VLOOKUP(Table6[[#This Row],[Customer_ID]],Table1[[Customer_ID]:[City]],5,FALSE)</f>
        <v>East Julie</v>
      </c>
      <c r="D1337">
        <f>VLOOKUP(Table6[[#This Row],[Customer_ID]],Table1[],3,FALSE)</f>
        <v>60</v>
      </c>
      <c r="E1337" t="str">
        <f>VLOOKUP(Table6[[#This Row],[Customer_ID]],Table1[],4,FALSE)</f>
        <v>Female</v>
      </c>
      <c r="F1337" t="str">
        <f>VLOOKUP(Table6[[#This Row],[Customer_ID]],Table1[],6,FALSE)</f>
        <v>Kansas</v>
      </c>
      <c r="G1337" t="str">
        <f>VLOOKUP(Table6[[#This Row],[Customer_ID]],Table1[],8,FALSE)</f>
        <v>Silver</v>
      </c>
      <c r="H1337" t="s">
        <v>1406</v>
      </c>
      <c r="I1337" s="16">
        <v>45539</v>
      </c>
      <c r="J1337" t="s">
        <v>1657</v>
      </c>
      <c r="K1337" t="str">
        <f>VLOOKUP($J1337,'Product_Dim (2)'!$A$2:$G$101,{3,4,5,6},FALSE)</f>
        <v>Beauty</v>
      </c>
      <c r="L1337" t="str">
        <f>VLOOKUP($J1337,'Product_Dim (2)'!$A$2:$G$101,{4,5,6},FALSE)</f>
        <v>Skincare</v>
      </c>
      <c r="M1337" s="6">
        <f t="array" ref="M1337">VLOOKUP($J1337,'Product_Dim (2)'!$A$2:$G$101,{6},FALSE)</f>
        <v>266.86</v>
      </c>
      <c r="N1337">
        <f>VLOOKUP($J1337,'Product_Dim (2)'!$A$2:$G$101,7,FALSE)</f>
        <v>458</v>
      </c>
      <c r="O1337" t="s">
        <v>1780</v>
      </c>
      <c r="P1337" t="str">
        <f>VLOOKUP($O1337,'Store_Dim (2)'!$A$2:$E$21,2,FALSE)</f>
        <v>Gardner, Humphrey and Contreras</v>
      </c>
      <c r="Q1337" t="str">
        <f>VLOOKUP(Table6[[#This Row],[Store_ID]],Table4[],3,FALSE)</f>
        <v>East</v>
      </c>
      <c r="R1337" t="str">
        <f>VLOOKUP(Table6[[#This Row],[Store_ID]],Table4[],4,FALSE)</f>
        <v>Johnsonville</v>
      </c>
      <c r="S1337" t="str">
        <f>VLOOKUP(Table6[[#This Row],[Store_ID]],Table4[],5,FALSE)</f>
        <v>Flagship</v>
      </c>
      <c r="T1337">
        <v>3</v>
      </c>
      <c r="U1337" s="6">
        <v>217.13</v>
      </c>
      <c r="V1337" s="10">
        <v>0.28000000000000003</v>
      </c>
      <c r="W1337" t="s">
        <v>1807</v>
      </c>
      <c r="X1337" s="6">
        <v>469.00080000000003</v>
      </c>
      <c r="AE1337"/>
    </row>
    <row r="1338" spans="1:31" x14ac:dyDescent="0.25">
      <c r="A1338" t="s">
        <v>3145</v>
      </c>
      <c r="B1338" t="str">
        <f>VLOOKUP(Table6[[#This Row],[Customer_ID]],Table1[[Customer_ID]:[Name]],2,FALSE)</f>
        <v>Cynthia Lopez</v>
      </c>
      <c r="C1338" t="str">
        <f>VLOOKUP(Table6[[#This Row],[Customer_ID]],Table1[[Customer_ID]:[City]],5,FALSE)</f>
        <v>Joseland</v>
      </c>
      <c r="D1338">
        <f>VLOOKUP(Table6[[#This Row],[Customer_ID]],Table1[],3,FALSE)</f>
        <v>50</v>
      </c>
      <c r="E1338" t="str">
        <f>VLOOKUP(Table6[[#This Row],[Customer_ID]],Table1[],4,FALSE)</f>
        <v>Male</v>
      </c>
      <c r="F1338" t="str">
        <f>VLOOKUP(Table6[[#This Row],[Customer_ID]],Table1[],6,FALSE)</f>
        <v>Nebraska</v>
      </c>
      <c r="G1338" t="str">
        <f>VLOOKUP(Table6[[#This Row],[Customer_ID]],Table1[],8,FALSE)</f>
        <v>Platinum</v>
      </c>
      <c r="H1338" t="s">
        <v>1201</v>
      </c>
      <c r="I1338" s="16">
        <v>45936</v>
      </c>
      <c r="J1338" t="s">
        <v>1681</v>
      </c>
      <c r="K1338" t="str">
        <f>VLOOKUP($J1338,'Product_Dim (2)'!$A$2:$G$101,{3,4,5,6},FALSE)</f>
        <v>Clothing</v>
      </c>
      <c r="L1338" t="str">
        <f>VLOOKUP($J1338,'Product_Dim (2)'!$A$2:$G$101,{4,5,6},FALSE)</f>
        <v>Footwear</v>
      </c>
      <c r="M1338" s="6">
        <f t="array" ref="M1338">VLOOKUP($J1338,'Product_Dim (2)'!$A$2:$G$101,{6},FALSE)</f>
        <v>158.13999999999999</v>
      </c>
      <c r="N1338">
        <f>VLOOKUP($J1338,'Product_Dim (2)'!$A$2:$G$101,7,FALSE)</f>
        <v>82</v>
      </c>
      <c r="O1338" t="s">
        <v>1735</v>
      </c>
      <c r="P1338" t="str">
        <f>VLOOKUP($O1338,'Store_Dim (2)'!$A$2:$E$21,2,FALSE)</f>
        <v>Rivera-Warner</v>
      </c>
      <c r="Q1338" t="str">
        <f>VLOOKUP(Table6[[#This Row],[Store_ID]],Table4[],3,FALSE)</f>
        <v>East</v>
      </c>
      <c r="R1338" t="str">
        <f>VLOOKUP(Table6[[#This Row],[Store_ID]],Table4[],4,FALSE)</f>
        <v>Washingtonfurt</v>
      </c>
      <c r="S1338" t="str">
        <f>VLOOKUP(Table6[[#This Row],[Store_ID]],Table4[],5,FALSE)</f>
        <v>Flagship</v>
      </c>
      <c r="T1338">
        <v>3</v>
      </c>
      <c r="U1338" s="6">
        <v>580.45000000000005</v>
      </c>
      <c r="V1338" s="10">
        <v>0</v>
      </c>
      <c r="W1338" t="s">
        <v>1809</v>
      </c>
      <c r="X1338" s="6">
        <v>1741.35</v>
      </c>
      <c r="AE1338"/>
    </row>
    <row r="1339" spans="1:31" x14ac:dyDescent="0.25">
      <c r="A1339" t="s">
        <v>3146</v>
      </c>
      <c r="B1339" t="str">
        <f>VLOOKUP(Table6[[#This Row],[Customer_ID]],Table1[[Customer_ID]:[Name]],2,FALSE)</f>
        <v>Steven Stein</v>
      </c>
      <c r="C1339" t="str">
        <f>VLOOKUP(Table6[[#This Row],[Customer_ID]],Table1[[Customer_ID]:[City]],5,FALSE)</f>
        <v>West Lauren</v>
      </c>
      <c r="D1339">
        <f>VLOOKUP(Table6[[#This Row],[Customer_ID]],Table1[],3,FALSE)</f>
        <v>21</v>
      </c>
      <c r="E1339" t="str">
        <f>VLOOKUP(Table6[[#This Row],[Customer_ID]],Table1[],4,FALSE)</f>
        <v>Male</v>
      </c>
      <c r="F1339" t="str">
        <f>VLOOKUP(Table6[[#This Row],[Customer_ID]],Table1[],6,FALSE)</f>
        <v>Connecticut</v>
      </c>
      <c r="G1339" t="str">
        <f>VLOOKUP(Table6[[#This Row],[Customer_ID]],Table1[],8,FALSE)</f>
        <v>Bronze</v>
      </c>
      <c r="H1339" t="s">
        <v>361</v>
      </c>
      <c r="I1339" s="16">
        <v>45854</v>
      </c>
      <c r="J1339" t="s">
        <v>1536</v>
      </c>
      <c r="K1339" t="str">
        <f>VLOOKUP($J1339,'Product_Dim (2)'!$A$2:$G$101,{3,4,5,6},FALSE)</f>
        <v>Clothing</v>
      </c>
      <c r="L1339" t="str">
        <f>VLOOKUP($J1339,'Product_Dim (2)'!$A$2:$G$101,{4,5,6},FALSE)</f>
        <v>Bottoms</v>
      </c>
      <c r="M1339" s="6">
        <f t="array" ref="M1339">VLOOKUP($J1339,'Product_Dim (2)'!$A$2:$G$101,{6},FALSE)</f>
        <v>306.45999999999998</v>
      </c>
      <c r="N1339">
        <f>VLOOKUP($J1339,'Product_Dim (2)'!$A$2:$G$101,7,FALSE)</f>
        <v>487</v>
      </c>
      <c r="O1339" t="s">
        <v>1790</v>
      </c>
      <c r="P1339" t="str">
        <f>VLOOKUP($O1339,'Store_Dim (2)'!$A$2:$E$21,2,FALSE)</f>
        <v>Holloway Ltd</v>
      </c>
      <c r="Q1339" t="str">
        <f>VLOOKUP(Table6[[#This Row],[Store_ID]],Table4[],3,FALSE)</f>
        <v>North</v>
      </c>
      <c r="R1339" t="str">
        <f>VLOOKUP(Table6[[#This Row],[Store_ID]],Table4[],4,FALSE)</f>
        <v>Bensonhaven</v>
      </c>
      <c r="S1339" t="str">
        <f>VLOOKUP(Table6[[#This Row],[Store_ID]],Table4[],5,FALSE)</f>
        <v>Flagship</v>
      </c>
      <c r="T1339">
        <v>2</v>
      </c>
      <c r="U1339" s="6">
        <v>892.88</v>
      </c>
      <c r="V1339" s="10">
        <v>0.17</v>
      </c>
      <c r="W1339" t="s">
        <v>1809</v>
      </c>
      <c r="X1339" s="6">
        <v>1482.1808000000001</v>
      </c>
      <c r="AE1339"/>
    </row>
    <row r="1340" spans="1:31" x14ac:dyDescent="0.25">
      <c r="A1340" t="s">
        <v>3147</v>
      </c>
      <c r="B1340" t="str">
        <f>VLOOKUP(Table6[[#This Row],[Customer_ID]],Table1[[Customer_ID]:[Name]],2,FALSE)</f>
        <v>Donna Gregory</v>
      </c>
      <c r="C1340" t="str">
        <f>VLOOKUP(Table6[[#This Row],[Customer_ID]],Table1[[Customer_ID]:[City]],5,FALSE)</f>
        <v>South Amandahaven</v>
      </c>
      <c r="D1340">
        <f>VLOOKUP(Table6[[#This Row],[Customer_ID]],Table1[],3,FALSE)</f>
        <v>29</v>
      </c>
      <c r="E1340" t="str">
        <f>VLOOKUP(Table6[[#This Row],[Customer_ID]],Table1[],4,FALSE)</f>
        <v>Female</v>
      </c>
      <c r="F1340" t="str">
        <f>VLOOKUP(Table6[[#This Row],[Customer_ID]],Table1[],6,FALSE)</f>
        <v>Arizona</v>
      </c>
      <c r="G1340" t="str">
        <f>VLOOKUP(Table6[[#This Row],[Customer_ID]],Table1[],8,FALSE)</f>
        <v>Silver</v>
      </c>
      <c r="H1340" t="s">
        <v>324</v>
      </c>
      <c r="I1340" s="16">
        <v>45936</v>
      </c>
      <c r="J1340" t="s">
        <v>1611</v>
      </c>
      <c r="K1340" t="str">
        <f>VLOOKUP($J1340,'Product_Dim (2)'!$A$2:$G$101,{3,4,5,6},FALSE)</f>
        <v>Electronics</v>
      </c>
      <c r="L1340" t="str">
        <f>VLOOKUP($J1340,'Product_Dim (2)'!$A$2:$G$101,{4,5,6},FALSE)</f>
        <v>Audio</v>
      </c>
      <c r="M1340" s="6">
        <f t="array" ref="M1340">VLOOKUP($J1340,'Product_Dim (2)'!$A$2:$G$101,{6},FALSE)</f>
        <v>38.520000000000003</v>
      </c>
      <c r="N1340">
        <f>VLOOKUP($J1340,'Product_Dim (2)'!$A$2:$G$101,7,FALSE)</f>
        <v>378</v>
      </c>
      <c r="O1340" t="s">
        <v>1793</v>
      </c>
      <c r="P1340" t="str">
        <f>VLOOKUP($O1340,'Store_Dim (2)'!$A$2:$E$21,2,FALSE)</f>
        <v>Guerrero-Schmitt</v>
      </c>
      <c r="Q1340" t="str">
        <f>VLOOKUP(Table6[[#This Row],[Store_ID]],Table4[],3,FALSE)</f>
        <v>East</v>
      </c>
      <c r="R1340" t="str">
        <f>VLOOKUP(Table6[[#This Row],[Store_ID]],Table4[],4,FALSE)</f>
        <v>East Stevechester</v>
      </c>
      <c r="S1340" t="str">
        <f>VLOOKUP(Table6[[#This Row],[Store_ID]],Table4[],5,FALSE)</f>
        <v>Flagship</v>
      </c>
      <c r="T1340">
        <v>2</v>
      </c>
      <c r="U1340" s="6">
        <v>356.28</v>
      </c>
      <c r="V1340" s="10">
        <v>0.11</v>
      </c>
      <c r="W1340" t="s">
        <v>1812</v>
      </c>
      <c r="X1340" s="6">
        <v>634.17840000000001</v>
      </c>
      <c r="AE1340"/>
    </row>
    <row r="1341" spans="1:31" x14ac:dyDescent="0.25">
      <c r="A1341" t="s">
        <v>3148</v>
      </c>
      <c r="B1341" t="str">
        <f>VLOOKUP(Table6[[#This Row],[Customer_ID]],Table1[[Customer_ID]:[Name]],2,FALSE)</f>
        <v>Andrew Mason</v>
      </c>
      <c r="C1341" t="str">
        <f>VLOOKUP(Table6[[#This Row],[Customer_ID]],Table1[[Customer_ID]:[City]],5,FALSE)</f>
        <v>North Michael</v>
      </c>
      <c r="D1341">
        <f>VLOOKUP(Table6[[#This Row],[Customer_ID]],Table1[],3,FALSE)</f>
        <v>52</v>
      </c>
      <c r="E1341" t="str">
        <f>VLOOKUP(Table6[[#This Row],[Customer_ID]],Table1[],4,FALSE)</f>
        <v>Female</v>
      </c>
      <c r="F1341" t="str">
        <f>VLOOKUP(Table6[[#This Row],[Customer_ID]],Table1[],6,FALSE)</f>
        <v>Iowa</v>
      </c>
      <c r="G1341" t="str">
        <f>VLOOKUP(Table6[[#This Row],[Customer_ID]],Table1[],8,FALSE)</f>
        <v>Bronze</v>
      </c>
      <c r="H1341" t="s">
        <v>1186</v>
      </c>
      <c r="I1341" s="16">
        <v>45921</v>
      </c>
      <c r="J1341" t="s">
        <v>1691</v>
      </c>
      <c r="K1341" t="str">
        <f>VLOOKUP($J1341,'Product_Dim (2)'!$A$2:$G$101,{3,4,5,6},FALSE)</f>
        <v>Home</v>
      </c>
      <c r="L1341" t="str">
        <f>VLOOKUP($J1341,'Product_Dim (2)'!$A$2:$G$101,{4,5,6},FALSE)</f>
        <v>Kitchen</v>
      </c>
      <c r="M1341" s="6">
        <f t="array" ref="M1341">VLOOKUP($J1341,'Product_Dim (2)'!$A$2:$G$101,{6},FALSE)</f>
        <v>143.43</v>
      </c>
      <c r="N1341">
        <f>VLOOKUP($J1341,'Product_Dim (2)'!$A$2:$G$101,7,FALSE)</f>
        <v>58</v>
      </c>
      <c r="O1341" t="s">
        <v>1744</v>
      </c>
      <c r="P1341" t="str">
        <f>VLOOKUP($O1341,'Store_Dim (2)'!$A$2:$E$21,2,FALSE)</f>
        <v>Black-Horn</v>
      </c>
      <c r="Q1341" t="str">
        <f>VLOOKUP(Table6[[#This Row],[Store_ID]],Table4[],3,FALSE)</f>
        <v>South</v>
      </c>
      <c r="R1341" t="str">
        <f>VLOOKUP(Table6[[#This Row],[Store_ID]],Table4[],4,FALSE)</f>
        <v>North Nancyview</v>
      </c>
      <c r="S1341" t="str">
        <f>VLOOKUP(Table6[[#This Row],[Store_ID]],Table4[],5,FALSE)</f>
        <v>Outlet</v>
      </c>
      <c r="T1341">
        <v>4</v>
      </c>
      <c r="U1341" s="6">
        <v>806.99</v>
      </c>
      <c r="V1341" s="10">
        <v>0.06</v>
      </c>
      <c r="W1341" t="s">
        <v>1807</v>
      </c>
      <c r="X1341" s="6">
        <v>3034.2824000000001</v>
      </c>
      <c r="AE1341"/>
    </row>
    <row r="1342" spans="1:31" x14ac:dyDescent="0.25">
      <c r="A1342" t="s">
        <v>3149</v>
      </c>
      <c r="B1342" t="str">
        <f>VLOOKUP(Table6[[#This Row],[Customer_ID]],Table1[[Customer_ID]:[Name]],2,FALSE)</f>
        <v>John Compton</v>
      </c>
      <c r="C1342" t="str">
        <f>VLOOKUP(Table6[[#This Row],[Customer_ID]],Table1[[Customer_ID]:[City]],5,FALSE)</f>
        <v>North Daniel</v>
      </c>
      <c r="D1342">
        <f>VLOOKUP(Table6[[#This Row],[Customer_ID]],Table1[],3,FALSE)</f>
        <v>53</v>
      </c>
      <c r="E1342" t="str">
        <f>VLOOKUP(Table6[[#This Row],[Customer_ID]],Table1[],4,FALSE)</f>
        <v>Male</v>
      </c>
      <c r="F1342" t="str">
        <f>VLOOKUP(Table6[[#This Row],[Customer_ID]],Table1[],6,FALSE)</f>
        <v>Michigan</v>
      </c>
      <c r="G1342" t="str">
        <f>VLOOKUP(Table6[[#This Row],[Customer_ID]],Table1[],8,FALSE)</f>
        <v>Silver</v>
      </c>
      <c r="H1342" t="s">
        <v>1344</v>
      </c>
      <c r="I1342" s="16">
        <v>45855</v>
      </c>
      <c r="J1342" t="s">
        <v>1571</v>
      </c>
      <c r="K1342" t="str">
        <f>VLOOKUP($J1342,'Product_Dim (2)'!$A$2:$G$101,{3,4,5,6},FALSE)</f>
        <v>Sports</v>
      </c>
      <c r="L1342" t="str">
        <f>VLOOKUP($J1342,'Product_Dim (2)'!$A$2:$G$101,{4,5,6},FALSE)</f>
        <v>Accessories</v>
      </c>
      <c r="M1342" s="6">
        <f t="array" ref="M1342">VLOOKUP($J1342,'Product_Dim (2)'!$A$2:$G$101,{6},FALSE)</f>
        <v>131.51</v>
      </c>
      <c r="N1342">
        <f ca="1">VLOOKUP($J1342,'Product_Dim (2)'!$A$2:$G$101,7,FALSE)</f>
        <v>0</v>
      </c>
      <c r="O1342" t="s">
        <v>1740</v>
      </c>
      <c r="P1342" t="str">
        <f>VLOOKUP($O1342,'Store_Dim (2)'!$A$2:$E$21,2,FALSE)</f>
        <v>Martinez, Adkins and Johnson</v>
      </c>
      <c r="Q1342" t="str">
        <f>VLOOKUP(Table6[[#This Row],[Store_ID]],Table4[],3,FALSE)</f>
        <v>North</v>
      </c>
      <c r="R1342" t="str">
        <f>VLOOKUP(Table6[[#This Row],[Store_ID]],Table4[],4,FALSE)</f>
        <v>Danielmouth</v>
      </c>
      <c r="S1342" t="str">
        <f>VLOOKUP(Table6[[#This Row],[Store_ID]],Table4[],5,FALSE)</f>
        <v>Flagship</v>
      </c>
      <c r="T1342">
        <v>3</v>
      </c>
      <c r="U1342" s="6">
        <v>684.22</v>
      </c>
      <c r="V1342" s="10">
        <v>0.09</v>
      </c>
      <c r="W1342" t="s">
        <v>1807</v>
      </c>
      <c r="X1342" s="6">
        <v>1867.9205999999999</v>
      </c>
      <c r="AE1342"/>
    </row>
    <row r="1343" spans="1:31" x14ac:dyDescent="0.25">
      <c r="A1343" t="s">
        <v>3150</v>
      </c>
      <c r="B1343" t="str">
        <f>VLOOKUP(Table6[[#This Row],[Customer_ID]],Table1[[Customer_ID]:[Name]],2,FALSE)</f>
        <v>Adam Castro</v>
      </c>
      <c r="C1343" t="str">
        <f>VLOOKUP(Table6[[#This Row],[Customer_ID]],Table1[[Customer_ID]:[City]],5,FALSE)</f>
        <v>New Donnabury</v>
      </c>
      <c r="D1343">
        <f>VLOOKUP(Table6[[#This Row],[Customer_ID]],Table1[],3,FALSE)</f>
        <v>51</v>
      </c>
      <c r="E1343" t="str">
        <f>VLOOKUP(Table6[[#This Row],[Customer_ID]],Table1[],4,FALSE)</f>
        <v>Male</v>
      </c>
      <c r="F1343" t="str">
        <f>VLOOKUP(Table6[[#This Row],[Customer_ID]],Table1[],6,FALSE)</f>
        <v>Texas</v>
      </c>
      <c r="G1343" t="str">
        <f>VLOOKUP(Table6[[#This Row],[Customer_ID]],Table1[],8,FALSE)</f>
        <v>Silver</v>
      </c>
      <c r="H1343" t="s">
        <v>1355</v>
      </c>
      <c r="I1343" s="16">
        <v>45837</v>
      </c>
      <c r="J1343" t="s">
        <v>1717</v>
      </c>
      <c r="K1343" t="str">
        <f>VLOOKUP($J1343,'Product_Dim (2)'!$A$2:$G$101,{3,4,5,6},FALSE)</f>
        <v>Electronics</v>
      </c>
      <c r="L1343" t="str">
        <f>VLOOKUP($J1343,'Product_Dim (2)'!$A$2:$G$101,{4,5,6},FALSE)</f>
        <v>Computer</v>
      </c>
      <c r="M1343" s="6">
        <f t="array" ref="M1343">VLOOKUP($J1343,'Product_Dim (2)'!$A$2:$G$101,{6},FALSE)</f>
        <v>377.52</v>
      </c>
      <c r="N1343">
        <f>VLOOKUP($J1343,'Product_Dim (2)'!$A$2:$G$101,7,FALSE)</f>
        <v>485</v>
      </c>
      <c r="O1343" t="s">
        <v>1762</v>
      </c>
      <c r="P1343" t="str">
        <f>VLOOKUP($O1343,'Store_Dim (2)'!$A$2:$E$21,2,FALSE)</f>
        <v>Martinez-Mullins</v>
      </c>
      <c r="Q1343" t="str">
        <f>VLOOKUP(Table6[[#This Row],[Store_ID]],Table4[],3,FALSE)</f>
        <v>South</v>
      </c>
      <c r="R1343" t="str">
        <f>VLOOKUP(Table6[[#This Row],[Store_ID]],Table4[],4,FALSE)</f>
        <v>Williamsfurt</v>
      </c>
      <c r="S1343" t="str">
        <f>VLOOKUP(Table6[[#This Row],[Store_ID]],Table4[],5,FALSE)</f>
        <v>Online</v>
      </c>
      <c r="T1343">
        <v>4</v>
      </c>
      <c r="U1343" s="6">
        <v>763.34</v>
      </c>
      <c r="V1343" s="10">
        <v>7.0000000000000007E-2</v>
      </c>
      <c r="W1343" t="s">
        <v>1809</v>
      </c>
      <c r="X1343" s="6">
        <v>2839.6248000000001</v>
      </c>
      <c r="AE1343"/>
    </row>
    <row r="1344" spans="1:31" x14ac:dyDescent="0.25">
      <c r="A1344" t="s">
        <v>3151</v>
      </c>
      <c r="B1344" t="str">
        <f>VLOOKUP(Table6[[#This Row],[Customer_ID]],Table1[[Customer_ID]:[Name]],2,FALSE)</f>
        <v>Natalie Johnson</v>
      </c>
      <c r="C1344" t="str">
        <f>VLOOKUP(Table6[[#This Row],[Customer_ID]],Table1[[Customer_ID]:[City]],5,FALSE)</f>
        <v>New Jessechester</v>
      </c>
      <c r="D1344">
        <f>VLOOKUP(Table6[[#This Row],[Customer_ID]],Table1[],3,FALSE)</f>
        <v>64</v>
      </c>
      <c r="E1344" t="str">
        <f>VLOOKUP(Table6[[#This Row],[Customer_ID]],Table1[],4,FALSE)</f>
        <v>Male</v>
      </c>
      <c r="F1344" t="str">
        <f>VLOOKUP(Table6[[#This Row],[Customer_ID]],Table1[],6,FALSE)</f>
        <v>Indiana</v>
      </c>
      <c r="G1344" t="str">
        <f>VLOOKUP(Table6[[#This Row],[Customer_ID]],Table1[],8,FALSE)</f>
        <v>Platinum</v>
      </c>
      <c r="H1344" t="s">
        <v>1118</v>
      </c>
      <c r="I1344" s="16">
        <v>45738</v>
      </c>
      <c r="J1344" t="s">
        <v>1631</v>
      </c>
      <c r="K1344" t="str">
        <f>VLOOKUP($J1344,'Product_Dim (2)'!$A$2:$G$101,{3,4,5,6},FALSE)</f>
        <v>Sports</v>
      </c>
      <c r="L1344" t="str">
        <f>VLOOKUP($J1344,'Product_Dim (2)'!$A$2:$G$101,{4,5,6},FALSE)</f>
        <v>Fitness</v>
      </c>
      <c r="M1344" s="6">
        <f t="array" ref="M1344">VLOOKUP($J1344,'Product_Dim (2)'!$A$2:$G$101,{6},FALSE)</f>
        <v>190.29</v>
      </c>
      <c r="N1344">
        <f>VLOOKUP($J1344,'Product_Dim (2)'!$A$2:$G$101,7,FALSE)</f>
        <v>260</v>
      </c>
      <c r="O1344" t="s">
        <v>1749</v>
      </c>
      <c r="P1344" t="str">
        <f>VLOOKUP($O1344,'Store_Dim (2)'!$A$2:$E$21,2,FALSE)</f>
        <v>Johnson-Wright</v>
      </c>
      <c r="Q1344" t="str">
        <f>VLOOKUP(Table6[[#This Row],[Store_ID]],Table4[],3,FALSE)</f>
        <v>North</v>
      </c>
      <c r="R1344" t="str">
        <f>VLOOKUP(Table6[[#This Row],[Store_ID]],Table4[],4,FALSE)</f>
        <v>Hoodberg</v>
      </c>
      <c r="S1344" t="str">
        <f>VLOOKUP(Table6[[#This Row],[Store_ID]],Table4[],5,FALSE)</f>
        <v>Outlet</v>
      </c>
      <c r="T1344">
        <v>3</v>
      </c>
      <c r="U1344" s="6">
        <v>721.94</v>
      </c>
      <c r="V1344" s="10">
        <v>0.26</v>
      </c>
      <c r="W1344" t="s">
        <v>1807</v>
      </c>
      <c r="X1344" s="6">
        <v>1602.7067999999999</v>
      </c>
      <c r="AE1344"/>
    </row>
    <row r="1345" spans="1:31" x14ac:dyDescent="0.25">
      <c r="A1345" t="s">
        <v>3152</v>
      </c>
      <c r="B1345" t="str">
        <f>VLOOKUP(Table6[[#This Row],[Customer_ID]],Table1[[Customer_ID]:[Name]],2,FALSE)</f>
        <v>David Lozano</v>
      </c>
      <c r="C1345" t="str">
        <f>VLOOKUP(Table6[[#This Row],[Customer_ID]],Table1[[Customer_ID]:[City]],5,FALSE)</f>
        <v>North Michaelfurt</v>
      </c>
      <c r="D1345">
        <f>VLOOKUP(Table6[[#This Row],[Customer_ID]],Table1[],3,FALSE)</f>
        <v>23</v>
      </c>
      <c r="E1345" t="str">
        <f>VLOOKUP(Table6[[#This Row],[Customer_ID]],Table1[],4,FALSE)</f>
        <v>Female</v>
      </c>
      <c r="F1345" t="str">
        <f>VLOOKUP(Table6[[#This Row],[Customer_ID]],Table1[],6,FALSE)</f>
        <v>Wisconsin</v>
      </c>
      <c r="G1345" t="str">
        <f>VLOOKUP(Table6[[#This Row],[Customer_ID]],Table1[],8,FALSE)</f>
        <v>Gold</v>
      </c>
      <c r="H1345" t="s">
        <v>1249</v>
      </c>
      <c r="I1345" s="16">
        <v>45323</v>
      </c>
      <c r="J1345" t="s">
        <v>1725</v>
      </c>
      <c r="K1345" t="str">
        <f>VLOOKUP($J1345,'Product_Dim (2)'!$A$2:$G$101,{3,4,5,6},FALSE)</f>
        <v>Sports</v>
      </c>
      <c r="L1345" t="str">
        <f>VLOOKUP($J1345,'Product_Dim (2)'!$A$2:$G$101,{4,5,6},FALSE)</f>
        <v>Team Sports</v>
      </c>
      <c r="M1345" s="6">
        <f t="array" ref="M1345">VLOOKUP($J1345,'Product_Dim (2)'!$A$2:$G$101,{6},FALSE)</f>
        <v>245.98</v>
      </c>
      <c r="N1345">
        <f>VLOOKUP($J1345,'Product_Dim (2)'!$A$2:$G$101,7,FALSE)</f>
        <v>471</v>
      </c>
      <c r="O1345" t="s">
        <v>1740</v>
      </c>
      <c r="P1345" t="str">
        <f>VLOOKUP($O1345,'Store_Dim (2)'!$A$2:$E$21,2,FALSE)</f>
        <v>Martinez, Adkins and Johnson</v>
      </c>
      <c r="Q1345" t="str">
        <f>VLOOKUP(Table6[[#This Row],[Store_ID]],Table4[],3,FALSE)</f>
        <v>North</v>
      </c>
      <c r="R1345" t="str">
        <f>VLOOKUP(Table6[[#This Row],[Store_ID]],Table4[],4,FALSE)</f>
        <v>Danielmouth</v>
      </c>
      <c r="S1345" t="str">
        <f>VLOOKUP(Table6[[#This Row],[Store_ID]],Table4[],5,FALSE)</f>
        <v>Flagship</v>
      </c>
      <c r="T1345">
        <v>3</v>
      </c>
      <c r="U1345" s="6">
        <v>760.38</v>
      </c>
      <c r="V1345" s="10">
        <v>0</v>
      </c>
      <c r="W1345" t="s">
        <v>1812</v>
      </c>
      <c r="X1345" s="6">
        <v>2281.14</v>
      </c>
      <c r="AE1345"/>
    </row>
    <row r="1346" spans="1:31" x14ac:dyDescent="0.25">
      <c r="A1346" t="s">
        <v>3153</v>
      </c>
      <c r="B1346" t="str">
        <f>VLOOKUP(Table6[[#This Row],[Customer_ID]],Table1[[Customer_ID]:[Name]],2,FALSE)</f>
        <v>Tracy Stephens</v>
      </c>
      <c r="C1346" t="str">
        <f>VLOOKUP(Table6[[#This Row],[Customer_ID]],Table1[[Customer_ID]:[City]],5,FALSE)</f>
        <v>New Joshuatown</v>
      </c>
      <c r="D1346">
        <f>VLOOKUP(Table6[[#This Row],[Customer_ID]],Table1[],3,FALSE)</f>
        <v>64</v>
      </c>
      <c r="E1346" t="str">
        <f>VLOOKUP(Table6[[#This Row],[Customer_ID]],Table1[],4,FALSE)</f>
        <v>Male</v>
      </c>
      <c r="F1346" t="str">
        <f>VLOOKUP(Table6[[#This Row],[Customer_ID]],Table1[],6,FALSE)</f>
        <v>Maine</v>
      </c>
      <c r="G1346" t="str">
        <f>VLOOKUP(Table6[[#This Row],[Customer_ID]],Table1[],8,FALSE)</f>
        <v>Platinum</v>
      </c>
      <c r="H1346" t="s">
        <v>933</v>
      </c>
      <c r="I1346" s="16">
        <v>45362</v>
      </c>
      <c r="J1346" t="s">
        <v>1725</v>
      </c>
      <c r="K1346" t="str">
        <f>VLOOKUP($J1346,'Product_Dim (2)'!$A$2:$G$101,{3,4,5,6},FALSE)</f>
        <v>Sports</v>
      </c>
      <c r="L1346" t="str">
        <f>VLOOKUP($J1346,'Product_Dim (2)'!$A$2:$G$101,{4,5,6},FALSE)</f>
        <v>Team Sports</v>
      </c>
      <c r="M1346" s="6">
        <f t="array" ref="M1346">VLOOKUP($J1346,'Product_Dim (2)'!$A$2:$G$101,{6},FALSE)</f>
        <v>245.98</v>
      </c>
      <c r="N1346">
        <f>VLOOKUP($J1346,'Product_Dim (2)'!$A$2:$G$101,7,FALSE)</f>
        <v>471</v>
      </c>
      <c r="O1346" t="s">
        <v>1759</v>
      </c>
      <c r="P1346" t="str">
        <f>VLOOKUP($O1346,'Store_Dim (2)'!$A$2:$E$21,2,FALSE)</f>
        <v>Benson-Elliott</v>
      </c>
      <c r="Q1346" t="str">
        <f>VLOOKUP(Table6[[#This Row],[Store_ID]],Table4[],3,FALSE)</f>
        <v>East</v>
      </c>
      <c r="R1346" t="str">
        <f>VLOOKUP(Table6[[#This Row],[Store_ID]],Table4[],4,FALSE)</f>
        <v>Port Josephberg</v>
      </c>
      <c r="S1346" t="str">
        <f>VLOOKUP(Table6[[#This Row],[Store_ID]],Table4[],5,FALSE)</f>
        <v>Online</v>
      </c>
      <c r="T1346">
        <v>3</v>
      </c>
      <c r="U1346" s="6">
        <v>612.53</v>
      </c>
      <c r="V1346" s="10">
        <v>0.21</v>
      </c>
      <c r="W1346" t="s">
        <v>1812</v>
      </c>
      <c r="X1346" s="6">
        <v>1451.6960999999999</v>
      </c>
      <c r="AE1346"/>
    </row>
    <row r="1347" spans="1:31" x14ac:dyDescent="0.25">
      <c r="A1347" t="s">
        <v>3154</v>
      </c>
      <c r="B1347" t="str">
        <f>VLOOKUP(Table6[[#This Row],[Customer_ID]],Table1[[Customer_ID]:[Name]],2,FALSE)</f>
        <v>James Gibbs</v>
      </c>
      <c r="C1347" t="str">
        <f>VLOOKUP(Table6[[#This Row],[Customer_ID]],Table1[[Customer_ID]:[City]],5,FALSE)</f>
        <v>Mooneyshire</v>
      </c>
      <c r="D1347">
        <f>VLOOKUP(Table6[[#This Row],[Customer_ID]],Table1[],3,FALSE)</f>
        <v>21</v>
      </c>
      <c r="E1347" t="str">
        <f>VLOOKUP(Table6[[#This Row],[Customer_ID]],Table1[],4,FALSE)</f>
        <v>Male</v>
      </c>
      <c r="F1347" t="str">
        <f>VLOOKUP(Table6[[#This Row],[Customer_ID]],Table1[],6,FALSE)</f>
        <v>Alaska</v>
      </c>
      <c r="G1347" t="str">
        <f>VLOOKUP(Table6[[#This Row],[Customer_ID]],Table1[],8,FALSE)</f>
        <v>Platinum</v>
      </c>
      <c r="H1347" t="s">
        <v>159</v>
      </c>
      <c r="I1347" s="16">
        <v>45544</v>
      </c>
      <c r="J1347" t="s">
        <v>1657</v>
      </c>
      <c r="K1347" t="str">
        <f>VLOOKUP($J1347,'Product_Dim (2)'!$A$2:$G$101,{3,4,5,6},FALSE)</f>
        <v>Beauty</v>
      </c>
      <c r="L1347" t="str">
        <f>VLOOKUP($J1347,'Product_Dim (2)'!$A$2:$G$101,{4,5,6},FALSE)</f>
        <v>Skincare</v>
      </c>
      <c r="M1347" s="6">
        <f t="array" ref="M1347">VLOOKUP($J1347,'Product_Dim (2)'!$A$2:$G$101,{6},FALSE)</f>
        <v>266.86</v>
      </c>
      <c r="N1347">
        <f>VLOOKUP($J1347,'Product_Dim (2)'!$A$2:$G$101,7,FALSE)</f>
        <v>458</v>
      </c>
      <c r="O1347" t="s">
        <v>1787</v>
      </c>
      <c r="P1347" t="str">
        <f>VLOOKUP($O1347,'Store_Dim (2)'!$A$2:$E$21,2,FALSE)</f>
        <v>Frederick-Wright</v>
      </c>
      <c r="Q1347" t="str">
        <f>VLOOKUP(Table6[[#This Row],[Store_ID]],Table4[],3,FALSE)</f>
        <v>West</v>
      </c>
      <c r="R1347" t="str">
        <f>VLOOKUP(Table6[[#This Row],[Store_ID]],Table4[],4,FALSE)</f>
        <v>New Jimmymouth</v>
      </c>
      <c r="S1347" t="str">
        <f>VLOOKUP(Table6[[#This Row],[Store_ID]],Table4[],5,FALSE)</f>
        <v>Flagship</v>
      </c>
      <c r="T1347">
        <v>3</v>
      </c>
      <c r="U1347" s="6">
        <v>841.37</v>
      </c>
      <c r="V1347" s="10">
        <v>0.28999999999999998</v>
      </c>
      <c r="W1347" t="s">
        <v>1809</v>
      </c>
      <c r="X1347" s="6">
        <v>1792.1180999999999</v>
      </c>
      <c r="AE1347"/>
    </row>
    <row r="1348" spans="1:31" x14ac:dyDescent="0.25">
      <c r="A1348" t="s">
        <v>3155</v>
      </c>
      <c r="B1348" t="str">
        <f>VLOOKUP(Table6[[#This Row],[Customer_ID]],Table1[[Customer_ID]:[Name]],2,FALSE)</f>
        <v>Carol Bishop</v>
      </c>
      <c r="C1348" t="str">
        <f>VLOOKUP(Table6[[#This Row],[Customer_ID]],Table1[[Customer_ID]:[City]],5,FALSE)</f>
        <v>Lake Saramouth</v>
      </c>
      <c r="D1348">
        <f>VLOOKUP(Table6[[#This Row],[Customer_ID]],Table1[],3,FALSE)</f>
        <v>27</v>
      </c>
      <c r="E1348" t="str">
        <f>VLOOKUP(Table6[[#This Row],[Customer_ID]],Table1[],4,FALSE)</f>
        <v>Female</v>
      </c>
      <c r="F1348" t="str">
        <f>VLOOKUP(Table6[[#This Row],[Customer_ID]],Table1[],6,FALSE)</f>
        <v>Oregon</v>
      </c>
      <c r="G1348" t="str">
        <f>VLOOKUP(Table6[[#This Row],[Customer_ID]],Table1[],8,FALSE)</f>
        <v>Silver</v>
      </c>
      <c r="H1348" t="s">
        <v>826</v>
      </c>
      <c r="I1348" s="16">
        <v>45249</v>
      </c>
      <c r="J1348" t="s">
        <v>1627</v>
      </c>
      <c r="K1348" t="str">
        <f>VLOOKUP($J1348,'Product_Dim (2)'!$A$2:$G$101,{3,4,5,6},FALSE)</f>
        <v>Electronics</v>
      </c>
      <c r="L1348" t="str">
        <f>VLOOKUP($J1348,'Product_Dim (2)'!$A$2:$G$101,{4,5,6},FALSE)</f>
        <v>Accessories</v>
      </c>
      <c r="M1348" s="6">
        <f t="array" ref="M1348">VLOOKUP($J1348,'Product_Dim (2)'!$A$2:$G$101,{6},FALSE)</f>
        <v>177.98</v>
      </c>
      <c r="N1348">
        <f>VLOOKUP($J1348,'Product_Dim (2)'!$A$2:$G$101,7,FALSE)</f>
        <v>103</v>
      </c>
      <c r="O1348" t="s">
        <v>1769</v>
      </c>
      <c r="P1348" t="str">
        <f>VLOOKUP($O1348,'Store_Dim (2)'!$A$2:$E$21,2,FALSE)</f>
        <v>Moore, Padilla and Butler</v>
      </c>
      <c r="Q1348" t="str">
        <f>VLOOKUP(Table6[[#This Row],[Store_ID]],Table4[],3,FALSE)</f>
        <v>South</v>
      </c>
      <c r="R1348" t="str">
        <f>VLOOKUP(Table6[[#This Row],[Store_ID]],Table4[],4,FALSE)</f>
        <v>East Johnstad</v>
      </c>
      <c r="S1348" t="str">
        <f>VLOOKUP(Table6[[#This Row],[Store_ID]],Table4[],5,FALSE)</f>
        <v>Flagship</v>
      </c>
      <c r="T1348">
        <v>2</v>
      </c>
      <c r="U1348" s="6">
        <v>636.51</v>
      </c>
      <c r="V1348" s="10">
        <v>0.25</v>
      </c>
      <c r="W1348" t="s">
        <v>1807</v>
      </c>
      <c r="X1348" s="6">
        <v>954.76499999999999</v>
      </c>
      <c r="AE1348"/>
    </row>
    <row r="1349" spans="1:31" x14ac:dyDescent="0.25">
      <c r="A1349" t="s">
        <v>3156</v>
      </c>
      <c r="B1349" t="str">
        <f>VLOOKUP(Table6[[#This Row],[Customer_ID]],Table1[[Customer_ID]:[Name]],2,FALSE)</f>
        <v>Donna Gregory</v>
      </c>
      <c r="C1349" t="str">
        <f>VLOOKUP(Table6[[#This Row],[Customer_ID]],Table1[[Customer_ID]:[City]],5,FALSE)</f>
        <v>South Amandahaven</v>
      </c>
      <c r="D1349">
        <f>VLOOKUP(Table6[[#This Row],[Customer_ID]],Table1[],3,FALSE)</f>
        <v>29</v>
      </c>
      <c r="E1349" t="str">
        <f>VLOOKUP(Table6[[#This Row],[Customer_ID]],Table1[],4,FALSE)</f>
        <v>Female</v>
      </c>
      <c r="F1349" t="str">
        <f>VLOOKUP(Table6[[#This Row],[Customer_ID]],Table1[],6,FALSE)</f>
        <v>Arizona</v>
      </c>
      <c r="G1349" t="str">
        <f>VLOOKUP(Table6[[#This Row],[Customer_ID]],Table1[],8,FALSE)</f>
        <v>Silver</v>
      </c>
      <c r="H1349" t="s">
        <v>324</v>
      </c>
      <c r="I1349" s="16">
        <v>45659</v>
      </c>
      <c r="J1349" t="s">
        <v>1621</v>
      </c>
      <c r="K1349" t="str">
        <f>VLOOKUP($J1349,'Product_Dim (2)'!$A$2:$G$101,{3,4,5,6},FALSE)</f>
        <v>Sports</v>
      </c>
      <c r="L1349" t="str">
        <f>VLOOKUP($J1349,'Product_Dim (2)'!$A$2:$G$101,{4,5,6},FALSE)</f>
        <v>Team Sports</v>
      </c>
      <c r="M1349" s="6">
        <f t="array" ref="M1349">VLOOKUP($J1349,'Product_Dim (2)'!$A$2:$G$101,{6},FALSE)</f>
        <v>318.91000000000003</v>
      </c>
      <c r="N1349">
        <f>VLOOKUP($J1349,'Product_Dim (2)'!$A$2:$G$101,7,FALSE)</f>
        <v>114</v>
      </c>
      <c r="O1349" t="s">
        <v>1765</v>
      </c>
      <c r="P1349" t="str">
        <f>VLOOKUP($O1349,'Store_Dim (2)'!$A$2:$E$21,2,FALSE)</f>
        <v>Bean, Jones and Park</v>
      </c>
      <c r="Q1349" t="str">
        <f>VLOOKUP(Table6[[#This Row],[Store_ID]],Table4[],3,FALSE)</f>
        <v>West</v>
      </c>
      <c r="R1349" t="str">
        <f>VLOOKUP(Table6[[#This Row],[Store_ID]],Table4[],4,FALSE)</f>
        <v>Thompsonborough</v>
      </c>
      <c r="S1349" t="str">
        <f>VLOOKUP(Table6[[#This Row],[Store_ID]],Table4[],5,FALSE)</f>
        <v>Online</v>
      </c>
      <c r="T1349">
        <v>2</v>
      </c>
      <c r="U1349" s="6">
        <v>732.37</v>
      </c>
      <c r="V1349" s="10">
        <v>0.22</v>
      </c>
      <c r="W1349" t="s">
        <v>1812</v>
      </c>
      <c r="X1349" s="6">
        <v>1142.4972</v>
      </c>
      <c r="AE1349"/>
    </row>
    <row r="1350" spans="1:31" x14ac:dyDescent="0.25">
      <c r="A1350" t="s">
        <v>3157</v>
      </c>
      <c r="B1350" t="str">
        <f>VLOOKUP(Table6[[#This Row],[Customer_ID]],Table1[[Customer_ID]:[Name]],2,FALSE)</f>
        <v>Daniel Rivas</v>
      </c>
      <c r="C1350" t="str">
        <f>VLOOKUP(Table6[[#This Row],[Customer_ID]],Table1[[Customer_ID]:[City]],5,FALSE)</f>
        <v>Dominiquefort</v>
      </c>
      <c r="D1350">
        <f>VLOOKUP(Table6[[#This Row],[Customer_ID]],Table1[],3,FALSE)</f>
        <v>39</v>
      </c>
      <c r="E1350" t="str">
        <f>VLOOKUP(Table6[[#This Row],[Customer_ID]],Table1[],4,FALSE)</f>
        <v>Female</v>
      </c>
      <c r="F1350" t="str">
        <f>VLOOKUP(Table6[[#This Row],[Customer_ID]],Table1[],6,FALSE)</f>
        <v>Georgia</v>
      </c>
      <c r="G1350" t="str">
        <f>VLOOKUP(Table6[[#This Row],[Customer_ID]],Table1[],8,FALSE)</f>
        <v>Silver</v>
      </c>
      <c r="H1350" t="s">
        <v>542</v>
      </c>
      <c r="I1350" s="16">
        <v>45927</v>
      </c>
      <c r="J1350" t="s">
        <v>1639</v>
      </c>
      <c r="K1350" t="str">
        <f>VLOOKUP($J1350,'Product_Dim (2)'!$A$2:$G$101,{3,4,5,6},FALSE)</f>
        <v>Sports</v>
      </c>
      <c r="L1350" t="str">
        <f>VLOOKUP($J1350,'Product_Dim (2)'!$A$2:$G$101,{4,5,6},FALSE)</f>
        <v>Accessories</v>
      </c>
      <c r="M1350" s="6">
        <f t="array" ref="M1350">VLOOKUP($J1350,'Product_Dim (2)'!$A$2:$G$101,{6},FALSE)</f>
        <v>434.84</v>
      </c>
      <c r="N1350">
        <f>VLOOKUP($J1350,'Product_Dim (2)'!$A$2:$G$101,7,FALSE)</f>
        <v>185</v>
      </c>
      <c r="O1350" t="s">
        <v>1787</v>
      </c>
      <c r="P1350" t="str">
        <f>VLOOKUP($O1350,'Store_Dim (2)'!$A$2:$E$21,2,FALSE)</f>
        <v>Frederick-Wright</v>
      </c>
      <c r="Q1350" t="str">
        <f>VLOOKUP(Table6[[#This Row],[Store_ID]],Table4[],3,FALSE)</f>
        <v>West</v>
      </c>
      <c r="R1350" t="str">
        <f>VLOOKUP(Table6[[#This Row],[Store_ID]],Table4[],4,FALSE)</f>
        <v>New Jimmymouth</v>
      </c>
      <c r="S1350" t="str">
        <f>VLOOKUP(Table6[[#This Row],[Store_ID]],Table4[],5,FALSE)</f>
        <v>Flagship</v>
      </c>
      <c r="T1350">
        <v>3</v>
      </c>
      <c r="U1350" s="6">
        <v>183.44</v>
      </c>
      <c r="V1350" s="10">
        <v>0.28000000000000003</v>
      </c>
      <c r="W1350" t="s">
        <v>1812</v>
      </c>
      <c r="X1350" s="6">
        <v>396.23039999999992</v>
      </c>
      <c r="AE1350"/>
    </row>
    <row r="1351" spans="1:31" x14ac:dyDescent="0.25">
      <c r="A1351" t="s">
        <v>3158</v>
      </c>
      <c r="B1351" t="str">
        <f>VLOOKUP(Table6[[#This Row],[Customer_ID]],Table1[[Customer_ID]:[Name]],2,FALSE)</f>
        <v>Michael Thomas</v>
      </c>
      <c r="C1351" t="str">
        <f>VLOOKUP(Table6[[#This Row],[Customer_ID]],Table1[[Customer_ID]:[City]],5,FALSE)</f>
        <v>Woodmouth</v>
      </c>
      <c r="D1351">
        <f>VLOOKUP(Table6[[#This Row],[Customer_ID]],Table1[],3,FALSE)</f>
        <v>21</v>
      </c>
      <c r="E1351" t="str">
        <f>VLOOKUP(Table6[[#This Row],[Customer_ID]],Table1[],4,FALSE)</f>
        <v>Female</v>
      </c>
      <c r="F1351" t="str">
        <f>VLOOKUP(Table6[[#This Row],[Customer_ID]],Table1[],6,FALSE)</f>
        <v>Nevada</v>
      </c>
      <c r="G1351" t="str">
        <f>VLOOKUP(Table6[[#This Row],[Customer_ID]],Table1[],8,FALSE)</f>
        <v>Silver</v>
      </c>
      <c r="H1351" t="s">
        <v>238</v>
      </c>
      <c r="I1351" s="16">
        <v>45373</v>
      </c>
      <c r="J1351" t="s">
        <v>1553</v>
      </c>
      <c r="K1351" t="str">
        <f>VLOOKUP($J1351,'Product_Dim (2)'!$A$2:$G$101,{3,4,5,6},FALSE)</f>
        <v>Electronics</v>
      </c>
      <c r="L1351" t="str">
        <f>VLOOKUP($J1351,'Product_Dim (2)'!$A$2:$G$101,{4,5,6},FALSE)</f>
        <v>Accessories</v>
      </c>
      <c r="M1351" s="6">
        <f t="array" ref="M1351">VLOOKUP($J1351,'Product_Dim (2)'!$A$2:$G$101,{6},FALSE)</f>
        <v>449.4</v>
      </c>
      <c r="N1351">
        <f>VLOOKUP($J1351,'Product_Dim (2)'!$A$2:$G$101,7,FALSE)</f>
        <v>274.7</v>
      </c>
      <c r="O1351" t="s">
        <v>1780</v>
      </c>
      <c r="P1351" t="str">
        <f>VLOOKUP($O1351,'Store_Dim (2)'!$A$2:$E$21,2,FALSE)</f>
        <v>Gardner, Humphrey and Contreras</v>
      </c>
      <c r="Q1351" t="str">
        <f>VLOOKUP(Table6[[#This Row],[Store_ID]],Table4[],3,FALSE)</f>
        <v>East</v>
      </c>
      <c r="R1351" t="str">
        <f>VLOOKUP(Table6[[#This Row],[Store_ID]],Table4[],4,FALSE)</f>
        <v>Johnsonville</v>
      </c>
      <c r="S1351" t="str">
        <f>VLOOKUP(Table6[[#This Row],[Store_ID]],Table4[],5,FALSE)</f>
        <v>Flagship</v>
      </c>
      <c r="T1351">
        <v>4</v>
      </c>
      <c r="U1351" s="6">
        <v>898.58</v>
      </c>
      <c r="V1351" s="10">
        <v>0.16</v>
      </c>
      <c r="W1351" t="s">
        <v>1809</v>
      </c>
      <c r="X1351" s="6">
        <v>3019.2287999999999</v>
      </c>
      <c r="AE1351"/>
    </row>
    <row r="1352" spans="1:31" x14ac:dyDescent="0.25">
      <c r="A1352" t="s">
        <v>3159</v>
      </c>
      <c r="B1352" t="str">
        <f>VLOOKUP(Table6[[#This Row],[Customer_ID]],Table1[[Customer_ID]:[Name]],2,FALSE)</f>
        <v>Daniel Bell</v>
      </c>
      <c r="C1352" t="str">
        <f>VLOOKUP(Table6[[#This Row],[Customer_ID]],Table1[[Customer_ID]:[City]],5,FALSE)</f>
        <v>Deniseberg</v>
      </c>
      <c r="D1352">
        <f>VLOOKUP(Table6[[#This Row],[Customer_ID]],Table1[],3,FALSE)</f>
        <v>56</v>
      </c>
      <c r="E1352" t="str">
        <f>VLOOKUP(Table6[[#This Row],[Customer_ID]],Table1[],4,FALSE)</f>
        <v>Male</v>
      </c>
      <c r="F1352" t="str">
        <f>VLOOKUP(Table6[[#This Row],[Customer_ID]],Table1[],6,FALSE)</f>
        <v>Arkansas</v>
      </c>
      <c r="G1352" t="str">
        <f>VLOOKUP(Table6[[#This Row],[Customer_ID]],Table1[],8,FALSE)</f>
        <v>Silver</v>
      </c>
      <c r="H1352" t="s">
        <v>1204</v>
      </c>
      <c r="I1352" s="16">
        <v>45529</v>
      </c>
      <c r="J1352" t="s">
        <v>1577</v>
      </c>
      <c r="K1352" t="str">
        <f>VLOOKUP($J1352,'Product_Dim (2)'!$A$2:$G$101,{3,4,5,6},FALSE)</f>
        <v>Clothing</v>
      </c>
      <c r="L1352" t="str">
        <f>VLOOKUP($J1352,'Product_Dim (2)'!$A$2:$G$101,{4,5,6},FALSE)</f>
        <v>Tops</v>
      </c>
      <c r="M1352" s="6">
        <f t="array" ref="M1352">VLOOKUP($J1352,'Product_Dim (2)'!$A$2:$G$101,{6},FALSE)</f>
        <v>265.73266666666666</v>
      </c>
      <c r="N1352">
        <f>VLOOKUP($J1352,'Product_Dim (2)'!$A$2:$G$101,7,FALSE)</f>
        <v>360</v>
      </c>
      <c r="O1352" t="s">
        <v>1744</v>
      </c>
      <c r="P1352" t="str">
        <f>VLOOKUP($O1352,'Store_Dim (2)'!$A$2:$E$21,2,FALSE)</f>
        <v>Black-Horn</v>
      </c>
      <c r="Q1352" t="str">
        <f>VLOOKUP(Table6[[#This Row],[Store_ID]],Table4[],3,FALSE)</f>
        <v>South</v>
      </c>
      <c r="R1352" t="str">
        <f>VLOOKUP(Table6[[#This Row],[Store_ID]],Table4[],4,FALSE)</f>
        <v>North Nancyview</v>
      </c>
      <c r="S1352" t="str">
        <f>VLOOKUP(Table6[[#This Row],[Store_ID]],Table4[],5,FALSE)</f>
        <v>Outlet</v>
      </c>
      <c r="T1352">
        <v>3</v>
      </c>
      <c r="U1352" s="6">
        <v>152.41</v>
      </c>
      <c r="V1352" s="10">
        <v>0.25</v>
      </c>
      <c r="W1352" t="s">
        <v>1807</v>
      </c>
      <c r="X1352" s="6">
        <v>342.92250000000001</v>
      </c>
      <c r="AE1352"/>
    </row>
    <row r="1353" spans="1:31" x14ac:dyDescent="0.25">
      <c r="A1353" t="s">
        <v>3160</v>
      </c>
      <c r="B1353" t="str">
        <f>VLOOKUP(Table6[[#This Row],[Customer_ID]],Table1[[Customer_ID]:[Name]],2,FALSE)</f>
        <v>Robert Harris</v>
      </c>
      <c r="C1353" t="str">
        <f>VLOOKUP(Table6[[#This Row],[Customer_ID]],Table1[[Customer_ID]:[City]],5,FALSE)</f>
        <v>East jeremy</v>
      </c>
      <c r="D1353">
        <f>VLOOKUP(Table6[[#This Row],[Customer_ID]],Table1[],3,FALSE)</f>
        <v>50</v>
      </c>
      <c r="E1353" t="str">
        <f>VLOOKUP(Table6[[#This Row],[Customer_ID]],Table1[],4,FALSE)</f>
        <v>Male</v>
      </c>
      <c r="F1353" t="str">
        <f>VLOOKUP(Table6[[#This Row],[Customer_ID]],Table1[],6,FALSE)</f>
        <v>Iowa</v>
      </c>
      <c r="G1353" t="str">
        <f>VLOOKUP(Table6[[#This Row],[Customer_ID]],Table1[],8,FALSE)</f>
        <v>Platinum</v>
      </c>
      <c r="H1353" t="s">
        <v>716</v>
      </c>
      <c r="I1353" s="16">
        <v>45872</v>
      </c>
      <c r="J1353" t="s">
        <v>1715</v>
      </c>
      <c r="K1353" t="str">
        <f>VLOOKUP($J1353,'Product_Dim (2)'!$A$2:$G$101,{3,4,5,6},FALSE)</f>
        <v>Home</v>
      </c>
      <c r="L1353" t="str">
        <f>VLOOKUP($J1353,'Product_Dim (2)'!$A$2:$G$101,{4,5,6},FALSE)</f>
        <v>Appliances</v>
      </c>
      <c r="M1353" s="6">
        <f t="array" ref="M1353">VLOOKUP($J1353,'Product_Dim (2)'!$A$2:$G$101,{6},FALSE)</f>
        <v>447.43</v>
      </c>
      <c r="N1353">
        <f>VLOOKUP($J1353,'Product_Dim (2)'!$A$2:$G$101,7,FALSE)</f>
        <v>191</v>
      </c>
      <c r="O1353" t="s">
        <v>1782</v>
      </c>
      <c r="P1353" t="str">
        <f>VLOOKUP($O1353,'Store_Dim (2)'!$A$2:$E$21,2,FALSE)</f>
        <v>Mcdonald Inc</v>
      </c>
      <c r="Q1353" t="str">
        <f>VLOOKUP(Table6[[#This Row],[Store_ID]],Table4[],3,FALSE)</f>
        <v>South</v>
      </c>
      <c r="R1353" t="str">
        <f>VLOOKUP(Table6[[#This Row],[Store_ID]],Table4[],4,FALSE)</f>
        <v>Christopherland</v>
      </c>
      <c r="S1353" t="str">
        <f>VLOOKUP(Table6[[#This Row],[Store_ID]],Table4[],5,FALSE)</f>
        <v>Outlet</v>
      </c>
      <c r="T1353">
        <v>3</v>
      </c>
      <c r="U1353" s="6">
        <v>972.58</v>
      </c>
      <c r="V1353" s="10">
        <v>0.28000000000000003</v>
      </c>
      <c r="W1353" t="s">
        <v>1812</v>
      </c>
      <c r="X1353" s="6">
        <v>2100.7728000000002</v>
      </c>
      <c r="AE1353"/>
    </row>
    <row r="1354" spans="1:31" x14ac:dyDescent="0.25">
      <c r="A1354" t="s">
        <v>3161</v>
      </c>
      <c r="B1354" t="str">
        <f>VLOOKUP(Table6[[#This Row],[Customer_ID]],Table1[[Customer_ID]:[Name]],2,FALSE)</f>
        <v>Cynthia Parrish</v>
      </c>
      <c r="C1354" t="str">
        <f>VLOOKUP(Table6[[#This Row],[Customer_ID]],Table1[[Customer_ID]:[City]],5,FALSE)</f>
        <v>Espinozaberg</v>
      </c>
      <c r="D1354">
        <f>VLOOKUP(Table6[[#This Row],[Customer_ID]],Table1[],3,FALSE)</f>
        <v>18</v>
      </c>
      <c r="E1354" t="str">
        <f>VLOOKUP(Table6[[#This Row],[Customer_ID]],Table1[],4,FALSE)</f>
        <v>Male</v>
      </c>
      <c r="F1354" t="str">
        <f>VLOOKUP(Table6[[#This Row],[Customer_ID]],Table1[],6,FALSE)</f>
        <v>Minnesota</v>
      </c>
      <c r="G1354" t="str">
        <f>VLOOKUP(Table6[[#This Row],[Customer_ID]],Table1[],8,FALSE)</f>
        <v>Silver</v>
      </c>
      <c r="H1354" t="s">
        <v>1421</v>
      </c>
      <c r="I1354" s="16">
        <v>45267</v>
      </c>
      <c r="J1354" t="s">
        <v>1669</v>
      </c>
      <c r="K1354" t="str">
        <f>VLOOKUP($J1354,'Product_Dim (2)'!$A$2:$G$101,{3,4,5,6},FALSE)</f>
        <v>Clothing</v>
      </c>
      <c r="L1354" t="str">
        <f>VLOOKUP($J1354,'Product_Dim (2)'!$A$2:$G$101,{4,5,6},FALSE)</f>
        <v>Bottoms</v>
      </c>
      <c r="M1354" s="6">
        <f t="array" ref="M1354">VLOOKUP($J1354,'Product_Dim (2)'!$A$2:$G$101,{6},FALSE)</f>
        <v>218.22</v>
      </c>
      <c r="N1354">
        <f>VLOOKUP($J1354,'Product_Dim (2)'!$A$2:$G$101,7,FALSE)</f>
        <v>224</v>
      </c>
      <c r="O1354" t="s">
        <v>1775</v>
      </c>
      <c r="P1354" t="str">
        <f>VLOOKUP($O1354,'Store_Dim (2)'!$A$2:$E$21,2,FALSE)</f>
        <v>Aguirre-Keller</v>
      </c>
      <c r="Q1354" t="str">
        <f>VLOOKUP(Table6[[#This Row],[Store_ID]],Table4[],3,FALSE)</f>
        <v>South</v>
      </c>
      <c r="R1354" t="str">
        <f>VLOOKUP(Table6[[#This Row],[Store_ID]],Table4[],4,FALSE)</f>
        <v>Lake Michael</v>
      </c>
      <c r="S1354" t="str">
        <f>VLOOKUP(Table6[[#This Row],[Store_ID]],Table4[],5,FALSE)</f>
        <v>Online</v>
      </c>
      <c r="T1354">
        <v>4</v>
      </c>
      <c r="U1354" s="6">
        <v>136.4</v>
      </c>
      <c r="V1354" s="10">
        <v>0.04</v>
      </c>
      <c r="W1354" t="s">
        <v>1812</v>
      </c>
      <c r="X1354" s="6">
        <v>523.77599999999995</v>
      </c>
      <c r="AE1354"/>
    </row>
    <row r="1355" spans="1:31" x14ac:dyDescent="0.25">
      <c r="A1355" t="s">
        <v>3162</v>
      </c>
      <c r="B1355" t="str">
        <f>VLOOKUP(Table6[[#This Row],[Customer_ID]],Table1[[Customer_ID]:[Name]],2,FALSE)</f>
        <v>Mark Rogers</v>
      </c>
      <c r="C1355" t="str">
        <f>VLOOKUP(Table6[[#This Row],[Customer_ID]],Table1[[Customer_ID]:[City]],5,FALSE)</f>
        <v>Bookertown</v>
      </c>
      <c r="D1355">
        <f>VLOOKUP(Table6[[#This Row],[Customer_ID]],Table1[],3,FALSE)</f>
        <v>57</v>
      </c>
      <c r="E1355" t="str">
        <f>VLOOKUP(Table6[[#This Row],[Customer_ID]],Table1[],4,FALSE)</f>
        <v>Female</v>
      </c>
      <c r="F1355" t="str">
        <f>VLOOKUP(Table6[[#This Row],[Customer_ID]],Table1[],6,FALSE)</f>
        <v>Oklahoma</v>
      </c>
      <c r="G1355" t="str">
        <f>VLOOKUP(Table6[[#This Row],[Customer_ID]],Table1[],8,FALSE)</f>
        <v>Platinum</v>
      </c>
      <c r="H1355" t="s">
        <v>1232</v>
      </c>
      <c r="I1355" s="16">
        <v>45894</v>
      </c>
      <c r="J1355" t="s">
        <v>1719</v>
      </c>
      <c r="K1355" t="str">
        <f>VLOOKUP($J1355,'Product_Dim (2)'!$A$2:$G$101,{3,4,5,6},FALSE)</f>
        <v>Beauty</v>
      </c>
      <c r="L1355" t="str">
        <f>VLOOKUP($J1355,'Product_Dim (2)'!$A$2:$G$101,{4,5,6},FALSE)</f>
        <v>Skincare</v>
      </c>
      <c r="M1355" s="6">
        <f t="array" ref="M1355">VLOOKUP($J1355,'Product_Dim (2)'!$A$2:$G$101,{6},FALSE)</f>
        <v>358.47</v>
      </c>
      <c r="N1355">
        <f>VLOOKUP($J1355,'Product_Dim (2)'!$A$2:$G$101,7,FALSE)</f>
        <v>213</v>
      </c>
      <c r="O1355" t="s">
        <v>1784</v>
      </c>
      <c r="P1355" t="str">
        <f>VLOOKUP($O1355,'Store_Dim (2)'!$A$2:$E$21,2,FALSE)</f>
        <v>Shelton PLC</v>
      </c>
      <c r="Q1355" t="str">
        <f>VLOOKUP(Table6[[#This Row],[Store_ID]],Table4[],3,FALSE)</f>
        <v>North</v>
      </c>
      <c r="R1355" t="str">
        <f>VLOOKUP(Table6[[#This Row],[Store_ID]],Table4[],4,FALSE)</f>
        <v>East Jenniferstad</v>
      </c>
      <c r="S1355" t="str">
        <f>VLOOKUP(Table6[[#This Row],[Store_ID]],Table4[],5,FALSE)</f>
        <v>Flagship</v>
      </c>
      <c r="T1355">
        <v>1</v>
      </c>
      <c r="U1355" s="6">
        <v>509.63</v>
      </c>
      <c r="V1355" s="10">
        <v>0.27</v>
      </c>
      <c r="W1355" t="s">
        <v>1812</v>
      </c>
      <c r="X1355" s="6">
        <v>372.0299</v>
      </c>
      <c r="AE1355"/>
    </row>
    <row r="1356" spans="1:31" x14ac:dyDescent="0.25">
      <c r="A1356" t="s">
        <v>3163</v>
      </c>
      <c r="B1356" t="str">
        <f>VLOOKUP(Table6[[#This Row],[Customer_ID]],Table1[[Customer_ID]:[Name]],2,FALSE)</f>
        <v>Jeremy Harris</v>
      </c>
      <c r="C1356" t="str">
        <f>VLOOKUP(Table6[[#This Row],[Customer_ID]],Table1[[Customer_ID]:[City]],5,FALSE)</f>
        <v>Thomastown</v>
      </c>
      <c r="D1356">
        <f>VLOOKUP(Table6[[#This Row],[Customer_ID]],Table1[],3,FALSE)</f>
        <v>59</v>
      </c>
      <c r="E1356" t="str">
        <f>VLOOKUP(Table6[[#This Row],[Customer_ID]],Table1[],4,FALSE)</f>
        <v>Female</v>
      </c>
      <c r="F1356" t="str">
        <f>VLOOKUP(Table6[[#This Row],[Customer_ID]],Table1[],6,FALSE)</f>
        <v>Ohio</v>
      </c>
      <c r="G1356" t="str">
        <f>VLOOKUP(Table6[[#This Row],[Customer_ID]],Table1[],8,FALSE)</f>
        <v>Bronze</v>
      </c>
      <c r="H1356" t="s">
        <v>23</v>
      </c>
      <c r="I1356" s="16">
        <v>45331</v>
      </c>
      <c r="J1356" t="s">
        <v>1725</v>
      </c>
      <c r="K1356" t="str">
        <f>VLOOKUP($J1356,'Product_Dim (2)'!$A$2:$G$101,{3,4,5,6},FALSE)</f>
        <v>Sports</v>
      </c>
      <c r="L1356" t="str">
        <f>VLOOKUP($J1356,'Product_Dim (2)'!$A$2:$G$101,{4,5,6},FALSE)</f>
        <v>Team Sports</v>
      </c>
      <c r="M1356" s="6">
        <f t="array" ref="M1356">VLOOKUP($J1356,'Product_Dim (2)'!$A$2:$G$101,{6},FALSE)</f>
        <v>245.98</v>
      </c>
      <c r="N1356">
        <f>VLOOKUP($J1356,'Product_Dim (2)'!$A$2:$G$101,7,FALSE)</f>
        <v>471</v>
      </c>
      <c r="O1356" t="s">
        <v>1749</v>
      </c>
      <c r="P1356" t="str">
        <f>VLOOKUP($O1356,'Store_Dim (2)'!$A$2:$E$21,2,FALSE)</f>
        <v>Johnson-Wright</v>
      </c>
      <c r="Q1356" t="str">
        <f>VLOOKUP(Table6[[#This Row],[Store_ID]],Table4[],3,FALSE)</f>
        <v>North</v>
      </c>
      <c r="R1356" t="str">
        <f>VLOOKUP(Table6[[#This Row],[Store_ID]],Table4[],4,FALSE)</f>
        <v>Hoodberg</v>
      </c>
      <c r="S1356" t="str">
        <f>VLOOKUP(Table6[[#This Row],[Store_ID]],Table4[],5,FALSE)</f>
        <v>Outlet</v>
      </c>
      <c r="T1356">
        <v>4</v>
      </c>
      <c r="U1356" s="6">
        <v>360.28</v>
      </c>
      <c r="V1356" s="10">
        <v>0.09</v>
      </c>
      <c r="W1356" t="s">
        <v>1812</v>
      </c>
      <c r="X1356" s="6">
        <v>1311.4192</v>
      </c>
      <c r="AE1356"/>
    </row>
    <row r="1357" spans="1:31" x14ac:dyDescent="0.25">
      <c r="A1357" t="s">
        <v>3164</v>
      </c>
      <c r="B1357" t="str">
        <f>VLOOKUP(Table6[[#This Row],[Customer_ID]],Table1[[Customer_ID]:[Name]],2,FALSE)</f>
        <v>Jennifer Garcia</v>
      </c>
      <c r="C1357" t="str">
        <f>VLOOKUP(Table6[[#This Row],[Customer_ID]],Table1[[Customer_ID]:[City]],5,FALSE)</f>
        <v>New Sean</v>
      </c>
      <c r="D1357">
        <f>VLOOKUP(Table6[[#This Row],[Customer_ID]],Table1[],3,FALSE)</f>
        <v>61</v>
      </c>
      <c r="E1357" t="str">
        <f>VLOOKUP(Table6[[#This Row],[Customer_ID]],Table1[],4,FALSE)</f>
        <v>Female</v>
      </c>
      <c r="F1357" t="str">
        <f>VLOOKUP(Table6[[#This Row],[Customer_ID]],Table1[],6,FALSE)</f>
        <v>New Mexico</v>
      </c>
      <c r="G1357" t="str">
        <f>VLOOKUP(Table6[[#This Row],[Customer_ID]],Table1[],8,FALSE)</f>
        <v>Bronze</v>
      </c>
      <c r="H1357" t="s">
        <v>289</v>
      </c>
      <c r="I1357" s="16">
        <v>45910</v>
      </c>
      <c r="J1357" t="s">
        <v>1709</v>
      </c>
      <c r="K1357" t="str">
        <f>VLOOKUP($J1357,'Product_Dim (2)'!$A$2:$G$101,{3,4,5,6},FALSE)</f>
        <v>Beauty</v>
      </c>
      <c r="L1357" t="str">
        <f>VLOOKUP($J1357,'Product_Dim (2)'!$A$2:$G$101,{4,5,6},FALSE)</f>
        <v>Makeup</v>
      </c>
      <c r="M1357" s="6">
        <f t="array" ref="M1357">VLOOKUP($J1357,'Product_Dim (2)'!$A$2:$G$101,{6},FALSE)</f>
        <v>183.04</v>
      </c>
      <c r="N1357">
        <f>VLOOKUP($J1357,'Product_Dim (2)'!$A$2:$G$101,7,FALSE)</f>
        <v>457</v>
      </c>
      <c r="O1357" t="s">
        <v>1784</v>
      </c>
      <c r="P1357" t="str">
        <f>VLOOKUP($O1357,'Store_Dim (2)'!$A$2:$E$21,2,FALSE)</f>
        <v>Shelton PLC</v>
      </c>
      <c r="Q1357" t="str">
        <f>VLOOKUP(Table6[[#This Row],[Store_ID]],Table4[],3,FALSE)</f>
        <v>North</v>
      </c>
      <c r="R1357" t="str">
        <f>VLOOKUP(Table6[[#This Row],[Store_ID]],Table4[],4,FALSE)</f>
        <v>East Jenniferstad</v>
      </c>
      <c r="S1357" t="str">
        <f>VLOOKUP(Table6[[#This Row],[Store_ID]],Table4[],5,FALSE)</f>
        <v>Flagship</v>
      </c>
      <c r="T1357">
        <v>3</v>
      </c>
      <c r="U1357" s="6">
        <v>882.05</v>
      </c>
      <c r="V1357" s="10">
        <v>0.06</v>
      </c>
      <c r="W1357" t="s">
        <v>1809</v>
      </c>
      <c r="X1357" s="6">
        <v>2487.3809999999989</v>
      </c>
      <c r="AE1357"/>
    </row>
    <row r="1358" spans="1:31" x14ac:dyDescent="0.25">
      <c r="A1358" t="s">
        <v>3165</v>
      </c>
      <c r="B1358" t="str">
        <f>VLOOKUP(Table6[[#This Row],[Customer_ID]],Table1[[Customer_ID]:[Name]],2,FALSE)</f>
        <v>Anthony Garcia</v>
      </c>
      <c r="C1358" t="str">
        <f>VLOOKUP(Table6[[#This Row],[Customer_ID]],Table1[[Customer_ID]:[City]],5,FALSE)</f>
        <v>Taraberg</v>
      </c>
      <c r="D1358">
        <f>VLOOKUP(Table6[[#This Row],[Customer_ID]],Table1[],3,FALSE)</f>
        <v>60</v>
      </c>
      <c r="E1358" t="str">
        <f>VLOOKUP(Table6[[#This Row],[Customer_ID]],Table1[],4,FALSE)</f>
        <v>Male</v>
      </c>
      <c r="F1358" t="str">
        <f>VLOOKUP(Table6[[#This Row],[Customer_ID]],Table1[],6,FALSE)</f>
        <v>Arizona</v>
      </c>
      <c r="G1358" t="str">
        <f>VLOOKUP(Table6[[#This Row],[Customer_ID]],Table1[],8,FALSE)</f>
        <v>Silver</v>
      </c>
      <c r="H1358" t="s">
        <v>634</v>
      </c>
      <c r="I1358" s="16">
        <v>45564</v>
      </c>
      <c r="J1358" t="s">
        <v>1689</v>
      </c>
      <c r="K1358" t="str">
        <f>VLOOKUP($J1358,'Product_Dim (2)'!$A$2:$G$101,{3,4,5,6},FALSE)</f>
        <v>Home</v>
      </c>
      <c r="L1358" t="str">
        <f>VLOOKUP($J1358,'Product_Dim (2)'!$A$2:$G$101,{4,5,6},FALSE)</f>
        <v>Lighting</v>
      </c>
      <c r="M1358" s="6">
        <f t="array" ref="M1358">VLOOKUP($J1358,'Product_Dim (2)'!$A$2:$G$101,{6},FALSE)</f>
        <v>228.53</v>
      </c>
      <c r="N1358">
        <f>VLOOKUP($J1358,'Product_Dim (2)'!$A$2:$G$101,7,FALSE)</f>
        <v>469</v>
      </c>
      <c r="O1358" t="s">
        <v>1765</v>
      </c>
      <c r="P1358" t="str">
        <f>VLOOKUP($O1358,'Store_Dim (2)'!$A$2:$E$21,2,FALSE)</f>
        <v>Bean, Jones and Park</v>
      </c>
      <c r="Q1358" t="str">
        <f>VLOOKUP(Table6[[#This Row],[Store_ID]],Table4[],3,FALSE)</f>
        <v>West</v>
      </c>
      <c r="R1358" t="str">
        <f>VLOOKUP(Table6[[#This Row],[Store_ID]],Table4[],4,FALSE)</f>
        <v>Thompsonborough</v>
      </c>
      <c r="S1358" t="str">
        <f>VLOOKUP(Table6[[#This Row],[Store_ID]],Table4[],5,FALSE)</f>
        <v>Online</v>
      </c>
      <c r="T1358">
        <v>3</v>
      </c>
      <c r="U1358" s="6">
        <v>141.54</v>
      </c>
      <c r="V1358" s="10">
        <v>0.12</v>
      </c>
      <c r="W1358" t="s">
        <v>1809</v>
      </c>
      <c r="X1358" s="6">
        <v>373.66559999999998</v>
      </c>
      <c r="AE1358"/>
    </row>
    <row r="1359" spans="1:31" x14ac:dyDescent="0.25">
      <c r="A1359" t="s">
        <v>3166</v>
      </c>
      <c r="B1359" t="str">
        <f>VLOOKUP(Table6[[#This Row],[Customer_ID]],Table1[[Customer_ID]:[Name]],2,FALSE)</f>
        <v>Joseph Snow</v>
      </c>
      <c r="C1359" t="str">
        <f>VLOOKUP(Table6[[#This Row],[Customer_ID]],Table1[[Customer_ID]:[City]],5,FALSE)</f>
        <v>South Michaelfort</v>
      </c>
      <c r="D1359">
        <f>VLOOKUP(Table6[[#This Row],[Customer_ID]],Table1[],3,FALSE)</f>
        <v>45</v>
      </c>
      <c r="E1359" t="str">
        <f>VLOOKUP(Table6[[#This Row],[Customer_ID]],Table1[],4,FALSE)</f>
        <v>Male</v>
      </c>
      <c r="F1359" t="str">
        <f>VLOOKUP(Table6[[#This Row],[Customer_ID]],Table1[],6,FALSE)</f>
        <v>Vermont</v>
      </c>
      <c r="G1359" t="str">
        <f>VLOOKUP(Table6[[#This Row],[Customer_ID]],Table1[],8,FALSE)</f>
        <v>Gold</v>
      </c>
      <c r="H1359" t="s">
        <v>167</v>
      </c>
      <c r="I1359" s="16">
        <v>45461</v>
      </c>
      <c r="J1359" t="s">
        <v>1561</v>
      </c>
      <c r="K1359" t="str">
        <f>VLOOKUP($J1359,'Product_Dim (2)'!$A$2:$G$101,{3,4,5,6},FALSE)</f>
        <v>Electronics</v>
      </c>
      <c r="L1359" t="str">
        <f>VLOOKUP($J1359,'Product_Dim (2)'!$A$2:$G$101,{4,5,6},FALSE)</f>
        <v>Appliances</v>
      </c>
      <c r="M1359" s="6">
        <f t="array" ref="M1359">VLOOKUP($J1359,'Product_Dim (2)'!$A$2:$G$101,{6},FALSE)</f>
        <v>465.34</v>
      </c>
      <c r="N1359">
        <f>VLOOKUP($J1359,'Product_Dim (2)'!$A$2:$G$101,7,FALSE)</f>
        <v>301</v>
      </c>
      <c r="O1359" t="s">
        <v>1752</v>
      </c>
      <c r="P1359" t="str">
        <f>VLOOKUP($O1359,'Store_Dim (2)'!$A$2:$E$21,2,FALSE)</f>
        <v>Alexander Group</v>
      </c>
      <c r="Q1359" t="str">
        <f>VLOOKUP(Table6[[#This Row],[Store_ID]],Table4[],3,FALSE)</f>
        <v>South</v>
      </c>
      <c r="R1359" t="str">
        <f>VLOOKUP(Table6[[#This Row],[Store_ID]],Table4[],4,FALSE)</f>
        <v>Port Sharon</v>
      </c>
      <c r="S1359" t="str">
        <f>VLOOKUP(Table6[[#This Row],[Store_ID]],Table4[],5,FALSE)</f>
        <v>Online</v>
      </c>
      <c r="T1359">
        <v>3</v>
      </c>
      <c r="U1359" s="6">
        <v>83.5</v>
      </c>
      <c r="V1359" s="10">
        <v>0.23</v>
      </c>
      <c r="W1359" t="s">
        <v>1812</v>
      </c>
      <c r="X1359" s="6">
        <v>192.88499999999999</v>
      </c>
      <c r="AE1359"/>
    </row>
    <row r="1360" spans="1:31" x14ac:dyDescent="0.25">
      <c r="A1360" t="s">
        <v>3167</v>
      </c>
      <c r="B1360" t="str">
        <f>VLOOKUP(Table6[[#This Row],[Customer_ID]],Table1[[Customer_ID]:[Name]],2,FALSE)</f>
        <v>Erin Hopkins</v>
      </c>
      <c r="C1360" t="str">
        <f>VLOOKUP(Table6[[#This Row],[Customer_ID]],Table1[[Customer_ID]:[City]],5,FALSE)</f>
        <v>North Sabrina</v>
      </c>
      <c r="D1360">
        <f>VLOOKUP(Table6[[#This Row],[Customer_ID]],Table1[],3,FALSE)</f>
        <v>40</v>
      </c>
      <c r="E1360" t="str">
        <f>VLOOKUP(Table6[[#This Row],[Customer_ID]],Table1[],4,FALSE)</f>
        <v>Male</v>
      </c>
      <c r="F1360" t="str">
        <f>VLOOKUP(Table6[[#This Row],[Customer_ID]],Table1[],6,FALSE)</f>
        <v>Iowa</v>
      </c>
      <c r="G1360" t="str">
        <f>VLOOKUP(Table6[[#This Row],[Customer_ID]],Table1[],8,FALSE)</f>
        <v>Silver</v>
      </c>
      <c r="H1360" t="s">
        <v>420</v>
      </c>
      <c r="I1360" s="16">
        <v>45258</v>
      </c>
      <c r="J1360" t="s">
        <v>1559</v>
      </c>
      <c r="K1360" t="str">
        <f>VLOOKUP($J1360,'Product_Dim (2)'!$A$2:$G$101,{3,4,5,6},FALSE)</f>
        <v>Home</v>
      </c>
      <c r="L1360" t="str">
        <f>VLOOKUP($J1360,'Product_Dim (2)'!$A$2:$G$101,{4,5,6},FALSE)</f>
        <v>Decor</v>
      </c>
      <c r="M1360" s="6">
        <f t="array" ref="M1360">VLOOKUP($J1360,'Product_Dim (2)'!$A$2:$G$101,{6},FALSE)</f>
        <v>48.01</v>
      </c>
      <c r="N1360">
        <f>VLOOKUP($J1360,'Product_Dim (2)'!$A$2:$G$101,7,FALSE)</f>
        <v>439</v>
      </c>
      <c r="O1360" t="s">
        <v>1759</v>
      </c>
      <c r="P1360" t="str">
        <f>VLOOKUP($O1360,'Store_Dim (2)'!$A$2:$E$21,2,FALSE)</f>
        <v>Benson-Elliott</v>
      </c>
      <c r="Q1360" t="str">
        <f>VLOOKUP(Table6[[#This Row],[Store_ID]],Table4[],3,FALSE)</f>
        <v>East</v>
      </c>
      <c r="R1360" t="str">
        <f>VLOOKUP(Table6[[#This Row],[Store_ID]],Table4[],4,FALSE)</f>
        <v>Port Josephberg</v>
      </c>
      <c r="S1360" t="str">
        <f>VLOOKUP(Table6[[#This Row],[Store_ID]],Table4[],5,FALSE)</f>
        <v>Online</v>
      </c>
      <c r="T1360">
        <v>2</v>
      </c>
      <c r="U1360" s="6">
        <v>629.73</v>
      </c>
      <c r="V1360" s="10">
        <v>7.0000000000000007E-2</v>
      </c>
      <c r="W1360" t="s">
        <v>1809</v>
      </c>
      <c r="X1360" s="6">
        <v>1171.2978000000001</v>
      </c>
      <c r="AE1360"/>
    </row>
    <row r="1361" spans="1:31" x14ac:dyDescent="0.25">
      <c r="A1361" t="s">
        <v>3168</v>
      </c>
      <c r="B1361" t="str">
        <f>VLOOKUP(Table6[[#This Row],[Customer_ID]],Table1[[Customer_ID]:[Name]],2,FALSE)</f>
        <v>Kenneth Lambert</v>
      </c>
      <c r="C1361" t="str">
        <f>VLOOKUP(Table6[[#This Row],[Customer_ID]],Table1[[Customer_ID]:[City]],5,FALSE)</f>
        <v>North Kathryn</v>
      </c>
      <c r="D1361">
        <f>VLOOKUP(Table6[[#This Row],[Customer_ID]],Table1[],3,FALSE)</f>
        <v>55</v>
      </c>
      <c r="E1361" t="str">
        <f>VLOOKUP(Table6[[#This Row],[Customer_ID]],Table1[],4,FALSE)</f>
        <v>Female</v>
      </c>
      <c r="F1361" t="str">
        <f>VLOOKUP(Table6[[#This Row],[Customer_ID]],Table1[],6,FALSE)</f>
        <v>Kansas</v>
      </c>
      <c r="G1361" t="str">
        <f>VLOOKUP(Table6[[#This Row],[Customer_ID]],Table1[],8,FALSE)</f>
        <v>Platinum</v>
      </c>
      <c r="H1361" t="s">
        <v>59</v>
      </c>
      <c r="I1361" s="16">
        <v>45228</v>
      </c>
      <c r="J1361" t="s">
        <v>1597</v>
      </c>
      <c r="K1361" t="str">
        <f>VLOOKUP($J1361,'Product_Dim (2)'!$A$2:$G$101,{3,4,5,6},FALSE)</f>
        <v>Home</v>
      </c>
      <c r="L1361" t="str">
        <f>VLOOKUP($J1361,'Product_Dim (2)'!$A$2:$G$101,{4,5,6},FALSE)</f>
        <v>Decor</v>
      </c>
      <c r="M1361" s="6">
        <f t="array" ref="M1361">VLOOKUP($J1361,'Product_Dim (2)'!$A$2:$G$101,{6},FALSE)</f>
        <v>179.77</v>
      </c>
      <c r="N1361">
        <f>VLOOKUP($J1361,'Product_Dim (2)'!$A$2:$G$101,7,FALSE)</f>
        <v>305</v>
      </c>
      <c r="O1361" t="s">
        <v>1759</v>
      </c>
      <c r="P1361" t="str">
        <f>VLOOKUP($O1361,'Store_Dim (2)'!$A$2:$E$21,2,FALSE)</f>
        <v>Benson-Elliott</v>
      </c>
      <c r="Q1361" t="str">
        <f>VLOOKUP(Table6[[#This Row],[Store_ID]],Table4[],3,FALSE)</f>
        <v>East</v>
      </c>
      <c r="R1361" t="str">
        <f>VLOOKUP(Table6[[#This Row],[Store_ID]],Table4[],4,FALSE)</f>
        <v>Port Josephberg</v>
      </c>
      <c r="S1361" t="str">
        <f>VLOOKUP(Table6[[#This Row],[Store_ID]],Table4[],5,FALSE)</f>
        <v>Online</v>
      </c>
      <c r="T1361">
        <v>2</v>
      </c>
      <c r="U1361" s="6">
        <v>159.93</v>
      </c>
      <c r="V1361" s="10">
        <v>0.2</v>
      </c>
      <c r="W1361" t="s">
        <v>1812</v>
      </c>
      <c r="X1361" s="6">
        <v>255.88800000000001</v>
      </c>
      <c r="AE1361"/>
    </row>
    <row r="1362" spans="1:31" x14ac:dyDescent="0.25">
      <c r="A1362" t="s">
        <v>3169</v>
      </c>
      <c r="B1362" t="str">
        <f>VLOOKUP(Table6[[#This Row],[Customer_ID]],Table1[[Customer_ID]:[Name]],2,FALSE)</f>
        <v>Kenneth Lambert</v>
      </c>
      <c r="C1362" t="str">
        <f>VLOOKUP(Table6[[#This Row],[Customer_ID]],Table1[[Customer_ID]:[City]],5,FALSE)</f>
        <v>North Kathryn</v>
      </c>
      <c r="D1362">
        <f>VLOOKUP(Table6[[#This Row],[Customer_ID]],Table1[],3,FALSE)</f>
        <v>55</v>
      </c>
      <c r="E1362" t="str">
        <f>VLOOKUP(Table6[[#This Row],[Customer_ID]],Table1[],4,FALSE)</f>
        <v>Female</v>
      </c>
      <c r="F1362" t="str">
        <f>VLOOKUP(Table6[[#This Row],[Customer_ID]],Table1[],6,FALSE)</f>
        <v>Kansas</v>
      </c>
      <c r="G1362" t="str">
        <f>VLOOKUP(Table6[[#This Row],[Customer_ID]],Table1[],8,FALSE)</f>
        <v>Platinum</v>
      </c>
      <c r="H1362" t="s">
        <v>59</v>
      </c>
      <c r="I1362" s="16">
        <v>45858</v>
      </c>
      <c r="J1362" t="s">
        <v>1621</v>
      </c>
      <c r="K1362" t="str">
        <f>VLOOKUP($J1362,'Product_Dim (2)'!$A$2:$G$101,{3,4,5,6},FALSE)</f>
        <v>Sports</v>
      </c>
      <c r="L1362" t="str">
        <f>VLOOKUP($J1362,'Product_Dim (2)'!$A$2:$G$101,{4,5,6},FALSE)</f>
        <v>Team Sports</v>
      </c>
      <c r="M1362" s="6">
        <f t="array" ref="M1362">VLOOKUP($J1362,'Product_Dim (2)'!$A$2:$G$101,{6},FALSE)</f>
        <v>318.91000000000003</v>
      </c>
      <c r="N1362">
        <f>VLOOKUP($J1362,'Product_Dim (2)'!$A$2:$G$101,7,FALSE)</f>
        <v>114</v>
      </c>
      <c r="O1362" t="s">
        <v>1793</v>
      </c>
      <c r="P1362" t="str">
        <f>VLOOKUP($O1362,'Store_Dim (2)'!$A$2:$E$21,2,FALSE)</f>
        <v>Guerrero-Schmitt</v>
      </c>
      <c r="Q1362" t="str">
        <f>VLOOKUP(Table6[[#This Row],[Store_ID]],Table4[],3,FALSE)</f>
        <v>East</v>
      </c>
      <c r="R1362" t="str">
        <f>VLOOKUP(Table6[[#This Row],[Store_ID]],Table4[],4,FALSE)</f>
        <v>East Stevechester</v>
      </c>
      <c r="S1362" t="str">
        <f>VLOOKUP(Table6[[#This Row],[Store_ID]],Table4[],5,FALSE)</f>
        <v>Flagship</v>
      </c>
      <c r="T1362">
        <v>1</v>
      </c>
      <c r="U1362" s="6">
        <v>459.89</v>
      </c>
      <c r="V1362" s="10">
        <v>0.18</v>
      </c>
      <c r="W1362" t="s">
        <v>1812</v>
      </c>
      <c r="X1362" s="6">
        <v>377.10980000000001</v>
      </c>
      <c r="AE1362"/>
    </row>
    <row r="1363" spans="1:31" x14ac:dyDescent="0.25">
      <c r="A1363" t="s">
        <v>3170</v>
      </c>
      <c r="B1363" t="str">
        <f>VLOOKUP(Table6[[#This Row],[Customer_ID]],Table1[[Customer_ID]:[Name]],2,FALSE)</f>
        <v>Kimberly Brooks</v>
      </c>
      <c r="C1363" t="str">
        <f>VLOOKUP(Table6[[#This Row],[Customer_ID]],Table1[[Customer_ID]:[City]],5,FALSE)</f>
        <v>Kingfort</v>
      </c>
      <c r="D1363">
        <f>VLOOKUP(Table6[[#This Row],[Customer_ID]],Table1[],3,FALSE)</f>
        <v>42</v>
      </c>
      <c r="E1363" t="str">
        <f>VLOOKUP(Table6[[#This Row],[Customer_ID]],Table1[],4,FALSE)</f>
        <v>Male</v>
      </c>
      <c r="F1363" t="str">
        <f>VLOOKUP(Table6[[#This Row],[Customer_ID]],Table1[],6,FALSE)</f>
        <v>New Mexico</v>
      </c>
      <c r="G1363" t="str">
        <f>VLOOKUP(Table6[[#This Row],[Customer_ID]],Table1[],8,FALSE)</f>
        <v>Silver</v>
      </c>
      <c r="H1363" t="s">
        <v>613</v>
      </c>
      <c r="I1363" s="16">
        <v>45532</v>
      </c>
      <c r="J1363" t="s">
        <v>1597</v>
      </c>
      <c r="K1363" t="str">
        <f>VLOOKUP($J1363,'Product_Dim (2)'!$A$2:$G$101,{3,4,5,6},FALSE)</f>
        <v>Home</v>
      </c>
      <c r="L1363" t="str">
        <f>VLOOKUP($J1363,'Product_Dim (2)'!$A$2:$G$101,{4,5,6},FALSE)</f>
        <v>Decor</v>
      </c>
      <c r="M1363" s="6">
        <f t="array" ref="M1363">VLOOKUP($J1363,'Product_Dim (2)'!$A$2:$G$101,{6},FALSE)</f>
        <v>179.77</v>
      </c>
      <c r="N1363">
        <f>VLOOKUP($J1363,'Product_Dim (2)'!$A$2:$G$101,7,FALSE)</f>
        <v>305</v>
      </c>
      <c r="O1363" t="s">
        <v>1796</v>
      </c>
      <c r="P1363" t="str">
        <f>VLOOKUP($O1363,'Store_Dim (2)'!$A$2:$E$21,2,FALSE)</f>
        <v>Mann-Austin</v>
      </c>
      <c r="Q1363" t="str">
        <f>VLOOKUP(Table6[[#This Row],[Store_ID]],Table4[],3,FALSE)</f>
        <v>East</v>
      </c>
      <c r="R1363" t="str">
        <f>VLOOKUP(Table6[[#This Row],[Store_ID]],Table4[],4,FALSE)</f>
        <v>Vasquezborough</v>
      </c>
      <c r="S1363" t="str">
        <f>VLOOKUP(Table6[[#This Row],[Store_ID]],Table4[],5,FALSE)</f>
        <v>Online</v>
      </c>
      <c r="T1363">
        <v>4</v>
      </c>
      <c r="U1363" s="6">
        <v>885.57</v>
      </c>
      <c r="V1363" s="10">
        <v>0.27</v>
      </c>
      <c r="W1363" t="s">
        <v>1807</v>
      </c>
      <c r="X1363" s="6">
        <v>2585.8643999999999</v>
      </c>
      <c r="AE1363"/>
    </row>
    <row r="1364" spans="1:31" x14ac:dyDescent="0.25">
      <c r="A1364" t="s">
        <v>3171</v>
      </c>
      <c r="B1364" t="str">
        <f>VLOOKUP(Table6[[#This Row],[Customer_ID]],Table1[[Customer_ID]:[Name]],2,FALSE)</f>
        <v>Cassandra Perez</v>
      </c>
      <c r="C1364" t="str">
        <f>VLOOKUP(Table6[[#This Row],[Customer_ID]],Table1[[Customer_ID]:[City]],5,FALSE)</f>
        <v>Brandonville</v>
      </c>
      <c r="D1364">
        <f>VLOOKUP(Table6[[#This Row],[Customer_ID]],Table1[],3,FALSE)</f>
        <v>31</v>
      </c>
      <c r="E1364" t="str">
        <f>VLOOKUP(Table6[[#This Row],[Customer_ID]],Table1[],4,FALSE)</f>
        <v>Male</v>
      </c>
      <c r="F1364" t="str">
        <f>VLOOKUP(Table6[[#This Row],[Customer_ID]],Table1[],6,FALSE)</f>
        <v>Mississippi</v>
      </c>
      <c r="G1364" t="str">
        <f>VLOOKUP(Table6[[#This Row],[Customer_ID]],Table1[],8,FALSE)</f>
        <v>Bronze</v>
      </c>
      <c r="H1364" t="s">
        <v>1238</v>
      </c>
      <c r="I1364" s="16">
        <v>45454</v>
      </c>
      <c r="J1364" t="s">
        <v>1639</v>
      </c>
      <c r="K1364" t="str">
        <f>VLOOKUP($J1364,'Product_Dim (2)'!$A$2:$G$101,{3,4,5,6},FALSE)</f>
        <v>Sports</v>
      </c>
      <c r="L1364" t="str">
        <f>VLOOKUP($J1364,'Product_Dim (2)'!$A$2:$G$101,{4,5,6},FALSE)</f>
        <v>Accessories</v>
      </c>
      <c r="M1364" s="6">
        <f t="array" ref="M1364">VLOOKUP($J1364,'Product_Dim (2)'!$A$2:$G$101,{6},FALSE)</f>
        <v>434.84</v>
      </c>
      <c r="N1364">
        <f>VLOOKUP($J1364,'Product_Dim (2)'!$A$2:$G$101,7,FALSE)</f>
        <v>185</v>
      </c>
      <c r="O1364" t="s">
        <v>1784</v>
      </c>
      <c r="P1364" t="str">
        <f>VLOOKUP($O1364,'Store_Dim (2)'!$A$2:$E$21,2,FALSE)</f>
        <v>Shelton PLC</v>
      </c>
      <c r="Q1364" t="str">
        <f>VLOOKUP(Table6[[#This Row],[Store_ID]],Table4[],3,FALSE)</f>
        <v>North</v>
      </c>
      <c r="R1364" t="str">
        <f>VLOOKUP(Table6[[#This Row],[Store_ID]],Table4[],4,FALSE)</f>
        <v>East Jenniferstad</v>
      </c>
      <c r="S1364" t="str">
        <f>VLOOKUP(Table6[[#This Row],[Store_ID]],Table4[],5,FALSE)</f>
        <v>Flagship</v>
      </c>
      <c r="T1364">
        <v>3</v>
      </c>
      <c r="U1364" s="6">
        <v>789.05</v>
      </c>
      <c r="V1364" s="10">
        <v>0</v>
      </c>
      <c r="W1364" t="s">
        <v>1809</v>
      </c>
      <c r="X1364" s="6">
        <v>2367.15</v>
      </c>
      <c r="AE1364"/>
    </row>
    <row r="1365" spans="1:31" x14ac:dyDescent="0.25">
      <c r="A1365" t="s">
        <v>3172</v>
      </c>
      <c r="B1365" t="str">
        <f>VLOOKUP(Table6[[#This Row],[Customer_ID]],Table1[[Customer_ID]:[Name]],2,FALSE)</f>
        <v>Julie Hale</v>
      </c>
      <c r="C1365" t="str">
        <f>VLOOKUP(Table6[[#This Row],[Customer_ID]],Table1[[Customer_ID]:[City]],5,FALSE)</f>
        <v>Owensview</v>
      </c>
      <c r="D1365">
        <f>VLOOKUP(Table6[[#This Row],[Customer_ID]],Table1[],3,FALSE)</f>
        <v>35</v>
      </c>
      <c r="E1365" t="str">
        <f>VLOOKUP(Table6[[#This Row],[Customer_ID]],Table1[],4,FALSE)</f>
        <v>Female</v>
      </c>
      <c r="F1365" t="str">
        <f>VLOOKUP(Table6[[#This Row],[Customer_ID]],Table1[],6,FALSE)</f>
        <v>Vermont</v>
      </c>
      <c r="G1365" t="str">
        <f>VLOOKUP(Table6[[#This Row],[Customer_ID]],Table1[],8,FALSE)</f>
        <v>Gold</v>
      </c>
      <c r="H1365" t="s">
        <v>512</v>
      </c>
      <c r="I1365" s="16">
        <v>45244</v>
      </c>
      <c r="J1365" t="s">
        <v>1663</v>
      </c>
      <c r="K1365" t="str">
        <f>VLOOKUP($J1365,'Product_Dim (2)'!$A$2:$G$101,{3,4,5,6},FALSE)</f>
        <v>Beauty</v>
      </c>
      <c r="L1365" t="str">
        <f>VLOOKUP($J1365,'Product_Dim (2)'!$A$2:$G$101,{4,5,6},FALSE)</f>
        <v>Haircare</v>
      </c>
      <c r="M1365" s="6">
        <f t="array" ref="M1365">VLOOKUP($J1365,'Product_Dim (2)'!$A$2:$G$101,{6},FALSE)</f>
        <v>340.39</v>
      </c>
      <c r="N1365">
        <f>VLOOKUP($J1365,'Product_Dim (2)'!$A$2:$G$101,7,FALSE)</f>
        <v>177</v>
      </c>
      <c r="O1365" t="s">
        <v>1735</v>
      </c>
      <c r="P1365" t="str">
        <f>VLOOKUP($O1365,'Store_Dim (2)'!$A$2:$E$21,2,FALSE)</f>
        <v>Rivera-Warner</v>
      </c>
      <c r="Q1365" t="str">
        <f>VLOOKUP(Table6[[#This Row],[Store_ID]],Table4[],3,FALSE)</f>
        <v>East</v>
      </c>
      <c r="R1365" t="str">
        <f>VLOOKUP(Table6[[#This Row],[Store_ID]],Table4[],4,FALSE)</f>
        <v>Washingtonfurt</v>
      </c>
      <c r="S1365" t="str">
        <f>VLOOKUP(Table6[[#This Row],[Store_ID]],Table4[],5,FALSE)</f>
        <v>Flagship</v>
      </c>
      <c r="T1365">
        <v>1</v>
      </c>
      <c r="U1365" s="6">
        <v>570.52</v>
      </c>
      <c r="V1365" s="10">
        <v>0</v>
      </c>
      <c r="W1365" t="s">
        <v>1809</v>
      </c>
      <c r="X1365" s="6">
        <v>570.52</v>
      </c>
      <c r="AE1365"/>
    </row>
    <row r="1366" spans="1:31" x14ac:dyDescent="0.25">
      <c r="A1366" t="s">
        <v>3173</v>
      </c>
      <c r="B1366" t="str">
        <f>VLOOKUP(Table6[[#This Row],[Customer_ID]],Table1[[Customer_ID]:[Name]],2,FALSE)</f>
        <v>Nicholas Bradshaw</v>
      </c>
      <c r="C1366" t="str">
        <f>VLOOKUP(Table6[[#This Row],[Customer_ID]],Table1[[Customer_ID]:[City]],5,FALSE)</f>
        <v>Murphyfurt</v>
      </c>
      <c r="D1366">
        <f>VLOOKUP(Table6[[#This Row],[Customer_ID]],Table1[],3,FALSE)</f>
        <v>43</v>
      </c>
      <c r="E1366" t="str">
        <f>VLOOKUP(Table6[[#This Row],[Customer_ID]],Table1[],4,FALSE)</f>
        <v>Female</v>
      </c>
      <c r="F1366" t="str">
        <f>VLOOKUP(Table6[[#This Row],[Customer_ID]],Table1[],6,FALSE)</f>
        <v>Utah</v>
      </c>
      <c r="G1366" t="str">
        <f>VLOOKUP(Table6[[#This Row],[Customer_ID]],Table1[],8,FALSE)</f>
        <v>Silver</v>
      </c>
      <c r="H1366" t="s">
        <v>586</v>
      </c>
      <c r="I1366" s="16">
        <v>45322</v>
      </c>
      <c r="J1366" t="s">
        <v>1585</v>
      </c>
      <c r="K1366" t="str">
        <f>VLOOKUP($J1366,'Product_Dim (2)'!$A$2:$G$101,{3,4,5,6},FALSE)</f>
        <v>Home</v>
      </c>
      <c r="L1366" t="str">
        <f>VLOOKUP($J1366,'Product_Dim (2)'!$A$2:$G$101,{4,5,6},FALSE)</f>
        <v>Decor</v>
      </c>
      <c r="M1366" s="6">
        <f t="array" ref="M1366">VLOOKUP($J1366,'Product_Dim (2)'!$A$2:$G$101,{6},FALSE)</f>
        <v>234.80599999999998</v>
      </c>
      <c r="N1366">
        <f>VLOOKUP($J1366,'Product_Dim (2)'!$A$2:$G$101,7,FALSE)</f>
        <v>378</v>
      </c>
      <c r="O1366" t="s">
        <v>1787</v>
      </c>
      <c r="P1366" t="str">
        <f>VLOOKUP($O1366,'Store_Dim (2)'!$A$2:$E$21,2,FALSE)</f>
        <v>Frederick-Wright</v>
      </c>
      <c r="Q1366" t="str">
        <f>VLOOKUP(Table6[[#This Row],[Store_ID]],Table4[],3,FALSE)</f>
        <v>West</v>
      </c>
      <c r="R1366" t="str">
        <f>VLOOKUP(Table6[[#This Row],[Store_ID]],Table4[],4,FALSE)</f>
        <v>New Jimmymouth</v>
      </c>
      <c r="S1366" t="str">
        <f>VLOOKUP(Table6[[#This Row],[Store_ID]],Table4[],5,FALSE)</f>
        <v>Flagship</v>
      </c>
      <c r="T1366">
        <v>4</v>
      </c>
      <c r="U1366" s="6">
        <v>310.79000000000002</v>
      </c>
      <c r="V1366" s="10">
        <v>0.22</v>
      </c>
      <c r="W1366" t="s">
        <v>1812</v>
      </c>
      <c r="X1366" s="6">
        <v>969.66480000000013</v>
      </c>
      <c r="AE1366"/>
    </row>
    <row r="1367" spans="1:31" x14ac:dyDescent="0.25">
      <c r="A1367" t="s">
        <v>3174</v>
      </c>
      <c r="B1367" t="str">
        <f>VLOOKUP(Table6[[#This Row],[Customer_ID]],Table1[[Customer_ID]:[Name]],2,FALSE)</f>
        <v>Jay Patel</v>
      </c>
      <c r="C1367" t="str">
        <f>VLOOKUP(Table6[[#This Row],[Customer_ID]],Table1[[Customer_ID]:[City]],5,FALSE)</f>
        <v>Morrisbury</v>
      </c>
      <c r="D1367">
        <f>VLOOKUP(Table6[[#This Row],[Customer_ID]],Table1[],3,FALSE)</f>
        <v>43</v>
      </c>
      <c r="E1367" t="str">
        <f>VLOOKUP(Table6[[#This Row],[Customer_ID]],Table1[],4,FALSE)</f>
        <v>Female</v>
      </c>
      <c r="F1367" t="str">
        <f>VLOOKUP(Table6[[#This Row],[Customer_ID]],Table1[],6,FALSE)</f>
        <v>Rhode Island</v>
      </c>
      <c r="G1367" t="str">
        <f>VLOOKUP(Table6[[#This Row],[Customer_ID]],Table1[],8,FALSE)</f>
        <v>Platinum</v>
      </c>
      <c r="H1367" t="s">
        <v>211</v>
      </c>
      <c r="I1367" s="16">
        <v>45757</v>
      </c>
      <c r="J1367" t="s">
        <v>1667</v>
      </c>
      <c r="K1367" t="str">
        <f>VLOOKUP($J1367,'Product_Dim (2)'!$A$2:$G$101,{3,4,5,6},FALSE)</f>
        <v>Home</v>
      </c>
      <c r="L1367" t="str">
        <f>VLOOKUP($J1367,'Product_Dim (2)'!$A$2:$G$101,{4,5,6},FALSE)</f>
        <v>Furniture</v>
      </c>
      <c r="M1367" s="6">
        <f t="array" ref="M1367">VLOOKUP($J1367,'Product_Dim (2)'!$A$2:$G$101,{6},FALSE)</f>
        <v>243.7</v>
      </c>
      <c r="N1367">
        <f>VLOOKUP($J1367,'Product_Dim (2)'!$A$2:$G$101,7,FALSE)</f>
        <v>130</v>
      </c>
      <c r="O1367" t="s">
        <v>1790</v>
      </c>
      <c r="P1367" t="str">
        <f>VLOOKUP($O1367,'Store_Dim (2)'!$A$2:$E$21,2,FALSE)</f>
        <v>Holloway Ltd</v>
      </c>
      <c r="Q1367" t="str">
        <f>VLOOKUP(Table6[[#This Row],[Store_ID]],Table4[],3,FALSE)</f>
        <v>North</v>
      </c>
      <c r="R1367" t="str">
        <f>VLOOKUP(Table6[[#This Row],[Store_ID]],Table4[],4,FALSE)</f>
        <v>Bensonhaven</v>
      </c>
      <c r="S1367" t="str">
        <f>VLOOKUP(Table6[[#This Row],[Store_ID]],Table4[],5,FALSE)</f>
        <v>Flagship</v>
      </c>
      <c r="T1367">
        <v>4</v>
      </c>
      <c r="U1367" s="6">
        <v>255.67</v>
      </c>
      <c r="V1367" s="10">
        <v>0.17</v>
      </c>
      <c r="W1367" t="s">
        <v>1807</v>
      </c>
      <c r="X1367" s="6">
        <v>848.82439999999997</v>
      </c>
      <c r="AE1367"/>
    </row>
    <row r="1368" spans="1:31" x14ac:dyDescent="0.25">
      <c r="A1368" t="s">
        <v>3175</v>
      </c>
      <c r="B1368" t="str">
        <f>VLOOKUP(Table6[[#This Row],[Customer_ID]],Table1[[Customer_ID]:[Name]],2,FALSE)</f>
        <v>Jessica Mitchell</v>
      </c>
      <c r="C1368" t="str">
        <f>VLOOKUP(Table6[[#This Row],[Customer_ID]],Table1[[Customer_ID]:[City]],5,FALSE)</f>
        <v>Matthewbury</v>
      </c>
      <c r="D1368">
        <f>VLOOKUP(Table6[[#This Row],[Customer_ID]],Table1[],3,FALSE)</f>
        <v>43</v>
      </c>
      <c r="E1368" t="str">
        <f>VLOOKUP(Table6[[#This Row],[Customer_ID]],Table1[],4,FALSE)</f>
        <v>Female</v>
      </c>
      <c r="F1368" t="str">
        <f>VLOOKUP(Table6[[#This Row],[Customer_ID]],Table1[],6,FALSE)</f>
        <v>South Dakota</v>
      </c>
      <c r="G1368" t="str">
        <f>VLOOKUP(Table6[[#This Row],[Customer_ID]],Table1[],8,FALSE)</f>
        <v>Silver</v>
      </c>
      <c r="H1368" t="s">
        <v>439</v>
      </c>
      <c r="I1368" s="16">
        <v>45397</v>
      </c>
      <c r="J1368" t="s">
        <v>1585</v>
      </c>
      <c r="K1368" t="str">
        <f>VLOOKUP($J1368,'Product_Dim (2)'!$A$2:$G$101,{3,4,5,6},FALSE)</f>
        <v>Home</v>
      </c>
      <c r="L1368" t="str">
        <f>VLOOKUP($J1368,'Product_Dim (2)'!$A$2:$G$101,{4,5,6},FALSE)</f>
        <v>Decor</v>
      </c>
      <c r="M1368" s="6">
        <f t="array" ref="M1368">VLOOKUP($J1368,'Product_Dim (2)'!$A$2:$G$101,{6},FALSE)</f>
        <v>234.80599999999998</v>
      </c>
      <c r="N1368">
        <f>VLOOKUP($J1368,'Product_Dim (2)'!$A$2:$G$101,7,FALSE)</f>
        <v>378</v>
      </c>
      <c r="O1368" t="s">
        <v>1787</v>
      </c>
      <c r="P1368" t="str">
        <f>VLOOKUP($O1368,'Store_Dim (2)'!$A$2:$E$21,2,FALSE)</f>
        <v>Frederick-Wright</v>
      </c>
      <c r="Q1368" t="str">
        <f>VLOOKUP(Table6[[#This Row],[Store_ID]],Table4[],3,FALSE)</f>
        <v>West</v>
      </c>
      <c r="R1368" t="str">
        <f>VLOOKUP(Table6[[#This Row],[Store_ID]],Table4[],4,FALSE)</f>
        <v>New Jimmymouth</v>
      </c>
      <c r="S1368" t="str">
        <f>VLOOKUP(Table6[[#This Row],[Store_ID]],Table4[],5,FALSE)</f>
        <v>Flagship</v>
      </c>
      <c r="T1368">
        <v>2</v>
      </c>
      <c r="U1368" s="6">
        <v>270.66000000000003</v>
      </c>
      <c r="V1368" s="10">
        <v>0.1</v>
      </c>
      <c r="W1368" t="s">
        <v>1812</v>
      </c>
      <c r="X1368" s="6">
        <v>487.18799999999999</v>
      </c>
      <c r="AE1368"/>
    </row>
    <row r="1369" spans="1:31" x14ac:dyDescent="0.25">
      <c r="A1369" t="s">
        <v>3176</v>
      </c>
      <c r="B1369" t="str">
        <f>VLOOKUP(Table6[[#This Row],[Customer_ID]],Table1[[Customer_ID]:[Name]],2,FALSE)</f>
        <v>Stephanie Jacobs</v>
      </c>
      <c r="C1369" t="str">
        <f>VLOOKUP(Table6[[#This Row],[Customer_ID]],Table1[[Customer_ID]:[City]],5,FALSE)</f>
        <v>West Robinmouth</v>
      </c>
      <c r="D1369">
        <f>VLOOKUP(Table6[[#This Row],[Customer_ID]],Table1[],3,FALSE)</f>
        <v>48</v>
      </c>
      <c r="E1369" t="str">
        <f>VLOOKUP(Table6[[#This Row],[Customer_ID]],Table1[],4,FALSE)</f>
        <v>Female</v>
      </c>
      <c r="F1369" t="str">
        <f>VLOOKUP(Table6[[#This Row],[Customer_ID]],Table1[],6,FALSE)</f>
        <v>Louisiana</v>
      </c>
      <c r="G1369" t="str">
        <f>VLOOKUP(Table6[[#This Row],[Customer_ID]],Table1[],8,FALSE)</f>
        <v>Platinum</v>
      </c>
      <c r="H1369" t="s">
        <v>936</v>
      </c>
      <c r="I1369" s="16">
        <v>45914</v>
      </c>
      <c r="J1369" t="s">
        <v>1577</v>
      </c>
      <c r="K1369" t="str">
        <f>VLOOKUP($J1369,'Product_Dim (2)'!$A$2:$G$101,{3,4,5,6},FALSE)</f>
        <v>Clothing</v>
      </c>
      <c r="L1369" t="str">
        <f>VLOOKUP($J1369,'Product_Dim (2)'!$A$2:$G$101,{4,5,6},FALSE)</f>
        <v>Tops</v>
      </c>
      <c r="M1369" s="6">
        <f t="array" ref="M1369">VLOOKUP($J1369,'Product_Dim (2)'!$A$2:$G$101,{6},FALSE)</f>
        <v>265.73266666666666</v>
      </c>
      <c r="N1369">
        <f>VLOOKUP($J1369,'Product_Dim (2)'!$A$2:$G$101,7,FALSE)</f>
        <v>360</v>
      </c>
      <c r="O1369" t="s">
        <v>1790</v>
      </c>
      <c r="P1369" t="str">
        <f>VLOOKUP($O1369,'Store_Dim (2)'!$A$2:$E$21,2,FALSE)</f>
        <v>Holloway Ltd</v>
      </c>
      <c r="Q1369" t="str">
        <f>VLOOKUP(Table6[[#This Row],[Store_ID]],Table4[],3,FALSE)</f>
        <v>North</v>
      </c>
      <c r="R1369" t="str">
        <f>VLOOKUP(Table6[[#This Row],[Store_ID]],Table4[],4,FALSE)</f>
        <v>Bensonhaven</v>
      </c>
      <c r="S1369" t="str">
        <f>VLOOKUP(Table6[[#This Row],[Store_ID]],Table4[],5,FALSE)</f>
        <v>Flagship</v>
      </c>
      <c r="T1369">
        <v>3</v>
      </c>
      <c r="U1369" s="6">
        <v>373.35</v>
      </c>
      <c r="V1369" s="10">
        <v>0.2</v>
      </c>
      <c r="W1369" t="s">
        <v>1812</v>
      </c>
      <c r="X1369" s="6">
        <v>896.04000000000019</v>
      </c>
      <c r="AE1369"/>
    </row>
    <row r="1370" spans="1:31" x14ac:dyDescent="0.25">
      <c r="A1370" t="s">
        <v>3177</v>
      </c>
      <c r="B1370" t="str">
        <f>VLOOKUP(Table6[[#This Row],[Customer_ID]],Table1[[Customer_ID]:[Name]],2,FALSE)</f>
        <v>Thomas Phillips</v>
      </c>
      <c r="C1370" t="str">
        <f>VLOOKUP(Table6[[#This Row],[Customer_ID]],Table1[[Customer_ID]:[City]],5,FALSE)</f>
        <v>Luisfurt</v>
      </c>
      <c r="D1370">
        <f>VLOOKUP(Table6[[#This Row],[Customer_ID]],Table1[],3,FALSE)</f>
        <v>20</v>
      </c>
      <c r="E1370" t="str">
        <f>VLOOKUP(Table6[[#This Row],[Customer_ID]],Table1[],4,FALSE)</f>
        <v>Female</v>
      </c>
      <c r="F1370" t="str">
        <f>VLOOKUP(Table6[[#This Row],[Customer_ID]],Table1[],6,FALSE)</f>
        <v>Georgia</v>
      </c>
      <c r="G1370" t="str">
        <f>VLOOKUP(Table6[[#This Row],[Customer_ID]],Table1[],8,FALSE)</f>
        <v>Gold</v>
      </c>
      <c r="H1370" t="s">
        <v>143</v>
      </c>
      <c r="I1370" s="16">
        <v>45432</v>
      </c>
      <c r="J1370" t="s">
        <v>1649</v>
      </c>
      <c r="K1370" t="str">
        <f>VLOOKUP($J1370,'Product_Dim (2)'!$A$2:$G$101,{3,4,5,6},FALSE)</f>
        <v>Beauty</v>
      </c>
      <c r="L1370" t="str">
        <f>VLOOKUP($J1370,'Product_Dim (2)'!$A$2:$G$101,{4,5,6},FALSE)</f>
        <v>Haircare</v>
      </c>
      <c r="M1370" s="6">
        <f t="array" ref="M1370">VLOOKUP($J1370,'Product_Dim (2)'!$A$2:$G$101,{6},FALSE)</f>
        <v>17.309999999999999</v>
      </c>
      <c r="N1370">
        <f>VLOOKUP($J1370,'Product_Dim (2)'!$A$2:$G$101,7,FALSE)</f>
        <v>399</v>
      </c>
      <c r="O1370" t="s">
        <v>1775</v>
      </c>
      <c r="P1370" t="str">
        <f>VLOOKUP($O1370,'Store_Dim (2)'!$A$2:$E$21,2,FALSE)</f>
        <v>Aguirre-Keller</v>
      </c>
      <c r="Q1370" t="str">
        <f>VLOOKUP(Table6[[#This Row],[Store_ID]],Table4[],3,FALSE)</f>
        <v>South</v>
      </c>
      <c r="R1370" t="str">
        <f>VLOOKUP(Table6[[#This Row],[Store_ID]],Table4[],4,FALSE)</f>
        <v>Lake Michael</v>
      </c>
      <c r="S1370" t="str">
        <f>VLOOKUP(Table6[[#This Row],[Store_ID]],Table4[],5,FALSE)</f>
        <v>Online</v>
      </c>
      <c r="T1370">
        <v>2</v>
      </c>
      <c r="U1370" s="6">
        <v>23.58</v>
      </c>
      <c r="V1370" s="10">
        <v>0.02</v>
      </c>
      <c r="W1370" t="s">
        <v>1809</v>
      </c>
      <c r="X1370" s="6">
        <v>46.216799999999999</v>
      </c>
      <c r="AE1370"/>
    </row>
    <row r="1371" spans="1:31" x14ac:dyDescent="0.25">
      <c r="A1371" t="s">
        <v>3178</v>
      </c>
      <c r="B1371" t="str">
        <f>VLOOKUP(Table6[[#This Row],[Customer_ID]],Table1[[Customer_ID]:[Name]],2,FALSE)</f>
        <v>Christine Vaughn</v>
      </c>
      <c r="C1371" t="str">
        <f>VLOOKUP(Table6[[#This Row],[Customer_ID]],Table1[[Customer_ID]:[City]],5,FALSE)</f>
        <v>East Amandamouth</v>
      </c>
      <c r="D1371">
        <f>VLOOKUP(Table6[[#This Row],[Customer_ID]],Table1[],3,FALSE)</f>
        <v>24</v>
      </c>
      <c r="E1371" t="str">
        <f>VLOOKUP(Table6[[#This Row],[Customer_ID]],Table1[],4,FALSE)</f>
        <v>Male</v>
      </c>
      <c r="F1371" t="str">
        <f>VLOOKUP(Table6[[#This Row],[Customer_ID]],Table1[],6,FALSE)</f>
        <v>Oregon</v>
      </c>
      <c r="G1371" t="str">
        <f>VLOOKUP(Table6[[#This Row],[Customer_ID]],Table1[],8,FALSE)</f>
        <v>Bronze</v>
      </c>
      <c r="H1371" t="s">
        <v>32</v>
      </c>
      <c r="I1371" s="16">
        <v>45798</v>
      </c>
      <c r="J1371" t="s">
        <v>1601</v>
      </c>
      <c r="K1371" t="str">
        <f>VLOOKUP($J1371,'Product_Dim (2)'!$A$2:$G$101,{3,4,5,6},FALSE)</f>
        <v>Home</v>
      </c>
      <c r="L1371" t="str">
        <f>VLOOKUP($J1371,'Product_Dim (2)'!$A$2:$G$101,{4,5,6},FALSE)</f>
        <v>Lighting</v>
      </c>
      <c r="M1371" s="6">
        <f t="array" ref="M1371">VLOOKUP($J1371,'Product_Dim (2)'!$A$2:$G$101,{6},FALSE)</f>
        <v>382.22</v>
      </c>
      <c r="N1371">
        <f>VLOOKUP($J1371,'Product_Dim (2)'!$A$2:$G$101,7,FALSE)</f>
        <v>329</v>
      </c>
      <c r="O1371" t="s">
        <v>1762</v>
      </c>
      <c r="P1371" t="str">
        <f>VLOOKUP($O1371,'Store_Dim (2)'!$A$2:$E$21,2,FALSE)</f>
        <v>Martinez-Mullins</v>
      </c>
      <c r="Q1371" t="str">
        <f>VLOOKUP(Table6[[#This Row],[Store_ID]],Table4[],3,FALSE)</f>
        <v>South</v>
      </c>
      <c r="R1371" t="str">
        <f>VLOOKUP(Table6[[#This Row],[Store_ID]],Table4[],4,FALSE)</f>
        <v>Williamsfurt</v>
      </c>
      <c r="S1371" t="str">
        <f>VLOOKUP(Table6[[#This Row],[Store_ID]],Table4[],5,FALSE)</f>
        <v>Online</v>
      </c>
      <c r="T1371">
        <v>4</v>
      </c>
      <c r="U1371" s="6">
        <v>185.67</v>
      </c>
      <c r="V1371" s="10">
        <v>0.21</v>
      </c>
      <c r="W1371" t="s">
        <v>1809</v>
      </c>
      <c r="X1371" s="6">
        <v>586.71719999999993</v>
      </c>
      <c r="AE1371"/>
    </row>
    <row r="1372" spans="1:31" x14ac:dyDescent="0.25">
      <c r="A1372" t="s">
        <v>3179</v>
      </c>
      <c r="B1372" t="str">
        <f>VLOOKUP(Table6[[#This Row],[Customer_ID]],Table1[[Customer_ID]:[Name]],2,FALSE)</f>
        <v>Jacob Hopkins</v>
      </c>
      <c r="C1372" t="str">
        <f>VLOOKUP(Table6[[#This Row],[Customer_ID]],Table1[[Customer_ID]:[City]],5,FALSE)</f>
        <v>lake tylerfort</v>
      </c>
      <c r="D1372">
        <f>VLOOKUP(Table6[[#This Row],[Customer_ID]],Table1[],3,FALSE)</f>
        <v>44</v>
      </c>
      <c r="E1372" t="str">
        <f>VLOOKUP(Table6[[#This Row],[Customer_ID]],Table1[],4,FALSE)</f>
        <v>Female</v>
      </c>
      <c r="F1372" t="str">
        <f>VLOOKUP(Table6[[#This Row],[Customer_ID]],Table1[],6,FALSE)</f>
        <v>Pennsylvania</v>
      </c>
      <c r="G1372" t="str">
        <f>VLOOKUP(Table6[[#This Row],[Customer_ID]],Table1[],8,FALSE)</f>
        <v>Platinum</v>
      </c>
      <c r="H1372" t="s">
        <v>412</v>
      </c>
      <c r="I1372" s="16">
        <v>45396</v>
      </c>
      <c r="J1372" t="s">
        <v>1567</v>
      </c>
      <c r="K1372" t="str">
        <f>VLOOKUP($J1372,'Product_Dim (2)'!$A$2:$G$101,{3,4,5,6},FALSE)</f>
        <v>Clothing</v>
      </c>
      <c r="L1372" t="str">
        <f>VLOOKUP($J1372,'Product_Dim (2)'!$A$2:$G$101,{4,5,6},FALSE)</f>
        <v>Bottoms</v>
      </c>
      <c r="M1372" s="6">
        <f t="array" ref="M1372">VLOOKUP($J1372,'Product_Dim (2)'!$A$2:$G$101,{6},FALSE)</f>
        <v>265.73266666666666</v>
      </c>
      <c r="N1372">
        <f>VLOOKUP($J1372,'Product_Dim (2)'!$A$2:$G$101,7,FALSE)</f>
        <v>343</v>
      </c>
      <c r="O1372" t="s">
        <v>1780</v>
      </c>
      <c r="P1372" t="str">
        <f>VLOOKUP($O1372,'Store_Dim (2)'!$A$2:$E$21,2,FALSE)</f>
        <v>Gardner, Humphrey and Contreras</v>
      </c>
      <c r="Q1372" t="str">
        <f>VLOOKUP(Table6[[#This Row],[Store_ID]],Table4[],3,FALSE)</f>
        <v>East</v>
      </c>
      <c r="R1372" t="str">
        <f>VLOOKUP(Table6[[#This Row],[Store_ID]],Table4[],4,FALSE)</f>
        <v>Johnsonville</v>
      </c>
      <c r="S1372" t="str">
        <f>VLOOKUP(Table6[[#This Row],[Store_ID]],Table4[],5,FALSE)</f>
        <v>Flagship</v>
      </c>
      <c r="T1372">
        <v>3</v>
      </c>
      <c r="U1372" s="6">
        <v>928.74</v>
      </c>
      <c r="V1372" s="10">
        <v>0.27</v>
      </c>
      <c r="W1372" t="s">
        <v>1809</v>
      </c>
      <c r="X1372" s="6">
        <v>2033.9405999999999</v>
      </c>
      <c r="AE1372"/>
    </row>
    <row r="1373" spans="1:31" x14ac:dyDescent="0.25">
      <c r="A1373" t="s">
        <v>3180</v>
      </c>
      <c r="B1373" t="str">
        <f>VLOOKUP(Table6[[#This Row],[Customer_ID]],Table1[[Customer_ID]:[Name]],2,FALSE)</f>
        <v>David Arnold</v>
      </c>
      <c r="C1373" t="str">
        <f>VLOOKUP(Table6[[#This Row],[Customer_ID]],Table1[[Customer_ID]:[City]],5,FALSE)</f>
        <v>East Jennifer</v>
      </c>
      <c r="D1373">
        <f>VLOOKUP(Table6[[#This Row],[Customer_ID]],Table1[],3,FALSE)</f>
        <v>54</v>
      </c>
      <c r="E1373" t="str">
        <f>VLOOKUP(Table6[[#This Row],[Customer_ID]],Table1[],4,FALSE)</f>
        <v>Female</v>
      </c>
      <c r="F1373" t="str">
        <f>VLOOKUP(Table6[[#This Row],[Customer_ID]],Table1[],6,FALSE)</f>
        <v>California</v>
      </c>
      <c r="G1373" t="str">
        <f>VLOOKUP(Table6[[#This Row],[Customer_ID]],Table1[],8,FALSE)</f>
        <v>Silver</v>
      </c>
      <c r="H1373" t="s">
        <v>121</v>
      </c>
      <c r="I1373" s="16">
        <v>45235</v>
      </c>
      <c r="J1373" t="s">
        <v>1699</v>
      </c>
      <c r="K1373" t="str">
        <f>VLOOKUP($J1373,'Product_Dim (2)'!$A$2:$G$101,{3,4,5,6},FALSE)</f>
        <v>Home</v>
      </c>
      <c r="L1373" t="str">
        <f>VLOOKUP($J1373,'Product_Dim (2)'!$A$2:$G$101,{4,5,6},FALSE)</f>
        <v>Furniture</v>
      </c>
      <c r="M1373" s="6">
        <f t="array" ref="M1373">VLOOKUP($J1373,'Product_Dim (2)'!$A$2:$G$101,{6},FALSE)</f>
        <v>388.46</v>
      </c>
      <c r="N1373">
        <f>VLOOKUP($J1373,'Product_Dim (2)'!$A$2:$G$101,7,FALSE)</f>
        <v>208</v>
      </c>
      <c r="O1373" t="s">
        <v>1756</v>
      </c>
      <c r="P1373" t="str">
        <f>VLOOKUP($O1373,'Store_Dim (2)'!$A$2:$E$21,2,FALSE)</f>
        <v>Gray Ltd</v>
      </c>
      <c r="Q1373" t="str">
        <f>VLOOKUP(Table6[[#This Row],[Store_ID]],Table4[],3,FALSE)</f>
        <v>North</v>
      </c>
      <c r="R1373" t="str">
        <f>VLOOKUP(Table6[[#This Row],[Store_ID]],Table4[],4,FALSE)</f>
        <v>New Michaelchester</v>
      </c>
      <c r="S1373" t="str">
        <f>VLOOKUP(Table6[[#This Row],[Store_ID]],Table4[],5,FALSE)</f>
        <v>Outlet</v>
      </c>
      <c r="T1373">
        <v>3</v>
      </c>
      <c r="U1373" s="6">
        <v>923.38</v>
      </c>
      <c r="V1373" s="10">
        <v>7.0000000000000007E-2</v>
      </c>
      <c r="W1373" t="s">
        <v>1812</v>
      </c>
      <c r="X1373" s="6">
        <v>2576.2302</v>
      </c>
      <c r="AE1373"/>
    </row>
    <row r="1374" spans="1:31" x14ac:dyDescent="0.25">
      <c r="A1374" t="s">
        <v>3181</v>
      </c>
      <c r="B1374" t="str">
        <f>VLOOKUP(Table6[[#This Row],[Customer_ID]],Table1[[Customer_ID]:[Name]],2,FALSE)</f>
        <v>Beth Martin</v>
      </c>
      <c r="C1374" t="str">
        <f>VLOOKUP(Table6[[#This Row],[Customer_ID]],Table1[[Customer_ID]:[City]],5,FALSE)</f>
        <v>Burkefurt</v>
      </c>
      <c r="D1374">
        <f>VLOOKUP(Table6[[#This Row],[Customer_ID]],Table1[],3,FALSE)</f>
        <v>34</v>
      </c>
      <c r="E1374" t="str">
        <f>VLOOKUP(Table6[[#This Row],[Customer_ID]],Table1[],4,FALSE)</f>
        <v>Female</v>
      </c>
      <c r="F1374" t="str">
        <f>VLOOKUP(Table6[[#This Row],[Customer_ID]],Table1[],6,FALSE)</f>
        <v>West Virginia</v>
      </c>
      <c r="G1374" t="str">
        <f>VLOOKUP(Table6[[#This Row],[Customer_ID]],Table1[],8,FALSE)</f>
        <v>Silver</v>
      </c>
      <c r="H1374" t="s">
        <v>1409</v>
      </c>
      <c r="I1374" s="16">
        <v>45499</v>
      </c>
      <c r="J1374" t="s">
        <v>1536</v>
      </c>
      <c r="K1374" t="str">
        <f>VLOOKUP($J1374,'Product_Dim (2)'!$A$2:$G$101,{3,4,5,6},FALSE)</f>
        <v>Clothing</v>
      </c>
      <c r="L1374" t="str">
        <f>VLOOKUP($J1374,'Product_Dim (2)'!$A$2:$G$101,{4,5,6},FALSE)</f>
        <v>Bottoms</v>
      </c>
      <c r="M1374" s="6">
        <f t="array" ref="M1374">VLOOKUP($J1374,'Product_Dim (2)'!$A$2:$G$101,{6},FALSE)</f>
        <v>306.45999999999998</v>
      </c>
      <c r="N1374">
        <f>VLOOKUP($J1374,'Product_Dim (2)'!$A$2:$G$101,7,FALSE)</f>
        <v>487</v>
      </c>
      <c r="O1374" t="s">
        <v>1769</v>
      </c>
      <c r="P1374" t="str">
        <f>VLOOKUP($O1374,'Store_Dim (2)'!$A$2:$E$21,2,FALSE)</f>
        <v>Moore, Padilla and Butler</v>
      </c>
      <c r="Q1374" t="str">
        <f>VLOOKUP(Table6[[#This Row],[Store_ID]],Table4[],3,FALSE)</f>
        <v>South</v>
      </c>
      <c r="R1374" t="str">
        <f>VLOOKUP(Table6[[#This Row],[Store_ID]],Table4[],4,FALSE)</f>
        <v>East Johnstad</v>
      </c>
      <c r="S1374" t="str">
        <f>VLOOKUP(Table6[[#This Row],[Store_ID]],Table4[],5,FALSE)</f>
        <v>Flagship</v>
      </c>
      <c r="T1374">
        <v>2</v>
      </c>
      <c r="U1374" s="6">
        <v>409.26</v>
      </c>
      <c r="V1374" s="10">
        <v>0.1</v>
      </c>
      <c r="W1374" t="s">
        <v>1809</v>
      </c>
      <c r="X1374" s="6">
        <v>736.66800000000001</v>
      </c>
      <c r="AE1374"/>
    </row>
    <row r="1375" spans="1:31" x14ac:dyDescent="0.25">
      <c r="A1375" t="s">
        <v>3182</v>
      </c>
      <c r="B1375" t="str">
        <f>VLOOKUP(Table6[[#This Row],[Customer_ID]],Table1[[Customer_ID]:[Name]],2,FALSE)</f>
        <v>Linda Kline</v>
      </c>
      <c r="C1375" t="str">
        <f>VLOOKUP(Table6[[#This Row],[Customer_ID]],Table1[[Customer_ID]:[City]],5,FALSE)</f>
        <v>Masseyland</v>
      </c>
      <c r="D1375">
        <f>VLOOKUP(Table6[[#This Row],[Customer_ID]],Table1[],3,FALSE)</f>
        <v>34</v>
      </c>
      <c r="E1375" t="str">
        <f>VLOOKUP(Table6[[#This Row],[Customer_ID]],Table1[],4,FALSE)</f>
        <v>Male</v>
      </c>
      <c r="F1375" t="str">
        <f>VLOOKUP(Table6[[#This Row],[Customer_ID]],Table1[],6,FALSE)</f>
        <v>Alaska</v>
      </c>
      <c r="G1375" t="str">
        <f>VLOOKUP(Table6[[#This Row],[Customer_ID]],Table1[],8,FALSE)</f>
        <v>Silver</v>
      </c>
      <c r="H1375" t="s">
        <v>805</v>
      </c>
      <c r="I1375" s="16">
        <v>45272</v>
      </c>
      <c r="J1375" t="s">
        <v>1577</v>
      </c>
      <c r="K1375" t="str">
        <f>VLOOKUP($J1375,'Product_Dim (2)'!$A$2:$G$101,{3,4,5,6},FALSE)</f>
        <v>Clothing</v>
      </c>
      <c r="L1375" t="str">
        <f>VLOOKUP($J1375,'Product_Dim (2)'!$A$2:$G$101,{4,5,6},FALSE)</f>
        <v>Tops</v>
      </c>
      <c r="M1375" s="6">
        <f t="array" ref="M1375">VLOOKUP($J1375,'Product_Dim (2)'!$A$2:$G$101,{6},FALSE)</f>
        <v>265.73266666666666</v>
      </c>
      <c r="N1375">
        <f>VLOOKUP($J1375,'Product_Dim (2)'!$A$2:$G$101,7,FALSE)</f>
        <v>360</v>
      </c>
      <c r="O1375" t="s">
        <v>1762</v>
      </c>
      <c r="P1375" t="str">
        <f>VLOOKUP($O1375,'Store_Dim (2)'!$A$2:$E$21,2,FALSE)</f>
        <v>Martinez-Mullins</v>
      </c>
      <c r="Q1375" t="str">
        <f>VLOOKUP(Table6[[#This Row],[Store_ID]],Table4[],3,FALSE)</f>
        <v>South</v>
      </c>
      <c r="R1375" t="str">
        <f>VLOOKUP(Table6[[#This Row],[Store_ID]],Table4[],4,FALSE)</f>
        <v>Williamsfurt</v>
      </c>
      <c r="S1375" t="str">
        <f>VLOOKUP(Table6[[#This Row],[Store_ID]],Table4[],5,FALSE)</f>
        <v>Online</v>
      </c>
      <c r="T1375">
        <v>2</v>
      </c>
      <c r="U1375" s="6">
        <v>608.46</v>
      </c>
      <c r="V1375" s="10">
        <v>0.16</v>
      </c>
      <c r="W1375" t="s">
        <v>1807</v>
      </c>
      <c r="X1375" s="6">
        <v>1022.2128</v>
      </c>
      <c r="AE1375"/>
    </row>
    <row r="1376" spans="1:31" x14ac:dyDescent="0.25">
      <c r="A1376" t="s">
        <v>3183</v>
      </c>
      <c r="B1376" t="str">
        <f>VLOOKUP(Table6[[#This Row],[Customer_ID]],Table1[[Customer_ID]:[Name]],2,FALSE)</f>
        <v>Blake Harrison</v>
      </c>
      <c r="C1376" t="str">
        <f>VLOOKUP(Table6[[#This Row],[Customer_ID]],Table1[[Customer_ID]:[City]],5,FALSE)</f>
        <v>Lyonsfort</v>
      </c>
      <c r="D1376">
        <f>VLOOKUP(Table6[[#This Row],[Customer_ID]],Table1[],3,FALSE)</f>
        <v>63</v>
      </c>
      <c r="E1376" t="str">
        <f>VLOOKUP(Table6[[#This Row],[Customer_ID]],Table1[],4,FALSE)</f>
        <v>Female</v>
      </c>
      <c r="F1376" t="str">
        <f>VLOOKUP(Table6[[#This Row],[Customer_ID]],Table1[],6,FALSE)</f>
        <v>Washington</v>
      </c>
      <c r="G1376" t="str">
        <f>VLOOKUP(Table6[[#This Row],[Customer_ID]],Table1[],8,FALSE)</f>
        <v>Platinum</v>
      </c>
      <c r="H1376" t="s">
        <v>684</v>
      </c>
      <c r="I1376" s="16">
        <v>45785</v>
      </c>
      <c r="J1376" t="s">
        <v>1615</v>
      </c>
      <c r="K1376" t="str">
        <f>VLOOKUP($J1376,'Product_Dim (2)'!$A$2:$G$101,{3,4,5,6},FALSE)</f>
        <v>Electronics</v>
      </c>
      <c r="L1376" t="str">
        <f>VLOOKUP($J1376,'Product_Dim (2)'!$A$2:$G$101,{4,5,6},FALSE)</f>
        <v>Accessories</v>
      </c>
      <c r="M1376" s="6">
        <f t="array" ref="M1376">VLOOKUP($J1376,'Product_Dim (2)'!$A$2:$G$101,{6},FALSE)</f>
        <v>450.71</v>
      </c>
      <c r="N1376">
        <f>VLOOKUP($J1376,'Product_Dim (2)'!$A$2:$G$101,7,FALSE)</f>
        <v>389</v>
      </c>
      <c r="O1376" t="s">
        <v>1796</v>
      </c>
      <c r="P1376" t="str">
        <f>VLOOKUP($O1376,'Store_Dim (2)'!$A$2:$E$21,2,FALSE)</f>
        <v>Mann-Austin</v>
      </c>
      <c r="Q1376" t="str">
        <f>VLOOKUP(Table6[[#This Row],[Store_ID]],Table4[],3,FALSE)</f>
        <v>East</v>
      </c>
      <c r="R1376" t="str">
        <f>VLOOKUP(Table6[[#This Row],[Store_ID]],Table4[],4,FALSE)</f>
        <v>Vasquezborough</v>
      </c>
      <c r="S1376" t="str">
        <f>VLOOKUP(Table6[[#This Row],[Store_ID]],Table4[],5,FALSE)</f>
        <v>Online</v>
      </c>
      <c r="T1376">
        <v>4</v>
      </c>
      <c r="U1376" s="6">
        <v>150.47999999999999</v>
      </c>
      <c r="V1376" s="10">
        <v>0.09</v>
      </c>
      <c r="W1376" t="s">
        <v>1807</v>
      </c>
      <c r="X1376" s="6">
        <v>547.74720000000002</v>
      </c>
      <c r="AE1376"/>
    </row>
    <row r="1377" spans="1:31" x14ac:dyDescent="0.25">
      <c r="A1377" t="s">
        <v>3184</v>
      </c>
      <c r="B1377" t="str">
        <f>VLOOKUP(Table6[[#This Row],[Customer_ID]],Table1[[Customer_ID]:[Name]],2,FALSE)</f>
        <v>Laura Soto</v>
      </c>
      <c r="C1377" t="str">
        <f>VLOOKUP(Table6[[#This Row],[Customer_ID]],Table1[[Customer_ID]:[City]],5,FALSE)</f>
        <v>Rodriguezton</v>
      </c>
      <c r="D1377">
        <f>VLOOKUP(Table6[[#This Row],[Customer_ID]],Table1[],3,FALSE)</f>
        <v>57</v>
      </c>
      <c r="E1377" t="str">
        <f>VLOOKUP(Table6[[#This Row],[Customer_ID]],Table1[],4,FALSE)</f>
        <v>Female</v>
      </c>
      <c r="F1377" t="str">
        <f>VLOOKUP(Table6[[#This Row],[Customer_ID]],Table1[],6,FALSE)</f>
        <v>Michigan</v>
      </c>
      <c r="G1377" t="str">
        <f>VLOOKUP(Table6[[#This Row],[Customer_ID]],Table1[],8,FALSE)</f>
        <v>Platinum</v>
      </c>
      <c r="H1377" t="s">
        <v>779</v>
      </c>
      <c r="I1377" s="16">
        <v>45534</v>
      </c>
      <c r="J1377" t="s">
        <v>1667</v>
      </c>
      <c r="K1377" t="str">
        <f>VLOOKUP($J1377,'Product_Dim (2)'!$A$2:$G$101,{3,4,5,6},FALSE)</f>
        <v>Home</v>
      </c>
      <c r="L1377" t="str">
        <f>VLOOKUP($J1377,'Product_Dim (2)'!$A$2:$G$101,{4,5,6},FALSE)</f>
        <v>Furniture</v>
      </c>
      <c r="M1377" s="6">
        <f t="array" ref="M1377">VLOOKUP($J1377,'Product_Dim (2)'!$A$2:$G$101,{6},FALSE)</f>
        <v>243.7</v>
      </c>
      <c r="N1377">
        <f>VLOOKUP($J1377,'Product_Dim (2)'!$A$2:$G$101,7,FALSE)</f>
        <v>130</v>
      </c>
      <c r="O1377" t="s">
        <v>1782</v>
      </c>
      <c r="P1377" t="str">
        <f>VLOOKUP($O1377,'Store_Dim (2)'!$A$2:$E$21,2,FALSE)</f>
        <v>Mcdonald Inc</v>
      </c>
      <c r="Q1377" t="str">
        <f>VLOOKUP(Table6[[#This Row],[Store_ID]],Table4[],3,FALSE)</f>
        <v>South</v>
      </c>
      <c r="R1377" t="str">
        <f>VLOOKUP(Table6[[#This Row],[Store_ID]],Table4[],4,FALSE)</f>
        <v>Christopherland</v>
      </c>
      <c r="S1377" t="str">
        <f>VLOOKUP(Table6[[#This Row],[Store_ID]],Table4[],5,FALSE)</f>
        <v>Outlet</v>
      </c>
      <c r="T1377">
        <v>4</v>
      </c>
      <c r="U1377" s="6">
        <v>207.41</v>
      </c>
      <c r="V1377" s="10">
        <v>0.02</v>
      </c>
      <c r="W1377" t="s">
        <v>1807</v>
      </c>
      <c r="X1377" s="6">
        <v>813.04719999999998</v>
      </c>
      <c r="AE1377"/>
    </row>
    <row r="1378" spans="1:31" x14ac:dyDescent="0.25">
      <c r="A1378" t="s">
        <v>3185</v>
      </c>
      <c r="B1378" t="str">
        <f>VLOOKUP(Table6[[#This Row],[Customer_ID]],Table1[[Customer_ID]:[Name]],2,FALSE)</f>
        <v>Thomas Rhodes</v>
      </c>
      <c r="C1378" t="str">
        <f>VLOOKUP(Table6[[#This Row],[Customer_ID]],Table1[[Customer_ID]:[City]],5,FALSE)</f>
        <v>Port Richard</v>
      </c>
      <c r="D1378">
        <f>VLOOKUP(Table6[[#This Row],[Customer_ID]],Table1[],3,FALSE)</f>
        <v>41</v>
      </c>
      <c r="E1378" t="str">
        <f>VLOOKUP(Table6[[#This Row],[Customer_ID]],Table1[],4,FALSE)</f>
        <v>Female</v>
      </c>
      <c r="F1378" t="str">
        <f>VLOOKUP(Table6[[#This Row],[Customer_ID]],Table1[],6,FALSE)</f>
        <v>West Virginia</v>
      </c>
      <c r="G1378" t="str">
        <f>VLOOKUP(Table6[[#This Row],[Customer_ID]],Table1[],8,FALSE)</f>
        <v>Bronze</v>
      </c>
      <c r="H1378" t="s">
        <v>565</v>
      </c>
      <c r="I1378" s="16">
        <v>45803</v>
      </c>
      <c r="J1378" t="s">
        <v>1553</v>
      </c>
      <c r="K1378" t="str">
        <f>VLOOKUP($J1378,'Product_Dim (2)'!$A$2:$G$101,{3,4,5,6},FALSE)</f>
        <v>Electronics</v>
      </c>
      <c r="L1378" t="str">
        <f>VLOOKUP($J1378,'Product_Dim (2)'!$A$2:$G$101,{4,5,6},FALSE)</f>
        <v>Accessories</v>
      </c>
      <c r="M1378" s="6">
        <f t="array" ref="M1378">VLOOKUP($J1378,'Product_Dim (2)'!$A$2:$G$101,{6},FALSE)</f>
        <v>449.4</v>
      </c>
      <c r="N1378">
        <f>VLOOKUP($J1378,'Product_Dim (2)'!$A$2:$G$101,7,FALSE)</f>
        <v>274.7</v>
      </c>
      <c r="O1378" t="s">
        <v>1759</v>
      </c>
      <c r="P1378" t="str">
        <f>VLOOKUP($O1378,'Store_Dim (2)'!$A$2:$E$21,2,FALSE)</f>
        <v>Benson-Elliott</v>
      </c>
      <c r="Q1378" t="str">
        <f>VLOOKUP(Table6[[#This Row],[Store_ID]],Table4[],3,FALSE)</f>
        <v>East</v>
      </c>
      <c r="R1378" t="str">
        <f>VLOOKUP(Table6[[#This Row],[Store_ID]],Table4[],4,FALSE)</f>
        <v>Port Josephberg</v>
      </c>
      <c r="S1378" t="str">
        <f>VLOOKUP(Table6[[#This Row],[Store_ID]],Table4[],5,FALSE)</f>
        <v>Online</v>
      </c>
      <c r="T1378">
        <v>1</v>
      </c>
      <c r="U1378" s="6">
        <v>56.59</v>
      </c>
      <c r="V1378" s="10">
        <v>0.15</v>
      </c>
      <c r="W1378" t="s">
        <v>1809</v>
      </c>
      <c r="X1378" s="6">
        <v>48.101500000000001</v>
      </c>
      <c r="AE1378"/>
    </row>
    <row r="1379" spans="1:31" x14ac:dyDescent="0.25">
      <c r="A1379" t="s">
        <v>3186</v>
      </c>
      <c r="B1379" t="str">
        <f>VLOOKUP(Table6[[#This Row],[Customer_ID]],Table1[[Customer_ID]:[Name]],2,FALSE)</f>
        <v>Eric Wolfe</v>
      </c>
      <c r="C1379" t="str">
        <f>VLOOKUP(Table6[[#This Row],[Customer_ID]],Table1[[Customer_ID]:[City]],5,FALSE)</f>
        <v>Garciaview</v>
      </c>
      <c r="D1379">
        <f>VLOOKUP(Table6[[#This Row],[Customer_ID]],Table1[],3,FALSE)</f>
        <v>18</v>
      </c>
      <c r="E1379" t="str">
        <f>VLOOKUP(Table6[[#This Row],[Customer_ID]],Table1[],4,FALSE)</f>
        <v>Female</v>
      </c>
      <c r="F1379" t="str">
        <f>VLOOKUP(Table6[[#This Row],[Customer_ID]],Table1[],6,FALSE)</f>
        <v>Louisiana</v>
      </c>
      <c r="G1379" t="str">
        <f>VLOOKUP(Table6[[#This Row],[Customer_ID]],Table1[],8,FALSE)</f>
        <v>Gold</v>
      </c>
      <c r="H1379" t="s">
        <v>1246</v>
      </c>
      <c r="I1379" s="16">
        <v>45667</v>
      </c>
      <c r="J1379" t="s">
        <v>1609</v>
      </c>
      <c r="K1379" t="str">
        <f>VLOOKUP($J1379,'Product_Dim (2)'!$A$2:$G$101,{3,4,5,6},FALSE)</f>
        <v>Electronics</v>
      </c>
      <c r="L1379" t="str">
        <f>VLOOKUP($J1379,'Product_Dim (2)'!$A$2:$G$101,{4,5,6},FALSE)</f>
        <v>Mobile</v>
      </c>
      <c r="M1379" s="6">
        <f t="array" ref="M1379">VLOOKUP($J1379,'Product_Dim (2)'!$A$2:$G$101,{6},FALSE)</f>
        <v>326.06</v>
      </c>
      <c r="N1379">
        <f>VLOOKUP($J1379,'Product_Dim (2)'!$A$2:$G$101,7,FALSE)</f>
        <v>301</v>
      </c>
      <c r="O1379" t="s">
        <v>1752</v>
      </c>
      <c r="P1379" t="str">
        <f>VLOOKUP($O1379,'Store_Dim (2)'!$A$2:$E$21,2,FALSE)</f>
        <v>Alexander Group</v>
      </c>
      <c r="Q1379" t="str">
        <f>VLOOKUP(Table6[[#This Row],[Store_ID]],Table4[],3,FALSE)</f>
        <v>South</v>
      </c>
      <c r="R1379" t="str">
        <f>VLOOKUP(Table6[[#This Row],[Store_ID]],Table4[],4,FALSE)</f>
        <v>Port Sharon</v>
      </c>
      <c r="S1379" t="str">
        <f>VLOOKUP(Table6[[#This Row],[Store_ID]],Table4[],5,FALSE)</f>
        <v>Online</v>
      </c>
      <c r="T1379">
        <v>4</v>
      </c>
      <c r="U1379" s="6">
        <v>995.4</v>
      </c>
      <c r="V1379" s="10">
        <v>0.27</v>
      </c>
      <c r="W1379" t="s">
        <v>1807</v>
      </c>
      <c r="X1379" s="6">
        <v>2906.5680000000002</v>
      </c>
      <c r="AE1379"/>
    </row>
    <row r="1380" spans="1:31" x14ac:dyDescent="0.25">
      <c r="A1380" t="s">
        <v>3187</v>
      </c>
      <c r="B1380" t="str">
        <f>VLOOKUP(Table6[[#This Row],[Customer_ID]],Table1[[Customer_ID]:[Name]],2,FALSE)</f>
        <v>Mr. Mason Butler</v>
      </c>
      <c r="C1380" t="str">
        <f>VLOOKUP(Table6[[#This Row],[Customer_ID]],Table1[[Customer_ID]:[City]],5,FALSE)</f>
        <v>Port Kathrynhaven</v>
      </c>
      <c r="D1380">
        <f>VLOOKUP(Table6[[#This Row],[Customer_ID]],Table1[],3,FALSE)</f>
        <v>33</v>
      </c>
      <c r="E1380" t="str">
        <f>VLOOKUP(Table6[[#This Row],[Customer_ID]],Table1[],4,FALSE)</f>
        <v>Male</v>
      </c>
      <c r="F1380" t="str">
        <f>VLOOKUP(Table6[[#This Row],[Customer_ID]],Table1[],6,FALSE)</f>
        <v>Arizona</v>
      </c>
      <c r="G1380" t="str">
        <f>VLOOKUP(Table6[[#This Row],[Customer_ID]],Table1[],8,FALSE)</f>
        <v>Gold</v>
      </c>
      <c r="H1380" t="s">
        <v>235</v>
      </c>
      <c r="I1380" s="16">
        <v>45656</v>
      </c>
      <c r="J1380" t="s">
        <v>1625</v>
      </c>
      <c r="K1380" t="str">
        <f>VLOOKUP($J1380,'Product_Dim (2)'!$A$2:$G$101,{3,4,5,6},FALSE)</f>
        <v>Beauty</v>
      </c>
      <c r="L1380" t="str">
        <f>VLOOKUP($J1380,'Product_Dim (2)'!$A$2:$G$101,{4,5,6},FALSE)</f>
        <v>Makeup</v>
      </c>
      <c r="M1380" s="6">
        <f t="array" ref="M1380">VLOOKUP($J1380,'Product_Dim (2)'!$A$2:$G$101,{6},FALSE)</f>
        <v>250.41615384615383</v>
      </c>
      <c r="N1380">
        <f>VLOOKUP($J1380,'Product_Dim (2)'!$A$2:$G$101,7,FALSE)</f>
        <v>431</v>
      </c>
      <c r="O1380" t="s">
        <v>1777</v>
      </c>
      <c r="P1380" t="str">
        <f>VLOOKUP($O1380,'Store_Dim (2)'!$A$2:$E$21,2,FALSE)</f>
        <v>Thomas, Bridges and Harris</v>
      </c>
      <c r="Q1380" t="str">
        <f>VLOOKUP(Table6[[#This Row],[Store_ID]],Table4[],3,FALSE)</f>
        <v>North</v>
      </c>
      <c r="R1380" t="str">
        <f>VLOOKUP(Table6[[#This Row],[Store_ID]],Table4[],4,FALSE)</f>
        <v>Sabrinatown</v>
      </c>
      <c r="S1380" t="str">
        <f>VLOOKUP(Table6[[#This Row],[Store_ID]],Table4[],5,FALSE)</f>
        <v>Online</v>
      </c>
      <c r="T1380">
        <v>2</v>
      </c>
      <c r="U1380" s="6">
        <v>591.33000000000004</v>
      </c>
      <c r="V1380" s="10">
        <v>0.24</v>
      </c>
      <c r="W1380" t="s">
        <v>1807</v>
      </c>
      <c r="X1380" s="6">
        <v>898.8216000000001</v>
      </c>
      <c r="AE1380"/>
    </row>
    <row r="1381" spans="1:31" x14ac:dyDescent="0.25">
      <c r="A1381" t="s">
        <v>3188</v>
      </c>
      <c r="B1381" t="str">
        <f>VLOOKUP(Table6[[#This Row],[Customer_ID]],Table1[[Customer_ID]:[Name]],2,FALSE)</f>
        <v>Frank Stewart</v>
      </c>
      <c r="C1381" t="str">
        <f>VLOOKUP(Table6[[#This Row],[Customer_ID]],Table1[[Customer_ID]:[City]],5,FALSE)</f>
        <v>Fischerborough</v>
      </c>
      <c r="D1381">
        <f>VLOOKUP(Table6[[#This Row],[Customer_ID]],Table1[],3,FALSE)</f>
        <v>44</v>
      </c>
      <c r="E1381" t="str">
        <f>VLOOKUP(Table6[[#This Row],[Customer_ID]],Table1[],4,FALSE)</f>
        <v>Female</v>
      </c>
      <c r="F1381" t="str">
        <f>VLOOKUP(Table6[[#This Row],[Customer_ID]],Table1[],6,FALSE)</f>
        <v>Delaware</v>
      </c>
      <c r="G1381" t="str">
        <f>VLOOKUP(Table6[[#This Row],[Customer_ID]],Table1[],8,FALSE)</f>
        <v>Bronze</v>
      </c>
      <c r="H1381" t="s">
        <v>1168</v>
      </c>
      <c r="I1381" s="16">
        <v>45869</v>
      </c>
      <c r="J1381" t="s">
        <v>1627</v>
      </c>
      <c r="K1381" t="str">
        <f>VLOOKUP($J1381,'Product_Dim (2)'!$A$2:$G$101,{3,4,5,6},FALSE)</f>
        <v>Electronics</v>
      </c>
      <c r="L1381" t="str">
        <f>VLOOKUP($J1381,'Product_Dim (2)'!$A$2:$G$101,{4,5,6},FALSE)</f>
        <v>Accessories</v>
      </c>
      <c r="M1381" s="6">
        <f t="array" ref="M1381">VLOOKUP($J1381,'Product_Dim (2)'!$A$2:$G$101,{6},FALSE)</f>
        <v>177.98</v>
      </c>
      <c r="N1381">
        <f>VLOOKUP($J1381,'Product_Dim (2)'!$A$2:$G$101,7,FALSE)</f>
        <v>103</v>
      </c>
      <c r="O1381" t="s">
        <v>1790</v>
      </c>
      <c r="P1381" t="str">
        <f>VLOOKUP($O1381,'Store_Dim (2)'!$A$2:$E$21,2,FALSE)</f>
        <v>Holloway Ltd</v>
      </c>
      <c r="Q1381" t="str">
        <f>VLOOKUP(Table6[[#This Row],[Store_ID]],Table4[],3,FALSE)</f>
        <v>North</v>
      </c>
      <c r="R1381" t="str">
        <f>VLOOKUP(Table6[[#This Row],[Store_ID]],Table4[],4,FALSE)</f>
        <v>Bensonhaven</v>
      </c>
      <c r="S1381" t="str">
        <f>VLOOKUP(Table6[[#This Row],[Store_ID]],Table4[],5,FALSE)</f>
        <v>Flagship</v>
      </c>
      <c r="T1381">
        <v>2</v>
      </c>
      <c r="U1381" s="6">
        <v>204.89</v>
      </c>
      <c r="V1381" s="10">
        <v>0.24</v>
      </c>
      <c r="W1381" t="s">
        <v>1807</v>
      </c>
      <c r="X1381" s="6">
        <v>311.43279999999999</v>
      </c>
      <c r="AE1381"/>
    </row>
    <row r="1382" spans="1:31" x14ac:dyDescent="0.25">
      <c r="A1382" t="s">
        <v>3189</v>
      </c>
      <c r="B1382" t="str">
        <f>VLOOKUP(Table6[[#This Row],[Customer_ID]],Table1[[Customer_ID]:[Name]],2,FALSE)</f>
        <v>Oscar Moon</v>
      </c>
      <c r="C1382" t="str">
        <f>VLOOKUP(Table6[[#This Row],[Customer_ID]],Table1[[Customer_ID]:[City]],5,FALSE)</f>
        <v>West Cody</v>
      </c>
      <c r="D1382">
        <f>VLOOKUP(Table6[[#This Row],[Customer_ID]],Table1[],3,FALSE)</f>
        <v>58</v>
      </c>
      <c r="E1382" t="str">
        <f>VLOOKUP(Table6[[#This Row],[Customer_ID]],Table1[],4,FALSE)</f>
        <v>Female</v>
      </c>
      <c r="F1382" t="str">
        <f>VLOOKUP(Table6[[#This Row],[Customer_ID]],Table1[],6,FALSE)</f>
        <v>Louisiana</v>
      </c>
      <c r="G1382" t="str">
        <f>VLOOKUP(Table6[[#This Row],[Customer_ID]],Table1[],8,FALSE)</f>
        <v>Platinum</v>
      </c>
      <c r="H1382" t="s">
        <v>320</v>
      </c>
      <c r="I1382" s="16">
        <v>45549</v>
      </c>
      <c r="J1382" t="s">
        <v>1661</v>
      </c>
      <c r="K1382" t="str">
        <f>VLOOKUP($J1382,'Product_Dim (2)'!$A$2:$G$101,{3,4,5,6},FALSE)</f>
        <v>Sports</v>
      </c>
      <c r="L1382" t="str">
        <f>VLOOKUP($J1382,'Product_Dim (2)'!$A$2:$G$101,{4,5,6},FALSE)</f>
        <v>Fitness</v>
      </c>
      <c r="M1382" s="6">
        <f t="array" ref="M1382">VLOOKUP($J1382,'Product_Dim (2)'!$A$2:$G$101,{6},FALSE)</f>
        <v>240.63</v>
      </c>
      <c r="N1382">
        <f>VLOOKUP($J1382,'Product_Dim (2)'!$A$2:$G$101,7,FALSE)</f>
        <v>423</v>
      </c>
      <c r="O1382" t="s">
        <v>1782</v>
      </c>
      <c r="P1382" t="str">
        <f>VLOOKUP($O1382,'Store_Dim (2)'!$A$2:$E$21,2,FALSE)</f>
        <v>Mcdonald Inc</v>
      </c>
      <c r="Q1382" t="str">
        <f>VLOOKUP(Table6[[#This Row],[Store_ID]],Table4[],3,FALSE)</f>
        <v>South</v>
      </c>
      <c r="R1382" t="str">
        <f>VLOOKUP(Table6[[#This Row],[Store_ID]],Table4[],4,FALSE)</f>
        <v>Christopherland</v>
      </c>
      <c r="S1382" t="str">
        <f>VLOOKUP(Table6[[#This Row],[Store_ID]],Table4[],5,FALSE)</f>
        <v>Outlet</v>
      </c>
      <c r="T1382">
        <v>2</v>
      </c>
      <c r="U1382" s="6">
        <v>546.41</v>
      </c>
      <c r="V1382" s="10">
        <v>0.08</v>
      </c>
      <c r="W1382" t="s">
        <v>1812</v>
      </c>
      <c r="X1382" s="6">
        <v>1005.3944</v>
      </c>
      <c r="AE1382"/>
    </row>
    <row r="1383" spans="1:31" x14ac:dyDescent="0.25">
      <c r="A1383" t="s">
        <v>3190</v>
      </c>
      <c r="B1383" t="str">
        <f>VLOOKUP(Table6[[#This Row],[Customer_ID]],Table1[[Customer_ID]:[Name]],2,FALSE)</f>
        <v>Christopher Sutton</v>
      </c>
      <c r="C1383" t="str">
        <f>VLOOKUP(Table6[[#This Row],[Customer_ID]],Table1[[Customer_ID]:[City]],5,FALSE)</f>
        <v>Deborahberg</v>
      </c>
      <c r="D1383">
        <f>VLOOKUP(Table6[[#This Row],[Customer_ID]],Table1[],3,FALSE)</f>
        <v>49</v>
      </c>
      <c r="E1383" t="str">
        <f>VLOOKUP(Table6[[#This Row],[Customer_ID]],Table1[],4,FALSE)</f>
        <v>Female</v>
      </c>
      <c r="F1383" t="str">
        <f>VLOOKUP(Table6[[#This Row],[Customer_ID]],Table1[],6,FALSE)</f>
        <v>Pennsylvania</v>
      </c>
      <c r="G1383" t="str">
        <f>VLOOKUP(Table6[[#This Row],[Customer_ID]],Table1[],8,FALSE)</f>
        <v>Gold</v>
      </c>
      <c r="H1383" t="s">
        <v>208</v>
      </c>
      <c r="I1383" s="16">
        <v>45409</v>
      </c>
      <c r="J1383" t="s">
        <v>1567</v>
      </c>
      <c r="K1383" t="str">
        <f>VLOOKUP($J1383,'Product_Dim (2)'!$A$2:$G$101,{3,4,5,6},FALSE)</f>
        <v>Clothing</v>
      </c>
      <c r="L1383" t="str">
        <f>VLOOKUP($J1383,'Product_Dim (2)'!$A$2:$G$101,{4,5,6},FALSE)</f>
        <v>Bottoms</v>
      </c>
      <c r="M1383" s="6">
        <f t="array" ref="M1383">VLOOKUP($J1383,'Product_Dim (2)'!$A$2:$G$101,{6},FALSE)</f>
        <v>265.73266666666666</v>
      </c>
      <c r="N1383">
        <f>VLOOKUP($J1383,'Product_Dim (2)'!$A$2:$G$101,7,FALSE)</f>
        <v>343</v>
      </c>
      <c r="O1383" t="s">
        <v>1777</v>
      </c>
      <c r="P1383" t="str">
        <f>VLOOKUP($O1383,'Store_Dim (2)'!$A$2:$E$21,2,FALSE)</f>
        <v>Thomas, Bridges and Harris</v>
      </c>
      <c r="Q1383" t="str">
        <f>VLOOKUP(Table6[[#This Row],[Store_ID]],Table4[],3,FALSE)</f>
        <v>North</v>
      </c>
      <c r="R1383" t="str">
        <f>VLOOKUP(Table6[[#This Row],[Store_ID]],Table4[],4,FALSE)</f>
        <v>Sabrinatown</v>
      </c>
      <c r="S1383" t="str">
        <f>VLOOKUP(Table6[[#This Row],[Store_ID]],Table4[],5,FALSE)</f>
        <v>Online</v>
      </c>
      <c r="T1383">
        <v>4</v>
      </c>
      <c r="U1383" s="6">
        <v>455.49</v>
      </c>
      <c r="V1383" s="10">
        <v>0.17</v>
      </c>
      <c r="W1383" t="s">
        <v>1807</v>
      </c>
      <c r="X1383" s="6">
        <v>1512.2267999999999</v>
      </c>
      <c r="AE1383"/>
    </row>
    <row r="1384" spans="1:31" x14ac:dyDescent="0.25">
      <c r="A1384" t="s">
        <v>3191</v>
      </c>
      <c r="B1384" t="str">
        <f>VLOOKUP(Table6[[#This Row],[Customer_ID]],Table1[[Customer_ID]:[Name]],2,FALSE)</f>
        <v>Brittany Edwards Dds</v>
      </c>
      <c r="C1384" t="str">
        <f>VLOOKUP(Table6[[#This Row],[Customer_ID]],Table1[[Customer_ID]:[City]],5,FALSE)</f>
        <v>Aliciahaven</v>
      </c>
      <c r="D1384">
        <f>VLOOKUP(Table6[[#This Row],[Customer_ID]],Table1[],3,FALSE)</f>
        <v>42</v>
      </c>
      <c r="E1384" t="str">
        <f>VLOOKUP(Table6[[#This Row],[Customer_ID]],Table1[],4,FALSE)</f>
        <v>Female</v>
      </c>
      <c r="F1384" t="str">
        <f>VLOOKUP(Table6[[#This Row],[Customer_ID]],Table1[],6,FALSE)</f>
        <v>Kansas</v>
      </c>
      <c r="G1384" t="str">
        <f>VLOOKUP(Table6[[#This Row],[Customer_ID]],Table1[],8,FALSE)</f>
        <v>Platinum</v>
      </c>
      <c r="H1384" t="s">
        <v>1295</v>
      </c>
      <c r="I1384" s="16">
        <v>45374</v>
      </c>
      <c r="J1384" t="s">
        <v>1551</v>
      </c>
      <c r="K1384" t="str">
        <f>VLOOKUP($J1384,'Product_Dim (2)'!$A$2:$G$101,{3,4,5,6},FALSE)</f>
        <v>Home</v>
      </c>
      <c r="L1384" t="str">
        <f>VLOOKUP($J1384,'Product_Dim (2)'!$A$2:$G$101,{4,5,6},FALSE)</f>
        <v>Kitchen</v>
      </c>
      <c r="M1384" s="6">
        <f t="array" ref="M1384">VLOOKUP($J1384,'Product_Dim (2)'!$A$2:$G$101,{6},FALSE)</f>
        <v>298.86</v>
      </c>
      <c r="N1384">
        <f>VLOOKUP($J1384,'Product_Dim (2)'!$A$2:$G$101,7,FALSE)</f>
        <v>308</v>
      </c>
      <c r="O1384" t="s">
        <v>1787</v>
      </c>
      <c r="P1384" t="str">
        <f>VLOOKUP($O1384,'Store_Dim (2)'!$A$2:$E$21,2,FALSE)</f>
        <v>Frederick-Wright</v>
      </c>
      <c r="Q1384" t="str">
        <f>VLOOKUP(Table6[[#This Row],[Store_ID]],Table4[],3,FALSE)</f>
        <v>West</v>
      </c>
      <c r="R1384" t="str">
        <f>VLOOKUP(Table6[[#This Row],[Store_ID]],Table4[],4,FALSE)</f>
        <v>New Jimmymouth</v>
      </c>
      <c r="S1384" t="str">
        <f>VLOOKUP(Table6[[#This Row],[Store_ID]],Table4[],5,FALSE)</f>
        <v>Flagship</v>
      </c>
      <c r="T1384">
        <v>2</v>
      </c>
      <c r="U1384" s="6">
        <v>700.27</v>
      </c>
      <c r="V1384" s="10">
        <v>0.16</v>
      </c>
      <c r="W1384" t="s">
        <v>1807</v>
      </c>
      <c r="X1384" s="6">
        <v>1176.4536000000001</v>
      </c>
      <c r="AE1384"/>
    </row>
    <row r="1385" spans="1:31" x14ac:dyDescent="0.25">
      <c r="A1385" t="s">
        <v>3192</v>
      </c>
      <c r="B1385" t="str">
        <f>VLOOKUP(Table6[[#This Row],[Customer_ID]],Table1[[Customer_ID]:[Name]],2,FALSE)</f>
        <v>Daniel Nelson</v>
      </c>
      <c r="C1385" t="str">
        <f>VLOOKUP(Table6[[#This Row],[Customer_ID]],Table1[[Customer_ID]:[City]],5,FALSE)</f>
        <v>North Jonathan</v>
      </c>
      <c r="D1385">
        <f>VLOOKUP(Table6[[#This Row],[Customer_ID]],Table1[],3,FALSE)</f>
        <v>33</v>
      </c>
      <c r="E1385" t="str">
        <f>VLOOKUP(Table6[[#This Row],[Customer_ID]],Table1[],4,FALSE)</f>
        <v>Male</v>
      </c>
      <c r="F1385" t="str">
        <f>VLOOKUP(Table6[[#This Row],[Customer_ID]],Table1[],6,FALSE)</f>
        <v>Oklahoma</v>
      </c>
      <c r="G1385" t="str">
        <f>VLOOKUP(Table6[[#This Row],[Customer_ID]],Table1[],8,FALSE)</f>
        <v>Bronze</v>
      </c>
      <c r="H1385" t="s">
        <v>1072</v>
      </c>
      <c r="I1385" s="16">
        <v>45282</v>
      </c>
      <c r="J1385" t="s">
        <v>1695</v>
      </c>
      <c r="K1385" t="str">
        <f>VLOOKUP($J1385,'Product_Dim (2)'!$A$2:$G$101,{3,4,5,6},FALSE)</f>
        <v>Sports</v>
      </c>
      <c r="L1385" t="str">
        <f>VLOOKUP($J1385,'Product_Dim (2)'!$A$2:$G$101,{4,5,6},FALSE)</f>
        <v>Fitness</v>
      </c>
      <c r="M1385" s="6">
        <f t="array" ref="M1385">VLOOKUP($J1385,'Product_Dim (2)'!$A$2:$G$101,{6},FALSE)</f>
        <v>152.91999999999999</v>
      </c>
      <c r="N1385">
        <f>VLOOKUP($J1385,'Product_Dim (2)'!$A$2:$G$101,7,FALSE)</f>
        <v>281</v>
      </c>
      <c r="O1385" t="s">
        <v>1790</v>
      </c>
      <c r="P1385" t="str">
        <f>VLOOKUP($O1385,'Store_Dim (2)'!$A$2:$E$21,2,FALSE)</f>
        <v>Holloway Ltd</v>
      </c>
      <c r="Q1385" t="str">
        <f>VLOOKUP(Table6[[#This Row],[Store_ID]],Table4[],3,FALSE)</f>
        <v>North</v>
      </c>
      <c r="R1385" t="str">
        <f>VLOOKUP(Table6[[#This Row],[Store_ID]],Table4[],4,FALSE)</f>
        <v>Bensonhaven</v>
      </c>
      <c r="S1385" t="str">
        <f>VLOOKUP(Table6[[#This Row],[Store_ID]],Table4[],5,FALSE)</f>
        <v>Flagship</v>
      </c>
      <c r="T1385">
        <v>2</v>
      </c>
      <c r="U1385" s="6">
        <v>160.21</v>
      </c>
      <c r="V1385" s="10">
        <v>0.09</v>
      </c>
      <c r="W1385" t="s">
        <v>1807</v>
      </c>
      <c r="X1385" s="6">
        <v>291.5822</v>
      </c>
      <c r="AE1385"/>
    </row>
    <row r="1386" spans="1:31" x14ac:dyDescent="0.25">
      <c r="A1386" t="s">
        <v>3193</v>
      </c>
      <c r="B1386" t="str">
        <f>VLOOKUP(Table6[[#This Row],[Customer_ID]],Table1[[Customer_ID]:[Name]],2,FALSE)</f>
        <v>Sarah Vance</v>
      </c>
      <c r="C1386" t="str">
        <f>VLOOKUP(Table6[[#This Row],[Customer_ID]],Table1[[Customer_ID]:[City]],5,FALSE)</f>
        <v>Johnsonville</v>
      </c>
      <c r="D1386">
        <f>VLOOKUP(Table6[[#This Row],[Customer_ID]],Table1[],3,FALSE)</f>
        <v>41</v>
      </c>
      <c r="E1386" t="str">
        <f>VLOOKUP(Table6[[#This Row],[Customer_ID]],Table1[],4,FALSE)</f>
        <v>Male</v>
      </c>
      <c r="F1386" t="str">
        <f>VLOOKUP(Table6[[#This Row],[Customer_ID]],Table1[],6,FALSE)</f>
        <v>Oregon</v>
      </c>
      <c r="G1386" t="str">
        <f>VLOOKUP(Table6[[#This Row],[Customer_ID]],Table1[],8,FALSE)</f>
        <v>Silver</v>
      </c>
      <c r="H1386" t="s">
        <v>127</v>
      </c>
      <c r="I1386" s="16">
        <v>45742</v>
      </c>
      <c r="J1386" t="s">
        <v>1625</v>
      </c>
      <c r="K1386" t="str">
        <f>VLOOKUP($J1386,'Product_Dim (2)'!$A$2:$G$101,{3,4,5,6},FALSE)</f>
        <v>Beauty</v>
      </c>
      <c r="L1386" t="str">
        <f>VLOOKUP($J1386,'Product_Dim (2)'!$A$2:$G$101,{4,5,6},FALSE)</f>
        <v>Makeup</v>
      </c>
      <c r="M1386" s="6">
        <f t="array" ref="M1386">VLOOKUP($J1386,'Product_Dim (2)'!$A$2:$G$101,{6},FALSE)</f>
        <v>250.41615384615383</v>
      </c>
      <c r="N1386">
        <f>VLOOKUP($J1386,'Product_Dim (2)'!$A$2:$G$101,7,FALSE)</f>
        <v>431</v>
      </c>
      <c r="O1386" t="s">
        <v>1775</v>
      </c>
      <c r="P1386" t="str">
        <f>VLOOKUP($O1386,'Store_Dim (2)'!$A$2:$E$21,2,FALSE)</f>
        <v>Aguirre-Keller</v>
      </c>
      <c r="Q1386" t="str">
        <f>VLOOKUP(Table6[[#This Row],[Store_ID]],Table4[],3,FALSE)</f>
        <v>South</v>
      </c>
      <c r="R1386" t="str">
        <f>VLOOKUP(Table6[[#This Row],[Store_ID]],Table4[],4,FALSE)</f>
        <v>Lake Michael</v>
      </c>
      <c r="S1386" t="str">
        <f>VLOOKUP(Table6[[#This Row],[Store_ID]],Table4[],5,FALSE)</f>
        <v>Online</v>
      </c>
      <c r="T1386">
        <v>1</v>
      </c>
      <c r="U1386" s="6">
        <v>713.63</v>
      </c>
      <c r="V1386" s="10">
        <v>0.28000000000000003</v>
      </c>
      <c r="W1386" t="s">
        <v>1812</v>
      </c>
      <c r="X1386" s="6">
        <v>513.81359999999995</v>
      </c>
      <c r="AE1386"/>
    </row>
    <row r="1387" spans="1:31" x14ac:dyDescent="0.25">
      <c r="A1387" t="s">
        <v>3194</v>
      </c>
      <c r="B1387" t="str">
        <f>VLOOKUP(Table6[[#This Row],[Customer_ID]],Table1[[Customer_ID]:[Name]],2,FALSE)</f>
        <v>Gregory Pham</v>
      </c>
      <c r="C1387" t="str">
        <f>VLOOKUP(Table6[[#This Row],[Customer_ID]],Table1[[Customer_ID]:[City]],5,FALSE)</f>
        <v>Pollardton</v>
      </c>
      <c r="D1387">
        <f>VLOOKUP(Table6[[#This Row],[Customer_ID]],Table1[],3,FALSE)</f>
        <v>63</v>
      </c>
      <c r="E1387" t="str">
        <f>VLOOKUP(Table6[[#This Row],[Customer_ID]],Table1[],4,FALSE)</f>
        <v>Female</v>
      </c>
      <c r="F1387" t="str">
        <f>VLOOKUP(Table6[[#This Row],[Customer_ID]],Table1[],6,FALSE)</f>
        <v>Kansas</v>
      </c>
      <c r="G1387" t="str">
        <f>VLOOKUP(Table6[[#This Row],[Customer_ID]],Table1[],8,FALSE)</f>
        <v>Gold</v>
      </c>
      <c r="H1387" t="s">
        <v>726</v>
      </c>
      <c r="I1387" s="16">
        <v>45447</v>
      </c>
      <c r="J1387" t="s">
        <v>1717</v>
      </c>
      <c r="K1387" t="str">
        <f>VLOOKUP($J1387,'Product_Dim (2)'!$A$2:$G$101,{3,4,5,6},FALSE)</f>
        <v>Electronics</v>
      </c>
      <c r="L1387" t="str">
        <f>VLOOKUP($J1387,'Product_Dim (2)'!$A$2:$G$101,{4,5,6},FALSE)</f>
        <v>Computer</v>
      </c>
      <c r="M1387" s="6">
        <f t="array" ref="M1387">VLOOKUP($J1387,'Product_Dim (2)'!$A$2:$G$101,{6},FALSE)</f>
        <v>377.52</v>
      </c>
      <c r="N1387">
        <f>VLOOKUP($J1387,'Product_Dim (2)'!$A$2:$G$101,7,FALSE)</f>
        <v>485</v>
      </c>
      <c r="O1387" t="s">
        <v>1762</v>
      </c>
      <c r="P1387" t="str">
        <f>VLOOKUP($O1387,'Store_Dim (2)'!$A$2:$E$21,2,FALSE)</f>
        <v>Martinez-Mullins</v>
      </c>
      <c r="Q1387" t="str">
        <f>VLOOKUP(Table6[[#This Row],[Store_ID]],Table4[],3,FALSE)</f>
        <v>South</v>
      </c>
      <c r="R1387" t="str">
        <f>VLOOKUP(Table6[[#This Row],[Store_ID]],Table4[],4,FALSE)</f>
        <v>Williamsfurt</v>
      </c>
      <c r="S1387" t="str">
        <f>VLOOKUP(Table6[[#This Row],[Store_ID]],Table4[],5,FALSE)</f>
        <v>Online</v>
      </c>
      <c r="T1387">
        <v>2</v>
      </c>
      <c r="U1387" s="6">
        <v>224.69</v>
      </c>
      <c r="V1387" s="10">
        <v>0.2</v>
      </c>
      <c r="W1387" t="s">
        <v>1812</v>
      </c>
      <c r="X1387" s="6">
        <v>359.50400000000002</v>
      </c>
      <c r="AE1387"/>
    </row>
    <row r="1388" spans="1:31" x14ac:dyDescent="0.25">
      <c r="A1388" t="s">
        <v>3195</v>
      </c>
      <c r="B1388" t="str">
        <f>VLOOKUP(Table6[[#This Row],[Customer_ID]],Table1[[Customer_ID]:[Name]],2,FALSE)</f>
        <v>April Phillips</v>
      </c>
      <c r="C1388" t="str">
        <f>VLOOKUP(Table6[[#This Row],[Customer_ID]],Table1[[Customer_ID]:[City]],5,FALSE)</f>
        <v>Lake Carolyn</v>
      </c>
      <c r="D1388">
        <f>VLOOKUP(Table6[[#This Row],[Customer_ID]],Table1[],3,FALSE)</f>
        <v>62</v>
      </c>
      <c r="E1388" t="str">
        <f>VLOOKUP(Table6[[#This Row],[Customer_ID]],Table1[],4,FALSE)</f>
        <v>Female</v>
      </c>
      <c r="F1388" t="str">
        <f>VLOOKUP(Table6[[#This Row],[Customer_ID]],Table1[],6,FALSE)</f>
        <v>Hawaii</v>
      </c>
      <c r="G1388" t="str">
        <f>VLOOKUP(Table6[[#This Row],[Customer_ID]],Table1[],8,FALSE)</f>
        <v>Platinum</v>
      </c>
      <c r="H1388" t="s">
        <v>1384</v>
      </c>
      <c r="I1388" s="16">
        <v>45733</v>
      </c>
      <c r="J1388" t="s">
        <v>1571</v>
      </c>
      <c r="K1388" t="str">
        <f>VLOOKUP($J1388,'Product_Dim (2)'!$A$2:$G$101,{3,4,5,6},FALSE)</f>
        <v>Sports</v>
      </c>
      <c r="L1388" t="str">
        <f>VLOOKUP($J1388,'Product_Dim (2)'!$A$2:$G$101,{4,5,6},FALSE)</f>
        <v>Accessories</v>
      </c>
      <c r="M1388" s="6">
        <f t="array" ref="M1388">VLOOKUP($J1388,'Product_Dim (2)'!$A$2:$G$101,{6},FALSE)</f>
        <v>131.51</v>
      </c>
      <c r="N1388">
        <f ca="1">VLOOKUP($J1388,'Product_Dim (2)'!$A$2:$G$101,7,FALSE)</f>
        <v>0</v>
      </c>
      <c r="O1388" t="s">
        <v>1782</v>
      </c>
      <c r="P1388" t="str">
        <f>VLOOKUP($O1388,'Store_Dim (2)'!$A$2:$E$21,2,FALSE)</f>
        <v>Mcdonald Inc</v>
      </c>
      <c r="Q1388" t="str">
        <f>VLOOKUP(Table6[[#This Row],[Store_ID]],Table4[],3,FALSE)</f>
        <v>South</v>
      </c>
      <c r="R1388" t="str">
        <f>VLOOKUP(Table6[[#This Row],[Store_ID]],Table4[],4,FALSE)</f>
        <v>Christopherland</v>
      </c>
      <c r="S1388" t="str">
        <f>VLOOKUP(Table6[[#This Row],[Store_ID]],Table4[],5,FALSE)</f>
        <v>Outlet</v>
      </c>
      <c r="T1388">
        <v>2</v>
      </c>
      <c r="U1388" s="6">
        <v>740.57</v>
      </c>
      <c r="V1388" s="10">
        <v>0.06</v>
      </c>
      <c r="W1388" t="s">
        <v>1807</v>
      </c>
      <c r="X1388" s="6">
        <v>1392.2716</v>
      </c>
      <c r="AE1388"/>
    </row>
    <row r="1389" spans="1:31" x14ac:dyDescent="0.25">
      <c r="A1389" t="s">
        <v>3196</v>
      </c>
      <c r="B1389" t="str">
        <f>VLOOKUP(Table6[[#This Row],[Customer_ID]],Table1[[Customer_ID]:[Name]],2,FALSE)</f>
        <v>Maria Ramirez</v>
      </c>
      <c r="C1389" t="str">
        <f>VLOOKUP(Table6[[#This Row],[Customer_ID]],Table1[[Customer_ID]:[City]],5,FALSE)</f>
        <v>West Brandon</v>
      </c>
      <c r="D1389">
        <f>VLOOKUP(Table6[[#This Row],[Customer_ID]],Table1[],3,FALSE)</f>
        <v>37</v>
      </c>
      <c r="E1389" t="str">
        <f>VLOOKUP(Table6[[#This Row],[Customer_ID]],Table1[],4,FALSE)</f>
        <v>Male</v>
      </c>
      <c r="F1389" t="str">
        <f>VLOOKUP(Table6[[#This Row],[Customer_ID]],Table1[],6,FALSE)</f>
        <v>Montana</v>
      </c>
      <c r="G1389" t="str">
        <f>VLOOKUP(Table6[[#This Row],[Customer_ID]],Table1[],8,FALSE)</f>
        <v>Bronze</v>
      </c>
      <c r="H1389" t="s">
        <v>476</v>
      </c>
      <c r="I1389" s="16">
        <v>45373</v>
      </c>
      <c r="J1389" t="s">
        <v>1553</v>
      </c>
      <c r="K1389" t="str">
        <f>VLOOKUP($J1389,'Product_Dim (2)'!$A$2:$G$101,{3,4,5,6},FALSE)</f>
        <v>Electronics</v>
      </c>
      <c r="L1389" t="str">
        <f>VLOOKUP($J1389,'Product_Dim (2)'!$A$2:$G$101,{4,5,6},FALSE)</f>
        <v>Accessories</v>
      </c>
      <c r="M1389" s="6">
        <f t="array" ref="M1389">VLOOKUP($J1389,'Product_Dim (2)'!$A$2:$G$101,{6},FALSE)</f>
        <v>449.4</v>
      </c>
      <c r="N1389">
        <f>VLOOKUP($J1389,'Product_Dim (2)'!$A$2:$G$101,7,FALSE)</f>
        <v>274.7</v>
      </c>
      <c r="O1389" t="s">
        <v>1749</v>
      </c>
      <c r="P1389" t="str">
        <f>VLOOKUP($O1389,'Store_Dim (2)'!$A$2:$E$21,2,FALSE)</f>
        <v>Johnson-Wright</v>
      </c>
      <c r="Q1389" t="str">
        <f>VLOOKUP(Table6[[#This Row],[Store_ID]],Table4[],3,FALSE)</f>
        <v>North</v>
      </c>
      <c r="R1389" t="str">
        <f>VLOOKUP(Table6[[#This Row],[Store_ID]],Table4[],4,FALSE)</f>
        <v>Hoodberg</v>
      </c>
      <c r="S1389" t="str">
        <f>VLOOKUP(Table6[[#This Row],[Store_ID]],Table4[],5,FALSE)</f>
        <v>Outlet</v>
      </c>
      <c r="T1389">
        <v>3</v>
      </c>
      <c r="U1389" s="6">
        <v>250.14</v>
      </c>
      <c r="V1389" s="10">
        <v>0.23</v>
      </c>
      <c r="W1389" t="s">
        <v>1809</v>
      </c>
      <c r="X1389" s="6">
        <v>577.82339999999999</v>
      </c>
      <c r="AE1389"/>
    </row>
    <row r="1390" spans="1:31" x14ac:dyDescent="0.25">
      <c r="A1390" t="s">
        <v>3197</v>
      </c>
      <c r="B1390" t="str">
        <f>VLOOKUP(Table6[[#This Row],[Customer_ID]],Table1[[Customer_ID]:[Name]],2,FALSE)</f>
        <v>Bridget Allen</v>
      </c>
      <c r="C1390" t="str">
        <f>VLOOKUP(Table6[[#This Row],[Customer_ID]],Table1[[Customer_ID]:[City]],5,FALSE)</f>
        <v>Lake Shaneburgh</v>
      </c>
      <c r="D1390">
        <f>VLOOKUP(Table6[[#This Row],[Customer_ID]],Table1[],3,FALSE)</f>
        <v>59</v>
      </c>
      <c r="E1390" t="str">
        <f>VLOOKUP(Table6[[#This Row],[Customer_ID]],Table1[],4,FALSE)</f>
        <v>Male</v>
      </c>
      <c r="F1390" t="str">
        <f>VLOOKUP(Table6[[#This Row],[Customer_ID]],Table1[],6,FALSE)</f>
        <v>Delaware</v>
      </c>
      <c r="G1390" t="str">
        <f>VLOOKUP(Table6[[#This Row],[Customer_ID]],Table1[],8,FALSE)</f>
        <v>Silver</v>
      </c>
      <c r="H1390" t="s">
        <v>89</v>
      </c>
      <c r="I1390" s="16">
        <v>45655</v>
      </c>
      <c r="J1390" t="s">
        <v>1727</v>
      </c>
      <c r="K1390" t="str">
        <f>VLOOKUP($J1390,'Product_Dim (2)'!$A$2:$G$101,{3,4,5,6},FALSE)</f>
        <v>Electronics</v>
      </c>
      <c r="L1390" t="str">
        <f>VLOOKUP($J1390,'Product_Dim (2)'!$A$2:$G$101,{4,5,6},FALSE)</f>
        <v>Audio</v>
      </c>
      <c r="M1390" s="6">
        <f t="array" ref="M1390">VLOOKUP($J1390,'Product_Dim (2)'!$A$2:$G$101,{6},FALSE)</f>
        <v>431.67</v>
      </c>
      <c r="N1390">
        <f>VLOOKUP($J1390,'Product_Dim (2)'!$A$2:$G$101,7,FALSE)</f>
        <v>73</v>
      </c>
      <c r="O1390" t="s">
        <v>1796</v>
      </c>
      <c r="P1390" t="str">
        <f>VLOOKUP($O1390,'Store_Dim (2)'!$A$2:$E$21,2,FALSE)</f>
        <v>Mann-Austin</v>
      </c>
      <c r="Q1390" t="str">
        <f>VLOOKUP(Table6[[#This Row],[Store_ID]],Table4[],3,FALSE)</f>
        <v>East</v>
      </c>
      <c r="R1390" t="str">
        <f>VLOOKUP(Table6[[#This Row],[Store_ID]],Table4[],4,FALSE)</f>
        <v>Vasquezborough</v>
      </c>
      <c r="S1390" t="str">
        <f>VLOOKUP(Table6[[#This Row],[Store_ID]],Table4[],5,FALSE)</f>
        <v>Online</v>
      </c>
      <c r="T1390">
        <v>3</v>
      </c>
      <c r="U1390" s="6">
        <v>34.97</v>
      </c>
      <c r="V1390" s="10">
        <v>0.01</v>
      </c>
      <c r="W1390" t="s">
        <v>1807</v>
      </c>
      <c r="X1390" s="6">
        <v>103.8609</v>
      </c>
      <c r="AE1390"/>
    </row>
    <row r="1391" spans="1:31" x14ac:dyDescent="0.25">
      <c r="A1391" t="s">
        <v>3198</v>
      </c>
      <c r="B1391" t="str">
        <f>VLOOKUP(Table6[[#This Row],[Customer_ID]],Table1[[Customer_ID]:[Name]],2,FALSE)</f>
        <v>Miss Alexandria Li Dvm</v>
      </c>
      <c r="C1391" t="str">
        <f>VLOOKUP(Table6[[#This Row],[Customer_ID]],Table1[[Customer_ID]:[City]],5,FALSE)</f>
        <v>Port Jenniferton</v>
      </c>
      <c r="D1391">
        <f>VLOOKUP(Table6[[#This Row],[Customer_ID]],Table1[],3,FALSE)</f>
        <v>41</v>
      </c>
      <c r="E1391" t="str">
        <f>VLOOKUP(Table6[[#This Row],[Customer_ID]],Table1[],4,FALSE)</f>
        <v>Male</v>
      </c>
      <c r="F1391" t="str">
        <f>VLOOKUP(Table6[[#This Row],[Customer_ID]],Table1[],6,FALSE)</f>
        <v>Kansas</v>
      </c>
      <c r="G1391" t="str">
        <f>VLOOKUP(Table6[[#This Row],[Customer_ID]],Table1[],8,FALSE)</f>
        <v>Silver</v>
      </c>
      <c r="H1391" t="s">
        <v>951</v>
      </c>
      <c r="I1391" s="16">
        <v>45868</v>
      </c>
      <c r="J1391" t="s">
        <v>1615</v>
      </c>
      <c r="K1391" t="str">
        <f>VLOOKUP($J1391,'Product_Dim (2)'!$A$2:$G$101,{3,4,5,6},FALSE)</f>
        <v>Electronics</v>
      </c>
      <c r="L1391" t="str">
        <f>VLOOKUP($J1391,'Product_Dim (2)'!$A$2:$G$101,{4,5,6},FALSE)</f>
        <v>Accessories</v>
      </c>
      <c r="M1391" s="6">
        <f t="array" ref="M1391">VLOOKUP($J1391,'Product_Dim (2)'!$A$2:$G$101,{6},FALSE)</f>
        <v>450.71</v>
      </c>
      <c r="N1391">
        <f>VLOOKUP($J1391,'Product_Dim (2)'!$A$2:$G$101,7,FALSE)</f>
        <v>389</v>
      </c>
      <c r="O1391" t="s">
        <v>1787</v>
      </c>
      <c r="P1391" t="str">
        <f>VLOOKUP($O1391,'Store_Dim (2)'!$A$2:$E$21,2,FALSE)</f>
        <v>Frederick-Wright</v>
      </c>
      <c r="Q1391" t="str">
        <f>VLOOKUP(Table6[[#This Row],[Store_ID]],Table4[],3,FALSE)</f>
        <v>West</v>
      </c>
      <c r="R1391" t="str">
        <f>VLOOKUP(Table6[[#This Row],[Store_ID]],Table4[],4,FALSE)</f>
        <v>New Jimmymouth</v>
      </c>
      <c r="S1391" t="str">
        <f>VLOOKUP(Table6[[#This Row],[Store_ID]],Table4[],5,FALSE)</f>
        <v>Flagship</v>
      </c>
      <c r="T1391">
        <v>1</v>
      </c>
      <c r="U1391" s="6">
        <v>653.91</v>
      </c>
      <c r="V1391" s="10">
        <v>0.3</v>
      </c>
      <c r="W1391" t="s">
        <v>1809</v>
      </c>
      <c r="X1391" s="6">
        <v>457.73700000000002</v>
      </c>
      <c r="AE1391"/>
    </row>
    <row r="1392" spans="1:31" x14ac:dyDescent="0.25">
      <c r="A1392" t="s">
        <v>3199</v>
      </c>
      <c r="B1392" t="str">
        <f>VLOOKUP(Table6[[#This Row],[Customer_ID]],Table1[[Customer_ID]:[Name]],2,FALSE)</f>
        <v>Elizabeth Smith</v>
      </c>
      <c r="C1392" t="str">
        <f>VLOOKUP(Table6[[#This Row],[Customer_ID]],Table1[[Customer_ID]:[City]],5,FALSE)</f>
        <v>Murphytown</v>
      </c>
      <c r="D1392">
        <f>VLOOKUP(Table6[[#This Row],[Customer_ID]],Table1[],3,FALSE)</f>
        <v>23</v>
      </c>
      <c r="E1392" t="str">
        <f>VLOOKUP(Table6[[#This Row],[Customer_ID]],Table1[],4,FALSE)</f>
        <v>Male</v>
      </c>
      <c r="F1392" t="str">
        <f>VLOOKUP(Table6[[#This Row],[Customer_ID]],Table1[],6,FALSE)</f>
        <v>Ohio</v>
      </c>
      <c r="G1392" t="str">
        <f>VLOOKUP(Table6[[#This Row],[Customer_ID]],Table1[],8,FALSE)</f>
        <v>Bronze</v>
      </c>
      <c r="H1392" t="s">
        <v>1123</v>
      </c>
      <c r="I1392" s="16">
        <v>45338</v>
      </c>
      <c r="J1392" t="s">
        <v>1663</v>
      </c>
      <c r="K1392" t="str">
        <f>VLOOKUP($J1392,'Product_Dim (2)'!$A$2:$G$101,{3,4,5,6},FALSE)</f>
        <v>Beauty</v>
      </c>
      <c r="L1392" t="str">
        <f>VLOOKUP($J1392,'Product_Dim (2)'!$A$2:$G$101,{4,5,6},FALSE)</f>
        <v>Haircare</v>
      </c>
      <c r="M1392" s="6">
        <f t="array" ref="M1392">VLOOKUP($J1392,'Product_Dim (2)'!$A$2:$G$101,{6},FALSE)</f>
        <v>340.39</v>
      </c>
      <c r="N1392">
        <f>VLOOKUP($J1392,'Product_Dim (2)'!$A$2:$G$101,7,FALSE)</f>
        <v>177</v>
      </c>
      <c r="O1392" t="s">
        <v>1749</v>
      </c>
      <c r="P1392" t="str">
        <f>VLOOKUP($O1392,'Store_Dim (2)'!$A$2:$E$21,2,FALSE)</f>
        <v>Johnson-Wright</v>
      </c>
      <c r="Q1392" t="str">
        <f>VLOOKUP(Table6[[#This Row],[Store_ID]],Table4[],3,FALSE)</f>
        <v>North</v>
      </c>
      <c r="R1392" t="str">
        <f>VLOOKUP(Table6[[#This Row],[Store_ID]],Table4[],4,FALSE)</f>
        <v>Hoodberg</v>
      </c>
      <c r="S1392" t="str">
        <f>VLOOKUP(Table6[[#This Row],[Store_ID]],Table4[],5,FALSE)</f>
        <v>Outlet</v>
      </c>
      <c r="T1392">
        <v>1</v>
      </c>
      <c r="U1392" s="6">
        <v>997.87</v>
      </c>
      <c r="V1392" s="10">
        <v>0.24</v>
      </c>
      <c r="W1392" t="s">
        <v>1807</v>
      </c>
      <c r="X1392" s="6">
        <v>758.38120000000004</v>
      </c>
      <c r="AE1392"/>
    </row>
    <row r="1393" spans="1:31" x14ac:dyDescent="0.25">
      <c r="A1393" t="s">
        <v>3200</v>
      </c>
      <c r="B1393" t="str">
        <f>VLOOKUP(Table6[[#This Row],[Customer_ID]],Table1[[Customer_ID]:[Name]],2,FALSE)</f>
        <v>John Perez</v>
      </c>
      <c r="C1393" t="str">
        <f>VLOOKUP(Table6[[#This Row],[Customer_ID]],Table1[[Customer_ID]:[City]],5,FALSE)</f>
        <v>Kathrynview</v>
      </c>
      <c r="D1393">
        <f>VLOOKUP(Table6[[#This Row],[Customer_ID]],Table1[],3,FALSE)</f>
        <v>54</v>
      </c>
      <c r="E1393" t="str">
        <f>VLOOKUP(Table6[[#This Row],[Customer_ID]],Table1[],4,FALSE)</f>
        <v>Male</v>
      </c>
      <c r="F1393" t="str">
        <f>VLOOKUP(Table6[[#This Row],[Customer_ID]],Table1[],6,FALSE)</f>
        <v>Louisiana</v>
      </c>
      <c r="G1393" t="str">
        <f>VLOOKUP(Table6[[#This Row],[Customer_ID]],Table1[],8,FALSE)</f>
        <v>Platinum</v>
      </c>
      <c r="H1393" t="s">
        <v>672</v>
      </c>
      <c r="I1393" s="16">
        <v>45349</v>
      </c>
      <c r="J1393" t="s">
        <v>1709</v>
      </c>
      <c r="K1393" t="str">
        <f>VLOOKUP($J1393,'Product_Dim (2)'!$A$2:$G$101,{3,4,5,6},FALSE)</f>
        <v>Beauty</v>
      </c>
      <c r="L1393" t="str">
        <f>VLOOKUP($J1393,'Product_Dim (2)'!$A$2:$G$101,{4,5,6},FALSE)</f>
        <v>Makeup</v>
      </c>
      <c r="M1393" s="6">
        <f t="array" ref="M1393">VLOOKUP($J1393,'Product_Dim (2)'!$A$2:$G$101,{6},FALSE)</f>
        <v>183.04</v>
      </c>
      <c r="N1393">
        <f>VLOOKUP($J1393,'Product_Dim (2)'!$A$2:$G$101,7,FALSE)</f>
        <v>457</v>
      </c>
      <c r="O1393" t="s">
        <v>1782</v>
      </c>
      <c r="P1393" t="str">
        <f>VLOOKUP($O1393,'Store_Dim (2)'!$A$2:$E$21,2,FALSE)</f>
        <v>Mcdonald Inc</v>
      </c>
      <c r="Q1393" t="str">
        <f>VLOOKUP(Table6[[#This Row],[Store_ID]],Table4[],3,FALSE)</f>
        <v>South</v>
      </c>
      <c r="R1393" t="str">
        <f>VLOOKUP(Table6[[#This Row],[Store_ID]],Table4[],4,FALSE)</f>
        <v>Christopherland</v>
      </c>
      <c r="S1393" t="str">
        <f>VLOOKUP(Table6[[#This Row],[Store_ID]],Table4[],5,FALSE)</f>
        <v>Outlet</v>
      </c>
      <c r="T1393">
        <v>1</v>
      </c>
      <c r="U1393" s="6">
        <v>174.27</v>
      </c>
      <c r="V1393" s="10">
        <v>0.27</v>
      </c>
      <c r="W1393" t="s">
        <v>1812</v>
      </c>
      <c r="X1393" s="6">
        <v>127.2171</v>
      </c>
      <c r="AE1393"/>
    </row>
    <row r="1394" spans="1:31" x14ac:dyDescent="0.25">
      <c r="A1394" t="s">
        <v>3201</v>
      </c>
      <c r="B1394" t="str">
        <f>VLOOKUP(Table6[[#This Row],[Customer_ID]],Table1[[Customer_ID]:[Name]],2,FALSE)</f>
        <v>Tyler Conrad</v>
      </c>
      <c r="C1394" t="str">
        <f>VLOOKUP(Table6[[#This Row],[Customer_ID]],Table1[[Customer_ID]:[City]],5,FALSE)</f>
        <v>North Curtischester</v>
      </c>
      <c r="D1394">
        <f>VLOOKUP(Table6[[#This Row],[Customer_ID]],Table1[],3,FALSE)</f>
        <v>53</v>
      </c>
      <c r="E1394" t="str">
        <f>VLOOKUP(Table6[[#This Row],[Customer_ID]],Table1[],4,FALSE)</f>
        <v>Female</v>
      </c>
      <c r="F1394" t="str">
        <f>VLOOKUP(Table6[[#This Row],[Customer_ID]],Table1[],6,FALSE)</f>
        <v>North Dakota</v>
      </c>
      <c r="G1394" t="str">
        <f>VLOOKUP(Table6[[#This Row],[Customer_ID]],Table1[],8,FALSE)</f>
        <v>Platinum</v>
      </c>
      <c r="H1394" t="s">
        <v>397</v>
      </c>
      <c r="I1394" s="16">
        <v>45368</v>
      </c>
      <c r="J1394" t="s">
        <v>1629</v>
      </c>
      <c r="K1394" t="str">
        <f>VLOOKUP($J1394,'Product_Dim (2)'!$A$2:$G$101,{3,4,5,6},FALSE)</f>
        <v>Beauty</v>
      </c>
      <c r="L1394" t="str">
        <f>VLOOKUP($J1394,'Product_Dim (2)'!$A$2:$G$101,{4,5,6},FALSE)</f>
        <v>Fragrance</v>
      </c>
      <c r="M1394" s="6">
        <f t="array" ref="M1394">VLOOKUP($J1394,'Product_Dim (2)'!$A$2:$G$101,{6},FALSE)</f>
        <v>43.29</v>
      </c>
      <c r="N1394">
        <f>VLOOKUP($J1394,'Product_Dim (2)'!$A$2:$G$101,7,FALSE)</f>
        <v>267</v>
      </c>
      <c r="O1394" t="s">
        <v>1762</v>
      </c>
      <c r="P1394" t="str">
        <f>VLOOKUP($O1394,'Store_Dim (2)'!$A$2:$E$21,2,FALSE)</f>
        <v>Martinez-Mullins</v>
      </c>
      <c r="Q1394" t="str">
        <f>VLOOKUP(Table6[[#This Row],[Store_ID]],Table4[],3,FALSE)</f>
        <v>South</v>
      </c>
      <c r="R1394" t="str">
        <f>VLOOKUP(Table6[[#This Row],[Store_ID]],Table4[],4,FALSE)</f>
        <v>Williamsfurt</v>
      </c>
      <c r="S1394" t="str">
        <f>VLOOKUP(Table6[[#This Row],[Store_ID]],Table4[],5,FALSE)</f>
        <v>Online</v>
      </c>
      <c r="T1394">
        <v>3</v>
      </c>
      <c r="U1394" s="6">
        <v>847.44</v>
      </c>
      <c r="V1394" s="10">
        <v>0.17</v>
      </c>
      <c r="W1394" t="s">
        <v>1807</v>
      </c>
      <c r="X1394" s="6">
        <v>2110.1255999999998</v>
      </c>
      <c r="AE1394"/>
    </row>
    <row r="1395" spans="1:31" x14ac:dyDescent="0.25">
      <c r="A1395" t="s">
        <v>3202</v>
      </c>
      <c r="B1395" t="str">
        <f>VLOOKUP(Table6[[#This Row],[Customer_ID]],Table1[[Customer_ID]:[Name]],2,FALSE)</f>
        <v>Samuel Mullins</v>
      </c>
      <c r="C1395" t="str">
        <f>VLOOKUP(Table6[[#This Row],[Customer_ID]],Table1[[Customer_ID]:[City]],5,FALSE)</f>
        <v>Hartmouth</v>
      </c>
      <c r="D1395">
        <f>VLOOKUP(Table6[[#This Row],[Customer_ID]],Table1[],3,FALSE)</f>
        <v>27</v>
      </c>
      <c r="E1395" t="str">
        <f>VLOOKUP(Table6[[#This Row],[Customer_ID]],Table1[],4,FALSE)</f>
        <v>Female</v>
      </c>
      <c r="F1395" t="str">
        <f>VLOOKUP(Table6[[#This Row],[Customer_ID]],Table1[],6,FALSE)</f>
        <v>Louisiana</v>
      </c>
      <c r="G1395" t="str">
        <f>VLOOKUP(Table6[[#This Row],[Customer_ID]],Table1[],8,FALSE)</f>
        <v>Bronze</v>
      </c>
      <c r="H1395" t="s">
        <v>1312</v>
      </c>
      <c r="I1395" s="16">
        <v>45243</v>
      </c>
      <c r="J1395" t="s">
        <v>1532</v>
      </c>
      <c r="K1395" t="str">
        <f>VLOOKUP($J1395,'Product_Dim (2)'!$A$2:$G$101,{3,4,5,6},FALSE)</f>
        <v>Clothing</v>
      </c>
      <c r="L1395" t="str">
        <f>VLOOKUP($J1395,'Product_Dim (2)'!$A$2:$G$101,{4,5,6},FALSE)</f>
        <v>Outerwear</v>
      </c>
      <c r="M1395" s="6">
        <f t="array" ref="M1395">VLOOKUP($J1395,'Product_Dim (2)'!$A$2:$G$101,{6},FALSE)</f>
        <v>265.73266666666666</v>
      </c>
      <c r="N1395">
        <f>VLOOKUP($J1395,'Product_Dim (2)'!$A$2:$G$101,7,FALSE)</f>
        <v>352</v>
      </c>
      <c r="O1395" t="s">
        <v>1744</v>
      </c>
      <c r="P1395" t="str">
        <f>VLOOKUP($O1395,'Store_Dim (2)'!$A$2:$E$21,2,FALSE)</f>
        <v>Black-Horn</v>
      </c>
      <c r="Q1395" t="str">
        <f>VLOOKUP(Table6[[#This Row],[Store_ID]],Table4[],3,FALSE)</f>
        <v>South</v>
      </c>
      <c r="R1395" t="str">
        <f>VLOOKUP(Table6[[#This Row],[Store_ID]],Table4[],4,FALSE)</f>
        <v>North Nancyview</v>
      </c>
      <c r="S1395" t="str">
        <f>VLOOKUP(Table6[[#This Row],[Store_ID]],Table4[],5,FALSE)</f>
        <v>Outlet</v>
      </c>
      <c r="T1395">
        <v>1</v>
      </c>
      <c r="U1395" s="6">
        <v>493.45</v>
      </c>
      <c r="V1395" s="10">
        <v>0.09</v>
      </c>
      <c r="W1395" t="s">
        <v>1807</v>
      </c>
      <c r="X1395" s="6">
        <v>449.03949999999998</v>
      </c>
      <c r="AE1395"/>
    </row>
    <row r="1396" spans="1:31" x14ac:dyDescent="0.25">
      <c r="A1396" t="s">
        <v>3203</v>
      </c>
      <c r="B1396" t="str">
        <f>VLOOKUP(Table6[[#This Row],[Customer_ID]],Table1[[Customer_ID]:[Name]],2,FALSE)</f>
        <v>Christy Hill</v>
      </c>
      <c r="C1396" t="str">
        <f>VLOOKUP(Table6[[#This Row],[Customer_ID]],Table1[[Customer_ID]:[City]],5,FALSE)</f>
        <v>Tammyton</v>
      </c>
      <c r="D1396">
        <f>VLOOKUP(Table6[[#This Row],[Customer_ID]],Table1[],3,FALSE)</f>
        <v>27</v>
      </c>
      <c r="E1396" t="str">
        <f>VLOOKUP(Table6[[#This Row],[Customer_ID]],Table1[],4,FALSE)</f>
        <v>Female</v>
      </c>
      <c r="F1396" t="str">
        <f>VLOOKUP(Table6[[#This Row],[Customer_ID]],Table1[],6,FALSE)</f>
        <v>New Jersey</v>
      </c>
      <c r="G1396" t="str">
        <f>VLOOKUP(Table6[[#This Row],[Customer_ID]],Table1[],8,FALSE)</f>
        <v>Platinum</v>
      </c>
      <c r="H1396" t="s">
        <v>740</v>
      </c>
      <c r="I1396" s="16">
        <v>45577</v>
      </c>
      <c r="J1396" t="s">
        <v>1655</v>
      </c>
      <c r="K1396" t="str">
        <f>VLOOKUP($J1396,'Product_Dim (2)'!$A$2:$G$101,{3,4,5,6},FALSE)</f>
        <v>Electronics</v>
      </c>
      <c r="L1396" t="str">
        <f>VLOOKUP($J1396,'Product_Dim (2)'!$A$2:$G$101,{4,5,6},FALSE)</f>
        <v>Computer</v>
      </c>
      <c r="M1396" s="6">
        <f t="array" ref="M1396">VLOOKUP($J1396,'Product_Dim (2)'!$A$2:$G$101,{6},FALSE)</f>
        <v>86.42</v>
      </c>
      <c r="N1396">
        <f>VLOOKUP($J1396,'Product_Dim (2)'!$A$2:$G$101,7,FALSE)</f>
        <v>222</v>
      </c>
      <c r="O1396" t="s">
        <v>1744</v>
      </c>
      <c r="P1396" t="str">
        <f>VLOOKUP($O1396,'Store_Dim (2)'!$A$2:$E$21,2,FALSE)</f>
        <v>Black-Horn</v>
      </c>
      <c r="Q1396" t="str">
        <f>VLOOKUP(Table6[[#This Row],[Store_ID]],Table4[],3,FALSE)</f>
        <v>South</v>
      </c>
      <c r="R1396" t="str">
        <f>VLOOKUP(Table6[[#This Row],[Store_ID]],Table4[],4,FALSE)</f>
        <v>North Nancyview</v>
      </c>
      <c r="S1396" t="str">
        <f>VLOOKUP(Table6[[#This Row],[Store_ID]],Table4[],5,FALSE)</f>
        <v>Outlet</v>
      </c>
      <c r="T1396">
        <v>4</v>
      </c>
      <c r="U1396" s="6">
        <v>111.66</v>
      </c>
      <c r="V1396" s="10">
        <v>0.14000000000000001</v>
      </c>
      <c r="W1396" t="s">
        <v>1807</v>
      </c>
      <c r="X1396" s="6">
        <v>384.11040000000003</v>
      </c>
      <c r="AE1396"/>
    </row>
    <row r="1397" spans="1:31" x14ac:dyDescent="0.25">
      <c r="A1397" t="s">
        <v>3204</v>
      </c>
      <c r="B1397" t="str">
        <f>VLOOKUP(Table6[[#This Row],[Customer_ID]],Table1[[Customer_ID]:[Name]],2,FALSE)</f>
        <v>Stephen Fowler</v>
      </c>
      <c r="C1397" t="str">
        <f>VLOOKUP(Table6[[#This Row],[Customer_ID]],Table1[[Customer_ID]:[City]],5,FALSE)</f>
        <v>Port Mariastad</v>
      </c>
      <c r="D1397">
        <f>VLOOKUP(Table6[[#This Row],[Customer_ID]],Table1[],3,FALSE)</f>
        <v>42</v>
      </c>
      <c r="E1397" t="str">
        <f>VLOOKUP(Table6[[#This Row],[Customer_ID]],Table1[],4,FALSE)</f>
        <v>Female</v>
      </c>
      <c r="F1397" t="str">
        <f>VLOOKUP(Table6[[#This Row],[Customer_ID]],Table1[],6,FALSE)</f>
        <v>Rhode Island</v>
      </c>
      <c r="G1397" t="str">
        <f>VLOOKUP(Table6[[#This Row],[Customer_ID]],Table1[],8,FALSE)</f>
        <v>Platinum</v>
      </c>
      <c r="H1397" t="s">
        <v>876</v>
      </c>
      <c r="I1397" s="16">
        <v>45343</v>
      </c>
      <c r="J1397" t="s">
        <v>1711</v>
      </c>
      <c r="K1397" t="str">
        <f>VLOOKUP($J1397,'Product_Dim (2)'!$A$2:$G$101,{3,4,5,6},FALSE)</f>
        <v>Electronics</v>
      </c>
      <c r="L1397" t="str">
        <f>VLOOKUP($J1397,'Product_Dim (2)'!$A$2:$G$101,{4,5,6},FALSE)</f>
        <v>Accessories</v>
      </c>
      <c r="M1397" s="6">
        <f t="array" ref="M1397">VLOOKUP($J1397,'Product_Dim (2)'!$A$2:$G$101,{6},FALSE)</f>
        <v>340.14</v>
      </c>
      <c r="N1397">
        <f>VLOOKUP($J1397,'Product_Dim (2)'!$A$2:$G$101,7,FALSE)</f>
        <v>361</v>
      </c>
      <c r="O1397" t="s">
        <v>1775</v>
      </c>
      <c r="P1397" t="str">
        <f>VLOOKUP($O1397,'Store_Dim (2)'!$A$2:$E$21,2,FALSE)</f>
        <v>Aguirre-Keller</v>
      </c>
      <c r="Q1397" t="str">
        <f>VLOOKUP(Table6[[#This Row],[Store_ID]],Table4[],3,FALSE)</f>
        <v>South</v>
      </c>
      <c r="R1397" t="str">
        <f>VLOOKUP(Table6[[#This Row],[Store_ID]],Table4[],4,FALSE)</f>
        <v>Lake Michael</v>
      </c>
      <c r="S1397" t="str">
        <f>VLOOKUP(Table6[[#This Row],[Store_ID]],Table4[],5,FALSE)</f>
        <v>Online</v>
      </c>
      <c r="T1397">
        <v>1</v>
      </c>
      <c r="U1397" s="6">
        <v>413.65</v>
      </c>
      <c r="V1397" s="10">
        <v>0.1</v>
      </c>
      <c r="W1397" t="s">
        <v>1812</v>
      </c>
      <c r="X1397" s="6">
        <v>372.28500000000003</v>
      </c>
      <c r="AE1397"/>
    </row>
    <row r="1398" spans="1:31" x14ac:dyDescent="0.25">
      <c r="A1398" t="s">
        <v>3205</v>
      </c>
      <c r="B1398" t="str">
        <f>VLOOKUP(Table6[[#This Row],[Customer_ID]],Table1[[Customer_ID]:[Name]],2,FALSE)</f>
        <v>Barbara Berry</v>
      </c>
      <c r="C1398" t="str">
        <f>VLOOKUP(Table6[[#This Row],[Customer_ID]],Table1[[Customer_ID]:[City]],5,FALSE)</f>
        <v>Lake Michael</v>
      </c>
      <c r="D1398">
        <f>VLOOKUP(Table6[[#This Row],[Customer_ID]],Table1[],3,FALSE)</f>
        <v>18</v>
      </c>
      <c r="E1398" t="str">
        <f>VLOOKUP(Table6[[#This Row],[Customer_ID]],Table1[],4,FALSE)</f>
        <v>Female</v>
      </c>
      <c r="F1398" t="str">
        <f>VLOOKUP(Table6[[#This Row],[Customer_ID]],Table1[],6,FALSE)</f>
        <v>Vermont</v>
      </c>
      <c r="G1398" t="str">
        <f>VLOOKUP(Table6[[#This Row],[Customer_ID]],Table1[],8,FALSE)</f>
        <v>Platinum</v>
      </c>
      <c r="H1398" t="s">
        <v>1448</v>
      </c>
      <c r="I1398" s="16">
        <v>45744</v>
      </c>
      <c r="J1398" t="s">
        <v>1709</v>
      </c>
      <c r="K1398" t="str">
        <f>VLOOKUP($J1398,'Product_Dim (2)'!$A$2:$G$101,{3,4,5,6},FALSE)</f>
        <v>Beauty</v>
      </c>
      <c r="L1398" t="str">
        <f>VLOOKUP($J1398,'Product_Dim (2)'!$A$2:$G$101,{4,5,6},FALSE)</f>
        <v>Makeup</v>
      </c>
      <c r="M1398" s="6">
        <f t="array" ref="M1398">VLOOKUP($J1398,'Product_Dim (2)'!$A$2:$G$101,{6},FALSE)</f>
        <v>183.04</v>
      </c>
      <c r="N1398">
        <f>VLOOKUP($J1398,'Product_Dim (2)'!$A$2:$G$101,7,FALSE)</f>
        <v>457</v>
      </c>
      <c r="O1398" t="s">
        <v>1769</v>
      </c>
      <c r="P1398" t="str">
        <f>VLOOKUP($O1398,'Store_Dim (2)'!$A$2:$E$21,2,FALSE)</f>
        <v>Moore, Padilla and Butler</v>
      </c>
      <c r="Q1398" t="str">
        <f>VLOOKUP(Table6[[#This Row],[Store_ID]],Table4[],3,FALSE)</f>
        <v>South</v>
      </c>
      <c r="R1398" t="str">
        <f>VLOOKUP(Table6[[#This Row],[Store_ID]],Table4[],4,FALSE)</f>
        <v>East Johnstad</v>
      </c>
      <c r="S1398" t="str">
        <f>VLOOKUP(Table6[[#This Row],[Store_ID]],Table4[],5,FALSE)</f>
        <v>Flagship</v>
      </c>
      <c r="T1398">
        <v>1</v>
      </c>
      <c r="U1398" s="6">
        <v>317.14999999999998</v>
      </c>
      <c r="V1398" s="10">
        <v>0.24</v>
      </c>
      <c r="W1398" t="s">
        <v>1812</v>
      </c>
      <c r="X1398" s="6">
        <v>241.03399999999999</v>
      </c>
      <c r="AE1398"/>
    </row>
    <row r="1399" spans="1:31" x14ac:dyDescent="0.25">
      <c r="A1399" t="s">
        <v>3206</v>
      </c>
      <c r="B1399" t="str">
        <f>VLOOKUP(Table6[[#This Row],[Customer_ID]],Table1[[Customer_ID]:[Name]],2,FALSE)</f>
        <v>Melanie Lam</v>
      </c>
      <c r="C1399" t="str">
        <f>VLOOKUP(Table6[[#This Row],[Customer_ID]],Table1[[Customer_ID]:[City]],5,FALSE)</f>
        <v>East Michaelton</v>
      </c>
      <c r="D1399">
        <f>VLOOKUP(Table6[[#This Row],[Customer_ID]],Table1[],3,FALSE)</f>
        <v>32</v>
      </c>
      <c r="E1399" t="str">
        <f>VLOOKUP(Table6[[#This Row],[Customer_ID]],Table1[],4,FALSE)</f>
        <v>Male</v>
      </c>
      <c r="F1399" t="str">
        <f>VLOOKUP(Table6[[#This Row],[Customer_ID]],Table1[],6,FALSE)</f>
        <v>Kansas</v>
      </c>
      <c r="G1399" t="str">
        <f>VLOOKUP(Table6[[#This Row],[Customer_ID]],Table1[],8,FALSE)</f>
        <v>Silver</v>
      </c>
      <c r="H1399" t="s">
        <v>1112</v>
      </c>
      <c r="I1399" s="16">
        <v>45873</v>
      </c>
      <c r="J1399" t="s">
        <v>1707</v>
      </c>
      <c r="K1399" t="str">
        <f>VLOOKUP($J1399,'Product_Dim (2)'!$A$2:$G$101,{3,4,5,6},FALSE)</f>
        <v>Sports</v>
      </c>
      <c r="L1399" t="str">
        <f>VLOOKUP($J1399,'Product_Dim (2)'!$A$2:$G$101,{4,5,6},FALSE)</f>
        <v>Accessories</v>
      </c>
      <c r="M1399" s="6">
        <f t="array" ref="M1399">VLOOKUP($J1399,'Product_Dim (2)'!$A$2:$G$101,{6},FALSE)</f>
        <v>131.24</v>
      </c>
      <c r="N1399">
        <f>VLOOKUP($J1399,'Product_Dim (2)'!$A$2:$G$101,7,FALSE)</f>
        <v>232</v>
      </c>
      <c r="O1399" t="s">
        <v>1740</v>
      </c>
      <c r="P1399" t="str">
        <f>VLOOKUP($O1399,'Store_Dim (2)'!$A$2:$E$21,2,FALSE)</f>
        <v>Martinez, Adkins and Johnson</v>
      </c>
      <c r="Q1399" t="str">
        <f>VLOOKUP(Table6[[#This Row],[Store_ID]],Table4[],3,FALSE)</f>
        <v>North</v>
      </c>
      <c r="R1399" t="str">
        <f>VLOOKUP(Table6[[#This Row],[Store_ID]],Table4[],4,FALSE)</f>
        <v>Danielmouth</v>
      </c>
      <c r="S1399" t="str">
        <f>VLOOKUP(Table6[[#This Row],[Store_ID]],Table4[],5,FALSE)</f>
        <v>Flagship</v>
      </c>
      <c r="T1399">
        <v>3</v>
      </c>
      <c r="U1399" s="6">
        <v>642.94000000000005</v>
      </c>
      <c r="V1399" s="10">
        <v>0.05</v>
      </c>
      <c r="W1399" t="s">
        <v>1812</v>
      </c>
      <c r="X1399" s="6">
        <v>1832.3789999999999</v>
      </c>
      <c r="AE1399"/>
    </row>
    <row r="1400" spans="1:31" x14ac:dyDescent="0.25">
      <c r="A1400" t="s">
        <v>3207</v>
      </c>
      <c r="B1400" t="str">
        <f>VLOOKUP(Table6[[#This Row],[Customer_ID]],Table1[[Customer_ID]:[Name]],2,FALSE)</f>
        <v>Hayley Pope</v>
      </c>
      <c r="C1400" t="str">
        <f>VLOOKUP(Table6[[#This Row],[Customer_ID]],Table1[[Customer_ID]:[City]],5,FALSE)</f>
        <v>West Stephenville</v>
      </c>
      <c r="D1400">
        <f>VLOOKUP(Table6[[#This Row],[Customer_ID]],Table1[],3,FALSE)</f>
        <v>62</v>
      </c>
      <c r="E1400" t="str">
        <f>VLOOKUP(Table6[[#This Row],[Customer_ID]],Table1[],4,FALSE)</f>
        <v>Female</v>
      </c>
      <c r="F1400" t="str">
        <f>VLOOKUP(Table6[[#This Row],[Customer_ID]],Table1[],6,FALSE)</f>
        <v>Florida</v>
      </c>
      <c r="G1400" t="str">
        <f>VLOOKUP(Table6[[#This Row],[Customer_ID]],Table1[],8,FALSE)</f>
        <v>Bronze</v>
      </c>
      <c r="H1400" t="s">
        <v>450</v>
      </c>
      <c r="I1400" s="16">
        <v>45601</v>
      </c>
      <c r="J1400" t="s">
        <v>1645</v>
      </c>
      <c r="K1400" t="str">
        <f>VLOOKUP($J1400,'Product_Dim (2)'!$A$2:$G$101,{3,4,5,6},FALSE)</f>
        <v>Sports</v>
      </c>
      <c r="L1400" t="str">
        <f>VLOOKUP($J1400,'Product_Dim (2)'!$A$2:$G$101,{4,5,6},FALSE)</f>
        <v>Fitness</v>
      </c>
      <c r="M1400" s="6">
        <f t="array" ref="M1400">VLOOKUP($J1400,'Product_Dim (2)'!$A$2:$G$101,{6},FALSE)</f>
        <v>30.62</v>
      </c>
      <c r="N1400">
        <f>VLOOKUP($J1400,'Product_Dim (2)'!$A$2:$G$101,7,FALSE)</f>
        <v>138</v>
      </c>
      <c r="O1400" t="s">
        <v>1772</v>
      </c>
      <c r="P1400" t="str">
        <f>VLOOKUP($O1400,'Store_Dim (2)'!$A$2:$E$21,2,FALSE)</f>
        <v>Hill, Wagner and Ballard</v>
      </c>
      <c r="Q1400" t="str">
        <f>VLOOKUP(Table6[[#This Row],[Store_ID]],Table4[],3,FALSE)</f>
        <v>East</v>
      </c>
      <c r="R1400" t="str">
        <f>VLOOKUP(Table6[[#This Row],[Store_ID]],Table4[],4,FALSE)</f>
        <v>East Davidville</v>
      </c>
      <c r="S1400" t="str">
        <f>VLOOKUP(Table6[[#This Row],[Store_ID]],Table4[],5,FALSE)</f>
        <v>Online</v>
      </c>
      <c r="T1400">
        <v>4</v>
      </c>
      <c r="U1400" s="6">
        <v>559.59</v>
      </c>
      <c r="V1400" s="10">
        <v>0.19</v>
      </c>
      <c r="W1400" t="s">
        <v>1812</v>
      </c>
      <c r="X1400" s="6">
        <v>1813.0716</v>
      </c>
      <c r="AE1400"/>
    </row>
    <row r="1401" spans="1:31" x14ac:dyDescent="0.25">
      <c r="A1401" t="s">
        <v>3208</v>
      </c>
      <c r="B1401" t="str">
        <f>VLOOKUP(Table6[[#This Row],[Customer_ID]],Table1[[Customer_ID]:[Name]],2,FALSE)</f>
        <v>Ryan Hernandez</v>
      </c>
      <c r="C1401" t="str">
        <f>VLOOKUP(Table6[[#This Row],[Customer_ID]],Table1[[Customer_ID]:[City]],5,FALSE)</f>
        <v>East Donna</v>
      </c>
      <c r="D1401">
        <f>VLOOKUP(Table6[[#This Row],[Customer_ID]],Table1[],3,FALSE)</f>
        <v>30</v>
      </c>
      <c r="E1401" t="str">
        <f>VLOOKUP(Table6[[#This Row],[Customer_ID]],Table1[],4,FALSE)</f>
        <v>Male</v>
      </c>
      <c r="F1401" t="str">
        <f>VLOOKUP(Table6[[#This Row],[Customer_ID]],Table1[],6,FALSE)</f>
        <v>Nevada</v>
      </c>
      <c r="G1401" t="str">
        <f>VLOOKUP(Table6[[#This Row],[Customer_ID]],Table1[],8,FALSE)</f>
        <v>Bronze</v>
      </c>
      <c r="H1401" t="s">
        <v>394</v>
      </c>
      <c r="I1401" s="16">
        <v>45458</v>
      </c>
      <c r="J1401" t="s">
        <v>1589</v>
      </c>
      <c r="K1401" t="str">
        <f>VLOOKUP($J1401,'Product_Dim (2)'!$A$2:$G$101,{3,4,5,6},FALSE)</f>
        <v>Home</v>
      </c>
      <c r="L1401" t="str">
        <f>VLOOKUP($J1401,'Product_Dim (2)'!$A$2:$G$101,{4,5,6},FALSE)</f>
        <v>Decor</v>
      </c>
      <c r="M1401" s="6">
        <f t="array" ref="M1401">VLOOKUP($J1401,'Product_Dim (2)'!$A$2:$G$101,{6},FALSE)</f>
        <v>218.48</v>
      </c>
      <c r="N1401">
        <f>VLOOKUP($J1401,'Product_Dim (2)'!$A$2:$G$101,7,FALSE)</f>
        <v>276</v>
      </c>
      <c r="O1401" t="s">
        <v>1793</v>
      </c>
      <c r="P1401" t="str">
        <f>VLOOKUP($O1401,'Store_Dim (2)'!$A$2:$E$21,2,FALSE)</f>
        <v>Guerrero-Schmitt</v>
      </c>
      <c r="Q1401" t="str">
        <f>VLOOKUP(Table6[[#This Row],[Store_ID]],Table4[],3,FALSE)</f>
        <v>East</v>
      </c>
      <c r="R1401" t="str">
        <f>VLOOKUP(Table6[[#This Row],[Store_ID]],Table4[],4,FALSE)</f>
        <v>East Stevechester</v>
      </c>
      <c r="S1401" t="str">
        <f>VLOOKUP(Table6[[#This Row],[Store_ID]],Table4[],5,FALSE)</f>
        <v>Flagship</v>
      </c>
      <c r="T1401">
        <v>1</v>
      </c>
      <c r="U1401" s="6">
        <v>758.54</v>
      </c>
      <c r="V1401" s="10">
        <v>0.28999999999999998</v>
      </c>
      <c r="W1401" t="s">
        <v>1809</v>
      </c>
      <c r="X1401" s="6">
        <v>538.5634</v>
      </c>
      <c r="AE1401"/>
    </row>
    <row r="1402" spans="1:31" x14ac:dyDescent="0.25">
      <c r="A1402" t="s">
        <v>3209</v>
      </c>
      <c r="B1402" t="str">
        <f>VLOOKUP(Table6[[#This Row],[Customer_ID]],Table1[[Customer_ID]:[Name]],2,FALSE)</f>
        <v>Beth Martin</v>
      </c>
      <c r="C1402" t="str">
        <f>VLOOKUP(Table6[[#This Row],[Customer_ID]],Table1[[Customer_ID]:[City]],5,FALSE)</f>
        <v>Burkefurt</v>
      </c>
      <c r="D1402">
        <f>VLOOKUP(Table6[[#This Row],[Customer_ID]],Table1[],3,FALSE)</f>
        <v>34</v>
      </c>
      <c r="E1402" t="str">
        <f>VLOOKUP(Table6[[#This Row],[Customer_ID]],Table1[],4,FALSE)</f>
        <v>Female</v>
      </c>
      <c r="F1402" t="str">
        <f>VLOOKUP(Table6[[#This Row],[Customer_ID]],Table1[],6,FALSE)</f>
        <v>West Virginia</v>
      </c>
      <c r="G1402" t="str">
        <f>VLOOKUP(Table6[[#This Row],[Customer_ID]],Table1[],8,FALSE)</f>
        <v>Silver</v>
      </c>
      <c r="H1402" t="s">
        <v>1409</v>
      </c>
      <c r="I1402" s="16">
        <v>45649</v>
      </c>
      <c r="J1402" t="s">
        <v>1691</v>
      </c>
      <c r="K1402" t="str">
        <f>VLOOKUP($J1402,'Product_Dim (2)'!$A$2:$G$101,{3,4,5,6},FALSE)</f>
        <v>Home</v>
      </c>
      <c r="L1402" t="str">
        <f>VLOOKUP($J1402,'Product_Dim (2)'!$A$2:$G$101,{4,5,6},FALSE)</f>
        <v>Kitchen</v>
      </c>
      <c r="M1402" s="6">
        <f t="array" ref="M1402">VLOOKUP($J1402,'Product_Dim (2)'!$A$2:$G$101,{6},FALSE)</f>
        <v>143.43</v>
      </c>
      <c r="N1402">
        <f>VLOOKUP($J1402,'Product_Dim (2)'!$A$2:$G$101,7,FALSE)</f>
        <v>58</v>
      </c>
      <c r="O1402" t="s">
        <v>1784</v>
      </c>
      <c r="P1402" t="str">
        <f>VLOOKUP($O1402,'Store_Dim (2)'!$A$2:$E$21,2,FALSE)</f>
        <v>Shelton PLC</v>
      </c>
      <c r="Q1402" t="str">
        <f>VLOOKUP(Table6[[#This Row],[Store_ID]],Table4[],3,FALSE)</f>
        <v>North</v>
      </c>
      <c r="R1402" t="str">
        <f>VLOOKUP(Table6[[#This Row],[Store_ID]],Table4[],4,FALSE)</f>
        <v>East Jenniferstad</v>
      </c>
      <c r="S1402" t="str">
        <f>VLOOKUP(Table6[[#This Row],[Store_ID]],Table4[],5,FALSE)</f>
        <v>Flagship</v>
      </c>
      <c r="T1402">
        <v>4</v>
      </c>
      <c r="U1402" s="6">
        <v>643.96</v>
      </c>
      <c r="V1402" s="10">
        <v>0.16</v>
      </c>
      <c r="W1402" t="s">
        <v>1809</v>
      </c>
      <c r="X1402" s="6">
        <v>2163.7055999999998</v>
      </c>
      <c r="AE1402"/>
    </row>
    <row r="1403" spans="1:31" x14ac:dyDescent="0.25">
      <c r="A1403" t="s">
        <v>3210</v>
      </c>
      <c r="B1403" t="str">
        <f>VLOOKUP(Table6[[#This Row],[Customer_ID]],Table1[[Customer_ID]:[Name]],2,FALSE)</f>
        <v>Brian Hammond</v>
      </c>
      <c r="C1403" t="str">
        <f>VLOOKUP(Table6[[#This Row],[Customer_ID]],Table1[[Customer_ID]:[City]],5,FALSE)</f>
        <v>North Nicholas</v>
      </c>
      <c r="D1403">
        <f>VLOOKUP(Table6[[#This Row],[Customer_ID]],Table1[],3,FALSE)</f>
        <v>56</v>
      </c>
      <c r="E1403" t="str">
        <f>VLOOKUP(Table6[[#This Row],[Customer_ID]],Table1[],4,FALSE)</f>
        <v>Female</v>
      </c>
      <c r="F1403" t="str">
        <f>VLOOKUP(Table6[[#This Row],[Customer_ID]],Table1[],6,FALSE)</f>
        <v>Texas</v>
      </c>
      <c r="G1403" t="str">
        <f>VLOOKUP(Table6[[#This Row],[Customer_ID]],Table1[],8,FALSE)</f>
        <v>Gold</v>
      </c>
      <c r="H1403" t="s">
        <v>773</v>
      </c>
      <c r="I1403" s="16">
        <v>45653</v>
      </c>
      <c r="J1403" t="s">
        <v>1579</v>
      </c>
      <c r="K1403" t="str">
        <f>VLOOKUP($J1403,'Product_Dim (2)'!$A$2:$G$101,{3,4,5,6},FALSE)</f>
        <v>Sports</v>
      </c>
      <c r="L1403" t="str">
        <f>VLOOKUP($J1403,'Product_Dim (2)'!$A$2:$G$101,{4,5,6},FALSE)</f>
        <v>Outdoor</v>
      </c>
      <c r="M1403" s="6">
        <f t="array" ref="M1403">VLOOKUP($J1403,'Product_Dim (2)'!$A$2:$G$101,{6},FALSE)</f>
        <v>166.06</v>
      </c>
      <c r="N1403">
        <f>VLOOKUP($J1403,'Product_Dim (2)'!$A$2:$G$101,7,FALSE)</f>
        <v>340</v>
      </c>
      <c r="O1403" t="s">
        <v>1769</v>
      </c>
      <c r="P1403" t="str">
        <f>VLOOKUP($O1403,'Store_Dim (2)'!$A$2:$E$21,2,FALSE)</f>
        <v>Moore, Padilla and Butler</v>
      </c>
      <c r="Q1403" t="str">
        <f>VLOOKUP(Table6[[#This Row],[Store_ID]],Table4[],3,FALSE)</f>
        <v>South</v>
      </c>
      <c r="R1403" t="str">
        <f>VLOOKUP(Table6[[#This Row],[Store_ID]],Table4[],4,FALSE)</f>
        <v>East Johnstad</v>
      </c>
      <c r="S1403" t="str">
        <f>VLOOKUP(Table6[[#This Row],[Store_ID]],Table4[],5,FALSE)</f>
        <v>Flagship</v>
      </c>
      <c r="T1403">
        <v>1</v>
      </c>
      <c r="U1403" s="6">
        <v>882.73</v>
      </c>
      <c r="V1403" s="10">
        <v>0.1</v>
      </c>
      <c r="W1403" t="s">
        <v>1807</v>
      </c>
      <c r="X1403" s="6">
        <v>794.45699999999999</v>
      </c>
      <c r="AE1403"/>
    </row>
    <row r="1404" spans="1:31" x14ac:dyDescent="0.25">
      <c r="A1404" t="s">
        <v>3211</v>
      </c>
      <c r="B1404" t="str">
        <f>VLOOKUP(Table6[[#This Row],[Customer_ID]],Table1[[Customer_ID]:[Name]],2,FALSE)</f>
        <v>Andrew Smith</v>
      </c>
      <c r="C1404" t="str">
        <f>VLOOKUP(Table6[[#This Row],[Customer_ID]],Table1[[Customer_ID]:[City]],5,FALSE)</f>
        <v>East Matthew</v>
      </c>
      <c r="D1404">
        <f>VLOOKUP(Table6[[#This Row],[Customer_ID]],Table1[],3,FALSE)</f>
        <v>60</v>
      </c>
      <c r="E1404" t="str">
        <f>VLOOKUP(Table6[[#This Row],[Customer_ID]],Table1[],4,FALSE)</f>
        <v>Male</v>
      </c>
      <c r="F1404" t="str">
        <f>VLOOKUP(Table6[[#This Row],[Customer_ID]],Table1[],6,FALSE)</f>
        <v>Wisconsin</v>
      </c>
      <c r="G1404" t="str">
        <f>VLOOKUP(Table6[[#This Row],[Customer_ID]],Table1[],8,FALSE)</f>
        <v>Bronze</v>
      </c>
      <c r="H1404" t="s">
        <v>1012</v>
      </c>
      <c r="I1404" s="16">
        <v>45378</v>
      </c>
      <c r="J1404" t="s">
        <v>1713</v>
      </c>
      <c r="K1404" t="str">
        <f>VLOOKUP($J1404,'Product_Dim (2)'!$A$2:$G$101,{3,4,5,6},FALSE)</f>
        <v>Clothing</v>
      </c>
      <c r="L1404" t="str">
        <f>VLOOKUP($J1404,'Product_Dim (2)'!$A$2:$G$101,{4,5,6},FALSE)</f>
        <v>Footwear</v>
      </c>
      <c r="M1404" s="6">
        <f t="array" ref="M1404">VLOOKUP($J1404,'Product_Dim (2)'!$A$2:$G$101,{6},FALSE)</f>
        <v>438.25</v>
      </c>
      <c r="N1404">
        <f>VLOOKUP($J1404,'Product_Dim (2)'!$A$2:$G$101,7,FALSE)</f>
        <v>496</v>
      </c>
      <c r="O1404" t="s">
        <v>1796</v>
      </c>
      <c r="P1404" t="str">
        <f>VLOOKUP($O1404,'Store_Dim (2)'!$A$2:$E$21,2,FALSE)</f>
        <v>Mann-Austin</v>
      </c>
      <c r="Q1404" t="str">
        <f>VLOOKUP(Table6[[#This Row],[Store_ID]],Table4[],3,FALSE)</f>
        <v>East</v>
      </c>
      <c r="R1404" t="str">
        <f>VLOOKUP(Table6[[#This Row],[Store_ID]],Table4[],4,FALSE)</f>
        <v>Vasquezborough</v>
      </c>
      <c r="S1404" t="str">
        <f>VLOOKUP(Table6[[#This Row],[Store_ID]],Table4[],5,FALSE)</f>
        <v>Online</v>
      </c>
      <c r="T1404">
        <v>2</v>
      </c>
      <c r="U1404" s="6">
        <v>600.03</v>
      </c>
      <c r="V1404" s="10">
        <v>0.26</v>
      </c>
      <c r="W1404" t="s">
        <v>1809</v>
      </c>
      <c r="X1404" s="6">
        <v>888.0444</v>
      </c>
      <c r="AE1404"/>
    </row>
    <row r="1405" spans="1:31" x14ac:dyDescent="0.25">
      <c r="A1405" t="s">
        <v>3212</v>
      </c>
      <c r="B1405" t="str">
        <f>VLOOKUP(Table6[[#This Row],[Customer_ID]],Table1[[Customer_ID]:[Name]],2,FALSE)</f>
        <v>Paul Zamora</v>
      </c>
      <c r="C1405" t="str">
        <f>VLOOKUP(Table6[[#This Row],[Customer_ID]],Table1[[Customer_ID]:[City]],5,FALSE)</f>
        <v>North Larryfurt</v>
      </c>
      <c r="D1405">
        <f>VLOOKUP(Table6[[#This Row],[Customer_ID]],Table1[],3,FALSE)</f>
        <v>59</v>
      </c>
      <c r="E1405" t="str">
        <f>VLOOKUP(Table6[[#This Row],[Customer_ID]],Table1[],4,FALSE)</f>
        <v>Male</v>
      </c>
      <c r="F1405" t="str">
        <f>VLOOKUP(Table6[[#This Row],[Customer_ID]],Table1[],6,FALSE)</f>
        <v>North Dakota</v>
      </c>
      <c r="G1405" t="str">
        <f>VLOOKUP(Table6[[#This Row],[Customer_ID]],Table1[],8,FALSE)</f>
        <v>Platinum</v>
      </c>
      <c r="H1405" t="s">
        <v>521</v>
      </c>
      <c r="I1405" s="16">
        <v>45638</v>
      </c>
      <c r="J1405" t="s">
        <v>1639</v>
      </c>
      <c r="K1405" t="str">
        <f>VLOOKUP($J1405,'Product_Dim (2)'!$A$2:$G$101,{3,4,5,6},FALSE)</f>
        <v>Sports</v>
      </c>
      <c r="L1405" t="str">
        <f>VLOOKUP($J1405,'Product_Dim (2)'!$A$2:$G$101,{4,5,6},FALSE)</f>
        <v>Accessories</v>
      </c>
      <c r="M1405" s="6">
        <f t="array" ref="M1405">VLOOKUP($J1405,'Product_Dim (2)'!$A$2:$G$101,{6},FALSE)</f>
        <v>434.84</v>
      </c>
      <c r="N1405">
        <f>VLOOKUP($J1405,'Product_Dim (2)'!$A$2:$G$101,7,FALSE)</f>
        <v>185</v>
      </c>
      <c r="O1405" t="s">
        <v>1756</v>
      </c>
      <c r="P1405" t="str">
        <f>VLOOKUP($O1405,'Store_Dim (2)'!$A$2:$E$21,2,FALSE)</f>
        <v>Gray Ltd</v>
      </c>
      <c r="Q1405" t="str">
        <f>VLOOKUP(Table6[[#This Row],[Store_ID]],Table4[],3,FALSE)</f>
        <v>North</v>
      </c>
      <c r="R1405" t="str">
        <f>VLOOKUP(Table6[[#This Row],[Store_ID]],Table4[],4,FALSE)</f>
        <v>New Michaelchester</v>
      </c>
      <c r="S1405" t="str">
        <f>VLOOKUP(Table6[[#This Row],[Store_ID]],Table4[],5,FALSE)</f>
        <v>Outlet</v>
      </c>
      <c r="T1405">
        <v>2</v>
      </c>
      <c r="U1405" s="6">
        <v>628.83000000000004</v>
      </c>
      <c r="V1405" s="10">
        <v>7.0000000000000007E-2</v>
      </c>
      <c r="W1405" t="s">
        <v>1809</v>
      </c>
      <c r="X1405" s="6">
        <v>1169.6238000000001</v>
      </c>
      <c r="AE1405"/>
    </row>
    <row r="1406" spans="1:31" x14ac:dyDescent="0.25">
      <c r="A1406" t="s">
        <v>3213</v>
      </c>
      <c r="B1406" t="str">
        <f>VLOOKUP(Table6[[#This Row],[Customer_ID]],Table1[[Customer_ID]:[Name]],2,FALSE)</f>
        <v>Michelle Rogers</v>
      </c>
      <c r="C1406" t="str">
        <f>VLOOKUP(Table6[[#This Row],[Customer_ID]],Table1[[Customer_ID]:[City]],5,FALSE)</f>
        <v>East Jessicaborough</v>
      </c>
      <c r="D1406">
        <f>VLOOKUP(Table6[[#This Row],[Customer_ID]],Table1[],3,FALSE)</f>
        <v>56</v>
      </c>
      <c r="E1406" t="str">
        <f>VLOOKUP(Table6[[#This Row],[Customer_ID]],Table1[],4,FALSE)</f>
        <v>Male</v>
      </c>
      <c r="F1406" t="str">
        <f>VLOOKUP(Table6[[#This Row],[Customer_ID]],Table1[],6,FALSE)</f>
        <v>Hawaii</v>
      </c>
      <c r="G1406" t="str">
        <f>VLOOKUP(Table6[[#This Row],[Customer_ID]],Table1[],8,FALSE)</f>
        <v>Platinum</v>
      </c>
      <c r="H1406" t="s">
        <v>573</v>
      </c>
      <c r="I1406" s="16">
        <v>45277</v>
      </c>
      <c r="J1406" t="s">
        <v>1693</v>
      </c>
      <c r="K1406" t="str">
        <f>VLOOKUP($J1406,'Product_Dim (2)'!$A$2:$G$101,{3,4,5,6},FALSE)</f>
        <v>Sports</v>
      </c>
      <c r="L1406" t="str">
        <f>VLOOKUP($J1406,'Product_Dim (2)'!$A$2:$G$101,{4,5,6},FALSE)</f>
        <v>Equipment</v>
      </c>
      <c r="M1406" s="6">
        <f t="array" ref="M1406">VLOOKUP($J1406,'Product_Dim (2)'!$A$2:$G$101,{6},FALSE)</f>
        <v>285.54000000000002</v>
      </c>
      <c r="N1406">
        <f>VLOOKUP($J1406,'Product_Dim (2)'!$A$2:$G$101,7,FALSE)</f>
        <v>358</v>
      </c>
      <c r="O1406" t="s">
        <v>1769</v>
      </c>
      <c r="P1406" t="str">
        <f>VLOOKUP($O1406,'Store_Dim (2)'!$A$2:$E$21,2,FALSE)</f>
        <v>Moore, Padilla and Butler</v>
      </c>
      <c r="Q1406" t="str">
        <f>VLOOKUP(Table6[[#This Row],[Store_ID]],Table4[],3,FALSE)</f>
        <v>South</v>
      </c>
      <c r="R1406" t="str">
        <f>VLOOKUP(Table6[[#This Row],[Store_ID]],Table4[],4,FALSE)</f>
        <v>East Johnstad</v>
      </c>
      <c r="S1406" t="str">
        <f>VLOOKUP(Table6[[#This Row],[Store_ID]],Table4[],5,FALSE)</f>
        <v>Flagship</v>
      </c>
      <c r="T1406">
        <v>3</v>
      </c>
      <c r="U1406" s="6">
        <v>113.87</v>
      </c>
      <c r="V1406" s="10">
        <v>0.21</v>
      </c>
      <c r="W1406" t="s">
        <v>1812</v>
      </c>
      <c r="X1406" s="6">
        <v>269.87189999999998</v>
      </c>
      <c r="AE1406"/>
    </row>
    <row r="1407" spans="1:31" x14ac:dyDescent="0.25">
      <c r="A1407" t="s">
        <v>3214</v>
      </c>
      <c r="B1407" t="str">
        <f>VLOOKUP(Table6[[#This Row],[Customer_ID]],Table1[[Customer_ID]:[Name]],2,FALSE)</f>
        <v>Luke Parks</v>
      </c>
      <c r="C1407" t="str">
        <f>VLOOKUP(Table6[[#This Row],[Customer_ID]],Table1[[Customer_ID]:[City]],5,FALSE)</f>
        <v>West Mario</v>
      </c>
      <c r="D1407">
        <f>VLOOKUP(Table6[[#This Row],[Customer_ID]],Table1[],3,FALSE)</f>
        <v>60</v>
      </c>
      <c r="E1407" t="str">
        <f>VLOOKUP(Table6[[#This Row],[Customer_ID]],Table1[],4,FALSE)</f>
        <v>Female</v>
      </c>
      <c r="F1407" t="str">
        <f>VLOOKUP(Table6[[#This Row],[Customer_ID]],Table1[],6,FALSE)</f>
        <v>New Hampshire</v>
      </c>
      <c r="G1407" t="str">
        <f>VLOOKUP(Table6[[#This Row],[Customer_ID]],Table1[],8,FALSE)</f>
        <v>Silver</v>
      </c>
      <c r="H1407" t="s">
        <v>1284</v>
      </c>
      <c r="I1407" s="16">
        <v>45351</v>
      </c>
      <c r="J1407" t="s">
        <v>1675</v>
      </c>
      <c r="K1407" t="str">
        <f>VLOOKUP($J1407,'Product_Dim (2)'!$A$2:$G$101,{3,4,5,6},FALSE)</f>
        <v>Sports</v>
      </c>
      <c r="L1407" t="str">
        <f>VLOOKUP($J1407,'Product_Dim (2)'!$A$2:$G$101,{4,5,6},FALSE)</f>
        <v>Fitness</v>
      </c>
      <c r="M1407" s="6">
        <f t="array" ref="M1407">VLOOKUP($J1407,'Product_Dim (2)'!$A$2:$G$101,{6},FALSE)</f>
        <v>477.61</v>
      </c>
      <c r="N1407">
        <f>VLOOKUP($J1407,'Product_Dim (2)'!$A$2:$G$101,7,FALSE)</f>
        <v>300</v>
      </c>
      <c r="O1407" t="s">
        <v>1762</v>
      </c>
      <c r="P1407" t="str">
        <f>VLOOKUP($O1407,'Store_Dim (2)'!$A$2:$E$21,2,FALSE)</f>
        <v>Martinez-Mullins</v>
      </c>
      <c r="Q1407" t="str">
        <f>VLOOKUP(Table6[[#This Row],[Store_ID]],Table4[],3,FALSE)</f>
        <v>South</v>
      </c>
      <c r="R1407" t="str">
        <f>VLOOKUP(Table6[[#This Row],[Store_ID]],Table4[],4,FALSE)</f>
        <v>Williamsfurt</v>
      </c>
      <c r="S1407" t="str">
        <f>VLOOKUP(Table6[[#This Row],[Store_ID]],Table4[],5,FALSE)</f>
        <v>Online</v>
      </c>
      <c r="T1407">
        <v>4</v>
      </c>
      <c r="U1407" s="6">
        <v>282.07</v>
      </c>
      <c r="V1407" s="10">
        <v>0.18</v>
      </c>
      <c r="W1407" t="s">
        <v>1809</v>
      </c>
      <c r="X1407" s="6">
        <v>925.18960000000004</v>
      </c>
      <c r="AE1407"/>
    </row>
    <row r="1408" spans="1:31" x14ac:dyDescent="0.25">
      <c r="A1408" t="s">
        <v>3215</v>
      </c>
      <c r="B1408" t="str">
        <f>VLOOKUP(Table6[[#This Row],[Customer_ID]],Table1[[Customer_ID]:[Name]],2,FALSE)</f>
        <v>Maria Sanchez</v>
      </c>
      <c r="C1408" t="str">
        <f>VLOOKUP(Table6[[#This Row],[Customer_ID]],Table1[[Customer_ID]:[City]],5,FALSE)</f>
        <v>East Peterbury</v>
      </c>
      <c r="D1408">
        <f>VLOOKUP(Table6[[#This Row],[Customer_ID]],Table1[],3,FALSE)</f>
        <v>46</v>
      </c>
      <c r="E1408" t="str">
        <f>VLOOKUP(Table6[[#This Row],[Customer_ID]],Table1[],4,FALSE)</f>
        <v>Male</v>
      </c>
      <c r="F1408" t="str">
        <f>VLOOKUP(Table6[[#This Row],[Customer_ID]],Table1[],6,FALSE)</f>
        <v>North Dakota</v>
      </c>
      <c r="G1408" t="str">
        <f>VLOOKUP(Table6[[#This Row],[Customer_ID]],Table1[],8,FALSE)</f>
        <v>Bronze</v>
      </c>
      <c r="H1408" t="s">
        <v>518</v>
      </c>
      <c r="I1408" s="16">
        <v>45290</v>
      </c>
      <c r="J1408" t="s">
        <v>1639</v>
      </c>
      <c r="K1408" t="str">
        <f>VLOOKUP($J1408,'Product_Dim (2)'!$A$2:$G$101,{3,4,5,6},FALSE)</f>
        <v>Sports</v>
      </c>
      <c r="L1408" t="str">
        <f>VLOOKUP($J1408,'Product_Dim (2)'!$A$2:$G$101,{4,5,6},FALSE)</f>
        <v>Accessories</v>
      </c>
      <c r="M1408" s="6">
        <f t="array" ref="M1408">VLOOKUP($J1408,'Product_Dim (2)'!$A$2:$G$101,{6},FALSE)</f>
        <v>434.84</v>
      </c>
      <c r="N1408">
        <f>VLOOKUP($J1408,'Product_Dim (2)'!$A$2:$G$101,7,FALSE)</f>
        <v>185</v>
      </c>
      <c r="O1408" t="s">
        <v>1759</v>
      </c>
      <c r="P1408" t="str">
        <f>VLOOKUP($O1408,'Store_Dim (2)'!$A$2:$E$21,2,FALSE)</f>
        <v>Benson-Elliott</v>
      </c>
      <c r="Q1408" t="str">
        <f>VLOOKUP(Table6[[#This Row],[Store_ID]],Table4[],3,FALSE)</f>
        <v>East</v>
      </c>
      <c r="R1408" t="str">
        <f>VLOOKUP(Table6[[#This Row],[Store_ID]],Table4[],4,FALSE)</f>
        <v>Port Josephberg</v>
      </c>
      <c r="S1408" t="str">
        <f>VLOOKUP(Table6[[#This Row],[Store_ID]],Table4[],5,FALSE)</f>
        <v>Online</v>
      </c>
      <c r="T1408">
        <v>3</v>
      </c>
      <c r="U1408" s="6">
        <v>676.77</v>
      </c>
      <c r="V1408" s="10">
        <v>0.17</v>
      </c>
      <c r="W1408" t="s">
        <v>1809</v>
      </c>
      <c r="X1408" s="6">
        <v>1685.1573000000001</v>
      </c>
      <c r="AE1408"/>
    </row>
    <row r="1409" spans="1:31" x14ac:dyDescent="0.25">
      <c r="A1409" t="s">
        <v>3216</v>
      </c>
      <c r="B1409" t="str">
        <f>VLOOKUP(Table6[[#This Row],[Customer_ID]],Table1[[Customer_ID]:[Name]],2,FALSE)</f>
        <v>George Davis</v>
      </c>
      <c r="C1409" t="str">
        <f>VLOOKUP(Table6[[#This Row],[Customer_ID]],Table1[[Customer_ID]:[City]],5,FALSE)</f>
        <v xml:space="preserve">    lake lisa</v>
      </c>
      <c r="D1409">
        <f>VLOOKUP(Table6[[#This Row],[Customer_ID]],Table1[],3,FALSE)</f>
        <v>50</v>
      </c>
      <c r="E1409" t="str">
        <f>VLOOKUP(Table6[[#This Row],[Customer_ID]],Table1[],4,FALSE)</f>
        <v>Female</v>
      </c>
      <c r="F1409" t="str">
        <f>VLOOKUP(Table6[[#This Row],[Customer_ID]],Table1[],6,FALSE)</f>
        <v>Massachusetts</v>
      </c>
      <c r="G1409" t="str">
        <f>VLOOKUP(Table6[[#This Row],[Customer_ID]],Table1[],8,FALSE)</f>
        <v>Bronze</v>
      </c>
      <c r="H1409" t="s">
        <v>707</v>
      </c>
      <c r="I1409" s="16">
        <v>45638</v>
      </c>
      <c r="J1409" t="s">
        <v>1543</v>
      </c>
      <c r="K1409" t="str">
        <f>VLOOKUP($J1409,'Product_Dim (2)'!$A$2:$G$101,{3,4,5,6},FALSE)</f>
        <v>Home</v>
      </c>
      <c r="L1409" t="str">
        <f>VLOOKUP($J1409,'Product_Dim (2)'!$A$2:$G$101,{4,5,6},FALSE)</f>
        <v>Lighting</v>
      </c>
      <c r="M1409" s="6">
        <f t="array" ref="M1409">VLOOKUP($J1409,'Product_Dim (2)'!$A$2:$G$101,{6},FALSE)</f>
        <v>218.86</v>
      </c>
      <c r="N1409">
        <f>VLOOKUP($J1409,'Product_Dim (2)'!$A$2:$G$101,7,FALSE)</f>
        <v>170</v>
      </c>
      <c r="O1409" t="s">
        <v>1787</v>
      </c>
      <c r="P1409" t="str">
        <f>VLOOKUP($O1409,'Store_Dim (2)'!$A$2:$E$21,2,FALSE)</f>
        <v>Frederick-Wright</v>
      </c>
      <c r="Q1409" t="str">
        <f>VLOOKUP(Table6[[#This Row],[Store_ID]],Table4[],3,FALSE)</f>
        <v>West</v>
      </c>
      <c r="R1409" t="str">
        <f>VLOOKUP(Table6[[#This Row],[Store_ID]],Table4[],4,FALSE)</f>
        <v>New Jimmymouth</v>
      </c>
      <c r="S1409" t="str">
        <f>VLOOKUP(Table6[[#This Row],[Store_ID]],Table4[],5,FALSE)</f>
        <v>Flagship</v>
      </c>
      <c r="T1409">
        <v>2</v>
      </c>
      <c r="U1409" s="6">
        <v>362.7</v>
      </c>
      <c r="V1409" s="10">
        <v>0.09</v>
      </c>
      <c r="W1409" t="s">
        <v>1807</v>
      </c>
      <c r="X1409" s="6">
        <v>660.11400000000003</v>
      </c>
      <c r="AE1409"/>
    </row>
    <row r="1410" spans="1:31" x14ac:dyDescent="0.25">
      <c r="A1410" t="s">
        <v>3217</v>
      </c>
      <c r="B1410" t="str">
        <f>VLOOKUP(Table6[[#This Row],[Customer_ID]],Table1[[Customer_ID]:[Name]],2,FALSE)</f>
        <v>Matthew Hanna</v>
      </c>
      <c r="C1410" t="str">
        <f>VLOOKUP(Table6[[#This Row],[Customer_ID]],Table1[[Customer_ID]:[City]],5,FALSE)</f>
        <v>Gonzalezbury</v>
      </c>
      <c r="D1410">
        <f>VLOOKUP(Table6[[#This Row],[Customer_ID]],Table1[],3,FALSE)</f>
        <v>33</v>
      </c>
      <c r="E1410" t="str">
        <f>VLOOKUP(Table6[[#This Row],[Customer_ID]],Table1[],4,FALSE)</f>
        <v>Female</v>
      </c>
      <c r="F1410" t="str">
        <f>VLOOKUP(Table6[[#This Row],[Customer_ID]],Table1[],6,FALSE)</f>
        <v>Michigan</v>
      </c>
      <c r="G1410" t="str">
        <f>VLOOKUP(Table6[[#This Row],[Customer_ID]],Table1[],8,FALSE)</f>
        <v>Platinum</v>
      </c>
      <c r="H1410" t="s">
        <v>456</v>
      </c>
      <c r="I1410" s="16">
        <v>45679</v>
      </c>
      <c r="J1410" t="s">
        <v>1557</v>
      </c>
      <c r="K1410" t="str">
        <f>VLOOKUP($J1410,'Product_Dim (2)'!$A$2:$G$101,{3,4,5,6},FALSE)</f>
        <v>Electronics</v>
      </c>
      <c r="L1410" t="str">
        <f>VLOOKUP($J1410,'Product_Dim (2)'!$A$2:$G$101,{4,5,6},FALSE)</f>
        <v>Accessories</v>
      </c>
      <c r="M1410" s="6">
        <f t="array" ref="M1410">VLOOKUP($J1410,'Product_Dim (2)'!$A$2:$G$101,{6},FALSE)</f>
        <v>242.23</v>
      </c>
      <c r="N1410">
        <f>VLOOKUP($J1410,'Product_Dim (2)'!$A$2:$G$101,7,FALSE)</f>
        <v>453</v>
      </c>
      <c r="O1410" t="s">
        <v>1744</v>
      </c>
      <c r="P1410" t="str">
        <f>VLOOKUP($O1410,'Store_Dim (2)'!$A$2:$E$21,2,FALSE)</f>
        <v>Black-Horn</v>
      </c>
      <c r="Q1410" t="str">
        <f>VLOOKUP(Table6[[#This Row],[Store_ID]],Table4[],3,FALSE)</f>
        <v>South</v>
      </c>
      <c r="R1410" t="str">
        <f>VLOOKUP(Table6[[#This Row],[Store_ID]],Table4[],4,FALSE)</f>
        <v>North Nancyview</v>
      </c>
      <c r="S1410" t="str">
        <f>VLOOKUP(Table6[[#This Row],[Store_ID]],Table4[],5,FALSE)</f>
        <v>Outlet</v>
      </c>
      <c r="T1410">
        <v>1</v>
      </c>
      <c r="U1410" s="6">
        <v>908.5</v>
      </c>
      <c r="V1410" s="10">
        <v>0.2</v>
      </c>
      <c r="W1410" t="s">
        <v>1812</v>
      </c>
      <c r="X1410" s="6">
        <v>726.80000000000007</v>
      </c>
      <c r="AE1410"/>
    </row>
    <row r="1411" spans="1:31" x14ac:dyDescent="0.25">
      <c r="A1411" t="s">
        <v>3218</v>
      </c>
      <c r="B1411" t="str">
        <f>VLOOKUP(Table6[[#This Row],[Customer_ID]],Table1[[Customer_ID]:[Name]],2,FALSE)</f>
        <v>Amber Mcclain</v>
      </c>
      <c r="C1411" t="str">
        <f>VLOOKUP(Table6[[#This Row],[Customer_ID]],Table1[[Customer_ID]:[City]],5,FALSE)</f>
        <v>Brendaburgh</v>
      </c>
      <c r="D1411">
        <f>VLOOKUP(Table6[[#This Row],[Customer_ID]],Table1[],3,FALSE)</f>
        <v>58</v>
      </c>
      <c r="E1411" t="str">
        <f>VLOOKUP(Table6[[#This Row],[Customer_ID]],Table1[],4,FALSE)</f>
        <v>Male</v>
      </c>
      <c r="F1411" t="str">
        <f>VLOOKUP(Table6[[#This Row],[Customer_ID]],Table1[],6,FALSE)</f>
        <v>Florida</v>
      </c>
      <c r="G1411" t="str">
        <f>VLOOKUP(Table6[[#This Row],[Customer_ID]],Table1[],8,FALSE)</f>
        <v>Silver</v>
      </c>
      <c r="H1411" t="s">
        <v>244</v>
      </c>
      <c r="I1411" s="16">
        <v>45296</v>
      </c>
      <c r="J1411" t="s">
        <v>1581</v>
      </c>
      <c r="K1411" t="str">
        <f>VLOOKUP($J1411,'Product_Dim (2)'!$A$2:$G$101,{3,4,5,6},FALSE)</f>
        <v>Clothing</v>
      </c>
      <c r="L1411" t="str">
        <f>VLOOKUP($J1411,'Product_Dim (2)'!$A$2:$G$101,{4,5,6},FALSE)</f>
        <v>Accessories</v>
      </c>
      <c r="M1411" s="6">
        <f t="array" ref="M1411">VLOOKUP($J1411,'Product_Dim (2)'!$A$2:$G$101,{6},FALSE)</f>
        <v>174.02</v>
      </c>
      <c r="N1411">
        <f>VLOOKUP($J1411,'Product_Dim (2)'!$A$2:$G$101,7,FALSE)</f>
        <v>268</v>
      </c>
      <c r="O1411" t="s">
        <v>1784</v>
      </c>
      <c r="P1411" t="str">
        <f>VLOOKUP($O1411,'Store_Dim (2)'!$A$2:$E$21,2,FALSE)</f>
        <v>Shelton PLC</v>
      </c>
      <c r="Q1411" t="str">
        <f>VLOOKUP(Table6[[#This Row],[Store_ID]],Table4[],3,FALSE)</f>
        <v>North</v>
      </c>
      <c r="R1411" t="str">
        <f>VLOOKUP(Table6[[#This Row],[Store_ID]],Table4[],4,FALSE)</f>
        <v>East Jenniferstad</v>
      </c>
      <c r="S1411" t="str">
        <f>VLOOKUP(Table6[[#This Row],[Store_ID]],Table4[],5,FALSE)</f>
        <v>Flagship</v>
      </c>
      <c r="T1411">
        <v>2</v>
      </c>
      <c r="U1411" s="6">
        <v>795.37</v>
      </c>
      <c r="V1411" s="10">
        <v>0.2</v>
      </c>
      <c r="W1411" t="s">
        <v>1812</v>
      </c>
      <c r="X1411" s="6">
        <v>1272.5920000000001</v>
      </c>
      <c r="AE1411"/>
    </row>
    <row r="1412" spans="1:31" x14ac:dyDescent="0.25">
      <c r="A1412" t="s">
        <v>3219</v>
      </c>
      <c r="B1412" t="str">
        <f>VLOOKUP(Table6[[#This Row],[Customer_ID]],Table1[[Customer_ID]:[Name]],2,FALSE)</f>
        <v>Justin Cross</v>
      </c>
      <c r="C1412" t="str">
        <f>VLOOKUP(Table6[[#This Row],[Customer_ID]],Table1[[Customer_ID]:[City]],5,FALSE)</f>
        <v>North Anthonychester</v>
      </c>
      <c r="D1412">
        <f>VLOOKUP(Table6[[#This Row],[Customer_ID]],Table1[],3,FALSE)</f>
        <v>62</v>
      </c>
      <c r="E1412" t="str">
        <f>VLOOKUP(Table6[[#This Row],[Customer_ID]],Table1[],4,FALSE)</f>
        <v>Female</v>
      </c>
      <c r="F1412" t="str">
        <f>VLOOKUP(Table6[[#This Row],[Customer_ID]],Table1[],6,FALSE)</f>
        <v>Nevada</v>
      </c>
      <c r="G1412" t="str">
        <f>VLOOKUP(Table6[[#This Row],[Customer_ID]],Table1[],8,FALSE)</f>
        <v>Bronze</v>
      </c>
      <c r="H1412" t="s">
        <v>482</v>
      </c>
      <c r="I1412" s="16">
        <v>45760</v>
      </c>
      <c r="J1412" t="s">
        <v>1601</v>
      </c>
      <c r="K1412" t="str">
        <f>VLOOKUP($J1412,'Product_Dim (2)'!$A$2:$G$101,{3,4,5,6},FALSE)</f>
        <v>Home</v>
      </c>
      <c r="L1412" t="str">
        <f>VLOOKUP($J1412,'Product_Dim (2)'!$A$2:$G$101,{4,5,6},FALSE)</f>
        <v>Lighting</v>
      </c>
      <c r="M1412" s="6">
        <f t="array" ref="M1412">VLOOKUP($J1412,'Product_Dim (2)'!$A$2:$G$101,{6},FALSE)</f>
        <v>382.22</v>
      </c>
      <c r="N1412">
        <f>VLOOKUP($J1412,'Product_Dim (2)'!$A$2:$G$101,7,FALSE)</f>
        <v>329</v>
      </c>
      <c r="O1412" t="s">
        <v>1752</v>
      </c>
      <c r="P1412" t="str">
        <f>VLOOKUP($O1412,'Store_Dim (2)'!$A$2:$E$21,2,FALSE)</f>
        <v>Alexander Group</v>
      </c>
      <c r="Q1412" t="str">
        <f>VLOOKUP(Table6[[#This Row],[Store_ID]],Table4[],3,FALSE)</f>
        <v>South</v>
      </c>
      <c r="R1412" t="str">
        <f>VLOOKUP(Table6[[#This Row],[Store_ID]],Table4[],4,FALSE)</f>
        <v>Port Sharon</v>
      </c>
      <c r="S1412" t="str">
        <f>VLOOKUP(Table6[[#This Row],[Store_ID]],Table4[],5,FALSE)</f>
        <v>Online</v>
      </c>
      <c r="T1412">
        <v>2</v>
      </c>
      <c r="U1412" s="6">
        <v>326.85000000000002</v>
      </c>
      <c r="V1412" s="10">
        <v>0.17</v>
      </c>
      <c r="W1412" t="s">
        <v>1812</v>
      </c>
      <c r="X1412" s="6">
        <v>542.57100000000003</v>
      </c>
      <c r="AE1412"/>
    </row>
    <row r="1413" spans="1:31" x14ac:dyDescent="0.25">
      <c r="A1413" t="s">
        <v>3220</v>
      </c>
      <c r="B1413" t="str">
        <f>VLOOKUP(Table6[[#This Row],[Customer_ID]],Table1[[Customer_ID]:[Name]],2,FALSE)</f>
        <v>Charles Miller</v>
      </c>
      <c r="C1413" t="str">
        <f>VLOOKUP(Table6[[#This Row],[Customer_ID]],Table1[[Customer_ID]:[City]],5,FALSE)</f>
        <v>Lake Allisonborough</v>
      </c>
      <c r="D1413">
        <f>VLOOKUP(Table6[[#This Row],[Customer_ID]],Table1[],3,FALSE)</f>
        <v>26</v>
      </c>
      <c r="E1413" t="str">
        <f>VLOOKUP(Table6[[#This Row],[Customer_ID]],Table1[],4,FALSE)</f>
        <v>Male</v>
      </c>
      <c r="F1413" t="str">
        <f>VLOOKUP(Table6[[#This Row],[Customer_ID]],Table1[],6,FALSE)</f>
        <v>Iowa</v>
      </c>
      <c r="G1413" t="str">
        <f>VLOOKUP(Table6[[#This Row],[Customer_ID]],Table1[],8,FALSE)</f>
        <v>Silver</v>
      </c>
      <c r="H1413" t="s">
        <v>1086</v>
      </c>
      <c r="I1413" s="16">
        <v>45603</v>
      </c>
      <c r="J1413" t="s">
        <v>1643</v>
      </c>
      <c r="K1413" t="str">
        <f>VLOOKUP($J1413,'Product_Dim (2)'!$A$2:$G$101,{3,4,5,6},FALSE)</f>
        <v>Home</v>
      </c>
      <c r="L1413" t="str">
        <f>VLOOKUP($J1413,'Product_Dim (2)'!$A$2:$G$101,{4,5,6},FALSE)</f>
        <v>Decor</v>
      </c>
      <c r="M1413" s="6">
        <f t="array" ref="M1413">VLOOKUP($J1413,'Product_Dim (2)'!$A$2:$G$101,{6},FALSE)</f>
        <v>461.47</v>
      </c>
      <c r="N1413">
        <f>VLOOKUP($J1413,'Product_Dim (2)'!$A$2:$G$101,7,FALSE)</f>
        <v>190</v>
      </c>
      <c r="O1413" t="s">
        <v>1782</v>
      </c>
      <c r="P1413" t="str">
        <f>VLOOKUP($O1413,'Store_Dim (2)'!$A$2:$E$21,2,FALSE)</f>
        <v>Mcdonald Inc</v>
      </c>
      <c r="Q1413" t="str">
        <f>VLOOKUP(Table6[[#This Row],[Store_ID]],Table4[],3,FALSE)</f>
        <v>South</v>
      </c>
      <c r="R1413" t="str">
        <f>VLOOKUP(Table6[[#This Row],[Store_ID]],Table4[],4,FALSE)</f>
        <v>Christopherland</v>
      </c>
      <c r="S1413" t="str">
        <f>VLOOKUP(Table6[[#This Row],[Store_ID]],Table4[],5,FALSE)</f>
        <v>Outlet</v>
      </c>
      <c r="T1413">
        <v>3</v>
      </c>
      <c r="U1413" s="6">
        <v>169.43</v>
      </c>
      <c r="V1413" s="10">
        <v>0.19</v>
      </c>
      <c r="W1413" t="s">
        <v>1807</v>
      </c>
      <c r="X1413" s="6">
        <v>411.71490000000011</v>
      </c>
      <c r="AE1413"/>
    </row>
    <row r="1414" spans="1:31" x14ac:dyDescent="0.25">
      <c r="A1414" t="s">
        <v>3221</v>
      </c>
      <c r="B1414" t="str">
        <f>VLOOKUP(Table6[[#This Row],[Customer_ID]],Table1[[Customer_ID]:[Name]],2,FALSE)</f>
        <v>Joseph Jones</v>
      </c>
      <c r="C1414" t="str">
        <f>VLOOKUP(Table6[[#This Row],[Customer_ID]],Table1[[Customer_ID]:[City]],5,FALSE)</f>
        <v>North Matthew</v>
      </c>
      <c r="D1414">
        <f>VLOOKUP(Table6[[#This Row],[Customer_ID]],Table1[],3,FALSE)</f>
        <v>21</v>
      </c>
      <c r="E1414" t="str">
        <f>VLOOKUP(Table6[[#This Row],[Customer_ID]],Table1[],4,FALSE)</f>
        <v>Male</v>
      </c>
      <c r="F1414" t="str">
        <f>VLOOKUP(Table6[[#This Row],[Customer_ID]],Table1[],6,FALSE)</f>
        <v>Illinois</v>
      </c>
      <c r="G1414" t="str">
        <f>VLOOKUP(Table6[[#This Row],[Customer_ID]],Table1[],8,FALSE)</f>
        <v>Bronze</v>
      </c>
      <c r="H1414" t="s">
        <v>539</v>
      </c>
      <c r="I1414" s="16">
        <v>45413</v>
      </c>
      <c r="J1414" t="s">
        <v>1697</v>
      </c>
      <c r="K1414" t="str">
        <f>VLOOKUP($J1414,'Product_Dim (2)'!$A$2:$G$101,{3,4,5,6},FALSE)</f>
        <v>Beauty</v>
      </c>
      <c r="L1414" t="str">
        <f>VLOOKUP($J1414,'Product_Dim (2)'!$A$2:$G$101,{4,5,6},FALSE)</f>
        <v>Skincare</v>
      </c>
      <c r="M1414" s="6">
        <f t="array" ref="M1414">VLOOKUP($J1414,'Product_Dim (2)'!$A$2:$G$101,{6},FALSE)</f>
        <v>250.41615384615383</v>
      </c>
      <c r="N1414">
        <f>VLOOKUP($J1414,'Product_Dim (2)'!$A$2:$G$101,7,FALSE)</f>
        <v>159</v>
      </c>
      <c r="O1414" t="s">
        <v>1759</v>
      </c>
      <c r="P1414" t="str">
        <f>VLOOKUP($O1414,'Store_Dim (2)'!$A$2:$E$21,2,FALSE)</f>
        <v>Benson-Elliott</v>
      </c>
      <c r="Q1414" t="str">
        <f>VLOOKUP(Table6[[#This Row],[Store_ID]],Table4[],3,FALSE)</f>
        <v>East</v>
      </c>
      <c r="R1414" t="str">
        <f>VLOOKUP(Table6[[#This Row],[Store_ID]],Table4[],4,FALSE)</f>
        <v>Port Josephberg</v>
      </c>
      <c r="S1414" t="str">
        <f>VLOOKUP(Table6[[#This Row],[Store_ID]],Table4[],5,FALSE)</f>
        <v>Online</v>
      </c>
      <c r="T1414">
        <v>1</v>
      </c>
      <c r="U1414" s="6">
        <v>254.47</v>
      </c>
      <c r="V1414" s="10">
        <v>0.1</v>
      </c>
      <c r="W1414" t="s">
        <v>1807</v>
      </c>
      <c r="X1414" s="6">
        <v>229.023</v>
      </c>
      <c r="AE1414"/>
    </row>
    <row r="1415" spans="1:31" x14ac:dyDescent="0.25">
      <c r="A1415" t="s">
        <v>3222</v>
      </c>
      <c r="B1415" t="str">
        <f>VLOOKUP(Table6[[#This Row],[Customer_ID]],Table1[[Customer_ID]:[Name]],2,FALSE)</f>
        <v>Luke Parks</v>
      </c>
      <c r="C1415" t="str">
        <f>VLOOKUP(Table6[[#This Row],[Customer_ID]],Table1[[Customer_ID]:[City]],5,FALSE)</f>
        <v>West Mario</v>
      </c>
      <c r="D1415">
        <f>VLOOKUP(Table6[[#This Row],[Customer_ID]],Table1[],3,FALSE)</f>
        <v>60</v>
      </c>
      <c r="E1415" t="str">
        <f>VLOOKUP(Table6[[#This Row],[Customer_ID]],Table1[],4,FALSE)</f>
        <v>Female</v>
      </c>
      <c r="F1415" t="str">
        <f>VLOOKUP(Table6[[#This Row],[Customer_ID]],Table1[],6,FALSE)</f>
        <v>New Hampshire</v>
      </c>
      <c r="G1415" t="str">
        <f>VLOOKUP(Table6[[#This Row],[Customer_ID]],Table1[],8,FALSE)</f>
        <v>Silver</v>
      </c>
      <c r="H1415" t="s">
        <v>1284</v>
      </c>
      <c r="I1415" s="16">
        <v>45506</v>
      </c>
      <c r="J1415" t="s">
        <v>1581</v>
      </c>
      <c r="K1415" t="str">
        <f>VLOOKUP($J1415,'Product_Dim (2)'!$A$2:$G$101,{3,4,5,6},FALSE)</f>
        <v>Clothing</v>
      </c>
      <c r="L1415" t="str">
        <f>VLOOKUP($J1415,'Product_Dim (2)'!$A$2:$G$101,{4,5,6},FALSE)</f>
        <v>Accessories</v>
      </c>
      <c r="M1415" s="6">
        <f t="array" ref="M1415">VLOOKUP($J1415,'Product_Dim (2)'!$A$2:$G$101,{6},FALSE)</f>
        <v>174.02</v>
      </c>
      <c r="N1415">
        <f>VLOOKUP($J1415,'Product_Dim (2)'!$A$2:$G$101,7,FALSE)</f>
        <v>268</v>
      </c>
      <c r="O1415" t="s">
        <v>1787</v>
      </c>
      <c r="P1415" t="str">
        <f>VLOOKUP($O1415,'Store_Dim (2)'!$A$2:$E$21,2,FALSE)</f>
        <v>Frederick-Wright</v>
      </c>
      <c r="Q1415" t="str">
        <f>VLOOKUP(Table6[[#This Row],[Store_ID]],Table4[],3,FALSE)</f>
        <v>West</v>
      </c>
      <c r="R1415" t="str">
        <f>VLOOKUP(Table6[[#This Row],[Store_ID]],Table4[],4,FALSE)</f>
        <v>New Jimmymouth</v>
      </c>
      <c r="S1415" t="str">
        <f>VLOOKUP(Table6[[#This Row],[Store_ID]],Table4[],5,FALSE)</f>
        <v>Flagship</v>
      </c>
      <c r="T1415">
        <v>4</v>
      </c>
      <c r="U1415" s="6">
        <v>627.73</v>
      </c>
      <c r="V1415" s="10">
        <v>0.11</v>
      </c>
      <c r="W1415" t="s">
        <v>1812</v>
      </c>
      <c r="X1415" s="6">
        <v>2234.7188000000001</v>
      </c>
      <c r="AE1415"/>
    </row>
    <row r="1416" spans="1:31" x14ac:dyDescent="0.25">
      <c r="A1416" t="s">
        <v>3223</v>
      </c>
      <c r="B1416" t="str">
        <f>VLOOKUP(Table6[[#This Row],[Customer_ID]],Table1[[Customer_ID]:[Name]],2,FALSE)</f>
        <v>Michael Garner</v>
      </c>
      <c r="C1416" t="str">
        <f>VLOOKUP(Table6[[#This Row],[Customer_ID]],Table1[[Customer_ID]:[City]],5,FALSE)</f>
        <v>Port Crystal</v>
      </c>
      <c r="D1416">
        <f>VLOOKUP(Table6[[#This Row],[Customer_ID]],Table1[],3,FALSE)</f>
        <v>21</v>
      </c>
      <c r="E1416" t="str">
        <f>VLOOKUP(Table6[[#This Row],[Customer_ID]],Table1[],4,FALSE)</f>
        <v>Female</v>
      </c>
      <c r="F1416" t="str">
        <f>VLOOKUP(Table6[[#This Row],[Customer_ID]],Table1[],6,FALSE)</f>
        <v>New Hampshire</v>
      </c>
      <c r="G1416" t="str">
        <f>VLOOKUP(Table6[[#This Row],[Customer_ID]],Table1[],8,FALSE)</f>
        <v>Platinum</v>
      </c>
      <c r="H1416" t="s">
        <v>1147</v>
      </c>
      <c r="I1416" s="16">
        <v>45394</v>
      </c>
      <c r="J1416" t="s">
        <v>1593</v>
      </c>
      <c r="K1416" t="str">
        <f>VLOOKUP($J1416,'Product_Dim (2)'!$A$2:$G$101,{3,4,5,6},FALSE)</f>
        <v>Sports</v>
      </c>
      <c r="L1416" t="str">
        <f>VLOOKUP($J1416,'Product_Dim (2)'!$A$2:$G$101,{4,5,6},FALSE)</f>
        <v>Team Sports</v>
      </c>
      <c r="M1416" s="6">
        <f t="array" ref="M1416">VLOOKUP($J1416,'Product_Dim (2)'!$A$2:$G$101,{6},FALSE)</f>
        <v>204.39</v>
      </c>
      <c r="N1416">
        <f>VLOOKUP($J1416,'Product_Dim (2)'!$A$2:$G$101,7,FALSE)</f>
        <v>281</v>
      </c>
      <c r="O1416" t="s">
        <v>1796</v>
      </c>
      <c r="P1416" t="str">
        <f>VLOOKUP($O1416,'Store_Dim (2)'!$A$2:$E$21,2,FALSE)</f>
        <v>Mann-Austin</v>
      </c>
      <c r="Q1416" t="str">
        <f>VLOOKUP(Table6[[#This Row],[Store_ID]],Table4[],3,FALSE)</f>
        <v>East</v>
      </c>
      <c r="R1416" t="str">
        <f>VLOOKUP(Table6[[#This Row],[Store_ID]],Table4[],4,FALSE)</f>
        <v>Vasquezborough</v>
      </c>
      <c r="S1416" t="str">
        <f>VLOOKUP(Table6[[#This Row],[Store_ID]],Table4[],5,FALSE)</f>
        <v>Online</v>
      </c>
      <c r="T1416">
        <v>4</v>
      </c>
      <c r="U1416" s="6">
        <v>327.25</v>
      </c>
      <c r="V1416" s="10">
        <v>0.13</v>
      </c>
      <c r="W1416" t="s">
        <v>1812</v>
      </c>
      <c r="X1416" s="6">
        <v>1138.83</v>
      </c>
      <c r="AE1416"/>
    </row>
    <row r="1417" spans="1:31" x14ac:dyDescent="0.25">
      <c r="A1417" t="s">
        <v>3224</v>
      </c>
      <c r="B1417" t="str">
        <f>VLOOKUP(Table6[[#This Row],[Customer_ID]],Table1[[Customer_ID]:[Name]],2,FALSE)</f>
        <v>Cameron Simpson</v>
      </c>
      <c r="C1417" t="str">
        <f>VLOOKUP(Table6[[#This Row],[Customer_ID]],Table1[[Customer_ID]:[City]],5,FALSE)</f>
        <v>Michaelfort</v>
      </c>
      <c r="D1417">
        <f>VLOOKUP(Table6[[#This Row],[Customer_ID]],Table1[],3,FALSE)</f>
        <v>46</v>
      </c>
      <c r="E1417" t="str">
        <f>VLOOKUP(Table6[[#This Row],[Customer_ID]],Table1[],4,FALSE)</f>
        <v>Male</v>
      </c>
      <c r="F1417" t="str">
        <f>VLOOKUP(Table6[[#This Row],[Customer_ID]],Table1[],6,FALSE)</f>
        <v>Indiana</v>
      </c>
      <c r="G1417" t="str">
        <f>VLOOKUP(Table6[[#This Row],[Customer_ID]],Table1[],8,FALSE)</f>
        <v>Platinum</v>
      </c>
      <c r="H1417" t="s">
        <v>485</v>
      </c>
      <c r="I1417" s="16">
        <v>45755</v>
      </c>
      <c r="J1417" t="s">
        <v>1649</v>
      </c>
      <c r="K1417" t="str">
        <f>VLOOKUP($J1417,'Product_Dim (2)'!$A$2:$G$101,{3,4,5,6},FALSE)</f>
        <v>Beauty</v>
      </c>
      <c r="L1417" t="str">
        <f>VLOOKUP($J1417,'Product_Dim (2)'!$A$2:$G$101,{4,5,6},FALSE)</f>
        <v>Haircare</v>
      </c>
      <c r="M1417" s="6">
        <f t="array" ref="M1417">VLOOKUP($J1417,'Product_Dim (2)'!$A$2:$G$101,{6},FALSE)</f>
        <v>17.309999999999999</v>
      </c>
      <c r="N1417">
        <f>VLOOKUP($J1417,'Product_Dim (2)'!$A$2:$G$101,7,FALSE)</f>
        <v>399</v>
      </c>
      <c r="O1417" t="s">
        <v>1775</v>
      </c>
      <c r="P1417" t="str">
        <f>VLOOKUP($O1417,'Store_Dim (2)'!$A$2:$E$21,2,FALSE)</f>
        <v>Aguirre-Keller</v>
      </c>
      <c r="Q1417" t="str">
        <f>VLOOKUP(Table6[[#This Row],[Store_ID]],Table4[],3,FALSE)</f>
        <v>South</v>
      </c>
      <c r="R1417" t="str">
        <f>VLOOKUP(Table6[[#This Row],[Store_ID]],Table4[],4,FALSE)</f>
        <v>Lake Michael</v>
      </c>
      <c r="S1417" t="str">
        <f>VLOOKUP(Table6[[#This Row],[Store_ID]],Table4[],5,FALSE)</f>
        <v>Online</v>
      </c>
      <c r="T1417">
        <v>4</v>
      </c>
      <c r="U1417" s="6">
        <v>511.43</v>
      </c>
      <c r="V1417" s="10">
        <v>0.18</v>
      </c>
      <c r="W1417" t="s">
        <v>1812</v>
      </c>
      <c r="X1417" s="6">
        <v>1677.4903999999999</v>
      </c>
      <c r="AE1417"/>
    </row>
    <row r="1418" spans="1:31" x14ac:dyDescent="0.25">
      <c r="A1418" t="s">
        <v>3225</v>
      </c>
      <c r="B1418" t="str">
        <f>VLOOKUP(Table6[[#This Row],[Customer_ID]],Table1[[Customer_ID]:[Name]],2,FALSE)</f>
        <v>Jason Wheeler</v>
      </c>
      <c r="C1418" t="str">
        <f>VLOOKUP(Table6[[#This Row],[Customer_ID]],Table1[[Customer_ID]:[City]],5,FALSE)</f>
        <v>Carolview</v>
      </c>
      <c r="D1418">
        <f>VLOOKUP(Table6[[#This Row],[Customer_ID]],Table1[],3,FALSE)</f>
        <v>47</v>
      </c>
      <c r="E1418" t="str">
        <f>VLOOKUP(Table6[[#This Row],[Customer_ID]],Table1[],4,FALSE)</f>
        <v>Female</v>
      </c>
      <c r="F1418" t="str">
        <f>VLOOKUP(Table6[[#This Row],[Customer_ID]],Table1[],6,FALSE)</f>
        <v>Illinois</v>
      </c>
      <c r="G1418" t="str">
        <f>VLOOKUP(Table6[[#This Row],[Customer_ID]],Table1[],8,FALSE)</f>
        <v>Platinum</v>
      </c>
      <c r="H1418" t="s">
        <v>545</v>
      </c>
      <c r="I1418" s="16">
        <v>45473</v>
      </c>
      <c r="J1418" t="s">
        <v>1657</v>
      </c>
      <c r="K1418" t="str">
        <f>VLOOKUP($J1418,'Product_Dim (2)'!$A$2:$G$101,{3,4,5,6},FALSE)</f>
        <v>Beauty</v>
      </c>
      <c r="L1418" t="str">
        <f>VLOOKUP($J1418,'Product_Dim (2)'!$A$2:$G$101,{4,5,6},FALSE)</f>
        <v>Skincare</v>
      </c>
      <c r="M1418" s="6">
        <f t="array" ref="M1418">VLOOKUP($J1418,'Product_Dim (2)'!$A$2:$G$101,{6},FALSE)</f>
        <v>266.86</v>
      </c>
      <c r="N1418">
        <f>VLOOKUP($J1418,'Product_Dim (2)'!$A$2:$G$101,7,FALSE)</f>
        <v>458</v>
      </c>
      <c r="O1418" t="s">
        <v>1790</v>
      </c>
      <c r="P1418" t="str">
        <f>VLOOKUP($O1418,'Store_Dim (2)'!$A$2:$E$21,2,FALSE)</f>
        <v>Holloway Ltd</v>
      </c>
      <c r="Q1418" t="str">
        <f>VLOOKUP(Table6[[#This Row],[Store_ID]],Table4[],3,FALSE)</f>
        <v>North</v>
      </c>
      <c r="R1418" t="str">
        <f>VLOOKUP(Table6[[#This Row],[Store_ID]],Table4[],4,FALSE)</f>
        <v>Bensonhaven</v>
      </c>
      <c r="S1418" t="str">
        <f>VLOOKUP(Table6[[#This Row],[Store_ID]],Table4[],5,FALSE)</f>
        <v>Flagship</v>
      </c>
      <c r="T1418">
        <v>4</v>
      </c>
      <c r="U1418" s="6">
        <v>194.67</v>
      </c>
      <c r="V1418" s="10">
        <v>0.23</v>
      </c>
      <c r="W1418" t="s">
        <v>1809</v>
      </c>
      <c r="X1418" s="6">
        <v>599.58359999999993</v>
      </c>
      <c r="AE1418"/>
    </row>
    <row r="1419" spans="1:31" x14ac:dyDescent="0.25">
      <c r="A1419" t="s">
        <v>3226</v>
      </c>
      <c r="B1419" t="str">
        <f>VLOOKUP(Table6[[#This Row],[Customer_ID]],Table1[[Customer_ID]:[Name]],2,FALSE)</f>
        <v>Alyssa Vargas</v>
      </c>
      <c r="C1419" t="str">
        <f>VLOOKUP(Table6[[#This Row],[Customer_ID]],Table1[[Customer_ID]:[City]],5,FALSE)</f>
        <v>New Kathrynland</v>
      </c>
      <c r="D1419">
        <f>VLOOKUP(Table6[[#This Row],[Customer_ID]],Table1[],3,FALSE)</f>
        <v>53</v>
      </c>
      <c r="E1419" t="str">
        <f>VLOOKUP(Table6[[#This Row],[Customer_ID]],Table1[],4,FALSE)</f>
        <v>Male</v>
      </c>
      <c r="F1419" t="str">
        <f>VLOOKUP(Table6[[#This Row],[Customer_ID]],Table1[],6,FALSE)</f>
        <v>Montana</v>
      </c>
      <c r="G1419" t="str">
        <f>VLOOKUP(Table6[[#This Row],[Customer_ID]],Table1[],8,FALSE)</f>
        <v>Platinum</v>
      </c>
      <c r="H1419" t="s">
        <v>218</v>
      </c>
      <c r="I1419" s="16">
        <v>45304</v>
      </c>
      <c r="J1419" t="s">
        <v>1577</v>
      </c>
      <c r="K1419" t="str">
        <f>VLOOKUP($J1419,'Product_Dim (2)'!$A$2:$G$101,{3,4,5,6},FALSE)</f>
        <v>Clothing</v>
      </c>
      <c r="L1419" t="str">
        <f>VLOOKUP($J1419,'Product_Dim (2)'!$A$2:$G$101,{4,5,6},FALSE)</f>
        <v>Tops</v>
      </c>
      <c r="M1419" s="6">
        <f t="array" ref="M1419">VLOOKUP($J1419,'Product_Dim (2)'!$A$2:$G$101,{6},FALSE)</f>
        <v>265.73266666666666</v>
      </c>
      <c r="N1419">
        <f>VLOOKUP($J1419,'Product_Dim (2)'!$A$2:$G$101,7,FALSE)</f>
        <v>360</v>
      </c>
      <c r="O1419" t="s">
        <v>1740</v>
      </c>
      <c r="P1419" t="str">
        <f>VLOOKUP($O1419,'Store_Dim (2)'!$A$2:$E$21,2,FALSE)</f>
        <v>Martinez, Adkins and Johnson</v>
      </c>
      <c r="Q1419" t="str">
        <f>VLOOKUP(Table6[[#This Row],[Store_ID]],Table4[],3,FALSE)</f>
        <v>North</v>
      </c>
      <c r="R1419" t="str">
        <f>VLOOKUP(Table6[[#This Row],[Store_ID]],Table4[],4,FALSE)</f>
        <v>Danielmouth</v>
      </c>
      <c r="S1419" t="str">
        <f>VLOOKUP(Table6[[#This Row],[Store_ID]],Table4[],5,FALSE)</f>
        <v>Flagship</v>
      </c>
      <c r="T1419">
        <v>2</v>
      </c>
      <c r="U1419" s="6">
        <v>54.51</v>
      </c>
      <c r="V1419" s="10">
        <v>7.0000000000000007E-2</v>
      </c>
      <c r="W1419" t="s">
        <v>1807</v>
      </c>
      <c r="X1419" s="6">
        <v>101.3886</v>
      </c>
      <c r="AE1419"/>
    </row>
    <row r="1420" spans="1:31" x14ac:dyDescent="0.25">
      <c r="A1420" t="s">
        <v>3227</v>
      </c>
      <c r="B1420" t="str">
        <f>VLOOKUP(Table6[[#This Row],[Customer_ID]],Table1[[Customer_ID]:[Name]],2,FALSE)</f>
        <v>Nathan Campbell</v>
      </c>
      <c r="C1420" t="str">
        <f>VLOOKUP(Table6[[#This Row],[Customer_ID]],Table1[[Customer_ID]:[City]],5,FALSE)</f>
        <v>Rodrigueztown</v>
      </c>
      <c r="D1420">
        <f>VLOOKUP(Table6[[#This Row],[Customer_ID]],Table1[],3,FALSE)</f>
        <v>37</v>
      </c>
      <c r="E1420" t="str">
        <f>VLOOKUP(Table6[[#This Row],[Customer_ID]],Table1[],4,FALSE)</f>
        <v>Male</v>
      </c>
      <c r="F1420" t="str">
        <f>VLOOKUP(Table6[[#This Row],[Customer_ID]],Table1[],6,FALSE)</f>
        <v>Oklahoma</v>
      </c>
      <c r="G1420" t="str">
        <f>VLOOKUP(Table6[[#This Row],[Customer_ID]],Table1[],8,FALSE)</f>
        <v>Gold</v>
      </c>
      <c r="H1420" t="s">
        <v>275</v>
      </c>
      <c r="I1420" s="16">
        <v>45557</v>
      </c>
      <c r="J1420" t="s">
        <v>1655</v>
      </c>
      <c r="K1420" t="str">
        <f>VLOOKUP($J1420,'Product_Dim (2)'!$A$2:$G$101,{3,4,5,6},FALSE)</f>
        <v>Electronics</v>
      </c>
      <c r="L1420" t="str">
        <f>VLOOKUP($J1420,'Product_Dim (2)'!$A$2:$G$101,{4,5,6},FALSE)</f>
        <v>Computer</v>
      </c>
      <c r="M1420" s="6">
        <f t="array" ref="M1420">VLOOKUP($J1420,'Product_Dim (2)'!$A$2:$G$101,{6},FALSE)</f>
        <v>86.42</v>
      </c>
      <c r="N1420">
        <f>VLOOKUP($J1420,'Product_Dim (2)'!$A$2:$G$101,7,FALSE)</f>
        <v>222</v>
      </c>
      <c r="O1420" t="s">
        <v>1775</v>
      </c>
      <c r="P1420" t="str">
        <f>VLOOKUP($O1420,'Store_Dim (2)'!$A$2:$E$21,2,FALSE)</f>
        <v>Aguirre-Keller</v>
      </c>
      <c r="Q1420" t="str">
        <f>VLOOKUP(Table6[[#This Row],[Store_ID]],Table4[],3,FALSE)</f>
        <v>South</v>
      </c>
      <c r="R1420" t="str">
        <f>VLOOKUP(Table6[[#This Row],[Store_ID]],Table4[],4,FALSE)</f>
        <v>Lake Michael</v>
      </c>
      <c r="S1420" t="str">
        <f>VLOOKUP(Table6[[#This Row],[Store_ID]],Table4[],5,FALSE)</f>
        <v>Online</v>
      </c>
      <c r="T1420">
        <v>4</v>
      </c>
      <c r="U1420" s="6">
        <v>964</v>
      </c>
      <c r="V1420" s="10">
        <v>0.14000000000000001</v>
      </c>
      <c r="W1420" t="s">
        <v>1809</v>
      </c>
      <c r="X1420" s="6">
        <v>3316.16</v>
      </c>
      <c r="AE1420"/>
    </row>
    <row r="1421" spans="1:31" x14ac:dyDescent="0.25">
      <c r="A1421" t="s">
        <v>3228</v>
      </c>
      <c r="B1421" t="str">
        <f>VLOOKUP(Table6[[#This Row],[Customer_ID]],Table1[[Customer_ID]:[Name]],2,FALSE)</f>
        <v>Eric Vega</v>
      </c>
      <c r="C1421" t="str">
        <f>VLOOKUP(Table6[[#This Row],[Customer_ID]],Table1[[Customer_ID]:[City]],5,FALSE)</f>
        <v>Williamsonland</v>
      </c>
      <c r="D1421">
        <f>VLOOKUP(Table6[[#This Row],[Customer_ID]],Table1[],3,FALSE)</f>
        <v>50</v>
      </c>
      <c r="E1421" t="str">
        <f>VLOOKUP(Table6[[#This Row],[Customer_ID]],Table1[],4,FALSE)</f>
        <v>Male</v>
      </c>
      <c r="F1421" t="str">
        <f>VLOOKUP(Table6[[#This Row],[Customer_ID]],Table1[],6,FALSE)</f>
        <v>Kansas</v>
      </c>
      <c r="G1421" t="str">
        <f>VLOOKUP(Table6[[#This Row],[Customer_ID]],Table1[],8,FALSE)</f>
        <v>Gold</v>
      </c>
      <c r="H1421" t="s">
        <v>156</v>
      </c>
      <c r="I1421" s="16">
        <v>45527</v>
      </c>
      <c r="J1421" t="s">
        <v>1709</v>
      </c>
      <c r="K1421" t="str">
        <f>VLOOKUP($J1421,'Product_Dim (2)'!$A$2:$G$101,{3,4,5,6},FALSE)</f>
        <v>Beauty</v>
      </c>
      <c r="L1421" t="str">
        <f>VLOOKUP($J1421,'Product_Dim (2)'!$A$2:$G$101,{4,5,6},FALSE)</f>
        <v>Makeup</v>
      </c>
      <c r="M1421" s="6">
        <f t="array" ref="M1421">VLOOKUP($J1421,'Product_Dim (2)'!$A$2:$G$101,{6},FALSE)</f>
        <v>183.04</v>
      </c>
      <c r="N1421">
        <f>VLOOKUP($J1421,'Product_Dim (2)'!$A$2:$G$101,7,FALSE)</f>
        <v>457</v>
      </c>
      <c r="O1421" t="s">
        <v>1752</v>
      </c>
      <c r="P1421" t="str">
        <f>VLOOKUP($O1421,'Store_Dim (2)'!$A$2:$E$21,2,FALSE)</f>
        <v>Alexander Group</v>
      </c>
      <c r="Q1421" t="str">
        <f>VLOOKUP(Table6[[#This Row],[Store_ID]],Table4[],3,FALSE)</f>
        <v>South</v>
      </c>
      <c r="R1421" t="str">
        <f>VLOOKUP(Table6[[#This Row],[Store_ID]],Table4[],4,FALSE)</f>
        <v>Port Sharon</v>
      </c>
      <c r="S1421" t="str">
        <f>VLOOKUP(Table6[[#This Row],[Store_ID]],Table4[],5,FALSE)</f>
        <v>Online</v>
      </c>
      <c r="T1421">
        <v>1</v>
      </c>
      <c r="U1421" s="6">
        <v>170.12</v>
      </c>
      <c r="V1421" s="10">
        <v>0.26</v>
      </c>
      <c r="W1421" t="s">
        <v>1809</v>
      </c>
      <c r="X1421" s="6">
        <v>125.8888</v>
      </c>
      <c r="AE1421"/>
    </row>
    <row r="1422" spans="1:31" x14ac:dyDescent="0.25">
      <c r="A1422" t="s">
        <v>3229</v>
      </c>
      <c r="B1422" t="str">
        <f>VLOOKUP(Table6[[#This Row],[Customer_ID]],Table1[[Customer_ID]:[Name]],2,FALSE)</f>
        <v>Patrick Roberts</v>
      </c>
      <c r="C1422" t="str">
        <f>VLOOKUP(Table6[[#This Row],[Customer_ID]],Table1[[Customer_ID]:[City]],5,FALSE)</f>
        <v>Jaredville</v>
      </c>
      <c r="D1422">
        <f>VLOOKUP(Table6[[#This Row],[Customer_ID]],Table1[],3,FALSE)</f>
        <v>41</v>
      </c>
      <c r="E1422" t="str">
        <f>VLOOKUP(Table6[[#This Row],[Customer_ID]],Table1[],4,FALSE)</f>
        <v>Female</v>
      </c>
      <c r="F1422" t="str">
        <f>VLOOKUP(Table6[[#This Row],[Customer_ID]],Table1[],6,FALSE)</f>
        <v>Missouri</v>
      </c>
      <c r="G1422" t="str">
        <f>VLOOKUP(Table6[[#This Row],[Customer_ID]],Table1[],8,FALSE)</f>
        <v>Platinum</v>
      </c>
      <c r="H1422" t="s">
        <v>506</v>
      </c>
      <c r="I1422" s="16">
        <v>45875</v>
      </c>
      <c r="J1422" t="s">
        <v>1637</v>
      </c>
      <c r="K1422" t="str">
        <f>VLOOKUP($J1422,'Product_Dim (2)'!$A$2:$G$101,{3,4,5,6},FALSE)</f>
        <v>Clothing</v>
      </c>
      <c r="L1422" t="str">
        <f>VLOOKUP($J1422,'Product_Dim (2)'!$A$2:$G$101,{4,5,6},FALSE)</f>
        <v>Bottoms</v>
      </c>
      <c r="M1422" s="6">
        <f t="array" ref="M1422">VLOOKUP($J1422,'Product_Dim (2)'!$A$2:$G$101,{6},FALSE)</f>
        <v>386.56</v>
      </c>
      <c r="N1422">
        <f>VLOOKUP($J1422,'Product_Dim (2)'!$A$2:$G$101,7,FALSE)</f>
        <v>125</v>
      </c>
      <c r="O1422" t="s">
        <v>1796</v>
      </c>
      <c r="P1422" t="str">
        <f>VLOOKUP($O1422,'Store_Dim (2)'!$A$2:$E$21,2,FALSE)</f>
        <v>Mann-Austin</v>
      </c>
      <c r="Q1422" t="str">
        <f>VLOOKUP(Table6[[#This Row],[Store_ID]],Table4[],3,FALSE)</f>
        <v>East</v>
      </c>
      <c r="R1422" t="str">
        <f>VLOOKUP(Table6[[#This Row],[Store_ID]],Table4[],4,FALSE)</f>
        <v>Vasquezborough</v>
      </c>
      <c r="S1422" t="str">
        <f>VLOOKUP(Table6[[#This Row],[Store_ID]],Table4[],5,FALSE)</f>
        <v>Online</v>
      </c>
      <c r="T1422">
        <v>2</v>
      </c>
      <c r="U1422" s="6">
        <v>664.5</v>
      </c>
      <c r="V1422" s="10">
        <v>0.23</v>
      </c>
      <c r="W1422" t="s">
        <v>1807</v>
      </c>
      <c r="X1422" s="6">
        <v>1023.33</v>
      </c>
      <c r="AE1422"/>
    </row>
    <row r="1423" spans="1:31" x14ac:dyDescent="0.25">
      <c r="A1423" t="s">
        <v>3230</v>
      </c>
      <c r="B1423" t="str">
        <f>VLOOKUP(Table6[[#This Row],[Customer_ID]],Table1[[Customer_ID]:[Name]],2,FALSE)</f>
        <v>Michael Garner</v>
      </c>
      <c r="C1423" t="str">
        <f>VLOOKUP(Table6[[#This Row],[Customer_ID]],Table1[[Customer_ID]:[City]],5,FALSE)</f>
        <v>Port Crystal</v>
      </c>
      <c r="D1423">
        <f>VLOOKUP(Table6[[#This Row],[Customer_ID]],Table1[],3,FALSE)</f>
        <v>21</v>
      </c>
      <c r="E1423" t="str">
        <f>VLOOKUP(Table6[[#This Row],[Customer_ID]],Table1[],4,FALSE)</f>
        <v>Female</v>
      </c>
      <c r="F1423" t="str">
        <f>VLOOKUP(Table6[[#This Row],[Customer_ID]],Table1[],6,FALSE)</f>
        <v>New Hampshire</v>
      </c>
      <c r="G1423" t="str">
        <f>VLOOKUP(Table6[[#This Row],[Customer_ID]],Table1[],8,FALSE)</f>
        <v>Platinum</v>
      </c>
      <c r="H1423" t="s">
        <v>1147</v>
      </c>
      <c r="I1423" s="16">
        <v>45936</v>
      </c>
      <c r="J1423" t="s">
        <v>1621</v>
      </c>
      <c r="K1423" t="str">
        <f>VLOOKUP($J1423,'Product_Dim (2)'!$A$2:$G$101,{3,4,5,6},FALSE)</f>
        <v>Sports</v>
      </c>
      <c r="L1423" t="str">
        <f>VLOOKUP($J1423,'Product_Dim (2)'!$A$2:$G$101,{4,5,6},FALSE)</f>
        <v>Team Sports</v>
      </c>
      <c r="M1423" s="6">
        <f t="array" ref="M1423">VLOOKUP($J1423,'Product_Dim (2)'!$A$2:$G$101,{6},FALSE)</f>
        <v>318.91000000000003</v>
      </c>
      <c r="N1423">
        <f>VLOOKUP($J1423,'Product_Dim (2)'!$A$2:$G$101,7,FALSE)</f>
        <v>114</v>
      </c>
      <c r="O1423" t="s">
        <v>1772</v>
      </c>
      <c r="P1423" t="str">
        <f>VLOOKUP($O1423,'Store_Dim (2)'!$A$2:$E$21,2,FALSE)</f>
        <v>Hill, Wagner and Ballard</v>
      </c>
      <c r="Q1423" t="str">
        <f>VLOOKUP(Table6[[#This Row],[Store_ID]],Table4[],3,FALSE)</f>
        <v>East</v>
      </c>
      <c r="R1423" t="str">
        <f>VLOOKUP(Table6[[#This Row],[Store_ID]],Table4[],4,FALSE)</f>
        <v>East Davidville</v>
      </c>
      <c r="S1423" t="str">
        <f>VLOOKUP(Table6[[#This Row],[Store_ID]],Table4[],5,FALSE)</f>
        <v>Online</v>
      </c>
      <c r="T1423">
        <v>4</v>
      </c>
      <c r="U1423" s="6">
        <v>557.51</v>
      </c>
      <c r="V1423" s="10">
        <v>0.11</v>
      </c>
      <c r="W1423" t="s">
        <v>1807</v>
      </c>
      <c r="X1423" s="6">
        <v>1984.7356</v>
      </c>
      <c r="AE1423"/>
    </row>
    <row r="1424" spans="1:31" x14ac:dyDescent="0.25">
      <c r="A1424" t="s">
        <v>3231</v>
      </c>
      <c r="B1424" t="str">
        <f>VLOOKUP(Table6[[#This Row],[Customer_ID]],Table1[[Customer_ID]:[Name]],2,FALSE)</f>
        <v>Charles Norman Phd</v>
      </c>
      <c r="C1424" t="str">
        <f>VLOOKUP(Table6[[#This Row],[Customer_ID]],Table1[[Customer_ID]:[City]],5,FALSE)</f>
        <v>East Jennifer</v>
      </c>
      <c r="D1424">
        <f>VLOOKUP(Table6[[#This Row],[Customer_ID]],Table1[],3,FALSE)</f>
        <v>62</v>
      </c>
      <c r="E1424" t="str">
        <f>VLOOKUP(Table6[[#This Row],[Customer_ID]],Table1[],4,FALSE)</f>
        <v>Female</v>
      </c>
      <c r="F1424" t="str">
        <f>VLOOKUP(Table6[[#This Row],[Customer_ID]],Table1[],6,FALSE)</f>
        <v>Kansas</v>
      </c>
      <c r="G1424" t="str">
        <f>VLOOKUP(Table6[[#This Row],[Customer_ID]],Table1[],8,FALSE)</f>
        <v>Platinum</v>
      </c>
      <c r="H1424" t="s">
        <v>1225</v>
      </c>
      <c r="I1424" s="16">
        <v>45807</v>
      </c>
      <c r="J1424" t="s">
        <v>1711</v>
      </c>
      <c r="K1424" t="str">
        <f>VLOOKUP($J1424,'Product_Dim (2)'!$A$2:$G$101,{3,4,5,6},FALSE)</f>
        <v>Electronics</v>
      </c>
      <c r="L1424" t="str">
        <f>VLOOKUP($J1424,'Product_Dim (2)'!$A$2:$G$101,{4,5,6},FALSE)</f>
        <v>Accessories</v>
      </c>
      <c r="M1424" s="6">
        <f t="array" ref="M1424">VLOOKUP($J1424,'Product_Dim (2)'!$A$2:$G$101,{6},FALSE)</f>
        <v>340.14</v>
      </c>
      <c r="N1424">
        <f>VLOOKUP($J1424,'Product_Dim (2)'!$A$2:$G$101,7,FALSE)</f>
        <v>361</v>
      </c>
      <c r="O1424" t="s">
        <v>1740</v>
      </c>
      <c r="P1424" t="str">
        <f>VLOOKUP($O1424,'Store_Dim (2)'!$A$2:$E$21,2,FALSE)</f>
        <v>Martinez, Adkins and Johnson</v>
      </c>
      <c r="Q1424" t="str">
        <f>VLOOKUP(Table6[[#This Row],[Store_ID]],Table4[],3,FALSE)</f>
        <v>North</v>
      </c>
      <c r="R1424" t="str">
        <f>VLOOKUP(Table6[[#This Row],[Store_ID]],Table4[],4,FALSE)</f>
        <v>Danielmouth</v>
      </c>
      <c r="S1424" t="str">
        <f>VLOOKUP(Table6[[#This Row],[Store_ID]],Table4[],5,FALSE)</f>
        <v>Flagship</v>
      </c>
      <c r="T1424">
        <v>2</v>
      </c>
      <c r="U1424" s="6">
        <v>410</v>
      </c>
      <c r="V1424" s="10">
        <v>0.13</v>
      </c>
      <c r="W1424" t="s">
        <v>1812</v>
      </c>
      <c r="X1424" s="6">
        <v>713.4</v>
      </c>
      <c r="AE1424"/>
    </row>
    <row r="1425" spans="1:31" x14ac:dyDescent="0.25">
      <c r="A1425" t="s">
        <v>3232</v>
      </c>
      <c r="B1425" t="str">
        <f>VLOOKUP(Table6[[#This Row],[Customer_ID]],Table1[[Customer_ID]:[Name]],2,FALSE)</f>
        <v>Angela Robinson</v>
      </c>
      <c r="C1425" t="str">
        <f>VLOOKUP(Table6[[#This Row],[Customer_ID]],Table1[[Customer_ID]:[City]],5,FALSE)</f>
        <v>New Nicholasstad</v>
      </c>
      <c r="D1425">
        <f>VLOOKUP(Table6[[#This Row],[Customer_ID]],Table1[],3,FALSE)</f>
        <v>44</v>
      </c>
      <c r="E1425" t="str">
        <f>VLOOKUP(Table6[[#This Row],[Customer_ID]],Table1[],4,FALSE)</f>
        <v>Male</v>
      </c>
      <c r="F1425" t="str">
        <f>VLOOKUP(Table6[[#This Row],[Customer_ID]],Table1[],6,FALSE)</f>
        <v>Tennessee</v>
      </c>
      <c r="G1425" t="str">
        <f>VLOOKUP(Table6[[#This Row],[Customer_ID]],Table1[],8,FALSE)</f>
        <v>Platinum</v>
      </c>
      <c r="H1425" t="s">
        <v>956</v>
      </c>
      <c r="I1425" s="16">
        <v>45473</v>
      </c>
      <c r="J1425" t="s">
        <v>1697</v>
      </c>
      <c r="K1425" t="str">
        <f>VLOOKUP($J1425,'Product_Dim (2)'!$A$2:$G$101,{3,4,5,6},FALSE)</f>
        <v>Beauty</v>
      </c>
      <c r="L1425" t="str">
        <f>VLOOKUP($J1425,'Product_Dim (2)'!$A$2:$G$101,{4,5,6},FALSE)</f>
        <v>Skincare</v>
      </c>
      <c r="M1425" s="6">
        <f t="array" ref="M1425">VLOOKUP($J1425,'Product_Dim (2)'!$A$2:$G$101,{6},FALSE)</f>
        <v>250.41615384615383</v>
      </c>
      <c r="N1425">
        <f>VLOOKUP($J1425,'Product_Dim (2)'!$A$2:$G$101,7,FALSE)</f>
        <v>159</v>
      </c>
      <c r="O1425" t="s">
        <v>1756</v>
      </c>
      <c r="P1425" t="str">
        <f>VLOOKUP($O1425,'Store_Dim (2)'!$A$2:$E$21,2,FALSE)</f>
        <v>Gray Ltd</v>
      </c>
      <c r="Q1425" t="str">
        <f>VLOOKUP(Table6[[#This Row],[Store_ID]],Table4[],3,FALSE)</f>
        <v>North</v>
      </c>
      <c r="R1425" t="str">
        <f>VLOOKUP(Table6[[#This Row],[Store_ID]],Table4[],4,FALSE)</f>
        <v>New Michaelchester</v>
      </c>
      <c r="S1425" t="str">
        <f>VLOOKUP(Table6[[#This Row],[Store_ID]],Table4[],5,FALSE)</f>
        <v>Outlet</v>
      </c>
      <c r="T1425">
        <v>2</v>
      </c>
      <c r="U1425" s="6">
        <v>879.93</v>
      </c>
      <c r="V1425" s="10">
        <v>0.28999999999999998</v>
      </c>
      <c r="W1425" t="s">
        <v>1812</v>
      </c>
      <c r="X1425" s="6">
        <v>1249.5006000000001</v>
      </c>
      <c r="AE1425"/>
    </row>
    <row r="1426" spans="1:31" x14ac:dyDescent="0.25">
      <c r="A1426" t="s">
        <v>3233</v>
      </c>
      <c r="B1426" t="str">
        <f>VLOOKUP(Table6[[#This Row],[Customer_ID]],Table1[[Customer_ID]:[Name]],2,FALSE)</f>
        <v>Daniel Boyd</v>
      </c>
      <c r="C1426" t="str">
        <f>VLOOKUP(Table6[[#This Row],[Customer_ID]],Table1[[Customer_ID]:[City]],5,FALSE)</f>
        <v>West Pamelafurt</v>
      </c>
      <c r="D1426">
        <f>VLOOKUP(Table6[[#This Row],[Customer_ID]],Table1[],3,FALSE)</f>
        <v>29</v>
      </c>
      <c r="E1426" t="str">
        <f>VLOOKUP(Table6[[#This Row],[Customer_ID]],Table1[],4,FALSE)</f>
        <v>Female</v>
      </c>
      <c r="F1426" t="str">
        <f>VLOOKUP(Table6[[#This Row],[Customer_ID]],Table1[],6,FALSE)</f>
        <v>West Virginia</v>
      </c>
      <c r="G1426" t="str">
        <f>VLOOKUP(Table6[[#This Row],[Customer_ID]],Table1[],8,FALSE)</f>
        <v>Bronze</v>
      </c>
      <c r="H1426" t="s">
        <v>40</v>
      </c>
      <c r="I1426" s="16">
        <v>45664</v>
      </c>
      <c r="J1426" t="s">
        <v>1557</v>
      </c>
      <c r="K1426" t="str">
        <f>VLOOKUP($J1426,'Product_Dim (2)'!$A$2:$G$101,{3,4,5,6},FALSE)</f>
        <v>Electronics</v>
      </c>
      <c r="L1426" t="str">
        <f>VLOOKUP($J1426,'Product_Dim (2)'!$A$2:$G$101,{4,5,6},FALSE)</f>
        <v>Accessories</v>
      </c>
      <c r="M1426" s="6">
        <f t="array" ref="M1426">VLOOKUP($J1426,'Product_Dim (2)'!$A$2:$G$101,{6},FALSE)</f>
        <v>242.23</v>
      </c>
      <c r="N1426">
        <f>VLOOKUP($J1426,'Product_Dim (2)'!$A$2:$G$101,7,FALSE)</f>
        <v>453</v>
      </c>
      <c r="O1426" t="s">
        <v>1793</v>
      </c>
      <c r="P1426" t="str">
        <f>VLOOKUP($O1426,'Store_Dim (2)'!$A$2:$E$21,2,FALSE)</f>
        <v>Guerrero-Schmitt</v>
      </c>
      <c r="Q1426" t="str">
        <f>VLOOKUP(Table6[[#This Row],[Store_ID]],Table4[],3,FALSE)</f>
        <v>East</v>
      </c>
      <c r="R1426" t="str">
        <f>VLOOKUP(Table6[[#This Row],[Store_ID]],Table4[],4,FALSE)</f>
        <v>East Stevechester</v>
      </c>
      <c r="S1426" t="str">
        <f>VLOOKUP(Table6[[#This Row],[Store_ID]],Table4[],5,FALSE)</f>
        <v>Flagship</v>
      </c>
      <c r="T1426">
        <v>1</v>
      </c>
      <c r="U1426" s="6">
        <v>350.58</v>
      </c>
      <c r="V1426" s="10">
        <v>0.03</v>
      </c>
      <c r="W1426" t="s">
        <v>1812</v>
      </c>
      <c r="X1426" s="6">
        <v>340.06259999999997</v>
      </c>
      <c r="AE1426"/>
    </row>
    <row r="1427" spans="1:31" x14ac:dyDescent="0.25">
      <c r="A1427" t="s">
        <v>3234</v>
      </c>
      <c r="B1427" t="str">
        <f>VLOOKUP(Table6[[#This Row],[Customer_ID]],Table1[[Customer_ID]:[Name]],2,FALSE)</f>
        <v>Charles Miller</v>
      </c>
      <c r="C1427" t="str">
        <f>VLOOKUP(Table6[[#This Row],[Customer_ID]],Table1[[Customer_ID]:[City]],5,FALSE)</f>
        <v>Lake Allisonborough</v>
      </c>
      <c r="D1427">
        <f>VLOOKUP(Table6[[#This Row],[Customer_ID]],Table1[],3,FALSE)</f>
        <v>26</v>
      </c>
      <c r="E1427" t="str">
        <f>VLOOKUP(Table6[[#This Row],[Customer_ID]],Table1[],4,FALSE)</f>
        <v>Male</v>
      </c>
      <c r="F1427" t="str">
        <f>VLOOKUP(Table6[[#This Row],[Customer_ID]],Table1[],6,FALSE)</f>
        <v>Iowa</v>
      </c>
      <c r="G1427" t="str">
        <f>VLOOKUP(Table6[[#This Row],[Customer_ID]],Table1[],8,FALSE)</f>
        <v>Silver</v>
      </c>
      <c r="H1427" t="s">
        <v>1086</v>
      </c>
      <c r="I1427" s="16">
        <v>45633</v>
      </c>
      <c r="J1427" t="s">
        <v>1647</v>
      </c>
      <c r="K1427" t="str">
        <f>VLOOKUP($J1427,'Product_Dim (2)'!$A$2:$G$101,{3,4,5,6},FALSE)</f>
        <v>Clothing</v>
      </c>
      <c r="L1427" t="str">
        <f>VLOOKUP($J1427,'Product_Dim (2)'!$A$2:$G$101,{4,5,6},FALSE)</f>
        <v>Accessories</v>
      </c>
      <c r="M1427" s="6">
        <f t="array" ref="M1427">VLOOKUP($J1427,'Product_Dim (2)'!$A$2:$G$101,{6},FALSE)</f>
        <v>113.83</v>
      </c>
      <c r="N1427">
        <f>VLOOKUP($J1427,'Product_Dim (2)'!$A$2:$G$101,7,FALSE)</f>
        <v>485</v>
      </c>
      <c r="O1427" t="s">
        <v>1749</v>
      </c>
      <c r="P1427" t="str">
        <f>VLOOKUP($O1427,'Store_Dim (2)'!$A$2:$E$21,2,FALSE)</f>
        <v>Johnson-Wright</v>
      </c>
      <c r="Q1427" t="str">
        <f>VLOOKUP(Table6[[#This Row],[Store_ID]],Table4[],3,FALSE)</f>
        <v>North</v>
      </c>
      <c r="R1427" t="str">
        <f>VLOOKUP(Table6[[#This Row],[Store_ID]],Table4[],4,FALSE)</f>
        <v>Hoodberg</v>
      </c>
      <c r="S1427" t="str">
        <f>VLOOKUP(Table6[[#This Row],[Store_ID]],Table4[],5,FALSE)</f>
        <v>Outlet</v>
      </c>
      <c r="T1427">
        <v>4</v>
      </c>
      <c r="U1427" s="6">
        <v>348.58</v>
      </c>
      <c r="V1427" s="10">
        <v>0.16</v>
      </c>
      <c r="W1427" t="s">
        <v>1807</v>
      </c>
      <c r="X1427" s="6">
        <v>1171.2288000000001</v>
      </c>
      <c r="AE1427"/>
    </row>
    <row r="1428" spans="1:31" x14ac:dyDescent="0.25">
      <c r="A1428" t="s">
        <v>3235</v>
      </c>
      <c r="B1428" t="str">
        <f>VLOOKUP(Table6[[#This Row],[Customer_ID]],Table1[[Customer_ID]:[Name]],2,FALSE)</f>
        <v>John Perez</v>
      </c>
      <c r="C1428" t="str">
        <f>VLOOKUP(Table6[[#This Row],[Customer_ID]],Table1[[Customer_ID]:[City]],5,FALSE)</f>
        <v>Brandontown</v>
      </c>
      <c r="D1428">
        <f>VLOOKUP(Table6[[#This Row],[Customer_ID]],Table1[],3,FALSE)</f>
        <v>29</v>
      </c>
      <c r="E1428" t="str">
        <f>VLOOKUP(Table6[[#This Row],[Customer_ID]],Table1[],4,FALSE)</f>
        <v>Female</v>
      </c>
      <c r="F1428" t="str">
        <f>VLOOKUP(Table6[[#This Row],[Customer_ID]],Table1[],6,FALSE)</f>
        <v>South Carolina</v>
      </c>
      <c r="G1428" t="str">
        <f>VLOOKUP(Table6[[#This Row],[Customer_ID]],Table1[],8,FALSE)</f>
        <v>Gold</v>
      </c>
      <c r="H1428" t="s">
        <v>1401</v>
      </c>
      <c r="I1428" s="16">
        <v>45548</v>
      </c>
      <c r="J1428" t="s">
        <v>1581</v>
      </c>
      <c r="K1428" t="str">
        <f>VLOOKUP($J1428,'Product_Dim (2)'!$A$2:$G$101,{3,4,5,6},FALSE)</f>
        <v>Clothing</v>
      </c>
      <c r="L1428" t="str">
        <f>VLOOKUP($J1428,'Product_Dim (2)'!$A$2:$G$101,{4,5,6},FALSE)</f>
        <v>Accessories</v>
      </c>
      <c r="M1428" s="6">
        <f t="array" ref="M1428">VLOOKUP($J1428,'Product_Dim (2)'!$A$2:$G$101,{6},FALSE)</f>
        <v>174.02</v>
      </c>
      <c r="N1428">
        <f>VLOOKUP($J1428,'Product_Dim (2)'!$A$2:$G$101,7,FALSE)</f>
        <v>268</v>
      </c>
      <c r="O1428" t="s">
        <v>1749</v>
      </c>
      <c r="P1428" t="str">
        <f>VLOOKUP($O1428,'Store_Dim (2)'!$A$2:$E$21,2,FALSE)</f>
        <v>Johnson-Wright</v>
      </c>
      <c r="Q1428" t="str">
        <f>VLOOKUP(Table6[[#This Row],[Store_ID]],Table4[],3,FALSE)</f>
        <v>North</v>
      </c>
      <c r="R1428" t="str">
        <f>VLOOKUP(Table6[[#This Row],[Store_ID]],Table4[],4,FALSE)</f>
        <v>Hoodberg</v>
      </c>
      <c r="S1428" t="str">
        <f>VLOOKUP(Table6[[#This Row],[Store_ID]],Table4[],5,FALSE)</f>
        <v>Outlet</v>
      </c>
      <c r="T1428">
        <v>3</v>
      </c>
      <c r="U1428" s="6">
        <v>247.66</v>
      </c>
      <c r="V1428" s="10">
        <v>0.02</v>
      </c>
      <c r="W1428" t="s">
        <v>1812</v>
      </c>
      <c r="X1428" s="6">
        <v>728.12040000000002</v>
      </c>
      <c r="AE1428"/>
    </row>
    <row r="1429" spans="1:31" x14ac:dyDescent="0.25">
      <c r="A1429" t="s">
        <v>3236</v>
      </c>
      <c r="B1429" t="str">
        <f>VLOOKUP(Table6[[#This Row],[Customer_ID]],Table1[[Customer_ID]:[Name]],2,FALSE)</f>
        <v>Timothy Valenzuela</v>
      </c>
      <c r="C1429" t="str">
        <f>VLOOKUP(Table6[[#This Row],[Customer_ID]],Table1[[Customer_ID]:[City]],5,FALSE)</f>
        <v>Stevensshire</v>
      </c>
      <c r="D1429">
        <f>VLOOKUP(Table6[[#This Row],[Customer_ID]],Table1[],3,FALSE)</f>
        <v>53</v>
      </c>
      <c r="E1429" t="str">
        <f>VLOOKUP(Table6[[#This Row],[Customer_ID]],Table1[],4,FALSE)</f>
        <v>Male</v>
      </c>
      <c r="F1429" t="str">
        <f>VLOOKUP(Table6[[#This Row],[Customer_ID]],Table1[],6,FALSE)</f>
        <v>Missouri</v>
      </c>
      <c r="G1429" t="str">
        <f>VLOOKUP(Table6[[#This Row],[Customer_ID]],Table1[],8,FALSE)</f>
        <v>Platinum</v>
      </c>
      <c r="H1429" t="s">
        <v>1198</v>
      </c>
      <c r="I1429" s="16">
        <v>45244</v>
      </c>
      <c r="J1429" t="s">
        <v>1609</v>
      </c>
      <c r="K1429" t="str">
        <f>VLOOKUP($J1429,'Product_Dim (2)'!$A$2:$G$101,{3,4,5,6},FALSE)</f>
        <v>Electronics</v>
      </c>
      <c r="L1429" t="str">
        <f>VLOOKUP($J1429,'Product_Dim (2)'!$A$2:$G$101,{4,5,6},FALSE)</f>
        <v>Mobile</v>
      </c>
      <c r="M1429" s="6">
        <f t="array" ref="M1429">VLOOKUP($J1429,'Product_Dim (2)'!$A$2:$G$101,{6},FALSE)</f>
        <v>326.06</v>
      </c>
      <c r="N1429">
        <f>VLOOKUP($J1429,'Product_Dim (2)'!$A$2:$G$101,7,FALSE)</f>
        <v>301</v>
      </c>
      <c r="O1429" t="s">
        <v>1784</v>
      </c>
      <c r="P1429" t="str">
        <f>VLOOKUP($O1429,'Store_Dim (2)'!$A$2:$E$21,2,FALSE)</f>
        <v>Shelton PLC</v>
      </c>
      <c r="Q1429" t="str">
        <f>VLOOKUP(Table6[[#This Row],[Store_ID]],Table4[],3,FALSE)</f>
        <v>North</v>
      </c>
      <c r="R1429" t="str">
        <f>VLOOKUP(Table6[[#This Row],[Store_ID]],Table4[],4,FALSE)</f>
        <v>East Jenniferstad</v>
      </c>
      <c r="S1429" t="str">
        <f>VLOOKUP(Table6[[#This Row],[Store_ID]],Table4[],5,FALSE)</f>
        <v>Flagship</v>
      </c>
      <c r="T1429">
        <v>3</v>
      </c>
      <c r="U1429" s="6">
        <v>836.27</v>
      </c>
      <c r="V1429" s="10">
        <v>0.16</v>
      </c>
      <c r="W1429" t="s">
        <v>1807</v>
      </c>
      <c r="X1429" s="6">
        <v>2107.4004</v>
      </c>
      <c r="AE1429"/>
    </row>
    <row r="1430" spans="1:31" x14ac:dyDescent="0.25">
      <c r="A1430" t="s">
        <v>3237</v>
      </c>
      <c r="B1430" t="str">
        <f>VLOOKUP(Table6[[#This Row],[Customer_ID]],Table1[[Customer_ID]:[Name]],2,FALSE)</f>
        <v>Anthony Garcia</v>
      </c>
      <c r="C1430" t="str">
        <f>VLOOKUP(Table6[[#This Row],[Customer_ID]],Table1[[Customer_ID]:[City]],5,FALSE)</f>
        <v>Taraberg</v>
      </c>
      <c r="D1430">
        <f>VLOOKUP(Table6[[#This Row],[Customer_ID]],Table1[],3,FALSE)</f>
        <v>60</v>
      </c>
      <c r="E1430" t="str">
        <f>VLOOKUP(Table6[[#This Row],[Customer_ID]],Table1[],4,FALSE)</f>
        <v>Male</v>
      </c>
      <c r="F1430" t="str">
        <f>VLOOKUP(Table6[[#This Row],[Customer_ID]],Table1[],6,FALSE)</f>
        <v>Arizona</v>
      </c>
      <c r="G1430" t="str">
        <f>VLOOKUP(Table6[[#This Row],[Customer_ID]],Table1[],8,FALSE)</f>
        <v>Silver</v>
      </c>
      <c r="H1430" t="s">
        <v>634</v>
      </c>
      <c r="I1430" s="16">
        <v>45753</v>
      </c>
      <c r="J1430" t="s">
        <v>1559</v>
      </c>
      <c r="K1430" t="str">
        <f>VLOOKUP($J1430,'Product_Dim (2)'!$A$2:$G$101,{3,4,5,6},FALSE)</f>
        <v>Home</v>
      </c>
      <c r="L1430" t="str">
        <f>VLOOKUP($J1430,'Product_Dim (2)'!$A$2:$G$101,{4,5,6},FALSE)</f>
        <v>Decor</v>
      </c>
      <c r="M1430" s="6">
        <f t="array" ref="M1430">VLOOKUP($J1430,'Product_Dim (2)'!$A$2:$G$101,{6},FALSE)</f>
        <v>48.01</v>
      </c>
      <c r="N1430">
        <f>VLOOKUP($J1430,'Product_Dim (2)'!$A$2:$G$101,7,FALSE)</f>
        <v>439</v>
      </c>
      <c r="O1430" t="s">
        <v>1772</v>
      </c>
      <c r="P1430" t="str">
        <f>VLOOKUP($O1430,'Store_Dim (2)'!$A$2:$E$21,2,FALSE)</f>
        <v>Hill, Wagner and Ballard</v>
      </c>
      <c r="Q1430" t="str">
        <f>VLOOKUP(Table6[[#This Row],[Store_ID]],Table4[],3,FALSE)</f>
        <v>East</v>
      </c>
      <c r="R1430" t="str">
        <f>VLOOKUP(Table6[[#This Row],[Store_ID]],Table4[],4,FALSE)</f>
        <v>East Davidville</v>
      </c>
      <c r="S1430" t="str">
        <f>VLOOKUP(Table6[[#This Row],[Store_ID]],Table4[],5,FALSE)</f>
        <v>Online</v>
      </c>
      <c r="T1430">
        <v>3</v>
      </c>
      <c r="U1430" s="6">
        <v>696.74</v>
      </c>
      <c r="V1430" s="10">
        <v>0.13</v>
      </c>
      <c r="W1430" t="s">
        <v>1812</v>
      </c>
      <c r="X1430" s="6">
        <v>1818.4914000000001</v>
      </c>
      <c r="AE1430"/>
    </row>
    <row r="1431" spans="1:31" x14ac:dyDescent="0.25">
      <c r="A1431" t="s">
        <v>3238</v>
      </c>
      <c r="B1431" t="str">
        <f>VLOOKUP(Table6[[#This Row],[Customer_ID]],Table1[[Customer_ID]:[Name]],2,FALSE)</f>
        <v>Laura Soto</v>
      </c>
      <c r="C1431" t="str">
        <f>VLOOKUP(Table6[[#This Row],[Customer_ID]],Table1[[Customer_ID]:[City]],5,FALSE)</f>
        <v>Rodriguezton</v>
      </c>
      <c r="D1431">
        <f>VLOOKUP(Table6[[#This Row],[Customer_ID]],Table1[],3,FALSE)</f>
        <v>57</v>
      </c>
      <c r="E1431" t="str">
        <f>VLOOKUP(Table6[[#This Row],[Customer_ID]],Table1[],4,FALSE)</f>
        <v>Female</v>
      </c>
      <c r="F1431" t="str">
        <f>VLOOKUP(Table6[[#This Row],[Customer_ID]],Table1[],6,FALSE)</f>
        <v>Michigan</v>
      </c>
      <c r="G1431" t="str">
        <f>VLOOKUP(Table6[[#This Row],[Customer_ID]],Table1[],8,FALSE)</f>
        <v>Platinum</v>
      </c>
      <c r="H1431" t="s">
        <v>779</v>
      </c>
      <c r="I1431" s="16">
        <v>45804</v>
      </c>
      <c r="J1431" t="s">
        <v>1719</v>
      </c>
      <c r="K1431" t="str">
        <f>VLOOKUP($J1431,'Product_Dim (2)'!$A$2:$G$101,{3,4,5,6},FALSE)</f>
        <v>Beauty</v>
      </c>
      <c r="L1431" t="str">
        <f>VLOOKUP($J1431,'Product_Dim (2)'!$A$2:$G$101,{4,5,6},FALSE)</f>
        <v>Skincare</v>
      </c>
      <c r="M1431" s="6">
        <f t="array" ref="M1431">VLOOKUP($J1431,'Product_Dim (2)'!$A$2:$G$101,{6},FALSE)</f>
        <v>358.47</v>
      </c>
      <c r="N1431">
        <f>VLOOKUP($J1431,'Product_Dim (2)'!$A$2:$G$101,7,FALSE)</f>
        <v>213</v>
      </c>
      <c r="O1431" t="s">
        <v>1780</v>
      </c>
      <c r="P1431" t="str">
        <f>VLOOKUP($O1431,'Store_Dim (2)'!$A$2:$E$21,2,FALSE)</f>
        <v>Gardner, Humphrey and Contreras</v>
      </c>
      <c r="Q1431" t="str">
        <f>VLOOKUP(Table6[[#This Row],[Store_ID]],Table4[],3,FALSE)</f>
        <v>East</v>
      </c>
      <c r="R1431" t="str">
        <f>VLOOKUP(Table6[[#This Row],[Store_ID]],Table4[],4,FALSE)</f>
        <v>Johnsonville</v>
      </c>
      <c r="S1431" t="str">
        <f>VLOOKUP(Table6[[#This Row],[Store_ID]],Table4[],5,FALSE)</f>
        <v>Flagship</v>
      </c>
      <c r="T1431">
        <v>2</v>
      </c>
      <c r="U1431" s="6">
        <v>822.59</v>
      </c>
      <c r="V1431" s="10">
        <v>0.22</v>
      </c>
      <c r="W1431" t="s">
        <v>1809</v>
      </c>
      <c r="X1431" s="6">
        <v>1283.2403999999999</v>
      </c>
      <c r="AE1431"/>
    </row>
    <row r="1432" spans="1:31" x14ac:dyDescent="0.25">
      <c r="A1432" t="s">
        <v>3239</v>
      </c>
      <c r="B1432" t="str">
        <f>VLOOKUP(Table6[[#This Row],[Customer_ID]],Table1[[Customer_ID]:[Name]],2,FALSE)</f>
        <v>Alejandro Doyle</v>
      </c>
      <c r="C1432" t="str">
        <f>VLOOKUP(Table6[[#This Row],[Customer_ID]],Table1[[Customer_ID]:[City]],5,FALSE)</f>
        <v>East Crystalton</v>
      </c>
      <c r="D1432">
        <f>VLOOKUP(Table6[[#This Row],[Customer_ID]],Table1[],3,FALSE)</f>
        <v>35</v>
      </c>
      <c r="E1432" t="str">
        <f>VLOOKUP(Table6[[#This Row],[Customer_ID]],Table1[],4,FALSE)</f>
        <v>Male</v>
      </c>
      <c r="F1432" t="str">
        <f>VLOOKUP(Table6[[#This Row],[Customer_ID]],Table1[],6,FALSE)</f>
        <v>New Mexico</v>
      </c>
      <c r="G1432" t="str">
        <f>VLOOKUP(Table6[[#This Row],[Customer_ID]],Table1[],8,FALSE)</f>
        <v>Platinum</v>
      </c>
      <c r="H1432" t="s">
        <v>713</v>
      </c>
      <c r="I1432" s="16">
        <v>45263</v>
      </c>
      <c r="J1432" t="s">
        <v>1689</v>
      </c>
      <c r="K1432" t="str">
        <f>VLOOKUP($J1432,'Product_Dim (2)'!$A$2:$G$101,{3,4,5,6},FALSE)</f>
        <v>Home</v>
      </c>
      <c r="L1432" t="str">
        <f>VLOOKUP($J1432,'Product_Dim (2)'!$A$2:$G$101,{4,5,6},FALSE)</f>
        <v>Lighting</v>
      </c>
      <c r="M1432" s="6">
        <f t="array" ref="M1432">VLOOKUP($J1432,'Product_Dim (2)'!$A$2:$G$101,{6},FALSE)</f>
        <v>228.53</v>
      </c>
      <c r="N1432">
        <f>VLOOKUP($J1432,'Product_Dim (2)'!$A$2:$G$101,7,FALSE)</f>
        <v>469</v>
      </c>
      <c r="O1432" t="s">
        <v>1744</v>
      </c>
      <c r="P1432" t="str">
        <f>VLOOKUP($O1432,'Store_Dim (2)'!$A$2:$E$21,2,FALSE)</f>
        <v>Black-Horn</v>
      </c>
      <c r="Q1432" t="str">
        <f>VLOOKUP(Table6[[#This Row],[Store_ID]],Table4[],3,FALSE)</f>
        <v>South</v>
      </c>
      <c r="R1432" t="str">
        <f>VLOOKUP(Table6[[#This Row],[Store_ID]],Table4[],4,FALSE)</f>
        <v>North Nancyview</v>
      </c>
      <c r="S1432" t="str">
        <f>VLOOKUP(Table6[[#This Row],[Store_ID]],Table4[],5,FALSE)</f>
        <v>Outlet</v>
      </c>
      <c r="T1432">
        <v>1</v>
      </c>
      <c r="U1432" s="6">
        <v>462.23</v>
      </c>
      <c r="V1432" s="10">
        <v>0.3</v>
      </c>
      <c r="W1432" t="s">
        <v>1809</v>
      </c>
      <c r="X1432" s="6">
        <v>323.56099999999998</v>
      </c>
      <c r="AE1432"/>
    </row>
    <row r="1433" spans="1:31" x14ac:dyDescent="0.25">
      <c r="A1433" t="s">
        <v>3240</v>
      </c>
      <c r="B1433" t="str">
        <f>VLOOKUP(Table6[[#This Row],[Customer_ID]],Table1[[Customer_ID]:[Name]],2,FALSE)</f>
        <v>Monica Wright</v>
      </c>
      <c r="C1433" t="str">
        <f>VLOOKUP(Table6[[#This Row],[Customer_ID]],Table1[[Customer_ID]:[City]],5,FALSE)</f>
        <v>Paulside</v>
      </c>
      <c r="D1433">
        <f>VLOOKUP(Table6[[#This Row],[Customer_ID]],Table1[],3,FALSE)</f>
        <v>45</v>
      </c>
      <c r="E1433" t="str">
        <f>VLOOKUP(Table6[[#This Row],[Customer_ID]],Table1[],4,FALSE)</f>
        <v>Male</v>
      </c>
      <c r="F1433" t="str">
        <f>VLOOKUP(Table6[[#This Row],[Customer_ID]],Table1[],6,FALSE)</f>
        <v>North Carolina</v>
      </c>
      <c r="G1433" t="str">
        <f>VLOOKUP(Table6[[#This Row],[Customer_ID]],Table1[],8,FALSE)</f>
        <v>Gold</v>
      </c>
      <c r="H1433" t="s">
        <v>1367</v>
      </c>
      <c r="I1433" s="16">
        <v>45906</v>
      </c>
      <c r="J1433" t="s">
        <v>1615</v>
      </c>
      <c r="K1433" t="str">
        <f>VLOOKUP($J1433,'Product_Dim (2)'!$A$2:$G$101,{3,4,5,6},FALSE)</f>
        <v>Electronics</v>
      </c>
      <c r="L1433" t="str">
        <f>VLOOKUP($J1433,'Product_Dim (2)'!$A$2:$G$101,{4,5,6},FALSE)</f>
        <v>Accessories</v>
      </c>
      <c r="M1433" s="6">
        <f t="array" ref="M1433">VLOOKUP($J1433,'Product_Dim (2)'!$A$2:$G$101,{6},FALSE)</f>
        <v>450.71</v>
      </c>
      <c r="N1433">
        <f>VLOOKUP($J1433,'Product_Dim (2)'!$A$2:$G$101,7,FALSE)</f>
        <v>389</v>
      </c>
      <c r="O1433" t="s">
        <v>1790</v>
      </c>
      <c r="P1433" t="str">
        <f>VLOOKUP($O1433,'Store_Dim (2)'!$A$2:$E$21,2,FALSE)</f>
        <v>Holloway Ltd</v>
      </c>
      <c r="Q1433" t="str">
        <f>VLOOKUP(Table6[[#This Row],[Store_ID]],Table4[],3,FALSE)</f>
        <v>North</v>
      </c>
      <c r="R1433" t="str">
        <f>VLOOKUP(Table6[[#This Row],[Store_ID]],Table4[],4,FALSE)</f>
        <v>Bensonhaven</v>
      </c>
      <c r="S1433" t="str">
        <f>VLOOKUP(Table6[[#This Row],[Store_ID]],Table4[],5,FALSE)</f>
        <v>Flagship</v>
      </c>
      <c r="T1433">
        <v>1</v>
      </c>
      <c r="U1433" s="6">
        <v>361.09</v>
      </c>
      <c r="V1433" s="10">
        <v>0.06</v>
      </c>
      <c r="W1433" t="s">
        <v>1809</v>
      </c>
      <c r="X1433" s="6">
        <v>339.42459999999988</v>
      </c>
      <c r="AE1433"/>
    </row>
    <row r="1434" spans="1:31" x14ac:dyDescent="0.25">
      <c r="A1434" t="s">
        <v>3241</v>
      </c>
      <c r="B1434" t="str">
        <f>VLOOKUP(Table6[[#This Row],[Customer_ID]],Table1[[Customer_ID]:[Name]],2,FALSE)</f>
        <v>Kristine Higgins</v>
      </c>
      <c r="C1434" t="str">
        <f>VLOOKUP(Table6[[#This Row],[Customer_ID]],Table1[[Customer_ID]:[City]],5,FALSE)</f>
        <v>Jennifertown</v>
      </c>
      <c r="D1434">
        <f>VLOOKUP(Table6[[#This Row],[Customer_ID]],Table1[],3,FALSE)</f>
        <v>27</v>
      </c>
      <c r="E1434" t="str">
        <f>VLOOKUP(Table6[[#This Row],[Customer_ID]],Table1[],4,FALSE)</f>
        <v>Female</v>
      </c>
      <c r="F1434" t="str">
        <f>VLOOKUP(Table6[[#This Row],[Customer_ID]],Table1[],6,FALSE)</f>
        <v>South Carolina</v>
      </c>
      <c r="G1434" t="str">
        <f>VLOOKUP(Table6[[#This Row],[Customer_ID]],Table1[],8,FALSE)</f>
        <v>Silver</v>
      </c>
      <c r="H1434" t="s">
        <v>1183</v>
      </c>
      <c r="I1434" s="16">
        <v>45243</v>
      </c>
      <c r="J1434" t="s">
        <v>1677</v>
      </c>
      <c r="K1434" t="str">
        <f>VLOOKUP($J1434,'Product_Dim (2)'!$A$2:$G$101,{3,4,5,6},FALSE)</f>
        <v>Sports</v>
      </c>
      <c r="L1434" t="str">
        <f>VLOOKUP($J1434,'Product_Dim (2)'!$A$2:$G$101,{4,5,6},FALSE)</f>
        <v>Team Sports</v>
      </c>
      <c r="M1434" s="6">
        <f t="array" ref="M1434">VLOOKUP($J1434,'Product_Dim (2)'!$A$2:$G$101,{6},FALSE)</f>
        <v>107.06</v>
      </c>
      <c r="N1434">
        <f>VLOOKUP($J1434,'Product_Dim (2)'!$A$2:$G$101,7,FALSE)</f>
        <v>359</v>
      </c>
      <c r="O1434" t="s">
        <v>1796</v>
      </c>
      <c r="P1434" t="str">
        <f>VLOOKUP($O1434,'Store_Dim (2)'!$A$2:$E$21,2,FALSE)</f>
        <v>Mann-Austin</v>
      </c>
      <c r="Q1434" t="str">
        <f>VLOOKUP(Table6[[#This Row],[Store_ID]],Table4[],3,FALSE)</f>
        <v>East</v>
      </c>
      <c r="R1434" t="str">
        <f>VLOOKUP(Table6[[#This Row],[Store_ID]],Table4[],4,FALSE)</f>
        <v>Vasquezborough</v>
      </c>
      <c r="S1434" t="str">
        <f>VLOOKUP(Table6[[#This Row],[Store_ID]],Table4[],5,FALSE)</f>
        <v>Online</v>
      </c>
      <c r="T1434">
        <v>3</v>
      </c>
      <c r="U1434" s="6">
        <v>59.37</v>
      </c>
      <c r="V1434" s="10">
        <v>0.03</v>
      </c>
      <c r="W1434" t="s">
        <v>1809</v>
      </c>
      <c r="X1434" s="6">
        <v>172.76669999999999</v>
      </c>
      <c r="AE1434"/>
    </row>
    <row r="1435" spans="1:31" x14ac:dyDescent="0.25">
      <c r="A1435" t="s">
        <v>3242</v>
      </c>
      <c r="B1435" t="str">
        <f>VLOOKUP(Table6[[#This Row],[Customer_ID]],Table1[[Customer_ID]:[Name]],2,FALSE)</f>
        <v>Thomas Phillips</v>
      </c>
      <c r="C1435" t="str">
        <f>VLOOKUP(Table6[[#This Row],[Customer_ID]],Table1[[Customer_ID]:[City]],5,FALSE)</f>
        <v>Luisfurt</v>
      </c>
      <c r="D1435">
        <f>VLOOKUP(Table6[[#This Row],[Customer_ID]],Table1[],3,FALSE)</f>
        <v>20</v>
      </c>
      <c r="E1435" t="str">
        <f>VLOOKUP(Table6[[#This Row],[Customer_ID]],Table1[],4,FALSE)</f>
        <v>Female</v>
      </c>
      <c r="F1435" t="str">
        <f>VLOOKUP(Table6[[#This Row],[Customer_ID]],Table1[],6,FALSE)</f>
        <v>Georgia</v>
      </c>
      <c r="G1435" t="str">
        <f>VLOOKUP(Table6[[#This Row],[Customer_ID]],Table1[],8,FALSE)</f>
        <v>Gold</v>
      </c>
      <c r="H1435" t="s">
        <v>143</v>
      </c>
      <c r="I1435" s="16">
        <v>45686</v>
      </c>
      <c r="J1435" t="s">
        <v>1611</v>
      </c>
      <c r="K1435" t="str">
        <f>VLOOKUP($J1435,'Product_Dim (2)'!$A$2:$G$101,{3,4,5,6},FALSE)</f>
        <v>Electronics</v>
      </c>
      <c r="L1435" t="str">
        <f>VLOOKUP($J1435,'Product_Dim (2)'!$A$2:$G$101,{4,5,6},FALSE)</f>
        <v>Audio</v>
      </c>
      <c r="M1435" s="6">
        <f t="array" ref="M1435">VLOOKUP($J1435,'Product_Dim (2)'!$A$2:$G$101,{6},FALSE)</f>
        <v>38.520000000000003</v>
      </c>
      <c r="N1435">
        <f>VLOOKUP($J1435,'Product_Dim (2)'!$A$2:$G$101,7,FALSE)</f>
        <v>378</v>
      </c>
      <c r="O1435" t="s">
        <v>1740</v>
      </c>
      <c r="P1435" t="str">
        <f>VLOOKUP($O1435,'Store_Dim (2)'!$A$2:$E$21,2,FALSE)</f>
        <v>Martinez, Adkins and Johnson</v>
      </c>
      <c r="Q1435" t="str">
        <f>VLOOKUP(Table6[[#This Row],[Store_ID]],Table4[],3,FALSE)</f>
        <v>North</v>
      </c>
      <c r="R1435" t="str">
        <f>VLOOKUP(Table6[[#This Row],[Store_ID]],Table4[],4,FALSE)</f>
        <v>Danielmouth</v>
      </c>
      <c r="S1435" t="str">
        <f>VLOOKUP(Table6[[#This Row],[Store_ID]],Table4[],5,FALSE)</f>
        <v>Flagship</v>
      </c>
      <c r="T1435">
        <v>3</v>
      </c>
      <c r="U1435" s="6">
        <v>765.21</v>
      </c>
      <c r="V1435" s="10">
        <v>0.14000000000000001</v>
      </c>
      <c r="W1435" t="s">
        <v>1812</v>
      </c>
      <c r="X1435" s="6">
        <v>1974.2418</v>
      </c>
      <c r="AE1435"/>
    </row>
    <row r="1436" spans="1:31" x14ac:dyDescent="0.25">
      <c r="A1436" t="s">
        <v>3243</v>
      </c>
      <c r="B1436" t="str">
        <f>VLOOKUP(Table6[[#This Row],[Customer_ID]],Table1[[Customer_ID]:[Name]],2,FALSE)</f>
        <v>Brian Hammond</v>
      </c>
      <c r="C1436" t="str">
        <f>VLOOKUP(Table6[[#This Row],[Customer_ID]],Table1[[Customer_ID]:[City]],5,FALSE)</f>
        <v>North Nicholas</v>
      </c>
      <c r="D1436">
        <f>VLOOKUP(Table6[[#This Row],[Customer_ID]],Table1[],3,FALSE)</f>
        <v>56</v>
      </c>
      <c r="E1436" t="str">
        <f>VLOOKUP(Table6[[#This Row],[Customer_ID]],Table1[],4,FALSE)</f>
        <v>Female</v>
      </c>
      <c r="F1436" t="str">
        <f>VLOOKUP(Table6[[#This Row],[Customer_ID]],Table1[],6,FALSE)</f>
        <v>Texas</v>
      </c>
      <c r="G1436" t="str">
        <f>VLOOKUP(Table6[[#This Row],[Customer_ID]],Table1[],8,FALSE)</f>
        <v>Gold</v>
      </c>
      <c r="H1436" t="s">
        <v>773</v>
      </c>
      <c r="I1436" s="16">
        <v>45472</v>
      </c>
      <c r="J1436" t="s">
        <v>1595</v>
      </c>
      <c r="K1436" t="str">
        <f>VLOOKUP($J1436,'Product_Dim (2)'!$A$2:$G$101,{3,4,5,6},FALSE)</f>
        <v>Beauty</v>
      </c>
      <c r="L1436" t="str">
        <f>VLOOKUP($J1436,'Product_Dim (2)'!$A$2:$G$101,{4,5,6},FALSE)</f>
        <v>Skincare</v>
      </c>
      <c r="M1436" s="6">
        <f t="array" ref="M1436">VLOOKUP($J1436,'Product_Dim (2)'!$A$2:$G$101,{6},FALSE)</f>
        <v>283.83</v>
      </c>
      <c r="N1436">
        <f>VLOOKUP($J1436,'Product_Dim (2)'!$A$2:$G$101,7,FALSE)</f>
        <v>244</v>
      </c>
      <c r="O1436" t="s">
        <v>1777</v>
      </c>
      <c r="P1436" t="str">
        <f>VLOOKUP($O1436,'Store_Dim (2)'!$A$2:$E$21,2,FALSE)</f>
        <v>Thomas, Bridges and Harris</v>
      </c>
      <c r="Q1436" t="str">
        <f>VLOOKUP(Table6[[#This Row],[Store_ID]],Table4[],3,FALSE)</f>
        <v>North</v>
      </c>
      <c r="R1436" t="str">
        <f>VLOOKUP(Table6[[#This Row],[Store_ID]],Table4[],4,FALSE)</f>
        <v>Sabrinatown</v>
      </c>
      <c r="S1436" t="str">
        <f>VLOOKUP(Table6[[#This Row],[Store_ID]],Table4[],5,FALSE)</f>
        <v>Online</v>
      </c>
      <c r="T1436">
        <v>4</v>
      </c>
      <c r="U1436" s="6">
        <v>303.56</v>
      </c>
      <c r="V1436" s="10">
        <v>0.2</v>
      </c>
      <c r="W1436" t="s">
        <v>1812</v>
      </c>
      <c r="X1436" s="6">
        <v>971.39200000000005</v>
      </c>
      <c r="AE1436"/>
    </row>
    <row r="1437" spans="1:31" x14ac:dyDescent="0.25">
      <c r="A1437" t="s">
        <v>3244</v>
      </c>
      <c r="B1437" t="str">
        <f>VLOOKUP(Table6[[#This Row],[Customer_ID]],Table1[[Customer_ID]:[Name]],2,FALSE)</f>
        <v>Adam Castro</v>
      </c>
      <c r="C1437" t="str">
        <f>VLOOKUP(Table6[[#This Row],[Customer_ID]],Table1[[Customer_ID]:[City]],5,FALSE)</f>
        <v>New Donnabury</v>
      </c>
      <c r="D1437">
        <f>VLOOKUP(Table6[[#This Row],[Customer_ID]],Table1[],3,FALSE)</f>
        <v>51</v>
      </c>
      <c r="E1437" t="str">
        <f>VLOOKUP(Table6[[#This Row],[Customer_ID]],Table1[],4,FALSE)</f>
        <v>Male</v>
      </c>
      <c r="F1437" t="str">
        <f>VLOOKUP(Table6[[#This Row],[Customer_ID]],Table1[],6,FALSE)</f>
        <v>Texas</v>
      </c>
      <c r="G1437" t="str">
        <f>VLOOKUP(Table6[[#This Row],[Customer_ID]],Table1[],8,FALSE)</f>
        <v>Silver</v>
      </c>
      <c r="H1437" t="s">
        <v>1355</v>
      </c>
      <c r="I1437" s="16">
        <v>45779</v>
      </c>
      <c r="J1437" t="s">
        <v>1585</v>
      </c>
      <c r="K1437" t="str">
        <f>VLOOKUP($J1437,'Product_Dim (2)'!$A$2:$G$101,{3,4,5,6},FALSE)</f>
        <v>Home</v>
      </c>
      <c r="L1437" t="str">
        <f>VLOOKUP($J1437,'Product_Dim (2)'!$A$2:$G$101,{4,5,6},FALSE)</f>
        <v>Decor</v>
      </c>
      <c r="M1437" s="6">
        <f t="array" ref="M1437">VLOOKUP($J1437,'Product_Dim (2)'!$A$2:$G$101,{6},FALSE)</f>
        <v>234.80599999999998</v>
      </c>
      <c r="N1437">
        <f>VLOOKUP($J1437,'Product_Dim (2)'!$A$2:$G$101,7,FALSE)</f>
        <v>378</v>
      </c>
      <c r="O1437" t="s">
        <v>1735</v>
      </c>
      <c r="P1437" t="str">
        <f>VLOOKUP($O1437,'Store_Dim (2)'!$A$2:$E$21,2,FALSE)</f>
        <v>Rivera-Warner</v>
      </c>
      <c r="Q1437" t="str">
        <f>VLOOKUP(Table6[[#This Row],[Store_ID]],Table4[],3,FALSE)</f>
        <v>East</v>
      </c>
      <c r="R1437" t="str">
        <f>VLOOKUP(Table6[[#This Row],[Store_ID]],Table4[],4,FALSE)</f>
        <v>Washingtonfurt</v>
      </c>
      <c r="S1437" t="str">
        <f>VLOOKUP(Table6[[#This Row],[Store_ID]],Table4[],5,FALSE)</f>
        <v>Flagship</v>
      </c>
      <c r="T1437">
        <v>1</v>
      </c>
      <c r="U1437" s="6">
        <v>640.92999999999995</v>
      </c>
      <c r="V1437" s="10">
        <v>0.19</v>
      </c>
      <c r="W1437" t="s">
        <v>1809</v>
      </c>
      <c r="X1437" s="6">
        <v>519.15329999999994</v>
      </c>
      <c r="AE1437"/>
    </row>
    <row r="1438" spans="1:31" x14ac:dyDescent="0.25">
      <c r="A1438" t="s">
        <v>3245</v>
      </c>
      <c r="B1438" t="str">
        <f>VLOOKUP(Table6[[#This Row],[Customer_ID]],Table1[[Customer_ID]:[Name]],2,FALSE)</f>
        <v>Maria Davis</v>
      </c>
      <c r="C1438" t="str">
        <f>VLOOKUP(Table6[[#This Row],[Customer_ID]],Table1[[Customer_ID]:[City]],5,FALSE)</f>
        <v>Avilahaven</v>
      </c>
      <c r="D1438">
        <f>VLOOKUP(Table6[[#This Row],[Customer_ID]],Table1[],3,FALSE)</f>
        <v>26</v>
      </c>
      <c r="E1438" t="str">
        <f>VLOOKUP(Table6[[#This Row],[Customer_ID]],Table1[],4,FALSE)</f>
        <v>Female</v>
      </c>
      <c r="F1438" t="str">
        <f>VLOOKUP(Table6[[#This Row],[Customer_ID]],Table1[],6,FALSE)</f>
        <v>Vermont</v>
      </c>
      <c r="G1438" t="str">
        <f>VLOOKUP(Table6[[#This Row],[Customer_ID]],Table1[],8,FALSE)</f>
        <v>Gold</v>
      </c>
      <c r="H1438" t="s">
        <v>570</v>
      </c>
      <c r="I1438" s="16">
        <v>45830</v>
      </c>
      <c r="J1438" t="s">
        <v>1703</v>
      </c>
      <c r="K1438" t="str">
        <f>VLOOKUP($J1438,'Product_Dim (2)'!$A$2:$G$101,{3,4,5,6},FALSE)</f>
        <v>Home</v>
      </c>
      <c r="L1438" t="str">
        <f>VLOOKUP($J1438,'Product_Dim (2)'!$A$2:$G$101,{4,5,6},FALSE)</f>
        <v>Kitchen</v>
      </c>
      <c r="M1438" s="6">
        <f t="array" ref="M1438">VLOOKUP($J1438,'Product_Dim (2)'!$A$2:$G$101,{6},FALSE)</f>
        <v>176.07</v>
      </c>
      <c r="N1438">
        <f>VLOOKUP($J1438,'Product_Dim (2)'!$A$2:$G$101,7,FALSE)</f>
        <v>82</v>
      </c>
      <c r="O1438" t="s">
        <v>1772</v>
      </c>
      <c r="P1438" t="str">
        <f>VLOOKUP($O1438,'Store_Dim (2)'!$A$2:$E$21,2,FALSE)</f>
        <v>Hill, Wagner and Ballard</v>
      </c>
      <c r="Q1438" t="str">
        <f>VLOOKUP(Table6[[#This Row],[Store_ID]],Table4[],3,FALSE)</f>
        <v>East</v>
      </c>
      <c r="R1438" t="str">
        <f>VLOOKUP(Table6[[#This Row],[Store_ID]],Table4[],4,FALSE)</f>
        <v>East Davidville</v>
      </c>
      <c r="S1438" t="str">
        <f>VLOOKUP(Table6[[#This Row],[Store_ID]],Table4[],5,FALSE)</f>
        <v>Online</v>
      </c>
      <c r="T1438">
        <v>2</v>
      </c>
      <c r="U1438" s="6">
        <v>611.25</v>
      </c>
      <c r="V1438" s="10">
        <v>0.22</v>
      </c>
      <c r="W1438" t="s">
        <v>1807</v>
      </c>
      <c r="X1438" s="6">
        <v>953.55000000000007</v>
      </c>
      <c r="AE1438"/>
    </row>
    <row r="1439" spans="1:31" x14ac:dyDescent="0.25">
      <c r="A1439" t="s">
        <v>3246</v>
      </c>
      <c r="B1439" t="str">
        <f>VLOOKUP(Table6[[#This Row],[Customer_ID]],Table1[[Customer_ID]:[Name]],2,FALSE)</f>
        <v>Paul Cox</v>
      </c>
      <c r="C1439" t="str">
        <f>VLOOKUP(Table6[[#This Row],[Customer_ID]],Table1[[Customer_ID]:[City]],5,FALSE)</f>
        <v>East Julie</v>
      </c>
      <c r="D1439">
        <f>VLOOKUP(Table6[[#This Row],[Customer_ID]],Table1[],3,FALSE)</f>
        <v>60</v>
      </c>
      <c r="E1439" t="str">
        <f>VLOOKUP(Table6[[#This Row],[Customer_ID]],Table1[],4,FALSE)</f>
        <v>Female</v>
      </c>
      <c r="F1439" t="str">
        <f>VLOOKUP(Table6[[#This Row],[Customer_ID]],Table1[],6,FALSE)</f>
        <v>Kansas</v>
      </c>
      <c r="G1439" t="str">
        <f>VLOOKUP(Table6[[#This Row],[Customer_ID]],Table1[],8,FALSE)</f>
        <v>Silver</v>
      </c>
      <c r="H1439" t="s">
        <v>1406</v>
      </c>
      <c r="I1439" s="16">
        <v>45756</v>
      </c>
      <c r="J1439" t="s">
        <v>1663</v>
      </c>
      <c r="K1439" t="str">
        <f>VLOOKUP($J1439,'Product_Dim (2)'!$A$2:$G$101,{3,4,5,6},FALSE)</f>
        <v>Beauty</v>
      </c>
      <c r="L1439" t="str">
        <f>VLOOKUP($J1439,'Product_Dim (2)'!$A$2:$G$101,{4,5,6},FALSE)</f>
        <v>Haircare</v>
      </c>
      <c r="M1439" s="6">
        <f t="array" ref="M1439">VLOOKUP($J1439,'Product_Dim (2)'!$A$2:$G$101,{6},FALSE)</f>
        <v>340.39</v>
      </c>
      <c r="N1439">
        <f>VLOOKUP($J1439,'Product_Dim (2)'!$A$2:$G$101,7,FALSE)</f>
        <v>177</v>
      </c>
      <c r="O1439" t="s">
        <v>1740</v>
      </c>
      <c r="P1439" t="str">
        <f>VLOOKUP($O1439,'Store_Dim (2)'!$A$2:$E$21,2,FALSE)</f>
        <v>Martinez, Adkins and Johnson</v>
      </c>
      <c r="Q1439" t="str">
        <f>VLOOKUP(Table6[[#This Row],[Store_ID]],Table4[],3,FALSE)</f>
        <v>North</v>
      </c>
      <c r="R1439" t="str">
        <f>VLOOKUP(Table6[[#This Row],[Store_ID]],Table4[],4,FALSE)</f>
        <v>Danielmouth</v>
      </c>
      <c r="S1439" t="str">
        <f>VLOOKUP(Table6[[#This Row],[Store_ID]],Table4[],5,FALSE)</f>
        <v>Flagship</v>
      </c>
      <c r="T1439">
        <v>1</v>
      </c>
      <c r="U1439" s="6">
        <v>209.93</v>
      </c>
      <c r="V1439" s="10">
        <v>0.21</v>
      </c>
      <c r="W1439" t="s">
        <v>1807</v>
      </c>
      <c r="X1439" s="6">
        <v>165.84469999999999</v>
      </c>
      <c r="AE1439"/>
    </row>
    <row r="1440" spans="1:31" x14ac:dyDescent="0.25">
      <c r="A1440" t="s">
        <v>3247</v>
      </c>
      <c r="B1440" t="str">
        <f>VLOOKUP(Table6[[#This Row],[Customer_ID]],Table1[[Customer_ID]:[Name]],2,FALSE)</f>
        <v>Ashley Griffin</v>
      </c>
      <c r="C1440" t="str">
        <f>VLOOKUP(Table6[[#This Row],[Customer_ID]],Table1[[Customer_ID]:[City]],5,FALSE)</f>
        <v>New Dawnton</v>
      </c>
      <c r="D1440">
        <f>VLOOKUP(Table6[[#This Row],[Customer_ID]],Table1[],3,FALSE)</f>
        <v>40</v>
      </c>
      <c r="E1440" t="str">
        <f>VLOOKUP(Table6[[#This Row],[Customer_ID]],Table1[],4,FALSE)</f>
        <v>Female</v>
      </c>
      <c r="F1440" t="str">
        <f>VLOOKUP(Table6[[#This Row],[Customer_ID]],Table1[],6,FALSE)</f>
        <v>Maryland</v>
      </c>
      <c r="G1440" t="str">
        <f>VLOOKUP(Table6[[#This Row],[Customer_ID]],Table1[],8,FALSE)</f>
        <v>Gold</v>
      </c>
      <c r="H1440" t="s">
        <v>382</v>
      </c>
      <c r="I1440" s="16">
        <v>45847</v>
      </c>
      <c r="J1440" t="s">
        <v>1729</v>
      </c>
      <c r="K1440" t="str">
        <f>VLOOKUP($J1440,'Product_Dim (2)'!$A$2:$G$101,{3,4,5,6},FALSE)</f>
        <v>Home</v>
      </c>
      <c r="L1440" t="str">
        <f>VLOOKUP($J1440,'Product_Dim (2)'!$A$2:$G$101,{4,5,6},FALSE)</f>
        <v>Kitchen</v>
      </c>
      <c r="M1440" s="6">
        <f t="array" ref="M1440">VLOOKUP($J1440,'Product_Dim (2)'!$A$2:$G$101,{6},FALSE)</f>
        <v>201.41</v>
      </c>
      <c r="N1440">
        <f>VLOOKUP($J1440,'Product_Dim (2)'!$A$2:$G$101,7,FALSE)</f>
        <v>146</v>
      </c>
      <c r="O1440" t="s">
        <v>1772</v>
      </c>
      <c r="P1440" t="str">
        <f>VLOOKUP($O1440,'Store_Dim (2)'!$A$2:$E$21,2,FALSE)</f>
        <v>Hill, Wagner and Ballard</v>
      </c>
      <c r="Q1440" t="str">
        <f>VLOOKUP(Table6[[#This Row],[Store_ID]],Table4[],3,FALSE)</f>
        <v>East</v>
      </c>
      <c r="R1440" t="str">
        <f>VLOOKUP(Table6[[#This Row],[Store_ID]],Table4[],4,FALSE)</f>
        <v>East Davidville</v>
      </c>
      <c r="S1440" t="str">
        <f>VLOOKUP(Table6[[#This Row],[Store_ID]],Table4[],5,FALSE)</f>
        <v>Online</v>
      </c>
      <c r="T1440">
        <v>3</v>
      </c>
      <c r="U1440" s="6">
        <v>130.38999999999999</v>
      </c>
      <c r="V1440" s="10">
        <v>0.24</v>
      </c>
      <c r="W1440" t="s">
        <v>1809</v>
      </c>
      <c r="X1440" s="6">
        <v>297.28919999999999</v>
      </c>
      <c r="AE1440"/>
    </row>
    <row r="1441" spans="1:31" x14ac:dyDescent="0.25">
      <c r="A1441" t="s">
        <v>3248</v>
      </c>
      <c r="B1441" t="str">
        <f>VLOOKUP(Table6[[#This Row],[Customer_ID]],Table1[[Customer_ID]:[Name]],2,FALSE)</f>
        <v>James Powell</v>
      </c>
      <c r="C1441" t="str">
        <f>VLOOKUP(Table6[[#This Row],[Customer_ID]],Table1[[Customer_ID]:[City]],5,FALSE)</f>
        <v>West Beverlymouth</v>
      </c>
      <c r="D1441">
        <f>VLOOKUP(Table6[[#This Row],[Customer_ID]],Table1[],3,FALSE)</f>
        <v>40</v>
      </c>
      <c r="E1441" t="str">
        <f>VLOOKUP(Table6[[#This Row],[Customer_ID]],Table1[],4,FALSE)</f>
        <v>Female</v>
      </c>
      <c r="F1441" t="str">
        <f>VLOOKUP(Table6[[#This Row],[Customer_ID]],Table1[],6,FALSE)</f>
        <v>Missouri</v>
      </c>
      <c r="G1441" t="str">
        <f>VLOOKUP(Table6[[#This Row],[Customer_ID]],Table1[],8,FALSE)</f>
        <v>Bronze</v>
      </c>
      <c r="H1441" t="s">
        <v>914</v>
      </c>
      <c r="I1441" s="16">
        <v>45322</v>
      </c>
      <c r="J1441" t="s">
        <v>1717</v>
      </c>
      <c r="K1441" t="str">
        <f>VLOOKUP($J1441,'Product_Dim (2)'!$A$2:$G$101,{3,4,5,6},FALSE)</f>
        <v>Electronics</v>
      </c>
      <c r="L1441" t="str">
        <f>VLOOKUP($J1441,'Product_Dim (2)'!$A$2:$G$101,{4,5,6},FALSE)</f>
        <v>Computer</v>
      </c>
      <c r="M1441" s="6">
        <f t="array" ref="M1441">VLOOKUP($J1441,'Product_Dim (2)'!$A$2:$G$101,{6},FALSE)</f>
        <v>377.52</v>
      </c>
      <c r="N1441">
        <f>VLOOKUP($J1441,'Product_Dim (2)'!$A$2:$G$101,7,FALSE)</f>
        <v>485</v>
      </c>
      <c r="O1441" t="s">
        <v>1762</v>
      </c>
      <c r="P1441" t="str">
        <f>VLOOKUP($O1441,'Store_Dim (2)'!$A$2:$E$21,2,FALSE)</f>
        <v>Martinez-Mullins</v>
      </c>
      <c r="Q1441" t="str">
        <f>VLOOKUP(Table6[[#This Row],[Store_ID]],Table4[],3,FALSE)</f>
        <v>South</v>
      </c>
      <c r="R1441" t="str">
        <f>VLOOKUP(Table6[[#This Row],[Store_ID]],Table4[],4,FALSE)</f>
        <v>Williamsfurt</v>
      </c>
      <c r="S1441" t="str">
        <f>VLOOKUP(Table6[[#This Row],[Store_ID]],Table4[],5,FALSE)</f>
        <v>Online</v>
      </c>
      <c r="T1441">
        <v>2</v>
      </c>
      <c r="U1441" s="6">
        <v>846.18</v>
      </c>
      <c r="V1441" s="10">
        <v>0.1</v>
      </c>
      <c r="W1441" t="s">
        <v>1812</v>
      </c>
      <c r="X1441" s="6">
        <v>1523.124</v>
      </c>
      <c r="AE1441"/>
    </row>
    <row r="1442" spans="1:31" x14ac:dyDescent="0.25">
      <c r="A1442" t="s">
        <v>3249</v>
      </c>
      <c r="B1442" t="str">
        <f>VLOOKUP(Table6[[#This Row],[Customer_ID]],Table1[[Customer_ID]:[Name]],2,FALSE)</f>
        <v>Ryan Torres</v>
      </c>
      <c r="C1442" t="str">
        <f>VLOOKUP(Table6[[#This Row],[Customer_ID]],Table1[[Customer_ID]:[City]],5,FALSE)</f>
        <v>Guerreroport</v>
      </c>
      <c r="D1442">
        <f>VLOOKUP(Table6[[#This Row],[Customer_ID]],Table1[],3,FALSE)</f>
        <v>38</v>
      </c>
      <c r="E1442" t="str">
        <f>VLOOKUP(Table6[[#This Row],[Customer_ID]],Table1[],4,FALSE)</f>
        <v>Male</v>
      </c>
      <c r="F1442" t="str">
        <f>VLOOKUP(Table6[[#This Row],[Customer_ID]],Table1[],6,FALSE)</f>
        <v>Connecticut</v>
      </c>
      <c r="G1442" t="str">
        <f>VLOOKUP(Table6[[#This Row],[Customer_ID]],Table1[],8,FALSE)</f>
        <v>Silver</v>
      </c>
      <c r="H1442" t="s">
        <v>1097</v>
      </c>
      <c r="I1442" s="16">
        <v>45829</v>
      </c>
      <c r="J1442" t="s">
        <v>1671</v>
      </c>
      <c r="K1442" t="str">
        <f>VLOOKUP($J1442,'Product_Dim (2)'!$A$2:$G$101,{3,4,5,6},FALSE)</f>
        <v>Home</v>
      </c>
      <c r="L1442" t="str">
        <f>VLOOKUP($J1442,'Product_Dim (2)'!$A$2:$G$101,{4,5,6},FALSE)</f>
        <v>Storage</v>
      </c>
      <c r="M1442" s="6">
        <f t="array" ref="M1442">VLOOKUP($J1442,'Product_Dim (2)'!$A$2:$G$101,{6},FALSE)</f>
        <v>138.05000000000001</v>
      </c>
      <c r="N1442">
        <f>VLOOKUP($J1442,'Product_Dim (2)'!$A$2:$G$101,7,FALSE)</f>
        <v>89</v>
      </c>
      <c r="O1442" t="s">
        <v>1782</v>
      </c>
      <c r="P1442" t="str">
        <f>VLOOKUP($O1442,'Store_Dim (2)'!$A$2:$E$21,2,FALSE)</f>
        <v>Mcdonald Inc</v>
      </c>
      <c r="Q1442" t="str">
        <f>VLOOKUP(Table6[[#This Row],[Store_ID]],Table4[],3,FALSE)</f>
        <v>South</v>
      </c>
      <c r="R1442" t="str">
        <f>VLOOKUP(Table6[[#This Row],[Store_ID]],Table4[],4,FALSE)</f>
        <v>Christopherland</v>
      </c>
      <c r="S1442" t="str">
        <f>VLOOKUP(Table6[[#This Row],[Store_ID]],Table4[],5,FALSE)</f>
        <v>Outlet</v>
      </c>
      <c r="T1442">
        <v>2</v>
      </c>
      <c r="U1442" s="6">
        <v>424.53</v>
      </c>
      <c r="V1442" s="10">
        <v>0.14000000000000001</v>
      </c>
      <c r="W1442" t="s">
        <v>1812</v>
      </c>
      <c r="X1442" s="6">
        <v>730.19159999999999</v>
      </c>
      <c r="AE1442"/>
    </row>
    <row r="1443" spans="1:31" x14ac:dyDescent="0.25">
      <c r="A1443" t="s">
        <v>3250</v>
      </c>
      <c r="B1443" t="str">
        <f>VLOOKUP(Table6[[#This Row],[Customer_ID]],Table1[[Customer_ID]:[Name]],2,FALSE)</f>
        <v>Sarah Stewart</v>
      </c>
      <c r="C1443" t="str">
        <f>VLOOKUP(Table6[[#This Row],[Customer_ID]],Table1[[Customer_ID]:[City]],5,FALSE)</f>
        <v>East Richard</v>
      </c>
      <c r="D1443">
        <f>VLOOKUP(Table6[[#This Row],[Customer_ID]],Table1[],3,FALSE)</f>
        <v>24</v>
      </c>
      <c r="E1443" t="str">
        <f>VLOOKUP(Table6[[#This Row],[Customer_ID]],Table1[],4,FALSE)</f>
        <v>Female</v>
      </c>
      <c r="F1443" t="str">
        <f>VLOOKUP(Table6[[#This Row],[Customer_ID]],Table1[],6,FALSE)</f>
        <v>Texas</v>
      </c>
      <c r="G1443" t="str">
        <f>VLOOKUP(Table6[[#This Row],[Customer_ID]],Table1[],8,FALSE)</f>
        <v>Platinum</v>
      </c>
      <c r="H1443" t="s">
        <v>817</v>
      </c>
      <c r="I1443" s="16">
        <v>45539</v>
      </c>
      <c r="J1443" t="s">
        <v>1707</v>
      </c>
      <c r="K1443" t="str">
        <f>VLOOKUP($J1443,'Product_Dim (2)'!$A$2:$G$101,{3,4,5,6},FALSE)</f>
        <v>Sports</v>
      </c>
      <c r="L1443" t="str">
        <f>VLOOKUP($J1443,'Product_Dim (2)'!$A$2:$G$101,{4,5,6},FALSE)</f>
        <v>Accessories</v>
      </c>
      <c r="M1443" s="6">
        <f t="array" ref="M1443">VLOOKUP($J1443,'Product_Dim (2)'!$A$2:$G$101,{6},FALSE)</f>
        <v>131.24</v>
      </c>
      <c r="N1443">
        <f>VLOOKUP($J1443,'Product_Dim (2)'!$A$2:$G$101,7,FALSE)</f>
        <v>232</v>
      </c>
      <c r="O1443" t="s">
        <v>1782</v>
      </c>
      <c r="P1443" t="str">
        <f>VLOOKUP($O1443,'Store_Dim (2)'!$A$2:$E$21,2,FALSE)</f>
        <v>Mcdonald Inc</v>
      </c>
      <c r="Q1443" t="str">
        <f>VLOOKUP(Table6[[#This Row],[Store_ID]],Table4[],3,FALSE)</f>
        <v>South</v>
      </c>
      <c r="R1443" t="str">
        <f>VLOOKUP(Table6[[#This Row],[Store_ID]],Table4[],4,FALSE)</f>
        <v>Christopherland</v>
      </c>
      <c r="S1443" t="str">
        <f>VLOOKUP(Table6[[#This Row],[Store_ID]],Table4[],5,FALSE)</f>
        <v>Outlet</v>
      </c>
      <c r="T1443">
        <v>4</v>
      </c>
      <c r="U1443" s="6">
        <v>450.42</v>
      </c>
      <c r="V1443" s="10">
        <v>0.08</v>
      </c>
      <c r="W1443" t="s">
        <v>1812</v>
      </c>
      <c r="X1443" s="6">
        <v>1657.5455999999999</v>
      </c>
      <c r="AE1443"/>
    </row>
    <row r="1444" spans="1:31" x14ac:dyDescent="0.25">
      <c r="A1444" t="s">
        <v>3251</v>
      </c>
      <c r="B1444" t="str">
        <f>VLOOKUP(Table6[[#This Row],[Customer_ID]],Table1[[Customer_ID]:[Name]],2,FALSE)</f>
        <v>Maria Sanchez</v>
      </c>
      <c r="C1444" t="str">
        <f>VLOOKUP(Table6[[#This Row],[Customer_ID]],Table1[[Customer_ID]:[City]],5,FALSE)</f>
        <v>East Peterbury</v>
      </c>
      <c r="D1444">
        <f>VLOOKUP(Table6[[#This Row],[Customer_ID]],Table1[],3,FALSE)</f>
        <v>46</v>
      </c>
      <c r="E1444" t="str">
        <f>VLOOKUP(Table6[[#This Row],[Customer_ID]],Table1[],4,FALSE)</f>
        <v>Male</v>
      </c>
      <c r="F1444" t="str">
        <f>VLOOKUP(Table6[[#This Row],[Customer_ID]],Table1[],6,FALSE)</f>
        <v>North Dakota</v>
      </c>
      <c r="G1444" t="str">
        <f>VLOOKUP(Table6[[#This Row],[Customer_ID]],Table1[],8,FALSE)</f>
        <v>Bronze</v>
      </c>
      <c r="H1444" t="s">
        <v>518</v>
      </c>
      <c r="I1444" s="16">
        <v>45893</v>
      </c>
      <c r="J1444" t="s">
        <v>1583</v>
      </c>
      <c r="K1444" t="str">
        <f>VLOOKUP($J1444,'Product_Dim (2)'!$A$2:$G$101,{3,4,5,6},FALSE)</f>
        <v>Electronics</v>
      </c>
      <c r="L1444" t="str">
        <f>VLOOKUP($J1444,'Product_Dim (2)'!$A$2:$G$101,{4,5,6},FALSE)</f>
        <v>Audio</v>
      </c>
      <c r="M1444" s="6">
        <f t="array" ref="M1444">VLOOKUP($J1444,'Product_Dim (2)'!$A$2:$G$101,{6},FALSE)</f>
        <v>322.41000000000003</v>
      </c>
      <c r="N1444">
        <f>VLOOKUP($J1444,'Product_Dim (2)'!$A$2:$G$101,7,FALSE)</f>
        <v>213</v>
      </c>
      <c r="O1444" t="s">
        <v>1769</v>
      </c>
      <c r="P1444" t="str">
        <f>VLOOKUP($O1444,'Store_Dim (2)'!$A$2:$E$21,2,FALSE)</f>
        <v>Moore, Padilla and Butler</v>
      </c>
      <c r="Q1444" t="str">
        <f>VLOOKUP(Table6[[#This Row],[Store_ID]],Table4[],3,FALSE)</f>
        <v>South</v>
      </c>
      <c r="R1444" t="str">
        <f>VLOOKUP(Table6[[#This Row],[Store_ID]],Table4[],4,FALSE)</f>
        <v>East Johnstad</v>
      </c>
      <c r="S1444" t="str">
        <f>VLOOKUP(Table6[[#This Row],[Store_ID]],Table4[],5,FALSE)</f>
        <v>Flagship</v>
      </c>
      <c r="T1444">
        <v>4</v>
      </c>
      <c r="U1444" s="6">
        <v>896.91</v>
      </c>
      <c r="V1444" s="10">
        <v>0.1</v>
      </c>
      <c r="W1444" t="s">
        <v>1807</v>
      </c>
      <c r="X1444" s="6">
        <v>3228.8760000000002</v>
      </c>
      <c r="AE1444"/>
    </row>
    <row r="1445" spans="1:31" x14ac:dyDescent="0.25">
      <c r="A1445" t="s">
        <v>3252</v>
      </c>
      <c r="B1445" t="str">
        <f>VLOOKUP(Table6[[#This Row],[Customer_ID]],Table1[[Customer_ID]:[Name]],2,FALSE)</f>
        <v>Sara Ingram</v>
      </c>
      <c r="C1445" t="str">
        <f>VLOOKUP(Table6[[#This Row],[Customer_ID]],Table1[[Customer_ID]:[City]],5,FALSE)</f>
        <v>East Dillonview</v>
      </c>
      <c r="D1445">
        <f>VLOOKUP(Table6[[#This Row],[Customer_ID]],Table1[],3,FALSE)</f>
        <v>46</v>
      </c>
      <c r="E1445" t="str">
        <f>VLOOKUP(Table6[[#This Row],[Customer_ID]],Table1[],4,FALSE)</f>
        <v>Female</v>
      </c>
      <c r="F1445" t="str">
        <f>VLOOKUP(Table6[[#This Row],[Customer_ID]],Table1[],6,FALSE)</f>
        <v>Virginia</v>
      </c>
      <c r="G1445" t="str">
        <f>VLOOKUP(Table6[[#This Row],[Customer_ID]],Table1[],8,FALSE)</f>
        <v>Bronze</v>
      </c>
      <c r="H1445" t="s">
        <v>1475</v>
      </c>
      <c r="I1445" s="16">
        <v>45814</v>
      </c>
      <c r="J1445" t="s">
        <v>1725</v>
      </c>
      <c r="K1445" t="str">
        <f>VLOOKUP($J1445,'Product_Dim (2)'!$A$2:$G$101,{3,4,5,6},FALSE)</f>
        <v>Sports</v>
      </c>
      <c r="L1445" t="str">
        <f>VLOOKUP($J1445,'Product_Dim (2)'!$A$2:$G$101,{4,5,6},FALSE)</f>
        <v>Team Sports</v>
      </c>
      <c r="M1445" s="6">
        <f t="array" ref="M1445">VLOOKUP($J1445,'Product_Dim (2)'!$A$2:$G$101,{6},FALSE)</f>
        <v>245.98</v>
      </c>
      <c r="N1445">
        <f>VLOOKUP($J1445,'Product_Dim (2)'!$A$2:$G$101,7,FALSE)</f>
        <v>471</v>
      </c>
      <c r="O1445" t="s">
        <v>1772</v>
      </c>
      <c r="P1445" t="str">
        <f>VLOOKUP($O1445,'Store_Dim (2)'!$A$2:$E$21,2,FALSE)</f>
        <v>Hill, Wagner and Ballard</v>
      </c>
      <c r="Q1445" t="str">
        <f>VLOOKUP(Table6[[#This Row],[Store_ID]],Table4[],3,FALSE)</f>
        <v>East</v>
      </c>
      <c r="R1445" t="str">
        <f>VLOOKUP(Table6[[#This Row],[Store_ID]],Table4[],4,FALSE)</f>
        <v>East Davidville</v>
      </c>
      <c r="S1445" t="str">
        <f>VLOOKUP(Table6[[#This Row],[Store_ID]],Table4[],5,FALSE)</f>
        <v>Online</v>
      </c>
      <c r="T1445">
        <v>3</v>
      </c>
      <c r="U1445" s="6">
        <v>679.38</v>
      </c>
      <c r="V1445" s="10">
        <v>0.3</v>
      </c>
      <c r="W1445" t="s">
        <v>1812</v>
      </c>
      <c r="X1445" s="6">
        <v>1426.6980000000001</v>
      </c>
      <c r="AE1445"/>
    </row>
    <row r="1446" spans="1:31" x14ac:dyDescent="0.25">
      <c r="A1446" t="s">
        <v>3253</v>
      </c>
      <c r="B1446" t="str">
        <f>VLOOKUP(Table6[[#This Row],[Customer_ID]],Table1[[Customer_ID]:[Name]],2,FALSE)</f>
        <v>John Scott</v>
      </c>
      <c r="C1446" t="str">
        <f>VLOOKUP(Table6[[#This Row],[Customer_ID]],Table1[[Customer_ID]:[City]],5,FALSE)</f>
        <v>South Christopher</v>
      </c>
      <c r="D1446">
        <f>VLOOKUP(Table6[[#This Row],[Customer_ID]],Table1[],3,FALSE)</f>
        <v>24</v>
      </c>
      <c r="E1446" t="str">
        <f>VLOOKUP(Table6[[#This Row],[Customer_ID]],Table1[],4,FALSE)</f>
        <v>Female</v>
      </c>
      <c r="F1446" t="str">
        <f>VLOOKUP(Table6[[#This Row],[Customer_ID]],Table1[],6,FALSE)</f>
        <v>Pennsylvania</v>
      </c>
      <c r="G1446" t="str">
        <f>VLOOKUP(Table6[[#This Row],[Customer_ID]],Table1[],8,FALSE)</f>
        <v>Bronze</v>
      </c>
      <c r="H1446" t="s">
        <v>75</v>
      </c>
      <c r="I1446" s="16">
        <v>45571</v>
      </c>
      <c r="J1446" t="s">
        <v>1691</v>
      </c>
      <c r="K1446" t="str">
        <f>VLOOKUP($J1446,'Product_Dim (2)'!$A$2:$G$101,{3,4,5,6},FALSE)</f>
        <v>Home</v>
      </c>
      <c r="L1446" t="str">
        <f>VLOOKUP($J1446,'Product_Dim (2)'!$A$2:$G$101,{4,5,6},FALSE)</f>
        <v>Kitchen</v>
      </c>
      <c r="M1446" s="6">
        <f t="array" ref="M1446">VLOOKUP($J1446,'Product_Dim (2)'!$A$2:$G$101,{6},FALSE)</f>
        <v>143.43</v>
      </c>
      <c r="N1446">
        <f>VLOOKUP($J1446,'Product_Dim (2)'!$A$2:$G$101,7,FALSE)</f>
        <v>58</v>
      </c>
      <c r="O1446" t="s">
        <v>1787</v>
      </c>
      <c r="P1446" t="str">
        <f>VLOOKUP($O1446,'Store_Dim (2)'!$A$2:$E$21,2,FALSE)</f>
        <v>Frederick-Wright</v>
      </c>
      <c r="Q1446" t="str">
        <f>VLOOKUP(Table6[[#This Row],[Store_ID]],Table4[],3,FALSE)</f>
        <v>West</v>
      </c>
      <c r="R1446" t="str">
        <f>VLOOKUP(Table6[[#This Row],[Store_ID]],Table4[],4,FALSE)</f>
        <v>New Jimmymouth</v>
      </c>
      <c r="S1446" t="str">
        <f>VLOOKUP(Table6[[#This Row],[Store_ID]],Table4[],5,FALSE)</f>
        <v>Flagship</v>
      </c>
      <c r="T1446">
        <v>3</v>
      </c>
      <c r="U1446" s="6">
        <v>483.63</v>
      </c>
      <c r="V1446" s="10">
        <v>0</v>
      </c>
      <c r="W1446" t="s">
        <v>1807</v>
      </c>
      <c r="X1446" s="6">
        <v>1450.89</v>
      </c>
      <c r="AE1446"/>
    </row>
    <row r="1447" spans="1:31" x14ac:dyDescent="0.25">
      <c r="A1447" t="s">
        <v>3254</v>
      </c>
      <c r="B1447" t="str">
        <f>VLOOKUP(Table6[[#This Row],[Customer_ID]],Table1[[Customer_ID]:[Name]],2,FALSE)</f>
        <v>Jessica Acevedo</v>
      </c>
      <c r="C1447" t="str">
        <f>VLOOKUP(Table6[[#This Row],[Customer_ID]],Table1[[Customer_ID]:[City]],5,FALSE)</f>
        <v>Amybury</v>
      </c>
      <c r="D1447">
        <f>VLOOKUP(Table6[[#This Row],[Customer_ID]],Table1[],3,FALSE)</f>
        <v>64</v>
      </c>
      <c r="E1447" t="str">
        <f>VLOOKUP(Table6[[#This Row],[Customer_ID]],Table1[],4,FALSE)</f>
        <v>Female</v>
      </c>
      <c r="F1447" t="str">
        <f>VLOOKUP(Table6[[#This Row],[Customer_ID]],Table1[],6,FALSE)</f>
        <v>Pennsylvania</v>
      </c>
      <c r="G1447" t="str">
        <f>VLOOKUP(Table6[[#This Row],[Customer_ID]],Table1[],8,FALSE)</f>
        <v>Bronze</v>
      </c>
      <c r="H1447" t="s">
        <v>124</v>
      </c>
      <c r="I1447" s="16">
        <v>45542</v>
      </c>
      <c r="J1447" t="s">
        <v>1609</v>
      </c>
      <c r="K1447" t="str">
        <f>VLOOKUP($J1447,'Product_Dim (2)'!$A$2:$G$101,{3,4,5,6},FALSE)</f>
        <v>Electronics</v>
      </c>
      <c r="L1447" t="str">
        <f>VLOOKUP($J1447,'Product_Dim (2)'!$A$2:$G$101,{4,5,6},FALSE)</f>
        <v>Mobile</v>
      </c>
      <c r="M1447" s="6">
        <f t="array" ref="M1447">VLOOKUP($J1447,'Product_Dim (2)'!$A$2:$G$101,{6},FALSE)</f>
        <v>326.06</v>
      </c>
      <c r="N1447">
        <f>VLOOKUP($J1447,'Product_Dim (2)'!$A$2:$G$101,7,FALSE)</f>
        <v>301</v>
      </c>
      <c r="O1447" t="s">
        <v>1735</v>
      </c>
      <c r="P1447" t="str">
        <f>VLOOKUP($O1447,'Store_Dim (2)'!$A$2:$E$21,2,FALSE)</f>
        <v>Rivera-Warner</v>
      </c>
      <c r="Q1447" t="str">
        <f>VLOOKUP(Table6[[#This Row],[Store_ID]],Table4[],3,FALSE)</f>
        <v>East</v>
      </c>
      <c r="R1447" t="str">
        <f>VLOOKUP(Table6[[#This Row],[Store_ID]],Table4[],4,FALSE)</f>
        <v>Washingtonfurt</v>
      </c>
      <c r="S1447" t="str">
        <f>VLOOKUP(Table6[[#This Row],[Store_ID]],Table4[],5,FALSE)</f>
        <v>Flagship</v>
      </c>
      <c r="T1447">
        <v>3</v>
      </c>
      <c r="U1447" s="6">
        <v>158.27000000000001</v>
      </c>
      <c r="V1447" s="10">
        <v>0.24</v>
      </c>
      <c r="W1447" t="s">
        <v>1812</v>
      </c>
      <c r="X1447" s="6">
        <v>360.85559999999998</v>
      </c>
      <c r="AE1447"/>
    </row>
    <row r="1448" spans="1:31" x14ac:dyDescent="0.25">
      <c r="A1448" t="s">
        <v>3255</v>
      </c>
      <c r="B1448" t="str">
        <f>VLOOKUP(Table6[[#This Row],[Customer_ID]],Table1[[Customer_ID]:[Name]],2,FALSE)</f>
        <v>Tyler Conrad</v>
      </c>
      <c r="C1448" t="str">
        <f>VLOOKUP(Table6[[#This Row],[Customer_ID]],Table1[[Customer_ID]:[City]],5,FALSE)</f>
        <v>North Curtischester</v>
      </c>
      <c r="D1448">
        <f>VLOOKUP(Table6[[#This Row],[Customer_ID]],Table1[],3,FALSE)</f>
        <v>53</v>
      </c>
      <c r="E1448" t="str">
        <f>VLOOKUP(Table6[[#This Row],[Customer_ID]],Table1[],4,FALSE)</f>
        <v>Female</v>
      </c>
      <c r="F1448" t="str">
        <f>VLOOKUP(Table6[[#This Row],[Customer_ID]],Table1[],6,FALSE)</f>
        <v>North Dakota</v>
      </c>
      <c r="G1448" t="str">
        <f>VLOOKUP(Table6[[#This Row],[Customer_ID]],Table1[],8,FALSE)</f>
        <v>Platinum</v>
      </c>
      <c r="H1448" t="s">
        <v>397</v>
      </c>
      <c r="I1448" s="16">
        <v>45758</v>
      </c>
      <c r="J1448" t="s">
        <v>1532</v>
      </c>
      <c r="K1448" t="str">
        <f>VLOOKUP($J1448,'Product_Dim (2)'!$A$2:$G$101,{3,4,5,6},FALSE)</f>
        <v>Clothing</v>
      </c>
      <c r="L1448" t="str">
        <f>VLOOKUP($J1448,'Product_Dim (2)'!$A$2:$G$101,{4,5,6},FALSE)</f>
        <v>Outerwear</v>
      </c>
      <c r="M1448" s="6">
        <f t="array" ref="M1448">VLOOKUP($J1448,'Product_Dim (2)'!$A$2:$G$101,{6},FALSE)</f>
        <v>265.73266666666666</v>
      </c>
      <c r="N1448">
        <f>VLOOKUP($J1448,'Product_Dim (2)'!$A$2:$G$101,7,FALSE)</f>
        <v>352</v>
      </c>
      <c r="O1448" t="s">
        <v>1784</v>
      </c>
      <c r="P1448" t="str">
        <f>VLOOKUP($O1448,'Store_Dim (2)'!$A$2:$E$21,2,FALSE)</f>
        <v>Shelton PLC</v>
      </c>
      <c r="Q1448" t="str">
        <f>VLOOKUP(Table6[[#This Row],[Store_ID]],Table4[],3,FALSE)</f>
        <v>North</v>
      </c>
      <c r="R1448" t="str">
        <f>VLOOKUP(Table6[[#This Row],[Store_ID]],Table4[],4,FALSE)</f>
        <v>East Jenniferstad</v>
      </c>
      <c r="S1448" t="str">
        <f>VLOOKUP(Table6[[#This Row],[Store_ID]],Table4[],5,FALSE)</f>
        <v>Flagship</v>
      </c>
      <c r="T1448">
        <v>4</v>
      </c>
      <c r="U1448" s="6">
        <v>601.5</v>
      </c>
      <c r="V1448" s="10">
        <v>0.18</v>
      </c>
      <c r="W1448" t="s">
        <v>1807</v>
      </c>
      <c r="X1448" s="6">
        <v>1972.92</v>
      </c>
      <c r="AE1448"/>
    </row>
    <row r="1449" spans="1:31" x14ac:dyDescent="0.25">
      <c r="A1449" t="s">
        <v>3256</v>
      </c>
      <c r="B1449" t="str">
        <f>VLOOKUP(Table6[[#This Row],[Customer_ID]],Table1[[Customer_ID]:[Name]],2,FALSE)</f>
        <v>Roy Cole</v>
      </c>
      <c r="C1449" t="str">
        <f>VLOOKUP(Table6[[#This Row],[Customer_ID]],Table1[[Customer_ID]:[City]],5,FALSE)</f>
        <v>North Cynthiatown</v>
      </c>
      <c r="D1449">
        <f>VLOOKUP(Table6[[#This Row],[Customer_ID]],Table1[],3,FALSE)</f>
        <v>24</v>
      </c>
      <c r="E1449" t="str">
        <f>VLOOKUP(Table6[[#This Row],[Customer_ID]],Table1[],4,FALSE)</f>
        <v>Female</v>
      </c>
      <c r="F1449" t="str">
        <f>VLOOKUP(Table6[[#This Row],[Customer_ID]],Table1[],6,FALSE)</f>
        <v>New Jersey</v>
      </c>
      <c r="G1449" t="str">
        <f>VLOOKUP(Table6[[#This Row],[Customer_ID]],Table1[],8,FALSE)</f>
        <v>Platinum</v>
      </c>
      <c r="H1449" t="s">
        <v>252</v>
      </c>
      <c r="I1449" s="16">
        <v>45709</v>
      </c>
      <c r="J1449" t="s">
        <v>1593</v>
      </c>
      <c r="K1449" t="str">
        <f>VLOOKUP($J1449,'Product_Dim (2)'!$A$2:$G$101,{3,4,5,6},FALSE)</f>
        <v>Sports</v>
      </c>
      <c r="L1449" t="str">
        <f>VLOOKUP($J1449,'Product_Dim (2)'!$A$2:$G$101,{4,5,6},FALSE)</f>
        <v>Team Sports</v>
      </c>
      <c r="M1449" s="6">
        <f t="array" ref="M1449">VLOOKUP($J1449,'Product_Dim (2)'!$A$2:$G$101,{6},FALSE)</f>
        <v>204.39</v>
      </c>
      <c r="N1449">
        <f>VLOOKUP($J1449,'Product_Dim (2)'!$A$2:$G$101,7,FALSE)</f>
        <v>281</v>
      </c>
      <c r="O1449" t="s">
        <v>1793</v>
      </c>
      <c r="P1449" t="str">
        <f>VLOOKUP($O1449,'Store_Dim (2)'!$A$2:$E$21,2,FALSE)</f>
        <v>Guerrero-Schmitt</v>
      </c>
      <c r="Q1449" t="str">
        <f>VLOOKUP(Table6[[#This Row],[Store_ID]],Table4[],3,FALSE)</f>
        <v>East</v>
      </c>
      <c r="R1449" t="str">
        <f>VLOOKUP(Table6[[#This Row],[Store_ID]],Table4[],4,FALSE)</f>
        <v>East Stevechester</v>
      </c>
      <c r="S1449" t="str">
        <f>VLOOKUP(Table6[[#This Row],[Store_ID]],Table4[],5,FALSE)</f>
        <v>Flagship</v>
      </c>
      <c r="T1449">
        <v>2</v>
      </c>
      <c r="U1449" s="6">
        <v>46.39</v>
      </c>
      <c r="V1449" s="10">
        <v>7.0000000000000007E-2</v>
      </c>
      <c r="W1449" t="s">
        <v>1807</v>
      </c>
      <c r="X1449" s="6">
        <v>86.285399999999996</v>
      </c>
      <c r="AE1449"/>
    </row>
    <row r="1450" spans="1:31" x14ac:dyDescent="0.25">
      <c r="A1450" t="s">
        <v>3257</v>
      </c>
      <c r="B1450" t="str">
        <f>VLOOKUP(Table6[[#This Row],[Customer_ID]],Table1[[Customer_ID]:[Name]],2,FALSE)</f>
        <v>Michael Jones</v>
      </c>
      <c r="C1450" t="str">
        <f>VLOOKUP(Table6[[#This Row],[Customer_ID]],Table1[[Customer_ID]:[City]],5,FALSE)</f>
        <v>North Edwardton</v>
      </c>
      <c r="D1450">
        <f>VLOOKUP(Table6[[#This Row],[Customer_ID]],Table1[],3,FALSE)</f>
        <v>40</v>
      </c>
      <c r="E1450" t="str">
        <f>VLOOKUP(Table6[[#This Row],[Customer_ID]],Table1[],4,FALSE)</f>
        <v>Male</v>
      </c>
      <c r="F1450" t="str">
        <f>VLOOKUP(Table6[[#This Row],[Customer_ID]],Table1[],6,FALSE)</f>
        <v>Tennessee</v>
      </c>
      <c r="G1450" t="str">
        <f>VLOOKUP(Table6[[#This Row],[Customer_ID]],Table1[],8,FALSE)</f>
        <v>Bronze</v>
      </c>
      <c r="H1450" t="s">
        <v>409</v>
      </c>
      <c r="I1450" s="16">
        <v>45587</v>
      </c>
      <c r="J1450" t="s">
        <v>1695</v>
      </c>
      <c r="K1450" t="str">
        <f>VLOOKUP($J1450,'Product_Dim (2)'!$A$2:$G$101,{3,4,5,6},FALSE)</f>
        <v>Sports</v>
      </c>
      <c r="L1450" t="str">
        <f>VLOOKUP($J1450,'Product_Dim (2)'!$A$2:$G$101,{4,5,6},FALSE)</f>
        <v>Fitness</v>
      </c>
      <c r="M1450" s="6">
        <f t="array" ref="M1450">VLOOKUP($J1450,'Product_Dim (2)'!$A$2:$G$101,{6},FALSE)</f>
        <v>152.91999999999999</v>
      </c>
      <c r="N1450">
        <f>VLOOKUP($J1450,'Product_Dim (2)'!$A$2:$G$101,7,FALSE)</f>
        <v>281</v>
      </c>
      <c r="O1450" t="s">
        <v>1765</v>
      </c>
      <c r="P1450" t="str">
        <f>VLOOKUP($O1450,'Store_Dim (2)'!$A$2:$E$21,2,FALSE)</f>
        <v>Bean, Jones and Park</v>
      </c>
      <c r="Q1450" t="str">
        <f>VLOOKUP(Table6[[#This Row],[Store_ID]],Table4[],3,FALSE)</f>
        <v>West</v>
      </c>
      <c r="R1450" t="str">
        <f>VLOOKUP(Table6[[#This Row],[Store_ID]],Table4[],4,FALSE)</f>
        <v>Thompsonborough</v>
      </c>
      <c r="S1450" t="str">
        <f>VLOOKUP(Table6[[#This Row],[Store_ID]],Table4[],5,FALSE)</f>
        <v>Online</v>
      </c>
      <c r="T1450">
        <v>4</v>
      </c>
      <c r="U1450" s="6">
        <v>892.28</v>
      </c>
      <c r="V1450" s="10">
        <v>0.23</v>
      </c>
      <c r="W1450" t="s">
        <v>1807</v>
      </c>
      <c r="X1450" s="6">
        <v>2748.2224000000001</v>
      </c>
      <c r="AE1450"/>
    </row>
    <row r="1451" spans="1:31" x14ac:dyDescent="0.25">
      <c r="A1451" t="s">
        <v>3258</v>
      </c>
      <c r="B1451" t="str">
        <f>VLOOKUP(Table6[[#This Row],[Customer_ID]],Table1[[Customer_ID]:[Name]],2,FALSE)</f>
        <v>Lisa Young</v>
      </c>
      <c r="C1451" t="str">
        <f>VLOOKUP(Table6[[#This Row],[Customer_ID]],Table1[[Customer_ID]:[City]],5,FALSE)</f>
        <v>Maybury</v>
      </c>
      <c r="D1451">
        <f>VLOOKUP(Table6[[#This Row],[Customer_ID]],Table1[],3,FALSE)</f>
        <v>38</v>
      </c>
      <c r="E1451" t="str">
        <f>VLOOKUP(Table6[[#This Row],[Customer_ID]],Table1[],4,FALSE)</f>
        <v>Male</v>
      </c>
      <c r="F1451" t="str">
        <f>VLOOKUP(Table6[[#This Row],[Customer_ID]],Table1[],6,FALSE)</f>
        <v>Georgia</v>
      </c>
      <c r="G1451" t="str">
        <f>VLOOKUP(Table6[[#This Row],[Customer_ID]],Table1[],8,FALSE)</f>
        <v>Platinum</v>
      </c>
      <c r="H1451" t="s">
        <v>710</v>
      </c>
      <c r="I1451" s="16">
        <v>45494</v>
      </c>
      <c r="J1451" t="s">
        <v>1551</v>
      </c>
      <c r="K1451" t="str">
        <f>VLOOKUP($J1451,'Product_Dim (2)'!$A$2:$G$101,{3,4,5,6},FALSE)</f>
        <v>Home</v>
      </c>
      <c r="L1451" t="str">
        <f>VLOOKUP($J1451,'Product_Dim (2)'!$A$2:$G$101,{4,5,6},FALSE)</f>
        <v>Kitchen</v>
      </c>
      <c r="M1451" s="6">
        <f t="array" ref="M1451">VLOOKUP($J1451,'Product_Dim (2)'!$A$2:$G$101,{6},FALSE)</f>
        <v>298.86</v>
      </c>
      <c r="N1451">
        <f>VLOOKUP($J1451,'Product_Dim (2)'!$A$2:$G$101,7,FALSE)</f>
        <v>308</v>
      </c>
      <c r="O1451" t="s">
        <v>1762</v>
      </c>
      <c r="P1451" t="str">
        <f>VLOOKUP($O1451,'Store_Dim (2)'!$A$2:$E$21,2,FALSE)</f>
        <v>Martinez-Mullins</v>
      </c>
      <c r="Q1451" t="str">
        <f>VLOOKUP(Table6[[#This Row],[Store_ID]],Table4[],3,FALSE)</f>
        <v>South</v>
      </c>
      <c r="R1451" t="str">
        <f>VLOOKUP(Table6[[#This Row],[Store_ID]],Table4[],4,FALSE)</f>
        <v>Williamsfurt</v>
      </c>
      <c r="S1451" t="str">
        <f>VLOOKUP(Table6[[#This Row],[Store_ID]],Table4[],5,FALSE)</f>
        <v>Online</v>
      </c>
      <c r="T1451">
        <v>2</v>
      </c>
      <c r="U1451" s="6">
        <v>164.23</v>
      </c>
      <c r="V1451" s="10">
        <v>0.17</v>
      </c>
      <c r="W1451" t="s">
        <v>1807</v>
      </c>
      <c r="X1451" s="6">
        <v>272.62180000000001</v>
      </c>
      <c r="AE1451"/>
    </row>
    <row r="1452" spans="1:31" x14ac:dyDescent="0.25">
      <c r="A1452" t="s">
        <v>3259</v>
      </c>
      <c r="B1452" t="str">
        <f>VLOOKUP(Table6[[#This Row],[Customer_ID]],Table1[[Customer_ID]:[Name]],2,FALSE)</f>
        <v>Jeffery Wolf</v>
      </c>
      <c r="C1452" t="str">
        <f>VLOOKUP(Table6[[#This Row],[Customer_ID]],Table1[[Customer_ID]:[City]],5,FALSE)</f>
        <v>New Laura</v>
      </c>
      <c r="D1452">
        <f>VLOOKUP(Table6[[#This Row],[Customer_ID]],Table1[],3,FALSE)</f>
        <v>60</v>
      </c>
      <c r="E1452" t="str">
        <f>VLOOKUP(Table6[[#This Row],[Customer_ID]],Table1[],4,FALSE)</f>
        <v>Female</v>
      </c>
      <c r="F1452" t="str">
        <f>VLOOKUP(Table6[[#This Row],[Customer_ID]],Table1[],6,FALSE)</f>
        <v>Mississippi</v>
      </c>
      <c r="G1452" t="str">
        <f>VLOOKUP(Table6[[#This Row],[Customer_ID]],Table1[],8,FALSE)</f>
        <v>Bronze</v>
      </c>
      <c r="H1452" t="s">
        <v>1381</v>
      </c>
      <c r="I1452" s="16">
        <v>45305</v>
      </c>
      <c r="J1452" t="s">
        <v>1548</v>
      </c>
      <c r="K1452" t="str">
        <f>VLOOKUP($J1452,'Product_Dim (2)'!$A$2:$G$101,{3,4,5,6},FALSE)</f>
        <v>Sports</v>
      </c>
      <c r="L1452" t="str">
        <f>VLOOKUP($J1452,'Product_Dim (2)'!$A$2:$G$101,{4,5,6},FALSE)</f>
        <v>Fitness</v>
      </c>
      <c r="M1452" s="6">
        <f t="array" ref="M1452">VLOOKUP($J1452,'Product_Dim (2)'!$A$2:$G$101,{6},FALSE)</f>
        <v>495.72</v>
      </c>
      <c r="N1452">
        <f>VLOOKUP($J1452,'Product_Dim (2)'!$A$2:$G$101,7,FALSE)</f>
        <v>323</v>
      </c>
      <c r="O1452" t="s">
        <v>1762</v>
      </c>
      <c r="P1452" t="str">
        <f>VLOOKUP($O1452,'Store_Dim (2)'!$A$2:$E$21,2,FALSE)</f>
        <v>Martinez-Mullins</v>
      </c>
      <c r="Q1452" t="str">
        <f>VLOOKUP(Table6[[#This Row],[Store_ID]],Table4[],3,FALSE)</f>
        <v>South</v>
      </c>
      <c r="R1452" t="str">
        <f>VLOOKUP(Table6[[#This Row],[Store_ID]],Table4[],4,FALSE)</f>
        <v>Williamsfurt</v>
      </c>
      <c r="S1452" t="str">
        <f>VLOOKUP(Table6[[#This Row],[Store_ID]],Table4[],5,FALSE)</f>
        <v>Online</v>
      </c>
      <c r="T1452">
        <v>1</v>
      </c>
      <c r="U1452" s="6">
        <v>484.23</v>
      </c>
      <c r="V1452" s="10">
        <v>0.12</v>
      </c>
      <c r="W1452" t="s">
        <v>1812</v>
      </c>
      <c r="X1452" s="6">
        <v>426.12240000000003</v>
      </c>
      <c r="AE1452"/>
    </row>
    <row r="1453" spans="1:31" x14ac:dyDescent="0.25">
      <c r="A1453" t="s">
        <v>3260</v>
      </c>
      <c r="B1453" t="str">
        <f>VLOOKUP(Table6[[#This Row],[Customer_ID]],Table1[[Customer_ID]:[Name]],2,FALSE)</f>
        <v>Christine Vaughn</v>
      </c>
      <c r="C1453" t="str">
        <f>VLOOKUP(Table6[[#This Row],[Customer_ID]],Table1[[Customer_ID]:[City]],5,FALSE)</f>
        <v>East Amandamouth</v>
      </c>
      <c r="D1453">
        <f>VLOOKUP(Table6[[#This Row],[Customer_ID]],Table1[],3,FALSE)</f>
        <v>24</v>
      </c>
      <c r="E1453" t="str">
        <f>VLOOKUP(Table6[[#This Row],[Customer_ID]],Table1[],4,FALSE)</f>
        <v>Male</v>
      </c>
      <c r="F1453" t="str">
        <f>VLOOKUP(Table6[[#This Row],[Customer_ID]],Table1[],6,FALSE)</f>
        <v>Oregon</v>
      </c>
      <c r="G1453" t="str">
        <f>VLOOKUP(Table6[[#This Row],[Customer_ID]],Table1[],8,FALSE)</f>
        <v>Bronze</v>
      </c>
      <c r="H1453" t="s">
        <v>32</v>
      </c>
      <c r="I1453" s="16">
        <v>45383</v>
      </c>
      <c r="J1453" t="s">
        <v>1601</v>
      </c>
      <c r="K1453" t="str">
        <f>VLOOKUP($J1453,'Product_Dim (2)'!$A$2:$G$101,{3,4,5,6},FALSE)</f>
        <v>Home</v>
      </c>
      <c r="L1453" t="str">
        <f>VLOOKUP($J1453,'Product_Dim (2)'!$A$2:$G$101,{4,5,6},FALSE)</f>
        <v>Lighting</v>
      </c>
      <c r="M1453" s="6">
        <f t="array" ref="M1453">VLOOKUP($J1453,'Product_Dim (2)'!$A$2:$G$101,{6},FALSE)</f>
        <v>382.22</v>
      </c>
      <c r="N1453">
        <f>VLOOKUP($J1453,'Product_Dim (2)'!$A$2:$G$101,7,FALSE)</f>
        <v>329</v>
      </c>
      <c r="O1453" t="s">
        <v>1793</v>
      </c>
      <c r="P1453" t="str">
        <f>VLOOKUP($O1453,'Store_Dim (2)'!$A$2:$E$21,2,FALSE)</f>
        <v>Guerrero-Schmitt</v>
      </c>
      <c r="Q1453" t="str">
        <f>VLOOKUP(Table6[[#This Row],[Store_ID]],Table4[],3,FALSE)</f>
        <v>East</v>
      </c>
      <c r="R1453" t="str">
        <f>VLOOKUP(Table6[[#This Row],[Store_ID]],Table4[],4,FALSE)</f>
        <v>East Stevechester</v>
      </c>
      <c r="S1453" t="str">
        <f>VLOOKUP(Table6[[#This Row],[Store_ID]],Table4[],5,FALSE)</f>
        <v>Flagship</v>
      </c>
      <c r="T1453">
        <v>3</v>
      </c>
      <c r="U1453" s="6">
        <v>341.51</v>
      </c>
      <c r="V1453" s="10">
        <v>0.22</v>
      </c>
      <c r="W1453" t="s">
        <v>1812</v>
      </c>
      <c r="X1453" s="6">
        <v>799.13340000000005</v>
      </c>
      <c r="AE1453"/>
    </row>
    <row r="1454" spans="1:31" x14ac:dyDescent="0.25">
      <c r="A1454" t="s">
        <v>3261</v>
      </c>
      <c r="B1454" t="str">
        <f>VLOOKUP(Table6[[#This Row],[Customer_ID]],Table1[[Customer_ID]:[Name]],2,FALSE)</f>
        <v>Amy Walker</v>
      </c>
      <c r="C1454" t="str">
        <f>VLOOKUP(Table6[[#This Row],[Customer_ID]],Table1[[Customer_ID]:[City]],5,FALSE)</f>
        <v>Smithland</v>
      </c>
      <c r="D1454">
        <f>VLOOKUP(Table6[[#This Row],[Customer_ID]],Table1[],3,FALSE)</f>
        <v>27</v>
      </c>
      <c r="E1454" t="str">
        <f>VLOOKUP(Table6[[#This Row],[Customer_ID]],Table1[],4,FALSE)</f>
        <v>Male</v>
      </c>
      <c r="F1454" t="str">
        <f>VLOOKUP(Table6[[#This Row],[Customer_ID]],Table1[],6,FALSE)</f>
        <v>West Virginia</v>
      </c>
      <c r="G1454" t="str">
        <f>VLOOKUP(Table6[[#This Row],[Customer_ID]],Table1[],8,FALSE)</f>
        <v>Silver</v>
      </c>
      <c r="H1454" t="s">
        <v>379</v>
      </c>
      <c r="I1454" s="16">
        <v>45788</v>
      </c>
      <c r="J1454" t="s">
        <v>1727</v>
      </c>
      <c r="K1454" t="str">
        <f>VLOOKUP($J1454,'Product_Dim (2)'!$A$2:$G$101,{3,4,5,6},FALSE)</f>
        <v>Electronics</v>
      </c>
      <c r="L1454" t="str">
        <f>VLOOKUP($J1454,'Product_Dim (2)'!$A$2:$G$101,{4,5,6},FALSE)</f>
        <v>Audio</v>
      </c>
      <c r="M1454" s="6">
        <f t="array" ref="M1454">VLOOKUP($J1454,'Product_Dim (2)'!$A$2:$G$101,{6},FALSE)</f>
        <v>431.67</v>
      </c>
      <c r="N1454">
        <f>VLOOKUP($J1454,'Product_Dim (2)'!$A$2:$G$101,7,FALSE)</f>
        <v>73</v>
      </c>
      <c r="O1454" t="s">
        <v>1780</v>
      </c>
      <c r="P1454" t="str">
        <f>VLOOKUP($O1454,'Store_Dim (2)'!$A$2:$E$21,2,FALSE)</f>
        <v>Gardner, Humphrey and Contreras</v>
      </c>
      <c r="Q1454" t="str">
        <f>VLOOKUP(Table6[[#This Row],[Store_ID]],Table4[],3,FALSE)</f>
        <v>East</v>
      </c>
      <c r="R1454" t="str">
        <f>VLOOKUP(Table6[[#This Row],[Store_ID]],Table4[],4,FALSE)</f>
        <v>Johnsonville</v>
      </c>
      <c r="S1454" t="str">
        <f>VLOOKUP(Table6[[#This Row],[Store_ID]],Table4[],5,FALSE)</f>
        <v>Flagship</v>
      </c>
      <c r="T1454">
        <v>3</v>
      </c>
      <c r="U1454" s="6">
        <v>758.87</v>
      </c>
      <c r="V1454" s="10">
        <v>0.11</v>
      </c>
      <c r="W1454" t="s">
        <v>1809</v>
      </c>
      <c r="X1454" s="6">
        <v>2026.1829</v>
      </c>
      <c r="AE1454"/>
    </row>
    <row r="1455" spans="1:31" x14ac:dyDescent="0.25">
      <c r="A1455" t="s">
        <v>3262</v>
      </c>
      <c r="B1455" t="str">
        <f>VLOOKUP(Table6[[#This Row],[Customer_ID]],Table1[[Customer_ID]:[Name]],2,FALSE)</f>
        <v>Manuel Fisher</v>
      </c>
      <c r="C1455" t="str">
        <f>VLOOKUP(Table6[[#This Row],[Customer_ID]],Table1[[Customer_ID]:[City]],5,FALSE)</f>
        <v>Kanebury</v>
      </c>
      <c r="D1455">
        <f>VLOOKUP(Table6[[#This Row],[Customer_ID]],Table1[],3,FALSE)</f>
        <v>21</v>
      </c>
      <c r="E1455" t="str">
        <f>VLOOKUP(Table6[[#This Row],[Customer_ID]],Table1[],4,FALSE)</f>
        <v>Female</v>
      </c>
      <c r="F1455" t="str">
        <f>VLOOKUP(Table6[[#This Row],[Customer_ID]],Table1[],6,FALSE)</f>
        <v>New Hampshire</v>
      </c>
      <c r="G1455" t="str">
        <f>VLOOKUP(Table6[[#This Row],[Customer_ID]],Table1[],8,FALSE)</f>
        <v>Gold</v>
      </c>
      <c r="H1455" t="s">
        <v>1433</v>
      </c>
      <c r="I1455" s="16">
        <v>45855</v>
      </c>
      <c r="J1455" t="s">
        <v>1643</v>
      </c>
      <c r="K1455" t="str">
        <f>VLOOKUP($J1455,'Product_Dim (2)'!$A$2:$G$101,{3,4,5,6},FALSE)</f>
        <v>Home</v>
      </c>
      <c r="L1455" t="str">
        <f>VLOOKUP($J1455,'Product_Dim (2)'!$A$2:$G$101,{4,5,6},FALSE)</f>
        <v>Decor</v>
      </c>
      <c r="M1455" s="6">
        <f t="array" ref="M1455">VLOOKUP($J1455,'Product_Dim (2)'!$A$2:$G$101,{6},FALSE)</f>
        <v>461.47</v>
      </c>
      <c r="N1455">
        <f>VLOOKUP($J1455,'Product_Dim (2)'!$A$2:$G$101,7,FALSE)</f>
        <v>190</v>
      </c>
      <c r="O1455" t="s">
        <v>1777</v>
      </c>
      <c r="P1455" t="str">
        <f>VLOOKUP($O1455,'Store_Dim (2)'!$A$2:$E$21,2,FALSE)</f>
        <v>Thomas, Bridges and Harris</v>
      </c>
      <c r="Q1455" t="str">
        <f>VLOOKUP(Table6[[#This Row],[Store_ID]],Table4[],3,FALSE)</f>
        <v>North</v>
      </c>
      <c r="R1455" t="str">
        <f>VLOOKUP(Table6[[#This Row],[Store_ID]],Table4[],4,FALSE)</f>
        <v>Sabrinatown</v>
      </c>
      <c r="S1455" t="str">
        <f>VLOOKUP(Table6[[#This Row],[Store_ID]],Table4[],5,FALSE)</f>
        <v>Online</v>
      </c>
      <c r="T1455">
        <v>3</v>
      </c>
      <c r="U1455" s="6">
        <v>560.52</v>
      </c>
      <c r="V1455" s="10">
        <v>0.17</v>
      </c>
      <c r="W1455" t="s">
        <v>1807</v>
      </c>
      <c r="X1455" s="6">
        <v>1395.6948</v>
      </c>
      <c r="AE1455"/>
    </row>
    <row r="1456" spans="1:31" x14ac:dyDescent="0.25">
      <c r="A1456" t="s">
        <v>3263</v>
      </c>
      <c r="B1456" t="str">
        <f>VLOOKUP(Table6[[#This Row],[Customer_ID]],Table1[[Customer_ID]:[Name]],2,FALSE)</f>
        <v>Jeffrey Mccarthy</v>
      </c>
      <c r="C1456" t="str">
        <f>VLOOKUP(Table6[[#This Row],[Customer_ID]],Table1[[Customer_ID]:[City]],5,FALSE)</f>
        <v>North Samuel</v>
      </c>
      <c r="D1456">
        <f>VLOOKUP(Table6[[#This Row],[Customer_ID]],Table1[],3,FALSE)</f>
        <v>25</v>
      </c>
      <c r="E1456" t="str">
        <f>VLOOKUP(Table6[[#This Row],[Customer_ID]],Table1[],4,FALSE)</f>
        <v>Female</v>
      </c>
      <c r="F1456" t="str">
        <f>VLOOKUP(Table6[[#This Row],[Customer_ID]],Table1[],6,FALSE)</f>
        <v>Nebraska</v>
      </c>
      <c r="G1456" t="str">
        <f>VLOOKUP(Table6[[#This Row],[Customer_ID]],Table1[],8,FALSE)</f>
        <v>Bronze</v>
      </c>
      <c r="H1456" t="s">
        <v>1089</v>
      </c>
      <c r="I1456" s="16">
        <v>45533</v>
      </c>
      <c r="J1456" t="s">
        <v>1723</v>
      </c>
      <c r="K1456" t="str">
        <f>VLOOKUP($J1456,'Product_Dim (2)'!$A$2:$G$101,{3,4,5,6},FALSE)</f>
        <v>Clothing</v>
      </c>
      <c r="L1456" t="str">
        <f>VLOOKUP($J1456,'Product_Dim (2)'!$A$2:$G$101,{4,5,6},FALSE)</f>
        <v>Outerwear</v>
      </c>
      <c r="M1456" s="6">
        <f t="array" ref="M1456">VLOOKUP($J1456,'Product_Dim (2)'!$A$2:$G$101,{6},FALSE)</f>
        <v>358.47</v>
      </c>
      <c r="N1456">
        <f>VLOOKUP($J1456,'Product_Dim (2)'!$A$2:$G$101,7,FALSE)</f>
        <v>143</v>
      </c>
      <c r="O1456" t="s">
        <v>1790</v>
      </c>
      <c r="P1456" t="str">
        <f>VLOOKUP($O1456,'Store_Dim (2)'!$A$2:$E$21,2,FALSE)</f>
        <v>Holloway Ltd</v>
      </c>
      <c r="Q1456" t="str">
        <f>VLOOKUP(Table6[[#This Row],[Store_ID]],Table4[],3,FALSE)</f>
        <v>North</v>
      </c>
      <c r="R1456" t="str">
        <f>VLOOKUP(Table6[[#This Row],[Store_ID]],Table4[],4,FALSE)</f>
        <v>Bensonhaven</v>
      </c>
      <c r="S1456" t="str">
        <f>VLOOKUP(Table6[[#This Row],[Store_ID]],Table4[],5,FALSE)</f>
        <v>Flagship</v>
      </c>
      <c r="T1456">
        <v>2</v>
      </c>
      <c r="U1456" s="6">
        <v>977.18</v>
      </c>
      <c r="V1456" s="10">
        <v>0.19</v>
      </c>
      <c r="W1456" t="s">
        <v>1807</v>
      </c>
      <c r="X1456" s="6">
        <v>1583.0316</v>
      </c>
      <c r="AE1456"/>
    </row>
    <row r="1457" spans="1:31" x14ac:dyDescent="0.25">
      <c r="A1457" t="s">
        <v>3264</v>
      </c>
      <c r="B1457" t="str">
        <f>VLOOKUP(Table6[[#This Row],[Customer_ID]],Table1[[Customer_ID]:[Name]],2,FALSE)</f>
        <v>Joshua Wilson</v>
      </c>
      <c r="C1457" t="str">
        <f>VLOOKUP(Table6[[#This Row],[Customer_ID]],Table1[[Customer_ID]:[City]],5,FALSE)</f>
        <v>North Larryport</v>
      </c>
      <c r="D1457">
        <f>VLOOKUP(Table6[[#This Row],[Customer_ID]],Table1[],3,FALSE)</f>
        <v>42</v>
      </c>
      <c r="E1457" t="str">
        <f>VLOOKUP(Table6[[#This Row],[Customer_ID]],Table1[],4,FALSE)</f>
        <v>Female</v>
      </c>
      <c r="F1457" t="str">
        <f>VLOOKUP(Table6[[#This Row],[Customer_ID]],Table1[],6,FALSE)</f>
        <v>Virginia</v>
      </c>
      <c r="G1457" t="str">
        <f>VLOOKUP(Table6[[#This Row],[Customer_ID]],Table1[],8,FALSE)</f>
        <v>Bronze</v>
      </c>
      <c r="H1457" t="s">
        <v>752</v>
      </c>
      <c r="I1457" s="16">
        <v>45763</v>
      </c>
      <c r="J1457" t="s">
        <v>1563</v>
      </c>
      <c r="K1457" t="str">
        <f>VLOOKUP($J1457,'Product_Dim (2)'!$A$2:$G$101,{3,4,5,6},FALSE)</f>
        <v>Beauty</v>
      </c>
      <c r="L1457" t="str">
        <f>VLOOKUP($J1457,'Product_Dim (2)'!$A$2:$G$101,{4,5,6},FALSE)</f>
        <v>Grooming</v>
      </c>
      <c r="M1457" s="6">
        <f t="array" ref="M1457">VLOOKUP($J1457,'Product_Dim (2)'!$A$2:$G$101,{6},FALSE)</f>
        <v>337.42</v>
      </c>
      <c r="N1457">
        <f>VLOOKUP($J1457,'Product_Dim (2)'!$A$2:$G$101,7,FALSE)</f>
        <v>256</v>
      </c>
      <c r="O1457" t="s">
        <v>1782</v>
      </c>
      <c r="P1457" t="str">
        <f>VLOOKUP($O1457,'Store_Dim (2)'!$A$2:$E$21,2,FALSE)</f>
        <v>Mcdonald Inc</v>
      </c>
      <c r="Q1457" t="str">
        <f>VLOOKUP(Table6[[#This Row],[Store_ID]],Table4[],3,FALSE)</f>
        <v>South</v>
      </c>
      <c r="R1457" t="str">
        <f>VLOOKUP(Table6[[#This Row],[Store_ID]],Table4[],4,FALSE)</f>
        <v>Christopherland</v>
      </c>
      <c r="S1457" t="str">
        <f>VLOOKUP(Table6[[#This Row],[Store_ID]],Table4[],5,FALSE)</f>
        <v>Outlet</v>
      </c>
      <c r="T1457">
        <v>4</v>
      </c>
      <c r="U1457" s="6">
        <v>761.35</v>
      </c>
      <c r="V1457" s="10">
        <v>0.08</v>
      </c>
      <c r="W1457" t="s">
        <v>1807</v>
      </c>
      <c r="X1457" s="6">
        <v>2801.768</v>
      </c>
      <c r="AE1457"/>
    </row>
    <row r="1458" spans="1:31" x14ac:dyDescent="0.25">
      <c r="A1458" t="s">
        <v>3265</v>
      </c>
      <c r="B1458" t="str">
        <f>VLOOKUP(Table6[[#This Row],[Customer_ID]],Table1[[Customer_ID]:[Name]],2,FALSE)</f>
        <v>Nicholas Bradshaw</v>
      </c>
      <c r="C1458" t="str">
        <f>VLOOKUP(Table6[[#This Row],[Customer_ID]],Table1[[Customer_ID]:[City]],5,FALSE)</f>
        <v>Murphyfurt</v>
      </c>
      <c r="D1458">
        <f>VLOOKUP(Table6[[#This Row],[Customer_ID]],Table1[],3,FALSE)</f>
        <v>43</v>
      </c>
      <c r="E1458" t="str">
        <f>VLOOKUP(Table6[[#This Row],[Customer_ID]],Table1[],4,FALSE)</f>
        <v>Female</v>
      </c>
      <c r="F1458" t="str">
        <f>VLOOKUP(Table6[[#This Row],[Customer_ID]],Table1[],6,FALSE)</f>
        <v>Utah</v>
      </c>
      <c r="G1458" t="str">
        <f>VLOOKUP(Table6[[#This Row],[Customer_ID]],Table1[],8,FALSE)</f>
        <v>Silver</v>
      </c>
      <c r="H1458" t="s">
        <v>586</v>
      </c>
      <c r="I1458" s="16">
        <v>45900</v>
      </c>
      <c r="J1458" t="s">
        <v>1665</v>
      </c>
      <c r="K1458" t="str">
        <f>VLOOKUP($J1458,'Product_Dim (2)'!$A$2:$G$101,{3,4,5,6},FALSE)</f>
        <v>Electronics</v>
      </c>
      <c r="L1458" t="str">
        <f>VLOOKUP($J1458,'Product_Dim (2)'!$A$2:$G$101,{4,5,6},FALSE)</f>
        <v>Accessories</v>
      </c>
      <c r="M1458" s="6">
        <f t="array" ref="M1458">VLOOKUP($J1458,'Product_Dim (2)'!$A$2:$G$101,{6},FALSE)</f>
        <v>349.17</v>
      </c>
      <c r="N1458">
        <f>VLOOKUP($J1458,'Product_Dim (2)'!$A$2:$G$101,7,FALSE)</f>
        <v>476</v>
      </c>
      <c r="O1458" t="s">
        <v>1793</v>
      </c>
      <c r="P1458" t="str">
        <f>VLOOKUP($O1458,'Store_Dim (2)'!$A$2:$E$21,2,FALSE)</f>
        <v>Guerrero-Schmitt</v>
      </c>
      <c r="Q1458" t="str">
        <f>VLOOKUP(Table6[[#This Row],[Store_ID]],Table4[],3,FALSE)</f>
        <v>East</v>
      </c>
      <c r="R1458" t="str">
        <f>VLOOKUP(Table6[[#This Row],[Store_ID]],Table4[],4,FALSE)</f>
        <v>East Stevechester</v>
      </c>
      <c r="S1458" t="str">
        <f>VLOOKUP(Table6[[#This Row],[Store_ID]],Table4[],5,FALSE)</f>
        <v>Flagship</v>
      </c>
      <c r="T1458">
        <v>2</v>
      </c>
      <c r="U1458" s="6">
        <v>947.56</v>
      </c>
      <c r="V1458" s="10">
        <v>0.02</v>
      </c>
      <c r="W1458" t="s">
        <v>1812</v>
      </c>
      <c r="X1458" s="6">
        <v>1857.2175999999999</v>
      </c>
      <c r="AE1458"/>
    </row>
    <row r="1459" spans="1:31" x14ac:dyDescent="0.25">
      <c r="A1459" t="s">
        <v>3266</v>
      </c>
      <c r="B1459" t="str">
        <f>VLOOKUP(Table6[[#This Row],[Customer_ID]],Table1[[Customer_ID]:[Name]],2,FALSE)</f>
        <v>Steven Smith</v>
      </c>
      <c r="C1459" t="str">
        <f>VLOOKUP(Table6[[#This Row],[Customer_ID]],Table1[[Customer_ID]:[City]],5,FALSE)</f>
        <v>Port Krista</v>
      </c>
      <c r="D1459">
        <f>VLOOKUP(Table6[[#This Row],[Customer_ID]],Table1[],3,FALSE)</f>
        <v>40</v>
      </c>
      <c r="E1459" t="str">
        <f>VLOOKUP(Table6[[#This Row],[Customer_ID]],Table1[],4,FALSE)</f>
        <v>Male</v>
      </c>
      <c r="F1459" t="str">
        <f>VLOOKUP(Table6[[#This Row],[Customer_ID]],Table1[],6,FALSE)</f>
        <v>West Virginia</v>
      </c>
      <c r="G1459" t="str">
        <f>VLOOKUP(Table6[[#This Row],[Customer_ID]],Table1[],8,FALSE)</f>
        <v>Platinum</v>
      </c>
      <c r="H1459" t="s">
        <v>758</v>
      </c>
      <c r="I1459" s="16">
        <v>45943</v>
      </c>
      <c r="J1459" t="s">
        <v>1617</v>
      </c>
      <c r="K1459" t="str">
        <f>VLOOKUP($J1459,'Product_Dim (2)'!$A$2:$G$101,{3,4,5,6},FALSE)</f>
        <v>Electronics</v>
      </c>
      <c r="L1459" t="str">
        <f>VLOOKUP($J1459,'Product_Dim (2)'!$A$2:$G$101,{4,5,6},FALSE)</f>
        <v>Computer</v>
      </c>
      <c r="M1459" s="6">
        <f t="array" ref="M1459">VLOOKUP($J1459,'Product_Dim (2)'!$A$2:$G$101,{6},FALSE)</f>
        <v>253.33</v>
      </c>
      <c r="N1459">
        <f>VLOOKUP($J1459,'Product_Dim (2)'!$A$2:$G$101,7,FALSE)</f>
        <v>266</v>
      </c>
      <c r="O1459" t="s">
        <v>1793</v>
      </c>
      <c r="P1459" t="str">
        <f>VLOOKUP($O1459,'Store_Dim (2)'!$A$2:$E$21,2,FALSE)</f>
        <v>Guerrero-Schmitt</v>
      </c>
      <c r="Q1459" t="str">
        <f>VLOOKUP(Table6[[#This Row],[Store_ID]],Table4[],3,FALSE)</f>
        <v>East</v>
      </c>
      <c r="R1459" t="str">
        <f>VLOOKUP(Table6[[#This Row],[Store_ID]],Table4[],4,FALSE)</f>
        <v>East Stevechester</v>
      </c>
      <c r="S1459" t="str">
        <f>VLOOKUP(Table6[[#This Row],[Store_ID]],Table4[],5,FALSE)</f>
        <v>Flagship</v>
      </c>
      <c r="T1459">
        <v>4</v>
      </c>
      <c r="U1459" s="6">
        <v>975.47</v>
      </c>
      <c r="V1459" s="10">
        <v>0.04</v>
      </c>
      <c r="W1459" t="s">
        <v>1807</v>
      </c>
      <c r="X1459" s="6">
        <v>3745.8047999999999</v>
      </c>
      <c r="AE1459"/>
    </row>
    <row r="1460" spans="1:31" x14ac:dyDescent="0.25">
      <c r="A1460" t="s">
        <v>3267</v>
      </c>
      <c r="B1460" t="str">
        <f>VLOOKUP(Table6[[#This Row],[Customer_ID]],Table1[[Customer_ID]:[Name]],2,FALSE)</f>
        <v>Andrea Harris</v>
      </c>
      <c r="C1460" t="str">
        <f>VLOOKUP(Table6[[#This Row],[Customer_ID]],Table1[[Customer_ID]:[City]],5,FALSE)</f>
        <v>West Kelseyberg</v>
      </c>
      <c r="D1460">
        <f>VLOOKUP(Table6[[#This Row],[Customer_ID]],Table1[],3,FALSE)</f>
        <v>41</v>
      </c>
      <c r="E1460" t="str">
        <f>VLOOKUP(Table6[[#This Row],[Customer_ID]],Table1[],4,FALSE)</f>
        <v>Female</v>
      </c>
      <c r="F1460" t="str">
        <f>VLOOKUP(Table6[[#This Row],[Customer_ID]],Table1[],6,FALSE)</f>
        <v>Kansas</v>
      </c>
      <c r="G1460" t="str">
        <f>VLOOKUP(Table6[[#This Row],[Customer_ID]],Table1[],8,FALSE)</f>
        <v>Platinum</v>
      </c>
      <c r="H1460" t="s">
        <v>1453</v>
      </c>
      <c r="I1460" s="16">
        <v>45448</v>
      </c>
      <c r="J1460" t="s">
        <v>1557</v>
      </c>
      <c r="K1460" t="str">
        <f>VLOOKUP($J1460,'Product_Dim (2)'!$A$2:$G$101,{3,4,5,6},FALSE)</f>
        <v>Electronics</v>
      </c>
      <c r="L1460" t="str">
        <f>VLOOKUP($J1460,'Product_Dim (2)'!$A$2:$G$101,{4,5,6},FALSE)</f>
        <v>Accessories</v>
      </c>
      <c r="M1460" s="6">
        <f t="array" ref="M1460">VLOOKUP($J1460,'Product_Dim (2)'!$A$2:$G$101,{6},FALSE)</f>
        <v>242.23</v>
      </c>
      <c r="N1460">
        <f>VLOOKUP($J1460,'Product_Dim (2)'!$A$2:$G$101,7,FALSE)</f>
        <v>453</v>
      </c>
      <c r="O1460" t="s">
        <v>1769</v>
      </c>
      <c r="P1460" t="str">
        <f>VLOOKUP($O1460,'Store_Dim (2)'!$A$2:$E$21,2,FALSE)</f>
        <v>Moore, Padilla and Butler</v>
      </c>
      <c r="Q1460" t="str">
        <f>VLOOKUP(Table6[[#This Row],[Store_ID]],Table4[],3,FALSE)</f>
        <v>South</v>
      </c>
      <c r="R1460" t="str">
        <f>VLOOKUP(Table6[[#This Row],[Store_ID]],Table4[],4,FALSE)</f>
        <v>East Johnstad</v>
      </c>
      <c r="S1460" t="str">
        <f>VLOOKUP(Table6[[#This Row],[Store_ID]],Table4[],5,FALSE)</f>
        <v>Flagship</v>
      </c>
      <c r="T1460">
        <v>3</v>
      </c>
      <c r="U1460" s="6">
        <v>769.06</v>
      </c>
      <c r="V1460" s="10">
        <v>0.23</v>
      </c>
      <c r="W1460" t="s">
        <v>1812</v>
      </c>
      <c r="X1460" s="6">
        <v>1776.5286000000001</v>
      </c>
      <c r="AE1460"/>
    </row>
    <row r="1461" spans="1:31" x14ac:dyDescent="0.25">
      <c r="A1461" t="s">
        <v>3268</v>
      </c>
      <c r="B1461" t="str">
        <f>VLOOKUP(Table6[[#This Row],[Customer_ID]],Table1[[Customer_ID]:[Name]],2,FALSE)</f>
        <v>Eric Lee</v>
      </c>
      <c r="C1461" t="str">
        <f>VLOOKUP(Table6[[#This Row],[Customer_ID]],Table1[[Customer_ID]:[City]],5,FALSE)</f>
        <v>Lake April</v>
      </c>
      <c r="D1461">
        <f>VLOOKUP(Table6[[#This Row],[Customer_ID]],Table1[],3,FALSE)</f>
        <v>22</v>
      </c>
      <c r="E1461" t="str">
        <f>VLOOKUP(Table6[[#This Row],[Customer_ID]],Table1[],4,FALSE)</f>
        <v>Female</v>
      </c>
      <c r="F1461" t="str">
        <f>VLOOKUP(Table6[[#This Row],[Customer_ID]],Table1[],6,FALSE)</f>
        <v>Vermont</v>
      </c>
      <c r="G1461" t="str">
        <f>VLOOKUP(Table6[[#This Row],[Customer_ID]],Table1[],8,FALSE)</f>
        <v>Bronze</v>
      </c>
      <c r="H1461" t="s">
        <v>1478</v>
      </c>
      <c r="I1461" s="16">
        <v>45929</v>
      </c>
      <c r="J1461" t="s">
        <v>1609</v>
      </c>
      <c r="K1461" t="str">
        <f>VLOOKUP($J1461,'Product_Dim (2)'!$A$2:$G$101,{3,4,5,6},FALSE)</f>
        <v>Electronics</v>
      </c>
      <c r="L1461" t="str">
        <f>VLOOKUP($J1461,'Product_Dim (2)'!$A$2:$G$101,{4,5,6},FALSE)</f>
        <v>Mobile</v>
      </c>
      <c r="M1461" s="6">
        <f t="array" ref="M1461">VLOOKUP($J1461,'Product_Dim (2)'!$A$2:$G$101,{6},FALSE)</f>
        <v>326.06</v>
      </c>
      <c r="N1461">
        <f>VLOOKUP($J1461,'Product_Dim (2)'!$A$2:$G$101,7,FALSE)</f>
        <v>301</v>
      </c>
      <c r="O1461" t="s">
        <v>1744</v>
      </c>
      <c r="P1461" t="str">
        <f>VLOOKUP($O1461,'Store_Dim (2)'!$A$2:$E$21,2,FALSE)</f>
        <v>Black-Horn</v>
      </c>
      <c r="Q1461" t="str">
        <f>VLOOKUP(Table6[[#This Row],[Store_ID]],Table4[],3,FALSE)</f>
        <v>South</v>
      </c>
      <c r="R1461" t="str">
        <f>VLOOKUP(Table6[[#This Row],[Store_ID]],Table4[],4,FALSE)</f>
        <v>North Nancyview</v>
      </c>
      <c r="S1461" t="str">
        <f>VLOOKUP(Table6[[#This Row],[Store_ID]],Table4[],5,FALSE)</f>
        <v>Outlet</v>
      </c>
      <c r="T1461">
        <v>3</v>
      </c>
      <c r="U1461" s="6">
        <v>824.75</v>
      </c>
      <c r="V1461" s="10">
        <v>0.23</v>
      </c>
      <c r="W1461" t="s">
        <v>1807</v>
      </c>
      <c r="X1461" s="6">
        <v>1905.1724999999999</v>
      </c>
      <c r="AE1461"/>
    </row>
    <row r="1462" spans="1:31" x14ac:dyDescent="0.25">
      <c r="A1462" t="s">
        <v>3269</v>
      </c>
      <c r="B1462" t="str">
        <f>VLOOKUP(Table6[[#This Row],[Customer_ID]],Table1[[Customer_ID]:[Name]],2,FALSE)</f>
        <v>Terry Moses</v>
      </c>
      <c r="C1462" t="str">
        <f>VLOOKUP(Table6[[#This Row],[Customer_ID]],Table1[[Customer_ID]:[City]],5,FALSE)</f>
        <v>Leahmouth</v>
      </c>
      <c r="D1462">
        <f>VLOOKUP(Table6[[#This Row],[Customer_ID]],Table1[],3,FALSE)</f>
        <v>51</v>
      </c>
      <c r="E1462" t="str">
        <f>VLOOKUP(Table6[[#This Row],[Customer_ID]],Table1[],4,FALSE)</f>
        <v>Female</v>
      </c>
      <c r="F1462" t="str">
        <f>VLOOKUP(Table6[[#This Row],[Customer_ID]],Table1[],6,FALSE)</f>
        <v>Nevada</v>
      </c>
      <c r="G1462" t="str">
        <f>VLOOKUP(Table6[[#This Row],[Customer_ID]],Table1[],8,FALSE)</f>
        <v>Platinum</v>
      </c>
      <c r="H1462" t="s">
        <v>1235</v>
      </c>
      <c r="I1462" s="16">
        <v>45478</v>
      </c>
      <c r="J1462" t="s">
        <v>1667</v>
      </c>
      <c r="K1462" t="str">
        <f>VLOOKUP($J1462,'Product_Dim (2)'!$A$2:$G$101,{3,4,5,6},FALSE)</f>
        <v>Home</v>
      </c>
      <c r="L1462" t="str">
        <f>VLOOKUP($J1462,'Product_Dim (2)'!$A$2:$G$101,{4,5,6},FALSE)</f>
        <v>Furniture</v>
      </c>
      <c r="M1462" s="6">
        <f t="array" ref="M1462">VLOOKUP($J1462,'Product_Dim (2)'!$A$2:$G$101,{6},FALSE)</f>
        <v>243.7</v>
      </c>
      <c r="N1462">
        <f>VLOOKUP($J1462,'Product_Dim (2)'!$A$2:$G$101,7,FALSE)</f>
        <v>130</v>
      </c>
      <c r="O1462" t="s">
        <v>1752</v>
      </c>
      <c r="P1462" t="str">
        <f>VLOOKUP($O1462,'Store_Dim (2)'!$A$2:$E$21,2,FALSE)</f>
        <v>Alexander Group</v>
      </c>
      <c r="Q1462" t="str">
        <f>VLOOKUP(Table6[[#This Row],[Store_ID]],Table4[],3,FALSE)</f>
        <v>South</v>
      </c>
      <c r="R1462" t="str">
        <f>VLOOKUP(Table6[[#This Row],[Store_ID]],Table4[],4,FALSE)</f>
        <v>Port Sharon</v>
      </c>
      <c r="S1462" t="str">
        <f>VLOOKUP(Table6[[#This Row],[Store_ID]],Table4[],5,FALSE)</f>
        <v>Online</v>
      </c>
      <c r="T1462">
        <v>2</v>
      </c>
      <c r="U1462" s="6">
        <v>821.35</v>
      </c>
      <c r="V1462" s="10">
        <v>0.11</v>
      </c>
      <c r="W1462" t="s">
        <v>1809</v>
      </c>
      <c r="X1462" s="6">
        <v>1462.0029999999999</v>
      </c>
      <c r="AE1462"/>
    </row>
    <row r="1463" spans="1:31" x14ac:dyDescent="0.25">
      <c r="A1463" t="s">
        <v>3270</v>
      </c>
      <c r="B1463" t="str">
        <f>VLOOKUP(Table6[[#This Row],[Customer_ID]],Table1[[Customer_ID]:[Name]],2,FALSE)</f>
        <v>Eric Wolfe</v>
      </c>
      <c r="C1463" t="str">
        <f>VLOOKUP(Table6[[#This Row],[Customer_ID]],Table1[[Customer_ID]:[City]],5,FALSE)</f>
        <v>Garciaview</v>
      </c>
      <c r="D1463">
        <f>VLOOKUP(Table6[[#This Row],[Customer_ID]],Table1[],3,FALSE)</f>
        <v>18</v>
      </c>
      <c r="E1463" t="str">
        <f>VLOOKUP(Table6[[#This Row],[Customer_ID]],Table1[],4,FALSE)</f>
        <v>Female</v>
      </c>
      <c r="F1463" t="str">
        <f>VLOOKUP(Table6[[#This Row],[Customer_ID]],Table1[],6,FALSE)</f>
        <v>Louisiana</v>
      </c>
      <c r="G1463" t="str">
        <f>VLOOKUP(Table6[[#This Row],[Customer_ID]],Table1[],8,FALSE)</f>
        <v>Gold</v>
      </c>
      <c r="H1463" t="s">
        <v>1246</v>
      </c>
      <c r="I1463" s="16">
        <v>45723</v>
      </c>
      <c r="J1463" t="s">
        <v>1557</v>
      </c>
      <c r="K1463" t="str">
        <f>VLOOKUP($J1463,'Product_Dim (2)'!$A$2:$G$101,{3,4,5,6},FALSE)</f>
        <v>Electronics</v>
      </c>
      <c r="L1463" t="str">
        <f>VLOOKUP($J1463,'Product_Dim (2)'!$A$2:$G$101,{4,5,6},FALSE)</f>
        <v>Accessories</v>
      </c>
      <c r="M1463" s="6">
        <f t="array" ref="M1463">VLOOKUP($J1463,'Product_Dim (2)'!$A$2:$G$101,{6},FALSE)</f>
        <v>242.23</v>
      </c>
      <c r="N1463">
        <f>VLOOKUP($J1463,'Product_Dim (2)'!$A$2:$G$101,7,FALSE)</f>
        <v>453</v>
      </c>
      <c r="O1463" t="s">
        <v>1772</v>
      </c>
      <c r="P1463" t="str">
        <f>VLOOKUP($O1463,'Store_Dim (2)'!$A$2:$E$21,2,FALSE)</f>
        <v>Hill, Wagner and Ballard</v>
      </c>
      <c r="Q1463" t="str">
        <f>VLOOKUP(Table6[[#This Row],[Store_ID]],Table4[],3,FALSE)</f>
        <v>East</v>
      </c>
      <c r="R1463" t="str">
        <f>VLOOKUP(Table6[[#This Row],[Store_ID]],Table4[],4,FALSE)</f>
        <v>East Davidville</v>
      </c>
      <c r="S1463" t="str">
        <f>VLOOKUP(Table6[[#This Row],[Store_ID]],Table4[],5,FALSE)</f>
        <v>Online</v>
      </c>
      <c r="T1463">
        <v>1</v>
      </c>
      <c r="U1463" s="6">
        <v>120.57</v>
      </c>
      <c r="V1463" s="10">
        <v>0.06</v>
      </c>
      <c r="W1463" t="s">
        <v>1809</v>
      </c>
      <c r="X1463" s="6">
        <v>113.33580000000001</v>
      </c>
      <c r="AE1463"/>
    </row>
    <row r="1464" spans="1:31" x14ac:dyDescent="0.25">
      <c r="A1464" t="s">
        <v>3271</v>
      </c>
      <c r="B1464" t="str">
        <f>VLOOKUP(Table6[[#This Row],[Customer_ID]],Table1[[Customer_ID]:[Name]],2,FALSE)</f>
        <v>Jennifer Woods</v>
      </c>
      <c r="C1464" t="str">
        <f>VLOOKUP(Table6[[#This Row],[Customer_ID]],Table1[[Customer_ID]:[City]],5,FALSE)</f>
        <v>West Brendamouth</v>
      </c>
      <c r="D1464">
        <f>VLOOKUP(Table6[[#This Row],[Customer_ID]],Table1[],3,FALSE)</f>
        <v>37</v>
      </c>
      <c r="E1464" t="str">
        <f>VLOOKUP(Table6[[#This Row],[Customer_ID]],Table1[],4,FALSE)</f>
        <v>Male</v>
      </c>
      <c r="F1464" t="str">
        <f>VLOOKUP(Table6[[#This Row],[Customer_ID]],Table1[],6,FALSE)</f>
        <v>North Carolina</v>
      </c>
      <c r="G1464" t="str">
        <f>VLOOKUP(Table6[[#This Row],[Customer_ID]],Table1[],8,FALSE)</f>
        <v>Platinum</v>
      </c>
      <c r="H1464" t="s">
        <v>1042</v>
      </c>
      <c r="I1464" s="16">
        <v>45240</v>
      </c>
      <c r="J1464" t="s">
        <v>1709</v>
      </c>
      <c r="K1464" t="str">
        <f>VLOOKUP($J1464,'Product_Dim (2)'!$A$2:$G$101,{3,4,5,6},FALSE)</f>
        <v>Beauty</v>
      </c>
      <c r="L1464" t="str">
        <f>VLOOKUP($J1464,'Product_Dim (2)'!$A$2:$G$101,{4,5,6},FALSE)</f>
        <v>Makeup</v>
      </c>
      <c r="M1464" s="6">
        <f t="array" ref="M1464">VLOOKUP($J1464,'Product_Dim (2)'!$A$2:$G$101,{6},FALSE)</f>
        <v>183.04</v>
      </c>
      <c r="N1464">
        <f>VLOOKUP($J1464,'Product_Dim (2)'!$A$2:$G$101,7,FALSE)</f>
        <v>457</v>
      </c>
      <c r="O1464" t="s">
        <v>1740</v>
      </c>
      <c r="P1464" t="str">
        <f>VLOOKUP($O1464,'Store_Dim (2)'!$A$2:$E$21,2,FALSE)</f>
        <v>Martinez, Adkins and Johnson</v>
      </c>
      <c r="Q1464" t="str">
        <f>VLOOKUP(Table6[[#This Row],[Store_ID]],Table4[],3,FALSE)</f>
        <v>North</v>
      </c>
      <c r="R1464" t="str">
        <f>VLOOKUP(Table6[[#This Row],[Store_ID]],Table4[],4,FALSE)</f>
        <v>Danielmouth</v>
      </c>
      <c r="S1464" t="str">
        <f>VLOOKUP(Table6[[#This Row],[Store_ID]],Table4[],5,FALSE)</f>
        <v>Flagship</v>
      </c>
      <c r="T1464">
        <v>1</v>
      </c>
      <c r="U1464" s="6">
        <v>122.27</v>
      </c>
      <c r="V1464" s="10">
        <v>0.26</v>
      </c>
      <c r="W1464" t="s">
        <v>1809</v>
      </c>
      <c r="X1464" s="6">
        <v>90.479799999999997</v>
      </c>
      <c r="AE1464"/>
    </row>
    <row r="1465" spans="1:31" x14ac:dyDescent="0.25">
      <c r="A1465" t="s">
        <v>3272</v>
      </c>
      <c r="B1465" t="str">
        <f>VLOOKUP(Table6[[#This Row],[Customer_ID]],Table1[[Customer_ID]:[Name]],2,FALSE)</f>
        <v>Christopher Garcia Dds</v>
      </c>
      <c r="C1465" t="str">
        <f>VLOOKUP(Table6[[#This Row],[Customer_ID]],Table1[[Customer_ID]:[City]],5,FALSE)</f>
        <v>New Joseph</v>
      </c>
      <c r="D1465">
        <f>VLOOKUP(Table6[[#This Row],[Customer_ID]],Table1[],3,FALSE)</f>
        <v>18</v>
      </c>
      <c r="E1465" t="str">
        <f>VLOOKUP(Table6[[#This Row],[Customer_ID]],Table1[],4,FALSE)</f>
        <v>Male</v>
      </c>
      <c r="F1465" t="str">
        <f>VLOOKUP(Table6[[#This Row],[Customer_ID]],Table1[],6,FALSE)</f>
        <v>Missouri</v>
      </c>
      <c r="G1465" t="str">
        <f>VLOOKUP(Table6[[#This Row],[Customer_ID]],Table1[],8,FALSE)</f>
        <v>Gold</v>
      </c>
      <c r="H1465" t="s">
        <v>560</v>
      </c>
      <c r="I1465" s="16">
        <v>45890</v>
      </c>
      <c r="J1465" t="s">
        <v>1583</v>
      </c>
      <c r="K1465" t="str">
        <f>VLOOKUP($J1465,'Product_Dim (2)'!$A$2:$G$101,{3,4,5,6},FALSE)</f>
        <v>Electronics</v>
      </c>
      <c r="L1465" t="str">
        <f>VLOOKUP($J1465,'Product_Dim (2)'!$A$2:$G$101,{4,5,6},FALSE)</f>
        <v>Audio</v>
      </c>
      <c r="M1465" s="6">
        <f t="array" ref="M1465">VLOOKUP($J1465,'Product_Dim (2)'!$A$2:$G$101,{6},FALSE)</f>
        <v>322.41000000000003</v>
      </c>
      <c r="N1465">
        <f>VLOOKUP($J1465,'Product_Dim (2)'!$A$2:$G$101,7,FALSE)</f>
        <v>213</v>
      </c>
      <c r="O1465" t="s">
        <v>1744</v>
      </c>
      <c r="P1465" t="str">
        <f>VLOOKUP($O1465,'Store_Dim (2)'!$A$2:$E$21,2,FALSE)</f>
        <v>Black-Horn</v>
      </c>
      <c r="Q1465" t="str">
        <f>VLOOKUP(Table6[[#This Row],[Store_ID]],Table4[],3,FALSE)</f>
        <v>South</v>
      </c>
      <c r="R1465" t="str">
        <f>VLOOKUP(Table6[[#This Row],[Store_ID]],Table4[],4,FALSE)</f>
        <v>North Nancyview</v>
      </c>
      <c r="S1465" t="str">
        <f>VLOOKUP(Table6[[#This Row],[Store_ID]],Table4[],5,FALSE)</f>
        <v>Outlet</v>
      </c>
      <c r="T1465">
        <v>2</v>
      </c>
      <c r="U1465" s="6">
        <v>182.89</v>
      </c>
      <c r="V1465" s="10">
        <v>0.11</v>
      </c>
      <c r="W1465" t="s">
        <v>1807</v>
      </c>
      <c r="X1465" s="6">
        <v>325.54419999999999</v>
      </c>
      <c r="AE1465"/>
    </row>
    <row r="1466" spans="1:31" x14ac:dyDescent="0.25">
      <c r="A1466" t="s">
        <v>3273</v>
      </c>
      <c r="B1466" t="str">
        <f>VLOOKUP(Table6[[#This Row],[Customer_ID]],Table1[[Customer_ID]:[Name]],2,FALSE)</f>
        <v>Michael Garner</v>
      </c>
      <c r="C1466" t="str">
        <f>VLOOKUP(Table6[[#This Row],[Customer_ID]],Table1[[Customer_ID]:[City]],5,FALSE)</f>
        <v>Port Crystal</v>
      </c>
      <c r="D1466">
        <f>VLOOKUP(Table6[[#This Row],[Customer_ID]],Table1[],3,FALSE)</f>
        <v>21</v>
      </c>
      <c r="E1466" t="str">
        <f>VLOOKUP(Table6[[#This Row],[Customer_ID]],Table1[],4,FALSE)</f>
        <v>Female</v>
      </c>
      <c r="F1466" t="str">
        <f>VLOOKUP(Table6[[#This Row],[Customer_ID]],Table1[],6,FALSE)</f>
        <v>New Hampshire</v>
      </c>
      <c r="G1466" t="str">
        <f>VLOOKUP(Table6[[#This Row],[Customer_ID]],Table1[],8,FALSE)</f>
        <v>Platinum</v>
      </c>
      <c r="H1466" t="s">
        <v>1147</v>
      </c>
      <c r="I1466" s="16">
        <v>45796</v>
      </c>
      <c r="J1466" t="s">
        <v>1623</v>
      </c>
      <c r="K1466" t="str">
        <f>VLOOKUP($J1466,'Product_Dim (2)'!$A$2:$G$101,{3,4,5,6},FALSE)</f>
        <v>Clothing</v>
      </c>
      <c r="L1466" t="str">
        <f>VLOOKUP($J1466,'Product_Dim (2)'!$A$2:$G$101,{4,5,6},FALSE)</f>
        <v>Outerwear</v>
      </c>
      <c r="M1466" s="6">
        <f t="array" ref="M1466">VLOOKUP($J1466,'Product_Dim (2)'!$A$2:$G$101,{6},FALSE)</f>
        <v>167.34</v>
      </c>
      <c r="N1466">
        <f>VLOOKUP($J1466,'Product_Dim (2)'!$A$2:$G$101,7,FALSE)</f>
        <v>296</v>
      </c>
      <c r="O1466" t="s">
        <v>1752</v>
      </c>
      <c r="P1466" t="str">
        <f>VLOOKUP($O1466,'Store_Dim (2)'!$A$2:$E$21,2,FALSE)</f>
        <v>Alexander Group</v>
      </c>
      <c r="Q1466" t="str">
        <f>VLOOKUP(Table6[[#This Row],[Store_ID]],Table4[],3,FALSE)</f>
        <v>South</v>
      </c>
      <c r="R1466" t="str">
        <f>VLOOKUP(Table6[[#This Row],[Store_ID]],Table4[],4,FALSE)</f>
        <v>Port Sharon</v>
      </c>
      <c r="S1466" t="str">
        <f>VLOOKUP(Table6[[#This Row],[Store_ID]],Table4[],5,FALSE)</f>
        <v>Online</v>
      </c>
      <c r="T1466">
        <v>1</v>
      </c>
      <c r="U1466" s="6">
        <v>695.26</v>
      </c>
      <c r="V1466" s="10">
        <v>0.23</v>
      </c>
      <c r="W1466" t="s">
        <v>1809</v>
      </c>
      <c r="X1466" s="6">
        <v>535.35019999999997</v>
      </c>
      <c r="AE1466"/>
    </row>
    <row r="1467" spans="1:31" x14ac:dyDescent="0.25">
      <c r="A1467" t="s">
        <v>3274</v>
      </c>
      <c r="B1467" t="str">
        <f>VLOOKUP(Table6[[#This Row],[Customer_ID]],Table1[[Customer_ID]:[Name]],2,FALSE)</f>
        <v>Leslie Johnson</v>
      </c>
      <c r="C1467" t="str">
        <f>VLOOKUP(Table6[[#This Row],[Customer_ID]],Table1[[Customer_ID]:[City]],5,FALSE)</f>
        <v>Mollyshire</v>
      </c>
      <c r="D1467">
        <f>VLOOKUP(Table6[[#This Row],[Customer_ID]],Table1[],3,FALSE)</f>
        <v>31</v>
      </c>
      <c r="E1467" t="str">
        <f>VLOOKUP(Table6[[#This Row],[Customer_ID]],Table1[],4,FALSE)</f>
        <v>Male</v>
      </c>
      <c r="F1467" t="str">
        <f>VLOOKUP(Table6[[#This Row],[Customer_ID]],Table1[],6,FALSE)</f>
        <v>Utah</v>
      </c>
      <c r="G1467" t="str">
        <f>VLOOKUP(Table6[[#This Row],[Customer_ID]],Table1[],8,FALSE)</f>
        <v>Platinum</v>
      </c>
      <c r="H1467" t="s">
        <v>114</v>
      </c>
      <c r="I1467" s="16">
        <v>45895</v>
      </c>
      <c r="J1467" t="s">
        <v>1589</v>
      </c>
      <c r="K1467" t="str">
        <f>VLOOKUP($J1467,'Product_Dim (2)'!$A$2:$G$101,{3,4,5,6},FALSE)</f>
        <v>Home</v>
      </c>
      <c r="L1467" t="str">
        <f>VLOOKUP($J1467,'Product_Dim (2)'!$A$2:$G$101,{4,5,6},FALSE)</f>
        <v>Decor</v>
      </c>
      <c r="M1467" s="6">
        <f t="array" ref="M1467">VLOOKUP($J1467,'Product_Dim (2)'!$A$2:$G$101,{6},FALSE)</f>
        <v>218.48</v>
      </c>
      <c r="N1467">
        <f>VLOOKUP($J1467,'Product_Dim (2)'!$A$2:$G$101,7,FALSE)</f>
        <v>276</v>
      </c>
      <c r="O1467" t="s">
        <v>1759</v>
      </c>
      <c r="P1467" t="str">
        <f>VLOOKUP($O1467,'Store_Dim (2)'!$A$2:$E$21,2,FALSE)</f>
        <v>Benson-Elliott</v>
      </c>
      <c r="Q1467" t="str">
        <f>VLOOKUP(Table6[[#This Row],[Store_ID]],Table4[],3,FALSE)</f>
        <v>East</v>
      </c>
      <c r="R1467" t="str">
        <f>VLOOKUP(Table6[[#This Row],[Store_ID]],Table4[],4,FALSE)</f>
        <v>Port Josephberg</v>
      </c>
      <c r="S1467" t="str">
        <f>VLOOKUP(Table6[[#This Row],[Store_ID]],Table4[],5,FALSE)</f>
        <v>Online</v>
      </c>
      <c r="T1467">
        <v>2</v>
      </c>
      <c r="U1467" s="6">
        <v>408.8</v>
      </c>
      <c r="V1467" s="10">
        <v>0.17</v>
      </c>
      <c r="W1467" t="s">
        <v>1812</v>
      </c>
      <c r="X1467" s="6">
        <v>678.60799999999995</v>
      </c>
      <c r="AE1467"/>
    </row>
    <row r="1468" spans="1:31" x14ac:dyDescent="0.25">
      <c r="A1468" t="s">
        <v>3275</v>
      </c>
      <c r="B1468" t="str">
        <f>VLOOKUP(Table6[[#This Row],[Customer_ID]],Table1[[Customer_ID]:[Name]],2,FALSE)</f>
        <v>Alexis Castaneda</v>
      </c>
      <c r="C1468" t="str">
        <f>VLOOKUP(Table6[[#This Row],[Customer_ID]],Table1[[Customer_ID]:[City]],5,FALSE)</f>
        <v>Morrisbury</v>
      </c>
      <c r="D1468">
        <f>VLOOKUP(Table6[[#This Row],[Customer_ID]],Table1[],3,FALSE)</f>
        <v>54</v>
      </c>
      <c r="E1468" t="str">
        <f>VLOOKUP(Table6[[#This Row],[Customer_ID]],Table1[],4,FALSE)</f>
        <v>Male</v>
      </c>
      <c r="F1468" t="str">
        <f>VLOOKUP(Table6[[#This Row],[Customer_ID]],Table1[],6,FALSE)</f>
        <v>Alaska</v>
      </c>
      <c r="G1468" t="str">
        <f>VLOOKUP(Table6[[#This Row],[Customer_ID]],Table1[],8,FALSE)</f>
        <v>Gold</v>
      </c>
      <c r="H1468" t="s">
        <v>724</v>
      </c>
      <c r="I1468" s="16">
        <v>45676</v>
      </c>
      <c r="J1468" t="s">
        <v>1629</v>
      </c>
      <c r="K1468" t="str">
        <f>VLOOKUP($J1468,'Product_Dim (2)'!$A$2:$G$101,{3,4,5,6},FALSE)</f>
        <v>Beauty</v>
      </c>
      <c r="L1468" t="str">
        <f>VLOOKUP($J1468,'Product_Dim (2)'!$A$2:$G$101,{4,5,6},FALSE)</f>
        <v>Fragrance</v>
      </c>
      <c r="M1468" s="6">
        <f t="array" ref="M1468">VLOOKUP($J1468,'Product_Dim (2)'!$A$2:$G$101,{6},FALSE)</f>
        <v>43.29</v>
      </c>
      <c r="N1468">
        <f>VLOOKUP($J1468,'Product_Dim (2)'!$A$2:$G$101,7,FALSE)</f>
        <v>267</v>
      </c>
      <c r="O1468" t="s">
        <v>1765</v>
      </c>
      <c r="P1468" t="str">
        <f>VLOOKUP($O1468,'Store_Dim (2)'!$A$2:$E$21,2,FALSE)</f>
        <v>Bean, Jones and Park</v>
      </c>
      <c r="Q1468" t="str">
        <f>VLOOKUP(Table6[[#This Row],[Store_ID]],Table4[],3,FALSE)</f>
        <v>West</v>
      </c>
      <c r="R1468" t="str">
        <f>VLOOKUP(Table6[[#This Row],[Store_ID]],Table4[],4,FALSE)</f>
        <v>Thompsonborough</v>
      </c>
      <c r="S1468" t="str">
        <f>VLOOKUP(Table6[[#This Row],[Store_ID]],Table4[],5,FALSE)</f>
        <v>Online</v>
      </c>
      <c r="T1468">
        <v>3</v>
      </c>
      <c r="U1468" s="6">
        <v>512.15</v>
      </c>
      <c r="V1468" s="10">
        <v>0.12</v>
      </c>
      <c r="W1468" t="s">
        <v>1807</v>
      </c>
      <c r="X1468" s="6">
        <v>1352.076</v>
      </c>
      <c r="AE1468"/>
    </row>
    <row r="1469" spans="1:31" x14ac:dyDescent="0.25">
      <c r="A1469" t="s">
        <v>3276</v>
      </c>
      <c r="B1469" t="str">
        <f>VLOOKUP(Table6[[#This Row],[Customer_ID]],Table1[[Customer_ID]:[Name]],2,FALSE)</f>
        <v>Sarah Smith</v>
      </c>
      <c r="C1469" t="str">
        <f>VLOOKUP(Table6[[#This Row],[Customer_ID]],Table1[[Customer_ID]:[City]],5,FALSE)</f>
        <v>Kathleenport</v>
      </c>
      <c r="D1469">
        <f>VLOOKUP(Table6[[#This Row],[Customer_ID]],Table1[],3,FALSE)</f>
        <v>55</v>
      </c>
      <c r="E1469" t="str">
        <f>VLOOKUP(Table6[[#This Row],[Customer_ID]],Table1[],4,FALSE)</f>
        <v>Male</v>
      </c>
      <c r="F1469" t="str">
        <f>VLOOKUP(Table6[[#This Row],[Customer_ID]],Table1[],6,FALSE)</f>
        <v>Wyoming</v>
      </c>
      <c r="G1469" t="str">
        <f>VLOOKUP(Table6[[#This Row],[Customer_ID]],Table1[],8,FALSE)</f>
        <v>Gold</v>
      </c>
      <c r="H1469" t="s">
        <v>1258</v>
      </c>
      <c r="I1469" s="16">
        <v>45568</v>
      </c>
      <c r="J1469" t="s">
        <v>1548</v>
      </c>
      <c r="K1469" t="str">
        <f>VLOOKUP($J1469,'Product_Dim (2)'!$A$2:$G$101,{3,4,5,6},FALSE)</f>
        <v>Sports</v>
      </c>
      <c r="L1469" t="str">
        <f>VLOOKUP($J1469,'Product_Dim (2)'!$A$2:$G$101,{4,5,6},FALSE)</f>
        <v>Fitness</v>
      </c>
      <c r="M1469" s="6">
        <f t="array" ref="M1469">VLOOKUP($J1469,'Product_Dim (2)'!$A$2:$G$101,{6},FALSE)</f>
        <v>495.72</v>
      </c>
      <c r="N1469">
        <f>VLOOKUP($J1469,'Product_Dim (2)'!$A$2:$G$101,7,FALSE)</f>
        <v>323</v>
      </c>
      <c r="O1469" t="s">
        <v>1765</v>
      </c>
      <c r="P1469" t="str">
        <f>VLOOKUP($O1469,'Store_Dim (2)'!$A$2:$E$21,2,FALSE)</f>
        <v>Bean, Jones and Park</v>
      </c>
      <c r="Q1469" t="str">
        <f>VLOOKUP(Table6[[#This Row],[Store_ID]],Table4[],3,FALSE)</f>
        <v>West</v>
      </c>
      <c r="R1469" t="str">
        <f>VLOOKUP(Table6[[#This Row],[Store_ID]],Table4[],4,FALSE)</f>
        <v>Thompsonborough</v>
      </c>
      <c r="S1469" t="str">
        <f>VLOOKUP(Table6[[#This Row],[Store_ID]],Table4[],5,FALSE)</f>
        <v>Online</v>
      </c>
      <c r="T1469">
        <v>3</v>
      </c>
      <c r="U1469" s="6">
        <v>136.4</v>
      </c>
      <c r="V1469" s="10">
        <v>0.15</v>
      </c>
      <c r="W1469" t="s">
        <v>1809</v>
      </c>
      <c r="X1469" s="6">
        <v>347.82000000000011</v>
      </c>
      <c r="AE1469"/>
    </row>
    <row r="1470" spans="1:31" x14ac:dyDescent="0.25">
      <c r="A1470" t="s">
        <v>3277</v>
      </c>
      <c r="B1470" t="str">
        <f>VLOOKUP(Table6[[#This Row],[Customer_ID]],Table1[[Customer_ID]:[Name]],2,FALSE)</f>
        <v>Michelle Rogers</v>
      </c>
      <c r="C1470" t="str">
        <f>VLOOKUP(Table6[[#This Row],[Customer_ID]],Table1[[Customer_ID]:[City]],5,FALSE)</f>
        <v>East Jessicaborough</v>
      </c>
      <c r="D1470">
        <f>VLOOKUP(Table6[[#This Row],[Customer_ID]],Table1[],3,FALSE)</f>
        <v>56</v>
      </c>
      <c r="E1470" t="str">
        <f>VLOOKUP(Table6[[#This Row],[Customer_ID]],Table1[],4,FALSE)</f>
        <v>Male</v>
      </c>
      <c r="F1470" t="str">
        <f>VLOOKUP(Table6[[#This Row],[Customer_ID]],Table1[],6,FALSE)</f>
        <v>Hawaii</v>
      </c>
      <c r="G1470" t="str">
        <f>VLOOKUP(Table6[[#This Row],[Customer_ID]],Table1[],8,FALSE)</f>
        <v>Platinum</v>
      </c>
      <c r="H1470" t="s">
        <v>573</v>
      </c>
      <c r="I1470" s="16">
        <v>45272</v>
      </c>
      <c r="J1470" t="s">
        <v>1540</v>
      </c>
      <c r="K1470" t="str">
        <f>VLOOKUP($J1470,'Product_Dim (2)'!$A$2:$G$101,{3,4,5,6},FALSE)</f>
        <v>Beauty</v>
      </c>
      <c r="L1470" t="str">
        <f>VLOOKUP($J1470,'Product_Dim (2)'!$A$2:$G$101,{4,5,6},FALSE)</f>
        <v>Skincare</v>
      </c>
      <c r="M1470" s="6">
        <f t="array" ref="M1470">VLOOKUP($J1470,'Product_Dim (2)'!$A$2:$G$101,{6},FALSE)</f>
        <v>312.8</v>
      </c>
      <c r="N1470">
        <f>VLOOKUP($J1470,'Product_Dim (2)'!$A$2:$G$101,7,FALSE)</f>
        <v>350</v>
      </c>
      <c r="O1470" t="s">
        <v>1749</v>
      </c>
      <c r="P1470" t="str">
        <f>VLOOKUP($O1470,'Store_Dim (2)'!$A$2:$E$21,2,FALSE)</f>
        <v>Johnson-Wright</v>
      </c>
      <c r="Q1470" t="str">
        <f>VLOOKUP(Table6[[#This Row],[Store_ID]],Table4[],3,FALSE)</f>
        <v>North</v>
      </c>
      <c r="R1470" t="str">
        <f>VLOOKUP(Table6[[#This Row],[Store_ID]],Table4[],4,FALSE)</f>
        <v>Hoodberg</v>
      </c>
      <c r="S1470" t="str">
        <f>VLOOKUP(Table6[[#This Row],[Store_ID]],Table4[],5,FALSE)</f>
        <v>Outlet</v>
      </c>
      <c r="T1470">
        <v>2</v>
      </c>
      <c r="U1470" s="6">
        <v>42.51</v>
      </c>
      <c r="V1470" s="10">
        <v>0.04</v>
      </c>
      <c r="W1470" t="s">
        <v>1812</v>
      </c>
      <c r="X1470" s="6">
        <v>81.619199999999992</v>
      </c>
      <c r="AE1470"/>
    </row>
    <row r="1471" spans="1:31" x14ac:dyDescent="0.25">
      <c r="A1471" t="s">
        <v>3278</v>
      </c>
      <c r="B1471" t="str">
        <f>VLOOKUP(Table6[[#This Row],[Customer_ID]],Table1[[Customer_ID]:[Name]],2,FALSE)</f>
        <v>Melanie Lam</v>
      </c>
      <c r="C1471" t="str">
        <f>VLOOKUP(Table6[[#This Row],[Customer_ID]],Table1[[Customer_ID]:[City]],5,FALSE)</f>
        <v>East Michaelton</v>
      </c>
      <c r="D1471">
        <f>VLOOKUP(Table6[[#This Row],[Customer_ID]],Table1[],3,FALSE)</f>
        <v>32</v>
      </c>
      <c r="E1471" t="str">
        <f>VLOOKUP(Table6[[#This Row],[Customer_ID]],Table1[],4,FALSE)</f>
        <v>Male</v>
      </c>
      <c r="F1471" t="str">
        <f>VLOOKUP(Table6[[#This Row],[Customer_ID]],Table1[],6,FALSE)</f>
        <v>Kansas</v>
      </c>
      <c r="G1471" t="str">
        <f>VLOOKUP(Table6[[#This Row],[Customer_ID]],Table1[],8,FALSE)</f>
        <v>Silver</v>
      </c>
      <c r="H1471" t="s">
        <v>1112</v>
      </c>
      <c r="I1471" s="16">
        <v>45718</v>
      </c>
      <c r="J1471" t="s">
        <v>1681</v>
      </c>
      <c r="K1471" t="str">
        <f>VLOOKUP($J1471,'Product_Dim (2)'!$A$2:$G$101,{3,4,5,6},FALSE)</f>
        <v>Clothing</v>
      </c>
      <c r="L1471" t="str">
        <f>VLOOKUP($J1471,'Product_Dim (2)'!$A$2:$G$101,{4,5,6},FALSE)</f>
        <v>Footwear</v>
      </c>
      <c r="M1471" s="6">
        <f t="array" ref="M1471">VLOOKUP($J1471,'Product_Dim (2)'!$A$2:$G$101,{6},FALSE)</f>
        <v>158.13999999999999</v>
      </c>
      <c r="N1471">
        <f>VLOOKUP($J1471,'Product_Dim (2)'!$A$2:$G$101,7,FALSE)</f>
        <v>82</v>
      </c>
      <c r="O1471" t="s">
        <v>1762</v>
      </c>
      <c r="P1471" t="str">
        <f>VLOOKUP($O1471,'Store_Dim (2)'!$A$2:$E$21,2,FALSE)</f>
        <v>Martinez-Mullins</v>
      </c>
      <c r="Q1471" t="str">
        <f>VLOOKUP(Table6[[#This Row],[Store_ID]],Table4[],3,FALSE)</f>
        <v>South</v>
      </c>
      <c r="R1471" t="str">
        <f>VLOOKUP(Table6[[#This Row],[Store_ID]],Table4[],4,FALSE)</f>
        <v>Williamsfurt</v>
      </c>
      <c r="S1471" t="str">
        <f>VLOOKUP(Table6[[#This Row],[Store_ID]],Table4[],5,FALSE)</f>
        <v>Online</v>
      </c>
      <c r="T1471">
        <v>3</v>
      </c>
      <c r="U1471" s="6">
        <v>582.1</v>
      </c>
      <c r="V1471" s="10">
        <v>0.12</v>
      </c>
      <c r="W1471" t="s">
        <v>1809</v>
      </c>
      <c r="X1471" s="6">
        <v>1536.7439999999999</v>
      </c>
      <c r="AE1471"/>
    </row>
    <row r="1472" spans="1:31" x14ac:dyDescent="0.25">
      <c r="A1472" t="s">
        <v>3279</v>
      </c>
      <c r="B1472" t="str">
        <f>VLOOKUP(Table6[[#This Row],[Customer_ID]],Table1[[Customer_ID]:[Name]],2,FALSE)</f>
        <v>Jordan Wells</v>
      </c>
      <c r="C1472" t="str">
        <f>VLOOKUP(Table6[[#This Row],[Customer_ID]],Table1[[Customer_ID]:[City]],5,FALSE)</f>
        <v xml:space="preserve">Phillipschester   </v>
      </c>
      <c r="D1472">
        <f>VLOOKUP(Table6[[#This Row],[Customer_ID]],Table1[],3,FALSE)</f>
        <v>47</v>
      </c>
      <c r="E1472" t="str">
        <f>VLOOKUP(Table6[[#This Row],[Customer_ID]],Table1[],4,FALSE)</f>
        <v>Female</v>
      </c>
      <c r="F1472" t="str">
        <f>VLOOKUP(Table6[[#This Row],[Customer_ID]],Table1[],6,FALSE)</f>
        <v>New Jersey</v>
      </c>
      <c r="G1472" t="str">
        <f>VLOOKUP(Table6[[#This Row],[Customer_ID]],Table1[],8,FALSE)</f>
        <v>Gold</v>
      </c>
      <c r="H1472" t="s">
        <v>705</v>
      </c>
      <c r="I1472" s="16">
        <v>45356</v>
      </c>
      <c r="J1472" t="s">
        <v>1695</v>
      </c>
      <c r="K1472" t="str">
        <f>VLOOKUP($J1472,'Product_Dim (2)'!$A$2:$G$101,{3,4,5,6},FALSE)</f>
        <v>Sports</v>
      </c>
      <c r="L1472" t="str">
        <f>VLOOKUP($J1472,'Product_Dim (2)'!$A$2:$G$101,{4,5,6},FALSE)</f>
        <v>Fitness</v>
      </c>
      <c r="M1472" s="6">
        <f t="array" ref="M1472">VLOOKUP($J1472,'Product_Dim (2)'!$A$2:$G$101,{6},FALSE)</f>
        <v>152.91999999999999</v>
      </c>
      <c r="N1472">
        <f>VLOOKUP($J1472,'Product_Dim (2)'!$A$2:$G$101,7,FALSE)</f>
        <v>281</v>
      </c>
      <c r="O1472" t="s">
        <v>1790</v>
      </c>
      <c r="P1472" t="str">
        <f>VLOOKUP($O1472,'Store_Dim (2)'!$A$2:$E$21,2,FALSE)</f>
        <v>Holloway Ltd</v>
      </c>
      <c r="Q1472" t="str">
        <f>VLOOKUP(Table6[[#This Row],[Store_ID]],Table4[],3,FALSE)</f>
        <v>North</v>
      </c>
      <c r="R1472" t="str">
        <f>VLOOKUP(Table6[[#This Row],[Store_ID]],Table4[],4,FALSE)</f>
        <v>Bensonhaven</v>
      </c>
      <c r="S1472" t="str">
        <f>VLOOKUP(Table6[[#This Row],[Store_ID]],Table4[],5,FALSE)</f>
        <v>Flagship</v>
      </c>
      <c r="T1472">
        <v>4</v>
      </c>
      <c r="U1472" s="6">
        <v>461.52</v>
      </c>
      <c r="V1472" s="10">
        <v>0</v>
      </c>
      <c r="W1472" t="s">
        <v>1812</v>
      </c>
      <c r="X1472" s="6">
        <v>1846.08</v>
      </c>
      <c r="AE1472"/>
    </row>
    <row r="1473" spans="1:31" x14ac:dyDescent="0.25">
      <c r="A1473" t="s">
        <v>3280</v>
      </c>
      <c r="B1473" t="str">
        <f>VLOOKUP(Table6[[#This Row],[Customer_ID]],Table1[[Customer_ID]:[Name]],2,FALSE)</f>
        <v>Christopher Ford</v>
      </c>
      <c r="C1473" t="str">
        <f>VLOOKUP(Table6[[#This Row],[Customer_ID]],Table1[[Customer_ID]:[City]],5,FALSE)</f>
        <v>North Seanfurt</v>
      </c>
      <c r="D1473">
        <f>VLOOKUP(Table6[[#This Row],[Customer_ID]],Table1[],3,FALSE)</f>
        <v>56</v>
      </c>
      <c r="E1473" t="str">
        <f>VLOOKUP(Table6[[#This Row],[Customer_ID]],Table1[],4,FALSE)</f>
        <v>Male</v>
      </c>
      <c r="F1473" t="str">
        <f>VLOOKUP(Table6[[#This Row],[Customer_ID]],Table1[],6,FALSE)</f>
        <v>Ohio</v>
      </c>
      <c r="G1473" t="str">
        <f>VLOOKUP(Table6[[#This Row],[Customer_ID]],Table1[],8,FALSE)</f>
        <v>Bronze</v>
      </c>
      <c r="H1473" t="s">
        <v>1507</v>
      </c>
      <c r="I1473" s="16">
        <v>45552</v>
      </c>
      <c r="J1473" t="s">
        <v>1563</v>
      </c>
      <c r="K1473" t="str">
        <f>VLOOKUP($J1473,'Product_Dim (2)'!$A$2:$G$101,{3,4,5,6},FALSE)</f>
        <v>Beauty</v>
      </c>
      <c r="L1473" t="str">
        <f>VLOOKUP($J1473,'Product_Dim (2)'!$A$2:$G$101,{4,5,6},FALSE)</f>
        <v>Grooming</v>
      </c>
      <c r="M1473" s="6">
        <f t="array" ref="M1473">VLOOKUP($J1473,'Product_Dim (2)'!$A$2:$G$101,{6},FALSE)</f>
        <v>337.42</v>
      </c>
      <c r="N1473">
        <f>VLOOKUP($J1473,'Product_Dim (2)'!$A$2:$G$101,7,FALSE)</f>
        <v>256</v>
      </c>
      <c r="O1473" t="s">
        <v>1775</v>
      </c>
      <c r="P1473" t="str">
        <f>VLOOKUP($O1473,'Store_Dim (2)'!$A$2:$E$21,2,FALSE)</f>
        <v>Aguirre-Keller</v>
      </c>
      <c r="Q1473" t="str">
        <f>VLOOKUP(Table6[[#This Row],[Store_ID]],Table4[],3,FALSE)</f>
        <v>South</v>
      </c>
      <c r="R1473" t="str">
        <f>VLOOKUP(Table6[[#This Row],[Store_ID]],Table4[],4,FALSE)</f>
        <v>Lake Michael</v>
      </c>
      <c r="S1473" t="str">
        <f>VLOOKUP(Table6[[#This Row],[Store_ID]],Table4[],5,FALSE)</f>
        <v>Online</v>
      </c>
      <c r="T1473">
        <v>1</v>
      </c>
      <c r="U1473" s="6">
        <v>558.41999999999996</v>
      </c>
      <c r="V1473" s="10">
        <v>0.03</v>
      </c>
      <c r="W1473" t="s">
        <v>1807</v>
      </c>
      <c r="X1473" s="6">
        <v>541.66739999999993</v>
      </c>
      <c r="AE1473"/>
    </row>
    <row r="1474" spans="1:31" x14ac:dyDescent="0.25">
      <c r="A1474" t="s">
        <v>3281</v>
      </c>
      <c r="B1474" t="str">
        <f>VLOOKUP(Table6[[#This Row],[Customer_ID]],Table1[[Customer_ID]:[Name]],2,FALSE)</f>
        <v>Crystal Davis</v>
      </c>
      <c r="C1474" t="str">
        <f>VLOOKUP(Table6[[#This Row],[Customer_ID]],Table1[[Customer_ID]:[City]],5,FALSE)</f>
        <v>Sallymouth</v>
      </c>
      <c r="D1474">
        <f>VLOOKUP(Table6[[#This Row],[Customer_ID]],Table1[],3,FALSE)</f>
        <v>50</v>
      </c>
      <c r="E1474" t="str">
        <f>VLOOKUP(Table6[[#This Row],[Customer_ID]],Table1[],4,FALSE)</f>
        <v>Male</v>
      </c>
      <c r="F1474" t="str">
        <f>VLOOKUP(Table6[[#This Row],[Customer_ID]],Table1[],6,FALSE)</f>
        <v>Louisiana</v>
      </c>
      <c r="G1474" t="str">
        <f>VLOOKUP(Table6[[#This Row],[Customer_ID]],Table1[],8,FALSE)</f>
        <v>Bronze</v>
      </c>
      <c r="H1474" t="s">
        <v>832</v>
      </c>
      <c r="I1474" s="16">
        <v>45288</v>
      </c>
      <c r="J1474" t="s">
        <v>1555</v>
      </c>
      <c r="K1474" t="str">
        <f>VLOOKUP($J1474,'Product_Dim (2)'!$A$2:$G$101,{3,4,5,6},FALSE)</f>
        <v>Beauty</v>
      </c>
      <c r="L1474" t="str">
        <f>VLOOKUP($J1474,'Product_Dim (2)'!$A$2:$G$101,{4,5,6},FALSE)</f>
        <v>Haircare</v>
      </c>
      <c r="M1474" s="6">
        <f t="array" ref="M1474">VLOOKUP($J1474,'Product_Dim (2)'!$A$2:$G$101,{6},FALSE)</f>
        <v>115.82</v>
      </c>
      <c r="N1474">
        <f>VLOOKUP($J1474,'Product_Dim (2)'!$A$2:$G$101,7,FALSE)</f>
        <v>460</v>
      </c>
      <c r="O1474" t="s">
        <v>1793</v>
      </c>
      <c r="P1474" t="str">
        <f>VLOOKUP($O1474,'Store_Dim (2)'!$A$2:$E$21,2,FALSE)</f>
        <v>Guerrero-Schmitt</v>
      </c>
      <c r="Q1474" t="str">
        <f>VLOOKUP(Table6[[#This Row],[Store_ID]],Table4[],3,FALSE)</f>
        <v>East</v>
      </c>
      <c r="R1474" t="str">
        <f>VLOOKUP(Table6[[#This Row],[Store_ID]],Table4[],4,FALSE)</f>
        <v>East Stevechester</v>
      </c>
      <c r="S1474" t="str">
        <f>VLOOKUP(Table6[[#This Row],[Store_ID]],Table4[],5,FALSE)</f>
        <v>Flagship</v>
      </c>
      <c r="T1474">
        <v>4</v>
      </c>
      <c r="U1474" s="6">
        <v>700.98</v>
      </c>
      <c r="V1474" s="10">
        <v>0.12</v>
      </c>
      <c r="W1474" t="s">
        <v>1809</v>
      </c>
      <c r="X1474" s="6">
        <v>2467.4495999999999</v>
      </c>
      <c r="AE1474"/>
    </row>
    <row r="1475" spans="1:31" x14ac:dyDescent="0.25">
      <c r="A1475" t="s">
        <v>3282</v>
      </c>
      <c r="B1475" t="str">
        <f>VLOOKUP(Table6[[#This Row],[Customer_ID]],Table1[[Customer_ID]:[Name]],2,FALSE)</f>
        <v>Eric Wolfe</v>
      </c>
      <c r="C1475" t="str">
        <f>VLOOKUP(Table6[[#This Row],[Customer_ID]],Table1[[Customer_ID]:[City]],5,FALSE)</f>
        <v>Garciaview</v>
      </c>
      <c r="D1475">
        <f>VLOOKUP(Table6[[#This Row],[Customer_ID]],Table1[],3,FALSE)</f>
        <v>18</v>
      </c>
      <c r="E1475" t="str">
        <f>VLOOKUP(Table6[[#This Row],[Customer_ID]],Table1[],4,FALSE)</f>
        <v>Female</v>
      </c>
      <c r="F1475" t="str">
        <f>VLOOKUP(Table6[[#This Row],[Customer_ID]],Table1[],6,FALSE)</f>
        <v>Louisiana</v>
      </c>
      <c r="G1475" t="str">
        <f>VLOOKUP(Table6[[#This Row],[Customer_ID]],Table1[],8,FALSE)</f>
        <v>Gold</v>
      </c>
      <c r="H1475" t="s">
        <v>1246</v>
      </c>
      <c r="I1475" s="16">
        <v>45605</v>
      </c>
      <c r="J1475" t="s">
        <v>1701</v>
      </c>
      <c r="K1475" t="str">
        <f>VLOOKUP($J1475,'Product_Dim (2)'!$A$2:$G$101,{3,4,5,6},FALSE)</f>
        <v>Clothing</v>
      </c>
      <c r="L1475" t="str">
        <f>VLOOKUP($J1475,'Product_Dim (2)'!$A$2:$G$101,{4,5,6},FALSE)</f>
        <v>Accessories</v>
      </c>
      <c r="M1475" s="6">
        <f t="array" ref="M1475">VLOOKUP($J1475,'Product_Dim (2)'!$A$2:$G$101,{6},FALSE)</f>
        <v>119.57</v>
      </c>
      <c r="N1475">
        <f>VLOOKUP($J1475,'Product_Dim (2)'!$A$2:$G$101,7,FALSE)</f>
        <v>210</v>
      </c>
      <c r="O1475" t="s">
        <v>1793</v>
      </c>
      <c r="P1475" t="str">
        <f>VLOOKUP($O1475,'Store_Dim (2)'!$A$2:$E$21,2,FALSE)</f>
        <v>Guerrero-Schmitt</v>
      </c>
      <c r="Q1475" t="str">
        <f>VLOOKUP(Table6[[#This Row],[Store_ID]],Table4[],3,FALSE)</f>
        <v>East</v>
      </c>
      <c r="R1475" t="str">
        <f>VLOOKUP(Table6[[#This Row],[Store_ID]],Table4[],4,FALSE)</f>
        <v>East Stevechester</v>
      </c>
      <c r="S1475" t="str">
        <f>VLOOKUP(Table6[[#This Row],[Store_ID]],Table4[],5,FALSE)</f>
        <v>Flagship</v>
      </c>
      <c r="T1475">
        <v>2</v>
      </c>
      <c r="U1475" s="6">
        <v>227.97</v>
      </c>
      <c r="V1475" s="10">
        <v>0.08</v>
      </c>
      <c r="W1475" t="s">
        <v>1812</v>
      </c>
      <c r="X1475" s="6">
        <v>419.46480000000003</v>
      </c>
      <c r="AE1475"/>
    </row>
    <row r="1476" spans="1:31" x14ac:dyDescent="0.25">
      <c r="A1476" t="s">
        <v>3283</v>
      </c>
      <c r="B1476" t="str">
        <f>VLOOKUP(Table6[[#This Row],[Customer_ID]],Table1[[Customer_ID]:[Name]],2,FALSE)</f>
        <v>Joshua Howard</v>
      </c>
      <c r="C1476" t="str">
        <f>VLOOKUP(Table6[[#This Row],[Customer_ID]],Table1[[Customer_ID]:[City]],5,FALSE)</f>
        <v>East Christopherhaven</v>
      </c>
      <c r="D1476">
        <f>VLOOKUP(Table6[[#This Row],[Customer_ID]],Table1[],3,FALSE)</f>
        <v>32</v>
      </c>
      <c r="E1476" t="str">
        <f>VLOOKUP(Table6[[#This Row],[Customer_ID]],Table1[],4,FALSE)</f>
        <v>Female</v>
      </c>
      <c r="F1476" t="str">
        <f>VLOOKUP(Table6[[#This Row],[Customer_ID]],Table1[],6,FALSE)</f>
        <v>South Dakota</v>
      </c>
      <c r="G1476" t="str">
        <f>VLOOKUP(Table6[[#This Row],[Customer_ID]],Table1[],8,FALSE)</f>
        <v>Platinum</v>
      </c>
      <c r="H1476" t="s">
        <v>1445</v>
      </c>
      <c r="I1476" s="16">
        <v>45516</v>
      </c>
      <c r="J1476" t="s">
        <v>1609</v>
      </c>
      <c r="K1476" t="str">
        <f>VLOOKUP($J1476,'Product_Dim (2)'!$A$2:$G$101,{3,4,5,6},FALSE)</f>
        <v>Electronics</v>
      </c>
      <c r="L1476" t="str">
        <f>VLOOKUP($J1476,'Product_Dim (2)'!$A$2:$G$101,{4,5,6},FALSE)</f>
        <v>Mobile</v>
      </c>
      <c r="M1476" s="6">
        <f t="array" ref="M1476">VLOOKUP($J1476,'Product_Dim (2)'!$A$2:$G$101,{6},FALSE)</f>
        <v>326.06</v>
      </c>
      <c r="N1476">
        <f>VLOOKUP($J1476,'Product_Dim (2)'!$A$2:$G$101,7,FALSE)</f>
        <v>301</v>
      </c>
      <c r="O1476" t="s">
        <v>1775</v>
      </c>
      <c r="P1476" t="str">
        <f>VLOOKUP($O1476,'Store_Dim (2)'!$A$2:$E$21,2,FALSE)</f>
        <v>Aguirre-Keller</v>
      </c>
      <c r="Q1476" t="str">
        <f>VLOOKUP(Table6[[#This Row],[Store_ID]],Table4[],3,FALSE)</f>
        <v>South</v>
      </c>
      <c r="R1476" t="str">
        <f>VLOOKUP(Table6[[#This Row],[Store_ID]],Table4[],4,FALSE)</f>
        <v>Lake Michael</v>
      </c>
      <c r="S1476" t="str">
        <f>VLOOKUP(Table6[[#This Row],[Store_ID]],Table4[],5,FALSE)</f>
        <v>Online</v>
      </c>
      <c r="T1476">
        <v>4</v>
      </c>
      <c r="U1476" s="6">
        <v>278.70999999999998</v>
      </c>
      <c r="V1476" s="10">
        <v>0.2</v>
      </c>
      <c r="W1476" t="s">
        <v>1809</v>
      </c>
      <c r="X1476" s="6">
        <v>891.87199999999996</v>
      </c>
      <c r="AE1476"/>
    </row>
    <row r="1477" spans="1:31" x14ac:dyDescent="0.25">
      <c r="A1477" t="s">
        <v>3284</v>
      </c>
      <c r="B1477" t="str">
        <f>VLOOKUP(Table6[[#This Row],[Customer_ID]],Table1[[Customer_ID]:[Name]],2,FALSE)</f>
        <v>Beth Allen</v>
      </c>
      <c r="C1477" t="str">
        <f>VLOOKUP(Table6[[#This Row],[Customer_ID]],Table1[[Customer_ID]:[City]],5,FALSE)</f>
        <v>South Kathrynmouth</v>
      </c>
      <c r="D1477">
        <f>VLOOKUP(Table6[[#This Row],[Customer_ID]],Table1[],3,FALSE)</f>
        <v>32</v>
      </c>
      <c r="E1477" t="str">
        <f>VLOOKUP(Table6[[#This Row],[Customer_ID]],Table1[],4,FALSE)</f>
        <v>Female</v>
      </c>
      <c r="F1477" t="str">
        <f>VLOOKUP(Table6[[#This Row],[Customer_ID]],Table1[],6,FALSE)</f>
        <v>Oklahoma</v>
      </c>
      <c r="G1477" t="str">
        <f>VLOOKUP(Table6[[#This Row],[Customer_ID]],Table1[],8,FALSE)</f>
        <v>Silver</v>
      </c>
      <c r="H1477" t="s">
        <v>820</v>
      </c>
      <c r="I1477" s="16">
        <v>45379</v>
      </c>
      <c r="J1477" t="s">
        <v>1729</v>
      </c>
      <c r="K1477" t="str">
        <f>VLOOKUP($J1477,'Product_Dim (2)'!$A$2:$G$101,{3,4,5,6},FALSE)</f>
        <v>Home</v>
      </c>
      <c r="L1477" t="str">
        <f>VLOOKUP($J1477,'Product_Dim (2)'!$A$2:$G$101,{4,5,6},FALSE)</f>
        <v>Kitchen</v>
      </c>
      <c r="M1477" s="6">
        <f t="array" ref="M1477">VLOOKUP($J1477,'Product_Dim (2)'!$A$2:$G$101,{6},FALSE)</f>
        <v>201.41</v>
      </c>
      <c r="N1477">
        <f>VLOOKUP($J1477,'Product_Dim (2)'!$A$2:$G$101,7,FALSE)</f>
        <v>146</v>
      </c>
      <c r="O1477" t="s">
        <v>1765</v>
      </c>
      <c r="P1477" t="str">
        <f>VLOOKUP($O1477,'Store_Dim (2)'!$A$2:$E$21,2,FALSE)</f>
        <v>Bean, Jones and Park</v>
      </c>
      <c r="Q1477" t="str">
        <f>VLOOKUP(Table6[[#This Row],[Store_ID]],Table4[],3,FALSE)</f>
        <v>West</v>
      </c>
      <c r="R1477" t="str">
        <f>VLOOKUP(Table6[[#This Row],[Store_ID]],Table4[],4,FALSE)</f>
        <v>Thompsonborough</v>
      </c>
      <c r="S1477" t="str">
        <f>VLOOKUP(Table6[[#This Row],[Store_ID]],Table4[],5,FALSE)</f>
        <v>Online</v>
      </c>
      <c r="T1477">
        <v>2</v>
      </c>
      <c r="U1477" s="6">
        <v>916.12</v>
      </c>
      <c r="V1477" s="10">
        <v>0.05</v>
      </c>
      <c r="W1477" t="s">
        <v>1809</v>
      </c>
      <c r="X1477" s="6">
        <v>1740.6279999999999</v>
      </c>
      <c r="AE1477"/>
    </row>
    <row r="1478" spans="1:31" x14ac:dyDescent="0.25">
      <c r="A1478" t="s">
        <v>3285</v>
      </c>
      <c r="B1478" t="str">
        <f>VLOOKUP(Table6[[#This Row],[Customer_ID]],Table1[[Customer_ID]:[Name]],2,FALSE)</f>
        <v>Hayley Pope</v>
      </c>
      <c r="C1478" t="str">
        <f>VLOOKUP(Table6[[#This Row],[Customer_ID]],Table1[[Customer_ID]:[City]],5,FALSE)</f>
        <v>West Stephenville</v>
      </c>
      <c r="D1478">
        <f>VLOOKUP(Table6[[#This Row],[Customer_ID]],Table1[],3,FALSE)</f>
        <v>62</v>
      </c>
      <c r="E1478" t="str">
        <f>VLOOKUP(Table6[[#This Row],[Customer_ID]],Table1[],4,FALSE)</f>
        <v>Female</v>
      </c>
      <c r="F1478" t="str">
        <f>VLOOKUP(Table6[[#This Row],[Customer_ID]],Table1[],6,FALSE)</f>
        <v>Florida</v>
      </c>
      <c r="G1478" t="str">
        <f>VLOOKUP(Table6[[#This Row],[Customer_ID]],Table1[],8,FALSE)</f>
        <v>Bronze</v>
      </c>
      <c r="H1478" t="s">
        <v>450</v>
      </c>
      <c r="I1478" s="16">
        <v>45567</v>
      </c>
      <c r="J1478" t="s">
        <v>1551</v>
      </c>
      <c r="K1478" t="str">
        <f>VLOOKUP($J1478,'Product_Dim (2)'!$A$2:$G$101,{3,4,5,6},FALSE)</f>
        <v>Home</v>
      </c>
      <c r="L1478" t="str">
        <f>VLOOKUP($J1478,'Product_Dim (2)'!$A$2:$G$101,{4,5,6},FALSE)</f>
        <v>Kitchen</v>
      </c>
      <c r="M1478" s="6">
        <f t="array" ref="M1478">VLOOKUP($J1478,'Product_Dim (2)'!$A$2:$G$101,{6},FALSE)</f>
        <v>298.86</v>
      </c>
      <c r="N1478">
        <f>VLOOKUP($J1478,'Product_Dim (2)'!$A$2:$G$101,7,FALSE)</f>
        <v>308</v>
      </c>
      <c r="O1478" t="s">
        <v>1777</v>
      </c>
      <c r="P1478" t="str">
        <f>VLOOKUP($O1478,'Store_Dim (2)'!$A$2:$E$21,2,FALSE)</f>
        <v>Thomas, Bridges and Harris</v>
      </c>
      <c r="Q1478" t="str">
        <f>VLOOKUP(Table6[[#This Row],[Store_ID]],Table4[],3,FALSE)</f>
        <v>North</v>
      </c>
      <c r="R1478" t="str">
        <f>VLOOKUP(Table6[[#This Row],[Store_ID]],Table4[],4,FALSE)</f>
        <v>Sabrinatown</v>
      </c>
      <c r="S1478" t="str">
        <f>VLOOKUP(Table6[[#This Row],[Store_ID]],Table4[],5,FALSE)</f>
        <v>Online</v>
      </c>
      <c r="T1478">
        <v>4</v>
      </c>
      <c r="U1478" s="6">
        <v>228.98</v>
      </c>
      <c r="V1478" s="10">
        <v>0.22</v>
      </c>
      <c r="W1478" t="s">
        <v>1809</v>
      </c>
      <c r="X1478" s="6">
        <v>714.41759999999999</v>
      </c>
      <c r="AE1478"/>
    </row>
    <row r="1479" spans="1:31" x14ac:dyDescent="0.25">
      <c r="A1479" t="s">
        <v>3286</v>
      </c>
      <c r="B1479" t="str">
        <f>VLOOKUP(Table6[[#This Row],[Customer_ID]],Table1[[Customer_ID]:[Name]],2,FALSE)</f>
        <v>Nathaniel Hill</v>
      </c>
      <c r="C1479" t="str">
        <f>VLOOKUP(Table6[[#This Row],[Customer_ID]],Table1[[Customer_ID]:[City]],5,FALSE)</f>
        <v>Lake Mark</v>
      </c>
      <c r="D1479">
        <f>VLOOKUP(Table6[[#This Row],[Customer_ID]],Table1[],3,FALSE)</f>
        <v>43</v>
      </c>
      <c r="E1479" t="str">
        <f>VLOOKUP(Table6[[#This Row],[Customer_ID]],Table1[],4,FALSE)</f>
        <v>Female</v>
      </c>
      <c r="F1479" t="str">
        <f>VLOOKUP(Table6[[#This Row],[Customer_ID]],Table1[],6,FALSE)</f>
        <v>Kansas</v>
      </c>
      <c r="G1479" t="str">
        <f>VLOOKUP(Table6[[#This Row],[Customer_ID]],Table1[],8,FALSE)</f>
        <v>Gold</v>
      </c>
      <c r="H1479" t="s">
        <v>746</v>
      </c>
      <c r="I1479" s="16">
        <v>45510</v>
      </c>
      <c r="J1479" t="s">
        <v>1709</v>
      </c>
      <c r="K1479" t="str">
        <f>VLOOKUP($J1479,'Product_Dim (2)'!$A$2:$G$101,{3,4,5,6},FALSE)</f>
        <v>Beauty</v>
      </c>
      <c r="L1479" t="str">
        <f>VLOOKUP($J1479,'Product_Dim (2)'!$A$2:$G$101,{4,5,6},FALSE)</f>
        <v>Makeup</v>
      </c>
      <c r="M1479" s="6">
        <f t="array" ref="M1479">VLOOKUP($J1479,'Product_Dim (2)'!$A$2:$G$101,{6},FALSE)</f>
        <v>183.04</v>
      </c>
      <c r="N1479">
        <f>VLOOKUP($J1479,'Product_Dim (2)'!$A$2:$G$101,7,FALSE)</f>
        <v>457</v>
      </c>
      <c r="O1479" t="s">
        <v>1784</v>
      </c>
      <c r="P1479" t="str">
        <f>VLOOKUP($O1479,'Store_Dim (2)'!$A$2:$E$21,2,FALSE)</f>
        <v>Shelton PLC</v>
      </c>
      <c r="Q1479" t="str">
        <f>VLOOKUP(Table6[[#This Row],[Store_ID]],Table4[],3,FALSE)</f>
        <v>North</v>
      </c>
      <c r="R1479" t="str">
        <f>VLOOKUP(Table6[[#This Row],[Store_ID]],Table4[],4,FALSE)</f>
        <v>East Jenniferstad</v>
      </c>
      <c r="S1479" t="str">
        <f>VLOOKUP(Table6[[#This Row],[Store_ID]],Table4[],5,FALSE)</f>
        <v>Flagship</v>
      </c>
      <c r="T1479">
        <v>4</v>
      </c>
      <c r="U1479" s="6">
        <v>904.82</v>
      </c>
      <c r="V1479" s="10">
        <v>0.09</v>
      </c>
      <c r="W1479" t="s">
        <v>1809</v>
      </c>
      <c r="X1479" s="6">
        <v>3293.5448000000001</v>
      </c>
      <c r="AE1479"/>
    </row>
    <row r="1480" spans="1:31" x14ac:dyDescent="0.25">
      <c r="A1480" t="s">
        <v>3287</v>
      </c>
      <c r="B1480" t="str">
        <f>VLOOKUP(Table6[[#This Row],[Customer_ID]],Table1[[Customer_ID]:[Name]],2,FALSE)</f>
        <v>Krystal Ford</v>
      </c>
      <c r="C1480" t="str">
        <f>VLOOKUP(Table6[[#This Row],[Customer_ID]],Table1[[Customer_ID]:[City]],5,FALSE)</f>
        <v>South David</v>
      </c>
      <c r="D1480">
        <f>VLOOKUP(Table6[[#This Row],[Customer_ID]],Table1[],3,FALSE)</f>
        <v>34</v>
      </c>
      <c r="E1480" t="str">
        <f>VLOOKUP(Table6[[#This Row],[Customer_ID]],Table1[],4,FALSE)</f>
        <v>Female</v>
      </c>
      <c r="F1480" t="str">
        <f>VLOOKUP(Table6[[#This Row],[Customer_ID]],Table1[],6,FALSE)</f>
        <v>Arizona</v>
      </c>
      <c r="G1480" t="str">
        <f>VLOOKUP(Table6[[#This Row],[Customer_ID]],Table1[],8,FALSE)</f>
        <v>Platinum</v>
      </c>
      <c r="H1480" t="s">
        <v>292</v>
      </c>
      <c r="I1480" s="16">
        <v>45806</v>
      </c>
      <c r="J1480" t="s">
        <v>1577</v>
      </c>
      <c r="K1480" t="str">
        <f>VLOOKUP($J1480,'Product_Dim (2)'!$A$2:$G$101,{3,4,5,6},FALSE)</f>
        <v>Clothing</v>
      </c>
      <c r="L1480" t="str">
        <f>VLOOKUP($J1480,'Product_Dim (2)'!$A$2:$G$101,{4,5,6},FALSE)</f>
        <v>Tops</v>
      </c>
      <c r="M1480" s="6">
        <f t="array" ref="M1480">VLOOKUP($J1480,'Product_Dim (2)'!$A$2:$G$101,{6},FALSE)</f>
        <v>265.73266666666666</v>
      </c>
      <c r="N1480">
        <f>VLOOKUP($J1480,'Product_Dim (2)'!$A$2:$G$101,7,FALSE)</f>
        <v>360</v>
      </c>
      <c r="O1480" t="s">
        <v>1775</v>
      </c>
      <c r="P1480" t="str">
        <f>VLOOKUP($O1480,'Store_Dim (2)'!$A$2:$E$21,2,FALSE)</f>
        <v>Aguirre-Keller</v>
      </c>
      <c r="Q1480" t="str">
        <f>VLOOKUP(Table6[[#This Row],[Store_ID]],Table4[],3,FALSE)</f>
        <v>South</v>
      </c>
      <c r="R1480" t="str">
        <f>VLOOKUP(Table6[[#This Row],[Store_ID]],Table4[],4,FALSE)</f>
        <v>Lake Michael</v>
      </c>
      <c r="S1480" t="str">
        <f>VLOOKUP(Table6[[#This Row],[Store_ID]],Table4[],5,FALSE)</f>
        <v>Online</v>
      </c>
      <c r="T1480">
        <v>1</v>
      </c>
      <c r="U1480" s="6">
        <v>588.61</v>
      </c>
      <c r="V1480" s="10">
        <v>0.1</v>
      </c>
      <c r="W1480" t="s">
        <v>1809</v>
      </c>
      <c r="X1480" s="6">
        <v>529.74900000000002</v>
      </c>
      <c r="AE1480"/>
    </row>
    <row r="1481" spans="1:31" x14ac:dyDescent="0.25">
      <c r="A1481" t="s">
        <v>3288</v>
      </c>
      <c r="B1481" t="str">
        <f>VLOOKUP(Table6[[#This Row],[Customer_ID]],Table1[[Customer_ID]:[Name]],2,FALSE)</f>
        <v>Edward Hall</v>
      </c>
      <c r="C1481" t="str">
        <f>VLOOKUP(Table6[[#This Row],[Customer_ID]],Table1[[Customer_ID]:[City]],5,FALSE)</f>
        <v>New William</v>
      </c>
      <c r="D1481">
        <f>VLOOKUP(Table6[[#This Row],[Customer_ID]],Table1[],3,FALSE)</f>
        <v>51</v>
      </c>
      <c r="E1481" t="str">
        <f>VLOOKUP(Table6[[#This Row],[Customer_ID]],Table1[],4,FALSE)</f>
        <v>Male</v>
      </c>
      <c r="F1481" t="str">
        <f>VLOOKUP(Table6[[#This Row],[Customer_ID]],Table1[],6,FALSE)</f>
        <v>New Mexico</v>
      </c>
      <c r="G1481" t="str">
        <f>VLOOKUP(Table6[[#This Row],[Customer_ID]],Table1[],8,FALSE)</f>
        <v>Gold</v>
      </c>
      <c r="H1481" t="s">
        <v>391</v>
      </c>
      <c r="I1481" s="16">
        <v>45240</v>
      </c>
      <c r="J1481" t="s">
        <v>1597</v>
      </c>
      <c r="K1481" t="str">
        <f>VLOOKUP($J1481,'Product_Dim (2)'!$A$2:$G$101,{3,4,5,6},FALSE)</f>
        <v>Home</v>
      </c>
      <c r="L1481" t="str">
        <f>VLOOKUP($J1481,'Product_Dim (2)'!$A$2:$G$101,{4,5,6},FALSE)</f>
        <v>Decor</v>
      </c>
      <c r="M1481" s="6">
        <f t="array" ref="M1481">VLOOKUP($J1481,'Product_Dim (2)'!$A$2:$G$101,{6},FALSE)</f>
        <v>179.77</v>
      </c>
      <c r="N1481">
        <f>VLOOKUP($J1481,'Product_Dim (2)'!$A$2:$G$101,7,FALSE)</f>
        <v>305</v>
      </c>
      <c r="O1481" t="s">
        <v>1749</v>
      </c>
      <c r="P1481" t="str">
        <f>VLOOKUP($O1481,'Store_Dim (2)'!$A$2:$E$21,2,FALSE)</f>
        <v>Johnson-Wright</v>
      </c>
      <c r="Q1481" t="str">
        <f>VLOOKUP(Table6[[#This Row],[Store_ID]],Table4[],3,FALSE)</f>
        <v>North</v>
      </c>
      <c r="R1481" t="str">
        <f>VLOOKUP(Table6[[#This Row],[Store_ID]],Table4[],4,FALSE)</f>
        <v>Hoodberg</v>
      </c>
      <c r="S1481" t="str">
        <f>VLOOKUP(Table6[[#This Row],[Store_ID]],Table4[],5,FALSE)</f>
        <v>Outlet</v>
      </c>
      <c r="T1481">
        <v>4</v>
      </c>
      <c r="U1481" s="6">
        <v>695.97</v>
      </c>
      <c r="V1481" s="10">
        <v>0.02</v>
      </c>
      <c r="W1481" t="s">
        <v>1807</v>
      </c>
      <c r="X1481" s="6">
        <v>2728.2024000000001</v>
      </c>
      <c r="AE1481"/>
    </row>
    <row r="1482" spans="1:31" x14ac:dyDescent="0.25">
      <c r="A1482" t="s">
        <v>3289</v>
      </c>
      <c r="B1482" t="str">
        <f>VLOOKUP(Table6[[#This Row],[Customer_ID]],Table1[[Customer_ID]:[Name]],2,FALSE)</f>
        <v>Ryan Kane</v>
      </c>
      <c r="C1482" t="str">
        <f>VLOOKUP(Table6[[#This Row],[Customer_ID]],Table1[[Customer_ID]:[City]],5,FALSE)</f>
        <v>West Bruceburgh</v>
      </c>
      <c r="D1482">
        <f>VLOOKUP(Table6[[#This Row],[Customer_ID]],Table1[],3,FALSE)</f>
        <v>50</v>
      </c>
      <c r="E1482" t="str">
        <f>VLOOKUP(Table6[[#This Row],[Customer_ID]],Table1[],4,FALSE)</f>
        <v>Male</v>
      </c>
      <c r="F1482" t="str">
        <f>VLOOKUP(Table6[[#This Row],[Customer_ID]],Table1[],6,FALSE)</f>
        <v>Virginia</v>
      </c>
      <c r="G1482" t="str">
        <f>VLOOKUP(Table6[[#This Row],[Customer_ID]],Table1[],8,FALSE)</f>
        <v>Gold</v>
      </c>
      <c r="H1482" t="s">
        <v>942</v>
      </c>
      <c r="I1482" s="16">
        <v>45309</v>
      </c>
      <c r="J1482" t="s">
        <v>1725</v>
      </c>
      <c r="K1482" t="str">
        <f>VLOOKUP($J1482,'Product_Dim (2)'!$A$2:$G$101,{3,4,5,6},FALSE)</f>
        <v>Sports</v>
      </c>
      <c r="L1482" t="str">
        <f>VLOOKUP($J1482,'Product_Dim (2)'!$A$2:$G$101,{4,5,6},FALSE)</f>
        <v>Team Sports</v>
      </c>
      <c r="M1482" s="6">
        <f t="array" ref="M1482">VLOOKUP($J1482,'Product_Dim (2)'!$A$2:$G$101,{6},FALSE)</f>
        <v>245.98</v>
      </c>
      <c r="N1482">
        <f>VLOOKUP($J1482,'Product_Dim (2)'!$A$2:$G$101,7,FALSE)</f>
        <v>471</v>
      </c>
      <c r="O1482" t="s">
        <v>1775</v>
      </c>
      <c r="P1482" t="str">
        <f>VLOOKUP($O1482,'Store_Dim (2)'!$A$2:$E$21,2,FALSE)</f>
        <v>Aguirre-Keller</v>
      </c>
      <c r="Q1482" t="str">
        <f>VLOOKUP(Table6[[#This Row],[Store_ID]],Table4[],3,FALSE)</f>
        <v>South</v>
      </c>
      <c r="R1482" t="str">
        <f>VLOOKUP(Table6[[#This Row],[Store_ID]],Table4[],4,FALSE)</f>
        <v>Lake Michael</v>
      </c>
      <c r="S1482" t="str">
        <f>VLOOKUP(Table6[[#This Row],[Store_ID]],Table4[],5,FALSE)</f>
        <v>Online</v>
      </c>
      <c r="T1482">
        <v>2</v>
      </c>
      <c r="U1482" s="6">
        <v>181.42</v>
      </c>
      <c r="V1482" s="10">
        <v>0.08</v>
      </c>
      <c r="W1482" t="s">
        <v>1809</v>
      </c>
      <c r="X1482" s="6">
        <v>333.81279999999998</v>
      </c>
      <c r="AE1482"/>
    </row>
    <row r="1483" spans="1:31" x14ac:dyDescent="0.25">
      <c r="A1483" t="s">
        <v>3290</v>
      </c>
      <c r="B1483" t="str">
        <f>VLOOKUP(Table6[[#This Row],[Customer_ID]],Table1[[Customer_ID]:[Name]],2,FALSE)</f>
        <v>Jonathan Steele</v>
      </c>
      <c r="C1483" t="str">
        <f>VLOOKUP(Table6[[#This Row],[Customer_ID]],Table1[[Customer_ID]:[City]],5,FALSE)</f>
        <v>Molinabury</v>
      </c>
      <c r="D1483">
        <f>VLOOKUP(Table6[[#This Row],[Customer_ID]],Table1[],3,FALSE)</f>
        <v>52</v>
      </c>
      <c r="E1483" t="str">
        <f>VLOOKUP(Table6[[#This Row],[Customer_ID]],Table1[],4,FALSE)</f>
        <v>Female</v>
      </c>
      <c r="F1483" t="str">
        <f>VLOOKUP(Table6[[#This Row],[Customer_ID]],Table1[],6,FALSE)</f>
        <v>Oregon</v>
      </c>
      <c r="G1483" t="str">
        <f>VLOOKUP(Table6[[#This Row],[Customer_ID]],Table1[],8,FALSE)</f>
        <v>Silver</v>
      </c>
      <c r="H1483" t="s">
        <v>100</v>
      </c>
      <c r="I1483" s="16">
        <v>45375</v>
      </c>
      <c r="J1483" t="s">
        <v>1725</v>
      </c>
      <c r="K1483" t="str">
        <f>VLOOKUP($J1483,'Product_Dim (2)'!$A$2:$G$101,{3,4,5,6},FALSE)</f>
        <v>Sports</v>
      </c>
      <c r="L1483" t="str">
        <f>VLOOKUP($J1483,'Product_Dim (2)'!$A$2:$G$101,{4,5,6},FALSE)</f>
        <v>Team Sports</v>
      </c>
      <c r="M1483" s="6">
        <f t="array" ref="M1483">VLOOKUP($J1483,'Product_Dim (2)'!$A$2:$G$101,{6},FALSE)</f>
        <v>245.98</v>
      </c>
      <c r="N1483">
        <f>VLOOKUP($J1483,'Product_Dim (2)'!$A$2:$G$101,7,FALSE)</f>
        <v>471</v>
      </c>
      <c r="O1483" t="s">
        <v>1780</v>
      </c>
      <c r="P1483" t="str">
        <f>VLOOKUP($O1483,'Store_Dim (2)'!$A$2:$E$21,2,FALSE)</f>
        <v>Gardner, Humphrey and Contreras</v>
      </c>
      <c r="Q1483" t="str">
        <f>VLOOKUP(Table6[[#This Row],[Store_ID]],Table4[],3,FALSE)</f>
        <v>East</v>
      </c>
      <c r="R1483" t="str">
        <f>VLOOKUP(Table6[[#This Row],[Store_ID]],Table4[],4,FALSE)</f>
        <v>Johnsonville</v>
      </c>
      <c r="S1483" t="str">
        <f>VLOOKUP(Table6[[#This Row],[Store_ID]],Table4[],5,FALSE)</f>
        <v>Flagship</v>
      </c>
      <c r="T1483">
        <v>1</v>
      </c>
      <c r="U1483" s="6">
        <v>439.55</v>
      </c>
      <c r="V1483" s="10">
        <v>0.28999999999999998</v>
      </c>
      <c r="W1483" t="s">
        <v>1812</v>
      </c>
      <c r="X1483" s="6">
        <v>312.08049999999997</v>
      </c>
      <c r="AE1483"/>
    </row>
    <row r="1484" spans="1:31" x14ac:dyDescent="0.25">
      <c r="A1484" t="s">
        <v>3291</v>
      </c>
      <c r="B1484" t="str">
        <f>VLOOKUP(Table6[[#This Row],[Customer_ID]],Table1[[Customer_ID]:[Name]],2,FALSE)</f>
        <v>Ryan Hernandez</v>
      </c>
      <c r="C1484" t="str">
        <f>VLOOKUP(Table6[[#This Row],[Customer_ID]],Table1[[Customer_ID]:[City]],5,FALSE)</f>
        <v>East Donna</v>
      </c>
      <c r="D1484">
        <f>VLOOKUP(Table6[[#This Row],[Customer_ID]],Table1[],3,FALSE)</f>
        <v>30</v>
      </c>
      <c r="E1484" t="str">
        <f>VLOOKUP(Table6[[#This Row],[Customer_ID]],Table1[],4,FALSE)</f>
        <v>Male</v>
      </c>
      <c r="F1484" t="str">
        <f>VLOOKUP(Table6[[#This Row],[Customer_ID]],Table1[],6,FALSE)</f>
        <v>Nevada</v>
      </c>
      <c r="G1484" t="str">
        <f>VLOOKUP(Table6[[#This Row],[Customer_ID]],Table1[],8,FALSE)</f>
        <v>Bronze</v>
      </c>
      <c r="H1484" t="s">
        <v>394</v>
      </c>
      <c r="I1484" s="16">
        <v>45733</v>
      </c>
      <c r="J1484" t="s">
        <v>1641</v>
      </c>
      <c r="K1484" t="str">
        <f>VLOOKUP($J1484,'Product_Dim (2)'!$A$2:$G$101,{3,4,5,6},FALSE)</f>
        <v>Home</v>
      </c>
      <c r="L1484" t="str">
        <f>VLOOKUP($J1484,'Product_Dim (2)'!$A$2:$G$101,{4,5,6},FALSE)</f>
        <v>Decor</v>
      </c>
      <c r="M1484" s="6">
        <f t="array" ref="M1484">VLOOKUP($J1484,'Product_Dim (2)'!$A$2:$G$101,{6},FALSE)</f>
        <v>81.75</v>
      </c>
      <c r="N1484">
        <f ca="1">VLOOKUP($J1484,'Product_Dim (2)'!$A$2:$G$101,7,FALSE)</f>
        <v>0</v>
      </c>
      <c r="O1484" t="s">
        <v>1793</v>
      </c>
      <c r="P1484" t="str">
        <f>VLOOKUP($O1484,'Store_Dim (2)'!$A$2:$E$21,2,FALSE)</f>
        <v>Guerrero-Schmitt</v>
      </c>
      <c r="Q1484" t="str">
        <f>VLOOKUP(Table6[[#This Row],[Store_ID]],Table4[],3,FALSE)</f>
        <v>East</v>
      </c>
      <c r="R1484" t="str">
        <f>VLOOKUP(Table6[[#This Row],[Store_ID]],Table4[],4,FALSE)</f>
        <v>East Stevechester</v>
      </c>
      <c r="S1484" t="str">
        <f>VLOOKUP(Table6[[#This Row],[Store_ID]],Table4[],5,FALSE)</f>
        <v>Flagship</v>
      </c>
      <c r="T1484">
        <v>3</v>
      </c>
      <c r="U1484" s="6">
        <v>471.27</v>
      </c>
      <c r="V1484" s="10">
        <v>0.27</v>
      </c>
      <c r="W1484" t="s">
        <v>1812</v>
      </c>
      <c r="X1484" s="6">
        <v>1032.0813000000001</v>
      </c>
      <c r="AE1484"/>
    </row>
    <row r="1485" spans="1:31" x14ac:dyDescent="0.25">
      <c r="A1485" t="s">
        <v>3292</v>
      </c>
      <c r="B1485" t="str">
        <f>VLOOKUP(Table6[[#This Row],[Customer_ID]],Table1[[Customer_ID]:[Name]],2,FALSE)</f>
        <v>Denise Williams</v>
      </c>
      <c r="C1485" t="str">
        <f>VLOOKUP(Table6[[#This Row],[Customer_ID]],Table1[[Customer_ID]:[City]],5,FALSE)</f>
        <v>Christianstad</v>
      </c>
      <c r="D1485">
        <f>VLOOKUP(Table6[[#This Row],[Customer_ID]],Table1[],3,FALSE)</f>
        <v>34</v>
      </c>
      <c r="E1485" t="str">
        <f>VLOOKUP(Table6[[#This Row],[Customer_ID]],Table1[],4,FALSE)</f>
        <v>Male</v>
      </c>
      <c r="F1485" t="str">
        <f>VLOOKUP(Table6[[#This Row],[Customer_ID]],Table1[],6,FALSE)</f>
        <v>Hawaii</v>
      </c>
      <c r="G1485" t="str">
        <f>VLOOKUP(Table6[[#This Row],[Customer_ID]],Table1[],8,FALSE)</f>
        <v>Bronze</v>
      </c>
      <c r="H1485" t="s">
        <v>171</v>
      </c>
      <c r="I1485" s="16">
        <v>45435</v>
      </c>
      <c r="J1485" t="s">
        <v>1649</v>
      </c>
      <c r="K1485" t="str">
        <f>VLOOKUP($J1485,'Product_Dim (2)'!$A$2:$G$101,{3,4,5,6},FALSE)</f>
        <v>Beauty</v>
      </c>
      <c r="L1485" t="str">
        <f>VLOOKUP($J1485,'Product_Dim (2)'!$A$2:$G$101,{4,5,6},FALSE)</f>
        <v>Haircare</v>
      </c>
      <c r="M1485" s="6">
        <f t="array" ref="M1485">VLOOKUP($J1485,'Product_Dim (2)'!$A$2:$G$101,{6},FALSE)</f>
        <v>17.309999999999999</v>
      </c>
      <c r="N1485">
        <f>VLOOKUP($J1485,'Product_Dim (2)'!$A$2:$G$101,7,FALSE)</f>
        <v>399</v>
      </c>
      <c r="O1485" t="s">
        <v>1777</v>
      </c>
      <c r="P1485" t="str">
        <f>VLOOKUP($O1485,'Store_Dim (2)'!$A$2:$E$21,2,FALSE)</f>
        <v>Thomas, Bridges and Harris</v>
      </c>
      <c r="Q1485" t="str">
        <f>VLOOKUP(Table6[[#This Row],[Store_ID]],Table4[],3,FALSE)</f>
        <v>North</v>
      </c>
      <c r="R1485" t="str">
        <f>VLOOKUP(Table6[[#This Row],[Store_ID]],Table4[],4,FALSE)</f>
        <v>Sabrinatown</v>
      </c>
      <c r="S1485" t="str">
        <f>VLOOKUP(Table6[[#This Row],[Store_ID]],Table4[],5,FALSE)</f>
        <v>Online</v>
      </c>
      <c r="T1485">
        <v>1</v>
      </c>
      <c r="U1485" s="6">
        <v>758.89</v>
      </c>
      <c r="V1485" s="10">
        <v>0.1</v>
      </c>
      <c r="W1485" t="s">
        <v>1807</v>
      </c>
      <c r="X1485" s="6">
        <v>683.00099999999998</v>
      </c>
      <c r="AE1485"/>
    </row>
    <row r="1486" spans="1:31" x14ac:dyDescent="0.25">
      <c r="A1486" t="s">
        <v>3293</v>
      </c>
      <c r="B1486" t="str">
        <f>VLOOKUP(Table6[[#This Row],[Customer_ID]],Table1[[Customer_ID]:[Name]],2,FALSE)</f>
        <v>Sara Ingram</v>
      </c>
      <c r="C1486" t="str">
        <f>VLOOKUP(Table6[[#This Row],[Customer_ID]],Table1[[Customer_ID]:[City]],5,FALSE)</f>
        <v>East Dillonview</v>
      </c>
      <c r="D1486">
        <f>VLOOKUP(Table6[[#This Row],[Customer_ID]],Table1[],3,FALSE)</f>
        <v>46</v>
      </c>
      <c r="E1486" t="str">
        <f>VLOOKUP(Table6[[#This Row],[Customer_ID]],Table1[],4,FALSE)</f>
        <v>Female</v>
      </c>
      <c r="F1486" t="str">
        <f>VLOOKUP(Table6[[#This Row],[Customer_ID]],Table1[],6,FALSE)</f>
        <v>Virginia</v>
      </c>
      <c r="G1486" t="str">
        <f>VLOOKUP(Table6[[#This Row],[Customer_ID]],Table1[],8,FALSE)</f>
        <v>Bronze</v>
      </c>
      <c r="H1486" t="s">
        <v>1475</v>
      </c>
      <c r="I1486" s="16">
        <v>45864</v>
      </c>
      <c r="J1486" t="s">
        <v>1721</v>
      </c>
      <c r="K1486" t="str">
        <f>VLOOKUP($J1486,'Product_Dim (2)'!$A$2:$G$101,{3,4,5,6},FALSE)</f>
        <v>Sports</v>
      </c>
      <c r="L1486" t="str">
        <f>VLOOKUP($J1486,'Product_Dim (2)'!$A$2:$G$101,{4,5,6},FALSE)</f>
        <v>Accessories</v>
      </c>
      <c r="M1486" s="6">
        <f t="array" ref="M1486">VLOOKUP($J1486,'Product_Dim (2)'!$A$2:$G$101,{6},FALSE)</f>
        <v>60.65</v>
      </c>
      <c r="N1486">
        <f>VLOOKUP($J1486,'Product_Dim (2)'!$A$2:$G$101,7,FALSE)</f>
        <v>75</v>
      </c>
      <c r="O1486" t="s">
        <v>1784</v>
      </c>
      <c r="P1486" t="str">
        <f>VLOOKUP($O1486,'Store_Dim (2)'!$A$2:$E$21,2,FALSE)</f>
        <v>Shelton PLC</v>
      </c>
      <c r="Q1486" t="str">
        <f>VLOOKUP(Table6[[#This Row],[Store_ID]],Table4[],3,FALSE)</f>
        <v>North</v>
      </c>
      <c r="R1486" t="str">
        <f>VLOOKUP(Table6[[#This Row],[Store_ID]],Table4[],4,FALSE)</f>
        <v>East Jenniferstad</v>
      </c>
      <c r="S1486" t="str">
        <f>VLOOKUP(Table6[[#This Row],[Store_ID]],Table4[],5,FALSE)</f>
        <v>Flagship</v>
      </c>
      <c r="T1486">
        <v>4</v>
      </c>
      <c r="U1486" s="6">
        <v>918.1</v>
      </c>
      <c r="V1486" s="10">
        <v>0.19</v>
      </c>
      <c r="W1486" t="s">
        <v>1812</v>
      </c>
      <c r="X1486" s="6">
        <v>2974.6439999999998</v>
      </c>
      <c r="AE1486"/>
    </row>
    <row r="1487" spans="1:31" x14ac:dyDescent="0.25">
      <c r="A1487" t="s">
        <v>3294</v>
      </c>
      <c r="B1487" t="str">
        <f>VLOOKUP(Table6[[#This Row],[Customer_ID]],Table1[[Customer_ID]:[Name]],2,FALSE)</f>
        <v>Beth Allen</v>
      </c>
      <c r="C1487" t="str">
        <f>VLOOKUP(Table6[[#This Row],[Customer_ID]],Table1[[Customer_ID]:[City]],5,FALSE)</f>
        <v>South Kathrynmouth</v>
      </c>
      <c r="D1487">
        <f>VLOOKUP(Table6[[#This Row],[Customer_ID]],Table1[],3,FALSE)</f>
        <v>32</v>
      </c>
      <c r="E1487" t="str">
        <f>VLOOKUP(Table6[[#This Row],[Customer_ID]],Table1[],4,FALSE)</f>
        <v>Female</v>
      </c>
      <c r="F1487" t="str">
        <f>VLOOKUP(Table6[[#This Row],[Customer_ID]],Table1[],6,FALSE)</f>
        <v>Oklahoma</v>
      </c>
      <c r="G1487" t="str">
        <f>VLOOKUP(Table6[[#This Row],[Customer_ID]],Table1[],8,FALSE)</f>
        <v>Silver</v>
      </c>
      <c r="H1487" t="s">
        <v>820</v>
      </c>
      <c r="I1487" s="16">
        <v>45569</v>
      </c>
      <c r="J1487" t="s">
        <v>1719</v>
      </c>
      <c r="K1487" t="str">
        <f>VLOOKUP($J1487,'Product_Dim (2)'!$A$2:$G$101,{3,4,5,6},FALSE)</f>
        <v>Beauty</v>
      </c>
      <c r="L1487" t="str">
        <f>VLOOKUP($J1487,'Product_Dim (2)'!$A$2:$G$101,{4,5,6},FALSE)</f>
        <v>Skincare</v>
      </c>
      <c r="M1487" s="6">
        <f t="array" ref="M1487">VLOOKUP($J1487,'Product_Dim (2)'!$A$2:$G$101,{6},FALSE)</f>
        <v>358.47</v>
      </c>
      <c r="N1487">
        <f>VLOOKUP($J1487,'Product_Dim (2)'!$A$2:$G$101,7,FALSE)</f>
        <v>213</v>
      </c>
      <c r="O1487" t="s">
        <v>1775</v>
      </c>
      <c r="P1487" t="str">
        <f>VLOOKUP($O1487,'Store_Dim (2)'!$A$2:$E$21,2,FALSE)</f>
        <v>Aguirre-Keller</v>
      </c>
      <c r="Q1487" t="str">
        <f>VLOOKUP(Table6[[#This Row],[Store_ID]],Table4[],3,FALSE)</f>
        <v>South</v>
      </c>
      <c r="R1487" t="str">
        <f>VLOOKUP(Table6[[#This Row],[Store_ID]],Table4[],4,FALSE)</f>
        <v>Lake Michael</v>
      </c>
      <c r="S1487" t="str">
        <f>VLOOKUP(Table6[[#This Row],[Store_ID]],Table4[],5,FALSE)</f>
        <v>Online</v>
      </c>
      <c r="T1487">
        <v>1</v>
      </c>
      <c r="U1487" s="6">
        <v>861.5</v>
      </c>
      <c r="V1487" s="10">
        <v>0.05</v>
      </c>
      <c r="W1487" t="s">
        <v>1812</v>
      </c>
      <c r="X1487" s="6">
        <v>818.42499999999995</v>
      </c>
      <c r="AE1487"/>
    </row>
    <row r="1488" spans="1:31" x14ac:dyDescent="0.25">
      <c r="A1488" t="s">
        <v>3295</v>
      </c>
      <c r="B1488" t="str">
        <f>VLOOKUP(Table6[[#This Row],[Customer_ID]],Table1[[Customer_ID]:[Name]],2,FALSE)</f>
        <v>Beth Martin</v>
      </c>
      <c r="C1488" t="str">
        <f>VLOOKUP(Table6[[#This Row],[Customer_ID]],Table1[[Customer_ID]:[City]],5,FALSE)</f>
        <v>Burkefurt</v>
      </c>
      <c r="D1488">
        <f>VLOOKUP(Table6[[#This Row],[Customer_ID]],Table1[],3,FALSE)</f>
        <v>34</v>
      </c>
      <c r="E1488" t="str">
        <f>VLOOKUP(Table6[[#This Row],[Customer_ID]],Table1[],4,FALSE)</f>
        <v>Female</v>
      </c>
      <c r="F1488" t="str">
        <f>VLOOKUP(Table6[[#This Row],[Customer_ID]],Table1[],6,FALSE)</f>
        <v>West Virginia</v>
      </c>
      <c r="G1488" t="str">
        <f>VLOOKUP(Table6[[#This Row],[Customer_ID]],Table1[],8,FALSE)</f>
        <v>Silver</v>
      </c>
      <c r="H1488" t="s">
        <v>1409</v>
      </c>
      <c r="I1488" s="16">
        <v>45664</v>
      </c>
      <c r="J1488" t="s">
        <v>1575</v>
      </c>
      <c r="K1488" t="str">
        <f>VLOOKUP($J1488,'Product_Dim (2)'!$A$2:$G$101,{3,4,5,6},FALSE)</f>
        <v>Sports</v>
      </c>
      <c r="L1488" t="str">
        <f>VLOOKUP($J1488,'Product_Dim (2)'!$A$2:$G$101,{4,5,6},FALSE)</f>
        <v>Equipment</v>
      </c>
      <c r="M1488" s="6">
        <f t="array" ref="M1488">VLOOKUP($J1488,'Product_Dim (2)'!$A$2:$G$101,{6},FALSE)</f>
        <v>484.62</v>
      </c>
      <c r="N1488">
        <f>VLOOKUP($J1488,'Product_Dim (2)'!$A$2:$G$101,7,FALSE)</f>
        <v>432</v>
      </c>
      <c r="O1488" t="s">
        <v>1782</v>
      </c>
      <c r="P1488" t="str">
        <f>VLOOKUP($O1488,'Store_Dim (2)'!$A$2:$E$21,2,FALSE)</f>
        <v>Mcdonald Inc</v>
      </c>
      <c r="Q1488" t="str">
        <f>VLOOKUP(Table6[[#This Row],[Store_ID]],Table4[],3,FALSE)</f>
        <v>South</v>
      </c>
      <c r="R1488" t="str">
        <f>VLOOKUP(Table6[[#This Row],[Store_ID]],Table4[],4,FALSE)</f>
        <v>Christopherland</v>
      </c>
      <c r="S1488" t="str">
        <f>VLOOKUP(Table6[[#This Row],[Store_ID]],Table4[],5,FALSE)</f>
        <v>Outlet</v>
      </c>
      <c r="T1488">
        <v>1</v>
      </c>
      <c r="U1488" s="6">
        <v>588.29999999999995</v>
      </c>
      <c r="V1488" s="10">
        <v>0.26</v>
      </c>
      <c r="W1488" t="s">
        <v>1812</v>
      </c>
      <c r="X1488" s="6">
        <v>435.34199999999998</v>
      </c>
      <c r="AE1488"/>
    </row>
    <row r="1489" spans="1:31" x14ac:dyDescent="0.25">
      <c r="A1489" t="s">
        <v>3296</v>
      </c>
      <c r="B1489" t="str">
        <f>VLOOKUP(Table6[[#This Row],[Customer_ID]],Table1[[Customer_ID]:[Name]],2,FALSE)</f>
        <v>Beth Martin</v>
      </c>
      <c r="C1489" t="str">
        <f>VLOOKUP(Table6[[#This Row],[Customer_ID]],Table1[[Customer_ID]:[City]],5,FALSE)</f>
        <v>Burkefurt</v>
      </c>
      <c r="D1489">
        <f>VLOOKUP(Table6[[#This Row],[Customer_ID]],Table1[],3,FALSE)</f>
        <v>34</v>
      </c>
      <c r="E1489" t="str">
        <f>VLOOKUP(Table6[[#This Row],[Customer_ID]],Table1[],4,FALSE)</f>
        <v>Female</v>
      </c>
      <c r="F1489" t="str">
        <f>VLOOKUP(Table6[[#This Row],[Customer_ID]],Table1[],6,FALSE)</f>
        <v>West Virginia</v>
      </c>
      <c r="G1489" t="str">
        <f>VLOOKUP(Table6[[#This Row],[Customer_ID]],Table1[],8,FALSE)</f>
        <v>Silver</v>
      </c>
      <c r="H1489" t="s">
        <v>1409</v>
      </c>
      <c r="I1489" s="16">
        <v>45645</v>
      </c>
      <c r="J1489" t="s">
        <v>1641</v>
      </c>
      <c r="K1489" t="str">
        <f>VLOOKUP($J1489,'Product_Dim (2)'!$A$2:$G$101,{3,4,5,6},FALSE)</f>
        <v>Home</v>
      </c>
      <c r="L1489" t="str">
        <f>VLOOKUP($J1489,'Product_Dim (2)'!$A$2:$G$101,{4,5,6},FALSE)</f>
        <v>Decor</v>
      </c>
      <c r="M1489" s="6">
        <f t="array" ref="M1489">VLOOKUP($J1489,'Product_Dim (2)'!$A$2:$G$101,{6},FALSE)</f>
        <v>81.75</v>
      </c>
      <c r="N1489">
        <f ca="1">VLOOKUP($J1489,'Product_Dim (2)'!$A$2:$G$101,7,FALSE)</f>
        <v>0</v>
      </c>
      <c r="O1489" t="s">
        <v>1762</v>
      </c>
      <c r="P1489" t="str">
        <f>VLOOKUP($O1489,'Store_Dim (2)'!$A$2:$E$21,2,FALSE)</f>
        <v>Martinez-Mullins</v>
      </c>
      <c r="Q1489" t="str">
        <f>VLOOKUP(Table6[[#This Row],[Store_ID]],Table4[],3,FALSE)</f>
        <v>South</v>
      </c>
      <c r="R1489" t="str">
        <f>VLOOKUP(Table6[[#This Row],[Store_ID]],Table4[],4,FALSE)</f>
        <v>Williamsfurt</v>
      </c>
      <c r="S1489" t="str">
        <f>VLOOKUP(Table6[[#This Row],[Store_ID]],Table4[],5,FALSE)</f>
        <v>Online</v>
      </c>
      <c r="T1489">
        <v>1</v>
      </c>
      <c r="U1489" s="6">
        <v>917.26</v>
      </c>
      <c r="V1489" s="10">
        <v>0.05</v>
      </c>
      <c r="W1489" t="s">
        <v>1809</v>
      </c>
      <c r="X1489" s="6">
        <v>871.39699999999993</v>
      </c>
      <c r="AE1489"/>
    </row>
    <row r="1490" spans="1:31" x14ac:dyDescent="0.25">
      <c r="A1490" t="s">
        <v>3297</v>
      </c>
      <c r="B1490" t="str">
        <f>VLOOKUP(Table6[[#This Row],[Customer_ID]],Table1[[Customer_ID]:[Name]],2,FALSE)</f>
        <v>Michelle Gonzalez</v>
      </c>
      <c r="C1490" t="str">
        <f>VLOOKUP(Table6[[#This Row],[Customer_ID]],Table1[[Customer_ID]:[City]],5,FALSE)</f>
        <v>Clarkport</v>
      </c>
      <c r="D1490">
        <f>VLOOKUP(Table6[[#This Row],[Customer_ID]],Table1[],3,FALSE)</f>
        <v>59</v>
      </c>
      <c r="E1490" t="str">
        <f>VLOOKUP(Table6[[#This Row],[Customer_ID]],Table1[],4,FALSE)</f>
        <v>Male</v>
      </c>
      <c r="F1490" t="str">
        <f>VLOOKUP(Table6[[#This Row],[Customer_ID]],Table1[],6,FALSE)</f>
        <v>West Virginia</v>
      </c>
      <c r="G1490" t="str">
        <f>VLOOKUP(Table6[[#This Row],[Customer_ID]],Table1[],8,FALSE)</f>
        <v>Silver</v>
      </c>
      <c r="H1490" t="s">
        <v>743</v>
      </c>
      <c r="I1490" s="16">
        <v>45449</v>
      </c>
      <c r="J1490" t="s">
        <v>1540</v>
      </c>
      <c r="K1490" t="str">
        <f>VLOOKUP($J1490,'Product_Dim (2)'!$A$2:$G$101,{3,4,5,6},FALSE)</f>
        <v>Beauty</v>
      </c>
      <c r="L1490" t="str">
        <f>VLOOKUP($J1490,'Product_Dim (2)'!$A$2:$G$101,{4,5,6},FALSE)</f>
        <v>Skincare</v>
      </c>
      <c r="M1490" s="6">
        <f t="array" ref="M1490">VLOOKUP($J1490,'Product_Dim (2)'!$A$2:$G$101,{6},FALSE)</f>
        <v>312.8</v>
      </c>
      <c r="N1490">
        <f>VLOOKUP($J1490,'Product_Dim (2)'!$A$2:$G$101,7,FALSE)</f>
        <v>350</v>
      </c>
      <c r="O1490" t="s">
        <v>1793</v>
      </c>
      <c r="P1490" t="str">
        <f>VLOOKUP($O1490,'Store_Dim (2)'!$A$2:$E$21,2,FALSE)</f>
        <v>Guerrero-Schmitt</v>
      </c>
      <c r="Q1490" t="str">
        <f>VLOOKUP(Table6[[#This Row],[Store_ID]],Table4[],3,FALSE)</f>
        <v>East</v>
      </c>
      <c r="R1490" t="str">
        <f>VLOOKUP(Table6[[#This Row],[Store_ID]],Table4[],4,FALSE)</f>
        <v>East Stevechester</v>
      </c>
      <c r="S1490" t="str">
        <f>VLOOKUP(Table6[[#This Row],[Store_ID]],Table4[],5,FALSE)</f>
        <v>Flagship</v>
      </c>
      <c r="T1490">
        <v>4</v>
      </c>
      <c r="U1490" s="6">
        <v>96.78</v>
      </c>
      <c r="V1490" s="10">
        <v>0.11</v>
      </c>
      <c r="W1490" t="s">
        <v>1809</v>
      </c>
      <c r="X1490" s="6">
        <v>344.53680000000003</v>
      </c>
      <c r="AE1490"/>
    </row>
    <row r="1491" spans="1:31" x14ac:dyDescent="0.25">
      <c r="A1491" t="s">
        <v>3298</v>
      </c>
      <c r="B1491" t="str">
        <f>VLOOKUP(Table6[[#This Row],[Customer_ID]],Table1[[Customer_ID]:[Name]],2,FALSE)</f>
        <v>Earl Smith Dds</v>
      </c>
      <c r="C1491" t="str">
        <f>VLOOKUP(Table6[[#This Row],[Customer_ID]],Table1[[Customer_ID]:[City]],5,FALSE)</f>
        <v>West Sarah</v>
      </c>
      <c r="D1491">
        <f>VLOOKUP(Table6[[#This Row],[Customer_ID]],Table1[],3,FALSE)</f>
        <v>59</v>
      </c>
      <c r="E1491" t="str">
        <f>VLOOKUP(Table6[[#This Row],[Customer_ID]],Table1[],4,FALSE)</f>
        <v>Male</v>
      </c>
      <c r="F1491" t="str">
        <f>VLOOKUP(Table6[[#This Row],[Customer_ID]],Table1[],6,FALSE)</f>
        <v>South Dakota</v>
      </c>
      <c r="G1491" t="str">
        <f>VLOOKUP(Table6[[#This Row],[Customer_ID]],Table1[],8,FALSE)</f>
        <v>Gold</v>
      </c>
      <c r="H1491" t="s">
        <v>1456</v>
      </c>
      <c r="I1491" s="16">
        <v>45629</v>
      </c>
      <c r="J1491" t="s">
        <v>1587</v>
      </c>
      <c r="K1491" t="str">
        <f>VLOOKUP($J1491,'Product_Dim (2)'!$A$2:$G$101,{3,4,5,6},FALSE)</f>
        <v>Sports</v>
      </c>
      <c r="L1491" t="str">
        <f>VLOOKUP($J1491,'Product_Dim (2)'!$A$2:$G$101,{4,5,6},FALSE)</f>
        <v>Accessories</v>
      </c>
      <c r="M1491" s="6">
        <f t="array" ref="M1491">VLOOKUP($J1491,'Product_Dim (2)'!$A$2:$G$101,{6},FALSE)</f>
        <v>38.76</v>
      </c>
      <c r="N1491">
        <f>VLOOKUP($J1491,'Product_Dim (2)'!$A$2:$G$101,7,FALSE)</f>
        <v>137</v>
      </c>
      <c r="O1491" t="s">
        <v>1752</v>
      </c>
      <c r="P1491" t="str">
        <f>VLOOKUP($O1491,'Store_Dim (2)'!$A$2:$E$21,2,FALSE)</f>
        <v>Alexander Group</v>
      </c>
      <c r="Q1491" t="str">
        <f>VLOOKUP(Table6[[#This Row],[Store_ID]],Table4[],3,FALSE)</f>
        <v>South</v>
      </c>
      <c r="R1491" t="str">
        <f>VLOOKUP(Table6[[#This Row],[Store_ID]],Table4[],4,FALSE)</f>
        <v>Port Sharon</v>
      </c>
      <c r="S1491" t="str">
        <f>VLOOKUP(Table6[[#This Row],[Store_ID]],Table4[],5,FALSE)</f>
        <v>Online</v>
      </c>
      <c r="T1491">
        <v>3</v>
      </c>
      <c r="U1491" s="6">
        <v>199.41</v>
      </c>
      <c r="V1491" s="10">
        <v>0.16</v>
      </c>
      <c r="W1491" t="s">
        <v>1812</v>
      </c>
      <c r="X1491" s="6">
        <v>502.51319999999998</v>
      </c>
      <c r="AE1491"/>
    </row>
    <row r="1492" spans="1:31" x14ac:dyDescent="0.25">
      <c r="A1492" t="s">
        <v>3299</v>
      </c>
      <c r="B1492" t="str">
        <f>VLOOKUP(Table6[[#This Row],[Customer_ID]],Table1[[Customer_ID]:[Name]],2,FALSE)</f>
        <v>Michael Torres</v>
      </c>
      <c r="C1492" t="str">
        <f>VLOOKUP(Table6[[#This Row],[Customer_ID]],Table1[[Customer_ID]:[City]],5,FALSE)</f>
        <v>Gonzalezfort</v>
      </c>
      <c r="D1492">
        <f>VLOOKUP(Table6[[#This Row],[Customer_ID]],Table1[],3,FALSE)</f>
        <v>46</v>
      </c>
      <c r="E1492" t="str">
        <f>VLOOKUP(Table6[[#This Row],[Customer_ID]],Table1[],4,FALSE)</f>
        <v>Female</v>
      </c>
      <c r="F1492" t="str">
        <f>VLOOKUP(Table6[[#This Row],[Customer_ID]],Table1[],6,FALSE)</f>
        <v>New Jersey</v>
      </c>
      <c r="G1492" t="str">
        <f>VLOOKUP(Table6[[#This Row],[Customer_ID]],Table1[],8,FALSE)</f>
        <v>Platinum</v>
      </c>
      <c r="H1492" t="s">
        <v>85</v>
      </c>
      <c r="I1492" s="16">
        <v>45739</v>
      </c>
      <c r="J1492" t="s">
        <v>1639</v>
      </c>
      <c r="K1492" t="str">
        <f>VLOOKUP($J1492,'Product_Dim (2)'!$A$2:$G$101,{3,4,5,6},FALSE)</f>
        <v>Sports</v>
      </c>
      <c r="L1492" t="str">
        <f>VLOOKUP($J1492,'Product_Dim (2)'!$A$2:$G$101,{4,5,6},FALSE)</f>
        <v>Accessories</v>
      </c>
      <c r="M1492" s="6">
        <f t="array" ref="M1492">VLOOKUP($J1492,'Product_Dim (2)'!$A$2:$G$101,{6},FALSE)</f>
        <v>434.84</v>
      </c>
      <c r="N1492">
        <f>VLOOKUP($J1492,'Product_Dim (2)'!$A$2:$G$101,7,FALSE)</f>
        <v>185</v>
      </c>
      <c r="O1492" t="s">
        <v>1769</v>
      </c>
      <c r="P1492" t="str">
        <f>VLOOKUP($O1492,'Store_Dim (2)'!$A$2:$E$21,2,FALSE)</f>
        <v>Moore, Padilla and Butler</v>
      </c>
      <c r="Q1492" t="str">
        <f>VLOOKUP(Table6[[#This Row],[Store_ID]],Table4[],3,FALSE)</f>
        <v>South</v>
      </c>
      <c r="R1492" t="str">
        <f>VLOOKUP(Table6[[#This Row],[Store_ID]],Table4[],4,FALSE)</f>
        <v>East Johnstad</v>
      </c>
      <c r="S1492" t="str">
        <f>VLOOKUP(Table6[[#This Row],[Store_ID]],Table4[],5,FALSE)</f>
        <v>Flagship</v>
      </c>
      <c r="T1492">
        <v>1</v>
      </c>
      <c r="U1492" s="6">
        <v>687.91</v>
      </c>
      <c r="V1492" s="10">
        <v>0.25</v>
      </c>
      <c r="W1492" t="s">
        <v>1807</v>
      </c>
      <c r="X1492" s="6">
        <v>515.9325</v>
      </c>
      <c r="AE1492"/>
    </row>
    <row r="1493" spans="1:31" x14ac:dyDescent="0.25">
      <c r="A1493" t="s">
        <v>3300</v>
      </c>
      <c r="B1493" t="str">
        <f>VLOOKUP(Table6[[#This Row],[Customer_ID]],Table1[[Customer_ID]:[Name]],2,FALSE)</f>
        <v>Tonya Reynolds</v>
      </c>
      <c r="C1493" t="str">
        <f>VLOOKUP(Table6[[#This Row],[Customer_ID]],Table1[[Customer_ID]:[City]],5,FALSE)</f>
        <v>Darleneton</v>
      </c>
      <c r="D1493">
        <f>VLOOKUP(Table6[[#This Row],[Customer_ID]],Table1[],3,FALSE)</f>
        <v>55</v>
      </c>
      <c r="E1493" t="str">
        <f>VLOOKUP(Table6[[#This Row],[Customer_ID]],Table1[],4,FALSE)</f>
        <v>Female</v>
      </c>
      <c r="F1493" t="str">
        <f>VLOOKUP(Table6[[#This Row],[Customer_ID]],Table1[],6,FALSE)</f>
        <v>Michigan</v>
      </c>
      <c r="G1493" t="str">
        <f>VLOOKUP(Table6[[#This Row],[Customer_ID]],Table1[],8,FALSE)</f>
        <v>Gold</v>
      </c>
      <c r="H1493" t="s">
        <v>152</v>
      </c>
      <c r="I1493" s="16">
        <v>45849</v>
      </c>
      <c r="J1493" t="s">
        <v>1673</v>
      </c>
      <c r="K1493" t="str">
        <f>VLOOKUP($J1493,'Product_Dim (2)'!$A$2:$G$101,{3,4,5,6},FALSE)</f>
        <v>Beauty</v>
      </c>
      <c r="L1493" t="str">
        <f>VLOOKUP($J1493,'Product_Dim (2)'!$A$2:$G$101,{4,5,6},FALSE)</f>
        <v>Haircare</v>
      </c>
      <c r="M1493" s="6">
        <f t="array" ref="M1493">VLOOKUP($J1493,'Product_Dim (2)'!$A$2:$G$101,{6},FALSE)</f>
        <v>214.32</v>
      </c>
      <c r="N1493">
        <f>VLOOKUP($J1493,'Product_Dim (2)'!$A$2:$G$101,7,FALSE)</f>
        <v>383</v>
      </c>
      <c r="O1493" t="s">
        <v>1744</v>
      </c>
      <c r="P1493" t="str">
        <f>VLOOKUP($O1493,'Store_Dim (2)'!$A$2:$E$21,2,FALSE)</f>
        <v>Black-Horn</v>
      </c>
      <c r="Q1493" t="str">
        <f>VLOOKUP(Table6[[#This Row],[Store_ID]],Table4[],3,FALSE)</f>
        <v>South</v>
      </c>
      <c r="R1493" t="str">
        <f>VLOOKUP(Table6[[#This Row],[Store_ID]],Table4[],4,FALSE)</f>
        <v>North Nancyview</v>
      </c>
      <c r="S1493" t="str">
        <f>VLOOKUP(Table6[[#This Row],[Store_ID]],Table4[],5,FALSE)</f>
        <v>Outlet</v>
      </c>
      <c r="T1493">
        <v>3</v>
      </c>
      <c r="U1493" s="6">
        <v>769.62</v>
      </c>
      <c r="V1493" s="10">
        <v>0.09</v>
      </c>
      <c r="W1493" t="s">
        <v>1809</v>
      </c>
      <c r="X1493" s="6">
        <v>2101.0626000000002</v>
      </c>
      <c r="AE1493"/>
    </row>
    <row r="1494" spans="1:31" x14ac:dyDescent="0.25">
      <c r="A1494" t="s">
        <v>3301</v>
      </c>
      <c r="B1494" t="str">
        <f>VLOOKUP(Table6[[#This Row],[Customer_ID]],Table1[[Customer_ID]:[Name]],2,FALSE)</f>
        <v>George Davis</v>
      </c>
      <c r="C1494" t="str">
        <f>VLOOKUP(Table6[[#This Row],[Customer_ID]],Table1[[Customer_ID]:[City]],5,FALSE)</f>
        <v xml:space="preserve">    lake lisa</v>
      </c>
      <c r="D1494">
        <f>VLOOKUP(Table6[[#This Row],[Customer_ID]],Table1[],3,FALSE)</f>
        <v>50</v>
      </c>
      <c r="E1494" t="str">
        <f>VLOOKUP(Table6[[#This Row],[Customer_ID]],Table1[],4,FALSE)</f>
        <v>Female</v>
      </c>
      <c r="F1494" t="str">
        <f>VLOOKUP(Table6[[#This Row],[Customer_ID]],Table1[],6,FALSE)</f>
        <v>Massachusetts</v>
      </c>
      <c r="G1494" t="str">
        <f>VLOOKUP(Table6[[#This Row],[Customer_ID]],Table1[],8,FALSE)</f>
        <v>Bronze</v>
      </c>
      <c r="H1494" t="s">
        <v>707</v>
      </c>
      <c r="I1494" s="16">
        <v>45230</v>
      </c>
      <c r="J1494" t="s">
        <v>1536</v>
      </c>
      <c r="K1494" t="str">
        <f>VLOOKUP($J1494,'Product_Dim (2)'!$A$2:$G$101,{3,4,5,6},FALSE)</f>
        <v>Clothing</v>
      </c>
      <c r="L1494" t="str">
        <f>VLOOKUP($J1494,'Product_Dim (2)'!$A$2:$G$101,{4,5,6},FALSE)</f>
        <v>Bottoms</v>
      </c>
      <c r="M1494" s="6">
        <f t="array" ref="M1494">VLOOKUP($J1494,'Product_Dim (2)'!$A$2:$G$101,{6},FALSE)</f>
        <v>306.45999999999998</v>
      </c>
      <c r="N1494">
        <f>VLOOKUP($J1494,'Product_Dim (2)'!$A$2:$G$101,7,FALSE)</f>
        <v>487</v>
      </c>
      <c r="O1494" t="s">
        <v>1749</v>
      </c>
      <c r="P1494" t="str">
        <f>VLOOKUP($O1494,'Store_Dim (2)'!$A$2:$E$21,2,FALSE)</f>
        <v>Johnson-Wright</v>
      </c>
      <c r="Q1494" t="str">
        <f>VLOOKUP(Table6[[#This Row],[Store_ID]],Table4[],3,FALSE)</f>
        <v>North</v>
      </c>
      <c r="R1494" t="str">
        <f>VLOOKUP(Table6[[#This Row],[Store_ID]],Table4[],4,FALSE)</f>
        <v>Hoodberg</v>
      </c>
      <c r="S1494" t="str">
        <f>VLOOKUP(Table6[[#This Row],[Store_ID]],Table4[],5,FALSE)</f>
        <v>Outlet</v>
      </c>
      <c r="T1494">
        <v>1</v>
      </c>
      <c r="U1494" s="6">
        <v>492.05</v>
      </c>
      <c r="V1494" s="10">
        <v>0.27</v>
      </c>
      <c r="W1494" t="s">
        <v>1807</v>
      </c>
      <c r="X1494" s="6">
        <v>359.19650000000001</v>
      </c>
      <c r="AE1494"/>
    </row>
    <row r="1495" spans="1:31" x14ac:dyDescent="0.25">
      <c r="A1495" t="s">
        <v>3302</v>
      </c>
      <c r="B1495" t="str">
        <f>VLOOKUP(Table6[[#This Row],[Customer_ID]],Table1[[Customer_ID]:[Name]],2,FALSE)</f>
        <v>Christopher Lester</v>
      </c>
      <c r="C1495" t="str">
        <f>VLOOKUP(Table6[[#This Row],[Customer_ID]],Table1[[Customer_ID]:[City]],5,FALSE)</f>
        <v>South Jenniferville</v>
      </c>
      <c r="D1495">
        <f>VLOOKUP(Table6[[#This Row],[Customer_ID]],Table1[],3,FALSE)</f>
        <v>64</v>
      </c>
      <c r="E1495" t="str">
        <f>VLOOKUP(Table6[[#This Row],[Customer_ID]],Table1[],4,FALSE)</f>
        <v>Male</v>
      </c>
      <c r="F1495" t="str">
        <f>VLOOKUP(Table6[[#This Row],[Customer_ID]],Table1[],6,FALSE)</f>
        <v>Georgia</v>
      </c>
      <c r="G1495" t="str">
        <f>VLOOKUP(Table6[[#This Row],[Customer_ID]],Table1[],8,FALSE)</f>
        <v>Silver</v>
      </c>
      <c r="H1495" t="s">
        <v>364</v>
      </c>
      <c r="I1495" s="16">
        <v>45292</v>
      </c>
      <c r="J1495" t="s">
        <v>1565</v>
      </c>
      <c r="K1495" t="str">
        <f>VLOOKUP($J1495,'Product_Dim (2)'!$A$2:$G$101,{3,4,5,6},FALSE)</f>
        <v>Sports</v>
      </c>
      <c r="L1495" t="str">
        <f>VLOOKUP($J1495,'Product_Dim (2)'!$A$2:$G$101,{4,5,6},FALSE)</f>
        <v>Accessories</v>
      </c>
      <c r="M1495" s="6">
        <f t="array" ref="M1495">VLOOKUP($J1495,'Product_Dim (2)'!$A$2:$G$101,{6},FALSE)</f>
        <v>144.53</v>
      </c>
      <c r="N1495">
        <f>VLOOKUP($J1495,'Product_Dim (2)'!$A$2:$G$101,7,FALSE)</f>
        <v>367</v>
      </c>
      <c r="O1495" t="s">
        <v>1777</v>
      </c>
      <c r="P1495" t="str">
        <f>VLOOKUP($O1495,'Store_Dim (2)'!$A$2:$E$21,2,FALSE)</f>
        <v>Thomas, Bridges and Harris</v>
      </c>
      <c r="Q1495" t="str">
        <f>VLOOKUP(Table6[[#This Row],[Store_ID]],Table4[],3,FALSE)</f>
        <v>North</v>
      </c>
      <c r="R1495" t="str">
        <f>VLOOKUP(Table6[[#This Row],[Store_ID]],Table4[],4,FALSE)</f>
        <v>Sabrinatown</v>
      </c>
      <c r="S1495" t="str">
        <f>VLOOKUP(Table6[[#This Row],[Store_ID]],Table4[],5,FALSE)</f>
        <v>Online</v>
      </c>
      <c r="T1495">
        <v>2</v>
      </c>
      <c r="U1495" s="6">
        <v>428.55</v>
      </c>
      <c r="V1495" s="10">
        <v>0</v>
      </c>
      <c r="W1495" t="s">
        <v>1809</v>
      </c>
      <c r="X1495" s="6">
        <v>857.1</v>
      </c>
      <c r="AE1495"/>
    </row>
    <row r="1496" spans="1:31" x14ac:dyDescent="0.25">
      <c r="A1496" t="s">
        <v>3303</v>
      </c>
      <c r="B1496" t="str">
        <f>VLOOKUP(Table6[[#This Row],[Customer_ID]],Table1[[Customer_ID]:[Name]],2,FALSE)</f>
        <v>Tanner Thompson</v>
      </c>
      <c r="C1496" t="str">
        <f>VLOOKUP(Table6[[#This Row],[Customer_ID]],Table1[[Customer_ID]:[City]],5,FALSE)</f>
        <v>Port Lisashire</v>
      </c>
      <c r="D1496">
        <f>VLOOKUP(Table6[[#This Row],[Customer_ID]],Table1[],3,FALSE)</f>
        <v>32</v>
      </c>
      <c r="E1496" t="str">
        <f>VLOOKUP(Table6[[#This Row],[Customer_ID]],Table1[],4,FALSE)</f>
        <v>Female</v>
      </c>
      <c r="F1496" t="str">
        <f>VLOOKUP(Table6[[#This Row],[Customer_ID]],Table1[],6,FALSE)</f>
        <v>Maryland</v>
      </c>
      <c r="G1496" t="str">
        <f>VLOOKUP(Table6[[#This Row],[Customer_ID]],Table1[],8,FALSE)</f>
        <v>Bronze</v>
      </c>
      <c r="H1496" t="s">
        <v>731</v>
      </c>
      <c r="I1496" s="16">
        <v>45251</v>
      </c>
      <c r="J1496" t="s">
        <v>1551</v>
      </c>
      <c r="K1496" t="str">
        <f>VLOOKUP($J1496,'Product_Dim (2)'!$A$2:$G$101,{3,4,5,6},FALSE)</f>
        <v>Home</v>
      </c>
      <c r="L1496" t="str">
        <f>VLOOKUP($J1496,'Product_Dim (2)'!$A$2:$G$101,{4,5,6},FALSE)</f>
        <v>Kitchen</v>
      </c>
      <c r="M1496" s="6">
        <f t="array" ref="M1496">VLOOKUP($J1496,'Product_Dim (2)'!$A$2:$G$101,{6},FALSE)</f>
        <v>298.86</v>
      </c>
      <c r="N1496">
        <f>VLOOKUP($J1496,'Product_Dim (2)'!$A$2:$G$101,7,FALSE)</f>
        <v>308</v>
      </c>
      <c r="O1496" t="s">
        <v>1784</v>
      </c>
      <c r="P1496" t="str">
        <f>VLOOKUP($O1496,'Store_Dim (2)'!$A$2:$E$21,2,FALSE)</f>
        <v>Shelton PLC</v>
      </c>
      <c r="Q1496" t="str">
        <f>VLOOKUP(Table6[[#This Row],[Store_ID]],Table4[],3,FALSE)</f>
        <v>North</v>
      </c>
      <c r="R1496" t="str">
        <f>VLOOKUP(Table6[[#This Row],[Store_ID]],Table4[],4,FALSE)</f>
        <v>East Jenniferstad</v>
      </c>
      <c r="S1496" t="str">
        <f>VLOOKUP(Table6[[#This Row],[Store_ID]],Table4[],5,FALSE)</f>
        <v>Flagship</v>
      </c>
      <c r="T1496">
        <v>4</v>
      </c>
      <c r="U1496" s="6">
        <v>316.18</v>
      </c>
      <c r="V1496" s="10">
        <v>0.12</v>
      </c>
      <c r="W1496" t="s">
        <v>1807</v>
      </c>
      <c r="X1496" s="6">
        <v>1112.9536000000001</v>
      </c>
      <c r="AE1496"/>
    </row>
    <row r="1497" spans="1:31" x14ac:dyDescent="0.25">
      <c r="A1497" t="s">
        <v>3304</v>
      </c>
      <c r="B1497" t="str">
        <f>VLOOKUP(Table6[[#This Row],[Customer_ID]],Table1[[Customer_ID]:[Name]],2,FALSE)</f>
        <v>Daniel Boyd</v>
      </c>
      <c r="C1497" t="str">
        <f>VLOOKUP(Table6[[#This Row],[Customer_ID]],Table1[[Customer_ID]:[City]],5,FALSE)</f>
        <v>West Pamelafurt</v>
      </c>
      <c r="D1497">
        <f>VLOOKUP(Table6[[#This Row],[Customer_ID]],Table1[],3,FALSE)</f>
        <v>29</v>
      </c>
      <c r="E1497" t="str">
        <f>VLOOKUP(Table6[[#This Row],[Customer_ID]],Table1[],4,FALSE)</f>
        <v>Female</v>
      </c>
      <c r="F1497" t="str">
        <f>VLOOKUP(Table6[[#This Row],[Customer_ID]],Table1[],6,FALSE)</f>
        <v>West Virginia</v>
      </c>
      <c r="G1497" t="str">
        <f>VLOOKUP(Table6[[#This Row],[Customer_ID]],Table1[],8,FALSE)</f>
        <v>Bronze</v>
      </c>
      <c r="H1497" t="s">
        <v>40</v>
      </c>
      <c r="I1497" s="16">
        <v>45555</v>
      </c>
      <c r="J1497" t="s">
        <v>1557</v>
      </c>
      <c r="K1497" t="str">
        <f>VLOOKUP($J1497,'Product_Dim (2)'!$A$2:$G$101,{3,4,5,6},FALSE)</f>
        <v>Electronics</v>
      </c>
      <c r="L1497" t="str">
        <f>VLOOKUP($J1497,'Product_Dim (2)'!$A$2:$G$101,{4,5,6},FALSE)</f>
        <v>Accessories</v>
      </c>
      <c r="M1497" s="6">
        <f t="array" ref="M1497">VLOOKUP($J1497,'Product_Dim (2)'!$A$2:$G$101,{6},FALSE)</f>
        <v>242.23</v>
      </c>
      <c r="N1497">
        <f>VLOOKUP($J1497,'Product_Dim (2)'!$A$2:$G$101,7,FALSE)</f>
        <v>453</v>
      </c>
      <c r="O1497" t="s">
        <v>1749</v>
      </c>
      <c r="P1497" t="str">
        <f>VLOOKUP($O1497,'Store_Dim (2)'!$A$2:$E$21,2,FALSE)</f>
        <v>Johnson-Wright</v>
      </c>
      <c r="Q1497" t="str">
        <f>VLOOKUP(Table6[[#This Row],[Store_ID]],Table4[],3,FALSE)</f>
        <v>North</v>
      </c>
      <c r="R1497" t="str">
        <f>VLOOKUP(Table6[[#This Row],[Store_ID]],Table4[],4,FALSE)</f>
        <v>Hoodberg</v>
      </c>
      <c r="S1497" t="str">
        <f>VLOOKUP(Table6[[#This Row],[Store_ID]],Table4[],5,FALSE)</f>
        <v>Outlet</v>
      </c>
      <c r="T1497">
        <v>3</v>
      </c>
      <c r="U1497" s="6">
        <v>162.16999999999999</v>
      </c>
      <c r="V1497" s="10">
        <v>0.15</v>
      </c>
      <c r="W1497" t="s">
        <v>1809</v>
      </c>
      <c r="X1497" s="6">
        <v>413.5335</v>
      </c>
      <c r="AE1497"/>
    </row>
    <row r="1498" spans="1:31" x14ac:dyDescent="0.25">
      <c r="A1498" t="s">
        <v>3305</v>
      </c>
      <c r="B1498" t="str">
        <f>VLOOKUP(Table6[[#This Row],[Customer_ID]],Table1[[Customer_ID]:[Name]],2,FALSE)</f>
        <v>Maria Phillips</v>
      </c>
      <c r="C1498" t="str">
        <f>VLOOKUP(Table6[[#This Row],[Customer_ID]],Table1[[Customer_ID]:[City]],5,FALSE)</f>
        <v>North Kathytown</v>
      </c>
      <c r="D1498">
        <f>VLOOKUP(Table6[[#This Row],[Customer_ID]],Table1[],3,FALSE)</f>
        <v>38</v>
      </c>
      <c r="E1498" t="str">
        <f>VLOOKUP(Table6[[#This Row],[Customer_ID]],Table1[],4,FALSE)</f>
        <v>Female</v>
      </c>
      <c r="F1498" t="str">
        <f>VLOOKUP(Table6[[#This Row],[Customer_ID]],Table1[],6,FALSE)</f>
        <v>Montana</v>
      </c>
      <c r="G1498" t="str">
        <f>VLOOKUP(Table6[[#This Row],[Customer_ID]],Table1[],8,FALSE)</f>
        <v>Bronze</v>
      </c>
      <c r="H1498" t="s">
        <v>1030</v>
      </c>
      <c r="I1498" s="16">
        <v>45385</v>
      </c>
      <c r="J1498" t="s">
        <v>1536</v>
      </c>
      <c r="K1498" t="str">
        <f>VLOOKUP($J1498,'Product_Dim (2)'!$A$2:$G$101,{3,4,5,6},FALSE)</f>
        <v>Clothing</v>
      </c>
      <c r="L1498" t="str">
        <f>VLOOKUP($J1498,'Product_Dim (2)'!$A$2:$G$101,{4,5,6},FALSE)</f>
        <v>Bottoms</v>
      </c>
      <c r="M1498" s="6">
        <f t="array" ref="M1498">VLOOKUP($J1498,'Product_Dim (2)'!$A$2:$G$101,{6},FALSE)</f>
        <v>306.45999999999998</v>
      </c>
      <c r="N1498">
        <f>VLOOKUP($J1498,'Product_Dim (2)'!$A$2:$G$101,7,FALSE)</f>
        <v>487</v>
      </c>
      <c r="O1498" t="s">
        <v>1749</v>
      </c>
      <c r="P1498" t="str">
        <f>VLOOKUP($O1498,'Store_Dim (2)'!$A$2:$E$21,2,FALSE)</f>
        <v>Johnson-Wright</v>
      </c>
      <c r="Q1498" t="str">
        <f>VLOOKUP(Table6[[#This Row],[Store_ID]],Table4[],3,FALSE)</f>
        <v>North</v>
      </c>
      <c r="R1498" t="str">
        <f>VLOOKUP(Table6[[#This Row],[Store_ID]],Table4[],4,FALSE)</f>
        <v>Hoodberg</v>
      </c>
      <c r="S1498" t="str">
        <f>VLOOKUP(Table6[[#This Row],[Store_ID]],Table4[],5,FALSE)</f>
        <v>Outlet</v>
      </c>
      <c r="T1498">
        <v>3</v>
      </c>
      <c r="U1498" s="6">
        <v>698.14</v>
      </c>
      <c r="V1498" s="10">
        <v>0.04</v>
      </c>
      <c r="W1498" t="s">
        <v>1809</v>
      </c>
      <c r="X1498" s="6">
        <v>2010.6432</v>
      </c>
      <c r="AE1498"/>
    </row>
    <row r="1499" spans="1:31" x14ac:dyDescent="0.25">
      <c r="A1499" t="s">
        <v>3306</v>
      </c>
      <c r="B1499" t="str">
        <f>VLOOKUP(Table6[[#This Row],[Customer_ID]],Table1[[Customer_ID]:[Name]],2,FALSE)</f>
        <v>Kara Dodson</v>
      </c>
      <c r="C1499" t="str">
        <f>VLOOKUP(Table6[[#This Row],[Customer_ID]],Table1[[Customer_ID]:[City]],5,FALSE)</f>
        <v>Joelside</v>
      </c>
      <c r="D1499">
        <f>VLOOKUP(Table6[[#This Row],[Customer_ID]],Table1[],3,FALSE)</f>
        <v>20</v>
      </c>
      <c r="E1499" t="str">
        <f>VLOOKUP(Table6[[#This Row],[Customer_ID]],Table1[],4,FALSE)</f>
        <v>Male</v>
      </c>
      <c r="F1499" t="str">
        <f>VLOOKUP(Table6[[#This Row],[Customer_ID]],Table1[],6,FALSE)</f>
        <v>Vermont</v>
      </c>
      <c r="G1499" t="str">
        <f>VLOOKUP(Table6[[#This Row],[Customer_ID]],Table1[],8,FALSE)</f>
        <v>Silver</v>
      </c>
      <c r="H1499" t="s">
        <v>968</v>
      </c>
      <c r="I1499" s="16">
        <v>45787</v>
      </c>
      <c r="J1499" t="s">
        <v>1679</v>
      </c>
      <c r="K1499" t="str">
        <f>VLOOKUP($J1499,'Product_Dim (2)'!$A$2:$G$101,{3,4,5,6},FALSE)</f>
        <v>Electronics</v>
      </c>
      <c r="L1499" t="str">
        <f>VLOOKUP($J1499,'Product_Dim (2)'!$A$2:$G$101,{4,5,6},FALSE)</f>
        <v>Audio</v>
      </c>
      <c r="M1499" s="6">
        <f t="array" ref="M1499">VLOOKUP($J1499,'Product_Dim (2)'!$A$2:$G$101,{6},FALSE)</f>
        <v>403.71</v>
      </c>
      <c r="N1499">
        <f>VLOOKUP($J1499,'Product_Dim (2)'!$A$2:$G$101,7,FALSE)</f>
        <v>159</v>
      </c>
      <c r="O1499" t="s">
        <v>1793</v>
      </c>
      <c r="P1499" t="str">
        <f>VLOOKUP($O1499,'Store_Dim (2)'!$A$2:$E$21,2,FALSE)</f>
        <v>Guerrero-Schmitt</v>
      </c>
      <c r="Q1499" t="str">
        <f>VLOOKUP(Table6[[#This Row],[Store_ID]],Table4[],3,FALSE)</f>
        <v>East</v>
      </c>
      <c r="R1499" t="str">
        <f>VLOOKUP(Table6[[#This Row],[Store_ID]],Table4[],4,FALSE)</f>
        <v>East Stevechester</v>
      </c>
      <c r="S1499" t="str">
        <f>VLOOKUP(Table6[[#This Row],[Store_ID]],Table4[],5,FALSE)</f>
        <v>Flagship</v>
      </c>
      <c r="T1499">
        <v>1</v>
      </c>
      <c r="U1499" s="6">
        <v>478.08</v>
      </c>
      <c r="V1499" s="10">
        <v>7.0000000000000007E-2</v>
      </c>
      <c r="W1499" t="s">
        <v>1812</v>
      </c>
      <c r="X1499" s="6">
        <v>444.61439999999988</v>
      </c>
      <c r="AE1499"/>
    </row>
    <row r="1500" spans="1:31" x14ac:dyDescent="0.25">
      <c r="A1500" t="s">
        <v>3307</v>
      </c>
      <c r="B1500" t="str">
        <f>VLOOKUP(Table6[[#This Row],[Customer_ID]],Table1[[Customer_ID]:[Name]],2,FALSE)</f>
        <v>John Perez</v>
      </c>
      <c r="C1500" t="str">
        <f>VLOOKUP(Table6[[#This Row],[Customer_ID]],Table1[[Customer_ID]:[City]],5,FALSE)</f>
        <v>Kathrynview</v>
      </c>
      <c r="D1500">
        <f>VLOOKUP(Table6[[#This Row],[Customer_ID]],Table1[],3,FALSE)</f>
        <v>54</v>
      </c>
      <c r="E1500" t="str">
        <f>VLOOKUP(Table6[[#This Row],[Customer_ID]],Table1[],4,FALSE)</f>
        <v>Male</v>
      </c>
      <c r="F1500" t="str">
        <f>VLOOKUP(Table6[[#This Row],[Customer_ID]],Table1[],6,FALSE)</f>
        <v>Louisiana</v>
      </c>
      <c r="G1500" t="str">
        <f>VLOOKUP(Table6[[#This Row],[Customer_ID]],Table1[],8,FALSE)</f>
        <v>Platinum</v>
      </c>
      <c r="H1500" t="s">
        <v>672</v>
      </c>
      <c r="I1500" s="16">
        <v>45822</v>
      </c>
      <c r="J1500" t="s">
        <v>1649</v>
      </c>
      <c r="K1500" t="str">
        <f>VLOOKUP($J1500,'Product_Dim (2)'!$A$2:$G$101,{3,4,5,6},FALSE)</f>
        <v>Beauty</v>
      </c>
      <c r="L1500" t="str">
        <f>VLOOKUP($J1500,'Product_Dim (2)'!$A$2:$G$101,{4,5,6},FALSE)</f>
        <v>Haircare</v>
      </c>
      <c r="M1500" s="6">
        <f t="array" ref="M1500">VLOOKUP($J1500,'Product_Dim (2)'!$A$2:$G$101,{6},FALSE)</f>
        <v>17.309999999999999</v>
      </c>
      <c r="N1500">
        <f>VLOOKUP($J1500,'Product_Dim (2)'!$A$2:$G$101,7,FALSE)</f>
        <v>399</v>
      </c>
      <c r="O1500" t="s">
        <v>1762</v>
      </c>
      <c r="P1500" t="str">
        <f>VLOOKUP($O1500,'Store_Dim (2)'!$A$2:$E$21,2,FALSE)</f>
        <v>Martinez-Mullins</v>
      </c>
      <c r="Q1500" t="str">
        <f>VLOOKUP(Table6[[#This Row],[Store_ID]],Table4[],3,FALSE)</f>
        <v>South</v>
      </c>
      <c r="R1500" t="str">
        <f>VLOOKUP(Table6[[#This Row],[Store_ID]],Table4[],4,FALSE)</f>
        <v>Williamsfurt</v>
      </c>
      <c r="S1500" t="str">
        <f>VLOOKUP(Table6[[#This Row],[Store_ID]],Table4[],5,FALSE)</f>
        <v>Online</v>
      </c>
      <c r="T1500">
        <v>2</v>
      </c>
      <c r="U1500" s="6">
        <v>958.64</v>
      </c>
      <c r="V1500" s="10">
        <v>0.2</v>
      </c>
      <c r="W1500" t="s">
        <v>1809</v>
      </c>
      <c r="X1500" s="6">
        <v>1533.8240000000001</v>
      </c>
      <c r="AE1500"/>
    </row>
    <row r="1501" spans="1:31" x14ac:dyDescent="0.25">
      <c r="A1501" t="s">
        <v>3308</v>
      </c>
      <c r="B1501" t="str">
        <f>VLOOKUP(Table6[[#This Row],[Customer_ID]],Table1[[Customer_ID]:[Name]],2,FALSE)</f>
        <v>David Pierce</v>
      </c>
      <c r="C1501" t="str">
        <f>VLOOKUP(Table6[[#This Row],[Customer_ID]],Table1[[Customer_ID]:[City]],5,FALSE)</f>
        <v>Grayland</v>
      </c>
      <c r="D1501">
        <f>VLOOKUP(Table6[[#This Row],[Customer_ID]],Table1[],3,FALSE)</f>
        <v>45</v>
      </c>
      <c r="E1501" t="str">
        <f>VLOOKUP(Table6[[#This Row],[Customer_ID]],Table1[],4,FALSE)</f>
        <v>Female</v>
      </c>
      <c r="F1501" t="str">
        <f>VLOOKUP(Table6[[#This Row],[Customer_ID]],Table1[],6,FALSE)</f>
        <v>Washington</v>
      </c>
      <c r="G1501" t="str">
        <f>VLOOKUP(Table6[[#This Row],[Customer_ID]],Table1[],8,FALSE)</f>
        <v>Platinum</v>
      </c>
      <c r="H1501" t="s">
        <v>1415</v>
      </c>
      <c r="I1501" s="16">
        <v>45590</v>
      </c>
      <c r="J1501" t="s">
        <v>1613</v>
      </c>
      <c r="K1501" t="str">
        <f>VLOOKUP($J1501,'Product_Dim (2)'!$A$2:$G$101,{3,4,5,6},FALSE)</f>
        <v>Sports</v>
      </c>
      <c r="L1501" t="str">
        <f>VLOOKUP($J1501,'Product_Dim (2)'!$A$2:$G$101,{4,5,6},FALSE)</f>
        <v>Fitness</v>
      </c>
      <c r="M1501" s="6">
        <f t="array" ref="M1501">VLOOKUP($J1501,'Product_Dim (2)'!$A$2:$G$101,{6},FALSE)</f>
        <v>313.26</v>
      </c>
      <c r="N1501">
        <f>VLOOKUP($J1501,'Product_Dim (2)'!$A$2:$G$101,7,FALSE)</f>
        <v>369</v>
      </c>
      <c r="O1501" t="s">
        <v>1777</v>
      </c>
      <c r="P1501" t="str">
        <f>VLOOKUP($O1501,'Store_Dim (2)'!$A$2:$E$21,2,FALSE)</f>
        <v>Thomas, Bridges and Harris</v>
      </c>
      <c r="Q1501" t="str">
        <f>VLOOKUP(Table6[[#This Row],[Store_ID]],Table4[],3,FALSE)</f>
        <v>North</v>
      </c>
      <c r="R1501" t="str">
        <f>VLOOKUP(Table6[[#This Row],[Store_ID]],Table4[],4,FALSE)</f>
        <v>Sabrinatown</v>
      </c>
      <c r="S1501" t="str">
        <f>VLOOKUP(Table6[[#This Row],[Store_ID]],Table4[],5,FALSE)</f>
        <v>Online</v>
      </c>
      <c r="T1501">
        <v>2</v>
      </c>
      <c r="U1501" s="6">
        <v>581.19000000000005</v>
      </c>
      <c r="V1501" s="10">
        <v>7.0000000000000007E-2</v>
      </c>
      <c r="W1501" t="s">
        <v>1812</v>
      </c>
      <c r="X1501" s="6">
        <v>1081.0134</v>
      </c>
      <c r="AE1501"/>
    </row>
    <row r="1502" spans="1:31" x14ac:dyDescent="0.25">
      <c r="A1502" t="s">
        <v>3309</v>
      </c>
      <c r="B1502" t="str">
        <f>VLOOKUP(Table6[[#This Row],[Customer_ID]],Table1[[Customer_ID]:[Name]],2,FALSE)</f>
        <v>David Cole</v>
      </c>
      <c r="C1502" t="str">
        <f>VLOOKUP(Table6[[#This Row],[Customer_ID]],Table1[[Customer_ID]:[City]],5,FALSE)</f>
        <v>Lake Michael</v>
      </c>
      <c r="D1502">
        <f>VLOOKUP(Table6[[#This Row],[Customer_ID]],Table1[],3,FALSE)</f>
        <v>27</v>
      </c>
      <c r="E1502" t="str">
        <f>VLOOKUP(Table6[[#This Row],[Customer_ID]],Table1[],4,FALSE)</f>
        <v>Female</v>
      </c>
      <c r="F1502" t="str">
        <f>VLOOKUP(Table6[[#This Row],[Customer_ID]],Table1[],6,FALSE)</f>
        <v>Michigan</v>
      </c>
      <c r="G1502" t="str">
        <f>VLOOKUP(Table6[[#This Row],[Customer_ID]],Table1[],8,FALSE)</f>
        <v>Silver</v>
      </c>
      <c r="H1502" t="s">
        <v>388</v>
      </c>
      <c r="I1502" s="16">
        <v>45618</v>
      </c>
      <c r="J1502" t="s">
        <v>1729</v>
      </c>
      <c r="K1502" t="str">
        <f>VLOOKUP($J1502,'Product_Dim (2)'!$A$2:$G$101,{3,4,5,6},FALSE)</f>
        <v>Home</v>
      </c>
      <c r="L1502" t="str">
        <f>VLOOKUP($J1502,'Product_Dim (2)'!$A$2:$G$101,{4,5,6},FALSE)</f>
        <v>Kitchen</v>
      </c>
      <c r="M1502" s="6">
        <f t="array" ref="M1502">VLOOKUP($J1502,'Product_Dim (2)'!$A$2:$G$101,{6},FALSE)</f>
        <v>201.41</v>
      </c>
      <c r="N1502">
        <f>VLOOKUP($J1502,'Product_Dim (2)'!$A$2:$G$101,7,FALSE)</f>
        <v>146</v>
      </c>
      <c r="O1502" t="s">
        <v>1775</v>
      </c>
      <c r="P1502" t="str">
        <f>VLOOKUP($O1502,'Store_Dim (2)'!$A$2:$E$21,2,FALSE)</f>
        <v>Aguirre-Keller</v>
      </c>
      <c r="Q1502" t="str">
        <f>VLOOKUP(Table6[[#This Row],[Store_ID]],Table4[],3,FALSE)</f>
        <v>South</v>
      </c>
      <c r="R1502" t="str">
        <f>VLOOKUP(Table6[[#This Row],[Store_ID]],Table4[],4,FALSE)</f>
        <v>Lake Michael</v>
      </c>
      <c r="S1502" t="str">
        <f>VLOOKUP(Table6[[#This Row],[Store_ID]],Table4[],5,FALSE)</f>
        <v>Online</v>
      </c>
      <c r="T1502">
        <v>1</v>
      </c>
      <c r="U1502" s="6">
        <v>736.54</v>
      </c>
      <c r="V1502" s="10">
        <v>0.16</v>
      </c>
      <c r="W1502" t="s">
        <v>1809</v>
      </c>
      <c r="X1502" s="6">
        <v>618.69359999999995</v>
      </c>
      <c r="AE1502"/>
    </row>
    <row r="1503" spans="1:31" x14ac:dyDescent="0.25">
      <c r="A1503" t="s">
        <v>3310</v>
      </c>
      <c r="B1503" t="str">
        <f>VLOOKUP(Table6[[#This Row],[Customer_ID]],Table1[[Customer_ID]:[Name]],2,FALSE)</f>
        <v>Terry Moses</v>
      </c>
      <c r="C1503" t="str">
        <f>VLOOKUP(Table6[[#This Row],[Customer_ID]],Table1[[Customer_ID]:[City]],5,FALSE)</f>
        <v>Leahmouth</v>
      </c>
      <c r="D1503">
        <f>VLOOKUP(Table6[[#This Row],[Customer_ID]],Table1[],3,FALSE)</f>
        <v>51</v>
      </c>
      <c r="E1503" t="str">
        <f>VLOOKUP(Table6[[#This Row],[Customer_ID]],Table1[],4,FALSE)</f>
        <v>Female</v>
      </c>
      <c r="F1503" t="str">
        <f>VLOOKUP(Table6[[#This Row],[Customer_ID]],Table1[],6,FALSE)</f>
        <v>Nevada</v>
      </c>
      <c r="G1503" t="str">
        <f>VLOOKUP(Table6[[#This Row],[Customer_ID]],Table1[],8,FALSE)</f>
        <v>Platinum</v>
      </c>
      <c r="H1503" t="s">
        <v>1235</v>
      </c>
      <c r="I1503" s="16">
        <v>45586</v>
      </c>
      <c r="J1503" t="s">
        <v>1661</v>
      </c>
      <c r="K1503" t="str">
        <f>VLOOKUP($J1503,'Product_Dim (2)'!$A$2:$G$101,{3,4,5,6},FALSE)</f>
        <v>Sports</v>
      </c>
      <c r="L1503" t="str">
        <f>VLOOKUP($J1503,'Product_Dim (2)'!$A$2:$G$101,{4,5,6},FALSE)</f>
        <v>Fitness</v>
      </c>
      <c r="M1503" s="6">
        <f t="array" ref="M1503">VLOOKUP($J1503,'Product_Dim (2)'!$A$2:$G$101,{6},FALSE)</f>
        <v>240.63</v>
      </c>
      <c r="N1503">
        <f>VLOOKUP($J1503,'Product_Dim (2)'!$A$2:$G$101,7,FALSE)</f>
        <v>423</v>
      </c>
      <c r="O1503" t="s">
        <v>1784</v>
      </c>
      <c r="P1503" t="str">
        <f>VLOOKUP($O1503,'Store_Dim (2)'!$A$2:$E$21,2,FALSE)</f>
        <v>Shelton PLC</v>
      </c>
      <c r="Q1503" t="str">
        <f>VLOOKUP(Table6[[#This Row],[Store_ID]],Table4[],3,FALSE)</f>
        <v>North</v>
      </c>
      <c r="R1503" t="str">
        <f>VLOOKUP(Table6[[#This Row],[Store_ID]],Table4[],4,FALSE)</f>
        <v>East Jenniferstad</v>
      </c>
      <c r="S1503" t="str">
        <f>VLOOKUP(Table6[[#This Row],[Store_ID]],Table4[],5,FALSE)</f>
        <v>Flagship</v>
      </c>
      <c r="T1503">
        <v>1</v>
      </c>
      <c r="U1503" s="6">
        <v>524</v>
      </c>
      <c r="V1503" s="10">
        <v>0.28000000000000003</v>
      </c>
      <c r="W1503" t="s">
        <v>1807</v>
      </c>
      <c r="X1503" s="6">
        <v>377.28</v>
      </c>
      <c r="AE1503"/>
    </row>
    <row r="1504" spans="1:31" x14ac:dyDescent="0.25">
      <c r="A1504" t="s">
        <v>3311</v>
      </c>
      <c r="B1504" t="str">
        <f>VLOOKUP(Table6[[#This Row],[Customer_ID]],Table1[[Customer_ID]:[Name]],2,FALSE)</f>
        <v>Michelle Garcia Dds</v>
      </c>
      <c r="C1504" t="str">
        <f>VLOOKUP(Table6[[#This Row],[Customer_ID]],Table1[[Customer_ID]:[City]],5,FALSE)</f>
        <v>Perezbury</v>
      </c>
      <c r="D1504">
        <f>VLOOKUP(Table6[[#This Row],[Customer_ID]],Table1[],3,FALSE)</f>
        <v>55</v>
      </c>
      <c r="E1504" t="str">
        <f>VLOOKUP(Table6[[#This Row],[Customer_ID]],Table1[],4,FALSE)</f>
        <v>Female</v>
      </c>
      <c r="F1504" t="str">
        <f>VLOOKUP(Table6[[#This Row],[Customer_ID]],Table1[],6,FALSE)</f>
        <v>Ohio</v>
      </c>
      <c r="G1504" t="str">
        <f>VLOOKUP(Table6[[#This Row],[Customer_ID]],Table1[],8,FALSE)</f>
        <v>Platinum</v>
      </c>
      <c r="H1504" t="s">
        <v>176</v>
      </c>
      <c r="I1504" s="16">
        <v>45548</v>
      </c>
      <c r="J1504" t="s">
        <v>1587</v>
      </c>
      <c r="K1504" t="str">
        <f>VLOOKUP($J1504,'Product_Dim (2)'!$A$2:$G$101,{3,4,5,6},FALSE)</f>
        <v>Sports</v>
      </c>
      <c r="L1504" t="str">
        <f>VLOOKUP($J1504,'Product_Dim (2)'!$A$2:$G$101,{4,5,6},FALSE)</f>
        <v>Accessories</v>
      </c>
      <c r="M1504" s="6">
        <f t="array" ref="M1504">VLOOKUP($J1504,'Product_Dim (2)'!$A$2:$G$101,{6},FALSE)</f>
        <v>38.76</v>
      </c>
      <c r="N1504">
        <f>VLOOKUP($J1504,'Product_Dim (2)'!$A$2:$G$101,7,FALSE)</f>
        <v>137</v>
      </c>
      <c r="O1504" t="s">
        <v>1749</v>
      </c>
      <c r="P1504" t="str">
        <f>VLOOKUP($O1504,'Store_Dim (2)'!$A$2:$E$21,2,FALSE)</f>
        <v>Johnson-Wright</v>
      </c>
      <c r="Q1504" t="str">
        <f>VLOOKUP(Table6[[#This Row],[Store_ID]],Table4[],3,FALSE)</f>
        <v>North</v>
      </c>
      <c r="R1504" t="str">
        <f>VLOOKUP(Table6[[#This Row],[Store_ID]],Table4[],4,FALSE)</f>
        <v>Hoodberg</v>
      </c>
      <c r="S1504" t="str">
        <f>VLOOKUP(Table6[[#This Row],[Store_ID]],Table4[],5,FALSE)</f>
        <v>Outlet</v>
      </c>
      <c r="T1504">
        <v>4</v>
      </c>
      <c r="U1504" s="6">
        <v>566.09</v>
      </c>
      <c r="V1504" s="10">
        <v>0.28000000000000003</v>
      </c>
      <c r="W1504" t="s">
        <v>1812</v>
      </c>
      <c r="X1504" s="6">
        <v>1630.3391999999999</v>
      </c>
      <c r="AE1504"/>
    </row>
    <row r="1505" spans="1:31" x14ac:dyDescent="0.25">
      <c r="A1505" t="s">
        <v>3312</v>
      </c>
      <c r="B1505" t="str">
        <f>VLOOKUP(Table6[[#This Row],[Customer_ID]],Table1[[Customer_ID]:[Name]],2,FALSE)</f>
        <v>Beth Allen</v>
      </c>
      <c r="C1505" t="str">
        <f>VLOOKUP(Table6[[#This Row],[Customer_ID]],Table1[[Customer_ID]:[City]],5,FALSE)</f>
        <v>South Kathrynmouth</v>
      </c>
      <c r="D1505">
        <f>VLOOKUP(Table6[[#This Row],[Customer_ID]],Table1[],3,FALSE)</f>
        <v>32</v>
      </c>
      <c r="E1505" t="str">
        <f>VLOOKUP(Table6[[#This Row],[Customer_ID]],Table1[],4,FALSE)</f>
        <v>Female</v>
      </c>
      <c r="F1505" t="str">
        <f>VLOOKUP(Table6[[#This Row],[Customer_ID]],Table1[],6,FALSE)</f>
        <v>Oklahoma</v>
      </c>
      <c r="G1505" t="str">
        <f>VLOOKUP(Table6[[#This Row],[Customer_ID]],Table1[],8,FALSE)</f>
        <v>Silver</v>
      </c>
      <c r="H1505" t="s">
        <v>820</v>
      </c>
      <c r="I1505" s="16">
        <v>45772</v>
      </c>
      <c r="J1505" t="s">
        <v>1573</v>
      </c>
      <c r="K1505" t="str">
        <f>VLOOKUP($J1505,'Product_Dim (2)'!$A$2:$G$101,{3,4,5,6},FALSE)</f>
        <v>Home</v>
      </c>
      <c r="L1505" t="str">
        <f>VLOOKUP($J1505,'Product_Dim (2)'!$A$2:$G$101,{4,5,6},FALSE)</f>
        <v>Storage</v>
      </c>
      <c r="M1505" s="6">
        <f t="array" ref="M1505">VLOOKUP($J1505,'Product_Dim (2)'!$A$2:$G$101,{6},FALSE)</f>
        <v>123.46</v>
      </c>
      <c r="N1505">
        <f>VLOOKUP($J1505,'Product_Dim (2)'!$A$2:$G$101,7,FALSE)</f>
        <v>76</v>
      </c>
      <c r="O1505" t="s">
        <v>1772</v>
      </c>
      <c r="P1505" t="str">
        <f>VLOOKUP($O1505,'Store_Dim (2)'!$A$2:$E$21,2,FALSE)</f>
        <v>Hill, Wagner and Ballard</v>
      </c>
      <c r="Q1505" t="str">
        <f>VLOOKUP(Table6[[#This Row],[Store_ID]],Table4[],3,FALSE)</f>
        <v>East</v>
      </c>
      <c r="R1505" t="str">
        <f>VLOOKUP(Table6[[#This Row],[Store_ID]],Table4[],4,FALSE)</f>
        <v>East Davidville</v>
      </c>
      <c r="S1505" t="str">
        <f>VLOOKUP(Table6[[#This Row],[Store_ID]],Table4[],5,FALSE)</f>
        <v>Online</v>
      </c>
      <c r="T1505">
        <v>1</v>
      </c>
      <c r="U1505" s="6">
        <v>251.99</v>
      </c>
      <c r="V1505" s="10">
        <v>0.09</v>
      </c>
      <c r="W1505" t="s">
        <v>1807</v>
      </c>
      <c r="X1505" s="6">
        <v>229.3109</v>
      </c>
      <c r="AE1505"/>
    </row>
    <row r="1506" spans="1:31" x14ac:dyDescent="0.25">
      <c r="A1506" t="s">
        <v>3313</v>
      </c>
      <c r="B1506" t="str">
        <f>VLOOKUP(Table6[[#This Row],[Customer_ID]],Table1[[Customer_ID]:[Name]],2,FALSE)</f>
        <v>Lisa Young</v>
      </c>
      <c r="C1506" t="str">
        <f>VLOOKUP(Table6[[#This Row],[Customer_ID]],Table1[[Customer_ID]:[City]],5,FALSE)</f>
        <v>Maybury</v>
      </c>
      <c r="D1506">
        <f>VLOOKUP(Table6[[#This Row],[Customer_ID]],Table1[],3,FALSE)</f>
        <v>38</v>
      </c>
      <c r="E1506" t="str">
        <f>VLOOKUP(Table6[[#This Row],[Customer_ID]],Table1[],4,FALSE)</f>
        <v>Male</v>
      </c>
      <c r="F1506" t="str">
        <f>VLOOKUP(Table6[[#This Row],[Customer_ID]],Table1[],6,FALSE)</f>
        <v>Georgia</v>
      </c>
      <c r="G1506" t="str">
        <f>VLOOKUP(Table6[[#This Row],[Customer_ID]],Table1[],8,FALSE)</f>
        <v>Platinum</v>
      </c>
      <c r="H1506" t="s">
        <v>710</v>
      </c>
      <c r="I1506" s="16">
        <v>45361</v>
      </c>
      <c r="J1506" t="s">
        <v>1565</v>
      </c>
      <c r="K1506" t="str">
        <f>VLOOKUP($J1506,'Product_Dim (2)'!$A$2:$G$101,{3,4,5,6},FALSE)</f>
        <v>Sports</v>
      </c>
      <c r="L1506" t="str">
        <f>VLOOKUP($J1506,'Product_Dim (2)'!$A$2:$G$101,{4,5,6},FALSE)</f>
        <v>Accessories</v>
      </c>
      <c r="M1506" s="6">
        <f t="array" ref="M1506">VLOOKUP($J1506,'Product_Dim (2)'!$A$2:$G$101,{6},FALSE)</f>
        <v>144.53</v>
      </c>
      <c r="N1506">
        <f>VLOOKUP($J1506,'Product_Dim (2)'!$A$2:$G$101,7,FALSE)</f>
        <v>367</v>
      </c>
      <c r="O1506" t="s">
        <v>1796</v>
      </c>
      <c r="P1506" t="str">
        <f>VLOOKUP($O1506,'Store_Dim (2)'!$A$2:$E$21,2,FALSE)</f>
        <v>Mann-Austin</v>
      </c>
      <c r="Q1506" t="str">
        <f>VLOOKUP(Table6[[#This Row],[Store_ID]],Table4[],3,FALSE)</f>
        <v>East</v>
      </c>
      <c r="R1506" t="str">
        <f>VLOOKUP(Table6[[#This Row],[Store_ID]],Table4[],4,FALSE)</f>
        <v>Vasquezborough</v>
      </c>
      <c r="S1506" t="str">
        <f>VLOOKUP(Table6[[#This Row],[Store_ID]],Table4[],5,FALSE)</f>
        <v>Online</v>
      </c>
      <c r="T1506">
        <v>1</v>
      </c>
      <c r="U1506" s="6">
        <v>259.2</v>
      </c>
      <c r="V1506" s="10">
        <v>0.27</v>
      </c>
      <c r="W1506" t="s">
        <v>1812</v>
      </c>
      <c r="X1506" s="6">
        <v>189.21600000000001</v>
      </c>
      <c r="AE1506"/>
    </row>
    <row r="1507" spans="1:31" x14ac:dyDescent="0.25">
      <c r="A1507" t="s">
        <v>3314</v>
      </c>
      <c r="B1507" t="str">
        <f>VLOOKUP(Table6[[#This Row],[Customer_ID]],Table1[[Customer_ID]:[Name]],2,FALSE)</f>
        <v>Shannon Turner</v>
      </c>
      <c r="C1507" t="str">
        <f>VLOOKUP(Table6[[#This Row],[Customer_ID]],Table1[[Customer_ID]:[City]],5,FALSE)</f>
        <v>West Jorge</v>
      </c>
      <c r="D1507">
        <f>VLOOKUP(Table6[[#This Row],[Customer_ID]],Table1[],3,FALSE)</f>
        <v>35</v>
      </c>
      <c r="E1507" t="str">
        <f>VLOOKUP(Table6[[#This Row],[Customer_ID]],Table1[],4,FALSE)</f>
        <v>Male</v>
      </c>
      <c r="F1507" t="str">
        <f>VLOOKUP(Table6[[#This Row],[Customer_ID]],Table1[],6,FALSE)</f>
        <v>Oklahoma</v>
      </c>
      <c r="G1507" t="str">
        <f>VLOOKUP(Table6[[#This Row],[Customer_ID]],Table1[],8,FALSE)</f>
        <v>Silver</v>
      </c>
      <c r="H1507" t="s">
        <v>1364</v>
      </c>
      <c r="I1507" s="16">
        <v>45235</v>
      </c>
      <c r="J1507" t="s">
        <v>1649</v>
      </c>
      <c r="K1507" t="str">
        <f>VLOOKUP($J1507,'Product_Dim (2)'!$A$2:$G$101,{3,4,5,6},FALSE)</f>
        <v>Beauty</v>
      </c>
      <c r="L1507" t="str">
        <f>VLOOKUP($J1507,'Product_Dim (2)'!$A$2:$G$101,{4,5,6},FALSE)</f>
        <v>Haircare</v>
      </c>
      <c r="M1507" s="6">
        <f t="array" ref="M1507">VLOOKUP($J1507,'Product_Dim (2)'!$A$2:$G$101,{6},FALSE)</f>
        <v>17.309999999999999</v>
      </c>
      <c r="N1507">
        <f>VLOOKUP($J1507,'Product_Dim (2)'!$A$2:$G$101,7,FALSE)</f>
        <v>399</v>
      </c>
      <c r="O1507" t="s">
        <v>1784</v>
      </c>
      <c r="P1507" t="str">
        <f>VLOOKUP($O1507,'Store_Dim (2)'!$A$2:$E$21,2,FALSE)</f>
        <v>Shelton PLC</v>
      </c>
      <c r="Q1507" t="str">
        <f>VLOOKUP(Table6[[#This Row],[Store_ID]],Table4[],3,FALSE)</f>
        <v>North</v>
      </c>
      <c r="R1507" t="str">
        <f>VLOOKUP(Table6[[#This Row],[Store_ID]],Table4[],4,FALSE)</f>
        <v>East Jenniferstad</v>
      </c>
      <c r="S1507" t="str">
        <f>VLOOKUP(Table6[[#This Row],[Store_ID]],Table4[],5,FALSE)</f>
        <v>Flagship</v>
      </c>
      <c r="T1507">
        <v>1</v>
      </c>
      <c r="U1507" s="6">
        <v>935.66</v>
      </c>
      <c r="V1507" s="10">
        <v>0.26</v>
      </c>
      <c r="W1507" t="s">
        <v>1809</v>
      </c>
      <c r="X1507" s="6">
        <v>692.38839999999993</v>
      </c>
      <c r="AE1507"/>
    </row>
    <row r="1508" spans="1:31" x14ac:dyDescent="0.25">
      <c r="A1508" t="s">
        <v>3315</v>
      </c>
      <c r="B1508" t="str">
        <f>VLOOKUP(Table6[[#This Row],[Customer_ID]],Table1[[Customer_ID]:[Name]],2,FALSE)</f>
        <v>James Foster</v>
      </c>
      <c r="C1508" t="str">
        <f>VLOOKUP(Table6[[#This Row],[Customer_ID]],Table1[[Customer_ID]:[City]],5,FALSE)</f>
        <v>East Audrey</v>
      </c>
      <c r="D1508">
        <f>VLOOKUP(Table6[[#This Row],[Customer_ID]],Table1[],3,FALSE)</f>
        <v>19</v>
      </c>
      <c r="E1508" t="str">
        <f>VLOOKUP(Table6[[#This Row],[Customer_ID]],Table1[],4,FALSE)</f>
        <v>Male</v>
      </c>
      <c r="F1508" t="str">
        <f>VLOOKUP(Table6[[#This Row],[Customer_ID]],Table1[],6,FALSE)</f>
        <v>Utah</v>
      </c>
      <c r="G1508" t="str">
        <f>VLOOKUP(Table6[[#This Row],[Customer_ID]],Table1[],8,FALSE)</f>
        <v>Gold</v>
      </c>
      <c r="H1508" t="s">
        <v>1430</v>
      </c>
      <c r="I1508" s="16">
        <v>45864</v>
      </c>
      <c r="J1508" t="s">
        <v>1601</v>
      </c>
      <c r="K1508" t="str">
        <f>VLOOKUP($J1508,'Product_Dim (2)'!$A$2:$G$101,{3,4,5,6},FALSE)</f>
        <v>Home</v>
      </c>
      <c r="L1508" t="str">
        <f>VLOOKUP($J1508,'Product_Dim (2)'!$A$2:$G$101,{4,5,6},FALSE)</f>
        <v>Lighting</v>
      </c>
      <c r="M1508" s="6">
        <f t="array" ref="M1508">VLOOKUP($J1508,'Product_Dim (2)'!$A$2:$G$101,{6},FALSE)</f>
        <v>382.22</v>
      </c>
      <c r="N1508">
        <f>VLOOKUP($J1508,'Product_Dim (2)'!$A$2:$G$101,7,FALSE)</f>
        <v>329</v>
      </c>
      <c r="O1508" t="s">
        <v>1765</v>
      </c>
      <c r="P1508" t="str">
        <f>VLOOKUP($O1508,'Store_Dim (2)'!$A$2:$E$21,2,FALSE)</f>
        <v>Bean, Jones and Park</v>
      </c>
      <c r="Q1508" t="str">
        <f>VLOOKUP(Table6[[#This Row],[Store_ID]],Table4[],3,FALSE)</f>
        <v>West</v>
      </c>
      <c r="R1508" t="str">
        <f>VLOOKUP(Table6[[#This Row],[Store_ID]],Table4[],4,FALSE)</f>
        <v>Thompsonborough</v>
      </c>
      <c r="S1508" t="str">
        <f>VLOOKUP(Table6[[#This Row],[Store_ID]],Table4[],5,FALSE)</f>
        <v>Online</v>
      </c>
      <c r="T1508">
        <v>4</v>
      </c>
      <c r="U1508" s="6">
        <v>480.75</v>
      </c>
      <c r="V1508" s="10">
        <v>0.02</v>
      </c>
      <c r="W1508" t="s">
        <v>1807</v>
      </c>
      <c r="X1508" s="6">
        <v>1884.54</v>
      </c>
      <c r="AE1508"/>
    </row>
    <row r="1509" spans="1:31" x14ac:dyDescent="0.25">
      <c r="A1509" t="s">
        <v>3316</v>
      </c>
      <c r="B1509" t="str">
        <f>VLOOKUP(Table6[[#This Row],[Customer_ID]],Table1[[Customer_ID]:[Name]],2,FALSE)</f>
        <v>Gregory Allen</v>
      </c>
      <c r="C1509" t="str">
        <f>VLOOKUP(Table6[[#This Row],[Customer_ID]],Table1[[Customer_ID]:[City]],5,FALSE)</f>
        <v>West Bruce</v>
      </c>
      <c r="D1509">
        <f>VLOOKUP(Table6[[#This Row],[Customer_ID]],Table1[],3,FALSE)</f>
        <v>20</v>
      </c>
      <c r="E1509" t="str">
        <f>VLOOKUP(Table6[[#This Row],[Customer_ID]],Table1[],4,FALSE)</f>
        <v>Female</v>
      </c>
      <c r="F1509" t="str">
        <f>VLOOKUP(Table6[[#This Row],[Customer_ID]],Table1[],6,FALSE)</f>
        <v>Vermont</v>
      </c>
      <c r="G1509" t="str">
        <f>VLOOKUP(Table6[[#This Row],[Customer_ID]],Table1[],8,FALSE)</f>
        <v>Platinum</v>
      </c>
      <c r="H1509" t="s">
        <v>1141</v>
      </c>
      <c r="I1509" s="16">
        <v>45681</v>
      </c>
      <c r="J1509" t="s">
        <v>1693</v>
      </c>
      <c r="K1509" t="str">
        <f>VLOOKUP($J1509,'Product_Dim (2)'!$A$2:$G$101,{3,4,5,6},FALSE)</f>
        <v>Sports</v>
      </c>
      <c r="L1509" t="str">
        <f>VLOOKUP($J1509,'Product_Dim (2)'!$A$2:$G$101,{4,5,6},FALSE)</f>
        <v>Equipment</v>
      </c>
      <c r="M1509" s="6">
        <f t="array" ref="M1509">VLOOKUP($J1509,'Product_Dim (2)'!$A$2:$G$101,{6},FALSE)</f>
        <v>285.54000000000002</v>
      </c>
      <c r="N1509">
        <f>VLOOKUP($J1509,'Product_Dim (2)'!$A$2:$G$101,7,FALSE)</f>
        <v>358</v>
      </c>
      <c r="O1509" t="s">
        <v>1784</v>
      </c>
      <c r="P1509" t="str">
        <f>VLOOKUP($O1509,'Store_Dim (2)'!$A$2:$E$21,2,FALSE)</f>
        <v>Shelton PLC</v>
      </c>
      <c r="Q1509" t="str">
        <f>VLOOKUP(Table6[[#This Row],[Store_ID]],Table4[],3,FALSE)</f>
        <v>North</v>
      </c>
      <c r="R1509" t="str">
        <f>VLOOKUP(Table6[[#This Row],[Store_ID]],Table4[],4,FALSE)</f>
        <v>East Jenniferstad</v>
      </c>
      <c r="S1509" t="str">
        <f>VLOOKUP(Table6[[#This Row],[Store_ID]],Table4[],5,FALSE)</f>
        <v>Flagship</v>
      </c>
      <c r="T1509">
        <v>2</v>
      </c>
      <c r="U1509" s="6">
        <v>457.83</v>
      </c>
      <c r="V1509" s="10">
        <v>0.01</v>
      </c>
      <c r="W1509" t="s">
        <v>1812</v>
      </c>
      <c r="X1509" s="6">
        <v>906.50339999999994</v>
      </c>
      <c r="AE1509"/>
    </row>
    <row r="1510" spans="1:31" x14ac:dyDescent="0.25">
      <c r="A1510" t="s">
        <v>3317</v>
      </c>
      <c r="B1510" t="str">
        <f>VLOOKUP(Table6[[#This Row],[Customer_ID]],Table1[[Customer_ID]:[Name]],2,FALSE)</f>
        <v>Daniel Rivas</v>
      </c>
      <c r="C1510" t="str">
        <f>VLOOKUP(Table6[[#This Row],[Customer_ID]],Table1[[Customer_ID]:[City]],5,FALSE)</f>
        <v>Dominiquefort</v>
      </c>
      <c r="D1510">
        <f>VLOOKUP(Table6[[#This Row],[Customer_ID]],Table1[],3,FALSE)</f>
        <v>39</v>
      </c>
      <c r="E1510" t="str">
        <f>VLOOKUP(Table6[[#This Row],[Customer_ID]],Table1[],4,FALSE)</f>
        <v>Female</v>
      </c>
      <c r="F1510" t="str">
        <f>VLOOKUP(Table6[[#This Row],[Customer_ID]],Table1[],6,FALSE)</f>
        <v>Georgia</v>
      </c>
      <c r="G1510" t="str">
        <f>VLOOKUP(Table6[[#This Row],[Customer_ID]],Table1[],8,FALSE)</f>
        <v>Silver</v>
      </c>
      <c r="H1510" t="s">
        <v>542</v>
      </c>
      <c r="I1510" s="16">
        <v>45905</v>
      </c>
      <c r="J1510" t="s">
        <v>1627</v>
      </c>
      <c r="K1510" t="str">
        <f>VLOOKUP($J1510,'Product_Dim (2)'!$A$2:$G$101,{3,4,5,6},FALSE)</f>
        <v>Electronics</v>
      </c>
      <c r="L1510" t="str">
        <f>VLOOKUP($J1510,'Product_Dim (2)'!$A$2:$G$101,{4,5,6},FALSE)</f>
        <v>Accessories</v>
      </c>
      <c r="M1510" s="6">
        <f t="array" ref="M1510">VLOOKUP($J1510,'Product_Dim (2)'!$A$2:$G$101,{6},FALSE)</f>
        <v>177.98</v>
      </c>
      <c r="N1510">
        <f>VLOOKUP($J1510,'Product_Dim (2)'!$A$2:$G$101,7,FALSE)</f>
        <v>103</v>
      </c>
      <c r="O1510" t="s">
        <v>1782</v>
      </c>
      <c r="P1510" t="str">
        <f>VLOOKUP($O1510,'Store_Dim (2)'!$A$2:$E$21,2,FALSE)</f>
        <v>Mcdonald Inc</v>
      </c>
      <c r="Q1510" t="str">
        <f>VLOOKUP(Table6[[#This Row],[Store_ID]],Table4[],3,FALSE)</f>
        <v>South</v>
      </c>
      <c r="R1510" t="str">
        <f>VLOOKUP(Table6[[#This Row],[Store_ID]],Table4[],4,FALSE)</f>
        <v>Christopherland</v>
      </c>
      <c r="S1510" t="str">
        <f>VLOOKUP(Table6[[#This Row],[Store_ID]],Table4[],5,FALSE)</f>
        <v>Outlet</v>
      </c>
      <c r="T1510">
        <v>1</v>
      </c>
      <c r="U1510" s="6">
        <v>994.63</v>
      </c>
      <c r="V1510" s="10">
        <v>0.28000000000000003</v>
      </c>
      <c r="W1510" t="s">
        <v>1807</v>
      </c>
      <c r="X1510" s="6">
        <v>716.1336</v>
      </c>
      <c r="AE1510"/>
    </row>
    <row r="1511" spans="1:31" x14ac:dyDescent="0.25">
      <c r="A1511" t="s">
        <v>3318</v>
      </c>
      <c r="B1511" t="str">
        <f>VLOOKUP(Table6[[#This Row],[Customer_ID]],Table1[[Customer_ID]:[Name]],2,FALSE)</f>
        <v>Laura Soto</v>
      </c>
      <c r="C1511" t="str">
        <f>VLOOKUP(Table6[[#This Row],[Customer_ID]],Table1[[Customer_ID]:[City]],5,FALSE)</f>
        <v>Rodriguezton</v>
      </c>
      <c r="D1511">
        <f>VLOOKUP(Table6[[#This Row],[Customer_ID]],Table1[],3,FALSE)</f>
        <v>57</v>
      </c>
      <c r="E1511" t="str">
        <f>VLOOKUP(Table6[[#This Row],[Customer_ID]],Table1[],4,FALSE)</f>
        <v>Female</v>
      </c>
      <c r="F1511" t="str">
        <f>VLOOKUP(Table6[[#This Row],[Customer_ID]],Table1[],6,FALSE)</f>
        <v>Michigan</v>
      </c>
      <c r="G1511" t="str">
        <f>VLOOKUP(Table6[[#This Row],[Customer_ID]],Table1[],8,FALSE)</f>
        <v>Platinum</v>
      </c>
      <c r="H1511" t="s">
        <v>779</v>
      </c>
      <c r="I1511" s="16">
        <v>45765</v>
      </c>
      <c r="J1511" t="s">
        <v>1711</v>
      </c>
      <c r="K1511" t="str">
        <f>VLOOKUP($J1511,'Product_Dim (2)'!$A$2:$G$101,{3,4,5,6},FALSE)</f>
        <v>Electronics</v>
      </c>
      <c r="L1511" t="str">
        <f>VLOOKUP($J1511,'Product_Dim (2)'!$A$2:$G$101,{4,5,6},FALSE)</f>
        <v>Accessories</v>
      </c>
      <c r="M1511" s="6">
        <f t="array" ref="M1511">VLOOKUP($J1511,'Product_Dim (2)'!$A$2:$G$101,{6},FALSE)</f>
        <v>340.14</v>
      </c>
      <c r="N1511">
        <f>VLOOKUP($J1511,'Product_Dim (2)'!$A$2:$G$101,7,FALSE)</f>
        <v>361</v>
      </c>
      <c r="O1511" t="s">
        <v>1735</v>
      </c>
      <c r="P1511" t="str">
        <f>VLOOKUP($O1511,'Store_Dim (2)'!$A$2:$E$21,2,FALSE)</f>
        <v>Rivera-Warner</v>
      </c>
      <c r="Q1511" t="str">
        <f>VLOOKUP(Table6[[#This Row],[Store_ID]],Table4[],3,FALSE)</f>
        <v>East</v>
      </c>
      <c r="R1511" t="str">
        <f>VLOOKUP(Table6[[#This Row],[Store_ID]],Table4[],4,FALSE)</f>
        <v>Washingtonfurt</v>
      </c>
      <c r="S1511" t="str">
        <f>VLOOKUP(Table6[[#This Row],[Store_ID]],Table4[],5,FALSE)</f>
        <v>Flagship</v>
      </c>
      <c r="T1511">
        <v>3</v>
      </c>
      <c r="U1511" s="6">
        <v>65.569999999999993</v>
      </c>
      <c r="V1511" s="10">
        <v>0.3</v>
      </c>
      <c r="W1511" t="s">
        <v>1812</v>
      </c>
      <c r="X1511" s="6">
        <v>137.697</v>
      </c>
      <c r="AE1511"/>
    </row>
    <row r="1512" spans="1:31" x14ac:dyDescent="0.25">
      <c r="A1512" t="s">
        <v>3319</v>
      </c>
      <c r="B1512" t="str">
        <f>VLOOKUP(Table6[[#This Row],[Customer_ID]],Table1[[Customer_ID]:[Name]],2,FALSE)</f>
        <v>John Lawson</v>
      </c>
      <c r="C1512" t="str">
        <f>VLOOKUP(Table6[[#This Row],[Customer_ID]],Table1[[Customer_ID]:[City]],5,FALSE)</f>
        <v>New Juliemouth</v>
      </c>
      <c r="D1512">
        <f>VLOOKUP(Table6[[#This Row],[Customer_ID]],Table1[],3,FALSE)</f>
        <v>41</v>
      </c>
      <c r="E1512" t="str">
        <f>VLOOKUP(Table6[[#This Row],[Customer_ID]],Table1[],4,FALSE)</f>
        <v>Female</v>
      </c>
      <c r="F1512" t="str">
        <f>VLOOKUP(Table6[[#This Row],[Customer_ID]],Table1[],6,FALSE)</f>
        <v>North Carolina</v>
      </c>
      <c r="G1512" t="str">
        <f>VLOOKUP(Table6[[#This Row],[Customer_ID]],Table1[],8,FALSE)</f>
        <v>Platinum</v>
      </c>
      <c r="H1512" t="s">
        <v>530</v>
      </c>
      <c r="I1512" s="16">
        <v>45821</v>
      </c>
      <c r="J1512" t="s">
        <v>1647</v>
      </c>
      <c r="K1512" t="str">
        <f>VLOOKUP($J1512,'Product_Dim (2)'!$A$2:$G$101,{3,4,5,6},FALSE)</f>
        <v>Clothing</v>
      </c>
      <c r="L1512" t="str">
        <f>VLOOKUP($J1512,'Product_Dim (2)'!$A$2:$G$101,{4,5,6},FALSE)</f>
        <v>Accessories</v>
      </c>
      <c r="M1512" s="6">
        <f t="array" ref="M1512">VLOOKUP($J1512,'Product_Dim (2)'!$A$2:$G$101,{6},FALSE)</f>
        <v>113.83</v>
      </c>
      <c r="N1512">
        <f>VLOOKUP($J1512,'Product_Dim (2)'!$A$2:$G$101,7,FALSE)</f>
        <v>485</v>
      </c>
      <c r="O1512" t="s">
        <v>1790</v>
      </c>
      <c r="P1512" t="str">
        <f>VLOOKUP($O1512,'Store_Dim (2)'!$A$2:$E$21,2,FALSE)</f>
        <v>Holloway Ltd</v>
      </c>
      <c r="Q1512" t="str">
        <f>VLOOKUP(Table6[[#This Row],[Store_ID]],Table4[],3,FALSE)</f>
        <v>North</v>
      </c>
      <c r="R1512" t="str">
        <f>VLOOKUP(Table6[[#This Row],[Store_ID]],Table4[],4,FALSE)</f>
        <v>Bensonhaven</v>
      </c>
      <c r="S1512" t="str">
        <f>VLOOKUP(Table6[[#This Row],[Store_ID]],Table4[],5,FALSE)</f>
        <v>Flagship</v>
      </c>
      <c r="T1512">
        <v>3</v>
      </c>
      <c r="U1512" s="6">
        <v>622.98</v>
      </c>
      <c r="V1512" s="10">
        <v>0.28000000000000003</v>
      </c>
      <c r="W1512" t="s">
        <v>1809</v>
      </c>
      <c r="X1512" s="6">
        <v>1345.6368</v>
      </c>
      <c r="AE1512"/>
    </row>
    <row r="1513" spans="1:31" x14ac:dyDescent="0.25">
      <c r="A1513" t="s">
        <v>3320</v>
      </c>
      <c r="B1513" t="str">
        <f>VLOOKUP(Table6[[#This Row],[Customer_ID]],Table1[[Customer_ID]:[Name]],2,FALSE)</f>
        <v>Veronica Newman</v>
      </c>
      <c r="C1513" t="str">
        <f>VLOOKUP(Table6[[#This Row],[Customer_ID]],Table1[[Customer_ID]:[City]],5,FALSE)</f>
        <v>New Daniel</v>
      </c>
      <c r="D1513">
        <f>VLOOKUP(Table6[[#This Row],[Customer_ID]],Table1[],3,FALSE)</f>
        <v>48</v>
      </c>
      <c r="E1513" t="str">
        <f>VLOOKUP(Table6[[#This Row],[Customer_ID]],Table1[],4,FALSE)</f>
        <v>Male</v>
      </c>
      <c r="F1513" t="str">
        <f>VLOOKUP(Table6[[#This Row],[Customer_ID]],Table1[],6,FALSE)</f>
        <v>Delaware</v>
      </c>
      <c r="G1513" t="str">
        <f>VLOOKUP(Table6[[#This Row],[Customer_ID]],Table1[],8,FALSE)</f>
        <v>Platinum</v>
      </c>
      <c r="H1513" t="s">
        <v>794</v>
      </c>
      <c r="I1513" s="16">
        <v>45691</v>
      </c>
      <c r="J1513" t="s">
        <v>1641</v>
      </c>
      <c r="K1513" t="str">
        <f>VLOOKUP($J1513,'Product_Dim (2)'!$A$2:$G$101,{3,4,5,6},FALSE)</f>
        <v>Home</v>
      </c>
      <c r="L1513" t="str">
        <f>VLOOKUP($J1513,'Product_Dim (2)'!$A$2:$G$101,{4,5,6},FALSE)</f>
        <v>Decor</v>
      </c>
      <c r="M1513" s="6">
        <f t="array" ref="M1513">VLOOKUP($J1513,'Product_Dim (2)'!$A$2:$G$101,{6},FALSE)</f>
        <v>81.75</v>
      </c>
      <c r="N1513">
        <f ca="1">VLOOKUP($J1513,'Product_Dim (2)'!$A$2:$G$101,7,FALSE)</f>
        <v>0</v>
      </c>
      <c r="O1513" t="s">
        <v>1780</v>
      </c>
      <c r="P1513" t="str">
        <f>VLOOKUP($O1513,'Store_Dim (2)'!$A$2:$E$21,2,FALSE)</f>
        <v>Gardner, Humphrey and Contreras</v>
      </c>
      <c r="Q1513" t="str">
        <f>VLOOKUP(Table6[[#This Row],[Store_ID]],Table4[],3,FALSE)</f>
        <v>East</v>
      </c>
      <c r="R1513" t="str">
        <f>VLOOKUP(Table6[[#This Row],[Store_ID]],Table4[],4,FALSE)</f>
        <v>Johnsonville</v>
      </c>
      <c r="S1513" t="str">
        <f>VLOOKUP(Table6[[#This Row],[Store_ID]],Table4[],5,FALSE)</f>
        <v>Flagship</v>
      </c>
      <c r="T1513">
        <v>1</v>
      </c>
      <c r="U1513" s="6">
        <v>170.68</v>
      </c>
      <c r="V1513" s="10">
        <v>0.13</v>
      </c>
      <c r="W1513" t="s">
        <v>1809</v>
      </c>
      <c r="X1513" s="6">
        <v>148.49160000000001</v>
      </c>
      <c r="AE1513"/>
    </row>
    <row r="1514" spans="1:31" x14ac:dyDescent="0.25">
      <c r="A1514" t="s">
        <v>3321</v>
      </c>
      <c r="B1514" t="str">
        <f>VLOOKUP(Table6[[#This Row],[Customer_ID]],Table1[[Customer_ID]:[Name]],2,FALSE)</f>
        <v>Samantha Walker</v>
      </c>
      <c r="C1514" t="str">
        <f>VLOOKUP(Table6[[#This Row],[Customer_ID]],Table1[[Customer_ID]:[City]],5,FALSE)</f>
        <v>Timothyburgh</v>
      </c>
      <c r="D1514">
        <f>VLOOKUP(Table6[[#This Row],[Customer_ID]],Table1[],3,FALSE)</f>
        <v>30</v>
      </c>
      <c r="E1514" t="str">
        <f>VLOOKUP(Table6[[#This Row],[Customer_ID]],Table1[],4,FALSE)</f>
        <v>Female</v>
      </c>
      <c r="F1514" t="str">
        <f>VLOOKUP(Table6[[#This Row],[Customer_ID]],Table1[],6,FALSE)</f>
        <v>Louisiana</v>
      </c>
      <c r="G1514" t="str">
        <f>VLOOKUP(Table6[[#This Row],[Customer_ID]],Table1[],8,FALSE)</f>
        <v>Platinum</v>
      </c>
      <c r="H1514" t="s">
        <v>339</v>
      </c>
      <c r="I1514" s="16">
        <v>45860</v>
      </c>
      <c r="J1514" t="s">
        <v>1543</v>
      </c>
      <c r="K1514" t="str">
        <f>VLOOKUP($J1514,'Product_Dim (2)'!$A$2:$G$101,{3,4,5,6},FALSE)</f>
        <v>Home</v>
      </c>
      <c r="L1514" t="str">
        <f>VLOOKUP($J1514,'Product_Dim (2)'!$A$2:$G$101,{4,5,6},FALSE)</f>
        <v>Lighting</v>
      </c>
      <c r="M1514" s="6">
        <f t="array" ref="M1514">VLOOKUP($J1514,'Product_Dim (2)'!$A$2:$G$101,{6},FALSE)</f>
        <v>218.86</v>
      </c>
      <c r="N1514">
        <f>VLOOKUP($J1514,'Product_Dim (2)'!$A$2:$G$101,7,FALSE)</f>
        <v>170</v>
      </c>
      <c r="O1514" t="s">
        <v>1765</v>
      </c>
      <c r="P1514" t="str">
        <f>VLOOKUP($O1514,'Store_Dim (2)'!$A$2:$E$21,2,FALSE)</f>
        <v>Bean, Jones and Park</v>
      </c>
      <c r="Q1514" t="str">
        <f>VLOOKUP(Table6[[#This Row],[Store_ID]],Table4[],3,FALSE)</f>
        <v>West</v>
      </c>
      <c r="R1514" t="str">
        <f>VLOOKUP(Table6[[#This Row],[Store_ID]],Table4[],4,FALSE)</f>
        <v>Thompsonborough</v>
      </c>
      <c r="S1514" t="str">
        <f>VLOOKUP(Table6[[#This Row],[Store_ID]],Table4[],5,FALSE)</f>
        <v>Online</v>
      </c>
      <c r="T1514">
        <v>4</v>
      </c>
      <c r="U1514" s="6">
        <v>797.83</v>
      </c>
      <c r="V1514" s="10">
        <v>0.08</v>
      </c>
      <c r="W1514" t="s">
        <v>1807</v>
      </c>
      <c r="X1514" s="6">
        <v>2936.0144</v>
      </c>
      <c r="AE1514"/>
    </row>
    <row r="1515" spans="1:31" x14ac:dyDescent="0.25">
      <c r="A1515" t="s">
        <v>3322</v>
      </c>
      <c r="B1515" t="str">
        <f>VLOOKUP(Table6[[#This Row],[Customer_ID]],Table1[[Customer_ID]:[Name]],2,FALSE)</f>
        <v>Brittney Morgan</v>
      </c>
      <c r="C1515" t="str">
        <f>VLOOKUP(Table6[[#This Row],[Customer_ID]],Table1[[Customer_ID]:[City]],5,FALSE)</f>
        <v>Lake Kaylahaven</v>
      </c>
      <c r="D1515">
        <f>VLOOKUP(Table6[[#This Row],[Customer_ID]],Table1[],3,FALSE)</f>
        <v>24</v>
      </c>
      <c r="E1515" t="str">
        <f>VLOOKUP(Table6[[#This Row],[Customer_ID]],Table1[],4,FALSE)</f>
        <v>Male</v>
      </c>
      <c r="F1515" t="str">
        <f>VLOOKUP(Table6[[#This Row],[Customer_ID]],Table1[],6,FALSE)</f>
        <v>Alaska</v>
      </c>
      <c r="G1515" t="str">
        <f>VLOOKUP(Table6[[#This Row],[Customer_ID]],Table1[],8,FALSE)</f>
        <v>Gold</v>
      </c>
      <c r="H1515" t="s">
        <v>345</v>
      </c>
      <c r="I1515" s="16">
        <v>45922</v>
      </c>
      <c r="J1515" t="s">
        <v>1532</v>
      </c>
      <c r="K1515" t="str">
        <f>VLOOKUP($J1515,'Product_Dim (2)'!$A$2:$G$101,{3,4,5,6},FALSE)</f>
        <v>Clothing</v>
      </c>
      <c r="L1515" t="str">
        <f>VLOOKUP($J1515,'Product_Dim (2)'!$A$2:$G$101,{4,5,6},FALSE)</f>
        <v>Outerwear</v>
      </c>
      <c r="M1515" s="6">
        <f t="array" ref="M1515">VLOOKUP($J1515,'Product_Dim (2)'!$A$2:$G$101,{6},FALSE)</f>
        <v>265.73266666666666</v>
      </c>
      <c r="N1515">
        <f>VLOOKUP($J1515,'Product_Dim (2)'!$A$2:$G$101,7,FALSE)</f>
        <v>352</v>
      </c>
      <c r="O1515" t="s">
        <v>1787</v>
      </c>
      <c r="P1515" t="str">
        <f>VLOOKUP($O1515,'Store_Dim (2)'!$A$2:$E$21,2,FALSE)</f>
        <v>Frederick-Wright</v>
      </c>
      <c r="Q1515" t="str">
        <f>VLOOKUP(Table6[[#This Row],[Store_ID]],Table4[],3,FALSE)</f>
        <v>West</v>
      </c>
      <c r="R1515" t="str">
        <f>VLOOKUP(Table6[[#This Row],[Store_ID]],Table4[],4,FALSE)</f>
        <v>New Jimmymouth</v>
      </c>
      <c r="S1515" t="str">
        <f>VLOOKUP(Table6[[#This Row],[Store_ID]],Table4[],5,FALSE)</f>
        <v>Flagship</v>
      </c>
      <c r="T1515">
        <v>1</v>
      </c>
      <c r="U1515" s="6">
        <v>372.75</v>
      </c>
      <c r="V1515" s="10">
        <v>0.12</v>
      </c>
      <c r="W1515" t="s">
        <v>1807</v>
      </c>
      <c r="X1515" s="6">
        <v>328.02</v>
      </c>
      <c r="AE1515"/>
    </row>
    <row r="1516" spans="1:31" x14ac:dyDescent="0.25">
      <c r="A1516" t="s">
        <v>3323</v>
      </c>
      <c r="B1516" t="str">
        <f>VLOOKUP(Table6[[#This Row],[Customer_ID]],Table1[[Customer_ID]:[Name]],2,FALSE)</f>
        <v>Alexander Byrd</v>
      </c>
      <c r="C1516" t="str">
        <f>VLOOKUP(Table6[[#This Row],[Customer_ID]],Table1[[Customer_ID]:[City]],5,FALSE)</f>
        <v>Parkerview</v>
      </c>
      <c r="D1516">
        <f>VLOOKUP(Table6[[#This Row],[Customer_ID]],Table1[],3,FALSE)</f>
        <v>25</v>
      </c>
      <c r="E1516" t="str">
        <f>VLOOKUP(Table6[[#This Row],[Customer_ID]],Table1[],4,FALSE)</f>
        <v>Female</v>
      </c>
      <c r="F1516" t="str">
        <f>VLOOKUP(Table6[[#This Row],[Customer_ID]],Table1[],6,FALSE)</f>
        <v>New York</v>
      </c>
      <c r="G1516" t="str">
        <f>VLOOKUP(Table6[[#This Row],[Customer_ID]],Table1[],8,FALSE)</f>
        <v>Silver</v>
      </c>
      <c r="H1516" t="s">
        <v>1222</v>
      </c>
      <c r="I1516" s="16">
        <v>45477</v>
      </c>
      <c r="J1516" t="s">
        <v>1653</v>
      </c>
      <c r="K1516" t="str">
        <f>VLOOKUP($J1516,'Product_Dim (2)'!$A$2:$G$101,{3,4,5,6},FALSE)</f>
        <v>Sports</v>
      </c>
      <c r="L1516" t="str">
        <f>VLOOKUP($J1516,'Product_Dim (2)'!$A$2:$G$101,{4,5,6},FALSE)</f>
        <v>Equipment</v>
      </c>
      <c r="M1516" s="6">
        <f t="array" ref="M1516">VLOOKUP($J1516,'Product_Dim (2)'!$A$2:$G$101,{6},FALSE)</f>
        <v>103.45</v>
      </c>
      <c r="N1516">
        <f>VLOOKUP($J1516,'Product_Dim (2)'!$A$2:$G$101,7,FALSE)</f>
        <v>465</v>
      </c>
      <c r="O1516" t="s">
        <v>1752</v>
      </c>
      <c r="P1516" t="str">
        <f>VLOOKUP($O1516,'Store_Dim (2)'!$A$2:$E$21,2,FALSE)</f>
        <v>Alexander Group</v>
      </c>
      <c r="Q1516" t="str">
        <f>VLOOKUP(Table6[[#This Row],[Store_ID]],Table4[],3,FALSE)</f>
        <v>South</v>
      </c>
      <c r="R1516" t="str">
        <f>VLOOKUP(Table6[[#This Row],[Store_ID]],Table4[],4,FALSE)</f>
        <v>Port Sharon</v>
      </c>
      <c r="S1516" t="str">
        <f>VLOOKUP(Table6[[#This Row],[Store_ID]],Table4[],5,FALSE)</f>
        <v>Online</v>
      </c>
      <c r="T1516">
        <v>1</v>
      </c>
      <c r="U1516" s="6">
        <v>994.18</v>
      </c>
      <c r="V1516" s="10">
        <v>0.05</v>
      </c>
      <c r="W1516" t="s">
        <v>1809</v>
      </c>
      <c r="X1516" s="6">
        <v>944.47099999999989</v>
      </c>
      <c r="AE1516"/>
    </row>
    <row r="1517" spans="1:31" x14ac:dyDescent="0.25">
      <c r="A1517" t="s">
        <v>3324</v>
      </c>
      <c r="B1517" t="str">
        <f>VLOOKUP(Table6[[#This Row],[Customer_ID]],Table1[[Customer_ID]:[Name]],2,FALSE)</f>
        <v>Brittany Edwards Dds</v>
      </c>
      <c r="C1517" t="str">
        <f>VLOOKUP(Table6[[#This Row],[Customer_ID]],Table1[[Customer_ID]:[City]],5,FALSE)</f>
        <v>Aliciahaven</v>
      </c>
      <c r="D1517">
        <f>VLOOKUP(Table6[[#This Row],[Customer_ID]],Table1[],3,FALSE)</f>
        <v>42</v>
      </c>
      <c r="E1517" t="str">
        <f>VLOOKUP(Table6[[#This Row],[Customer_ID]],Table1[],4,FALSE)</f>
        <v>Female</v>
      </c>
      <c r="F1517" t="str">
        <f>VLOOKUP(Table6[[#This Row],[Customer_ID]],Table1[],6,FALSE)</f>
        <v>Kansas</v>
      </c>
      <c r="G1517" t="str">
        <f>VLOOKUP(Table6[[#This Row],[Customer_ID]],Table1[],8,FALSE)</f>
        <v>Platinum</v>
      </c>
      <c r="H1517" t="s">
        <v>1295</v>
      </c>
      <c r="I1517" s="16">
        <v>45504</v>
      </c>
      <c r="J1517" t="s">
        <v>1571</v>
      </c>
      <c r="K1517" t="str">
        <f>VLOOKUP($J1517,'Product_Dim (2)'!$A$2:$G$101,{3,4,5,6},FALSE)</f>
        <v>Sports</v>
      </c>
      <c r="L1517" t="str">
        <f>VLOOKUP($J1517,'Product_Dim (2)'!$A$2:$G$101,{4,5,6},FALSE)</f>
        <v>Accessories</v>
      </c>
      <c r="M1517" s="6">
        <f t="array" ref="M1517">VLOOKUP($J1517,'Product_Dim (2)'!$A$2:$G$101,{6},FALSE)</f>
        <v>131.51</v>
      </c>
      <c r="N1517">
        <f ca="1">VLOOKUP($J1517,'Product_Dim (2)'!$A$2:$G$101,7,FALSE)</f>
        <v>0</v>
      </c>
      <c r="O1517" t="s">
        <v>1780</v>
      </c>
      <c r="P1517" t="str">
        <f>VLOOKUP($O1517,'Store_Dim (2)'!$A$2:$E$21,2,FALSE)</f>
        <v>Gardner, Humphrey and Contreras</v>
      </c>
      <c r="Q1517" t="str">
        <f>VLOOKUP(Table6[[#This Row],[Store_ID]],Table4[],3,FALSE)</f>
        <v>East</v>
      </c>
      <c r="R1517" t="str">
        <f>VLOOKUP(Table6[[#This Row],[Store_ID]],Table4[],4,FALSE)</f>
        <v>Johnsonville</v>
      </c>
      <c r="S1517" t="str">
        <f>VLOOKUP(Table6[[#This Row],[Store_ID]],Table4[],5,FALSE)</f>
        <v>Flagship</v>
      </c>
      <c r="T1517">
        <v>1</v>
      </c>
      <c r="U1517" s="6">
        <v>136.12</v>
      </c>
      <c r="V1517" s="10">
        <v>7.0000000000000007E-2</v>
      </c>
      <c r="W1517" t="s">
        <v>1807</v>
      </c>
      <c r="X1517" s="6">
        <v>126.5916</v>
      </c>
      <c r="AE1517"/>
    </row>
    <row r="1518" spans="1:31" x14ac:dyDescent="0.25">
      <c r="A1518" t="s">
        <v>3325</v>
      </c>
      <c r="B1518" t="str">
        <f>VLOOKUP(Table6[[#This Row],[Customer_ID]],Table1[[Customer_ID]:[Name]],2,FALSE)</f>
        <v>Jessica Acevedo</v>
      </c>
      <c r="C1518" t="str">
        <f>VLOOKUP(Table6[[#This Row],[Customer_ID]],Table1[[Customer_ID]:[City]],5,FALSE)</f>
        <v>Amybury</v>
      </c>
      <c r="D1518">
        <f>VLOOKUP(Table6[[#This Row],[Customer_ID]],Table1[],3,FALSE)</f>
        <v>64</v>
      </c>
      <c r="E1518" t="str">
        <f>VLOOKUP(Table6[[#This Row],[Customer_ID]],Table1[],4,FALSE)</f>
        <v>Female</v>
      </c>
      <c r="F1518" t="str">
        <f>VLOOKUP(Table6[[#This Row],[Customer_ID]],Table1[],6,FALSE)</f>
        <v>Pennsylvania</v>
      </c>
      <c r="G1518" t="str">
        <f>VLOOKUP(Table6[[#This Row],[Customer_ID]],Table1[],8,FALSE)</f>
        <v>Bronze</v>
      </c>
      <c r="H1518" t="s">
        <v>124</v>
      </c>
      <c r="I1518" s="16">
        <v>45862</v>
      </c>
      <c r="J1518" t="s">
        <v>1635</v>
      </c>
      <c r="K1518" t="str">
        <f>VLOOKUP($J1518,'Product_Dim (2)'!$A$2:$G$101,{3,4,5,6},FALSE)</f>
        <v>Sports</v>
      </c>
      <c r="L1518" t="str">
        <f>VLOOKUP($J1518,'Product_Dim (2)'!$A$2:$G$101,{4,5,6},FALSE)</f>
        <v>Team Sports</v>
      </c>
      <c r="M1518" s="6">
        <f t="array" ref="M1518">VLOOKUP($J1518,'Product_Dim (2)'!$A$2:$G$101,{6},FALSE)</f>
        <v>212.26</v>
      </c>
      <c r="N1518">
        <f>VLOOKUP($J1518,'Product_Dim (2)'!$A$2:$G$101,7,FALSE)</f>
        <v>82</v>
      </c>
      <c r="O1518" t="s">
        <v>1793</v>
      </c>
      <c r="P1518" t="str">
        <f>VLOOKUP($O1518,'Store_Dim (2)'!$A$2:$E$21,2,FALSE)</f>
        <v>Guerrero-Schmitt</v>
      </c>
      <c r="Q1518" t="str">
        <f>VLOOKUP(Table6[[#This Row],[Store_ID]],Table4[],3,FALSE)</f>
        <v>East</v>
      </c>
      <c r="R1518" t="str">
        <f>VLOOKUP(Table6[[#This Row],[Store_ID]],Table4[],4,FALSE)</f>
        <v>East Stevechester</v>
      </c>
      <c r="S1518" t="str">
        <f>VLOOKUP(Table6[[#This Row],[Store_ID]],Table4[],5,FALSE)</f>
        <v>Flagship</v>
      </c>
      <c r="T1518">
        <v>3</v>
      </c>
      <c r="U1518" s="6">
        <v>634.45000000000005</v>
      </c>
      <c r="V1518" s="10">
        <v>0.17</v>
      </c>
      <c r="W1518" t="s">
        <v>1809</v>
      </c>
      <c r="X1518" s="6">
        <v>1579.7805000000001</v>
      </c>
      <c r="AE1518"/>
    </row>
    <row r="1519" spans="1:31" x14ac:dyDescent="0.25">
      <c r="A1519" t="s">
        <v>3326</v>
      </c>
      <c r="B1519" t="str">
        <f>VLOOKUP(Table6[[#This Row],[Customer_ID]],Table1[[Customer_ID]:[Name]],2,FALSE)</f>
        <v>Victor Mcintosh</v>
      </c>
      <c r="C1519" t="str">
        <f>VLOOKUP(Table6[[#This Row],[Customer_ID]],Table1[[Customer_ID]:[City]],5,FALSE)</f>
        <v>Tiffanyshire</v>
      </c>
      <c r="D1519">
        <f>VLOOKUP(Table6[[#This Row],[Customer_ID]],Table1[],3,FALSE)</f>
        <v>62</v>
      </c>
      <c r="E1519" t="str">
        <f>VLOOKUP(Table6[[#This Row],[Customer_ID]],Table1[],4,FALSE)</f>
        <v>Female</v>
      </c>
      <c r="F1519" t="str">
        <f>VLOOKUP(Table6[[#This Row],[Customer_ID]],Table1[],6,FALSE)</f>
        <v>Minnesota</v>
      </c>
      <c r="G1519" t="str">
        <f>VLOOKUP(Table6[[#This Row],[Customer_ID]],Table1[],8,FALSE)</f>
        <v>Bronze</v>
      </c>
      <c r="H1519" t="s">
        <v>1024</v>
      </c>
      <c r="I1519" s="16">
        <v>45579</v>
      </c>
      <c r="J1519" t="s">
        <v>1659</v>
      </c>
      <c r="K1519" t="str">
        <f>VLOOKUP($J1519,'Product_Dim (2)'!$A$2:$G$101,{3,4,5,6},FALSE)</f>
        <v>Beauty</v>
      </c>
      <c r="L1519" t="str">
        <f>VLOOKUP($J1519,'Product_Dim (2)'!$A$2:$G$101,{4,5,6},FALSE)</f>
        <v>Makeup</v>
      </c>
      <c r="M1519" s="6">
        <f t="array" ref="M1519">VLOOKUP($J1519,'Product_Dim (2)'!$A$2:$G$101,{6},FALSE)</f>
        <v>299.11</v>
      </c>
      <c r="N1519">
        <f>VLOOKUP($J1519,'Product_Dim (2)'!$A$2:$G$101,7,FALSE)</f>
        <v>118</v>
      </c>
      <c r="O1519" t="s">
        <v>1735</v>
      </c>
      <c r="P1519" t="str">
        <f>VLOOKUP($O1519,'Store_Dim (2)'!$A$2:$E$21,2,FALSE)</f>
        <v>Rivera-Warner</v>
      </c>
      <c r="Q1519" t="str">
        <f>VLOOKUP(Table6[[#This Row],[Store_ID]],Table4[],3,FALSE)</f>
        <v>East</v>
      </c>
      <c r="R1519" t="str">
        <f>VLOOKUP(Table6[[#This Row],[Store_ID]],Table4[],4,FALSE)</f>
        <v>Washingtonfurt</v>
      </c>
      <c r="S1519" t="str">
        <f>VLOOKUP(Table6[[#This Row],[Store_ID]],Table4[],5,FALSE)</f>
        <v>Flagship</v>
      </c>
      <c r="T1519">
        <v>4</v>
      </c>
      <c r="U1519" s="6">
        <v>179.62</v>
      </c>
      <c r="V1519" s="10">
        <v>0.05</v>
      </c>
      <c r="W1519" t="s">
        <v>1807</v>
      </c>
      <c r="X1519" s="6">
        <v>682.55600000000004</v>
      </c>
      <c r="AE1519"/>
    </row>
    <row r="1520" spans="1:31" x14ac:dyDescent="0.25">
      <c r="A1520" t="s">
        <v>3327</v>
      </c>
      <c r="B1520" t="str">
        <f>VLOOKUP(Table6[[#This Row],[Customer_ID]],Table1[[Customer_ID]:[Name]],2,FALSE)</f>
        <v>Lisa Chandler</v>
      </c>
      <c r="C1520" t="str">
        <f>VLOOKUP(Table6[[#This Row],[Customer_ID]],Table1[[Customer_ID]:[City]],5,FALSE)</f>
        <v>Port Richard</v>
      </c>
      <c r="D1520">
        <f>VLOOKUP(Table6[[#This Row],[Customer_ID]],Table1[],3,FALSE)</f>
        <v>29</v>
      </c>
      <c r="E1520" t="str">
        <f>VLOOKUP(Table6[[#This Row],[Customer_ID]],Table1[],4,FALSE)</f>
        <v>Male</v>
      </c>
      <c r="F1520" t="str">
        <f>VLOOKUP(Table6[[#This Row],[Customer_ID]],Table1[],6,FALSE)</f>
        <v>Montana</v>
      </c>
      <c r="G1520" t="str">
        <f>VLOOKUP(Table6[[#This Row],[Customer_ID]],Table1[],8,FALSE)</f>
        <v>Platinum</v>
      </c>
      <c r="H1520" t="s">
        <v>923</v>
      </c>
      <c r="I1520" s="16">
        <v>45658</v>
      </c>
      <c r="J1520" t="s">
        <v>1571</v>
      </c>
      <c r="K1520" t="str">
        <f>VLOOKUP($J1520,'Product_Dim (2)'!$A$2:$G$101,{3,4,5,6},FALSE)</f>
        <v>Sports</v>
      </c>
      <c r="L1520" t="str">
        <f>VLOOKUP($J1520,'Product_Dim (2)'!$A$2:$G$101,{4,5,6},FALSE)</f>
        <v>Accessories</v>
      </c>
      <c r="M1520" s="6">
        <f t="array" ref="M1520">VLOOKUP($J1520,'Product_Dim (2)'!$A$2:$G$101,{6},FALSE)</f>
        <v>131.51</v>
      </c>
      <c r="N1520">
        <f ca="1">VLOOKUP($J1520,'Product_Dim (2)'!$A$2:$G$101,7,FALSE)</f>
        <v>0</v>
      </c>
      <c r="O1520" t="s">
        <v>1793</v>
      </c>
      <c r="P1520" t="str">
        <f>VLOOKUP($O1520,'Store_Dim (2)'!$A$2:$E$21,2,FALSE)</f>
        <v>Guerrero-Schmitt</v>
      </c>
      <c r="Q1520" t="str">
        <f>VLOOKUP(Table6[[#This Row],[Store_ID]],Table4[],3,FALSE)</f>
        <v>East</v>
      </c>
      <c r="R1520" t="str">
        <f>VLOOKUP(Table6[[#This Row],[Store_ID]],Table4[],4,FALSE)</f>
        <v>East Stevechester</v>
      </c>
      <c r="S1520" t="str">
        <f>VLOOKUP(Table6[[#This Row],[Store_ID]],Table4[],5,FALSE)</f>
        <v>Flagship</v>
      </c>
      <c r="T1520">
        <v>4</v>
      </c>
      <c r="U1520" s="6">
        <v>558.83000000000004</v>
      </c>
      <c r="V1520" s="10">
        <v>0.16</v>
      </c>
      <c r="W1520" t="s">
        <v>1809</v>
      </c>
      <c r="X1520" s="6">
        <v>1877.6687999999999</v>
      </c>
      <c r="AE1520"/>
    </row>
    <row r="1521" spans="1:31" x14ac:dyDescent="0.25">
      <c r="A1521" t="s">
        <v>3328</v>
      </c>
      <c r="B1521" t="str">
        <f>VLOOKUP(Table6[[#This Row],[Customer_ID]],Table1[[Customer_ID]:[Name]],2,FALSE)</f>
        <v>Amy Wilson</v>
      </c>
      <c r="C1521" t="str">
        <f>VLOOKUP(Table6[[#This Row],[Customer_ID]],Table1[[Customer_ID]:[City]],5,FALSE)</f>
        <v>Morrisburgh</v>
      </c>
      <c r="D1521">
        <f>VLOOKUP(Table6[[#This Row],[Customer_ID]],Table1[],3,FALSE)</f>
        <v>44</v>
      </c>
      <c r="E1521" t="str">
        <f>VLOOKUP(Table6[[#This Row],[Customer_ID]],Table1[],4,FALSE)</f>
        <v>Female</v>
      </c>
      <c r="F1521" t="str">
        <f>VLOOKUP(Table6[[#This Row],[Customer_ID]],Table1[],6,FALSE)</f>
        <v>Indiana</v>
      </c>
      <c r="G1521" t="str">
        <f>VLOOKUP(Table6[[#This Row],[Customer_ID]],Table1[],8,FALSE)</f>
        <v>Platinum</v>
      </c>
      <c r="H1521" t="s">
        <v>562</v>
      </c>
      <c r="I1521" s="16">
        <v>45664</v>
      </c>
      <c r="J1521" t="s">
        <v>1719</v>
      </c>
      <c r="K1521" t="str">
        <f>VLOOKUP($J1521,'Product_Dim (2)'!$A$2:$G$101,{3,4,5,6},FALSE)</f>
        <v>Beauty</v>
      </c>
      <c r="L1521" t="str">
        <f>VLOOKUP($J1521,'Product_Dim (2)'!$A$2:$G$101,{4,5,6},FALSE)</f>
        <v>Skincare</v>
      </c>
      <c r="M1521" s="6">
        <f t="array" ref="M1521">VLOOKUP($J1521,'Product_Dim (2)'!$A$2:$G$101,{6},FALSE)</f>
        <v>358.47</v>
      </c>
      <c r="N1521">
        <f>VLOOKUP($J1521,'Product_Dim (2)'!$A$2:$G$101,7,FALSE)</f>
        <v>213</v>
      </c>
      <c r="O1521" t="s">
        <v>1759</v>
      </c>
      <c r="P1521" t="str">
        <f>VLOOKUP($O1521,'Store_Dim (2)'!$A$2:$E$21,2,FALSE)</f>
        <v>Benson-Elliott</v>
      </c>
      <c r="Q1521" t="str">
        <f>VLOOKUP(Table6[[#This Row],[Store_ID]],Table4[],3,FALSE)</f>
        <v>East</v>
      </c>
      <c r="R1521" t="str">
        <f>VLOOKUP(Table6[[#This Row],[Store_ID]],Table4[],4,FALSE)</f>
        <v>Port Josephberg</v>
      </c>
      <c r="S1521" t="str">
        <f>VLOOKUP(Table6[[#This Row],[Store_ID]],Table4[],5,FALSE)</f>
        <v>Online</v>
      </c>
      <c r="T1521">
        <v>2</v>
      </c>
      <c r="U1521" s="6">
        <v>859.74</v>
      </c>
      <c r="V1521" s="10">
        <v>0.25</v>
      </c>
      <c r="W1521" t="s">
        <v>1812</v>
      </c>
      <c r="X1521" s="6">
        <v>1289.6099999999999</v>
      </c>
      <c r="AE1521"/>
    </row>
    <row r="1522" spans="1:31" x14ac:dyDescent="0.25">
      <c r="A1522" t="s">
        <v>3329</v>
      </c>
      <c r="B1522" t="str">
        <f>VLOOKUP(Table6[[#This Row],[Customer_ID]],Table1[[Customer_ID]:[Name]],2,FALSE)</f>
        <v>Howard Summers</v>
      </c>
      <c r="C1522" t="str">
        <f>VLOOKUP(Table6[[#This Row],[Customer_ID]],Table1[[Customer_ID]:[City]],5,FALSE)</f>
        <v>East Linda</v>
      </c>
      <c r="D1522">
        <f>VLOOKUP(Table6[[#This Row],[Customer_ID]],Table1[],3,FALSE)</f>
        <v>53</v>
      </c>
      <c r="E1522" t="str">
        <f>VLOOKUP(Table6[[#This Row],[Customer_ID]],Table1[],4,FALSE)</f>
        <v>Female</v>
      </c>
      <c r="F1522" t="str">
        <f>VLOOKUP(Table6[[#This Row],[Customer_ID]],Table1[],6,FALSE)</f>
        <v>Rhode Island</v>
      </c>
      <c r="G1522" t="str">
        <f>VLOOKUP(Table6[[#This Row],[Customer_ID]],Table1[],8,FALSE)</f>
        <v>Bronze</v>
      </c>
      <c r="H1522" t="s">
        <v>370</v>
      </c>
      <c r="I1522" s="16">
        <v>45936</v>
      </c>
      <c r="J1522" t="s">
        <v>1661</v>
      </c>
      <c r="K1522" t="str">
        <f>VLOOKUP($J1522,'Product_Dim (2)'!$A$2:$G$101,{3,4,5,6},FALSE)</f>
        <v>Sports</v>
      </c>
      <c r="L1522" t="str">
        <f>VLOOKUP($J1522,'Product_Dim (2)'!$A$2:$G$101,{4,5,6},FALSE)</f>
        <v>Fitness</v>
      </c>
      <c r="M1522" s="6">
        <f t="array" ref="M1522">VLOOKUP($J1522,'Product_Dim (2)'!$A$2:$G$101,{6},FALSE)</f>
        <v>240.63</v>
      </c>
      <c r="N1522">
        <f>VLOOKUP($J1522,'Product_Dim (2)'!$A$2:$G$101,7,FALSE)</f>
        <v>423</v>
      </c>
      <c r="O1522" t="s">
        <v>1787</v>
      </c>
      <c r="P1522" t="str">
        <f>VLOOKUP($O1522,'Store_Dim (2)'!$A$2:$E$21,2,FALSE)</f>
        <v>Frederick-Wright</v>
      </c>
      <c r="Q1522" t="str">
        <f>VLOOKUP(Table6[[#This Row],[Store_ID]],Table4[],3,FALSE)</f>
        <v>West</v>
      </c>
      <c r="R1522" t="str">
        <f>VLOOKUP(Table6[[#This Row],[Store_ID]],Table4[],4,FALSE)</f>
        <v>New Jimmymouth</v>
      </c>
      <c r="S1522" t="str">
        <f>VLOOKUP(Table6[[#This Row],[Store_ID]],Table4[],5,FALSE)</f>
        <v>Flagship</v>
      </c>
      <c r="T1522">
        <v>3</v>
      </c>
      <c r="U1522" s="6">
        <v>578.47</v>
      </c>
      <c r="V1522" s="10">
        <v>0.06</v>
      </c>
      <c r="W1522" t="s">
        <v>1812</v>
      </c>
      <c r="X1522" s="6">
        <v>1631.2854</v>
      </c>
      <c r="AE1522"/>
    </row>
    <row r="1523" spans="1:31" x14ac:dyDescent="0.25">
      <c r="A1523" t="s">
        <v>3330</v>
      </c>
      <c r="B1523" t="str">
        <f>VLOOKUP(Table6[[#This Row],[Customer_ID]],Table1[[Customer_ID]:[Name]],2,FALSE)</f>
        <v>Wayne Mcpherson</v>
      </c>
      <c r="C1523" t="str">
        <f>VLOOKUP(Table6[[#This Row],[Customer_ID]],Table1[[Customer_ID]:[City]],5,FALSE)</f>
        <v>Edwardsfort</v>
      </c>
      <c r="D1523">
        <f>VLOOKUP(Table6[[#This Row],[Customer_ID]],Table1[],3,FALSE)</f>
        <v>56</v>
      </c>
      <c r="E1523" t="str">
        <f>VLOOKUP(Table6[[#This Row],[Customer_ID]],Table1[],4,FALSE)</f>
        <v>Female</v>
      </c>
      <c r="F1523" t="str">
        <f>VLOOKUP(Table6[[#This Row],[Customer_ID]],Table1[],6,FALSE)</f>
        <v>Minnesota</v>
      </c>
      <c r="G1523" t="str">
        <f>VLOOKUP(Table6[[#This Row],[Customer_ID]],Table1[],8,FALSE)</f>
        <v>Bronze</v>
      </c>
      <c r="H1523" t="s">
        <v>205</v>
      </c>
      <c r="I1523" s="16">
        <v>45344</v>
      </c>
      <c r="J1523" t="s">
        <v>1573</v>
      </c>
      <c r="K1523" t="str">
        <f>VLOOKUP($J1523,'Product_Dim (2)'!$A$2:$G$101,{3,4,5,6},FALSE)</f>
        <v>Home</v>
      </c>
      <c r="L1523" t="str">
        <f>VLOOKUP($J1523,'Product_Dim (2)'!$A$2:$G$101,{4,5,6},FALSE)</f>
        <v>Storage</v>
      </c>
      <c r="M1523" s="6">
        <f t="array" ref="M1523">VLOOKUP($J1523,'Product_Dim (2)'!$A$2:$G$101,{6},FALSE)</f>
        <v>123.46</v>
      </c>
      <c r="N1523">
        <f>VLOOKUP($J1523,'Product_Dim (2)'!$A$2:$G$101,7,FALSE)</f>
        <v>76</v>
      </c>
      <c r="O1523" t="s">
        <v>1777</v>
      </c>
      <c r="P1523" t="str">
        <f>VLOOKUP($O1523,'Store_Dim (2)'!$A$2:$E$21,2,FALSE)</f>
        <v>Thomas, Bridges and Harris</v>
      </c>
      <c r="Q1523" t="str">
        <f>VLOOKUP(Table6[[#This Row],[Store_ID]],Table4[],3,FALSE)</f>
        <v>North</v>
      </c>
      <c r="R1523" t="str">
        <f>VLOOKUP(Table6[[#This Row],[Store_ID]],Table4[],4,FALSE)</f>
        <v>Sabrinatown</v>
      </c>
      <c r="S1523" t="str">
        <f>VLOOKUP(Table6[[#This Row],[Store_ID]],Table4[],5,FALSE)</f>
        <v>Online</v>
      </c>
      <c r="T1523">
        <v>1</v>
      </c>
      <c r="U1523" s="6">
        <v>440.48</v>
      </c>
      <c r="V1523" s="10">
        <v>0.11</v>
      </c>
      <c r="W1523" t="s">
        <v>1812</v>
      </c>
      <c r="X1523" s="6">
        <v>392.02720000000011</v>
      </c>
      <c r="AE1523"/>
    </row>
    <row r="1524" spans="1:31" x14ac:dyDescent="0.25">
      <c r="A1524" t="s">
        <v>3331</v>
      </c>
      <c r="B1524" t="str">
        <f>VLOOKUP(Table6[[#This Row],[Customer_ID]],Table1[[Customer_ID]:[Name]],2,FALSE)</f>
        <v>John Scott</v>
      </c>
      <c r="C1524" t="str">
        <f>VLOOKUP(Table6[[#This Row],[Customer_ID]],Table1[[Customer_ID]:[City]],5,FALSE)</f>
        <v>South Christopher</v>
      </c>
      <c r="D1524">
        <f>VLOOKUP(Table6[[#This Row],[Customer_ID]],Table1[],3,FALSE)</f>
        <v>24</v>
      </c>
      <c r="E1524" t="str">
        <f>VLOOKUP(Table6[[#This Row],[Customer_ID]],Table1[],4,FALSE)</f>
        <v>Female</v>
      </c>
      <c r="F1524" t="str">
        <f>VLOOKUP(Table6[[#This Row],[Customer_ID]],Table1[],6,FALSE)</f>
        <v>Pennsylvania</v>
      </c>
      <c r="G1524" t="str">
        <f>VLOOKUP(Table6[[#This Row],[Customer_ID]],Table1[],8,FALSE)</f>
        <v>Bronze</v>
      </c>
      <c r="H1524" t="s">
        <v>75</v>
      </c>
      <c r="I1524" s="16">
        <v>45329</v>
      </c>
      <c r="J1524" t="s">
        <v>1563</v>
      </c>
      <c r="K1524" t="str">
        <f>VLOOKUP($J1524,'Product_Dim (2)'!$A$2:$G$101,{3,4,5,6},FALSE)</f>
        <v>Beauty</v>
      </c>
      <c r="L1524" t="str">
        <f>VLOOKUP($J1524,'Product_Dim (2)'!$A$2:$G$101,{4,5,6},FALSE)</f>
        <v>Grooming</v>
      </c>
      <c r="M1524" s="6">
        <f t="array" ref="M1524">VLOOKUP($J1524,'Product_Dim (2)'!$A$2:$G$101,{6},FALSE)</f>
        <v>337.42</v>
      </c>
      <c r="N1524">
        <f>VLOOKUP($J1524,'Product_Dim (2)'!$A$2:$G$101,7,FALSE)</f>
        <v>256</v>
      </c>
      <c r="O1524" t="s">
        <v>1796</v>
      </c>
      <c r="P1524" t="str">
        <f>VLOOKUP($O1524,'Store_Dim (2)'!$A$2:$E$21,2,FALSE)</f>
        <v>Mann-Austin</v>
      </c>
      <c r="Q1524" t="str">
        <f>VLOOKUP(Table6[[#This Row],[Store_ID]],Table4[],3,FALSE)</f>
        <v>East</v>
      </c>
      <c r="R1524" t="str">
        <f>VLOOKUP(Table6[[#This Row],[Store_ID]],Table4[],4,FALSE)</f>
        <v>Vasquezborough</v>
      </c>
      <c r="S1524" t="str">
        <f>VLOOKUP(Table6[[#This Row],[Store_ID]],Table4[],5,FALSE)</f>
        <v>Online</v>
      </c>
      <c r="T1524">
        <v>2</v>
      </c>
      <c r="U1524" s="6">
        <v>303.67</v>
      </c>
      <c r="V1524" s="10">
        <v>0.05</v>
      </c>
      <c r="W1524" t="s">
        <v>1809</v>
      </c>
      <c r="X1524" s="6">
        <v>576.97299999999996</v>
      </c>
      <c r="AE1524"/>
    </row>
    <row r="1525" spans="1:31" x14ac:dyDescent="0.25">
      <c r="A1525" t="s">
        <v>3332</v>
      </c>
      <c r="B1525" t="str">
        <f>VLOOKUP(Table6[[#This Row],[Customer_ID]],Table1[[Customer_ID]:[Name]],2,FALSE)</f>
        <v>John Jones</v>
      </c>
      <c r="C1525" t="str">
        <f>VLOOKUP(Table6[[#This Row],[Customer_ID]],Table1[[Customer_ID]:[City]],5,FALSE)</f>
        <v>North Michaelborough</v>
      </c>
      <c r="D1525">
        <f>VLOOKUP(Table6[[#This Row],[Customer_ID]],Table1[],3,FALSE)</f>
        <v>58</v>
      </c>
      <c r="E1525" t="str">
        <f>VLOOKUP(Table6[[#This Row],[Customer_ID]],Table1[],4,FALSE)</f>
        <v>Female</v>
      </c>
      <c r="F1525" t="str">
        <f>VLOOKUP(Table6[[#This Row],[Customer_ID]],Table1[],6,FALSE)</f>
        <v>Oregon</v>
      </c>
      <c r="G1525" t="str">
        <f>VLOOKUP(Table6[[#This Row],[Customer_ID]],Table1[],8,FALSE)</f>
        <v>Silver</v>
      </c>
      <c r="H1525" t="s">
        <v>1045</v>
      </c>
      <c r="I1525" s="16">
        <v>45895</v>
      </c>
      <c r="J1525" t="s">
        <v>1679</v>
      </c>
      <c r="K1525" t="str">
        <f>VLOOKUP($J1525,'Product_Dim (2)'!$A$2:$G$101,{3,4,5,6},FALSE)</f>
        <v>Electronics</v>
      </c>
      <c r="L1525" t="str">
        <f>VLOOKUP($J1525,'Product_Dim (2)'!$A$2:$G$101,{4,5,6},FALSE)</f>
        <v>Audio</v>
      </c>
      <c r="M1525" s="6">
        <f t="array" ref="M1525">VLOOKUP($J1525,'Product_Dim (2)'!$A$2:$G$101,{6},FALSE)</f>
        <v>403.71</v>
      </c>
      <c r="N1525">
        <f>VLOOKUP($J1525,'Product_Dim (2)'!$A$2:$G$101,7,FALSE)</f>
        <v>159</v>
      </c>
      <c r="O1525" t="s">
        <v>1782</v>
      </c>
      <c r="P1525" t="str">
        <f>VLOOKUP($O1525,'Store_Dim (2)'!$A$2:$E$21,2,FALSE)</f>
        <v>Mcdonald Inc</v>
      </c>
      <c r="Q1525" t="str">
        <f>VLOOKUP(Table6[[#This Row],[Store_ID]],Table4[],3,FALSE)</f>
        <v>South</v>
      </c>
      <c r="R1525" t="str">
        <f>VLOOKUP(Table6[[#This Row],[Store_ID]],Table4[],4,FALSE)</f>
        <v>Christopherland</v>
      </c>
      <c r="S1525" t="str">
        <f>VLOOKUP(Table6[[#This Row],[Store_ID]],Table4[],5,FALSE)</f>
        <v>Outlet</v>
      </c>
      <c r="T1525">
        <v>2</v>
      </c>
      <c r="U1525" s="6">
        <v>611.21</v>
      </c>
      <c r="V1525" s="10">
        <v>0.22</v>
      </c>
      <c r="W1525" t="s">
        <v>1812</v>
      </c>
      <c r="X1525" s="6">
        <v>953.48760000000004</v>
      </c>
      <c r="AE1525"/>
    </row>
    <row r="1526" spans="1:31" x14ac:dyDescent="0.25">
      <c r="A1526" t="s">
        <v>3333</v>
      </c>
      <c r="B1526" t="str">
        <f>VLOOKUP(Table6[[#This Row],[Customer_ID]],Table1[[Customer_ID]:[Name]],2,FALSE)</f>
        <v>Christina Garcia</v>
      </c>
      <c r="C1526" t="str">
        <f>VLOOKUP(Table6[[#This Row],[Customer_ID]],Table1[[Customer_ID]:[City]],5,FALSE)</f>
        <v>Clarkeside</v>
      </c>
      <c r="D1526">
        <f>VLOOKUP(Table6[[#This Row],[Customer_ID]],Table1[],3,FALSE)</f>
        <v>37</v>
      </c>
      <c r="E1526" t="str">
        <f>VLOOKUP(Table6[[#This Row],[Customer_ID]],Table1[],4,FALSE)</f>
        <v>Female</v>
      </c>
      <c r="F1526" t="str">
        <f>VLOOKUP(Table6[[#This Row],[Customer_ID]],Table1[],6,FALSE)</f>
        <v>Kansas</v>
      </c>
      <c r="G1526" t="str">
        <f>VLOOKUP(Table6[[#This Row],[Customer_ID]],Table1[],8,FALSE)</f>
        <v>Platinum</v>
      </c>
      <c r="H1526" t="s">
        <v>654</v>
      </c>
      <c r="I1526" s="16">
        <v>45239</v>
      </c>
      <c r="J1526" t="s">
        <v>1609</v>
      </c>
      <c r="K1526" t="str">
        <f>VLOOKUP($J1526,'Product_Dim (2)'!$A$2:$G$101,{3,4,5,6},FALSE)</f>
        <v>Electronics</v>
      </c>
      <c r="L1526" t="str">
        <f>VLOOKUP($J1526,'Product_Dim (2)'!$A$2:$G$101,{4,5,6},FALSE)</f>
        <v>Mobile</v>
      </c>
      <c r="M1526" s="6">
        <f t="array" ref="M1526">VLOOKUP($J1526,'Product_Dim (2)'!$A$2:$G$101,{6},FALSE)</f>
        <v>326.06</v>
      </c>
      <c r="N1526">
        <f>VLOOKUP($J1526,'Product_Dim (2)'!$A$2:$G$101,7,FALSE)</f>
        <v>301</v>
      </c>
      <c r="O1526" t="s">
        <v>1784</v>
      </c>
      <c r="P1526" t="str">
        <f>VLOOKUP($O1526,'Store_Dim (2)'!$A$2:$E$21,2,FALSE)</f>
        <v>Shelton PLC</v>
      </c>
      <c r="Q1526" t="str">
        <f>VLOOKUP(Table6[[#This Row],[Store_ID]],Table4[],3,FALSE)</f>
        <v>North</v>
      </c>
      <c r="R1526" t="str">
        <f>VLOOKUP(Table6[[#This Row],[Store_ID]],Table4[],4,FALSE)</f>
        <v>East Jenniferstad</v>
      </c>
      <c r="S1526" t="str">
        <f>VLOOKUP(Table6[[#This Row],[Store_ID]],Table4[],5,FALSE)</f>
        <v>Flagship</v>
      </c>
      <c r="T1526">
        <v>2</v>
      </c>
      <c r="U1526" s="6">
        <v>768.08</v>
      </c>
      <c r="V1526" s="10">
        <v>0.26</v>
      </c>
      <c r="W1526" t="s">
        <v>1809</v>
      </c>
      <c r="X1526" s="6">
        <v>1136.7583999999999</v>
      </c>
      <c r="AE1526"/>
    </row>
    <row r="1527" spans="1:31" x14ac:dyDescent="0.25">
      <c r="A1527" t="s">
        <v>3334</v>
      </c>
      <c r="B1527" t="str">
        <f>VLOOKUP(Table6[[#This Row],[Customer_ID]],Table1[[Customer_ID]:[Name]],2,FALSE)</f>
        <v>Jared Moran</v>
      </c>
      <c r="C1527" t="str">
        <f>VLOOKUP(Table6[[#This Row],[Customer_ID]],Table1[[Customer_ID]:[City]],5,FALSE)</f>
        <v>South David</v>
      </c>
      <c r="D1527">
        <f>VLOOKUP(Table6[[#This Row],[Customer_ID]],Table1[],3,FALSE)</f>
        <v>28</v>
      </c>
      <c r="E1527" t="str">
        <f>VLOOKUP(Table6[[#This Row],[Customer_ID]],Table1[],4,FALSE)</f>
        <v>Female</v>
      </c>
      <c r="F1527" t="str">
        <f>VLOOKUP(Table6[[#This Row],[Customer_ID]],Table1[],6,FALSE)</f>
        <v>West Virginia</v>
      </c>
      <c r="G1527" t="str">
        <f>VLOOKUP(Table6[[#This Row],[Customer_ID]],Table1[],8,FALSE)</f>
        <v>Bronze</v>
      </c>
      <c r="H1527" t="s">
        <v>928</v>
      </c>
      <c r="I1527" s="16">
        <v>45296</v>
      </c>
      <c r="J1527" t="s">
        <v>1577</v>
      </c>
      <c r="K1527" t="str">
        <f>VLOOKUP($J1527,'Product_Dim (2)'!$A$2:$G$101,{3,4,5,6},FALSE)</f>
        <v>Clothing</v>
      </c>
      <c r="L1527" t="str">
        <f>VLOOKUP($J1527,'Product_Dim (2)'!$A$2:$G$101,{4,5,6},FALSE)</f>
        <v>Tops</v>
      </c>
      <c r="M1527" s="6">
        <f t="array" ref="M1527">VLOOKUP($J1527,'Product_Dim (2)'!$A$2:$G$101,{6},FALSE)</f>
        <v>265.73266666666666</v>
      </c>
      <c r="N1527">
        <f>VLOOKUP($J1527,'Product_Dim (2)'!$A$2:$G$101,7,FALSE)</f>
        <v>360</v>
      </c>
      <c r="O1527" t="s">
        <v>1793</v>
      </c>
      <c r="P1527" t="str">
        <f>VLOOKUP($O1527,'Store_Dim (2)'!$A$2:$E$21,2,FALSE)</f>
        <v>Guerrero-Schmitt</v>
      </c>
      <c r="Q1527" t="str">
        <f>VLOOKUP(Table6[[#This Row],[Store_ID]],Table4[],3,FALSE)</f>
        <v>East</v>
      </c>
      <c r="R1527" t="str">
        <f>VLOOKUP(Table6[[#This Row],[Store_ID]],Table4[],4,FALSE)</f>
        <v>East Stevechester</v>
      </c>
      <c r="S1527" t="str">
        <f>VLOOKUP(Table6[[#This Row],[Store_ID]],Table4[],5,FALSE)</f>
        <v>Flagship</v>
      </c>
      <c r="T1527">
        <v>1</v>
      </c>
      <c r="U1527" s="6">
        <v>616.82000000000005</v>
      </c>
      <c r="V1527" s="10">
        <v>0.24</v>
      </c>
      <c r="W1527" t="s">
        <v>1807</v>
      </c>
      <c r="X1527" s="6">
        <v>468.78320000000002</v>
      </c>
      <c r="AE1527"/>
    </row>
    <row r="1528" spans="1:31" x14ac:dyDescent="0.25">
      <c r="A1528" t="s">
        <v>3335</v>
      </c>
      <c r="B1528" t="str">
        <f>VLOOKUP(Table6[[#This Row],[Customer_ID]],Table1[[Customer_ID]:[Name]],2,FALSE)</f>
        <v>Mario Jacobs</v>
      </c>
      <c r="C1528" t="str">
        <f>VLOOKUP(Table6[[#This Row],[Customer_ID]],Table1[[Customer_ID]:[City]],5,FALSE)</f>
        <v>Port James</v>
      </c>
      <c r="D1528">
        <f>VLOOKUP(Table6[[#This Row],[Customer_ID]],Table1[],3,FALSE)</f>
        <v>18</v>
      </c>
      <c r="E1528" t="str">
        <f>VLOOKUP(Table6[[#This Row],[Customer_ID]],Table1[],4,FALSE)</f>
        <v>Male</v>
      </c>
      <c r="F1528" t="str">
        <f>VLOOKUP(Table6[[#This Row],[Customer_ID]],Table1[],6,FALSE)</f>
        <v>New York</v>
      </c>
      <c r="G1528" t="str">
        <f>VLOOKUP(Table6[[#This Row],[Customer_ID]],Table1[],8,FALSE)</f>
        <v>Platinum</v>
      </c>
      <c r="H1528" t="s">
        <v>598</v>
      </c>
      <c r="I1528" s="16">
        <v>45672</v>
      </c>
      <c r="J1528" t="s">
        <v>1611</v>
      </c>
      <c r="K1528" t="str">
        <f>VLOOKUP($J1528,'Product_Dim (2)'!$A$2:$G$101,{3,4,5,6},FALSE)</f>
        <v>Electronics</v>
      </c>
      <c r="L1528" t="str">
        <f>VLOOKUP($J1528,'Product_Dim (2)'!$A$2:$G$101,{4,5,6},FALSE)</f>
        <v>Audio</v>
      </c>
      <c r="M1528" s="6">
        <f t="array" ref="M1528">VLOOKUP($J1528,'Product_Dim (2)'!$A$2:$G$101,{6},FALSE)</f>
        <v>38.520000000000003</v>
      </c>
      <c r="N1528">
        <f>VLOOKUP($J1528,'Product_Dim (2)'!$A$2:$G$101,7,FALSE)</f>
        <v>378</v>
      </c>
      <c r="O1528" t="s">
        <v>1793</v>
      </c>
      <c r="P1528" t="str">
        <f>VLOOKUP($O1528,'Store_Dim (2)'!$A$2:$E$21,2,FALSE)</f>
        <v>Guerrero-Schmitt</v>
      </c>
      <c r="Q1528" t="str">
        <f>VLOOKUP(Table6[[#This Row],[Store_ID]],Table4[],3,FALSE)</f>
        <v>East</v>
      </c>
      <c r="R1528" t="str">
        <f>VLOOKUP(Table6[[#This Row],[Store_ID]],Table4[],4,FALSE)</f>
        <v>East Stevechester</v>
      </c>
      <c r="S1528" t="str">
        <f>VLOOKUP(Table6[[#This Row],[Store_ID]],Table4[],5,FALSE)</f>
        <v>Flagship</v>
      </c>
      <c r="T1528">
        <v>1</v>
      </c>
      <c r="U1528" s="6">
        <v>470.34</v>
      </c>
      <c r="V1528" s="10">
        <v>0.18</v>
      </c>
      <c r="W1528" t="s">
        <v>1812</v>
      </c>
      <c r="X1528" s="6">
        <v>385.67880000000002</v>
      </c>
      <c r="AE1528"/>
    </row>
    <row r="1529" spans="1:31" x14ac:dyDescent="0.25">
      <c r="A1529" t="s">
        <v>3336</v>
      </c>
      <c r="B1529" t="str">
        <f>VLOOKUP(Table6[[#This Row],[Customer_ID]],Table1[[Customer_ID]:[Name]],2,FALSE)</f>
        <v>Jordan Wells</v>
      </c>
      <c r="C1529" t="str">
        <f>VLOOKUP(Table6[[#This Row],[Customer_ID]],Table1[[Customer_ID]:[City]],5,FALSE)</f>
        <v xml:space="preserve">Phillipschester   </v>
      </c>
      <c r="D1529">
        <f>VLOOKUP(Table6[[#This Row],[Customer_ID]],Table1[],3,FALSE)</f>
        <v>47</v>
      </c>
      <c r="E1529" t="str">
        <f>VLOOKUP(Table6[[#This Row],[Customer_ID]],Table1[],4,FALSE)</f>
        <v>Female</v>
      </c>
      <c r="F1529" t="str">
        <f>VLOOKUP(Table6[[#This Row],[Customer_ID]],Table1[],6,FALSE)</f>
        <v>New Jersey</v>
      </c>
      <c r="G1529" t="str">
        <f>VLOOKUP(Table6[[#This Row],[Customer_ID]],Table1[],8,FALSE)</f>
        <v>Gold</v>
      </c>
      <c r="H1529" t="s">
        <v>705</v>
      </c>
      <c r="I1529" s="16">
        <v>45499</v>
      </c>
      <c r="J1529" t="s">
        <v>1637</v>
      </c>
      <c r="K1529" t="str">
        <f>VLOOKUP($J1529,'Product_Dim (2)'!$A$2:$G$101,{3,4,5,6},FALSE)</f>
        <v>Clothing</v>
      </c>
      <c r="L1529" t="str">
        <f>VLOOKUP($J1529,'Product_Dim (2)'!$A$2:$G$101,{4,5,6},FALSE)</f>
        <v>Bottoms</v>
      </c>
      <c r="M1529" s="6">
        <f t="array" ref="M1529">VLOOKUP($J1529,'Product_Dim (2)'!$A$2:$G$101,{6},FALSE)</f>
        <v>386.56</v>
      </c>
      <c r="N1529">
        <f>VLOOKUP($J1529,'Product_Dim (2)'!$A$2:$G$101,7,FALSE)</f>
        <v>125</v>
      </c>
      <c r="O1529" t="s">
        <v>1765</v>
      </c>
      <c r="P1529" t="str">
        <f>VLOOKUP($O1529,'Store_Dim (2)'!$A$2:$E$21,2,FALSE)</f>
        <v>Bean, Jones and Park</v>
      </c>
      <c r="Q1529" t="str">
        <f>VLOOKUP(Table6[[#This Row],[Store_ID]],Table4[],3,FALSE)</f>
        <v>West</v>
      </c>
      <c r="R1529" t="str">
        <f>VLOOKUP(Table6[[#This Row],[Store_ID]],Table4[],4,FALSE)</f>
        <v>Thompsonborough</v>
      </c>
      <c r="S1529" t="str">
        <f>VLOOKUP(Table6[[#This Row],[Store_ID]],Table4[],5,FALSE)</f>
        <v>Online</v>
      </c>
      <c r="T1529">
        <v>2</v>
      </c>
      <c r="U1529" s="6">
        <v>616.36</v>
      </c>
      <c r="V1529" s="10">
        <v>0.12</v>
      </c>
      <c r="W1529" t="s">
        <v>1809</v>
      </c>
      <c r="X1529" s="6">
        <v>1084.7936</v>
      </c>
      <c r="AE1529"/>
    </row>
    <row r="1530" spans="1:31" x14ac:dyDescent="0.25">
      <c r="A1530" t="s">
        <v>3337</v>
      </c>
      <c r="B1530" t="str">
        <f>VLOOKUP(Table6[[#This Row],[Customer_ID]],Table1[[Customer_ID]:[Name]],2,FALSE)</f>
        <v>George Rosario</v>
      </c>
      <c r="C1530" t="str">
        <f>VLOOKUP(Table6[[#This Row],[Customer_ID]],Table1[[Customer_ID]:[City]],5,FALSE)</f>
        <v>Leburgh</v>
      </c>
      <c r="D1530">
        <f>VLOOKUP(Table6[[#This Row],[Customer_ID]],Table1[],3,FALSE)</f>
        <v>53</v>
      </c>
      <c r="E1530" t="str">
        <f>VLOOKUP(Table6[[#This Row],[Customer_ID]],Table1[],4,FALSE)</f>
        <v>Male</v>
      </c>
      <c r="F1530" t="str">
        <f>VLOOKUP(Table6[[#This Row],[Customer_ID]],Table1[],6,FALSE)</f>
        <v>Florida</v>
      </c>
      <c r="G1530" t="str">
        <f>VLOOKUP(Table6[[#This Row],[Customer_ID]],Table1[],8,FALSE)</f>
        <v>Bronze</v>
      </c>
      <c r="H1530" t="s">
        <v>295</v>
      </c>
      <c r="I1530" s="16">
        <v>45434</v>
      </c>
      <c r="J1530" t="s">
        <v>1534</v>
      </c>
      <c r="K1530" t="str">
        <f>VLOOKUP($J1530,'Product_Dim (2)'!$A$2:$G$101,{3,4,5,6},FALSE)</f>
        <v>Clothing</v>
      </c>
      <c r="L1530" t="str">
        <f>VLOOKUP($J1530,'Product_Dim (2)'!$A$2:$G$101,{4,5,6},FALSE)</f>
        <v>Outerwear</v>
      </c>
      <c r="M1530" s="6">
        <f t="array" ref="M1530">VLOOKUP($J1530,'Product_Dim (2)'!$A$2:$G$101,{6},FALSE)</f>
        <v>364.67</v>
      </c>
      <c r="N1530">
        <f>VLOOKUP($J1530,'Product_Dim (2)'!$A$2:$G$101,7,FALSE)</f>
        <v>452</v>
      </c>
      <c r="O1530" t="s">
        <v>1769</v>
      </c>
      <c r="P1530" t="str">
        <f>VLOOKUP($O1530,'Store_Dim (2)'!$A$2:$E$21,2,FALSE)</f>
        <v>Moore, Padilla and Butler</v>
      </c>
      <c r="Q1530" t="str">
        <f>VLOOKUP(Table6[[#This Row],[Store_ID]],Table4[],3,FALSE)</f>
        <v>South</v>
      </c>
      <c r="R1530" t="str">
        <f>VLOOKUP(Table6[[#This Row],[Store_ID]],Table4[],4,FALSE)</f>
        <v>East Johnstad</v>
      </c>
      <c r="S1530" t="str">
        <f>VLOOKUP(Table6[[#This Row],[Store_ID]],Table4[],5,FALSE)</f>
        <v>Flagship</v>
      </c>
      <c r="T1530">
        <v>3</v>
      </c>
      <c r="U1530" s="6">
        <v>657.24</v>
      </c>
      <c r="V1530" s="10">
        <v>0.18</v>
      </c>
      <c r="W1530" t="s">
        <v>1809</v>
      </c>
      <c r="X1530" s="6">
        <v>1616.8104000000001</v>
      </c>
      <c r="AE1530"/>
    </row>
    <row r="1531" spans="1:31" x14ac:dyDescent="0.25">
      <c r="A1531" t="s">
        <v>3338</v>
      </c>
      <c r="B1531" t="str">
        <f>VLOOKUP(Table6[[#This Row],[Customer_ID]],Table1[[Customer_ID]:[Name]],2,FALSE)</f>
        <v>Christopher Olson</v>
      </c>
      <c r="C1531" t="str">
        <f>VLOOKUP(Table6[[#This Row],[Customer_ID]],Table1[[Customer_ID]:[City]],5,FALSE)</f>
        <v>West Richard</v>
      </c>
      <c r="D1531">
        <f>VLOOKUP(Table6[[#This Row],[Customer_ID]],Table1[],3,FALSE)</f>
        <v>27</v>
      </c>
      <c r="E1531" t="str">
        <f>VLOOKUP(Table6[[#This Row],[Customer_ID]],Table1[],4,FALSE)</f>
        <v>Female</v>
      </c>
      <c r="F1531" t="str">
        <f>VLOOKUP(Table6[[#This Row],[Customer_ID]],Table1[],6,FALSE)</f>
        <v>Maryland</v>
      </c>
      <c r="G1531" t="str">
        <f>VLOOKUP(Table6[[#This Row],[Customer_ID]],Table1[],8,FALSE)</f>
        <v>Platinum</v>
      </c>
      <c r="H1531" t="s">
        <v>136</v>
      </c>
      <c r="I1531" s="16">
        <v>45893</v>
      </c>
      <c r="J1531" t="s">
        <v>1613</v>
      </c>
      <c r="K1531" t="str">
        <f>VLOOKUP($J1531,'Product_Dim (2)'!$A$2:$G$101,{3,4,5,6},FALSE)</f>
        <v>Sports</v>
      </c>
      <c r="L1531" t="str">
        <f>VLOOKUP($J1531,'Product_Dim (2)'!$A$2:$G$101,{4,5,6},FALSE)</f>
        <v>Fitness</v>
      </c>
      <c r="M1531" s="6">
        <f t="array" ref="M1531">VLOOKUP($J1531,'Product_Dim (2)'!$A$2:$G$101,{6},FALSE)</f>
        <v>313.26</v>
      </c>
      <c r="N1531">
        <f>VLOOKUP($J1531,'Product_Dim (2)'!$A$2:$G$101,7,FALSE)</f>
        <v>369</v>
      </c>
      <c r="O1531" t="s">
        <v>1796</v>
      </c>
      <c r="P1531" t="str">
        <f>VLOOKUP($O1531,'Store_Dim (2)'!$A$2:$E$21,2,FALSE)</f>
        <v>Mann-Austin</v>
      </c>
      <c r="Q1531" t="str">
        <f>VLOOKUP(Table6[[#This Row],[Store_ID]],Table4[],3,FALSE)</f>
        <v>East</v>
      </c>
      <c r="R1531" t="str">
        <f>VLOOKUP(Table6[[#This Row],[Store_ID]],Table4[],4,FALSE)</f>
        <v>Vasquezborough</v>
      </c>
      <c r="S1531" t="str">
        <f>VLOOKUP(Table6[[#This Row],[Store_ID]],Table4[],5,FALSE)</f>
        <v>Online</v>
      </c>
      <c r="T1531">
        <v>2</v>
      </c>
      <c r="U1531" s="6">
        <v>392.45</v>
      </c>
      <c r="V1531" s="10">
        <v>0.04</v>
      </c>
      <c r="W1531" t="s">
        <v>1809</v>
      </c>
      <c r="X1531" s="6">
        <v>753.50399999999991</v>
      </c>
      <c r="AE1531"/>
    </row>
    <row r="1532" spans="1:31" x14ac:dyDescent="0.25">
      <c r="A1532" t="s">
        <v>3339</v>
      </c>
      <c r="B1532" t="str">
        <f>VLOOKUP(Table6[[#This Row],[Customer_ID]],Table1[[Customer_ID]:[Name]],2,FALSE)</f>
        <v>Laura Soto</v>
      </c>
      <c r="C1532" t="str">
        <f>VLOOKUP(Table6[[#This Row],[Customer_ID]],Table1[[Customer_ID]:[City]],5,FALSE)</f>
        <v>Rodriguezton</v>
      </c>
      <c r="D1532">
        <f>VLOOKUP(Table6[[#This Row],[Customer_ID]],Table1[],3,FALSE)</f>
        <v>57</v>
      </c>
      <c r="E1532" t="str">
        <f>VLOOKUP(Table6[[#This Row],[Customer_ID]],Table1[],4,FALSE)</f>
        <v>Female</v>
      </c>
      <c r="F1532" t="str">
        <f>VLOOKUP(Table6[[#This Row],[Customer_ID]],Table1[],6,FALSE)</f>
        <v>Michigan</v>
      </c>
      <c r="G1532" t="str">
        <f>VLOOKUP(Table6[[#This Row],[Customer_ID]],Table1[],8,FALSE)</f>
        <v>Platinum</v>
      </c>
      <c r="H1532" t="s">
        <v>779</v>
      </c>
      <c r="I1532" s="16">
        <v>45346</v>
      </c>
      <c r="J1532" t="s">
        <v>1611</v>
      </c>
      <c r="K1532" t="str">
        <f>VLOOKUP($J1532,'Product_Dim (2)'!$A$2:$G$101,{3,4,5,6},FALSE)</f>
        <v>Electronics</v>
      </c>
      <c r="L1532" t="str">
        <f>VLOOKUP($J1532,'Product_Dim (2)'!$A$2:$G$101,{4,5,6},FALSE)</f>
        <v>Audio</v>
      </c>
      <c r="M1532" s="6">
        <f t="array" ref="M1532">VLOOKUP($J1532,'Product_Dim (2)'!$A$2:$G$101,{6},FALSE)</f>
        <v>38.520000000000003</v>
      </c>
      <c r="N1532">
        <f>VLOOKUP($J1532,'Product_Dim (2)'!$A$2:$G$101,7,FALSE)</f>
        <v>378</v>
      </c>
      <c r="O1532" t="s">
        <v>1782</v>
      </c>
      <c r="P1532" t="str">
        <f>VLOOKUP($O1532,'Store_Dim (2)'!$A$2:$E$21,2,FALSE)</f>
        <v>Mcdonald Inc</v>
      </c>
      <c r="Q1532" t="str">
        <f>VLOOKUP(Table6[[#This Row],[Store_ID]],Table4[],3,FALSE)</f>
        <v>South</v>
      </c>
      <c r="R1532" t="str">
        <f>VLOOKUP(Table6[[#This Row],[Store_ID]],Table4[],4,FALSE)</f>
        <v>Christopherland</v>
      </c>
      <c r="S1532" t="str">
        <f>VLOOKUP(Table6[[#This Row],[Store_ID]],Table4[],5,FALSE)</f>
        <v>Outlet</v>
      </c>
      <c r="T1532">
        <v>3</v>
      </c>
      <c r="U1532" s="6">
        <v>62.03</v>
      </c>
      <c r="V1532" s="10">
        <v>0.01</v>
      </c>
      <c r="W1532" t="s">
        <v>1812</v>
      </c>
      <c r="X1532" s="6">
        <v>184.22909999999999</v>
      </c>
      <c r="AE1532"/>
    </row>
    <row r="1533" spans="1:31" x14ac:dyDescent="0.25">
      <c r="A1533" t="s">
        <v>3340</v>
      </c>
      <c r="B1533" t="str">
        <f>VLOOKUP(Table6[[#This Row],[Customer_ID]],Table1[[Customer_ID]:[Name]],2,FALSE)</f>
        <v>Robert Jackson</v>
      </c>
      <c r="C1533" t="str">
        <f>VLOOKUP(Table6[[#This Row],[Customer_ID]],Table1[[Customer_ID]:[City]],5,FALSE)</f>
        <v>Lake Brandy</v>
      </c>
      <c r="D1533">
        <f>VLOOKUP(Table6[[#This Row],[Customer_ID]],Table1[],3,FALSE)</f>
        <v>44</v>
      </c>
      <c r="E1533" t="str">
        <f>VLOOKUP(Table6[[#This Row],[Customer_ID]],Table1[],4,FALSE)</f>
        <v>Female</v>
      </c>
      <c r="F1533" t="str">
        <f>VLOOKUP(Table6[[#This Row],[Customer_ID]],Table1[],6,FALSE)</f>
        <v>Tennessee</v>
      </c>
      <c r="G1533" t="str">
        <f>VLOOKUP(Table6[[#This Row],[Customer_ID]],Table1[],8,FALSE)</f>
        <v>Platinum</v>
      </c>
      <c r="H1533" t="s">
        <v>327</v>
      </c>
      <c r="I1533" s="16">
        <v>45613</v>
      </c>
      <c r="J1533" t="s">
        <v>1723</v>
      </c>
      <c r="K1533" t="str">
        <f>VLOOKUP($J1533,'Product_Dim (2)'!$A$2:$G$101,{3,4,5,6},FALSE)</f>
        <v>Clothing</v>
      </c>
      <c r="L1533" t="str">
        <f>VLOOKUP($J1533,'Product_Dim (2)'!$A$2:$G$101,{4,5,6},FALSE)</f>
        <v>Outerwear</v>
      </c>
      <c r="M1533" s="6">
        <f t="array" ref="M1533">VLOOKUP($J1533,'Product_Dim (2)'!$A$2:$G$101,{6},FALSE)</f>
        <v>358.47</v>
      </c>
      <c r="N1533">
        <f>VLOOKUP($J1533,'Product_Dim (2)'!$A$2:$G$101,7,FALSE)</f>
        <v>143</v>
      </c>
      <c r="O1533" t="s">
        <v>1749</v>
      </c>
      <c r="P1533" t="str">
        <f>VLOOKUP($O1533,'Store_Dim (2)'!$A$2:$E$21,2,FALSE)</f>
        <v>Johnson-Wright</v>
      </c>
      <c r="Q1533" t="str">
        <f>VLOOKUP(Table6[[#This Row],[Store_ID]],Table4[],3,FALSE)</f>
        <v>North</v>
      </c>
      <c r="R1533" t="str">
        <f>VLOOKUP(Table6[[#This Row],[Store_ID]],Table4[],4,FALSE)</f>
        <v>Hoodberg</v>
      </c>
      <c r="S1533" t="str">
        <f>VLOOKUP(Table6[[#This Row],[Store_ID]],Table4[],5,FALSE)</f>
        <v>Outlet</v>
      </c>
      <c r="T1533">
        <v>4</v>
      </c>
      <c r="U1533" s="6">
        <v>933.73</v>
      </c>
      <c r="V1533" s="10">
        <v>0.25</v>
      </c>
      <c r="W1533" t="s">
        <v>1809</v>
      </c>
      <c r="X1533" s="6">
        <v>2801.19</v>
      </c>
      <c r="AE1533"/>
    </row>
    <row r="1534" spans="1:31" x14ac:dyDescent="0.25">
      <c r="A1534" t="s">
        <v>3341</v>
      </c>
      <c r="B1534" t="str">
        <f>VLOOKUP(Table6[[#This Row],[Customer_ID]],Table1[[Customer_ID]:[Name]],2,FALSE)</f>
        <v>Curtis Haynes</v>
      </c>
      <c r="C1534" t="str">
        <f>VLOOKUP(Table6[[#This Row],[Customer_ID]],Table1[[Customer_ID]:[City]],5,FALSE)</f>
        <v>Estradaside</v>
      </c>
      <c r="D1534">
        <f>VLOOKUP(Table6[[#This Row],[Customer_ID]],Table1[],3,FALSE)</f>
        <v>60</v>
      </c>
      <c r="E1534" t="str">
        <f>VLOOKUP(Table6[[#This Row],[Customer_ID]],Table1[],4,FALSE)</f>
        <v>Female</v>
      </c>
      <c r="F1534" t="str">
        <f>VLOOKUP(Table6[[#This Row],[Customer_ID]],Table1[],6,FALSE)</f>
        <v>Iowa</v>
      </c>
      <c r="G1534" t="str">
        <f>VLOOKUP(Table6[[#This Row],[Customer_ID]],Table1[],8,FALSE)</f>
        <v>Gold</v>
      </c>
      <c r="H1534" t="s">
        <v>515</v>
      </c>
      <c r="I1534" s="16">
        <v>45928</v>
      </c>
      <c r="J1534" t="s">
        <v>1701</v>
      </c>
      <c r="K1534" t="str">
        <f>VLOOKUP($J1534,'Product_Dim (2)'!$A$2:$G$101,{3,4,5,6},FALSE)</f>
        <v>Clothing</v>
      </c>
      <c r="L1534" t="str">
        <f>VLOOKUP($J1534,'Product_Dim (2)'!$A$2:$G$101,{4,5,6},FALSE)</f>
        <v>Accessories</v>
      </c>
      <c r="M1534" s="6">
        <f t="array" ref="M1534">VLOOKUP($J1534,'Product_Dim (2)'!$A$2:$G$101,{6},FALSE)</f>
        <v>119.57</v>
      </c>
      <c r="N1534">
        <f>VLOOKUP($J1534,'Product_Dim (2)'!$A$2:$G$101,7,FALSE)</f>
        <v>210</v>
      </c>
      <c r="O1534" t="s">
        <v>1787</v>
      </c>
      <c r="P1534" t="str">
        <f>VLOOKUP($O1534,'Store_Dim (2)'!$A$2:$E$21,2,FALSE)</f>
        <v>Frederick-Wright</v>
      </c>
      <c r="Q1534" t="str">
        <f>VLOOKUP(Table6[[#This Row],[Store_ID]],Table4[],3,FALSE)</f>
        <v>West</v>
      </c>
      <c r="R1534" t="str">
        <f>VLOOKUP(Table6[[#This Row],[Store_ID]],Table4[],4,FALSE)</f>
        <v>New Jimmymouth</v>
      </c>
      <c r="S1534" t="str">
        <f>VLOOKUP(Table6[[#This Row],[Store_ID]],Table4[],5,FALSE)</f>
        <v>Flagship</v>
      </c>
      <c r="T1534">
        <v>3</v>
      </c>
      <c r="U1534" s="6">
        <v>615.30999999999995</v>
      </c>
      <c r="V1534" s="10">
        <v>0.14000000000000001</v>
      </c>
      <c r="W1534" t="s">
        <v>1809</v>
      </c>
      <c r="X1534" s="6">
        <v>1587.4998000000001</v>
      </c>
      <c r="AE1534"/>
    </row>
    <row r="1535" spans="1:31" x14ac:dyDescent="0.25">
      <c r="A1535" t="s">
        <v>3342</v>
      </c>
      <c r="B1535" t="str">
        <f>VLOOKUP(Table6[[#This Row],[Customer_ID]],Table1[[Customer_ID]:[Name]],2,FALSE)</f>
        <v>James Orozco</v>
      </c>
      <c r="C1535" t="str">
        <f>VLOOKUP(Table6[[#This Row],[Customer_ID]],Table1[[Customer_ID]:[City]],5,FALSE)</f>
        <v>Simpsonfort</v>
      </c>
      <c r="D1535">
        <f>VLOOKUP(Table6[[#This Row],[Customer_ID]],Table1[],3,FALSE)</f>
        <v>37</v>
      </c>
      <c r="E1535" t="str">
        <f>VLOOKUP(Table6[[#This Row],[Customer_ID]],Table1[],4,FALSE)</f>
        <v>Female</v>
      </c>
      <c r="F1535" t="str">
        <f>VLOOKUP(Table6[[#This Row],[Customer_ID]],Table1[],6,FALSE)</f>
        <v>Maine</v>
      </c>
      <c r="G1535" t="str">
        <f>VLOOKUP(Table6[[#This Row],[Customer_ID]],Table1[],8,FALSE)</f>
        <v>Gold</v>
      </c>
      <c r="H1535" t="s">
        <v>1153</v>
      </c>
      <c r="I1535" s="16">
        <v>45619</v>
      </c>
      <c r="J1535" t="s">
        <v>1649</v>
      </c>
      <c r="K1535" t="str">
        <f>VLOOKUP($J1535,'Product_Dim (2)'!$A$2:$G$101,{3,4,5,6},FALSE)</f>
        <v>Beauty</v>
      </c>
      <c r="L1535" t="str">
        <f>VLOOKUP($J1535,'Product_Dim (2)'!$A$2:$G$101,{4,5,6},FALSE)</f>
        <v>Haircare</v>
      </c>
      <c r="M1535" s="6">
        <f t="array" ref="M1535">VLOOKUP($J1535,'Product_Dim (2)'!$A$2:$G$101,{6},FALSE)</f>
        <v>17.309999999999999</v>
      </c>
      <c r="N1535">
        <f>VLOOKUP($J1535,'Product_Dim (2)'!$A$2:$G$101,7,FALSE)</f>
        <v>399</v>
      </c>
      <c r="O1535" t="s">
        <v>1793</v>
      </c>
      <c r="P1535" t="str">
        <f>VLOOKUP($O1535,'Store_Dim (2)'!$A$2:$E$21,2,FALSE)</f>
        <v>Guerrero-Schmitt</v>
      </c>
      <c r="Q1535" t="str">
        <f>VLOOKUP(Table6[[#This Row],[Store_ID]],Table4[],3,FALSE)</f>
        <v>East</v>
      </c>
      <c r="R1535" t="str">
        <f>VLOOKUP(Table6[[#This Row],[Store_ID]],Table4[],4,FALSE)</f>
        <v>East Stevechester</v>
      </c>
      <c r="S1535" t="str">
        <f>VLOOKUP(Table6[[#This Row],[Store_ID]],Table4[],5,FALSE)</f>
        <v>Flagship</v>
      </c>
      <c r="T1535">
        <v>4</v>
      </c>
      <c r="U1535" s="6">
        <v>790.38</v>
      </c>
      <c r="V1535" s="10">
        <v>0.22</v>
      </c>
      <c r="W1535" t="s">
        <v>1812</v>
      </c>
      <c r="X1535" s="6">
        <v>2465.9856</v>
      </c>
      <c r="AE1535"/>
    </row>
    <row r="1536" spans="1:31" x14ac:dyDescent="0.25">
      <c r="A1536" t="s">
        <v>3343</v>
      </c>
      <c r="B1536" t="str">
        <f>VLOOKUP(Table6[[#This Row],[Customer_ID]],Table1[[Customer_ID]:[Name]],2,FALSE)</f>
        <v>Tyrone Olson</v>
      </c>
      <c r="C1536" t="str">
        <f>VLOOKUP(Table6[[#This Row],[Customer_ID]],Table1[[Customer_ID]:[City]],5,FALSE)</f>
        <v>Emilytown</v>
      </c>
      <c r="D1536">
        <f>VLOOKUP(Table6[[#This Row],[Customer_ID]],Table1[],3,FALSE)</f>
        <v>45</v>
      </c>
      <c r="E1536" t="str">
        <f>VLOOKUP(Table6[[#This Row],[Customer_ID]],Table1[],4,FALSE)</f>
        <v>Female</v>
      </c>
      <c r="F1536" t="str">
        <f>VLOOKUP(Table6[[#This Row],[Customer_ID]],Table1[],6,FALSE)</f>
        <v>California</v>
      </c>
      <c r="G1536" t="str">
        <f>VLOOKUP(Table6[[#This Row],[Customer_ID]],Table1[],8,FALSE)</f>
        <v>Silver</v>
      </c>
      <c r="H1536" t="s">
        <v>850</v>
      </c>
      <c r="I1536" s="16">
        <v>45533</v>
      </c>
      <c r="J1536" t="s">
        <v>1649</v>
      </c>
      <c r="K1536" t="str">
        <f>VLOOKUP($J1536,'Product_Dim (2)'!$A$2:$G$101,{3,4,5,6},FALSE)</f>
        <v>Beauty</v>
      </c>
      <c r="L1536" t="str">
        <f>VLOOKUP($J1536,'Product_Dim (2)'!$A$2:$G$101,{4,5,6},FALSE)</f>
        <v>Haircare</v>
      </c>
      <c r="M1536" s="6">
        <f t="array" ref="M1536">VLOOKUP($J1536,'Product_Dim (2)'!$A$2:$G$101,{6},FALSE)</f>
        <v>17.309999999999999</v>
      </c>
      <c r="N1536">
        <f>VLOOKUP($J1536,'Product_Dim (2)'!$A$2:$G$101,7,FALSE)</f>
        <v>399</v>
      </c>
      <c r="O1536" t="s">
        <v>1790</v>
      </c>
      <c r="P1536" t="str">
        <f>VLOOKUP($O1536,'Store_Dim (2)'!$A$2:$E$21,2,FALSE)</f>
        <v>Holloway Ltd</v>
      </c>
      <c r="Q1536" t="str">
        <f>VLOOKUP(Table6[[#This Row],[Store_ID]],Table4[],3,FALSE)</f>
        <v>North</v>
      </c>
      <c r="R1536" t="str">
        <f>VLOOKUP(Table6[[#This Row],[Store_ID]],Table4[],4,FALSE)</f>
        <v>Bensonhaven</v>
      </c>
      <c r="S1536" t="str">
        <f>VLOOKUP(Table6[[#This Row],[Store_ID]],Table4[],5,FALSE)</f>
        <v>Flagship</v>
      </c>
      <c r="T1536">
        <v>2</v>
      </c>
      <c r="U1536" s="6">
        <v>102.85</v>
      </c>
      <c r="V1536" s="10">
        <v>0.08</v>
      </c>
      <c r="W1536" t="s">
        <v>1809</v>
      </c>
      <c r="X1536" s="6">
        <v>189.244</v>
      </c>
      <c r="AE1536"/>
    </row>
    <row r="1537" spans="1:31" x14ac:dyDescent="0.25">
      <c r="A1537" t="s">
        <v>3344</v>
      </c>
      <c r="B1537" t="str">
        <f>VLOOKUP(Table6[[#This Row],[Customer_ID]],Table1[[Customer_ID]:[Name]],2,FALSE)</f>
        <v>Tonya Reynolds</v>
      </c>
      <c r="C1537" t="str">
        <f>VLOOKUP(Table6[[#This Row],[Customer_ID]],Table1[[Customer_ID]:[City]],5,FALSE)</f>
        <v>Darleneton</v>
      </c>
      <c r="D1537">
        <f>VLOOKUP(Table6[[#This Row],[Customer_ID]],Table1[],3,FALSE)</f>
        <v>55</v>
      </c>
      <c r="E1537" t="str">
        <f>VLOOKUP(Table6[[#This Row],[Customer_ID]],Table1[],4,FALSE)</f>
        <v>Female</v>
      </c>
      <c r="F1537" t="str">
        <f>VLOOKUP(Table6[[#This Row],[Customer_ID]],Table1[],6,FALSE)</f>
        <v>Michigan</v>
      </c>
      <c r="G1537" t="str">
        <f>VLOOKUP(Table6[[#This Row],[Customer_ID]],Table1[],8,FALSE)</f>
        <v>Gold</v>
      </c>
      <c r="H1537" t="s">
        <v>152</v>
      </c>
      <c r="I1537" s="16">
        <v>45781</v>
      </c>
      <c r="J1537" t="s">
        <v>1553</v>
      </c>
      <c r="K1537" t="str">
        <f>VLOOKUP($J1537,'Product_Dim (2)'!$A$2:$G$101,{3,4,5,6},FALSE)</f>
        <v>Electronics</v>
      </c>
      <c r="L1537" t="str">
        <f>VLOOKUP($J1537,'Product_Dim (2)'!$A$2:$G$101,{4,5,6},FALSE)</f>
        <v>Accessories</v>
      </c>
      <c r="M1537" s="6">
        <f t="array" ref="M1537">VLOOKUP($J1537,'Product_Dim (2)'!$A$2:$G$101,{6},FALSE)</f>
        <v>449.4</v>
      </c>
      <c r="N1537">
        <f>VLOOKUP($J1537,'Product_Dim (2)'!$A$2:$G$101,7,FALSE)</f>
        <v>274.7</v>
      </c>
      <c r="O1537" t="s">
        <v>1787</v>
      </c>
      <c r="P1537" t="str">
        <f>VLOOKUP($O1537,'Store_Dim (2)'!$A$2:$E$21,2,FALSE)</f>
        <v>Frederick-Wright</v>
      </c>
      <c r="Q1537" t="str">
        <f>VLOOKUP(Table6[[#This Row],[Store_ID]],Table4[],3,FALSE)</f>
        <v>West</v>
      </c>
      <c r="R1537" t="str">
        <f>VLOOKUP(Table6[[#This Row],[Store_ID]],Table4[],4,FALSE)</f>
        <v>New Jimmymouth</v>
      </c>
      <c r="S1537" t="str">
        <f>VLOOKUP(Table6[[#This Row],[Store_ID]],Table4[],5,FALSE)</f>
        <v>Flagship</v>
      </c>
      <c r="T1537">
        <v>3</v>
      </c>
      <c r="U1537" s="6">
        <v>866.78</v>
      </c>
      <c r="V1537" s="10">
        <v>0.27</v>
      </c>
      <c r="W1537" t="s">
        <v>1809</v>
      </c>
      <c r="X1537" s="6">
        <v>1898.2482</v>
      </c>
      <c r="AE1537"/>
    </row>
    <row r="1538" spans="1:31" x14ac:dyDescent="0.25">
      <c r="A1538" t="s">
        <v>3345</v>
      </c>
      <c r="B1538" t="str">
        <f>VLOOKUP(Table6[[#This Row],[Customer_ID]],Table1[[Customer_ID]:[Name]],2,FALSE)</f>
        <v>John Perez</v>
      </c>
      <c r="C1538" t="str">
        <f>VLOOKUP(Table6[[#This Row],[Customer_ID]],Table1[[Customer_ID]:[City]],5,FALSE)</f>
        <v>Kathrynview</v>
      </c>
      <c r="D1538">
        <f>VLOOKUP(Table6[[#This Row],[Customer_ID]],Table1[],3,FALSE)</f>
        <v>54</v>
      </c>
      <c r="E1538" t="str">
        <f>VLOOKUP(Table6[[#This Row],[Customer_ID]],Table1[],4,FALSE)</f>
        <v>Male</v>
      </c>
      <c r="F1538" t="str">
        <f>VLOOKUP(Table6[[#This Row],[Customer_ID]],Table1[],6,FALSE)</f>
        <v>Louisiana</v>
      </c>
      <c r="G1538" t="str">
        <f>VLOOKUP(Table6[[#This Row],[Customer_ID]],Table1[],8,FALSE)</f>
        <v>Platinum</v>
      </c>
      <c r="H1538" t="s">
        <v>672</v>
      </c>
      <c r="I1538" s="16">
        <v>45378</v>
      </c>
      <c r="J1538" t="s">
        <v>1687</v>
      </c>
      <c r="K1538" t="str">
        <f>VLOOKUP($J1538,'Product_Dim (2)'!$A$2:$G$101,{3,4,5,6},FALSE)</f>
        <v>Home</v>
      </c>
      <c r="L1538" t="str">
        <f>VLOOKUP($J1538,'Product_Dim (2)'!$A$2:$G$101,{4,5,6},FALSE)</f>
        <v>Decor</v>
      </c>
      <c r="M1538" s="6">
        <f t="array" ref="M1538">VLOOKUP($J1538,'Product_Dim (2)'!$A$2:$G$101,{6},FALSE)</f>
        <v>325.26</v>
      </c>
      <c r="N1538">
        <f>VLOOKUP($J1538,'Product_Dim (2)'!$A$2:$G$101,7,FALSE)</f>
        <v>400</v>
      </c>
      <c r="O1538" t="s">
        <v>1787</v>
      </c>
      <c r="P1538" t="str">
        <f>VLOOKUP($O1538,'Store_Dim (2)'!$A$2:$E$21,2,FALSE)</f>
        <v>Frederick-Wright</v>
      </c>
      <c r="Q1538" t="str">
        <f>VLOOKUP(Table6[[#This Row],[Store_ID]],Table4[],3,FALSE)</f>
        <v>West</v>
      </c>
      <c r="R1538" t="str">
        <f>VLOOKUP(Table6[[#This Row],[Store_ID]],Table4[],4,FALSE)</f>
        <v>New Jimmymouth</v>
      </c>
      <c r="S1538" t="str">
        <f>VLOOKUP(Table6[[#This Row],[Store_ID]],Table4[],5,FALSE)</f>
        <v>Flagship</v>
      </c>
      <c r="T1538">
        <v>3</v>
      </c>
      <c r="U1538" s="6">
        <v>392.84</v>
      </c>
      <c r="V1538" s="10">
        <v>0.27</v>
      </c>
      <c r="W1538" t="s">
        <v>1809</v>
      </c>
      <c r="X1538" s="6">
        <v>860.31959999999992</v>
      </c>
      <c r="AE1538"/>
    </row>
    <row r="1539" spans="1:31" x14ac:dyDescent="0.25">
      <c r="A1539" t="s">
        <v>3346</v>
      </c>
      <c r="B1539" t="str">
        <f>VLOOKUP(Table6[[#This Row],[Customer_ID]],Table1[[Customer_ID]:[Name]],2,FALSE)</f>
        <v>Kristy Dunlap</v>
      </c>
      <c r="C1539" t="str">
        <f>VLOOKUP(Table6[[#This Row],[Customer_ID]],Table1[[Customer_ID]:[City]],5,FALSE)</f>
        <v>Whiteport</v>
      </c>
      <c r="D1539">
        <f>VLOOKUP(Table6[[#This Row],[Customer_ID]],Table1[],3,FALSE)</f>
        <v>64</v>
      </c>
      <c r="E1539" t="str">
        <f>VLOOKUP(Table6[[#This Row],[Customer_ID]],Table1[],4,FALSE)</f>
        <v>Female</v>
      </c>
      <c r="F1539" t="str">
        <f>VLOOKUP(Table6[[#This Row],[Customer_ID]],Table1[],6,FALSE)</f>
        <v>North Carolina</v>
      </c>
      <c r="G1539" t="str">
        <f>VLOOKUP(Table6[[#This Row],[Customer_ID]],Table1[],8,FALSE)</f>
        <v>Platinum</v>
      </c>
      <c r="H1539" t="s">
        <v>1007</v>
      </c>
      <c r="I1539" s="16">
        <v>45688</v>
      </c>
      <c r="J1539" t="s">
        <v>1548</v>
      </c>
      <c r="K1539" t="str">
        <f>VLOOKUP($J1539,'Product_Dim (2)'!$A$2:$G$101,{3,4,5,6},FALSE)</f>
        <v>Sports</v>
      </c>
      <c r="L1539" t="str">
        <f>VLOOKUP($J1539,'Product_Dim (2)'!$A$2:$G$101,{4,5,6},FALSE)</f>
        <v>Fitness</v>
      </c>
      <c r="M1539" s="6">
        <f t="array" ref="M1539">VLOOKUP($J1539,'Product_Dim (2)'!$A$2:$G$101,{6},FALSE)</f>
        <v>495.72</v>
      </c>
      <c r="N1539">
        <f>VLOOKUP($J1539,'Product_Dim (2)'!$A$2:$G$101,7,FALSE)</f>
        <v>323</v>
      </c>
      <c r="O1539" t="s">
        <v>1756</v>
      </c>
      <c r="P1539" t="str">
        <f>VLOOKUP($O1539,'Store_Dim (2)'!$A$2:$E$21,2,FALSE)</f>
        <v>Gray Ltd</v>
      </c>
      <c r="Q1539" t="str">
        <f>VLOOKUP(Table6[[#This Row],[Store_ID]],Table4[],3,FALSE)</f>
        <v>North</v>
      </c>
      <c r="R1539" t="str">
        <f>VLOOKUP(Table6[[#This Row],[Store_ID]],Table4[],4,FALSE)</f>
        <v>New Michaelchester</v>
      </c>
      <c r="S1539" t="str">
        <f>VLOOKUP(Table6[[#This Row],[Store_ID]],Table4[],5,FALSE)</f>
        <v>Outlet</v>
      </c>
      <c r="T1539">
        <v>2</v>
      </c>
      <c r="U1539" s="6">
        <v>753.1</v>
      </c>
      <c r="V1539" s="10">
        <v>0.19</v>
      </c>
      <c r="W1539" t="s">
        <v>1809</v>
      </c>
      <c r="X1539" s="6">
        <v>1220.0219999999999</v>
      </c>
      <c r="AE1539"/>
    </row>
    <row r="1540" spans="1:31" x14ac:dyDescent="0.25">
      <c r="A1540" t="s">
        <v>3347</v>
      </c>
      <c r="B1540" t="str">
        <f>VLOOKUP(Table6[[#This Row],[Customer_ID]],Table1[[Customer_ID]:[Name]],2,FALSE)</f>
        <v>Daniel Boyd</v>
      </c>
      <c r="C1540" t="str">
        <f>VLOOKUP(Table6[[#This Row],[Customer_ID]],Table1[[Customer_ID]:[City]],5,FALSE)</f>
        <v>West Pamelafurt</v>
      </c>
      <c r="D1540">
        <f>VLOOKUP(Table6[[#This Row],[Customer_ID]],Table1[],3,FALSE)</f>
        <v>29</v>
      </c>
      <c r="E1540" t="str">
        <f>VLOOKUP(Table6[[#This Row],[Customer_ID]],Table1[],4,FALSE)</f>
        <v>Female</v>
      </c>
      <c r="F1540" t="str">
        <f>VLOOKUP(Table6[[#This Row],[Customer_ID]],Table1[],6,FALSE)</f>
        <v>West Virginia</v>
      </c>
      <c r="G1540" t="str">
        <f>VLOOKUP(Table6[[#This Row],[Customer_ID]],Table1[],8,FALSE)</f>
        <v>Bronze</v>
      </c>
      <c r="H1540" t="s">
        <v>40</v>
      </c>
      <c r="I1540" s="16">
        <v>45927</v>
      </c>
      <c r="J1540" t="s">
        <v>1639</v>
      </c>
      <c r="K1540" t="str">
        <f>VLOOKUP($J1540,'Product_Dim (2)'!$A$2:$G$101,{3,4,5,6},FALSE)</f>
        <v>Sports</v>
      </c>
      <c r="L1540" t="str">
        <f>VLOOKUP($J1540,'Product_Dim (2)'!$A$2:$G$101,{4,5,6},FALSE)</f>
        <v>Accessories</v>
      </c>
      <c r="M1540" s="6">
        <f t="array" ref="M1540">VLOOKUP($J1540,'Product_Dim (2)'!$A$2:$G$101,{6},FALSE)</f>
        <v>434.84</v>
      </c>
      <c r="N1540">
        <f>VLOOKUP($J1540,'Product_Dim (2)'!$A$2:$G$101,7,FALSE)</f>
        <v>185</v>
      </c>
      <c r="O1540" t="s">
        <v>1790</v>
      </c>
      <c r="P1540" t="str">
        <f>VLOOKUP($O1540,'Store_Dim (2)'!$A$2:$E$21,2,FALSE)</f>
        <v>Holloway Ltd</v>
      </c>
      <c r="Q1540" t="str">
        <f>VLOOKUP(Table6[[#This Row],[Store_ID]],Table4[],3,FALSE)</f>
        <v>North</v>
      </c>
      <c r="R1540" t="str">
        <f>VLOOKUP(Table6[[#This Row],[Store_ID]],Table4[],4,FALSE)</f>
        <v>Bensonhaven</v>
      </c>
      <c r="S1540" t="str">
        <f>VLOOKUP(Table6[[#This Row],[Store_ID]],Table4[],5,FALSE)</f>
        <v>Flagship</v>
      </c>
      <c r="T1540">
        <v>2</v>
      </c>
      <c r="U1540" s="6">
        <v>700.91</v>
      </c>
      <c r="V1540" s="10">
        <v>0.1</v>
      </c>
      <c r="W1540" t="s">
        <v>1809</v>
      </c>
      <c r="X1540" s="6">
        <v>1261.6379999999999</v>
      </c>
      <c r="AE1540"/>
    </row>
    <row r="1541" spans="1:31" x14ac:dyDescent="0.25">
      <c r="A1541" t="s">
        <v>3348</v>
      </c>
      <c r="B1541" t="str">
        <f>VLOOKUP(Table6[[#This Row],[Customer_ID]],Table1[[Customer_ID]:[Name]],2,FALSE)</f>
        <v>Tonya Burch</v>
      </c>
      <c r="C1541" t="str">
        <f>VLOOKUP(Table6[[#This Row],[Customer_ID]],Table1[[Customer_ID]:[City]],5,FALSE)</f>
        <v>Olsonhaven</v>
      </c>
      <c r="D1541">
        <f>VLOOKUP(Table6[[#This Row],[Customer_ID]],Table1[],3,FALSE)</f>
        <v>39</v>
      </c>
      <c r="E1541" t="str">
        <f>VLOOKUP(Table6[[#This Row],[Customer_ID]],Table1[],4,FALSE)</f>
        <v>Female</v>
      </c>
      <c r="F1541" t="str">
        <f>VLOOKUP(Table6[[#This Row],[Customer_ID]],Table1[],6,FALSE)</f>
        <v>Iowa</v>
      </c>
      <c r="G1541" t="str">
        <f>VLOOKUP(Table6[[#This Row],[Customer_ID]],Table1[],8,FALSE)</f>
        <v>Gold</v>
      </c>
      <c r="H1541" t="s">
        <v>261</v>
      </c>
      <c r="I1541" s="16">
        <v>45775</v>
      </c>
      <c r="J1541" t="s">
        <v>1561</v>
      </c>
      <c r="K1541" t="str">
        <f>VLOOKUP($J1541,'Product_Dim (2)'!$A$2:$G$101,{3,4,5,6},FALSE)</f>
        <v>Electronics</v>
      </c>
      <c r="L1541" t="str">
        <f>VLOOKUP($J1541,'Product_Dim (2)'!$A$2:$G$101,{4,5,6},FALSE)</f>
        <v>Appliances</v>
      </c>
      <c r="M1541" s="6">
        <f t="array" ref="M1541">VLOOKUP($J1541,'Product_Dim (2)'!$A$2:$G$101,{6},FALSE)</f>
        <v>465.34</v>
      </c>
      <c r="N1541">
        <f>VLOOKUP($J1541,'Product_Dim (2)'!$A$2:$G$101,7,FALSE)</f>
        <v>301</v>
      </c>
      <c r="O1541" t="s">
        <v>1777</v>
      </c>
      <c r="P1541" t="str">
        <f>VLOOKUP($O1541,'Store_Dim (2)'!$A$2:$E$21,2,FALSE)</f>
        <v>Thomas, Bridges and Harris</v>
      </c>
      <c r="Q1541" t="str">
        <f>VLOOKUP(Table6[[#This Row],[Store_ID]],Table4[],3,FALSE)</f>
        <v>North</v>
      </c>
      <c r="R1541" t="str">
        <f>VLOOKUP(Table6[[#This Row],[Store_ID]],Table4[],4,FALSE)</f>
        <v>Sabrinatown</v>
      </c>
      <c r="S1541" t="str">
        <f>VLOOKUP(Table6[[#This Row],[Store_ID]],Table4[],5,FALSE)</f>
        <v>Online</v>
      </c>
      <c r="T1541">
        <v>4</v>
      </c>
      <c r="U1541" s="6">
        <v>935.98</v>
      </c>
      <c r="V1541" s="10">
        <v>0.11</v>
      </c>
      <c r="W1541" t="s">
        <v>1809</v>
      </c>
      <c r="X1541" s="6">
        <v>3332.0888</v>
      </c>
      <c r="AE1541"/>
    </row>
    <row r="1542" spans="1:31" x14ac:dyDescent="0.25">
      <c r="A1542" t="s">
        <v>3349</v>
      </c>
      <c r="B1542" t="str">
        <f>VLOOKUP(Table6[[#This Row],[Customer_ID]],Table1[[Customer_ID]:[Name]],2,FALSE)</f>
        <v>Sara Ingram</v>
      </c>
      <c r="C1542" t="str">
        <f>VLOOKUP(Table6[[#This Row],[Customer_ID]],Table1[[Customer_ID]:[City]],5,FALSE)</f>
        <v>East Dillonview</v>
      </c>
      <c r="D1542">
        <f>VLOOKUP(Table6[[#This Row],[Customer_ID]],Table1[],3,FALSE)</f>
        <v>46</v>
      </c>
      <c r="E1542" t="str">
        <f>VLOOKUP(Table6[[#This Row],[Customer_ID]],Table1[],4,FALSE)</f>
        <v>Female</v>
      </c>
      <c r="F1542" t="str">
        <f>VLOOKUP(Table6[[#This Row],[Customer_ID]],Table1[],6,FALSE)</f>
        <v>Virginia</v>
      </c>
      <c r="G1542" t="str">
        <f>VLOOKUP(Table6[[#This Row],[Customer_ID]],Table1[],8,FALSE)</f>
        <v>Bronze</v>
      </c>
      <c r="H1542" t="s">
        <v>1475</v>
      </c>
      <c r="I1542" s="16">
        <v>45849</v>
      </c>
      <c r="J1542" t="s">
        <v>1683</v>
      </c>
      <c r="K1542" t="str">
        <f>VLOOKUP($J1542,'Product_Dim (2)'!$A$2:$G$101,{3,4,5,6},FALSE)</f>
        <v>Electronics</v>
      </c>
      <c r="L1542" t="str">
        <f>VLOOKUP($J1542,'Product_Dim (2)'!$A$2:$G$101,{4,5,6},FALSE)</f>
        <v>Computer</v>
      </c>
      <c r="M1542" s="6">
        <f t="array" ref="M1542">VLOOKUP($J1542,'Product_Dim (2)'!$A$2:$G$101,{6},FALSE)</f>
        <v>392.89</v>
      </c>
      <c r="N1542">
        <f>VLOOKUP($J1542,'Product_Dim (2)'!$A$2:$G$101,7,FALSE)</f>
        <v>320</v>
      </c>
      <c r="O1542" t="s">
        <v>1787</v>
      </c>
      <c r="P1542" t="str">
        <f>VLOOKUP($O1542,'Store_Dim (2)'!$A$2:$E$21,2,FALSE)</f>
        <v>Frederick-Wright</v>
      </c>
      <c r="Q1542" t="str">
        <f>VLOOKUP(Table6[[#This Row],[Store_ID]],Table4[],3,FALSE)</f>
        <v>West</v>
      </c>
      <c r="R1542" t="str">
        <f>VLOOKUP(Table6[[#This Row],[Store_ID]],Table4[],4,FALSE)</f>
        <v>New Jimmymouth</v>
      </c>
      <c r="S1542" t="str">
        <f>VLOOKUP(Table6[[#This Row],[Store_ID]],Table4[],5,FALSE)</f>
        <v>Flagship</v>
      </c>
      <c r="T1542">
        <v>1</v>
      </c>
      <c r="U1542" s="6">
        <v>539.9</v>
      </c>
      <c r="V1542" s="10">
        <v>7.0000000000000007E-2</v>
      </c>
      <c r="W1542" t="s">
        <v>1807</v>
      </c>
      <c r="X1542" s="6">
        <v>502.10700000000003</v>
      </c>
      <c r="AE1542"/>
    </row>
    <row r="1543" spans="1:31" x14ac:dyDescent="0.25">
      <c r="A1543" t="s">
        <v>3350</v>
      </c>
      <c r="B1543" t="str">
        <f>VLOOKUP(Table6[[#This Row],[Customer_ID]],Table1[[Customer_ID]:[Name]],2,FALSE)</f>
        <v>Amy Wilson</v>
      </c>
      <c r="C1543" t="str">
        <f>VLOOKUP(Table6[[#This Row],[Customer_ID]],Table1[[Customer_ID]:[City]],5,FALSE)</f>
        <v>Morrisburgh</v>
      </c>
      <c r="D1543">
        <f>VLOOKUP(Table6[[#This Row],[Customer_ID]],Table1[],3,FALSE)</f>
        <v>44</v>
      </c>
      <c r="E1543" t="str">
        <f>VLOOKUP(Table6[[#This Row],[Customer_ID]],Table1[],4,FALSE)</f>
        <v>Female</v>
      </c>
      <c r="F1543" t="str">
        <f>VLOOKUP(Table6[[#This Row],[Customer_ID]],Table1[],6,FALSE)</f>
        <v>Indiana</v>
      </c>
      <c r="G1543" t="str">
        <f>VLOOKUP(Table6[[#This Row],[Customer_ID]],Table1[],8,FALSE)</f>
        <v>Platinum</v>
      </c>
      <c r="H1543" t="s">
        <v>562</v>
      </c>
      <c r="I1543" s="16">
        <v>45573</v>
      </c>
      <c r="J1543" t="s">
        <v>1611</v>
      </c>
      <c r="K1543" t="str">
        <f>VLOOKUP($J1543,'Product_Dim (2)'!$A$2:$G$101,{3,4,5,6},FALSE)</f>
        <v>Electronics</v>
      </c>
      <c r="L1543" t="str">
        <f>VLOOKUP($J1543,'Product_Dim (2)'!$A$2:$G$101,{4,5,6},FALSE)</f>
        <v>Audio</v>
      </c>
      <c r="M1543" s="6">
        <f t="array" ref="M1543">VLOOKUP($J1543,'Product_Dim (2)'!$A$2:$G$101,{6},FALSE)</f>
        <v>38.520000000000003</v>
      </c>
      <c r="N1543">
        <f>VLOOKUP($J1543,'Product_Dim (2)'!$A$2:$G$101,7,FALSE)</f>
        <v>378</v>
      </c>
      <c r="O1543" t="s">
        <v>1759</v>
      </c>
      <c r="P1543" t="str">
        <f>VLOOKUP($O1543,'Store_Dim (2)'!$A$2:$E$21,2,FALSE)</f>
        <v>Benson-Elliott</v>
      </c>
      <c r="Q1543" t="str">
        <f>VLOOKUP(Table6[[#This Row],[Store_ID]],Table4[],3,FALSE)</f>
        <v>East</v>
      </c>
      <c r="R1543" t="str">
        <f>VLOOKUP(Table6[[#This Row],[Store_ID]],Table4[],4,FALSE)</f>
        <v>Port Josephberg</v>
      </c>
      <c r="S1543" t="str">
        <f>VLOOKUP(Table6[[#This Row],[Store_ID]],Table4[],5,FALSE)</f>
        <v>Online</v>
      </c>
      <c r="T1543">
        <v>1</v>
      </c>
      <c r="U1543" s="6">
        <v>312.81</v>
      </c>
      <c r="V1543" s="10">
        <v>0.14000000000000001</v>
      </c>
      <c r="W1543" t="s">
        <v>1809</v>
      </c>
      <c r="X1543" s="6">
        <v>269.01659999999998</v>
      </c>
      <c r="AE1543"/>
    </row>
    <row r="1544" spans="1:31" x14ac:dyDescent="0.25">
      <c r="A1544" t="s">
        <v>3351</v>
      </c>
      <c r="B1544" t="str">
        <f>VLOOKUP(Table6[[#This Row],[Customer_ID]],Table1[[Customer_ID]:[Name]],2,FALSE)</f>
        <v>Lauren George</v>
      </c>
      <c r="C1544" t="str">
        <f>VLOOKUP(Table6[[#This Row],[Customer_ID]],Table1[[Customer_ID]:[City]],5,FALSE)</f>
        <v>Garciamouth</v>
      </c>
      <c r="D1544">
        <f>VLOOKUP(Table6[[#This Row],[Customer_ID]],Table1[],3,FALSE)</f>
        <v>41</v>
      </c>
      <c r="E1544" t="str">
        <f>VLOOKUP(Table6[[#This Row],[Customer_ID]],Table1[],4,FALSE)</f>
        <v>Female</v>
      </c>
      <c r="F1544" t="str">
        <f>VLOOKUP(Table6[[#This Row],[Customer_ID]],Table1[],6,FALSE)</f>
        <v>New York</v>
      </c>
      <c r="G1544" t="str">
        <f>VLOOKUP(Table6[[#This Row],[Customer_ID]],Table1[],8,FALSE)</f>
        <v>Gold</v>
      </c>
      <c r="H1544" t="s">
        <v>791</v>
      </c>
      <c r="I1544" s="16">
        <v>45356</v>
      </c>
      <c r="J1544" t="s">
        <v>1627</v>
      </c>
      <c r="K1544" t="str">
        <f>VLOOKUP($J1544,'Product_Dim (2)'!$A$2:$G$101,{3,4,5,6},FALSE)</f>
        <v>Electronics</v>
      </c>
      <c r="L1544" t="str">
        <f>VLOOKUP($J1544,'Product_Dim (2)'!$A$2:$G$101,{4,5,6},FALSE)</f>
        <v>Accessories</v>
      </c>
      <c r="M1544" s="6">
        <f t="array" ref="M1544">VLOOKUP($J1544,'Product_Dim (2)'!$A$2:$G$101,{6},FALSE)</f>
        <v>177.98</v>
      </c>
      <c r="N1544">
        <f>VLOOKUP($J1544,'Product_Dim (2)'!$A$2:$G$101,7,FALSE)</f>
        <v>103</v>
      </c>
      <c r="O1544" t="s">
        <v>1762</v>
      </c>
      <c r="P1544" t="str">
        <f>VLOOKUP($O1544,'Store_Dim (2)'!$A$2:$E$21,2,FALSE)</f>
        <v>Martinez-Mullins</v>
      </c>
      <c r="Q1544" t="str">
        <f>VLOOKUP(Table6[[#This Row],[Store_ID]],Table4[],3,FALSE)</f>
        <v>South</v>
      </c>
      <c r="R1544" t="str">
        <f>VLOOKUP(Table6[[#This Row],[Store_ID]],Table4[],4,FALSE)</f>
        <v>Williamsfurt</v>
      </c>
      <c r="S1544" t="str">
        <f>VLOOKUP(Table6[[#This Row],[Store_ID]],Table4[],5,FALSE)</f>
        <v>Online</v>
      </c>
      <c r="T1544">
        <v>3</v>
      </c>
      <c r="U1544" s="6">
        <v>855.96</v>
      </c>
      <c r="V1544" s="10">
        <v>0.28999999999999998</v>
      </c>
      <c r="W1544" t="s">
        <v>1812</v>
      </c>
      <c r="X1544" s="6">
        <v>1823.1948</v>
      </c>
      <c r="AE1544"/>
    </row>
    <row r="1545" spans="1:31" x14ac:dyDescent="0.25">
      <c r="A1545" t="s">
        <v>3352</v>
      </c>
      <c r="B1545" t="str">
        <f>VLOOKUP(Table6[[#This Row],[Customer_ID]],Table1[[Customer_ID]:[Name]],2,FALSE)</f>
        <v>Carlos Flores</v>
      </c>
      <c r="C1545" t="str">
        <f>VLOOKUP(Table6[[#This Row],[Customer_ID]],Table1[[Customer_ID]:[City]],5,FALSE)</f>
        <v>North Johnfurt</v>
      </c>
      <c r="D1545">
        <f>VLOOKUP(Table6[[#This Row],[Customer_ID]],Table1[],3,FALSE)</f>
        <v>20</v>
      </c>
      <c r="E1545" t="str">
        <f>VLOOKUP(Table6[[#This Row],[Customer_ID]],Table1[],4,FALSE)</f>
        <v>Male</v>
      </c>
      <c r="F1545" t="str">
        <f>VLOOKUP(Table6[[#This Row],[Customer_ID]],Table1[],6,FALSE)</f>
        <v>Washington</v>
      </c>
      <c r="G1545" t="str">
        <f>VLOOKUP(Table6[[#This Row],[Customer_ID]],Table1[],8,FALSE)</f>
        <v>Gold</v>
      </c>
      <c r="H1545" t="s">
        <v>1100</v>
      </c>
      <c r="I1545" s="16">
        <v>45326</v>
      </c>
      <c r="J1545" t="s">
        <v>1529</v>
      </c>
      <c r="K1545" t="str">
        <f>VLOOKUP($J1545,'Product_Dim (2)'!$A$2:$G$101,{3,4,5,6},FALSE)</f>
        <v>Clothing</v>
      </c>
      <c r="L1545" t="str">
        <f>VLOOKUP($J1545,'Product_Dim (2)'!$A$2:$G$101,{4,5,6},FALSE)</f>
        <v>Tops</v>
      </c>
      <c r="M1545" s="6">
        <f t="array" ref="M1545">VLOOKUP($J1545,'Product_Dim (2)'!$A$2:$G$101,{6},FALSE)</f>
        <v>342.56</v>
      </c>
      <c r="N1545">
        <f>VLOOKUP($J1545,'Product_Dim (2)'!$A$2:$G$101,7,FALSE)</f>
        <v>181</v>
      </c>
      <c r="O1545" t="s">
        <v>1775</v>
      </c>
      <c r="P1545" t="str">
        <f>VLOOKUP($O1545,'Store_Dim (2)'!$A$2:$E$21,2,FALSE)</f>
        <v>Aguirre-Keller</v>
      </c>
      <c r="Q1545" t="str">
        <f>VLOOKUP(Table6[[#This Row],[Store_ID]],Table4[],3,FALSE)</f>
        <v>South</v>
      </c>
      <c r="R1545" t="str">
        <f>VLOOKUP(Table6[[#This Row],[Store_ID]],Table4[],4,FALSE)</f>
        <v>Lake Michael</v>
      </c>
      <c r="S1545" t="str">
        <f>VLOOKUP(Table6[[#This Row],[Store_ID]],Table4[],5,FALSE)</f>
        <v>Online</v>
      </c>
      <c r="T1545">
        <v>3</v>
      </c>
      <c r="U1545" s="6">
        <v>305</v>
      </c>
      <c r="V1545" s="10">
        <v>0.01</v>
      </c>
      <c r="W1545" t="s">
        <v>1812</v>
      </c>
      <c r="X1545" s="6">
        <v>905.85</v>
      </c>
      <c r="AE1545"/>
    </row>
    <row r="1546" spans="1:31" x14ac:dyDescent="0.25">
      <c r="A1546" t="s">
        <v>3353</v>
      </c>
      <c r="B1546" t="str">
        <f>VLOOKUP(Table6[[#This Row],[Customer_ID]],Table1[[Customer_ID]:[Name]],2,FALSE)</f>
        <v>Gregory Curtis</v>
      </c>
      <c r="C1546" t="str">
        <f>VLOOKUP(Table6[[#This Row],[Customer_ID]],Table1[[Customer_ID]:[City]],5,FALSE)</f>
        <v>Bergermouth</v>
      </c>
      <c r="D1546">
        <f>VLOOKUP(Table6[[#This Row],[Customer_ID]],Table1[],3,FALSE)</f>
        <v>45</v>
      </c>
      <c r="E1546" t="str">
        <f>VLOOKUP(Table6[[#This Row],[Customer_ID]],Table1[],4,FALSE)</f>
        <v>Male</v>
      </c>
      <c r="F1546" t="str">
        <f>VLOOKUP(Table6[[#This Row],[Customer_ID]],Table1[],6,FALSE)</f>
        <v>Vermont</v>
      </c>
      <c r="G1546" t="str">
        <f>VLOOKUP(Table6[[#This Row],[Customer_ID]],Table1[],8,FALSE)</f>
        <v>Bronze</v>
      </c>
      <c r="H1546" t="s">
        <v>1427</v>
      </c>
      <c r="I1546" s="16">
        <v>45361</v>
      </c>
      <c r="J1546" t="s">
        <v>1729</v>
      </c>
      <c r="K1546" t="str">
        <f>VLOOKUP($J1546,'Product_Dim (2)'!$A$2:$G$101,{3,4,5,6},FALSE)</f>
        <v>Home</v>
      </c>
      <c r="L1546" t="str">
        <f>VLOOKUP($J1546,'Product_Dim (2)'!$A$2:$G$101,{4,5,6},FALSE)</f>
        <v>Kitchen</v>
      </c>
      <c r="M1546" s="6">
        <f t="array" ref="M1546">VLOOKUP($J1546,'Product_Dim (2)'!$A$2:$G$101,{6},FALSE)</f>
        <v>201.41</v>
      </c>
      <c r="N1546">
        <f>VLOOKUP($J1546,'Product_Dim (2)'!$A$2:$G$101,7,FALSE)</f>
        <v>146</v>
      </c>
      <c r="O1546" t="s">
        <v>1777</v>
      </c>
      <c r="P1546" t="str">
        <f>VLOOKUP($O1546,'Store_Dim (2)'!$A$2:$E$21,2,FALSE)</f>
        <v>Thomas, Bridges and Harris</v>
      </c>
      <c r="Q1546" t="str">
        <f>VLOOKUP(Table6[[#This Row],[Store_ID]],Table4[],3,FALSE)</f>
        <v>North</v>
      </c>
      <c r="R1546" t="str">
        <f>VLOOKUP(Table6[[#This Row],[Store_ID]],Table4[],4,FALSE)</f>
        <v>Sabrinatown</v>
      </c>
      <c r="S1546" t="str">
        <f>VLOOKUP(Table6[[#This Row],[Store_ID]],Table4[],5,FALSE)</f>
        <v>Online</v>
      </c>
      <c r="T1546">
        <v>3</v>
      </c>
      <c r="U1546" s="6">
        <v>831.15</v>
      </c>
      <c r="V1546" s="10">
        <v>0.19</v>
      </c>
      <c r="W1546" t="s">
        <v>1807</v>
      </c>
      <c r="X1546" s="6">
        <v>2019.6945000000001</v>
      </c>
      <c r="AE1546"/>
    </row>
    <row r="1547" spans="1:31" x14ac:dyDescent="0.25">
      <c r="A1547" t="s">
        <v>3354</v>
      </c>
      <c r="B1547" t="str">
        <f>VLOOKUP(Table6[[#This Row],[Customer_ID]],Table1[[Customer_ID]:[Name]],2,FALSE)</f>
        <v>Jacqueline Pacheco</v>
      </c>
      <c r="C1547" t="str">
        <f>VLOOKUP(Table6[[#This Row],[Customer_ID]],Table1[[Customer_ID]:[City]],5,FALSE)</f>
        <v>South Emily</v>
      </c>
      <c r="D1547">
        <f>VLOOKUP(Table6[[#This Row],[Customer_ID]],Table1[],3,FALSE)</f>
        <v>28</v>
      </c>
      <c r="E1547" t="str">
        <f>VLOOKUP(Table6[[#This Row],[Customer_ID]],Table1[],4,FALSE)</f>
        <v>Female</v>
      </c>
      <c r="F1547" t="str">
        <f>VLOOKUP(Table6[[#This Row],[Customer_ID]],Table1[],6,FALSE)</f>
        <v>New Jersey</v>
      </c>
      <c r="G1547" t="str">
        <f>VLOOKUP(Table6[[#This Row],[Customer_ID]],Table1[],8,FALSE)</f>
        <v>Bronze</v>
      </c>
      <c r="H1547" t="s">
        <v>669</v>
      </c>
      <c r="I1547" s="16">
        <v>45926</v>
      </c>
      <c r="J1547" t="s">
        <v>1723</v>
      </c>
      <c r="K1547" t="str">
        <f>VLOOKUP($J1547,'Product_Dim (2)'!$A$2:$G$101,{3,4,5,6},FALSE)</f>
        <v>Clothing</v>
      </c>
      <c r="L1547" t="str">
        <f>VLOOKUP($J1547,'Product_Dim (2)'!$A$2:$G$101,{4,5,6},FALSE)</f>
        <v>Outerwear</v>
      </c>
      <c r="M1547" s="6">
        <f t="array" ref="M1547">VLOOKUP($J1547,'Product_Dim (2)'!$A$2:$G$101,{6},FALSE)</f>
        <v>358.47</v>
      </c>
      <c r="N1547">
        <f>VLOOKUP($J1547,'Product_Dim (2)'!$A$2:$G$101,7,FALSE)</f>
        <v>143</v>
      </c>
      <c r="O1547" t="s">
        <v>1749</v>
      </c>
      <c r="P1547" t="str">
        <f>VLOOKUP($O1547,'Store_Dim (2)'!$A$2:$E$21,2,FALSE)</f>
        <v>Johnson-Wright</v>
      </c>
      <c r="Q1547" t="str">
        <f>VLOOKUP(Table6[[#This Row],[Store_ID]],Table4[],3,FALSE)</f>
        <v>North</v>
      </c>
      <c r="R1547" t="str">
        <f>VLOOKUP(Table6[[#This Row],[Store_ID]],Table4[],4,FALSE)</f>
        <v>Hoodberg</v>
      </c>
      <c r="S1547" t="str">
        <f>VLOOKUP(Table6[[#This Row],[Store_ID]],Table4[],5,FALSE)</f>
        <v>Outlet</v>
      </c>
      <c r="T1547">
        <v>2</v>
      </c>
      <c r="U1547" s="6">
        <v>644.97</v>
      </c>
      <c r="V1547" s="10">
        <v>0.24</v>
      </c>
      <c r="W1547" t="s">
        <v>1812</v>
      </c>
      <c r="X1547" s="6">
        <v>980.35440000000006</v>
      </c>
      <c r="AE1547"/>
    </row>
    <row r="1548" spans="1:31" x14ac:dyDescent="0.25">
      <c r="A1548" t="s">
        <v>3355</v>
      </c>
      <c r="B1548" t="str">
        <f>VLOOKUP(Table6[[#This Row],[Customer_ID]],Table1[[Customer_ID]:[Name]],2,FALSE)</f>
        <v>Amy Fowler</v>
      </c>
      <c r="C1548" t="str">
        <f>VLOOKUP(Table6[[#This Row],[Customer_ID]],Table1[[Customer_ID]:[City]],5,FALSE)</f>
        <v>West Bobbyshire</v>
      </c>
      <c r="D1548">
        <f>VLOOKUP(Table6[[#This Row],[Customer_ID]],Table1[],3,FALSE)</f>
        <v>62</v>
      </c>
      <c r="E1548" t="str">
        <f>VLOOKUP(Table6[[#This Row],[Customer_ID]],Table1[],4,FALSE)</f>
        <v>Female</v>
      </c>
      <c r="F1548" t="str">
        <f>VLOOKUP(Table6[[#This Row],[Customer_ID]],Table1[],6,FALSE)</f>
        <v>New York</v>
      </c>
      <c r="G1548" t="str">
        <f>VLOOKUP(Table6[[#This Row],[Customer_ID]],Table1[],8,FALSE)</f>
        <v>Platinum</v>
      </c>
      <c r="H1548" t="s">
        <v>336</v>
      </c>
      <c r="I1548" s="16">
        <v>45839</v>
      </c>
      <c r="J1548" t="s">
        <v>1707</v>
      </c>
      <c r="K1548" t="str">
        <f>VLOOKUP($J1548,'Product_Dim (2)'!$A$2:$G$101,{3,4,5,6},FALSE)</f>
        <v>Sports</v>
      </c>
      <c r="L1548" t="str">
        <f>VLOOKUP($J1548,'Product_Dim (2)'!$A$2:$G$101,{4,5,6},FALSE)</f>
        <v>Accessories</v>
      </c>
      <c r="M1548" s="6">
        <f t="array" ref="M1548">VLOOKUP($J1548,'Product_Dim (2)'!$A$2:$G$101,{6},FALSE)</f>
        <v>131.24</v>
      </c>
      <c r="N1548">
        <f>VLOOKUP($J1548,'Product_Dim (2)'!$A$2:$G$101,7,FALSE)</f>
        <v>232</v>
      </c>
      <c r="O1548" t="s">
        <v>1740</v>
      </c>
      <c r="P1548" t="str">
        <f>VLOOKUP($O1548,'Store_Dim (2)'!$A$2:$E$21,2,FALSE)</f>
        <v>Martinez, Adkins and Johnson</v>
      </c>
      <c r="Q1548" t="str">
        <f>VLOOKUP(Table6[[#This Row],[Store_ID]],Table4[],3,FALSE)</f>
        <v>North</v>
      </c>
      <c r="R1548" t="str">
        <f>VLOOKUP(Table6[[#This Row],[Store_ID]],Table4[],4,FALSE)</f>
        <v>Danielmouth</v>
      </c>
      <c r="S1548" t="str">
        <f>VLOOKUP(Table6[[#This Row],[Store_ID]],Table4[],5,FALSE)</f>
        <v>Flagship</v>
      </c>
      <c r="T1548">
        <v>1</v>
      </c>
      <c r="U1548" s="6">
        <v>149.56</v>
      </c>
      <c r="V1548" s="10">
        <v>0.09</v>
      </c>
      <c r="W1548" t="s">
        <v>1807</v>
      </c>
      <c r="X1548" s="6">
        <v>136.09960000000001</v>
      </c>
      <c r="AE1548"/>
    </row>
    <row r="1549" spans="1:31" x14ac:dyDescent="0.25">
      <c r="A1549" t="s">
        <v>3356</v>
      </c>
      <c r="B1549" t="str">
        <f>VLOOKUP(Table6[[#This Row],[Customer_ID]],Table1[[Customer_ID]:[Name]],2,FALSE)</f>
        <v>Kathy Copeland</v>
      </c>
      <c r="C1549" t="str">
        <f>VLOOKUP(Table6[[#This Row],[Customer_ID]],Table1[[Customer_ID]:[City]],5,FALSE)</f>
        <v>North Christinemouth</v>
      </c>
      <c r="D1549">
        <f>VLOOKUP(Table6[[#This Row],[Customer_ID]],Table1[],3,FALSE)</f>
        <v>42</v>
      </c>
      <c r="E1549" t="str">
        <f>VLOOKUP(Table6[[#This Row],[Customer_ID]],Table1[],4,FALSE)</f>
        <v>Male</v>
      </c>
      <c r="F1549" t="str">
        <f>VLOOKUP(Table6[[#This Row],[Customer_ID]],Table1[],6,FALSE)</f>
        <v>Missouri</v>
      </c>
      <c r="G1549" t="str">
        <f>VLOOKUP(Table6[[#This Row],[Customer_ID]],Table1[],8,FALSE)</f>
        <v>Silver</v>
      </c>
      <c r="H1549" t="s">
        <v>699</v>
      </c>
      <c r="I1549" s="16">
        <v>45434</v>
      </c>
      <c r="J1549" t="s">
        <v>1617</v>
      </c>
      <c r="K1549" t="str">
        <f>VLOOKUP($J1549,'Product_Dim (2)'!$A$2:$G$101,{3,4,5,6},FALSE)</f>
        <v>Electronics</v>
      </c>
      <c r="L1549" t="str">
        <f>VLOOKUP($J1549,'Product_Dim (2)'!$A$2:$G$101,{4,5,6},FALSE)</f>
        <v>Computer</v>
      </c>
      <c r="M1549" s="6">
        <f t="array" ref="M1549">VLOOKUP($J1549,'Product_Dim (2)'!$A$2:$G$101,{6},FALSE)</f>
        <v>253.33</v>
      </c>
      <c r="N1549">
        <f>VLOOKUP($J1549,'Product_Dim (2)'!$A$2:$G$101,7,FALSE)</f>
        <v>266</v>
      </c>
      <c r="O1549" t="s">
        <v>1796</v>
      </c>
      <c r="P1549" t="str">
        <f>VLOOKUP($O1549,'Store_Dim (2)'!$A$2:$E$21,2,FALSE)</f>
        <v>Mann-Austin</v>
      </c>
      <c r="Q1549" t="str">
        <f>VLOOKUP(Table6[[#This Row],[Store_ID]],Table4[],3,FALSE)</f>
        <v>East</v>
      </c>
      <c r="R1549" t="str">
        <f>VLOOKUP(Table6[[#This Row],[Store_ID]],Table4[],4,FALSE)</f>
        <v>Vasquezborough</v>
      </c>
      <c r="S1549" t="str">
        <f>VLOOKUP(Table6[[#This Row],[Store_ID]],Table4[],5,FALSE)</f>
        <v>Online</v>
      </c>
      <c r="T1549">
        <v>1</v>
      </c>
      <c r="U1549" s="6">
        <v>661.77</v>
      </c>
      <c r="V1549" s="10">
        <v>0.03</v>
      </c>
      <c r="W1549" t="s">
        <v>1809</v>
      </c>
      <c r="X1549" s="6">
        <v>641.91689999999994</v>
      </c>
      <c r="AE1549"/>
    </row>
    <row r="1550" spans="1:31" x14ac:dyDescent="0.25">
      <c r="A1550" t="s">
        <v>3357</v>
      </c>
      <c r="B1550" t="str">
        <f>VLOOKUP(Table6[[#This Row],[Customer_ID]],Table1[[Customer_ID]:[Name]],2,FALSE)</f>
        <v>Travis Holland</v>
      </c>
      <c r="C1550" t="str">
        <f>VLOOKUP(Table6[[#This Row],[Customer_ID]],Table1[[Customer_ID]:[City]],5,FALSE)</f>
        <v>Webstermouth</v>
      </c>
      <c r="D1550">
        <f>VLOOKUP(Table6[[#This Row],[Customer_ID]],Table1[],3,FALSE)</f>
        <v>38</v>
      </c>
      <c r="E1550" t="str">
        <f>VLOOKUP(Table6[[#This Row],[Customer_ID]],Table1[],4,FALSE)</f>
        <v>Male</v>
      </c>
      <c r="F1550" t="str">
        <f>VLOOKUP(Table6[[#This Row],[Customer_ID]],Table1[],6,FALSE)</f>
        <v>New Hampshire</v>
      </c>
      <c r="G1550" t="str">
        <f>VLOOKUP(Table6[[#This Row],[Customer_ID]],Table1[],8,FALSE)</f>
        <v>Bronze</v>
      </c>
      <c r="H1550" t="s">
        <v>376</v>
      </c>
      <c r="I1550" s="16">
        <v>45819</v>
      </c>
      <c r="J1550" t="s">
        <v>1719</v>
      </c>
      <c r="K1550" t="str">
        <f>VLOOKUP($J1550,'Product_Dim (2)'!$A$2:$G$101,{3,4,5,6},FALSE)</f>
        <v>Beauty</v>
      </c>
      <c r="L1550" t="str">
        <f>VLOOKUP($J1550,'Product_Dim (2)'!$A$2:$G$101,{4,5,6},FALSE)</f>
        <v>Skincare</v>
      </c>
      <c r="M1550" s="6">
        <f t="array" ref="M1550">VLOOKUP($J1550,'Product_Dim (2)'!$A$2:$G$101,{6},FALSE)</f>
        <v>358.47</v>
      </c>
      <c r="N1550">
        <f>VLOOKUP($J1550,'Product_Dim (2)'!$A$2:$G$101,7,FALSE)</f>
        <v>213</v>
      </c>
      <c r="O1550" t="s">
        <v>1762</v>
      </c>
      <c r="P1550" t="str">
        <f>VLOOKUP($O1550,'Store_Dim (2)'!$A$2:$E$21,2,FALSE)</f>
        <v>Martinez-Mullins</v>
      </c>
      <c r="Q1550" t="str">
        <f>VLOOKUP(Table6[[#This Row],[Store_ID]],Table4[],3,FALSE)</f>
        <v>South</v>
      </c>
      <c r="R1550" t="str">
        <f>VLOOKUP(Table6[[#This Row],[Store_ID]],Table4[],4,FALSE)</f>
        <v>Williamsfurt</v>
      </c>
      <c r="S1550" t="str">
        <f>VLOOKUP(Table6[[#This Row],[Store_ID]],Table4[],5,FALSE)</f>
        <v>Online</v>
      </c>
      <c r="T1550">
        <v>3</v>
      </c>
      <c r="U1550" s="6">
        <v>99.67</v>
      </c>
      <c r="V1550" s="10">
        <v>0.17</v>
      </c>
      <c r="W1550" t="s">
        <v>1807</v>
      </c>
      <c r="X1550" s="6">
        <v>248.17830000000001</v>
      </c>
      <c r="AE1550"/>
    </row>
    <row r="1551" spans="1:31" x14ac:dyDescent="0.25">
      <c r="A1551" t="s">
        <v>3358</v>
      </c>
      <c r="B1551" t="str">
        <f>VLOOKUP(Table6[[#This Row],[Customer_ID]],Table1[[Customer_ID]:[Name]],2,FALSE)</f>
        <v>Lisa Young</v>
      </c>
      <c r="C1551" t="str">
        <f>VLOOKUP(Table6[[#This Row],[Customer_ID]],Table1[[Customer_ID]:[City]],5,FALSE)</f>
        <v>Maybury</v>
      </c>
      <c r="D1551">
        <f>VLOOKUP(Table6[[#This Row],[Customer_ID]],Table1[],3,FALSE)</f>
        <v>38</v>
      </c>
      <c r="E1551" t="str">
        <f>VLOOKUP(Table6[[#This Row],[Customer_ID]],Table1[],4,FALSE)</f>
        <v>Male</v>
      </c>
      <c r="F1551" t="str">
        <f>VLOOKUP(Table6[[#This Row],[Customer_ID]],Table1[],6,FALSE)</f>
        <v>Georgia</v>
      </c>
      <c r="G1551" t="str">
        <f>VLOOKUP(Table6[[#This Row],[Customer_ID]],Table1[],8,FALSE)</f>
        <v>Platinum</v>
      </c>
      <c r="H1551" t="s">
        <v>710</v>
      </c>
      <c r="I1551" s="16">
        <v>45553</v>
      </c>
      <c r="J1551" t="s">
        <v>1655</v>
      </c>
      <c r="K1551" t="str">
        <f>VLOOKUP($J1551,'Product_Dim (2)'!$A$2:$G$101,{3,4,5,6},FALSE)</f>
        <v>Electronics</v>
      </c>
      <c r="L1551" t="str">
        <f>VLOOKUP($J1551,'Product_Dim (2)'!$A$2:$G$101,{4,5,6},FALSE)</f>
        <v>Computer</v>
      </c>
      <c r="M1551" s="6">
        <f t="array" ref="M1551">VLOOKUP($J1551,'Product_Dim (2)'!$A$2:$G$101,{6},FALSE)</f>
        <v>86.42</v>
      </c>
      <c r="N1551">
        <f>VLOOKUP($J1551,'Product_Dim (2)'!$A$2:$G$101,7,FALSE)</f>
        <v>222</v>
      </c>
      <c r="O1551" t="s">
        <v>1740</v>
      </c>
      <c r="P1551" t="str">
        <f>VLOOKUP($O1551,'Store_Dim (2)'!$A$2:$E$21,2,FALSE)</f>
        <v>Martinez, Adkins and Johnson</v>
      </c>
      <c r="Q1551" t="str">
        <f>VLOOKUP(Table6[[#This Row],[Store_ID]],Table4[],3,FALSE)</f>
        <v>North</v>
      </c>
      <c r="R1551" t="str">
        <f>VLOOKUP(Table6[[#This Row],[Store_ID]],Table4[],4,FALSE)</f>
        <v>Danielmouth</v>
      </c>
      <c r="S1551" t="str">
        <f>VLOOKUP(Table6[[#This Row],[Store_ID]],Table4[],5,FALSE)</f>
        <v>Flagship</v>
      </c>
      <c r="T1551">
        <v>3</v>
      </c>
      <c r="U1551" s="6">
        <v>103.66</v>
      </c>
      <c r="V1551" s="10">
        <v>0.26</v>
      </c>
      <c r="W1551" t="s">
        <v>1812</v>
      </c>
      <c r="X1551" s="6">
        <v>230.12520000000001</v>
      </c>
      <c r="AE1551"/>
    </row>
    <row r="1552" spans="1:31" x14ac:dyDescent="0.25">
      <c r="A1552" t="s">
        <v>3359</v>
      </c>
      <c r="B1552" t="str">
        <f>VLOOKUP(Table6[[#This Row],[Customer_ID]],Table1[[Customer_ID]:[Name]],2,FALSE)</f>
        <v>Sharon Simpson</v>
      </c>
      <c r="C1552" t="str">
        <f>VLOOKUP(Table6[[#This Row],[Customer_ID]],Table1[[Customer_ID]:[City]],5,FALSE)</f>
        <v>South Michellebury</v>
      </c>
      <c r="D1552">
        <f>VLOOKUP(Table6[[#This Row],[Customer_ID]],Table1[],3,FALSE)</f>
        <v>61</v>
      </c>
      <c r="E1552" t="str">
        <f>VLOOKUP(Table6[[#This Row],[Customer_ID]],Table1[],4,FALSE)</f>
        <v>Male</v>
      </c>
      <c r="F1552" t="str">
        <f>VLOOKUP(Table6[[#This Row],[Customer_ID]],Table1[],6,FALSE)</f>
        <v>South Dakota</v>
      </c>
      <c r="G1552" t="str">
        <f>VLOOKUP(Table6[[#This Row],[Customer_ID]],Table1[],8,FALSE)</f>
        <v>Gold</v>
      </c>
      <c r="H1552" t="s">
        <v>1336</v>
      </c>
      <c r="I1552" s="16">
        <v>45258</v>
      </c>
      <c r="J1552" t="s">
        <v>1611</v>
      </c>
      <c r="K1552" t="str">
        <f>VLOOKUP($J1552,'Product_Dim (2)'!$A$2:$G$101,{3,4,5,6},FALSE)</f>
        <v>Electronics</v>
      </c>
      <c r="L1552" t="str">
        <f>VLOOKUP($J1552,'Product_Dim (2)'!$A$2:$G$101,{4,5,6},FALSE)</f>
        <v>Audio</v>
      </c>
      <c r="M1552" s="6">
        <f t="array" ref="M1552">VLOOKUP($J1552,'Product_Dim (2)'!$A$2:$G$101,{6},FALSE)</f>
        <v>38.520000000000003</v>
      </c>
      <c r="N1552">
        <f>VLOOKUP($J1552,'Product_Dim (2)'!$A$2:$G$101,7,FALSE)</f>
        <v>378</v>
      </c>
      <c r="O1552" t="s">
        <v>1744</v>
      </c>
      <c r="P1552" t="str">
        <f>VLOOKUP($O1552,'Store_Dim (2)'!$A$2:$E$21,2,FALSE)</f>
        <v>Black-Horn</v>
      </c>
      <c r="Q1552" t="str">
        <f>VLOOKUP(Table6[[#This Row],[Store_ID]],Table4[],3,FALSE)</f>
        <v>South</v>
      </c>
      <c r="R1552" t="str">
        <f>VLOOKUP(Table6[[#This Row],[Store_ID]],Table4[],4,FALSE)</f>
        <v>North Nancyview</v>
      </c>
      <c r="S1552" t="str">
        <f>VLOOKUP(Table6[[#This Row],[Store_ID]],Table4[],5,FALSE)</f>
        <v>Outlet</v>
      </c>
      <c r="T1552">
        <v>4</v>
      </c>
      <c r="U1552" s="6">
        <v>54.4</v>
      </c>
      <c r="V1552" s="10">
        <v>0.22</v>
      </c>
      <c r="W1552" t="s">
        <v>1807</v>
      </c>
      <c r="X1552" s="6">
        <v>169.72800000000001</v>
      </c>
      <c r="AE1552"/>
    </row>
    <row r="1553" spans="1:31" x14ac:dyDescent="0.25">
      <c r="A1553" t="s">
        <v>3360</v>
      </c>
      <c r="B1553" t="str">
        <f>VLOOKUP(Table6[[#This Row],[Customer_ID]],Table1[[Customer_ID]:[Name]],2,FALSE)</f>
        <v>Scott Harris</v>
      </c>
      <c r="C1553" t="str">
        <f>VLOOKUP(Table6[[#This Row],[Customer_ID]],Table1[[Customer_ID]:[City]],5,FALSE)</f>
        <v>North Nataliemouth</v>
      </c>
      <c r="D1553">
        <f>VLOOKUP(Table6[[#This Row],[Customer_ID]],Table1[],3,FALSE)</f>
        <v>23</v>
      </c>
      <c r="E1553" t="str">
        <f>VLOOKUP(Table6[[#This Row],[Customer_ID]],Table1[],4,FALSE)</f>
        <v>Male</v>
      </c>
      <c r="F1553" t="str">
        <f>VLOOKUP(Table6[[#This Row],[Customer_ID]],Table1[],6,FALSE)</f>
        <v>Maryland</v>
      </c>
      <c r="G1553" t="str">
        <f>VLOOKUP(Table6[[#This Row],[Customer_ID]],Table1[],8,FALSE)</f>
        <v>Platinum</v>
      </c>
      <c r="H1553" t="s">
        <v>1490</v>
      </c>
      <c r="I1553" s="16">
        <v>45435</v>
      </c>
      <c r="J1553" t="s">
        <v>1699</v>
      </c>
      <c r="K1553" t="str">
        <f>VLOOKUP($J1553,'Product_Dim (2)'!$A$2:$G$101,{3,4,5,6},FALSE)</f>
        <v>Home</v>
      </c>
      <c r="L1553" t="str">
        <f>VLOOKUP($J1553,'Product_Dim (2)'!$A$2:$G$101,{4,5,6},FALSE)</f>
        <v>Furniture</v>
      </c>
      <c r="M1553" s="6">
        <f t="array" ref="M1553">VLOOKUP($J1553,'Product_Dim (2)'!$A$2:$G$101,{6},FALSE)</f>
        <v>388.46</v>
      </c>
      <c r="N1553">
        <f>VLOOKUP($J1553,'Product_Dim (2)'!$A$2:$G$101,7,FALSE)</f>
        <v>208</v>
      </c>
      <c r="O1553" t="s">
        <v>1782</v>
      </c>
      <c r="P1553" t="str">
        <f>VLOOKUP($O1553,'Store_Dim (2)'!$A$2:$E$21,2,FALSE)</f>
        <v>Mcdonald Inc</v>
      </c>
      <c r="Q1553" t="str">
        <f>VLOOKUP(Table6[[#This Row],[Store_ID]],Table4[],3,FALSE)</f>
        <v>South</v>
      </c>
      <c r="R1553" t="str">
        <f>VLOOKUP(Table6[[#This Row],[Store_ID]],Table4[],4,FALSE)</f>
        <v>Christopherland</v>
      </c>
      <c r="S1553" t="str">
        <f>VLOOKUP(Table6[[#This Row],[Store_ID]],Table4[],5,FALSE)</f>
        <v>Outlet</v>
      </c>
      <c r="T1553">
        <v>1</v>
      </c>
      <c r="U1553" s="6">
        <v>46.66</v>
      </c>
      <c r="V1553" s="10">
        <v>0.2</v>
      </c>
      <c r="W1553" t="s">
        <v>1807</v>
      </c>
      <c r="X1553" s="6">
        <v>37.328000000000003</v>
      </c>
      <c r="AE1553"/>
    </row>
    <row r="1554" spans="1:31" x14ac:dyDescent="0.25">
      <c r="A1554" t="s">
        <v>3361</v>
      </c>
      <c r="B1554" t="str">
        <f>VLOOKUP(Table6[[#This Row],[Customer_ID]],Table1[[Customer_ID]:[Name]],2,FALSE)</f>
        <v>Daniel Boyd</v>
      </c>
      <c r="C1554" t="str">
        <f>VLOOKUP(Table6[[#This Row],[Customer_ID]],Table1[[Customer_ID]:[City]],5,FALSE)</f>
        <v>West Pamelafurt</v>
      </c>
      <c r="D1554">
        <f>VLOOKUP(Table6[[#This Row],[Customer_ID]],Table1[],3,FALSE)</f>
        <v>29</v>
      </c>
      <c r="E1554" t="str">
        <f>VLOOKUP(Table6[[#This Row],[Customer_ID]],Table1[],4,FALSE)</f>
        <v>Female</v>
      </c>
      <c r="F1554" t="str">
        <f>VLOOKUP(Table6[[#This Row],[Customer_ID]],Table1[],6,FALSE)</f>
        <v>West Virginia</v>
      </c>
      <c r="G1554" t="str">
        <f>VLOOKUP(Table6[[#This Row],[Customer_ID]],Table1[],8,FALSE)</f>
        <v>Bronze</v>
      </c>
      <c r="H1554" t="s">
        <v>40</v>
      </c>
      <c r="I1554" s="16">
        <v>45447</v>
      </c>
      <c r="J1554" t="s">
        <v>1677</v>
      </c>
      <c r="K1554" t="str">
        <f>VLOOKUP($J1554,'Product_Dim (2)'!$A$2:$G$101,{3,4,5,6},FALSE)</f>
        <v>Sports</v>
      </c>
      <c r="L1554" t="str">
        <f>VLOOKUP($J1554,'Product_Dim (2)'!$A$2:$G$101,{4,5,6},FALSE)</f>
        <v>Team Sports</v>
      </c>
      <c r="M1554" s="6">
        <f t="array" ref="M1554">VLOOKUP($J1554,'Product_Dim (2)'!$A$2:$G$101,{6},FALSE)</f>
        <v>107.06</v>
      </c>
      <c r="N1554">
        <f>VLOOKUP($J1554,'Product_Dim (2)'!$A$2:$G$101,7,FALSE)</f>
        <v>359</v>
      </c>
      <c r="O1554" t="s">
        <v>1775</v>
      </c>
      <c r="P1554" t="str">
        <f>VLOOKUP($O1554,'Store_Dim (2)'!$A$2:$E$21,2,FALSE)</f>
        <v>Aguirre-Keller</v>
      </c>
      <c r="Q1554" t="str">
        <f>VLOOKUP(Table6[[#This Row],[Store_ID]],Table4[],3,FALSE)</f>
        <v>South</v>
      </c>
      <c r="R1554" t="str">
        <f>VLOOKUP(Table6[[#This Row],[Store_ID]],Table4[],4,FALSE)</f>
        <v>Lake Michael</v>
      </c>
      <c r="S1554" t="str">
        <f>VLOOKUP(Table6[[#This Row],[Store_ID]],Table4[],5,FALSE)</f>
        <v>Online</v>
      </c>
      <c r="T1554">
        <v>4</v>
      </c>
      <c r="U1554" s="6">
        <v>871.2</v>
      </c>
      <c r="V1554" s="10">
        <v>0.28999999999999998</v>
      </c>
      <c r="W1554" t="s">
        <v>1807</v>
      </c>
      <c r="X1554" s="6">
        <v>2474.2080000000001</v>
      </c>
      <c r="AE1554"/>
    </row>
    <row r="1555" spans="1:31" x14ac:dyDescent="0.25">
      <c r="A1555" t="s">
        <v>3362</v>
      </c>
      <c r="B1555" t="str">
        <f>VLOOKUP(Table6[[#This Row],[Customer_ID]],Table1[[Customer_ID]:[Name]],2,FALSE)</f>
        <v>Tanya Lopez</v>
      </c>
      <c r="C1555" t="str">
        <f>VLOOKUP(Table6[[#This Row],[Customer_ID]],Table1[[Customer_ID]:[City]],5,FALSE)</f>
        <v>West Jeffreyburgh</v>
      </c>
      <c r="D1555">
        <f>VLOOKUP(Table6[[#This Row],[Customer_ID]],Table1[],3,FALSE)</f>
        <v>34</v>
      </c>
      <c r="E1555" t="str">
        <f>VLOOKUP(Table6[[#This Row],[Customer_ID]],Table1[],4,FALSE)</f>
        <v>Female</v>
      </c>
      <c r="F1555" t="str">
        <f>VLOOKUP(Table6[[#This Row],[Customer_ID]],Table1[],6,FALSE)</f>
        <v>Iowa</v>
      </c>
      <c r="G1555" t="str">
        <f>VLOOKUP(Table6[[#This Row],[Customer_ID]],Table1[],8,FALSE)</f>
        <v>Gold</v>
      </c>
      <c r="H1555" t="s">
        <v>1171</v>
      </c>
      <c r="I1555" s="16">
        <v>45724</v>
      </c>
      <c r="J1555" t="s">
        <v>1567</v>
      </c>
      <c r="K1555" t="str">
        <f>VLOOKUP($J1555,'Product_Dim (2)'!$A$2:$G$101,{3,4,5,6},FALSE)</f>
        <v>Clothing</v>
      </c>
      <c r="L1555" t="str">
        <f>VLOOKUP($J1555,'Product_Dim (2)'!$A$2:$G$101,{4,5,6},FALSE)</f>
        <v>Bottoms</v>
      </c>
      <c r="M1555" s="6">
        <f t="array" ref="M1555">VLOOKUP($J1555,'Product_Dim (2)'!$A$2:$G$101,{6},FALSE)</f>
        <v>265.73266666666666</v>
      </c>
      <c r="N1555">
        <f>VLOOKUP($J1555,'Product_Dim (2)'!$A$2:$G$101,7,FALSE)</f>
        <v>343</v>
      </c>
      <c r="O1555" t="s">
        <v>1782</v>
      </c>
      <c r="P1555" t="str">
        <f>VLOOKUP($O1555,'Store_Dim (2)'!$A$2:$E$21,2,FALSE)</f>
        <v>Mcdonald Inc</v>
      </c>
      <c r="Q1555" t="str">
        <f>VLOOKUP(Table6[[#This Row],[Store_ID]],Table4[],3,FALSE)</f>
        <v>South</v>
      </c>
      <c r="R1555" t="str">
        <f>VLOOKUP(Table6[[#This Row],[Store_ID]],Table4[],4,FALSE)</f>
        <v>Christopherland</v>
      </c>
      <c r="S1555" t="str">
        <f>VLOOKUP(Table6[[#This Row],[Store_ID]],Table4[],5,FALSE)</f>
        <v>Outlet</v>
      </c>
      <c r="T1555">
        <v>4</v>
      </c>
      <c r="U1555" s="6">
        <v>317.11</v>
      </c>
      <c r="V1555" s="10">
        <v>0.16</v>
      </c>
      <c r="W1555" t="s">
        <v>1809</v>
      </c>
      <c r="X1555" s="6">
        <v>1065.4896000000001</v>
      </c>
      <c r="AE1555"/>
    </row>
    <row r="1556" spans="1:31" x14ac:dyDescent="0.25">
      <c r="A1556" t="s">
        <v>3363</v>
      </c>
      <c r="B1556" t="str">
        <f>VLOOKUP(Table6[[#This Row],[Customer_ID]],Table1[[Customer_ID]:[Name]],2,FALSE)</f>
        <v>Sarah Stewart</v>
      </c>
      <c r="C1556" t="str">
        <f>VLOOKUP(Table6[[#This Row],[Customer_ID]],Table1[[Customer_ID]:[City]],5,FALSE)</f>
        <v>East Richard</v>
      </c>
      <c r="D1556">
        <f>VLOOKUP(Table6[[#This Row],[Customer_ID]],Table1[],3,FALSE)</f>
        <v>24</v>
      </c>
      <c r="E1556" t="str">
        <f>VLOOKUP(Table6[[#This Row],[Customer_ID]],Table1[],4,FALSE)</f>
        <v>Female</v>
      </c>
      <c r="F1556" t="str">
        <f>VLOOKUP(Table6[[#This Row],[Customer_ID]],Table1[],6,FALSE)</f>
        <v>Texas</v>
      </c>
      <c r="G1556" t="str">
        <f>VLOOKUP(Table6[[#This Row],[Customer_ID]],Table1[],8,FALSE)</f>
        <v>Platinum</v>
      </c>
      <c r="H1556" t="s">
        <v>817</v>
      </c>
      <c r="I1556" s="16">
        <v>45338</v>
      </c>
      <c r="J1556" t="s">
        <v>1581</v>
      </c>
      <c r="K1556" t="str">
        <f>VLOOKUP($J1556,'Product_Dim (2)'!$A$2:$G$101,{3,4,5,6},FALSE)</f>
        <v>Clothing</v>
      </c>
      <c r="L1556" t="str">
        <f>VLOOKUP($J1556,'Product_Dim (2)'!$A$2:$G$101,{4,5,6},FALSE)</f>
        <v>Accessories</v>
      </c>
      <c r="M1556" s="6">
        <f t="array" ref="M1556">VLOOKUP($J1556,'Product_Dim (2)'!$A$2:$G$101,{6},FALSE)</f>
        <v>174.02</v>
      </c>
      <c r="N1556">
        <f>VLOOKUP($J1556,'Product_Dim (2)'!$A$2:$G$101,7,FALSE)</f>
        <v>268</v>
      </c>
      <c r="O1556" t="s">
        <v>1780</v>
      </c>
      <c r="P1556" t="str">
        <f>VLOOKUP($O1556,'Store_Dim (2)'!$A$2:$E$21,2,FALSE)</f>
        <v>Gardner, Humphrey and Contreras</v>
      </c>
      <c r="Q1556" t="str">
        <f>VLOOKUP(Table6[[#This Row],[Store_ID]],Table4[],3,FALSE)</f>
        <v>East</v>
      </c>
      <c r="R1556" t="str">
        <f>VLOOKUP(Table6[[#This Row],[Store_ID]],Table4[],4,FALSE)</f>
        <v>Johnsonville</v>
      </c>
      <c r="S1556" t="str">
        <f>VLOOKUP(Table6[[#This Row],[Store_ID]],Table4[],5,FALSE)</f>
        <v>Flagship</v>
      </c>
      <c r="T1556">
        <v>2</v>
      </c>
      <c r="U1556" s="6">
        <v>388.34</v>
      </c>
      <c r="V1556" s="10">
        <v>0.09</v>
      </c>
      <c r="W1556" t="s">
        <v>1809</v>
      </c>
      <c r="X1556" s="6">
        <v>706.77879999999993</v>
      </c>
      <c r="AE1556"/>
    </row>
    <row r="1557" spans="1:31" x14ac:dyDescent="0.25">
      <c r="A1557" t="s">
        <v>3364</v>
      </c>
      <c r="B1557" t="str">
        <f>VLOOKUP(Table6[[#This Row],[Customer_ID]],Table1[[Customer_ID]:[Name]],2,FALSE)</f>
        <v>Casey Simpson</v>
      </c>
      <c r="C1557" t="str">
        <f>VLOOKUP(Table6[[#This Row],[Customer_ID]],Table1[[Customer_ID]:[City]],5,FALSE)</f>
        <v>West Mathewside</v>
      </c>
      <c r="D1557">
        <f>VLOOKUP(Table6[[#This Row],[Customer_ID]],Table1[],3,FALSE)</f>
        <v>54</v>
      </c>
      <c r="E1557" t="str">
        <f>VLOOKUP(Table6[[#This Row],[Customer_ID]],Table1[],4,FALSE)</f>
        <v>Male</v>
      </c>
      <c r="F1557" t="str">
        <f>VLOOKUP(Table6[[#This Row],[Customer_ID]],Table1[],6,FALSE)</f>
        <v>Mississippi</v>
      </c>
      <c r="G1557" t="str">
        <f>VLOOKUP(Table6[[#This Row],[Customer_ID]],Table1[],8,FALSE)</f>
        <v>Platinum</v>
      </c>
      <c r="H1557" t="s">
        <v>995</v>
      </c>
      <c r="I1557" s="16">
        <v>45252</v>
      </c>
      <c r="J1557" t="s">
        <v>1591</v>
      </c>
      <c r="K1557" t="str">
        <f>VLOOKUP($J1557,'Product_Dim (2)'!$A$2:$G$101,{3,4,5,6},FALSE)</f>
        <v>Home</v>
      </c>
      <c r="L1557" t="str">
        <f>VLOOKUP($J1557,'Product_Dim (2)'!$A$2:$G$101,{4,5,6},FALSE)</f>
        <v>Kitchen</v>
      </c>
      <c r="M1557" s="6">
        <f t="array" ref="M1557">VLOOKUP($J1557,'Product_Dim (2)'!$A$2:$G$101,{6},FALSE)</f>
        <v>19.52</v>
      </c>
      <c r="N1557">
        <f>VLOOKUP($J1557,'Product_Dim (2)'!$A$2:$G$101,7,FALSE)</f>
        <v>57</v>
      </c>
      <c r="O1557" t="s">
        <v>1759</v>
      </c>
      <c r="P1557" t="str">
        <f>VLOOKUP($O1557,'Store_Dim (2)'!$A$2:$E$21,2,FALSE)</f>
        <v>Benson-Elliott</v>
      </c>
      <c r="Q1557" t="str">
        <f>VLOOKUP(Table6[[#This Row],[Store_ID]],Table4[],3,FALSE)</f>
        <v>East</v>
      </c>
      <c r="R1557" t="str">
        <f>VLOOKUP(Table6[[#This Row],[Store_ID]],Table4[],4,FALSE)</f>
        <v>Port Josephberg</v>
      </c>
      <c r="S1557" t="str">
        <f>VLOOKUP(Table6[[#This Row],[Store_ID]],Table4[],5,FALSE)</f>
        <v>Online</v>
      </c>
      <c r="T1557">
        <v>4</v>
      </c>
      <c r="U1557" s="6">
        <v>998.2</v>
      </c>
      <c r="V1557" s="10">
        <v>0.15</v>
      </c>
      <c r="W1557" t="s">
        <v>1807</v>
      </c>
      <c r="X1557" s="6">
        <v>3393.88</v>
      </c>
      <c r="AE1557"/>
    </row>
    <row r="1558" spans="1:31" x14ac:dyDescent="0.25">
      <c r="A1558" t="s">
        <v>3365</v>
      </c>
      <c r="B1558" t="str">
        <f>VLOOKUP(Table6[[#This Row],[Customer_ID]],Table1[[Customer_ID]:[Name]],2,FALSE)</f>
        <v>Amanda Powell</v>
      </c>
      <c r="C1558" t="str">
        <f>VLOOKUP(Table6[[#This Row],[Customer_ID]],Table1[[Customer_ID]:[City]],5,FALSE)</f>
        <v>South William</v>
      </c>
      <c r="D1558">
        <f>VLOOKUP(Table6[[#This Row],[Customer_ID]],Table1[],3,FALSE)</f>
        <v>28</v>
      </c>
      <c r="E1558" t="str">
        <f>VLOOKUP(Table6[[#This Row],[Customer_ID]],Table1[],4,FALSE)</f>
        <v>Male</v>
      </c>
      <c r="F1558" t="str">
        <f>VLOOKUP(Table6[[#This Row],[Customer_ID]],Table1[],6,FALSE)</f>
        <v>Alabama</v>
      </c>
      <c r="G1558" t="str">
        <f>VLOOKUP(Table6[[#This Row],[Customer_ID]],Table1[],8,FALSE)</f>
        <v>Silver</v>
      </c>
      <c r="H1558" t="s">
        <v>1499</v>
      </c>
      <c r="I1558" s="16">
        <v>45606</v>
      </c>
      <c r="J1558" t="s">
        <v>1603</v>
      </c>
      <c r="K1558" t="str">
        <f>VLOOKUP($J1558,'Product_Dim (2)'!$A$2:$G$101,{3,4,5,6},FALSE)</f>
        <v>Clothing</v>
      </c>
      <c r="L1558" t="str">
        <f>VLOOKUP($J1558,'Product_Dim (2)'!$A$2:$G$101,{4,5,6},FALSE)</f>
        <v>Tops</v>
      </c>
      <c r="M1558" s="6">
        <f t="array" ref="M1558">VLOOKUP($J1558,'Product_Dim (2)'!$A$2:$G$101,{6},FALSE)</f>
        <v>223.43</v>
      </c>
      <c r="N1558">
        <f>VLOOKUP($J1558,'Product_Dim (2)'!$A$2:$G$101,7,FALSE)</f>
        <v>154</v>
      </c>
      <c r="O1558" t="s">
        <v>1735</v>
      </c>
      <c r="P1558" t="str">
        <f>VLOOKUP($O1558,'Store_Dim (2)'!$A$2:$E$21,2,FALSE)</f>
        <v>Rivera-Warner</v>
      </c>
      <c r="Q1558" t="str">
        <f>VLOOKUP(Table6[[#This Row],[Store_ID]],Table4[],3,FALSE)</f>
        <v>East</v>
      </c>
      <c r="R1558" t="str">
        <f>VLOOKUP(Table6[[#This Row],[Store_ID]],Table4[],4,FALSE)</f>
        <v>Washingtonfurt</v>
      </c>
      <c r="S1558" t="str">
        <f>VLOOKUP(Table6[[#This Row],[Store_ID]],Table4[],5,FALSE)</f>
        <v>Flagship</v>
      </c>
      <c r="T1558">
        <v>1</v>
      </c>
      <c r="U1558" s="6">
        <v>887.38</v>
      </c>
      <c r="V1558" s="10">
        <v>0.01</v>
      </c>
      <c r="W1558" t="s">
        <v>1812</v>
      </c>
      <c r="X1558" s="6">
        <v>878.50620000000004</v>
      </c>
      <c r="AE1558"/>
    </row>
    <row r="1559" spans="1:31" x14ac:dyDescent="0.25">
      <c r="A1559" t="s">
        <v>3366</v>
      </c>
      <c r="B1559" t="str">
        <f>VLOOKUP(Table6[[#This Row],[Customer_ID]],Table1[[Customer_ID]:[Name]],2,FALSE)</f>
        <v>Jason Mullins</v>
      </c>
      <c r="C1559" t="str">
        <f>VLOOKUP(Table6[[#This Row],[Customer_ID]],Table1[[Customer_ID]:[City]],5,FALSE)</f>
        <v>Brianchester</v>
      </c>
      <c r="D1559">
        <f>VLOOKUP(Table6[[#This Row],[Customer_ID]],Table1[],3,FALSE)</f>
        <v>47</v>
      </c>
      <c r="E1559" t="str">
        <f>VLOOKUP(Table6[[#This Row],[Customer_ID]],Table1[],4,FALSE)</f>
        <v>Female</v>
      </c>
      <c r="F1559" t="str">
        <f>VLOOKUP(Table6[[#This Row],[Customer_ID]],Table1[],6,FALSE)</f>
        <v>Delaware</v>
      </c>
      <c r="G1559" t="str">
        <f>VLOOKUP(Table6[[#This Row],[Customer_ID]],Table1[],8,FALSE)</f>
        <v>Silver</v>
      </c>
      <c r="H1559" t="s">
        <v>974</v>
      </c>
      <c r="I1559" s="16">
        <v>45524</v>
      </c>
      <c r="J1559" t="s">
        <v>1605</v>
      </c>
      <c r="K1559" t="str">
        <f>VLOOKUP($J1559,'Product_Dim (2)'!$A$2:$G$101,{3,4,5,6},FALSE)</f>
        <v>Clothing</v>
      </c>
      <c r="L1559" t="str">
        <f>VLOOKUP($J1559,'Product_Dim (2)'!$A$2:$G$101,{4,5,6},FALSE)</f>
        <v>Footwear</v>
      </c>
      <c r="M1559" s="6">
        <f t="array" ref="M1559">VLOOKUP($J1559,'Product_Dim (2)'!$A$2:$G$101,{6},FALSE)</f>
        <v>353.47</v>
      </c>
      <c r="N1559">
        <f>VLOOKUP($J1559,'Product_Dim (2)'!$A$2:$G$101,7,FALSE)</f>
        <v>214</v>
      </c>
      <c r="O1559" t="s">
        <v>1777</v>
      </c>
      <c r="P1559" t="str">
        <f>VLOOKUP($O1559,'Store_Dim (2)'!$A$2:$E$21,2,FALSE)</f>
        <v>Thomas, Bridges and Harris</v>
      </c>
      <c r="Q1559" t="str">
        <f>VLOOKUP(Table6[[#This Row],[Store_ID]],Table4[],3,FALSE)</f>
        <v>North</v>
      </c>
      <c r="R1559" t="str">
        <f>VLOOKUP(Table6[[#This Row],[Store_ID]],Table4[],4,FALSE)</f>
        <v>Sabrinatown</v>
      </c>
      <c r="S1559" t="str">
        <f>VLOOKUP(Table6[[#This Row],[Store_ID]],Table4[],5,FALSE)</f>
        <v>Online</v>
      </c>
      <c r="T1559">
        <v>4</v>
      </c>
      <c r="U1559" s="6">
        <v>332.97</v>
      </c>
      <c r="V1559" s="10">
        <v>0.28000000000000003</v>
      </c>
      <c r="W1559" t="s">
        <v>1807</v>
      </c>
      <c r="X1559" s="6">
        <v>958.95360000000005</v>
      </c>
      <c r="AE1559"/>
    </row>
    <row r="1560" spans="1:31" x14ac:dyDescent="0.25">
      <c r="A1560" t="s">
        <v>3367</v>
      </c>
      <c r="B1560" t="str">
        <f>VLOOKUP(Table6[[#This Row],[Customer_ID]],Table1[[Customer_ID]:[Name]],2,FALSE)</f>
        <v>Jeff Martinez</v>
      </c>
      <c r="C1560" t="str">
        <f>VLOOKUP(Table6[[#This Row],[Customer_ID]],Table1[[Customer_ID]:[City]],5,FALSE)</f>
        <v>Smithburgh</v>
      </c>
      <c r="D1560">
        <f>VLOOKUP(Table6[[#This Row],[Customer_ID]],Table1[],3,FALSE)</f>
        <v>36</v>
      </c>
      <c r="E1560" t="str">
        <f>VLOOKUP(Table6[[#This Row],[Customer_ID]],Table1[],4,FALSE)</f>
        <v>Female</v>
      </c>
      <c r="F1560" t="str">
        <f>VLOOKUP(Table6[[#This Row],[Customer_ID]],Table1[],6,FALSE)</f>
        <v>Oklahoma</v>
      </c>
      <c r="G1560" t="str">
        <f>VLOOKUP(Table6[[#This Row],[Customer_ID]],Table1[],8,FALSE)</f>
        <v>Gold</v>
      </c>
      <c r="H1560" t="s">
        <v>93</v>
      </c>
      <c r="I1560" s="16">
        <v>45934</v>
      </c>
      <c r="J1560" t="s">
        <v>1623</v>
      </c>
      <c r="K1560" t="str">
        <f>VLOOKUP($J1560,'Product_Dim (2)'!$A$2:$G$101,{3,4,5,6},FALSE)</f>
        <v>Clothing</v>
      </c>
      <c r="L1560" t="str">
        <f>VLOOKUP($J1560,'Product_Dim (2)'!$A$2:$G$101,{4,5,6},FALSE)</f>
        <v>Outerwear</v>
      </c>
      <c r="M1560" s="6">
        <f t="array" ref="M1560">VLOOKUP($J1560,'Product_Dim (2)'!$A$2:$G$101,{6},FALSE)</f>
        <v>167.34</v>
      </c>
      <c r="N1560">
        <f>VLOOKUP($J1560,'Product_Dim (2)'!$A$2:$G$101,7,FALSE)</f>
        <v>296</v>
      </c>
      <c r="O1560" t="s">
        <v>1735</v>
      </c>
      <c r="P1560" t="str">
        <f>VLOOKUP($O1560,'Store_Dim (2)'!$A$2:$E$21,2,FALSE)</f>
        <v>Rivera-Warner</v>
      </c>
      <c r="Q1560" t="str">
        <f>VLOOKUP(Table6[[#This Row],[Store_ID]],Table4[],3,FALSE)</f>
        <v>East</v>
      </c>
      <c r="R1560" t="str">
        <f>VLOOKUP(Table6[[#This Row],[Store_ID]],Table4[],4,FALSE)</f>
        <v>Washingtonfurt</v>
      </c>
      <c r="S1560" t="str">
        <f>VLOOKUP(Table6[[#This Row],[Store_ID]],Table4[],5,FALSE)</f>
        <v>Flagship</v>
      </c>
      <c r="T1560">
        <v>2</v>
      </c>
      <c r="U1560" s="6">
        <v>157.91</v>
      </c>
      <c r="V1560" s="10">
        <v>0.09</v>
      </c>
      <c r="W1560" t="s">
        <v>1812</v>
      </c>
      <c r="X1560" s="6">
        <v>287.39620000000002</v>
      </c>
      <c r="AE1560"/>
    </row>
    <row r="1561" spans="1:31" x14ac:dyDescent="0.25">
      <c r="A1561" t="s">
        <v>3368</v>
      </c>
      <c r="B1561" t="str">
        <f>VLOOKUP(Table6[[#This Row],[Customer_ID]],Table1[[Customer_ID]:[Name]],2,FALSE)</f>
        <v>Steve Hunt</v>
      </c>
      <c r="C1561" t="str">
        <f>VLOOKUP(Table6[[#This Row],[Customer_ID]],Table1[[Customer_ID]:[City]],5,FALSE)</f>
        <v>North Richard</v>
      </c>
      <c r="D1561">
        <f>VLOOKUP(Table6[[#This Row],[Customer_ID]],Table1[],3,FALSE)</f>
        <v>54</v>
      </c>
      <c r="E1561" t="str">
        <f>VLOOKUP(Table6[[#This Row],[Customer_ID]],Table1[],4,FALSE)</f>
        <v>Male</v>
      </c>
      <c r="F1561" t="str">
        <f>VLOOKUP(Table6[[#This Row],[Customer_ID]],Table1[],6,FALSE)</f>
        <v>Virginia</v>
      </c>
      <c r="G1561" t="str">
        <f>VLOOKUP(Table6[[#This Row],[Customer_ID]],Table1[],8,FALSE)</f>
        <v>Bronze</v>
      </c>
      <c r="H1561" t="s">
        <v>1103</v>
      </c>
      <c r="I1561" s="16">
        <v>45539</v>
      </c>
      <c r="J1561" t="s">
        <v>1555</v>
      </c>
      <c r="K1561" t="str">
        <f>VLOOKUP($J1561,'Product_Dim (2)'!$A$2:$G$101,{3,4,5,6},FALSE)</f>
        <v>Beauty</v>
      </c>
      <c r="L1561" t="str">
        <f>VLOOKUP($J1561,'Product_Dim (2)'!$A$2:$G$101,{4,5,6},FALSE)</f>
        <v>Haircare</v>
      </c>
      <c r="M1561" s="6">
        <f t="array" ref="M1561">VLOOKUP($J1561,'Product_Dim (2)'!$A$2:$G$101,{6},FALSE)</f>
        <v>115.82</v>
      </c>
      <c r="N1561">
        <f>VLOOKUP($J1561,'Product_Dim (2)'!$A$2:$G$101,7,FALSE)</f>
        <v>460</v>
      </c>
      <c r="O1561" t="s">
        <v>1793</v>
      </c>
      <c r="P1561" t="str">
        <f>VLOOKUP($O1561,'Store_Dim (2)'!$A$2:$E$21,2,FALSE)</f>
        <v>Guerrero-Schmitt</v>
      </c>
      <c r="Q1561" t="str">
        <f>VLOOKUP(Table6[[#This Row],[Store_ID]],Table4[],3,FALSE)</f>
        <v>East</v>
      </c>
      <c r="R1561" t="str">
        <f>VLOOKUP(Table6[[#This Row],[Store_ID]],Table4[],4,FALSE)</f>
        <v>East Stevechester</v>
      </c>
      <c r="S1561" t="str">
        <f>VLOOKUP(Table6[[#This Row],[Store_ID]],Table4[],5,FALSE)</f>
        <v>Flagship</v>
      </c>
      <c r="T1561">
        <v>1</v>
      </c>
      <c r="U1561" s="6">
        <v>548.15</v>
      </c>
      <c r="V1561" s="10">
        <v>0.11</v>
      </c>
      <c r="W1561" t="s">
        <v>1807</v>
      </c>
      <c r="X1561" s="6">
        <v>487.8535</v>
      </c>
      <c r="AE1561"/>
    </row>
    <row r="1562" spans="1:31" x14ac:dyDescent="0.25">
      <c r="A1562" t="s">
        <v>3369</v>
      </c>
      <c r="B1562" t="str">
        <f>VLOOKUP(Table6[[#This Row],[Customer_ID]],Table1[[Customer_ID]:[Name]],2,FALSE)</f>
        <v>Joan Johnson</v>
      </c>
      <c r="C1562" t="str">
        <f>VLOOKUP(Table6[[#This Row],[Customer_ID]],Table1[[Customer_ID]:[City]],5,FALSE)</f>
        <v>Lake Josephport</v>
      </c>
      <c r="D1562">
        <f>VLOOKUP(Table6[[#This Row],[Customer_ID]],Table1[],3,FALSE)</f>
        <v>50</v>
      </c>
      <c r="E1562" t="str">
        <f>VLOOKUP(Table6[[#This Row],[Customer_ID]],Table1[],4,FALSE)</f>
        <v>Female</v>
      </c>
      <c r="F1562" t="str">
        <f>VLOOKUP(Table6[[#This Row],[Customer_ID]],Table1[],6,FALSE)</f>
        <v>Maine</v>
      </c>
      <c r="G1562" t="str">
        <f>VLOOKUP(Table6[[#This Row],[Customer_ID]],Table1[],8,FALSE)</f>
        <v>Platinum</v>
      </c>
      <c r="H1562" t="s">
        <v>675</v>
      </c>
      <c r="I1562" s="16">
        <v>45555</v>
      </c>
      <c r="J1562" t="s">
        <v>1627</v>
      </c>
      <c r="K1562" t="str">
        <f>VLOOKUP($J1562,'Product_Dim (2)'!$A$2:$G$101,{3,4,5,6},FALSE)</f>
        <v>Electronics</v>
      </c>
      <c r="L1562" t="str">
        <f>VLOOKUP($J1562,'Product_Dim (2)'!$A$2:$G$101,{4,5,6},FALSE)</f>
        <v>Accessories</v>
      </c>
      <c r="M1562" s="6">
        <f t="array" ref="M1562">VLOOKUP($J1562,'Product_Dim (2)'!$A$2:$G$101,{6},FALSE)</f>
        <v>177.98</v>
      </c>
      <c r="N1562">
        <f>VLOOKUP($J1562,'Product_Dim (2)'!$A$2:$G$101,7,FALSE)</f>
        <v>103</v>
      </c>
      <c r="O1562" t="s">
        <v>1784</v>
      </c>
      <c r="P1562" t="str">
        <f>VLOOKUP($O1562,'Store_Dim (2)'!$A$2:$E$21,2,FALSE)</f>
        <v>Shelton PLC</v>
      </c>
      <c r="Q1562" t="str">
        <f>VLOOKUP(Table6[[#This Row],[Store_ID]],Table4[],3,FALSE)</f>
        <v>North</v>
      </c>
      <c r="R1562" t="str">
        <f>VLOOKUP(Table6[[#This Row],[Store_ID]],Table4[],4,FALSE)</f>
        <v>East Jenniferstad</v>
      </c>
      <c r="S1562" t="str">
        <f>VLOOKUP(Table6[[#This Row],[Store_ID]],Table4[],5,FALSE)</f>
        <v>Flagship</v>
      </c>
      <c r="T1562">
        <v>1</v>
      </c>
      <c r="U1562" s="6">
        <v>135.13</v>
      </c>
      <c r="V1562" s="10">
        <v>0.04</v>
      </c>
      <c r="W1562" t="s">
        <v>1807</v>
      </c>
      <c r="X1562" s="6">
        <v>129.72479999999999</v>
      </c>
      <c r="AE1562"/>
    </row>
    <row r="1563" spans="1:31" x14ac:dyDescent="0.25">
      <c r="A1563" t="s">
        <v>3370</v>
      </c>
      <c r="B1563" t="str">
        <f>VLOOKUP(Table6[[#This Row],[Customer_ID]],Table1[[Customer_ID]:[Name]],2,FALSE)</f>
        <v>Jordan Wells</v>
      </c>
      <c r="C1563" t="str">
        <f>VLOOKUP(Table6[[#This Row],[Customer_ID]],Table1[[Customer_ID]:[City]],5,FALSE)</f>
        <v xml:space="preserve">Phillipschester   </v>
      </c>
      <c r="D1563">
        <f>VLOOKUP(Table6[[#This Row],[Customer_ID]],Table1[],3,FALSE)</f>
        <v>47</v>
      </c>
      <c r="E1563" t="str">
        <f>VLOOKUP(Table6[[#This Row],[Customer_ID]],Table1[],4,FALSE)</f>
        <v>Female</v>
      </c>
      <c r="F1563" t="str">
        <f>VLOOKUP(Table6[[#This Row],[Customer_ID]],Table1[],6,FALSE)</f>
        <v>New Jersey</v>
      </c>
      <c r="G1563" t="str">
        <f>VLOOKUP(Table6[[#This Row],[Customer_ID]],Table1[],8,FALSE)</f>
        <v>Gold</v>
      </c>
      <c r="H1563" t="s">
        <v>705</v>
      </c>
      <c r="I1563" s="16">
        <v>45281</v>
      </c>
      <c r="J1563" t="s">
        <v>1643</v>
      </c>
      <c r="K1563" t="str">
        <f>VLOOKUP($J1563,'Product_Dim (2)'!$A$2:$G$101,{3,4,5,6},FALSE)</f>
        <v>Home</v>
      </c>
      <c r="L1563" t="str">
        <f>VLOOKUP($J1563,'Product_Dim (2)'!$A$2:$G$101,{4,5,6},FALSE)</f>
        <v>Decor</v>
      </c>
      <c r="M1563" s="6">
        <f t="array" ref="M1563">VLOOKUP($J1563,'Product_Dim (2)'!$A$2:$G$101,{6},FALSE)</f>
        <v>461.47</v>
      </c>
      <c r="N1563">
        <f>VLOOKUP($J1563,'Product_Dim (2)'!$A$2:$G$101,7,FALSE)</f>
        <v>190</v>
      </c>
      <c r="O1563" t="s">
        <v>1749</v>
      </c>
      <c r="P1563" t="str">
        <f>VLOOKUP($O1563,'Store_Dim (2)'!$A$2:$E$21,2,FALSE)</f>
        <v>Johnson-Wright</v>
      </c>
      <c r="Q1563" t="str">
        <f>VLOOKUP(Table6[[#This Row],[Store_ID]],Table4[],3,FALSE)</f>
        <v>North</v>
      </c>
      <c r="R1563" t="str">
        <f>VLOOKUP(Table6[[#This Row],[Store_ID]],Table4[],4,FALSE)</f>
        <v>Hoodberg</v>
      </c>
      <c r="S1563" t="str">
        <f>VLOOKUP(Table6[[#This Row],[Store_ID]],Table4[],5,FALSE)</f>
        <v>Outlet</v>
      </c>
      <c r="T1563">
        <v>3</v>
      </c>
      <c r="U1563" s="6">
        <v>579.26</v>
      </c>
      <c r="V1563" s="10">
        <v>0.19</v>
      </c>
      <c r="W1563" t="s">
        <v>1807</v>
      </c>
      <c r="X1563" s="6">
        <v>1407.6017999999999</v>
      </c>
      <c r="AE1563"/>
    </row>
    <row r="1564" spans="1:31" x14ac:dyDescent="0.25">
      <c r="A1564" t="s">
        <v>3371</v>
      </c>
      <c r="B1564" t="str">
        <f>VLOOKUP(Table6[[#This Row],[Customer_ID]],Table1[[Customer_ID]:[Name]],2,FALSE)</f>
        <v>Cynthia Lopez</v>
      </c>
      <c r="C1564" t="str">
        <f>VLOOKUP(Table6[[#This Row],[Customer_ID]],Table1[[Customer_ID]:[City]],5,FALSE)</f>
        <v>Joseland</v>
      </c>
      <c r="D1564">
        <f>VLOOKUP(Table6[[#This Row],[Customer_ID]],Table1[],3,FALSE)</f>
        <v>50</v>
      </c>
      <c r="E1564" t="str">
        <f>VLOOKUP(Table6[[#This Row],[Customer_ID]],Table1[],4,FALSE)</f>
        <v>Male</v>
      </c>
      <c r="F1564" t="str">
        <f>VLOOKUP(Table6[[#This Row],[Customer_ID]],Table1[],6,FALSE)</f>
        <v>Nebraska</v>
      </c>
      <c r="G1564" t="str">
        <f>VLOOKUP(Table6[[#This Row],[Customer_ID]],Table1[],8,FALSE)</f>
        <v>Platinum</v>
      </c>
      <c r="H1564" t="s">
        <v>1201</v>
      </c>
      <c r="I1564" s="16">
        <v>45582</v>
      </c>
      <c r="J1564" t="s">
        <v>1565</v>
      </c>
      <c r="K1564" t="str">
        <f>VLOOKUP($J1564,'Product_Dim (2)'!$A$2:$G$101,{3,4,5,6},FALSE)</f>
        <v>Sports</v>
      </c>
      <c r="L1564" t="str">
        <f>VLOOKUP($J1564,'Product_Dim (2)'!$A$2:$G$101,{4,5,6},FALSE)</f>
        <v>Accessories</v>
      </c>
      <c r="M1564" s="6">
        <f t="array" ref="M1564">VLOOKUP($J1564,'Product_Dim (2)'!$A$2:$G$101,{6},FALSE)</f>
        <v>144.53</v>
      </c>
      <c r="N1564">
        <f>VLOOKUP($J1564,'Product_Dim (2)'!$A$2:$G$101,7,FALSE)</f>
        <v>367</v>
      </c>
      <c r="O1564" t="s">
        <v>1735</v>
      </c>
      <c r="P1564" t="str">
        <f>VLOOKUP($O1564,'Store_Dim (2)'!$A$2:$E$21,2,FALSE)</f>
        <v>Rivera-Warner</v>
      </c>
      <c r="Q1564" t="str">
        <f>VLOOKUP(Table6[[#This Row],[Store_ID]],Table4[],3,FALSE)</f>
        <v>East</v>
      </c>
      <c r="R1564" t="str">
        <f>VLOOKUP(Table6[[#This Row],[Store_ID]],Table4[],4,FALSE)</f>
        <v>Washingtonfurt</v>
      </c>
      <c r="S1564" t="str">
        <f>VLOOKUP(Table6[[#This Row],[Store_ID]],Table4[],5,FALSE)</f>
        <v>Flagship</v>
      </c>
      <c r="T1564">
        <v>1</v>
      </c>
      <c r="U1564" s="6">
        <v>465.63</v>
      </c>
      <c r="V1564" s="10">
        <v>0.25</v>
      </c>
      <c r="W1564" t="s">
        <v>1807</v>
      </c>
      <c r="X1564" s="6">
        <v>349.22250000000003</v>
      </c>
      <c r="AE1564"/>
    </row>
    <row r="1565" spans="1:31" x14ac:dyDescent="0.25">
      <c r="A1565" t="s">
        <v>3372</v>
      </c>
      <c r="B1565" t="str">
        <f>VLOOKUP(Table6[[#This Row],[Customer_ID]],Table1[[Customer_ID]:[Name]],2,FALSE)</f>
        <v>Gina Knight</v>
      </c>
      <c r="C1565" t="str">
        <f>VLOOKUP(Table6[[#This Row],[Customer_ID]],Table1[[Customer_ID]:[City]],5,FALSE)</f>
        <v>Lake Roberthaven</v>
      </c>
      <c r="D1565">
        <f>VLOOKUP(Table6[[#This Row],[Customer_ID]],Table1[],3,FALSE)</f>
        <v>54</v>
      </c>
      <c r="E1565" t="str">
        <f>VLOOKUP(Table6[[#This Row],[Customer_ID]],Table1[],4,FALSE)</f>
        <v>Female</v>
      </c>
      <c r="F1565" t="str">
        <f>VLOOKUP(Table6[[#This Row],[Customer_ID]],Table1[],6,FALSE)</f>
        <v>Nevada</v>
      </c>
      <c r="G1565" t="str">
        <f>VLOOKUP(Table6[[#This Row],[Customer_ID]],Table1[],8,FALSE)</f>
        <v>Silver</v>
      </c>
      <c r="H1565" t="s">
        <v>178</v>
      </c>
      <c r="I1565" s="16">
        <v>45372</v>
      </c>
      <c r="J1565" t="s">
        <v>1683</v>
      </c>
      <c r="K1565" t="str">
        <f>VLOOKUP($J1565,'Product_Dim (2)'!$A$2:$G$101,{3,4,5,6},FALSE)</f>
        <v>Electronics</v>
      </c>
      <c r="L1565" t="str">
        <f>VLOOKUP($J1565,'Product_Dim (2)'!$A$2:$G$101,{4,5,6},FALSE)</f>
        <v>Computer</v>
      </c>
      <c r="M1565" s="6">
        <f t="array" ref="M1565">VLOOKUP($J1565,'Product_Dim (2)'!$A$2:$G$101,{6},FALSE)</f>
        <v>392.89</v>
      </c>
      <c r="N1565">
        <f>VLOOKUP($J1565,'Product_Dim (2)'!$A$2:$G$101,7,FALSE)</f>
        <v>320</v>
      </c>
      <c r="O1565" t="s">
        <v>1787</v>
      </c>
      <c r="P1565" t="str">
        <f>VLOOKUP($O1565,'Store_Dim (2)'!$A$2:$E$21,2,FALSE)</f>
        <v>Frederick-Wright</v>
      </c>
      <c r="Q1565" t="str">
        <f>VLOOKUP(Table6[[#This Row],[Store_ID]],Table4[],3,FALSE)</f>
        <v>West</v>
      </c>
      <c r="R1565" t="str">
        <f>VLOOKUP(Table6[[#This Row],[Store_ID]],Table4[],4,FALSE)</f>
        <v>New Jimmymouth</v>
      </c>
      <c r="S1565" t="str">
        <f>VLOOKUP(Table6[[#This Row],[Store_ID]],Table4[],5,FALSE)</f>
        <v>Flagship</v>
      </c>
      <c r="T1565">
        <v>2</v>
      </c>
      <c r="U1565" s="6">
        <v>675.61</v>
      </c>
      <c r="V1565" s="10">
        <v>0.08</v>
      </c>
      <c r="W1565" t="s">
        <v>1812</v>
      </c>
      <c r="X1565" s="6">
        <v>1243.1224</v>
      </c>
      <c r="AE1565"/>
    </row>
    <row r="1566" spans="1:31" x14ac:dyDescent="0.25">
      <c r="A1566" t="s">
        <v>3373</v>
      </c>
      <c r="B1566" t="str">
        <f>VLOOKUP(Table6[[#This Row],[Customer_ID]],Table1[[Customer_ID]:[Name]],2,FALSE)</f>
        <v>Jennifer Myers</v>
      </c>
      <c r="C1566" t="str">
        <f>VLOOKUP(Table6[[#This Row],[Customer_ID]],Table1[[Customer_ID]:[City]],5,FALSE)</f>
        <v>Marthaborough</v>
      </c>
      <c r="D1566">
        <f>VLOOKUP(Table6[[#This Row],[Customer_ID]],Table1[],3,FALSE)</f>
        <v>46</v>
      </c>
      <c r="E1566" t="str">
        <f>VLOOKUP(Table6[[#This Row],[Customer_ID]],Table1[],4,FALSE)</f>
        <v>Male</v>
      </c>
      <c r="F1566" t="str">
        <f>VLOOKUP(Table6[[#This Row],[Customer_ID]],Table1[],6,FALSE)</f>
        <v>Wisconsin</v>
      </c>
      <c r="G1566" t="str">
        <f>VLOOKUP(Table6[[#This Row],[Customer_ID]],Table1[],8,FALSE)</f>
        <v>Platinum</v>
      </c>
      <c r="H1566" t="s">
        <v>1278</v>
      </c>
      <c r="I1566" s="16">
        <v>45458</v>
      </c>
      <c r="J1566" t="s">
        <v>1597</v>
      </c>
      <c r="K1566" t="str">
        <f>VLOOKUP($J1566,'Product_Dim (2)'!$A$2:$G$101,{3,4,5,6},FALSE)</f>
        <v>Home</v>
      </c>
      <c r="L1566" t="str">
        <f>VLOOKUP($J1566,'Product_Dim (2)'!$A$2:$G$101,{4,5,6},FALSE)</f>
        <v>Decor</v>
      </c>
      <c r="M1566" s="6">
        <f t="array" ref="M1566">VLOOKUP($J1566,'Product_Dim (2)'!$A$2:$G$101,{6},FALSE)</f>
        <v>179.77</v>
      </c>
      <c r="N1566">
        <f>VLOOKUP($J1566,'Product_Dim (2)'!$A$2:$G$101,7,FALSE)</f>
        <v>305</v>
      </c>
      <c r="O1566" t="s">
        <v>1759</v>
      </c>
      <c r="P1566" t="str">
        <f>VLOOKUP($O1566,'Store_Dim (2)'!$A$2:$E$21,2,FALSE)</f>
        <v>Benson-Elliott</v>
      </c>
      <c r="Q1566" t="str">
        <f>VLOOKUP(Table6[[#This Row],[Store_ID]],Table4[],3,FALSE)</f>
        <v>East</v>
      </c>
      <c r="R1566" t="str">
        <f>VLOOKUP(Table6[[#This Row],[Store_ID]],Table4[],4,FALSE)</f>
        <v>Port Josephberg</v>
      </c>
      <c r="S1566" t="str">
        <f>VLOOKUP(Table6[[#This Row],[Store_ID]],Table4[],5,FALSE)</f>
        <v>Online</v>
      </c>
      <c r="T1566">
        <v>1</v>
      </c>
      <c r="U1566" s="6">
        <v>718.99</v>
      </c>
      <c r="V1566" s="10">
        <v>0.08</v>
      </c>
      <c r="W1566" t="s">
        <v>1809</v>
      </c>
      <c r="X1566" s="6">
        <v>661.47080000000005</v>
      </c>
      <c r="AE1566"/>
    </row>
    <row r="1567" spans="1:31" x14ac:dyDescent="0.25">
      <c r="A1567" t="s">
        <v>3374</v>
      </c>
      <c r="B1567" t="str">
        <f>VLOOKUP(Table6[[#This Row],[Customer_ID]],Table1[[Customer_ID]:[Name]],2,FALSE)</f>
        <v>Michele Burke</v>
      </c>
      <c r="C1567" t="str">
        <f>VLOOKUP(Table6[[#This Row],[Customer_ID]],Table1[[Customer_ID]:[City]],5,FALSE)</f>
        <v>Chambersberg</v>
      </c>
      <c r="D1567">
        <f>VLOOKUP(Table6[[#This Row],[Customer_ID]],Table1[],3,FALSE)</f>
        <v>30</v>
      </c>
      <c r="E1567" t="str">
        <f>VLOOKUP(Table6[[#This Row],[Customer_ID]],Table1[],4,FALSE)</f>
        <v>Male</v>
      </c>
      <c r="F1567" t="str">
        <f>VLOOKUP(Table6[[#This Row],[Customer_ID]],Table1[],6,FALSE)</f>
        <v>Connecticut</v>
      </c>
      <c r="G1567" t="str">
        <f>VLOOKUP(Table6[[#This Row],[Customer_ID]],Table1[],8,FALSE)</f>
        <v>Bronze</v>
      </c>
      <c r="H1567" t="s">
        <v>1162</v>
      </c>
      <c r="I1567" s="16">
        <v>45943</v>
      </c>
      <c r="J1567" t="s">
        <v>1559</v>
      </c>
      <c r="K1567" t="str">
        <f>VLOOKUP($J1567,'Product_Dim (2)'!$A$2:$G$101,{3,4,5,6},FALSE)</f>
        <v>Home</v>
      </c>
      <c r="L1567" t="str">
        <f>VLOOKUP($J1567,'Product_Dim (2)'!$A$2:$G$101,{4,5,6},FALSE)</f>
        <v>Decor</v>
      </c>
      <c r="M1567" s="6">
        <f t="array" ref="M1567">VLOOKUP($J1567,'Product_Dim (2)'!$A$2:$G$101,{6},FALSE)</f>
        <v>48.01</v>
      </c>
      <c r="N1567">
        <f>VLOOKUP($J1567,'Product_Dim (2)'!$A$2:$G$101,7,FALSE)</f>
        <v>439</v>
      </c>
      <c r="O1567" t="s">
        <v>1772</v>
      </c>
      <c r="P1567" t="str">
        <f>VLOOKUP($O1567,'Store_Dim (2)'!$A$2:$E$21,2,FALSE)</f>
        <v>Hill, Wagner and Ballard</v>
      </c>
      <c r="Q1567" t="str">
        <f>VLOOKUP(Table6[[#This Row],[Store_ID]],Table4[],3,FALSE)</f>
        <v>East</v>
      </c>
      <c r="R1567" t="str">
        <f>VLOOKUP(Table6[[#This Row],[Store_ID]],Table4[],4,FALSE)</f>
        <v>East Davidville</v>
      </c>
      <c r="S1567" t="str">
        <f>VLOOKUP(Table6[[#This Row],[Store_ID]],Table4[],5,FALSE)</f>
        <v>Online</v>
      </c>
      <c r="T1567">
        <v>2</v>
      </c>
      <c r="U1567" s="6">
        <v>675.65</v>
      </c>
      <c r="V1567" s="10">
        <v>0.2</v>
      </c>
      <c r="W1567" t="s">
        <v>1812</v>
      </c>
      <c r="X1567" s="6">
        <v>1081.04</v>
      </c>
      <c r="AE1567"/>
    </row>
    <row r="1568" spans="1:31" x14ac:dyDescent="0.25">
      <c r="A1568" t="s">
        <v>3375</v>
      </c>
      <c r="B1568" t="str">
        <f>VLOOKUP(Table6[[#This Row],[Customer_ID]],Table1[[Customer_ID]:[Name]],2,FALSE)</f>
        <v>John Jones</v>
      </c>
      <c r="C1568" t="str">
        <f>VLOOKUP(Table6[[#This Row],[Customer_ID]],Table1[[Customer_ID]:[City]],5,FALSE)</f>
        <v>North Michaelborough</v>
      </c>
      <c r="D1568">
        <f>VLOOKUP(Table6[[#This Row],[Customer_ID]],Table1[],3,FALSE)</f>
        <v>58</v>
      </c>
      <c r="E1568" t="str">
        <f>VLOOKUP(Table6[[#This Row],[Customer_ID]],Table1[],4,FALSE)</f>
        <v>Female</v>
      </c>
      <c r="F1568" t="str">
        <f>VLOOKUP(Table6[[#This Row],[Customer_ID]],Table1[],6,FALSE)</f>
        <v>Oregon</v>
      </c>
      <c r="G1568" t="str">
        <f>VLOOKUP(Table6[[#This Row],[Customer_ID]],Table1[],8,FALSE)</f>
        <v>Silver</v>
      </c>
      <c r="H1568" t="s">
        <v>1045</v>
      </c>
      <c r="I1568" s="16">
        <v>45374</v>
      </c>
      <c r="J1568" t="s">
        <v>1721</v>
      </c>
      <c r="K1568" t="str">
        <f>VLOOKUP($J1568,'Product_Dim (2)'!$A$2:$G$101,{3,4,5,6},FALSE)</f>
        <v>Sports</v>
      </c>
      <c r="L1568" t="str">
        <f>VLOOKUP($J1568,'Product_Dim (2)'!$A$2:$G$101,{4,5,6},FALSE)</f>
        <v>Accessories</v>
      </c>
      <c r="M1568" s="6">
        <f t="array" ref="M1568">VLOOKUP($J1568,'Product_Dim (2)'!$A$2:$G$101,{6},FALSE)</f>
        <v>60.65</v>
      </c>
      <c r="N1568">
        <f>VLOOKUP($J1568,'Product_Dim (2)'!$A$2:$G$101,7,FALSE)</f>
        <v>75</v>
      </c>
      <c r="O1568" t="s">
        <v>1784</v>
      </c>
      <c r="P1568" t="str">
        <f>VLOOKUP($O1568,'Store_Dim (2)'!$A$2:$E$21,2,FALSE)</f>
        <v>Shelton PLC</v>
      </c>
      <c r="Q1568" t="str">
        <f>VLOOKUP(Table6[[#This Row],[Store_ID]],Table4[],3,FALSE)</f>
        <v>North</v>
      </c>
      <c r="R1568" t="str">
        <f>VLOOKUP(Table6[[#This Row],[Store_ID]],Table4[],4,FALSE)</f>
        <v>East Jenniferstad</v>
      </c>
      <c r="S1568" t="str">
        <f>VLOOKUP(Table6[[#This Row],[Store_ID]],Table4[],5,FALSE)</f>
        <v>Flagship</v>
      </c>
      <c r="T1568">
        <v>4</v>
      </c>
      <c r="U1568" s="6">
        <v>284.24</v>
      </c>
      <c r="V1568" s="10">
        <v>0.1</v>
      </c>
      <c r="W1568" t="s">
        <v>1807</v>
      </c>
      <c r="X1568" s="6">
        <v>1023.264</v>
      </c>
      <c r="AE1568"/>
    </row>
    <row r="1569" spans="1:31" x14ac:dyDescent="0.25">
      <c r="A1569" t="s">
        <v>3376</v>
      </c>
      <c r="B1569" t="str">
        <f>VLOOKUP(Table6[[#This Row],[Customer_ID]],Table1[[Customer_ID]:[Name]],2,FALSE)</f>
        <v>Stuart Johnson</v>
      </c>
      <c r="C1569" t="str">
        <f>VLOOKUP(Table6[[#This Row],[Customer_ID]],Table1[[Customer_ID]:[City]],5,FALSE)</f>
        <v>West Markport</v>
      </c>
      <c r="D1569">
        <f>VLOOKUP(Table6[[#This Row],[Customer_ID]],Table1[],3,FALSE)</f>
        <v>42</v>
      </c>
      <c r="E1569" t="str">
        <f>VLOOKUP(Table6[[#This Row],[Customer_ID]],Table1[],4,FALSE)</f>
        <v>Female</v>
      </c>
      <c r="F1569" t="str">
        <f>VLOOKUP(Table6[[#This Row],[Customer_ID]],Table1[],6,FALSE)</f>
        <v>North Dakota</v>
      </c>
      <c r="G1569" t="str">
        <f>VLOOKUP(Table6[[#This Row],[Customer_ID]],Table1[],8,FALSE)</f>
        <v>Platinum</v>
      </c>
      <c r="H1569" t="s">
        <v>687</v>
      </c>
      <c r="I1569" s="16">
        <v>45374</v>
      </c>
      <c r="J1569" t="s">
        <v>1529</v>
      </c>
      <c r="K1569" t="str">
        <f>VLOOKUP($J1569,'Product_Dim (2)'!$A$2:$G$101,{3,4,5,6},FALSE)</f>
        <v>Clothing</v>
      </c>
      <c r="L1569" t="str">
        <f>VLOOKUP($J1569,'Product_Dim (2)'!$A$2:$G$101,{4,5,6},FALSE)</f>
        <v>Tops</v>
      </c>
      <c r="M1569" s="6">
        <f t="array" ref="M1569">VLOOKUP($J1569,'Product_Dim (2)'!$A$2:$G$101,{6},FALSE)</f>
        <v>342.56</v>
      </c>
      <c r="N1569">
        <f>VLOOKUP($J1569,'Product_Dim (2)'!$A$2:$G$101,7,FALSE)</f>
        <v>181</v>
      </c>
      <c r="O1569" t="s">
        <v>1749</v>
      </c>
      <c r="P1569" t="str">
        <f>VLOOKUP($O1569,'Store_Dim (2)'!$A$2:$E$21,2,FALSE)</f>
        <v>Johnson-Wright</v>
      </c>
      <c r="Q1569" t="str">
        <f>VLOOKUP(Table6[[#This Row],[Store_ID]],Table4[],3,FALSE)</f>
        <v>North</v>
      </c>
      <c r="R1569" t="str">
        <f>VLOOKUP(Table6[[#This Row],[Store_ID]],Table4[],4,FALSE)</f>
        <v>Hoodberg</v>
      </c>
      <c r="S1569" t="str">
        <f>VLOOKUP(Table6[[#This Row],[Store_ID]],Table4[],5,FALSE)</f>
        <v>Outlet</v>
      </c>
      <c r="T1569">
        <v>1</v>
      </c>
      <c r="U1569" s="6">
        <v>94.26</v>
      </c>
      <c r="V1569" s="10">
        <v>0.18</v>
      </c>
      <c r="W1569" t="s">
        <v>1809</v>
      </c>
      <c r="X1569" s="6">
        <v>77.293200000000013</v>
      </c>
      <c r="AE1569"/>
    </row>
    <row r="1570" spans="1:31" x14ac:dyDescent="0.25">
      <c r="A1570" t="s">
        <v>3377</v>
      </c>
      <c r="B1570" t="str">
        <f>VLOOKUP(Table6[[#This Row],[Customer_ID]],Table1[[Customer_ID]:[Name]],2,FALSE)</f>
        <v>Jennifer Myers</v>
      </c>
      <c r="C1570" t="str">
        <f>VLOOKUP(Table6[[#This Row],[Customer_ID]],Table1[[Customer_ID]:[City]],5,FALSE)</f>
        <v>Marthaborough</v>
      </c>
      <c r="D1570">
        <f>VLOOKUP(Table6[[#This Row],[Customer_ID]],Table1[],3,FALSE)</f>
        <v>46</v>
      </c>
      <c r="E1570" t="str">
        <f>VLOOKUP(Table6[[#This Row],[Customer_ID]],Table1[],4,FALSE)</f>
        <v>Male</v>
      </c>
      <c r="F1570" t="str">
        <f>VLOOKUP(Table6[[#This Row],[Customer_ID]],Table1[],6,FALSE)</f>
        <v>Wisconsin</v>
      </c>
      <c r="G1570" t="str">
        <f>VLOOKUP(Table6[[#This Row],[Customer_ID]],Table1[],8,FALSE)</f>
        <v>Platinum</v>
      </c>
      <c r="H1570" t="s">
        <v>1278</v>
      </c>
      <c r="I1570" s="16">
        <v>45789</v>
      </c>
      <c r="J1570" t="s">
        <v>1540</v>
      </c>
      <c r="K1570" t="str">
        <f>VLOOKUP($J1570,'Product_Dim (2)'!$A$2:$G$101,{3,4,5,6},FALSE)</f>
        <v>Beauty</v>
      </c>
      <c r="L1570" t="str">
        <f>VLOOKUP($J1570,'Product_Dim (2)'!$A$2:$G$101,{4,5,6},FALSE)</f>
        <v>Skincare</v>
      </c>
      <c r="M1570" s="6">
        <f t="array" ref="M1570">VLOOKUP($J1570,'Product_Dim (2)'!$A$2:$G$101,{6},FALSE)</f>
        <v>312.8</v>
      </c>
      <c r="N1570">
        <f>VLOOKUP($J1570,'Product_Dim (2)'!$A$2:$G$101,7,FALSE)</f>
        <v>350</v>
      </c>
      <c r="O1570" t="s">
        <v>1772</v>
      </c>
      <c r="P1570" t="str">
        <f>VLOOKUP($O1570,'Store_Dim (2)'!$A$2:$E$21,2,FALSE)</f>
        <v>Hill, Wagner and Ballard</v>
      </c>
      <c r="Q1570" t="str">
        <f>VLOOKUP(Table6[[#This Row],[Store_ID]],Table4[],3,FALSE)</f>
        <v>East</v>
      </c>
      <c r="R1570" t="str">
        <f>VLOOKUP(Table6[[#This Row],[Store_ID]],Table4[],4,FALSE)</f>
        <v>East Davidville</v>
      </c>
      <c r="S1570" t="str">
        <f>VLOOKUP(Table6[[#This Row],[Store_ID]],Table4[],5,FALSE)</f>
        <v>Online</v>
      </c>
      <c r="T1570">
        <v>4</v>
      </c>
      <c r="U1570" s="6">
        <v>458.58</v>
      </c>
      <c r="V1570" s="10">
        <v>0.28999999999999998</v>
      </c>
      <c r="W1570" t="s">
        <v>1812</v>
      </c>
      <c r="X1570" s="6">
        <v>1302.3671999999999</v>
      </c>
      <c r="AE1570"/>
    </row>
    <row r="1571" spans="1:31" x14ac:dyDescent="0.25">
      <c r="A1571" t="s">
        <v>3378</v>
      </c>
      <c r="B1571" t="str">
        <f>VLOOKUP(Table6[[#This Row],[Customer_ID]],Table1[[Customer_ID]:[Name]],2,FALSE)</f>
        <v>Edward Hall</v>
      </c>
      <c r="C1571" t="str">
        <f>VLOOKUP(Table6[[#This Row],[Customer_ID]],Table1[[Customer_ID]:[City]],5,FALSE)</f>
        <v>New William</v>
      </c>
      <c r="D1571">
        <f>VLOOKUP(Table6[[#This Row],[Customer_ID]],Table1[],3,FALSE)</f>
        <v>51</v>
      </c>
      <c r="E1571" t="str">
        <f>VLOOKUP(Table6[[#This Row],[Customer_ID]],Table1[],4,FALSE)</f>
        <v>Male</v>
      </c>
      <c r="F1571" t="str">
        <f>VLOOKUP(Table6[[#This Row],[Customer_ID]],Table1[],6,FALSE)</f>
        <v>New Mexico</v>
      </c>
      <c r="G1571" t="str">
        <f>VLOOKUP(Table6[[#This Row],[Customer_ID]],Table1[],8,FALSE)</f>
        <v>Gold</v>
      </c>
      <c r="H1571" t="s">
        <v>391</v>
      </c>
      <c r="I1571" s="16">
        <v>45452</v>
      </c>
      <c r="J1571" t="s">
        <v>1661</v>
      </c>
      <c r="K1571" t="str">
        <f>VLOOKUP($J1571,'Product_Dim (2)'!$A$2:$G$101,{3,4,5,6},FALSE)</f>
        <v>Sports</v>
      </c>
      <c r="L1571" t="str">
        <f>VLOOKUP($J1571,'Product_Dim (2)'!$A$2:$G$101,{4,5,6},FALSE)</f>
        <v>Fitness</v>
      </c>
      <c r="M1571" s="6">
        <f t="array" ref="M1571">VLOOKUP($J1571,'Product_Dim (2)'!$A$2:$G$101,{6},FALSE)</f>
        <v>240.63</v>
      </c>
      <c r="N1571">
        <f>VLOOKUP($J1571,'Product_Dim (2)'!$A$2:$G$101,7,FALSE)</f>
        <v>423</v>
      </c>
      <c r="O1571" t="s">
        <v>1772</v>
      </c>
      <c r="P1571" t="str">
        <f>VLOOKUP($O1571,'Store_Dim (2)'!$A$2:$E$21,2,FALSE)</f>
        <v>Hill, Wagner and Ballard</v>
      </c>
      <c r="Q1571" t="str">
        <f>VLOOKUP(Table6[[#This Row],[Store_ID]],Table4[],3,FALSE)</f>
        <v>East</v>
      </c>
      <c r="R1571" t="str">
        <f>VLOOKUP(Table6[[#This Row],[Store_ID]],Table4[],4,FALSE)</f>
        <v>East Davidville</v>
      </c>
      <c r="S1571" t="str">
        <f>VLOOKUP(Table6[[#This Row],[Store_ID]],Table4[],5,FALSE)</f>
        <v>Online</v>
      </c>
      <c r="T1571">
        <v>4</v>
      </c>
      <c r="U1571" s="6">
        <v>704.49</v>
      </c>
      <c r="V1571" s="10">
        <v>0.05</v>
      </c>
      <c r="W1571" t="s">
        <v>1812</v>
      </c>
      <c r="X1571" s="6">
        <v>2677.0619999999999</v>
      </c>
      <c r="AE1571"/>
    </row>
    <row r="1572" spans="1:31" x14ac:dyDescent="0.25">
      <c r="A1572" t="s">
        <v>3379</v>
      </c>
      <c r="B1572" t="str">
        <f>VLOOKUP(Table6[[#This Row],[Customer_ID]],Table1[[Customer_ID]:[Name]],2,FALSE)</f>
        <v>Mike Jennings</v>
      </c>
      <c r="C1572" t="str">
        <f>VLOOKUP(Table6[[#This Row],[Customer_ID]],Table1[[Customer_ID]:[City]],5,FALSE)</f>
        <v>Fostermouth</v>
      </c>
      <c r="D1572">
        <f>VLOOKUP(Table6[[#This Row],[Customer_ID]],Table1[],3,FALSE)</f>
        <v>48</v>
      </c>
      <c r="E1572" t="str">
        <f>VLOOKUP(Table6[[#This Row],[Customer_ID]],Table1[],4,FALSE)</f>
        <v>Female</v>
      </c>
      <c r="F1572" t="str">
        <f>VLOOKUP(Table6[[#This Row],[Customer_ID]],Table1[],6,FALSE)</f>
        <v>Arizona</v>
      </c>
      <c r="G1572" t="str">
        <f>VLOOKUP(Table6[[#This Row],[Customer_ID]],Table1[],8,FALSE)</f>
        <v>Gold</v>
      </c>
      <c r="H1572" t="s">
        <v>130</v>
      </c>
      <c r="I1572" s="16">
        <v>45284</v>
      </c>
      <c r="J1572" t="s">
        <v>1585</v>
      </c>
      <c r="K1572" t="str">
        <f>VLOOKUP($J1572,'Product_Dim (2)'!$A$2:$G$101,{3,4,5,6},FALSE)</f>
        <v>Home</v>
      </c>
      <c r="L1572" t="str">
        <f>VLOOKUP($J1572,'Product_Dim (2)'!$A$2:$G$101,{4,5,6},FALSE)</f>
        <v>Decor</v>
      </c>
      <c r="M1572" s="6">
        <f t="array" ref="M1572">VLOOKUP($J1572,'Product_Dim (2)'!$A$2:$G$101,{6},FALSE)</f>
        <v>234.80599999999998</v>
      </c>
      <c r="N1572">
        <f>VLOOKUP($J1572,'Product_Dim (2)'!$A$2:$G$101,7,FALSE)</f>
        <v>378</v>
      </c>
      <c r="O1572" t="s">
        <v>1796</v>
      </c>
      <c r="P1572" t="str">
        <f>VLOOKUP($O1572,'Store_Dim (2)'!$A$2:$E$21,2,FALSE)</f>
        <v>Mann-Austin</v>
      </c>
      <c r="Q1572" t="str">
        <f>VLOOKUP(Table6[[#This Row],[Store_ID]],Table4[],3,FALSE)</f>
        <v>East</v>
      </c>
      <c r="R1572" t="str">
        <f>VLOOKUP(Table6[[#This Row],[Store_ID]],Table4[],4,FALSE)</f>
        <v>Vasquezborough</v>
      </c>
      <c r="S1572" t="str">
        <f>VLOOKUP(Table6[[#This Row],[Store_ID]],Table4[],5,FALSE)</f>
        <v>Online</v>
      </c>
      <c r="T1572">
        <v>4</v>
      </c>
      <c r="U1572" s="6">
        <v>822.32</v>
      </c>
      <c r="V1572" s="10">
        <v>0.26</v>
      </c>
      <c r="W1572" t="s">
        <v>1809</v>
      </c>
      <c r="X1572" s="6">
        <v>2434.0672</v>
      </c>
      <c r="AE1572"/>
    </row>
    <row r="1573" spans="1:31" x14ac:dyDescent="0.25">
      <c r="A1573" t="s">
        <v>3380</v>
      </c>
      <c r="B1573" t="str">
        <f>VLOOKUP(Table6[[#This Row],[Customer_ID]],Table1[[Customer_ID]:[Name]],2,FALSE)</f>
        <v>Laura Soto</v>
      </c>
      <c r="C1573" t="str">
        <f>VLOOKUP(Table6[[#This Row],[Customer_ID]],Table1[[Customer_ID]:[City]],5,FALSE)</f>
        <v>Rodriguezton</v>
      </c>
      <c r="D1573">
        <f>VLOOKUP(Table6[[#This Row],[Customer_ID]],Table1[],3,FALSE)</f>
        <v>57</v>
      </c>
      <c r="E1573" t="str">
        <f>VLOOKUP(Table6[[#This Row],[Customer_ID]],Table1[],4,FALSE)</f>
        <v>Female</v>
      </c>
      <c r="F1573" t="str">
        <f>VLOOKUP(Table6[[#This Row],[Customer_ID]],Table1[],6,FALSE)</f>
        <v>Michigan</v>
      </c>
      <c r="G1573" t="str">
        <f>VLOOKUP(Table6[[#This Row],[Customer_ID]],Table1[],8,FALSE)</f>
        <v>Platinum</v>
      </c>
      <c r="H1573" t="s">
        <v>779</v>
      </c>
      <c r="I1573" s="16">
        <v>45325</v>
      </c>
      <c r="J1573" t="s">
        <v>1534</v>
      </c>
      <c r="K1573" t="str">
        <f>VLOOKUP($J1573,'Product_Dim (2)'!$A$2:$G$101,{3,4,5,6},FALSE)</f>
        <v>Clothing</v>
      </c>
      <c r="L1573" t="str">
        <f>VLOOKUP($J1573,'Product_Dim (2)'!$A$2:$G$101,{4,5,6},FALSE)</f>
        <v>Outerwear</v>
      </c>
      <c r="M1573" s="6">
        <f t="array" ref="M1573">VLOOKUP($J1573,'Product_Dim (2)'!$A$2:$G$101,{6},FALSE)</f>
        <v>364.67</v>
      </c>
      <c r="N1573">
        <f>VLOOKUP($J1573,'Product_Dim (2)'!$A$2:$G$101,7,FALSE)</f>
        <v>452</v>
      </c>
      <c r="O1573" t="s">
        <v>1780</v>
      </c>
      <c r="P1573" t="str">
        <f>VLOOKUP($O1573,'Store_Dim (2)'!$A$2:$E$21,2,FALSE)</f>
        <v>Gardner, Humphrey and Contreras</v>
      </c>
      <c r="Q1573" t="str">
        <f>VLOOKUP(Table6[[#This Row],[Store_ID]],Table4[],3,FALSE)</f>
        <v>East</v>
      </c>
      <c r="R1573" t="str">
        <f>VLOOKUP(Table6[[#This Row],[Store_ID]],Table4[],4,FALSE)</f>
        <v>Johnsonville</v>
      </c>
      <c r="S1573" t="str">
        <f>VLOOKUP(Table6[[#This Row],[Store_ID]],Table4[],5,FALSE)</f>
        <v>Flagship</v>
      </c>
      <c r="T1573">
        <v>4</v>
      </c>
      <c r="U1573" s="6">
        <v>785.41</v>
      </c>
      <c r="V1573" s="10">
        <v>0.13</v>
      </c>
      <c r="W1573" t="s">
        <v>1812</v>
      </c>
      <c r="X1573" s="6">
        <v>2733.2267999999999</v>
      </c>
      <c r="AE1573"/>
    </row>
    <row r="1574" spans="1:31" x14ac:dyDescent="0.25">
      <c r="A1574" t="s">
        <v>3381</v>
      </c>
      <c r="B1574" t="str">
        <f>VLOOKUP(Table6[[#This Row],[Customer_ID]],Table1[[Customer_ID]:[Name]],2,FALSE)</f>
        <v>Sarah Vance</v>
      </c>
      <c r="C1574" t="str">
        <f>VLOOKUP(Table6[[#This Row],[Customer_ID]],Table1[[Customer_ID]:[City]],5,FALSE)</f>
        <v>Johnsonville</v>
      </c>
      <c r="D1574">
        <f>VLOOKUP(Table6[[#This Row],[Customer_ID]],Table1[],3,FALSE)</f>
        <v>41</v>
      </c>
      <c r="E1574" t="str">
        <f>VLOOKUP(Table6[[#This Row],[Customer_ID]],Table1[],4,FALSE)</f>
        <v>Male</v>
      </c>
      <c r="F1574" t="str">
        <f>VLOOKUP(Table6[[#This Row],[Customer_ID]],Table1[],6,FALSE)</f>
        <v>Oregon</v>
      </c>
      <c r="G1574" t="str">
        <f>VLOOKUP(Table6[[#This Row],[Customer_ID]],Table1[],8,FALSE)</f>
        <v>Silver</v>
      </c>
      <c r="H1574" t="s">
        <v>127</v>
      </c>
      <c r="I1574" s="16">
        <v>45465</v>
      </c>
      <c r="J1574" t="s">
        <v>1609</v>
      </c>
      <c r="K1574" t="str">
        <f>VLOOKUP($J1574,'Product_Dim (2)'!$A$2:$G$101,{3,4,5,6},FALSE)</f>
        <v>Electronics</v>
      </c>
      <c r="L1574" t="str">
        <f>VLOOKUP($J1574,'Product_Dim (2)'!$A$2:$G$101,{4,5,6},FALSE)</f>
        <v>Mobile</v>
      </c>
      <c r="M1574" s="6">
        <f t="array" ref="M1574">VLOOKUP($J1574,'Product_Dim (2)'!$A$2:$G$101,{6},FALSE)</f>
        <v>326.06</v>
      </c>
      <c r="N1574">
        <f>VLOOKUP($J1574,'Product_Dim (2)'!$A$2:$G$101,7,FALSE)</f>
        <v>301</v>
      </c>
      <c r="O1574" t="s">
        <v>1782</v>
      </c>
      <c r="P1574" t="str">
        <f>VLOOKUP($O1574,'Store_Dim (2)'!$A$2:$E$21,2,FALSE)</f>
        <v>Mcdonald Inc</v>
      </c>
      <c r="Q1574" t="str">
        <f>VLOOKUP(Table6[[#This Row],[Store_ID]],Table4[],3,FALSE)</f>
        <v>South</v>
      </c>
      <c r="R1574" t="str">
        <f>VLOOKUP(Table6[[#This Row],[Store_ID]],Table4[],4,FALSE)</f>
        <v>Christopherland</v>
      </c>
      <c r="S1574" t="str">
        <f>VLOOKUP(Table6[[#This Row],[Store_ID]],Table4[],5,FALSE)</f>
        <v>Outlet</v>
      </c>
      <c r="T1574">
        <v>1</v>
      </c>
      <c r="U1574" s="6">
        <v>405.8</v>
      </c>
      <c r="V1574" s="10">
        <v>0.11</v>
      </c>
      <c r="W1574" t="s">
        <v>1809</v>
      </c>
      <c r="X1574" s="6">
        <v>361.16199999999998</v>
      </c>
      <c r="AE1574"/>
    </row>
    <row r="1575" spans="1:31" x14ac:dyDescent="0.25">
      <c r="A1575" t="s">
        <v>3382</v>
      </c>
      <c r="B1575" t="str">
        <f>VLOOKUP(Table6[[#This Row],[Customer_ID]],Table1[[Customer_ID]:[Name]],2,FALSE)</f>
        <v>Thomas Moore</v>
      </c>
      <c r="C1575" t="str">
        <f>VLOOKUP(Table6[[#This Row],[Customer_ID]],Table1[[Customer_ID]:[City]],5,FALSE)</f>
        <v>Williamsberg</v>
      </c>
      <c r="D1575">
        <f>VLOOKUP(Table6[[#This Row],[Customer_ID]],Table1[],3,FALSE)</f>
        <v>51</v>
      </c>
      <c r="E1575" t="str">
        <f>VLOOKUP(Table6[[#This Row],[Customer_ID]],Table1[],4,FALSE)</f>
        <v>Female</v>
      </c>
      <c r="F1575" t="str">
        <f>VLOOKUP(Table6[[#This Row],[Customer_ID]],Table1[],6,FALSE)</f>
        <v>New York</v>
      </c>
      <c r="G1575" t="str">
        <f>VLOOKUP(Table6[[#This Row],[Customer_ID]],Table1[],8,FALSE)</f>
        <v>Silver</v>
      </c>
      <c r="H1575" t="s">
        <v>1327</v>
      </c>
      <c r="I1575" s="16">
        <v>45612</v>
      </c>
      <c r="J1575" t="s">
        <v>1713</v>
      </c>
      <c r="K1575" t="str">
        <f>VLOOKUP($J1575,'Product_Dim (2)'!$A$2:$G$101,{3,4,5,6},FALSE)</f>
        <v>Clothing</v>
      </c>
      <c r="L1575" t="str">
        <f>VLOOKUP($J1575,'Product_Dim (2)'!$A$2:$G$101,{4,5,6},FALSE)</f>
        <v>Footwear</v>
      </c>
      <c r="M1575" s="6">
        <f t="array" ref="M1575">VLOOKUP($J1575,'Product_Dim (2)'!$A$2:$G$101,{6},FALSE)</f>
        <v>438.25</v>
      </c>
      <c r="N1575">
        <f>VLOOKUP($J1575,'Product_Dim (2)'!$A$2:$G$101,7,FALSE)</f>
        <v>496</v>
      </c>
      <c r="O1575" t="s">
        <v>1769</v>
      </c>
      <c r="P1575" t="str">
        <f>VLOOKUP($O1575,'Store_Dim (2)'!$A$2:$E$21,2,FALSE)</f>
        <v>Moore, Padilla and Butler</v>
      </c>
      <c r="Q1575" t="str">
        <f>VLOOKUP(Table6[[#This Row],[Store_ID]],Table4[],3,FALSE)</f>
        <v>South</v>
      </c>
      <c r="R1575" t="str">
        <f>VLOOKUP(Table6[[#This Row],[Store_ID]],Table4[],4,FALSE)</f>
        <v>East Johnstad</v>
      </c>
      <c r="S1575" t="str">
        <f>VLOOKUP(Table6[[#This Row],[Store_ID]],Table4[],5,FALSE)</f>
        <v>Flagship</v>
      </c>
      <c r="T1575">
        <v>2</v>
      </c>
      <c r="U1575" s="6">
        <v>976.83</v>
      </c>
      <c r="V1575" s="10">
        <v>0.1</v>
      </c>
      <c r="W1575" t="s">
        <v>1809</v>
      </c>
      <c r="X1575" s="6">
        <v>1758.2940000000001</v>
      </c>
      <c r="AE1575"/>
    </row>
    <row r="1576" spans="1:31" x14ac:dyDescent="0.25">
      <c r="A1576" t="s">
        <v>3383</v>
      </c>
      <c r="B1576" t="str">
        <f>VLOOKUP(Table6[[#This Row],[Customer_ID]],Table1[[Customer_ID]:[Name]],2,FALSE)</f>
        <v>Samantha Robinson</v>
      </c>
      <c r="C1576" t="str">
        <f>VLOOKUP(Table6[[#This Row],[Customer_ID]],Table1[[Customer_ID]:[City]],5,FALSE)</f>
        <v>North Roy</v>
      </c>
      <c r="D1576">
        <f>VLOOKUP(Table6[[#This Row],[Customer_ID]],Table1[],3,FALSE)</f>
        <v>23</v>
      </c>
      <c r="E1576" t="str">
        <f>VLOOKUP(Table6[[#This Row],[Customer_ID]],Table1[],4,FALSE)</f>
        <v>Male</v>
      </c>
      <c r="F1576" t="str">
        <f>VLOOKUP(Table6[[#This Row],[Customer_ID]],Table1[],6,FALSE)</f>
        <v>Mississippi</v>
      </c>
      <c r="G1576" t="str">
        <f>VLOOKUP(Table6[[#This Row],[Customer_ID]],Table1[],8,FALSE)</f>
        <v>Bronze</v>
      </c>
      <c r="H1576" t="s">
        <v>861</v>
      </c>
      <c r="I1576" s="16">
        <v>45472</v>
      </c>
      <c r="J1576" t="s">
        <v>1659</v>
      </c>
      <c r="K1576" t="str">
        <f>VLOOKUP($J1576,'Product_Dim (2)'!$A$2:$G$101,{3,4,5,6},FALSE)</f>
        <v>Beauty</v>
      </c>
      <c r="L1576" t="str">
        <f>VLOOKUP($J1576,'Product_Dim (2)'!$A$2:$G$101,{4,5,6},FALSE)</f>
        <v>Makeup</v>
      </c>
      <c r="M1576" s="6">
        <f t="array" ref="M1576">VLOOKUP($J1576,'Product_Dim (2)'!$A$2:$G$101,{6},FALSE)</f>
        <v>299.11</v>
      </c>
      <c r="N1576">
        <f>VLOOKUP($J1576,'Product_Dim (2)'!$A$2:$G$101,7,FALSE)</f>
        <v>118</v>
      </c>
      <c r="O1576" t="s">
        <v>1744</v>
      </c>
      <c r="P1576" t="str">
        <f>VLOOKUP($O1576,'Store_Dim (2)'!$A$2:$E$21,2,FALSE)</f>
        <v>Black-Horn</v>
      </c>
      <c r="Q1576" t="str">
        <f>VLOOKUP(Table6[[#This Row],[Store_ID]],Table4[],3,FALSE)</f>
        <v>South</v>
      </c>
      <c r="R1576" t="str">
        <f>VLOOKUP(Table6[[#This Row],[Store_ID]],Table4[],4,FALSE)</f>
        <v>North Nancyview</v>
      </c>
      <c r="S1576" t="str">
        <f>VLOOKUP(Table6[[#This Row],[Store_ID]],Table4[],5,FALSE)</f>
        <v>Outlet</v>
      </c>
      <c r="T1576">
        <v>1</v>
      </c>
      <c r="U1576" s="6">
        <v>644.15</v>
      </c>
      <c r="V1576" s="10">
        <v>0.06</v>
      </c>
      <c r="W1576" t="s">
        <v>1807</v>
      </c>
      <c r="X1576" s="6">
        <v>605.50099999999998</v>
      </c>
      <c r="AE1576"/>
    </row>
    <row r="1577" spans="1:31" x14ac:dyDescent="0.25">
      <c r="A1577" t="s">
        <v>3384</v>
      </c>
      <c r="B1577" t="str">
        <f>VLOOKUP(Table6[[#This Row],[Customer_ID]],Table1[[Customer_ID]:[Name]],2,FALSE)</f>
        <v>Carol Lewis</v>
      </c>
      <c r="C1577" t="str">
        <f>VLOOKUP(Table6[[#This Row],[Customer_ID]],Table1[[Customer_ID]:[City]],5,FALSE)</f>
        <v>Ryanport</v>
      </c>
      <c r="D1577">
        <f>VLOOKUP(Table6[[#This Row],[Customer_ID]],Table1[],3,FALSE)</f>
        <v>40</v>
      </c>
      <c r="E1577" t="str">
        <f>VLOOKUP(Table6[[#This Row],[Customer_ID]],Table1[],4,FALSE)</f>
        <v>Female</v>
      </c>
      <c r="F1577" t="str">
        <f>VLOOKUP(Table6[[#This Row],[Customer_ID]],Table1[],6,FALSE)</f>
        <v>North Carolina</v>
      </c>
      <c r="G1577" t="str">
        <f>VLOOKUP(Table6[[#This Row],[Customer_ID]],Table1[],8,FALSE)</f>
        <v>Bronze</v>
      </c>
      <c r="H1577" t="s">
        <v>1048</v>
      </c>
      <c r="I1577" s="16">
        <v>45897</v>
      </c>
      <c r="J1577" t="s">
        <v>1665</v>
      </c>
      <c r="K1577" t="str">
        <f>VLOOKUP($J1577,'Product_Dim (2)'!$A$2:$G$101,{3,4,5,6},FALSE)</f>
        <v>Electronics</v>
      </c>
      <c r="L1577" t="str">
        <f>VLOOKUP($J1577,'Product_Dim (2)'!$A$2:$G$101,{4,5,6},FALSE)</f>
        <v>Accessories</v>
      </c>
      <c r="M1577" s="6">
        <f t="array" ref="M1577">VLOOKUP($J1577,'Product_Dim (2)'!$A$2:$G$101,{6},FALSE)</f>
        <v>349.17</v>
      </c>
      <c r="N1577">
        <f>VLOOKUP($J1577,'Product_Dim (2)'!$A$2:$G$101,7,FALSE)</f>
        <v>476</v>
      </c>
      <c r="O1577" t="s">
        <v>1780</v>
      </c>
      <c r="P1577" t="str">
        <f>VLOOKUP($O1577,'Store_Dim (2)'!$A$2:$E$21,2,FALSE)</f>
        <v>Gardner, Humphrey and Contreras</v>
      </c>
      <c r="Q1577" t="str">
        <f>VLOOKUP(Table6[[#This Row],[Store_ID]],Table4[],3,FALSE)</f>
        <v>East</v>
      </c>
      <c r="R1577" t="str">
        <f>VLOOKUP(Table6[[#This Row],[Store_ID]],Table4[],4,FALSE)</f>
        <v>Johnsonville</v>
      </c>
      <c r="S1577" t="str">
        <f>VLOOKUP(Table6[[#This Row],[Store_ID]],Table4[],5,FALSE)</f>
        <v>Flagship</v>
      </c>
      <c r="T1577">
        <v>1</v>
      </c>
      <c r="U1577" s="6">
        <v>470.55</v>
      </c>
      <c r="V1577" s="10">
        <v>0.23</v>
      </c>
      <c r="W1577" t="s">
        <v>1809</v>
      </c>
      <c r="X1577" s="6">
        <v>362.32350000000002</v>
      </c>
      <c r="AE1577"/>
    </row>
    <row r="1578" spans="1:31" x14ac:dyDescent="0.25">
      <c r="A1578" t="s">
        <v>3385</v>
      </c>
      <c r="B1578" t="str">
        <f>VLOOKUP(Table6[[#This Row],[Customer_ID]],Table1[[Customer_ID]:[Name]],2,FALSE)</f>
        <v>Earl Smith Dds</v>
      </c>
      <c r="C1578" t="str">
        <f>VLOOKUP(Table6[[#This Row],[Customer_ID]],Table1[[Customer_ID]:[City]],5,FALSE)</f>
        <v>West Sarah</v>
      </c>
      <c r="D1578">
        <f>VLOOKUP(Table6[[#This Row],[Customer_ID]],Table1[],3,FALSE)</f>
        <v>59</v>
      </c>
      <c r="E1578" t="str">
        <f>VLOOKUP(Table6[[#This Row],[Customer_ID]],Table1[],4,FALSE)</f>
        <v>Male</v>
      </c>
      <c r="F1578" t="str">
        <f>VLOOKUP(Table6[[#This Row],[Customer_ID]],Table1[],6,FALSE)</f>
        <v>South Dakota</v>
      </c>
      <c r="G1578" t="str">
        <f>VLOOKUP(Table6[[#This Row],[Customer_ID]],Table1[],8,FALSE)</f>
        <v>Gold</v>
      </c>
      <c r="H1578" t="s">
        <v>1456</v>
      </c>
      <c r="I1578" s="16">
        <v>45241</v>
      </c>
      <c r="J1578" t="s">
        <v>1543</v>
      </c>
      <c r="K1578" t="str">
        <f>VLOOKUP($J1578,'Product_Dim (2)'!$A$2:$G$101,{3,4,5,6},FALSE)</f>
        <v>Home</v>
      </c>
      <c r="L1578" t="str">
        <f>VLOOKUP($J1578,'Product_Dim (2)'!$A$2:$G$101,{4,5,6},FALSE)</f>
        <v>Lighting</v>
      </c>
      <c r="M1578" s="6">
        <f t="array" ref="M1578">VLOOKUP($J1578,'Product_Dim (2)'!$A$2:$G$101,{6},FALSE)</f>
        <v>218.86</v>
      </c>
      <c r="N1578">
        <f>VLOOKUP($J1578,'Product_Dim (2)'!$A$2:$G$101,7,FALSE)</f>
        <v>170</v>
      </c>
      <c r="O1578" t="s">
        <v>1759</v>
      </c>
      <c r="P1578" t="str">
        <f>VLOOKUP($O1578,'Store_Dim (2)'!$A$2:$E$21,2,FALSE)</f>
        <v>Benson-Elliott</v>
      </c>
      <c r="Q1578" t="str">
        <f>VLOOKUP(Table6[[#This Row],[Store_ID]],Table4[],3,FALSE)</f>
        <v>East</v>
      </c>
      <c r="R1578" t="str">
        <f>VLOOKUP(Table6[[#This Row],[Store_ID]],Table4[],4,FALSE)</f>
        <v>Port Josephberg</v>
      </c>
      <c r="S1578" t="str">
        <f>VLOOKUP(Table6[[#This Row],[Store_ID]],Table4[],5,FALSE)</f>
        <v>Online</v>
      </c>
      <c r="T1578">
        <v>3</v>
      </c>
      <c r="U1578" s="6">
        <v>598.82000000000005</v>
      </c>
      <c r="V1578" s="10">
        <v>0.19</v>
      </c>
      <c r="W1578" t="s">
        <v>1812</v>
      </c>
      <c r="X1578" s="6">
        <v>1455.1325999999999</v>
      </c>
      <c r="AE1578"/>
    </row>
    <row r="1579" spans="1:31" x14ac:dyDescent="0.25">
      <c r="A1579" t="s">
        <v>3386</v>
      </c>
      <c r="B1579" t="str">
        <f>VLOOKUP(Table6[[#This Row],[Customer_ID]],Table1[[Customer_ID]:[Name]],2,FALSE)</f>
        <v>Colleen Maynard</v>
      </c>
      <c r="C1579" t="str">
        <f>VLOOKUP(Table6[[#This Row],[Customer_ID]],Table1[[Customer_ID]:[City]],5,FALSE)</f>
        <v>Singletonmouth</v>
      </c>
      <c r="D1579">
        <f>VLOOKUP(Table6[[#This Row],[Customer_ID]],Table1[],3,FALSE)</f>
        <v>29</v>
      </c>
      <c r="E1579" t="str">
        <f>VLOOKUP(Table6[[#This Row],[Customer_ID]],Table1[],4,FALSE)</f>
        <v>Male</v>
      </c>
      <c r="F1579" t="str">
        <f>VLOOKUP(Table6[[#This Row],[Customer_ID]],Table1[],6,FALSE)</f>
        <v>Utah</v>
      </c>
      <c r="G1579" t="str">
        <f>VLOOKUP(Table6[[#This Row],[Customer_ID]],Table1[],8,FALSE)</f>
        <v>Gold</v>
      </c>
      <c r="H1579" t="s">
        <v>355</v>
      </c>
      <c r="I1579" s="16">
        <v>45851</v>
      </c>
      <c r="J1579" t="s">
        <v>1571</v>
      </c>
      <c r="K1579" t="str">
        <f>VLOOKUP($J1579,'Product_Dim (2)'!$A$2:$G$101,{3,4,5,6},FALSE)</f>
        <v>Sports</v>
      </c>
      <c r="L1579" t="str">
        <f>VLOOKUP($J1579,'Product_Dim (2)'!$A$2:$G$101,{4,5,6},FALSE)</f>
        <v>Accessories</v>
      </c>
      <c r="M1579" s="6">
        <f t="array" ref="M1579">VLOOKUP($J1579,'Product_Dim (2)'!$A$2:$G$101,{6},FALSE)</f>
        <v>131.51</v>
      </c>
      <c r="N1579">
        <f ca="1">VLOOKUP($J1579,'Product_Dim (2)'!$A$2:$G$101,7,FALSE)</f>
        <v>0</v>
      </c>
      <c r="O1579" t="s">
        <v>1777</v>
      </c>
      <c r="P1579" t="str">
        <f>VLOOKUP($O1579,'Store_Dim (2)'!$A$2:$E$21,2,FALSE)</f>
        <v>Thomas, Bridges and Harris</v>
      </c>
      <c r="Q1579" t="str">
        <f>VLOOKUP(Table6[[#This Row],[Store_ID]],Table4[],3,FALSE)</f>
        <v>North</v>
      </c>
      <c r="R1579" t="str">
        <f>VLOOKUP(Table6[[#This Row],[Store_ID]],Table4[],4,FALSE)</f>
        <v>Sabrinatown</v>
      </c>
      <c r="S1579" t="str">
        <f>VLOOKUP(Table6[[#This Row],[Store_ID]],Table4[],5,FALSE)</f>
        <v>Online</v>
      </c>
      <c r="T1579">
        <v>4</v>
      </c>
      <c r="U1579" s="6">
        <v>659.17</v>
      </c>
      <c r="V1579" s="10">
        <v>0.12</v>
      </c>
      <c r="W1579" t="s">
        <v>1807</v>
      </c>
      <c r="X1579" s="6">
        <v>2320.2784000000001</v>
      </c>
      <c r="AE1579"/>
    </row>
    <row r="1580" spans="1:31" x14ac:dyDescent="0.25">
      <c r="A1580" t="s">
        <v>3387</v>
      </c>
      <c r="B1580" t="str">
        <f>VLOOKUP(Table6[[#This Row],[Customer_ID]],Table1[[Customer_ID]:[Name]],2,FALSE)</f>
        <v>Christopher Lester</v>
      </c>
      <c r="C1580" t="str">
        <f>VLOOKUP(Table6[[#This Row],[Customer_ID]],Table1[[Customer_ID]:[City]],5,FALSE)</f>
        <v>South Jenniferville</v>
      </c>
      <c r="D1580">
        <f>VLOOKUP(Table6[[#This Row],[Customer_ID]],Table1[],3,FALSE)</f>
        <v>64</v>
      </c>
      <c r="E1580" t="str">
        <f>VLOOKUP(Table6[[#This Row],[Customer_ID]],Table1[],4,FALSE)</f>
        <v>Male</v>
      </c>
      <c r="F1580" t="str">
        <f>VLOOKUP(Table6[[#This Row],[Customer_ID]],Table1[],6,FALSE)</f>
        <v>Georgia</v>
      </c>
      <c r="G1580" t="str">
        <f>VLOOKUP(Table6[[#This Row],[Customer_ID]],Table1[],8,FALSE)</f>
        <v>Silver</v>
      </c>
      <c r="H1580" t="s">
        <v>364</v>
      </c>
      <c r="I1580" s="16">
        <v>45572</v>
      </c>
      <c r="J1580" t="s">
        <v>1623</v>
      </c>
      <c r="K1580" t="str">
        <f>VLOOKUP($J1580,'Product_Dim (2)'!$A$2:$G$101,{3,4,5,6},FALSE)</f>
        <v>Clothing</v>
      </c>
      <c r="L1580" t="str">
        <f>VLOOKUP($J1580,'Product_Dim (2)'!$A$2:$G$101,{4,5,6},FALSE)</f>
        <v>Outerwear</v>
      </c>
      <c r="M1580" s="6">
        <f t="array" ref="M1580">VLOOKUP($J1580,'Product_Dim (2)'!$A$2:$G$101,{6},FALSE)</f>
        <v>167.34</v>
      </c>
      <c r="N1580">
        <f>VLOOKUP($J1580,'Product_Dim (2)'!$A$2:$G$101,7,FALSE)</f>
        <v>296</v>
      </c>
      <c r="O1580" t="s">
        <v>1740</v>
      </c>
      <c r="P1580" t="str">
        <f>VLOOKUP($O1580,'Store_Dim (2)'!$A$2:$E$21,2,FALSE)</f>
        <v>Martinez, Adkins and Johnson</v>
      </c>
      <c r="Q1580" t="str">
        <f>VLOOKUP(Table6[[#This Row],[Store_ID]],Table4[],3,FALSE)</f>
        <v>North</v>
      </c>
      <c r="R1580" t="str">
        <f>VLOOKUP(Table6[[#This Row],[Store_ID]],Table4[],4,FALSE)</f>
        <v>Danielmouth</v>
      </c>
      <c r="S1580" t="str">
        <f>VLOOKUP(Table6[[#This Row],[Store_ID]],Table4[],5,FALSE)</f>
        <v>Flagship</v>
      </c>
      <c r="T1580">
        <v>2</v>
      </c>
      <c r="U1580" s="6">
        <v>216.02</v>
      </c>
      <c r="V1580" s="10">
        <v>0.25</v>
      </c>
      <c r="W1580" t="s">
        <v>1807</v>
      </c>
      <c r="X1580" s="6">
        <v>324.02999999999997</v>
      </c>
      <c r="AE1580"/>
    </row>
    <row r="1581" spans="1:31" x14ac:dyDescent="0.25">
      <c r="A1581" t="s">
        <v>3388</v>
      </c>
      <c r="B1581" t="str">
        <f>VLOOKUP(Table6[[#This Row],[Customer_ID]],Table1[[Customer_ID]:[Name]],2,FALSE)</f>
        <v>Jessica Acevedo</v>
      </c>
      <c r="C1581" t="str">
        <f>VLOOKUP(Table6[[#This Row],[Customer_ID]],Table1[[Customer_ID]:[City]],5,FALSE)</f>
        <v>Amybury</v>
      </c>
      <c r="D1581">
        <f>VLOOKUP(Table6[[#This Row],[Customer_ID]],Table1[],3,FALSE)</f>
        <v>64</v>
      </c>
      <c r="E1581" t="str">
        <f>VLOOKUP(Table6[[#This Row],[Customer_ID]],Table1[],4,FALSE)</f>
        <v>Female</v>
      </c>
      <c r="F1581" t="str">
        <f>VLOOKUP(Table6[[#This Row],[Customer_ID]],Table1[],6,FALSE)</f>
        <v>Pennsylvania</v>
      </c>
      <c r="G1581" t="str">
        <f>VLOOKUP(Table6[[#This Row],[Customer_ID]],Table1[],8,FALSE)</f>
        <v>Bronze</v>
      </c>
      <c r="H1581" t="s">
        <v>124</v>
      </c>
      <c r="I1581" s="16">
        <v>45774</v>
      </c>
      <c r="J1581" t="s">
        <v>1593</v>
      </c>
      <c r="K1581" t="str">
        <f>VLOOKUP($J1581,'Product_Dim (2)'!$A$2:$G$101,{3,4,5,6},FALSE)</f>
        <v>Sports</v>
      </c>
      <c r="L1581" t="str">
        <f>VLOOKUP($J1581,'Product_Dim (2)'!$A$2:$G$101,{4,5,6},FALSE)</f>
        <v>Team Sports</v>
      </c>
      <c r="M1581" s="6">
        <f t="array" ref="M1581">VLOOKUP($J1581,'Product_Dim (2)'!$A$2:$G$101,{6},FALSE)</f>
        <v>204.39</v>
      </c>
      <c r="N1581">
        <f>VLOOKUP($J1581,'Product_Dim (2)'!$A$2:$G$101,7,FALSE)</f>
        <v>281</v>
      </c>
      <c r="O1581" t="s">
        <v>1772</v>
      </c>
      <c r="P1581" t="str">
        <f>VLOOKUP($O1581,'Store_Dim (2)'!$A$2:$E$21,2,FALSE)</f>
        <v>Hill, Wagner and Ballard</v>
      </c>
      <c r="Q1581" t="str">
        <f>VLOOKUP(Table6[[#This Row],[Store_ID]],Table4[],3,FALSE)</f>
        <v>East</v>
      </c>
      <c r="R1581" t="str">
        <f>VLOOKUP(Table6[[#This Row],[Store_ID]],Table4[],4,FALSE)</f>
        <v>East Davidville</v>
      </c>
      <c r="S1581" t="str">
        <f>VLOOKUP(Table6[[#This Row],[Store_ID]],Table4[],5,FALSE)</f>
        <v>Online</v>
      </c>
      <c r="T1581">
        <v>2</v>
      </c>
      <c r="U1581" s="6">
        <v>613.47</v>
      </c>
      <c r="V1581" s="10">
        <v>0.02</v>
      </c>
      <c r="W1581" t="s">
        <v>1809</v>
      </c>
      <c r="X1581" s="6">
        <v>1202.4012</v>
      </c>
      <c r="AE1581"/>
    </row>
    <row r="1582" spans="1:31" x14ac:dyDescent="0.25">
      <c r="A1582" t="s">
        <v>3389</v>
      </c>
      <c r="B1582" t="str">
        <f>VLOOKUP(Table6[[#This Row],[Customer_ID]],Table1[[Customer_ID]:[Name]],2,FALSE)</f>
        <v>Brittney Morgan</v>
      </c>
      <c r="C1582" t="str">
        <f>VLOOKUP(Table6[[#This Row],[Customer_ID]],Table1[[Customer_ID]:[City]],5,FALSE)</f>
        <v>Lake Kaylahaven</v>
      </c>
      <c r="D1582">
        <f>VLOOKUP(Table6[[#This Row],[Customer_ID]],Table1[],3,FALSE)</f>
        <v>24</v>
      </c>
      <c r="E1582" t="str">
        <f>VLOOKUP(Table6[[#This Row],[Customer_ID]],Table1[],4,FALSE)</f>
        <v>Male</v>
      </c>
      <c r="F1582" t="str">
        <f>VLOOKUP(Table6[[#This Row],[Customer_ID]],Table1[],6,FALSE)</f>
        <v>Alaska</v>
      </c>
      <c r="G1582" t="str">
        <f>VLOOKUP(Table6[[#This Row],[Customer_ID]],Table1[],8,FALSE)</f>
        <v>Gold</v>
      </c>
      <c r="H1582" t="s">
        <v>345</v>
      </c>
      <c r="I1582" s="16">
        <v>45921</v>
      </c>
      <c r="J1582" t="s">
        <v>1647</v>
      </c>
      <c r="K1582" t="str">
        <f>VLOOKUP($J1582,'Product_Dim (2)'!$A$2:$G$101,{3,4,5,6},FALSE)</f>
        <v>Clothing</v>
      </c>
      <c r="L1582" t="str">
        <f>VLOOKUP($J1582,'Product_Dim (2)'!$A$2:$G$101,{4,5,6},FALSE)</f>
        <v>Accessories</v>
      </c>
      <c r="M1582" s="6">
        <f t="array" ref="M1582">VLOOKUP($J1582,'Product_Dim (2)'!$A$2:$G$101,{6},FALSE)</f>
        <v>113.83</v>
      </c>
      <c r="N1582">
        <f>VLOOKUP($J1582,'Product_Dim (2)'!$A$2:$G$101,7,FALSE)</f>
        <v>485</v>
      </c>
      <c r="O1582" t="s">
        <v>1777</v>
      </c>
      <c r="P1582" t="str">
        <f>VLOOKUP($O1582,'Store_Dim (2)'!$A$2:$E$21,2,FALSE)</f>
        <v>Thomas, Bridges and Harris</v>
      </c>
      <c r="Q1582" t="str">
        <f>VLOOKUP(Table6[[#This Row],[Store_ID]],Table4[],3,FALSE)</f>
        <v>North</v>
      </c>
      <c r="R1582" t="str">
        <f>VLOOKUP(Table6[[#This Row],[Store_ID]],Table4[],4,FALSE)</f>
        <v>Sabrinatown</v>
      </c>
      <c r="S1582" t="str">
        <f>VLOOKUP(Table6[[#This Row],[Store_ID]],Table4[],5,FALSE)</f>
        <v>Online</v>
      </c>
      <c r="T1582">
        <v>2</v>
      </c>
      <c r="U1582" s="6">
        <v>485.17</v>
      </c>
      <c r="V1582" s="10">
        <v>0.11</v>
      </c>
      <c r="W1582" t="s">
        <v>1809</v>
      </c>
      <c r="X1582" s="6">
        <v>863.60260000000005</v>
      </c>
      <c r="AE1582"/>
    </row>
    <row r="1583" spans="1:31" x14ac:dyDescent="0.25">
      <c r="A1583" t="s">
        <v>3390</v>
      </c>
      <c r="B1583" t="str">
        <f>VLOOKUP(Table6[[#This Row],[Customer_ID]],Table1[[Customer_ID]:[Name]],2,FALSE)</f>
        <v>Brandy Thompson</v>
      </c>
      <c r="C1583" t="str">
        <f>VLOOKUP(Table6[[#This Row],[Customer_ID]],Table1[[Customer_ID]:[City]],5,FALSE)</f>
        <v>West Patriciaview</v>
      </c>
      <c r="D1583">
        <f>VLOOKUP(Table6[[#This Row],[Customer_ID]],Table1[],3,FALSE)</f>
        <v>56</v>
      </c>
      <c r="E1583" t="str">
        <f>VLOOKUP(Table6[[#This Row],[Customer_ID]],Table1[],4,FALSE)</f>
        <v>Female</v>
      </c>
      <c r="F1583" t="str">
        <f>VLOOKUP(Table6[[#This Row],[Customer_ID]],Table1[],6,FALSE)</f>
        <v>Alabama</v>
      </c>
      <c r="G1583" t="str">
        <f>VLOOKUP(Table6[[#This Row],[Customer_ID]],Table1[],8,FALSE)</f>
        <v>Bronze</v>
      </c>
      <c r="H1583" t="s">
        <v>959</v>
      </c>
      <c r="I1583" s="16">
        <v>45268</v>
      </c>
      <c r="J1583" t="s">
        <v>1623</v>
      </c>
      <c r="K1583" t="str">
        <f>VLOOKUP($J1583,'Product_Dim (2)'!$A$2:$G$101,{3,4,5,6},FALSE)</f>
        <v>Clothing</v>
      </c>
      <c r="L1583" t="str">
        <f>VLOOKUP($J1583,'Product_Dim (2)'!$A$2:$G$101,{4,5,6},FALSE)</f>
        <v>Outerwear</v>
      </c>
      <c r="M1583" s="6">
        <f t="array" ref="M1583">VLOOKUP($J1583,'Product_Dim (2)'!$A$2:$G$101,{6},FALSE)</f>
        <v>167.34</v>
      </c>
      <c r="N1583">
        <f>VLOOKUP($J1583,'Product_Dim (2)'!$A$2:$G$101,7,FALSE)</f>
        <v>296</v>
      </c>
      <c r="O1583" t="s">
        <v>1772</v>
      </c>
      <c r="P1583" t="str">
        <f>VLOOKUP($O1583,'Store_Dim (2)'!$A$2:$E$21,2,FALSE)</f>
        <v>Hill, Wagner and Ballard</v>
      </c>
      <c r="Q1583" t="str">
        <f>VLOOKUP(Table6[[#This Row],[Store_ID]],Table4[],3,FALSE)</f>
        <v>East</v>
      </c>
      <c r="R1583" t="str">
        <f>VLOOKUP(Table6[[#This Row],[Store_ID]],Table4[],4,FALSE)</f>
        <v>East Davidville</v>
      </c>
      <c r="S1583" t="str">
        <f>VLOOKUP(Table6[[#This Row],[Store_ID]],Table4[],5,FALSE)</f>
        <v>Online</v>
      </c>
      <c r="T1583">
        <v>1</v>
      </c>
      <c r="U1583" s="6">
        <v>209.7</v>
      </c>
      <c r="V1583" s="10">
        <v>0.2</v>
      </c>
      <c r="W1583" t="s">
        <v>1809</v>
      </c>
      <c r="X1583" s="6">
        <v>167.76</v>
      </c>
      <c r="AE1583"/>
    </row>
    <row r="1584" spans="1:31" x14ac:dyDescent="0.25">
      <c r="A1584" t="s">
        <v>3391</v>
      </c>
      <c r="B1584" t="str">
        <f>VLOOKUP(Table6[[#This Row],[Customer_ID]],Table1[[Customer_ID]:[Name]],2,FALSE)</f>
        <v>Robert King</v>
      </c>
      <c r="C1584" t="str">
        <f>VLOOKUP(Table6[[#This Row],[Customer_ID]],Table1[[Customer_ID]:[City]],5,FALSE)</f>
        <v>Cindyton</v>
      </c>
      <c r="D1584">
        <f>VLOOKUP(Table6[[#This Row],[Customer_ID]],Table1[],3,FALSE)</f>
        <v>58</v>
      </c>
      <c r="E1584" t="str">
        <f>VLOOKUP(Table6[[#This Row],[Customer_ID]],Table1[],4,FALSE)</f>
        <v>Female</v>
      </c>
      <c r="F1584" t="str">
        <f>VLOOKUP(Table6[[#This Row],[Customer_ID]],Table1[],6,FALSE)</f>
        <v>Rhode Island</v>
      </c>
      <c r="G1584" t="str">
        <f>VLOOKUP(Table6[[#This Row],[Customer_ID]],Table1[],8,FALSE)</f>
        <v>Gold</v>
      </c>
      <c r="H1584" t="s">
        <v>1015</v>
      </c>
      <c r="I1584" s="16">
        <v>45402</v>
      </c>
      <c r="J1584" t="s">
        <v>1715</v>
      </c>
      <c r="K1584" t="str">
        <f>VLOOKUP($J1584,'Product_Dim (2)'!$A$2:$G$101,{3,4,5,6},FALSE)</f>
        <v>Home</v>
      </c>
      <c r="L1584" t="str">
        <f>VLOOKUP($J1584,'Product_Dim (2)'!$A$2:$G$101,{4,5,6},FALSE)</f>
        <v>Appliances</v>
      </c>
      <c r="M1584" s="6">
        <f t="array" ref="M1584">VLOOKUP($J1584,'Product_Dim (2)'!$A$2:$G$101,{6},FALSE)</f>
        <v>447.43</v>
      </c>
      <c r="N1584">
        <f>VLOOKUP($J1584,'Product_Dim (2)'!$A$2:$G$101,7,FALSE)</f>
        <v>191</v>
      </c>
      <c r="O1584" t="s">
        <v>1735</v>
      </c>
      <c r="P1584" t="str">
        <f>VLOOKUP($O1584,'Store_Dim (2)'!$A$2:$E$21,2,FALSE)</f>
        <v>Rivera-Warner</v>
      </c>
      <c r="Q1584" t="str">
        <f>VLOOKUP(Table6[[#This Row],[Store_ID]],Table4[],3,FALSE)</f>
        <v>East</v>
      </c>
      <c r="R1584" t="str">
        <f>VLOOKUP(Table6[[#This Row],[Store_ID]],Table4[],4,FALSE)</f>
        <v>Washingtonfurt</v>
      </c>
      <c r="S1584" t="str">
        <f>VLOOKUP(Table6[[#This Row],[Store_ID]],Table4[],5,FALSE)</f>
        <v>Flagship</v>
      </c>
      <c r="T1584">
        <v>1</v>
      </c>
      <c r="U1584" s="6">
        <v>681.47</v>
      </c>
      <c r="V1584" s="10">
        <v>0.15</v>
      </c>
      <c r="W1584" t="s">
        <v>1807</v>
      </c>
      <c r="X1584" s="6">
        <v>579.24950000000001</v>
      </c>
      <c r="AE1584"/>
    </row>
    <row r="1585" spans="1:31" x14ac:dyDescent="0.25">
      <c r="A1585" t="s">
        <v>3392</v>
      </c>
      <c r="B1585" t="str">
        <f>VLOOKUP(Table6[[#This Row],[Customer_ID]],Table1[[Customer_ID]:[Name]],2,FALSE)</f>
        <v>Tammy Trevino</v>
      </c>
      <c r="C1585" t="str">
        <f>VLOOKUP(Table6[[#This Row],[Customer_ID]],Table1[[Customer_ID]:[City]],5,FALSE)</f>
        <v>Justinberg</v>
      </c>
      <c r="D1585">
        <f>VLOOKUP(Table6[[#This Row],[Customer_ID]],Table1[],3,FALSE)</f>
        <v>60</v>
      </c>
      <c r="E1585" t="str">
        <f>VLOOKUP(Table6[[#This Row],[Customer_ID]],Table1[],4,FALSE)</f>
        <v>Male</v>
      </c>
      <c r="F1585" t="str">
        <f>VLOOKUP(Table6[[#This Row],[Customer_ID]],Table1[],6,FALSE)</f>
        <v>North Dakota</v>
      </c>
      <c r="G1585" t="str">
        <f>VLOOKUP(Table6[[#This Row],[Customer_ID]],Table1[],8,FALSE)</f>
        <v>Silver</v>
      </c>
      <c r="H1585" t="s">
        <v>1346</v>
      </c>
      <c r="I1585" s="16">
        <v>45667</v>
      </c>
      <c r="J1585" t="s">
        <v>1683</v>
      </c>
      <c r="K1585" t="str">
        <f>VLOOKUP($J1585,'Product_Dim (2)'!$A$2:$G$101,{3,4,5,6},FALSE)</f>
        <v>Electronics</v>
      </c>
      <c r="L1585" t="str">
        <f>VLOOKUP($J1585,'Product_Dim (2)'!$A$2:$G$101,{4,5,6},FALSE)</f>
        <v>Computer</v>
      </c>
      <c r="M1585" s="6">
        <f t="array" ref="M1585">VLOOKUP($J1585,'Product_Dim (2)'!$A$2:$G$101,{6},FALSE)</f>
        <v>392.89</v>
      </c>
      <c r="N1585">
        <f>VLOOKUP($J1585,'Product_Dim (2)'!$A$2:$G$101,7,FALSE)</f>
        <v>320</v>
      </c>
      <c r="O1585" t="s">
        <v>1790</v>
      </c>
      <c r="P1585" t="str">
        <f>VLOOKUP($O1585,'Store_Dim (2)'!$A$2:$E$21,2,FALSE)</f>
        <v>Holloway Ltd</v>
      </c>
      <c r="Q1585" t="str">
        <f>VLOOKUP(Table6[[#This Row],[Store_ID]],Table4[],3,FALSE)</f>
        <v>North</v>
      </c>
      <c r="R1585" t="str">
        <f>VLOOKUP(Table6[[#This Row],[Store_ID]],Table4[],4,FALSE)</f>
        <v>Bensonhaven</v>
      </c>
      <c r="S1585" t="str">
        <f>VLOOKUP(Table6[[#This Row],[Store_ID]],Table4[],5,FALSE)</f>
        <v>Flagship</v>
      </c>
      <c r="T1585">
        <v>2</v>
      </c>
      <c r="U1585" s="6">
        <v>877.21</v>
      </c>
      <c r="V1585" s="10">
        <v>0.1</v>
      </c>
      <c r="W1585" t="s">
        <v>1807</v>
      </c>
      <c r="X1585" s="6">
        <v>1578.9780000000001</v>
      </c>
      <c r="AE1585"/>
    </row>
    <row r="1586" spans="1:31" x14ac:dyDescent="0.25">
      <c r="A1586" t="s">
        <v>3393</v>
      </c>
      <c r="B1586" t="str">
        <f>VLOOKUP(Table6[[#This Row],[Customer_ID]],Table1[[Customer_ID]:[Name]],2,FALSE)</f>
        <v>Madison Wright</v>
      </c>
      <c r="C1586" t="str">
        <f>VLOOKUP(Table6[[#This Row],[Customer_ID]],Table1[[Customer_ID]:[City]],5,FALSE)</f>
        <v>Monicaview</v>
      </c>
      <c r="D1586">
        <f>VLOOKUP(Table6[[#This Row],[Customer_ID]],Table1[],3,FALSE)</f>
        <v>25</v>
      </c>
      <c r="E1586" t="str">
        <f>VLOOKUP(Table6[[#This Row],[Customer_ID]],Table1[],4,FALSE)</f>
        <v>Male</v>
      </c>
      <c r="F1586" t="str">
        <f>VLOOKUP(Table6[[#This Row],[Customer_ID]],Table1[],6,FALSE)</f>
        <v>Kansas</v>
      </c>
      <c r="G1586" t="str">
        <f>VLOOKUP(Table6[[#This Row],[Customer_ID]],Table1[],8,FALSE)</f>
        <v>Platinum</v>
      </c>
      <c r="H1586" t="s">
        <v>992</v>
      </c>
      <c r="I1586" s="16">
        <v>45902</v>
      </c>
      <c r="J1586" t="s">
        <v>1687</v>
      </c>
      <c r="K1586" t="str">
        <f>VLOOKUP($J1586,'Product_Dim (2)'!$A$2:$G$101,{3,4,5,6},FALSE)</f>
        <v>Home</v>
      </c>
      <c r="L1586" t="str">
        <f>VLOOKUP($J1586,'Product_Dim (2)'!$A$2:$G$101,{4,5,6},FALSE)</f>
        <v>Decor</v>
      </c>
      <c r="M1586" s="6">
        <f t="array" ref="M1586">VLOOKUP($J1586,'Product_Dim (2)'!$A$2:$G$101,{6},FALSE)</f>
        <v>325.26</v>
      </c>
      <c r="N1586">
        <f>VLOOKUP($J1586,'Product_Dim (2)'!$A$2:$G$101,7,FALSE)</f>
        <v>400</v>
      </c>
      <c r="O1586" t="s">
        <v>1756</v>
      </c>
      <c r="P1586" t="str">
        <f>VLOOKUP($O1586,'Store_Dim (2)'!$A$2:$E$21,2,FALSE)</f>
        <v>Gray Ltd</v>
      </c>
      <c r="Q1586" t="str">
        <f>VLOOKUP(Table6[[#This Row],[Store_ID]],Table4[],3,FALSE)</f>
        <v>North</v>
      </c>
      <c r="R1586" t="str">
        <f>VLOOKUP(Table6[[#This Row],[Store_ID]],Table4[],4,FALSE)</f>
        <v>New Michaelchester</v>
      </c>
      <c r="S1586" t="str">
        <f>VLOOKUP(Table6[[#This Row],[Store_ID]],Table4[],5,FALSE)</f>
        <v>Outlet</v>
      </c>
      <c r="T1586">
        <v>2</v>
      </c>
      <c r="U1586" s="6">
        <v>479.77</v>
      </c>
      <c r="V1586" s="10">
        <v>0.21</v>
      </c>
      <c r="W1586" t="s">
        <v>1809</v>
      </c>
      <c r="X1586" s="6">
        <v>758.03660000000002</v>
      </c>
      <c r="AE1586"/>
    </row>
    <row r="1587" spans="1:31" x14ac:dyDescent="0.25">
      <c r="A1587" t="s">
        <v>3394</v>
      </c>
      <c r="B1587" t="str">
        <f>VLOOKUP(Table6[[#This Row],[Customer_ID]],Table1[[Customer_ID]:[Name]],2,FALSE)</f>
        <v>Samuel Arias</v>
      </c>
      <c r="C1587" t="str">
        <f>VLOOKUP(Table6[[#This Row],[Customer_ID]],Table1[[Customer_ID]:[City]],5,FALSE)</f>
        <v>North Nicole</v>
      </c>
      <c r="D1587">
        <f>VLOOKUP(Table6[[#This Row],[Customer_ID]],Table1[],3,FALSE)</f>
        <v>54</v>
      </c>
      <c r="E1587" t="str">
        <f>VLOOKUP(Table6[[#This Row],[Customer_ID]],Table1[],4,FALSE)</f>
        <v>Male</v>
      </c>
      <c r="F1587" t="str">
        <f>VLOOKUP(Table6[[#This Row],[Customer_ID]],Table1[],6,FALSE)</f>
        <v>Wyoming</v>
      </c>
      <c r="G1587" t="str">
        <f>VLOOKUP(Table6[[#This Row],[Customer_ID]],Table1[],8,FALSE)</f>
        <v>Bronze</v>
      </c>
      <c r="H1587" t="s">
        <v>1004</v>
      </c>
      <c r="I1587" s="16">
        <v>45589</v>
      </c>
      <c r="J1587" t="s">
        <v>1697</v>
      </c>
      <c r="K1587" t="str">
        <f>VLOOKUP($J1587,'Product_Dim (2)'!$A$2:$G$101,{3,4,5,6},FALSE)</f>
        <v>Beauty</v>
      </c>
      <c r="L1587" t="str">
        <f>VLOOKUP($J1587,'Product_Dim (2)'!$A$2:$G$101,{4,5,6},FALSE)</f>
        <v>Skincare</v>
      </c>
      <c r="M1587" s="6">
        <f t="array" ref="M1587">VLOOKUP($J1587,'Product_Dim (2)'!$A$2:$G$101,{6},FALSE)</f>
        <v>250.41615384615383</v>
      </c>
      <c r="N1587">
        <f>VLOOKUP($J1587,'Product_Dim (2)'!$A$2:$G$101,7,FALSE)</f>
        <v>159</v>
      </c>
      <c r="O1587" t="s">
        <v>1784</v>
      </c>
      <c r="P1587" t="str">
        <f>VLOOKUP($O1587,'Store_Dim (2)'!$A$2:$E$21,2,FALSE)</f>
        <v>Shelton PLC</v>
      </c>
      <c r="Q1587" t="str">
        <f>VLOOKUP(Table6[[#This Row],[Store_ID]],Table4[],3,FALSE)</f>
        <v>North</v>
      </c>
      <c r="R1587" t="str">
        <f>VLOOKUP(Table6[[#This Row],[Store_ID]],Table4[],4,FALSE)</f>
        <v>East Jenniferstad</v>
      </c>
      <c r="S1587" t="str">
        <f>VLOOKUP(Table6[[#This Row],[Store_ID]],Table4[],5,FALSE)</f>
        <v>Flagship</v>
      </c>
      <c r="T1587">
        <v>1</v>
      </c>
      <c r="U1587" s="6">
        <v>140.72</v>
      </c>
      <c r="V1587" s="10">
        <v>0</v>
      </c>
      <c r="W1587" t="s">
        <v>1812</v>
      </c>
      <c r="X1587" s="6">
        <v>140.72</v>
      </c>
      <c r="AE1587"/>
    </row>
    <row r="1588" spans="1:31" x14ac:dyDescent="0.25">
      <c r="A1588" t="s">
        <v>3395</v>
      </c>
      <c r="B1588" t="str">
        <f>VLOOKUP(Table6[[#This Row],[Customer_ID]],Table1[[Customer_ID]:[Name]],2,FALSE)</f>
        <v>Leslie Johnson</v>
      </c>
      <c r="C1588" t="str">
        <f>VLOOKUP(Table6[[#This Row],[Customer_ID]],Table1[[Customer_ID]:[City]],5,FALSE)</f>
        <v>Mollyshire</v>
      </c>
      <c r="D1588">
        <f>VLOOKUP(Table6[[#This Row],[Customer_ID]],Table1[],3,FALSE)</f>
        <v>31</v>
      </c>
      <c r="E1588" t="str">
        <f>VLOOKUP(Table6[[#This Row],[Customer_ID]],Table1[],4,FALSE)</f>
        <v>Male</v>
      </c>
      <c r="F1588" t="str">
        <f>VLOOKUP(Table6[[#This Row],[Customer_ID]],Table1[],6,FALSE)</f>
        <v>Utah</v>
      </c>
      <c r="G1588" t="str">
        <f>VLOOKUP(Table6[[#This Row],[Customer_ID]],Table1[],8,FALSE)</f>
        <v>Platinum</v>
      </c>
      <c r="H1588" t="s">
        <v>114</v>
      </c>
      <c r="I1588" s="16">
        <v>45668</v>
      </c>
      <c r="J1588" t="s">
        <v>1569</v>
      </c>
      <c r="K1588" t="str">
        <f>VLOOKUP($J1588,'Product_Dim (2)'!$A$2:$G$101,{3,4,5,6},FALSE)</f>
        <v>Sports</v>
      </c>
      <c r="L1588" t="str">
        <f>VLOOKUP($J1588,'Product_Dim (2)'!$A$2:$G$101,{4,5,6},FALSE)</f>
        <v>Equipment</v>
      </c>
      <c r="M1588" s="6">
        <f t="array" ref="M1588">VLOOKUP($J1588,'Product_Dim (2)'!$A$2:$G$101,{6},FALSE)</f>
        <v>21.34</v>
      </c>
      <c r="N1588">
        <f>VLOOKUP($J1588,'Product_Dim (2)'!$A$2:$G$101,7,FALSE)</f>
        <v>65</v>
      </c>
      <c r="O1588" t="s">
        <v>1759</v>
      </c>
      <c r="P1588" t="str">
        <f>VLOOKUP($O1588,'Store_Dim (2)'!$A$2:$E$21,2,FALSE)</f>
        <v>Benson-Elliott</v>
      </c>
      <c r="Q1588" t="str">
        <f>VLOOKUP(Table6[[#This Row],[Store_ID]],Table4[],3,FALSE)</f>
        <v>East</v>
      </c>
      <c r="R1588" t="str">
        <f>VLOOKUP(Table6[[#This Row],[Store_ID]],Table4[],4,FALSE)</f>
        <v>Port Josephberg</v>
      </c>
      <c r="S1588" t="str">
        <f>VLOOKUP(Table6[[#This Row],[Store_ID]],Table4[],5,FALSE)</f>
        <v>Online</v>
      </c>
      <c r="T1588">
        <v>2</v>
      </c>
      <c r="U1588" s="6">
        <v>764.25</v>
      </c>
      <c r="V1588" s="10">
        <v>0.23</v>
      </c>
      <c r="W1588" t="s">
        <v>1809</v>
      </c>
      <c r="X1588" s="6">
        <v>1176.9449999999999</v>
      </c>
      <c r="AE1588"/>
    </row>
    <row r="1589" spans="1:31" x14ac:dyDescent="0.25">
      <c r="A1589" t="s">
        <v>3396</v>
      </c>
      <c r="B1589" t="str">
        <f>VLOOKUP(Table6[[#This Row],[Customer_ID]],Table1[[Customer_ID]:[Name]],2,FALSE)</f>
        <v>Alejandro Doyle</v>
      </c>
      <c r="C1589" t="str">
        <f>VLOOKUP(Table6[[#This Row],[Customer_ID]],Table1[[Customer_ID]:[City]],5,FALSE)</f>
        <v>East Crystalton</v>
      </c>
      <c r="D1589">
        <f>VLOOKUP(Table6[[#This Row],[Customer_ID]],Table1[],3,FALSE)</f>
        <v>35</v>
      </c>
      <c r="E1589" t="str">
        <f>VLOOKUP(Table6[[#This Row],[Customer_ID]],Table1[],4,FALSE)</f>
        <v>Male</v>
      </c>
      <c r="F1589" t="str">
        <f>VLOOKUP(Table6[[#This Row],[Customer_ID]],Table1[],6,FALSE)</f>
        <v>New Mexico</v>
      </c>
      <c r="G1589" t="str">
        <f>VLOOKUP(Table6[[#This Row],[Customer_ID]],Table1[],8,FALSE)</f>
        <v>Platinum</v>
      </c>
      <c r="H1589" t="s">
        <v>713</v>
      </c>
      <c r="I1589" s="16">
        <v>45300</v>
      </c>
      <c r="J1589" t="s">
        <v>1697</v>
      </c>
      <c r="K1589" t="str">
        <f>VLOOKUP($J1589,'Product_Dim (2)'!$A$2:$G$101,{3,4,5,6},FALSE)</f>
        <v>Beauty</v>
      </c>
      <c r="L1589" t="str">
        <f>VLOOKUP($J1589,'Product_Dim (2)'!$A$2:$G$101,{4,5,6},FALSE)</f>
        <v>Skincare</v>
      </c>
      <c r="M1589" s="6">
        <f t="array" ref="M1589">VLOOKUP($J1589,'Product_Dim (2)'!$A$2:$G$101,{6},FALSE)</f>
        <v>250.41615384615383</v>
      </c>
      <c r="N1589">
        <f>VLOOKUP($J1589,'Product_Dim (2)'!$A$2:$G$101,7,FALSE)</f>
        <v>159</v>
      </c>
      <c r="O1589" t="s">
        <v>1756</v>
      </c>
      <c r="P1589" t="str">
        <f>VLOOKUP($O1589,'Store_Dim (2)'!$A$2:$E$21,2,FALSE)</f>
        <v>Gray Ltd</v>
      </c>
      <c r="Q1589" t="str">
        <f>VLOOKUP(Table6[[#This Row],[Store_ID]],Table4[],3,FALSE)</f>
        <v>North</v>
      </c>
      <c r="R1589" t="str">
        <f>VLOOKUP(Table6[[#This Row],[Store_ID]],Table4[],4,FALSE)</f>
        <v>New Michaelchester</v>
      </c>
      <c r="S1589" t="str">
        <f>VLOOKUP(Table6[[#This Row],[Store_ID]],Table4[],5,FALSE)</f>
        <v>Outlet</v>
      </c>
      <c r="T1589">
        <v>3</v>
      </c>
      <c r="U1589" s="6">
        <v>107.8</v>
      </c>
      <c r="V1589" s="10">
        <v>0.28999999999999998</v>
      </c>
      <c r="W1589" t="s">
        <v>1809</v>
      </c>
      <c r="X1589" s="6">
        <v>229.614</v>
      </c>
      <c r="AE1589"/>
    </row>
    <row r="1590" spans="1:31" x14ac:dyDescent="0.25">
      <c r="A1590" t="s">
        <v>3397</v>
      </c>
      <c r="B1590" t="str">
        <f>VLOOKUP(Table6[[#This Row],[Customer_ID]],Table1[[Customer_ID]:[Name]],2,FALSE)</f>
        <v>Rhonda Young</v>
      </c>
      <c r="C1590" t="str">
        <f>VLOOKUP(Table6[[#This Row],[Customer_ID]],Table1[[Customer_ID]:[City]],5,FALSE)</f>
        <v>Lake Nathanfort</v>
      </c>
      <c r="D1590">
        <f>VLOOKUP(Table6[[#This Row],[Customer_ID]],Table1[],3,FALSE)</f>
        <v>49</v>
      </c>
      <c r="E1590" t="str">
        <f>VLOOKUP(Table6[[#This Row],[Customer_ID]],Table1[],4,FALSE)</f>
        <v>Female</v>
      </c>
      <c r="F1590" t="str">
        <f>VLOOKUP(Table6[[#This Row],[Customer_ID]],Table1[],6,FALSE)</f>
        <v>Alaska</v>
      </c>
      <c r="G1590" t="str">
        <f>VLOOKUP(Table6[[#This Row],[Customer_ID]],Table1[],8,FALSE)</f>
        <v>Platinum</v>
      </c>
      <c r="H1590" t="s">
        <v>491</v>
      </c>
      <c r="I1590" s="16">
        <v>45757</v>
      </c>
      <c r="J1590" t="s">
        <v>1575</v>
      </c>
      <c r="K1590" t="str">
        <f>VLOOKUP($J1590,'Product_Dim (2)'!$A$2:$G$101,{3,4,5,6},FALSE)</f>
        <v>Sports</v>
      </c>
      <c r="L1590" t="str">
        <f>VLOOKUP($J1590,'Product_Dim (2)'!$A$2:$G$101,{4,5,6},FALSE)</f>
        <v>Equipment</v>
      </c>
      <c r="M1590" s="6">
        <f t="array" ref="M1590">VLOOKUP($J1590,'Product_Dim (2)'!$A$2:$G$101,{6},FALSE)</f>
        <v>484.62</v>
      </c>
      <c r="N1590">
        <f>VLOOKUP($J1590,'Product_Dim (2)'!$A$2:$G$101,7,FALSE)</f>
        <v>432</v>
      </c>
      <c r="O1590" t="s">
        <v>1765</v>
      </c>
      <c r="P1590" t="str">
        <f>VLOOKUP($O1590,'Store_Dim (2)'!$A$2:$E$21,2,FALSE)</f>
        <v>Bean, Jones and Park</v>
      </c>
      <c r="Q1590" t="str">
        <f>VLOOKUP(Table6[[#This Row],[Store_ID]],Table4[],3,FALSE)</f>
        <v>West</v>
      </c>
      <c r="R1590" t="str">
        <f>VLOOKUP(Table6[[#This Row],[Store_ID]],Table4[],4,FALSE)</f>
        <v>Thompsonborough</v>
      </c>
      <c r="S1590" t="str">
        <f>VLOOKUP(Table6[[#This Row],[Store_ID]],Table4[],5,FALSE)</f>
        <v>Online</v>
      </c>
      <c r="T1590">
        <v>4</v>
      </c>
      <c r="U1590" s="6">
        <v>565.37</v>
      </c>
      <c r="V1590" s="10">
        <v>7.0000000000000007E-2</v>
      </c>
      <c r="W1590" t="s">
        <v>1809</v>
      </c>
      <c r="X1590" s="6">
        <v>2103.1763999999998</v>
      </c>
      <c r="AE1590"/>
    </row>
    <row r="1591" spans="1:31" x14ac:dyDescent="0.25">
      <c r="A1591" t="s">
        <v>3398</v>
      </c>
      <c r="B1591" t="str">
        <f>VLOOKUP(Table6[[#This Row],[Customer_ID]],Table1[[Customer_ID]:[Name]],2,FALSE)</f>
        <v>Christopher Olson</v>
      </c>
      <c r="C1591" t="str">
        <f>VLOOKUP(Table6[[#This Row],[Customer_ID]],Table1[[Customer_ID]:[City]],5,FALSE)</f>
        <v>West Richard</v>
      </c>
      <c r="D1591">
        <f>VLOOKUP(Table6[[#This Row],[Customer_ID]],Table1[],3,FALSE)</f>
        <v>27</v>
      </c>
      <c r="E1591" t="str">
        <f>VLOOKUP(Table6[[#This Row],[Customer_ID]],Table1[],4,FALSE)</f>
        <v>Female</v>
      </c>
      <c r="F1591" t="str">
        <f>VLOOKUP(Table6[[#This Row],[Customer_ID]],Table1[],6,FALSE)</f>
        <v>Maryland</v>
      </c>
      <c r="G1591" t="str">
        <f>VLOOKUP(Table6[[#This Row],[Customer_ID]],Table1[],8,FALSE)</f>
        <v>Platinum</v>
      </c>
      <c r="H1591" t="s">
        <v>136</v>
      </c>
      <c r="I1591" s="16">
        <v>45235</v>
      </c>
      <c r="J1591" t="s">
        <v>1603</v>
      </c>
      <c r="K1591" t="str">
        <f>VLOOKUP($J1591,'Product_Dim (2)'!$A$2:$G$101,{3,4,5,6},FALSE)</f>
        <v>Clothing</v>
      </c>
      <c r="L1591" t="str">
        <f>VLOOKUP($J1591,'Product_Dim (2)'!$A$2:$G$101,{4,5,6},FALSE)</f>
        <v>Tops</v>
      </c>
      <c r="M1591" s="6">
        <f t="array" ref="M1591">VLOOKUP($J1591,'Product_Dim (2)'!$A$2:$G$101,{6},FALSE)</f>
        <v>223.43</v>
      </c>
      <c r="N1591">
        <f>VLOOKUP($J1591,'Product_Dim (2)'!$A$2:$G$101,7,FALSE)</f>
        <v>154</v>
      </c>
      <c r="O1591" t="s">
        <v>1752</v>
      </c>
      <c r="P1591" t="str">
        <f>VLOOKUP($O1591,'Store_Dim (2)'!$A$2:$E$21,2,FALSE)</f>
        <v>Alexander Group</v>
      </c>
      <c r="Q1591" t="str">
        <f>VLOOKUP(Table6[[#This Row],[Store_ID]],Table4[],3,FALSE)</f>
        <v>South</v>
      </c>
      <c r="R1591" t="str">
        <f>VLOOKUP(Table6[[#This Row],[Store_ID]],Table4[],4,FALSE)</f>
        <v>Port Sharon</v>
      </c>
      <c r="S1591" t="str">
        <f>VLOOKUP(Table6[[#This Row],[Store_ID]],Table4[],5,FALSE)</f>
        <v>Online</v>
      </c>
      <c r="T1591">
        <v>3</v>
      </c>
      <c r="U1591" s="6">
        <v>811.45</v>
      </c>
      <c r="V1591" s="10">
        <v>0.26</v>
      </c>
      <c r="W1591" t="s">
        <v>1807</v>
      </c>
      <c r="X1591" s="6">
        <v>1801.4190000000001</v>
      </c>
      <c r="AE1591"/>
    </row>
    <row r="1592" spans="1:31" x14ac:dyDescent="0.25">
      <c r="A1592" t="s">
        <v>3399</v>
      </c>
      <c r="B1592" t="str">
        <f>VLOOKUP(Table6[[#This Row],[Customer_ID]],Table1[[Customer_ID]:[Name]],2,FALSE)</f>
        <v>Jackie Thompson</v>
      </c>
      <c r="C1592" t="str">
        <f>VLOOKUP(Table6[[#This Row],[Customer_ID]],Table1[[Customer_ID]:[City]],5,FALSE)</f>
        <v>South Edwin</v>
      </c>
      <c r="D1592">
        <f>VLOOKUP(Table6[[#This Row],[Customer_ID]],Table1[],3,FALSE)</f>
        <v>48</v>
      </c>
      <c r="E1592" t="str">
        <f>VLOOKUP(Table6[[#This Row],[Customer_ID]],Table1[],4,FALSE)</f>
        <v>Female</v>
      </c>
      <c r="F1592" t="str">
        <f>VLOOKUP(Table6[[#This Row],[Customer_ID]],Table1[],6,FALSE)</f>
        <v>New Jersey</v>
      </c>
      <c r="G1592" t="str">
        <f>VLOOKUP(Table6[[#This Row],[Customer_ID]],Table1[],8,FALSE)</f>
        <v>Bronze</v>
      </c>
      <c r="H1592" t="s">
        <v>1261</v>
      </c>
      <c r="I1592" s="16">
        <v>45749</v>
      </c>
      <c r="J1592" t="s">
        <v>1597</v>
      </c>
      <c r="K1592" t="str">
        <f>VLOOKUP($J1592,'Product_Dim (2)'!$A$2:$G$101,{3,4,5,6},FALSE)</f>
        <v>Home</v>
      </c>
      <c r="L1592" t="str">
        <f>VLOOKUP($J1592,'Product_Dim (2)'!$A$2:$G$101,{4,5,6},FALSE)</f>
        <v>Decor</v>
      </c>
      <c r="M1592" s="6">
        <f t="array" ref="M1592">VLOOKUP($J1592,'Product_Dim (2)'!$A$2:$G$101,{6},FALSE)</f>
        <v>179.77</v>
      </c>
      <c r="N1592">
        <f>VLOOKUP($J1592,'Product_Dim (2)'!$A$2:$G$101,7,FALSE)</f>
        <v>305</v>
      </c>
      <c r="O1592" t="s">
        <v>1796</v>
      </c>
      <c r="P1592" t="str">
        <f>VLOOKUP($O1592,'Store_Dim (2)'!$A$2:$E$21,2,FALSE)</f>
        <v>Mann-Austin</v>
      </c>
      <c r="Q1592" t="str">
        <f>VLOOKUP(Table6[[#This Row],[Store_ID]],Table4[],3,FALSE)</f>
        <v>East</v>
      </c>
      <c r="R1592" t="str">
        <f>VLOOKUP(Table6[[#This Row],[Store_ID]],Table4[],4,FALSE)</f>
        <v>Vasquezborough</v>
      </c>
      <c r="S1592" t="str">
        <f>VLOOKUP(Table6[[#This Row],[Store_ID]],Table4[],5,FALSE)</f>
        <v>Online</v>
      </c>
      <c r="T1592">
        <v>4</v>
      </c>
      <c r="U1592" s="6">
        <v>62.25</v>
      </c>
      <c r="V1592" s="10">
        <v>0.11</v>
      </c>
      <c r="W1592" t="s">
        <v>1809</v>
      </c>
      <c r="X1592" s="6">
        <v>221.61</v>
      </c>
      <c r="AE1592"/>
    </row>
    <row r="1593" spans="1:31" x14ac:dyDescent="0.25">
      <c r="A1593" t="s">
        <v>3400</v>
      </c>
      <c r="B1593" t="str">
        <f>VLOOKUP(Table6[[#This Row],[Customer_ID]],Table1[[Customer_ID]:[Name]],2,FALSE)</f>
        <v>Diana Taylor</v>
      </c>
      <c r="C1593" t="str">
        <f>VLOOKUP(Table6[[#This Row],[Customer_ID]],Table1[[Customer_ID]:[City]],5,FALSE)</f>
        <v>Vasqueztown</v>
      </c>
      <c r="D1593">
        <f>VLOOKUP(Table6[[#This Row],[Customer_ID]],Table1[],3,FALSE)</f>
        <v>59</v>
      </c>
      <c r="E1593" t="str">
        <f>VLOOKUP(Table6[[#This Row],[Customer_ID]],Table1[],4,FALSE)</f>
        <v>Female</v>
      </c>
      <c r="F1593" t="str">
        <f>VLOOKUP(Table6[[#This Row],[Customer_ID]],Table1[],6,FALSE)</f>
        <v>California</v>
      </c>
      <c r="G1593" t="str">
        <f>VLOOKUP(Table6[[#This Row],[Customer_ID]],Table1[],8,FALSE)</f>
        <v>Bronze</v>
      </c>
      <c r="H1593" t="s">
        <v>107</v>
      </c>
      <c r="I1593" s="16">
        <v>45807</v>
      </c>
      <c r="J1593" t="s">
        <v>1721</v>
      </c>
      <c r="K1593" t="str">
        <f>VLOOKUP($J1593,'Product_Dim (2)'!$A$2:$G$101,{3,4,5,6},FALSE)</f>
        <v>Sports</v>
      </c>
      <c r="L1593" t="str">
        <f>VLOOKUP($J1593,'Product_Dim (2)'!$A$2:$G$101,{4,5,6},FALSE)</f>
        <v>Accessories</v>
      </c>
      <c r="M1593" s="6">
        <f t="array" ref="M1593">VLOOKUP($J1593,'Product_Dim (2)'!$A$2:$G$101,{6},FALSE)</f>
        <v>60.65</v>
      </c>
      <c r="N1593">
        <f>VLOOKUP($J1593,'Product_Dim (2)'!$A$2:$G$101,7,FALSE)</f>
        <v>75</v>
      </c>
      <c r="O1593" t="s">
        <v>1772</v>
      </c>
      <c r="P1593" t="str">
        <f>VLOOKUP($O1593,'Store_Dim (2)'!$A$2:$E$21,2,FALSE)</f>
        <v>Hill, Wagner and Ballard</v>
      </c>
      <c r="Q1593" t="str">
        <f>VLOOKUP(Table6[[#This Row],[Store_ID]],Table4[],3,FALSE)</f>
        <v>East</v>
      </c>
      <c r="R1593" t="str">
        <f>VLOOKUP(Table6[[#This Row],[Store_ID]],Table4[],4,FALSE)</f>
        <v>East Davidville</v>
      </c>
      <c r="S1593" t="str">
        <f>VLOOKUP(Table6[[#This Row],[Store_ID]],Table4[],5,FALSE)</f>
        <v>Online</v>
      </c>
      <c r="T1593">
        <v>1</v>
      </c>
      <c r="U1593" s="6">
        <v>749.78</v>
      </c>
      <c r="V1593" s="10">
        <v>0.03</v>
      </c>
      <c r="W1593" t="s">
        <v>1807</v>
      </c>
      <c r="X1593" s="6">
        <v>727.28659999999991</v>
      </c>
      <c r="AE1593"/>
    </row>
    <row r="1594" spans="1:31" x14ac:dyDescent="0.25">
      <c r="A1594" t="s">
        <v>3401</v>
      </c>
      <c r="B1594" t="str">
        <f>VLOOKUP(Table6[[#This Row],[Customer_ID]],Table1[[Customer_ID]:[Name]],2,FALSE)</f>
        <v>Charles Miller</v>
      </c>
      <c r="C1594" t="str">
        <f>VLOOKUP(Table6[[#This Row],[Customer_ID]],Table1[[Customer_ID]:[City]],5,FALSE)</f>
        <v>Lake Allisonborough</v>
      </c>
      <c r="D1594">
        <f>VLOOKUP(Table6[[#This Row],[Customer_ID]],Table1[],3,FALSE)</f>
        <v>26</v>
      </c>
      <c r="E1594" t="str">
        <f>VLOOKUP(Table6[[#This Row],[Customer_ID]],Table1[],4,FALSE)</f>
        <v>Male</v>
      </c>
      <c r="F1594" t="str">
        <f>VLOOKUP(Table6[[#This Row],[Customer_ID]],Table1[],6,FALSE)</f>
        <v>Iowa</v>
      </c>
      <c r="G1594" t="str">
        <f>VLOOKUP(Table6[[#This Row],[Customer_ID]],Table1[],8,FALSE)</f>
        <v>Silver</v>
      </c>
      <c r="H1594" t="s">
        <v>1086</v>
      </c>
      <c r="I1594" s="16">
        <v>45496</v>
      </c>
      <c r="J1594" t="s">
        <v>1649</v>
      </c>
      <c r="K1594" t="str">
        <f>VLOOKUP($J1594,'Product_Dim (2)'!$A$2:$G$101,{3,4,5,6},FALSE)</f>
        <v>Beauty</v>
      </c>
      <c r="L1594" t="str">
        <f>VLOOKUP($J1594,'Product_Dim (2)'!$A$2:$G$101,{4,5,6},FALSE)</f>
        <v>Haircare</v>
      </c>
      <c r="M1594" s="6">
        <f t="array" ref="M1594">VLOOKUP($J1594,'Product_Dim (2)'!$A$2:$G$101,{6},FALSE)</f>
        <v>17.309999999999999</v>
      </c>
      <c r="N1594">
        <f>VLOOKUP($J1594,'Product_Dim (2)'!$A$2:$G$101,7,FALSE)</f>
        <v>399</v>
      </c>
      <c r="O1594" t="s">
        <v>1756</v>
      </c>
      <c r="P1594" t="str">
        <f>VLOOKUP($O1594,'Store_Dim (2)'!$A$2:$E$21,2,FALSE)</f>
        <v>Gray Ltd</v>
      </c>
      <c r="Q1594" t="str">
        <f>VLOOKUP(Table6[[#This Row],[Store_ID]],Table4[],3,FALSE)</f>
        <v>North</v>
      </c>
      <c r="R1594" t="str">
        <f>VLOOKUP(Table6[[#This Row],[Store_ID]],Table4[],4,FALSE)</f>
        <v>New Michaelchester</v>
      </c>
      <c r="S1594" t="str">
        <f>VLOOKUP(Table6[[#This Row],[Store_ID]],Table4[],5,FALSE)</f>
        <v>Outlet</v>
      </c>
      <c r="T1594">
        <v>3</v>
      </c>
      <c r="U1594" s="6">
        <v>630.28</v>
      </c>
      <c r="V1594" s="10">
        <v>7.0000000000000007E-2</v>
      </c>
      <c r="W1594" t="s">
        <v>1812</v>
      </c>
      <c r="X1594" s="6">
        <v>1758.4811999999999</v>
      </c>
      <c r="AE1594"/>
    </row>
    <row r="1595" spans="1:31" x14ac:dyDescent="0.25">
      <c r="A1595" t="s">
        <v>3402</v>
      </c>
      <c r="B1595" t="str">
        <f>VLOOKUP(Table6[[#This Row],[Customer_ID]],Table1[[Customer_ID]:[Name]],2,FALSE)</f>
        <v>Carlos Skinner</v>
      </c>
      <c r="C1595" t="str">
        <f>VLOOKUP(Table6[[#This Row],[Customer_ID]],Table1[[Customer_ID]:[City]],5,FALSE)</f>
        <v>Dwaynemouth</v>
      </c>
      <c r="D1595">
        <f>VLOOKUP(Table6[[#This Row],[Customer_ID]],Table1[],3,FALSE)</f>
        <v>46</v>
      </c>
      <c r="E1595" t="str">
        <f>VLOOKUP(Table6[[#This Row],[Customer_ID]],Table1[],4,FALSE)</f>
        <v>Male</v>
      </c>
      <c r="F1595" t="str">
        <f>VLOOKUP(Table6[[#This Row],[Customer_ID]],Table1[],6,FALSE)</f>
        <v>Alabama</v>
      </c>
      <c r="G1595" t="str">
        <f>VLOOKUP(Table6[[#This Row],[Customer_ID]],Table1[],8,FALSE)</f>
        <v>Bronze</v>
      </c>
      <c r="H1595" t="s">
        <v>479</v>
      </c>
      <c r="I1595" s="16">
        <v>45355</v>
      </c>
      <c r="J1595" t="s">
        <v>1591</v>
      </c>
      <c r="K1595" t="str">
        <f>VLOOKUP($J1595,'Product_Dim (2)'!$A$2:$G$101,{3,4,5,6},FALSE)</f>
        <v>Home</v>
      </c>
      <c r="L1595" t="str">
        <f>VLOOKUP($J1595,'Product_Dim (2)'!$A$2:$G$101,{4,5,6},FALSE)</f>
        <v>Kitchen</v>
      </c>
      <c r="M1595" s="6">
        <f t="array" ref="M1595">VLOOKUP($J1595,'Product_Dim (2)'!$A$2:$G$101,{6},FALSE)</f>
        <v>19.52</v>
      </c>
      <c r="N1595">
        <f>VLOOKUP($J1595,'Product_Dim (2)'!$A$2:$G$101,7,FALSE)</f>
        <v>57</v>
      </c>
      <c r="O1595" t="s">
        <v>1787</v>
      </c>
      <c r="P1595" t="str">
        <f>VLOOKUP($O1595,'Store_Dim (2)'!$A$2:$E$21,2,FALSE)</f>
        <v>Frederick-Wright</v>
      </c>
      <c r="Q1595" t="str">
        <f>VLOOKUP(Table6[[#This Row],[Store_ID]],Table4[],3,FALSE)</f>
        <v>West</v>
      </c>
      <c r="R1595" t="str">
        <f>VLOOKUP(Table6[[#This Row],[Store_ID]],Table4[],4,FALSE)</f>
        <v>New Jimmymouth</v>
      </c>
      <c r="S1595" t="str">
        <f>VLOOKUP(Table6[[#This Row],[Store_ID]],Table4[],5,FALSE)</f>
        <v>Flagship</v>
      </c>
      <c r="T1595">
        <v>1</v>
      </c>
      <c r="U1595" s="6">
        <v>101.84</v>
      </c>
      <c r="V1595" s="10">
        <v>0.17</v>
      </c>
      <c r="W1595" t="s">
        <v>1807</v>
      </c>
      <c r="X1595" s="6">
        <v>84.527199999999993</v>
      </c>
      <c r="AE1595"/>
    </row>
    <row r="1596" spans="1:31" x14ac:dyDescent="0.25">
      <c r="A1596" t="s">
        <v>3403</v>
      </c>
      <c r="B1596" t="str">
        <f>VLOOKUP(Table6[[#This Row],[Customer_ID]],Table1[[Customer_ID]:[Name]],2,FALSE)</f>
        <v>Wayne Mcpherson</v>
      </c>
      <c r="C1596" t="str">
        <f>VLOOKUP(Table6[[#This Row],[Customer_ID]],Table1[[Customer_ID]:[City]],5,FALSE)</f>
        <v>Edwardsfort</v>
      </c>
      <c r="D1596">
        <f>VLOOKUP(Table6[[#This Row],[Customer_ID]],Table1[],3,FALSE)</f>
        <v>56</v>
      </c>
      <c r="E1596" t="str">
        <f>VLOOKUP(Table6[[#This Row],[Customer_ID]],Table1[],4,FALSE)</f>
        <v>Female</v>
      </c>
      <c r="F1596" t="str">
        <f>VLOOKUP(Table6[[#This Row],[Customer_ID]],Table1[],6,FALSE)</f>
        <v>Minnesota</v>
      </c>
      <c r="G1596" t="str">
        <f>VLOOKUP(Table6[[#This Row],[Customer_ID]],Table1[],8,FALSE)</f>
        <v>Bronze</v>
      </c>
      <c r="H1596" t="s">
        <v>205</v>
      </c>
      <c r="I1596" s="16">
        <v>45256</v>
      </c>
      <c r="J1596" t="s">
        <v>1579</v>
      </c>
      <c r="K1596" t="str">
        <f>VLOOKUP($J1596,'Product_Dim (2)'!$A$2:$G$101,{3,4,5,6},FALSE)</f>
        <v>Sports</v>
      </c>
      <c r="L1596" t="str">
        <f>VLOOKUP($J1596,'Product_Dim (2)'!$A$2:$G$101,{4,5,6},FALSE)</f>
        <v>Outdoor</v>
      </c>
      <c r="M1596" s="6">
        <f t="array" ref="M1596">VLOOKUP($J1596,'Product_Dim (2)'!$A$2:$G$101,{6},FALSE)</f>
        <v>166.06</v>
      </c>
      <c r="N1596">
        <f>VLOOKUP($J1596,'Product_Dim (2)'!$A$2:$G$101,7,FALSE)</f>
        <v>340</v>
      </c>
      <c r="O1596" t="s">
        <v>1793</v>
      </c>
      <c r="P1596" t="str">
        <f>VLOOKUP($O1596,'Store_Dim (2)'!$A$2:$E$21,2,FALSE)</f>
        <v>Guerrero-Schmitt</v>
      </c>
      <c r="Q1596" t="str">
        <f>VLOOKUP(Table6[[#This Row],[Store_ID]],Table4[],3,FALSE)</f>
        <v>East</v>
      </c>
      <c r="R1596" t="str">
        <f>VLOOKUP(Table6[[#This Row],[Store_ID]],Table4[],4,FALSE)</f>
        <v>East Stevechester</v>
      </c>
      <c r="S1596" t="str">
        <f>VLOOKUP(Table6[[#This Row],[Store_ID]],Table4[],5,FALSE)</f>
        <v>Flagship</v>
      </c>
      <c r="T1596">
        <v>4</v>
      </c>
      <c r="U1596" s="6">
        <v>641.45000000000005</v>
      </c>
      <c r="V1596" s="10">
        <v>0.16</v>
      </c>
      <c r="W1596" t="s">
        <v>1812</v>
      </c>
      <c r="X1596" s="6">
        <v>2155.2719999999999</v>
      </c>
      <c r="AE1596"/>
    </row>
    <row r="1597" spans="1:31" x14ac:dyDescent="0.25">
      <c r="A1597" t="s">
        <v>3404</v>
      </c>
      <c r="B1597" t="str">
        <f>VLOOKUP(Table6[[#This Row],[Customer_ID]],Table1[[Customer_ID]:[Name]],2,FALSE)</f>
        <v>Debra Mccullough</v>
      </c>
      <c r="C1597" t="str">
        <f>VLOOKUP(Table6[[#This Row],[Customer_ID]],Table1[[Customer_ID]:[City]],5,FALSE)</f>
        <v>Mcdanielfurt</v>
      </c>
      <c r="D1597">
        <f>VLOOKUP(Table6[[#This Row],[Customer_ID]],Table1[],3,FALSE)</f>
        <v>42</v>
      </c>
      <c r="E1597" t="str">
        <f>VLOOKUP(Table6[[#This Row],[Customer_ID]],Table1[],4,FALSE)</f>
        <v>Male</v>
      </c>
      <c r="F1597" t="str">
        <f>VLOOKUP(Table6[[#This Row],[Customer_ID]],Table1[],6,FALSE)</f>
        <v>Montana</v>
      </c>
      <c r="G1597" t="str">
        <f>VLOOKUP(Table6[[#This Row],[Customer_ID]],Table1[],8,FALSE)</f>
        <v>Platinum</v>
      </c>
      <c r="H1597" t="s">
        <v>1436</v>
      </c>
      <c r="I1597" s="16">
        <v>45849</v>
      </c>
      <c r="J1597" t="s">
        <v>1617</v>
      </c>
      <c r="K1597" t="str">
        <f>VLOOKUP($J1597,'Product_Dim (2)'!$A$2:$G$101,{3,4,5,6},FALSE)</f>
        <v>Electronics</v>
      </c>
      <c r="L1597" t="str">
        <f>VLOOKUP($J1597,'Product_Dim (2)'!$A$2:$G$101,{4,5,6},FALSE)</f>
        <v>Computer</v>
      </c>
      <c r="M1597" s="6">
        <f t="array" ref="M1597">VLOOKUP($J1597,'Product_Dim (2)'!$A$2:$G$101,{6},FALSE)</f>
        <v>253.33</v>
      </c>
      <c r="N1597">
        <f>VLOOKUP($J1597,'Product_Dim (2)'!$A$2:$G$101,7,FALSE)</f>
        <v>266</v>
      </c>
      <c r="O1597" t="s">
        <v>1740</v>
      </c>
      <c r="P1597" t="str">
        <f>VLOOKUP($O1597,'Store_Dim (2)'!$A$2:$E$21,2,FALSE)</f>
        <v>Martinez, Adkins and Johnson</v>
      </c>
      <c r="Q1597" t="str">
        <f>VLOOKUP(Table6[[#This Row],[Store_ID]],Table4[],3,FALSE)</f>
        <v>North</v>
      </c>
      <c r="R1597" t="str">
        <f>VLOOKUP(Table6[[#This Row],[Store_ID]],Table4[],4,FALSE)</f>
        <v>Danielmouth</v>
      </c>
      <c r="S1597" t="str">
        <f>VLOOKUP(Table6[[#This Row],[Store_ID]],Table4[],5,FALSE)</f>
        <v>Flagship</v>
      </c>
      <c r="T1597">
        <v>1</v>
      </c>
      <c r="U1597" s="6">
        <v>135.87</v>
      </c>
      <c r="V1597" s="10">
        <v>0.23</v>
      </c>
      <c r="W1597" t="s">
        <v>1809</v>
      </c>
      <c r="X1597" s="6">
        <v>104.6199</v>
      </c>
      <c r="AE1597"/>
    </row>
    <row r="1598" spans="1:31" x14ac:dyDescent="0.25">
      <c r="A1598" t="s">
        <v>3405</v>
      </c>
      <c r="B1598" t="str">
        <f>VLOOKUP(Table6[[#This Row],[Customer_ID]],Table1[[Customer_ID]:[Name]],2,FALSE)</f>
        <v>Amy Fowler</v>
      </c>
      <c r="C1598" t="str">
        <f>VLOOKUP(Table6[[#This Row],[Customer_ID]],Table1[[Customer_ID]:[City]],5,FALSE)</f>
        <v>West Bobbyshire</v>
      </c>
      <c r="D1598">
        <f>VLOOKUP(Table6[[#This Row],[Customer_ID]],Table1[],3,FALSE)</f>
        <v>62</v>
      </c>
      <c r="E1598" t="str">
        <f>VLOOKUP(Table6[[#This Row],[Customer_ID]],Table1[],4,FALSE)</f>
        <v>Female</v>
      </c>
      <c r="F1598" t="str">
        <f>VLOOKUP(Table6[[#This Row],[Customer_ID]],Table1[],6,FALSE)</f>
        <v>New York</v>
      </c>
      <c r="G1598" t="str">
        <f>VLOOKUP(Table6[[#This Row],[Customer_ID]],Table1[],8,FALSE)</f>
        <v>Platinum</v>
      </c>
      <c r="H1598" t="s">
        <v>336</v>
      </c>
      <c r="I1598" s="16">
        <v>45344</v>
      </c>
      <c r="J1598" t="s">
        <v>1573</v>
      </c>
      <c r="K1598" t="str">
        <f>VLOOKUP($J1598,'Product_Dim (2)'!$A$2:$G$101,{3,4,5,6},FALSE)</f>
        <v>Home</v>
      </c>
      <c r="L1598" t="str">
        <f>VLOOKUP($J1598,'Product_Dim (2)'!$A$2:$G$101,{4,5,6},FALSE)</f>
        <v>Storage</v>
      </c>
      <c r="M1598" s="6">
        <f t="array" ref="M1598">VLOOKUP($J1598,'Product_Dim (2)'!$A$2:$G$101,{6},FALSE)</f>
        <v>123.46</v>
      </c>
      <c r="N1598">
        <f>VLOOKUP($J1598,'Product_Dim (2)'!$A$2:$G$101,7,FALSE)</f>
        <v>76</v>
      </c>
      <c r="O1598" t="s">
        <v>1759</v>
      </c>
      <c r="P1598" t="str">
        <f>VLOOKUP($O1598,'Store_Dim (2)'!$A$2:$E$21,2,FALSE)</f>
        <v>Benson-Elliott</v>
      </c>
      <c r="Q1598" t="str">
        <f>VLOOKUP(Table6[[#This Row],[Store_ID]],Table4[],3,FALSE)</f>
        <v>East</v>
      </c>
      <c r="R1598" t="str">
        <f>VLOOKUP(Table6[[#This Row],[Store_ID]],Table4[],4,FALSE)</f>
        <v>Port Josephberg</v>
      </c>
      <c r="S1598" t="str">
        <f>VLOOKUP(Table6[[#This Row],[Store_ID]],Table4[],5,FALSE)</f>
        <v>Online</v>
      </c>
      <c r="T1598">
        <v>1</v>
      </c>
      <c r="U1598" s="6">
        <v>388.35</v>
      </c>
      <c r="V1598" s="10">
        <v>0.01</v>
      </c>
      <c r="W1598" t="s">
        <v>1809</v>
      </c>
      <c r="X1598" s="6">
        <v>384.4665</v>
      </c>
      <c r="AE1598"/>
    </row>
    <row r="1599" spans="1:31" x14ac:dyDescent="0.25">
      <c r="A1599" t="s">
        <v>3406</v>
      </c>
      <c r="B1599" t="str">
        <f>VLOOKUP(Table6[[#This Row],[Customer_ID]],Table1[[Customer_ID]:[Name]],2,FALSE)</f>
        <v>Eric Lee</v>
      </c>
      <c r="C1599" t="str">
        <f>VLOOKUP(Table6[[#This Row],[Customer_ID]],Table1[[Customer_ID]:[City]],5,FALSE)</f>
        <v>Lake April</v>
      </c>
      <c r="D1599">
        <f>VLOOKUP(Table6[[#This Row],[Customer_ID]],Table1[],3,FALSE)</f>
        <v>22</v>
      </c>
      <c r="E1599" t="str">
        <f>VLOOKUP(Table6[[#This Row],[Customer_ID]],Table1[],4,FALSE)</f>
        <v>Female</v>
      </c>
      <c r="F1599" t="str">
        <f>VLOOKUP(Table6[[#This Row],[Customer_ID]],Table1[],6,FALSE)</f>
        <v>Vermont</v>
      </c>
      <c r="G1599" t="str">
        <f>VLOOKUP(Table6[[#This Row],[Customer_ID]],Table1[],8,FALSE)</f>
        <v>Bronze</v>
      </c>
      <c r="H1599" t="s">
        <v>1478</v>
      </c>
      <c r="I1599" s="16">
        <v>45367</v>
      </c>
      <c r="J1599" t="s">
        <v>1607</v>
      </c>
      <c r="K1599" t="str">
        <f>VLOOKUP($J1599,'Product_Dim (2)'!$A$2:$G$101,{3,4,5,6},FALSE)</f>
        <v>Sports</v>
      </c>
      <c r="L1599" t="str">
        <f>VLOOKUP($J1599,'Product_Dim (2)'!$A$2:$G$101,{4,5,6},FALSE)</f>
        <v>Outdoor</v>
      </c>
      <c r="M1599" s="6">
        <f t="array" ref="M1599">VLOOKUP($J1599,'Product_Dim (2)'!$A$2:$G$101,{6},FALSE)</f>
        <v>135.61000000000001</v>
      </c>
      <c r="N1599">
        <f>VLOOKUP($J1599,'Product_Dim (2)'!$A$2:$G$101,7,FALSE)</f>
        <v>394</v>
      </c>
      <c r="O1599" t="s">
        <v>1769</v>
      </c>
      <c r="P1599" t="str">
        <f>VLOOKUP($O1599,'Store_Dim (2)'!$A$2:$E$21,2,FALSE)</f>
        <v>Moore, Padilla and Butler</v>
      </c>
      <c r="Q1599" t="str">
        <f>VLOOKUP(Table6[[#This Row],[Store_ID]],Table4[],3,FALSE)</f>
        <v>South</v>
      </c>
      <c r="R1599" t="str">
        <f>VLOOKUP(Table6[[#This Row],[Store_ID]],Table4[],4,FALSE)</f>
        <v>East Johnstad</v>
      </c>
      <c r="S1599" t="str">
        <f>VLOOKUP(Table6[[#This Row],[Store_ID]],Table4[],5,FALSE)</f>
        <v>Flagship</v>
      </c>
      <c r="T1599">
        <v>2</v>
      </c>
      <c r="U1599" s="6">
        <v>999.08</v>
      </c>
      <c r="V1599" s="10">
        <v>0.3</v>
      </c>
      <c r="W1599" t="s">
        <v>1809</v>
      </c>
      <c r="X1599" s="6">
        <v>1398.712</v>
      </c>
      <c r="AE1599"/>
    </row>
    <row r="1600" spans="1:31" x14ac:dyDescent="0.25">
      <c r="A1600" t="s">
        <v>3407</v>
      </c>
      <c r="B1600" t="str">
        <f>VLOOKUP(Table6[[#This Row],[Customer_ID]],Table1[[Customer_ID]:[Name]],2,FALSE)</f>
        <v>Christopher Garcia Dds</v>
      </c>
      <c r="C1600" t="str">
        <f>VLOOKUP(Table6[[#This Row],[Customer_ID]],Table1[[Customer_ID]:[City]],5,FALSE)</f>
        <v>New Joseph</v>
      </c>
      <c r="D1600">
        <f>VLOOKUP(Table6[[#This Row],[Customer_ID]],Table1[],3,FALSE)</f>
        <v>18</v>
      </c>
      <c r="E1600" t="str">
        <f>VLOOKUP(Table6[[#This Row],[Customer_ID]],Table1[],4,FALSE)</f>
        <v>Male</v>
      </c>
      <c r="F1600" t="str">
        <f>VLOOKUP(Table6[[#This Row],[Customer_ID]],Table1[],6,FALSE)</f>
        <v>Missouri</v>
      </c>
      <c r="G1600" t="str">
        <f>VLOOKUP(Table6[[#This Row],[Customer_ID]],Table1[],8,FALSE)</f>
        <v>Gold</v>
      </c>
      <c r="H1600" t="s">
        <v>560</v>
      </c>
      <c r="I1600" s="16">
        <v>45887</v>
      </c>
      <c r="J1600" t="s">
        <v>1607</v>
      </c>
      <c r="K1600" t="str">
        <f>VLOOKUP($J1600,'Product_Dim (2)'!$A$2:$G$101,{3,4,5,6},FALSE)</f>
        <v>Sports</v>
      </c>
      <c r="L1600" t="str">
        <f>VLOOKUP($J1600,'Product_Dim (2)'!$A$2:$G$101,{4,5,6},FALSE)</f>
        <v>Outdoor</v>
      </c>
      <c r="M1600" s="6">
        <f t="array" ref="M1600">VLOOKUP($J1600,'Product_Dim (2)'!$A$2:$G$101,{6},FALSE)</f>
        <v>135.61000000000001</v>
      </c>
      <c r="N1600">
        <f>VLOOKUP($J1600,'Product_Dim (2)'!$A$2:$G$101,7,FALSE)</f>
        <v>394</v>
      </c>
      <c r="O1600" t="s">
        <v>1790</v>
      </c>
      <c r="P1600" t="str">
        <f>VLOOKUP($O1600,'Store_Dim (2)'!$A$2:$E$21,2,FALSE)</f>
        <v>Holloway Ltd</v>
      </c>
      <c r="Q1600" t="str">
        <f>VLOOKUP(Table6[[#This Row],[Store_ID]],Table4[],3,FALSE)</f>
        <v>North</v>
      </c>
      <c r="R1600" t="str">
        <f>VLOOKUP(Table6[[#This Row],[Store_ID]],Table4[],4,FALSE)</f>
        <v>Bensonhaven</v>
      </c>
      <c r="S1600" t="str">
        <f>VLOOKUP(Table6[[#This Row],[Store_ID]],Table4[],5,FALSE)</f>
        <v>Flagship</v>
      </c>
      <c r="T1600">
        <v>3</v>
      </c>
      <c r="U1600" s="6">
        <v>453.19</v>
      </c>
      <c r="V1600" s="10">
        <v>0.08</v>
      </c>
      <c r="W1600" t="s">
        <v>1812</v>
      </c>
      <c r="X1600" s="6">
        <v>1250.8044</v>
      </c>
      <c r="AE1600"/>
    </row>
    <row r="1601" spans="1:31" x14ac:dyDescent="0.25">
      <c r="A1601" t="s">
        <v>3408</v>
      </c>
      <c r="B1601" t="str">
        <f>VLOOKUP(Table6[[#This Row],[Customer_ID]],Table1[[Customer_ID]:[Name]],2,FALSE)</f>
        <v>Jon Ortiz</v>
      </c>
      <c r="C1601" t="str">
        <f>VLOOKUP(Table6[[#This Row],[Customer_ID]],Table1[[Customer_ID]:[City]],5,FALSE)</f>
        <v>South Angelaport</v>
      </c>
      <c r="D1601">
        <f>VLOOKUP(Table6[[#This Row],[Customer_ID]],Table1[],3,FALSE)</f>
        <v>28</v>
      </c>
      <c r="E1601" t="str">
        <f>VLOOKUP(Table6[[#This Row],[Customer_ID]],Table1[],4,FALSE)</f>
        <v>Female</v>
      </c>
      <c r="F1601" t="str">
        <f>VLOOKUP(Table6[[#This Row],[Customer_ID]],Table1[],6,FALSE)</f>
        <v>Delaware</v>
      </c>
      <c r="G1601" t="str">
        <f>VLOOKUP(Table6[[#This Row],[Customer_ID]],Table1[],8,FALSE)</f>
        <v>Bronze</v>
      </c>
      <c r="H1601" t="s">
        <v>749</v>
      </c>
      <c r="I1601" s="16">
        <v>45567</v>
      </c>
      <c r="J1601" t="s">
        <v>1691</v>
      </c>
      <c r="K1601" t="str">
        <f>VLOOKUP($J1601,'Product_Dim (2)'!$A$2:$G$101,{3,4,5,6},FALSE)</f>
        <v>Home</v>
      </c>
      <c r="L1601" t="str">
        <f>VLOOKUP($J1601,'Product_Dim (2)'!$A$2:$G$101,{4,5,6},FALSE)</f>
        <v>Kitchen</v>
      </c>
      <c r="M1601" s="6">
        <f t="array" ref="M1601">VLOOKUP($J1601,'Product_Dim (2)'!$A$2:$G$101,{6},FALSE)</f>
        <v>143.43</v>
      </c>
      <c r="N1601">
        <f>VLOOKUP($J1601,'Product_Dim (2)'!$A$2:$G$101,7,FALSE)</f>
        <v>58</v>
      </c>
      <c r="O1601" t="s">
        <v>1772</v>
      </c>
      <c r="P1601" t="str">
        <f>VLOOKUP($O1601,'Store_Dim (2)'!$A$2:$E$21,2,FALSE)</f>
        <v>Hill, Wagner and Ballard</v>
      </c>
      <c r="Q1601" t="str">
        <f>VLOOKUP(Table6[[#This Row],[Store_ID]],Table4[],3,FALSE)</f>
        <v>East</v>
      </c>
      <c r="R1601" t="str">
        <f>VLOOKUP(Table6[[#This Row],[Store_ID]],Table4[],4,FALSE)</f>
        <v>East Davidville</v>
      </c>
      <c r="S1601" t="str">
        <f>VLOOKUP(Table6[[#This Row],[Store_ID]],Table4[],5,FALSE)</f>
        <v>Online</v>
      </c>
      <c r="T1601">
        <v>2</v>
      </c>
      <c r="U1601" s="6">
        <v>61.31</v>
      </c>
      <c r="V1601" s="10">
        <v>0.15</v>
      </c>
      <c r="W1601" t="s">
        <v>1812</v>
      </c>
      <c r="X1601" s="6">
        <v>104.227</v>
      </c>
      <c r="AE1601"/>
    </row>
    <row r="1602" spans="1:31" x14ac:dyDescent="0.25">
      <c r="A1602" t="s">
        <v>3409</v>
      </c>
      <c r="B1602" t="str">
        <f>VLOOKUP(Table6[[#This Row],[Customer_ID]],Table1[[Customer_ID]:[Name]],2,FALSE)</f>
        <v>Michelle Cunningham</v>
      </c>
      <c r="C1602" t="str">
        <f>VLOOKUP(Table6[[#This Row],[Customer_ID]],Table1[[Customer_ID]:[City]],5,FALSE)</f>
        <v>Amandaborough</v>
      </c>
      <c r="D1602">
        <f>VLOOKUP(Table6[[#This Row],[Customer_ID]],Table1[],3,FALSE)</f>
        <v>30</v>
      </c>
      <c r="E1602" t="str">
        <f>VLOOKUP(Table6[[#This Row],[Customer_ID]],Table1[],4,FALSE)</f>
        <v>Female</v>
      </c>
      <c r="F1602" t="str">
        <f>VLOOKUP(Table6[[#This Row],[Customer_ID]],Table1[],6,FALSE)</f>
        <v>Connecticut</v>
      </c>
      <c r="G1602" t="str">
        <f>VLOOKUP(Table6[[#This Row],[Customer_ID]],Table1[],8,FALSE)</f>
        <v>Bronze</v>
      </c>
      <c r="H1602" t="s">
        <v>1063</v>
      </c>
      <c r="I1602" s="16">
        <v>45223</v>
      </c>
      <c r="J1602" t="s">
        <v>1693</v>
      </c>
      <c r="K1602" t="str">
        <f>VLOOKUP($J1602,'Product_Dim (2)'!$A$2:$G$101,{3,4,5,6},FALSE)</f>
        <v>Sports</v>
      </c>
      <c r="L1602" t="str">
        <f>VLOOKUP($J1602,'Product_Dim (2)'!$A$2:$G$101,{4,5,6},FALSE)</f>
        <v>Equipment</v>
      </c>
      <c r="M1602" s="6">
        <f t="array" ref="M1602">VLOOKUP($J1602,'Product_Dim (2)'!$A$2:$G$101,{6},FALSE)</f>
        <v>285.54000000000002</v>
      </c>
      <c r="N1602">
        <f>VLOOKUP($J1602,'Product_Dim (2)'!$A$2:$G$101,7,FALSE)</f>
        <v>358</v>
      </c>
      <c r="O1602" t="s">
        <v>1772</v>
      </c>
      <c r="P1602" t="str">
        <f>VLOOKUP($O1602,'Store_Dim (2)'!$A$2:$E$21,2,FALSE)</f>
        <v>Hill, Wagner and Ballard</v>
      </c>
      <c r="Q1602" t="str">
        <f>VLOOKUP(Table6[[#This Row],[Store_ID]],Table4[],3,FALSE)</f>
        <v>East</v>
      </c>
      <c r="R1602" t="str">
        <f>VLOOKUP(Table6[[#This Row],[Store_ID]],Table4[],4,FALSE)</f>
        <v>East Davidville</v>
      </c>
      <c r="S1602" t="str">
        <f>VLOOKUP(Table6[[#This Row],[Store_ID]],Table4[],5,FALSE)</f>
        <v>Online</v>
      </c>
      <c r="T1602">
        <v>2</v>
      </c>
      <c r="U1602" s="6">
        <v>870.13</v>
      </c>
      <c r="V1602" s="10">
        <v>0.23</v>
      </c>
      <c r="W1602" t="s">
        <v>1807</v>
      </c>
      <c r="X1602" s="6">
        <v>1340.0001999999999</v>
      </c>
      <c r="AE1602"/>
    </row>
    <row r="1603" spans="1:31" x14ac:dyDescent="0.25">
      <c r="A1603" t="s">
        <v>3410</v>
      </c>
      <c r="B1603" t="str">
        <f>VLOOKUP(Table6[[#This Row],[Customer_ID]],Table1[[Customer_ID]:[Name]],2,FALSE)</f>
        <v>Amber Mcclain</v>
      </c>
      <c r="C1603" t="str">
        <f>VLOOKUP(Table6[[#This Row],[Customer_ID]],Table1[[Customer_ID]:[City]],5,FALSE)</f>
        <v>Brendaburgh</v>
      </c>
      <c r="D1603">
        <f>VLOOKUP(Table6[[#This Row],[Customer_ID]],Table1[],3,FALSE)</f>
        <v>58</v>
      </c>
      <c r="E1603" t="str">
        <f>VLOOKUP(Table6[[#This Row],[Customer_ID]],Table1[],4,FALSE)</f>
        <v>Male</v>
      </c>
      <c r="F1603" t="str">
        <f>VLOOKUP(Table6[[#This Row],[Customer_ID]],Table1[],6,FALSE)</f>
        <v>Florida</v>
      </c>
      <c r="G1603" t="str">
        <f>VLOOKUP(Table6[[#This Row],[Customer_ID]],Table1[],8,FALSE)</f>
        <v>Silver</v>
      </c>
      <c r="H1603" t="s">
        <v>244</v>
      </c>
      <c r="I1603" s="16">
        <v>45664</v>
      </c>
      <c r="J1603" t="s">
        <v>1561</v>
      </c>
      <c r="K1603" t="str">
        <f>VLOOKUP($J1603,'Product_Dim (2)'!$A$2:$G$101,{3,4,5,6},FALSE)</f>
        <v>Electronics</v>
      </c>
      <c r="L1603" t="str">
        <f>VLOOKUP($J1603,'Product_Dim (2)'!$A$2:$G$101,{4,5,6},FALSE)</f>
        <v>Appliances</v>
      </c>
      <c r="M1603" s="6">
        <f t="array" ref="M1603">VLOOKUP($J1603,'Product_Dim (2)'!$A$2:$G$101,{6},FALSE)</f>
        <v>465.34</v>
      </c>
      <c r="N1603">
        <f>VLOOKUP($J1603,'Product_Dim (2)'!$A$2:$G$101,7,FALSE)</f>
        <v>301</v>
      </c>
      <c r="O1603" t="s">
        <v>1796</v>
      </c>
      <c r="P1603" t="str">
        <f>VLOOKUP($O1603,'Store_Dim (2)'!$A$2:$E$21,2,FALSE)</f>
        <v>Mann-Austin</v>
      </c>
      <c r="Q1603" t="str">
        <f>VLOOKUP(Table6[[#This Row],[Store_ID]],Table4[],3,FALSE)</f>
        <v>East</v>
      </c>
      <c r="R1603" t="str">
        <f>VLOOKUP(Table6[[#This Row],[Store_ID]],Table4[],4,FALSE)</f>
        <v>Vasquezborough</v>
      </c>
      <c r="S1603" t="str">
        <f>VLOOKUP(Table6[[#This Row],[Store_ID]],Table4[],5,FALSE)</f>
        <v>Online</v>
      </c>
      <c r="T1603">
        <v>1</v>
      </c>
      <c r="U1603" s="6">
        <v>336.51</v>
      </c>
      <c r="V1603" s="10">
        <v>0.11</v>
      </c>
      <c r="W1603" t="s">
        <v>1809</v>
      </c>
      <c r="X1603" s="6">
        <v>299.4939</v>
      </c>
      <c r="AE1603"/>
    </row>
    <row r="1604" spans="1:31" x14ac:dyDescent="0.25">
      <c r="A1604" t="s">
        <v>3411</v>
      </c>
      <c r="B1604" t="str">
        <f>VLOOKUP(Table6[[#This Row],[Customer_ID]],Table1[[Customer_ID]:[Name]],2,FALSE)</f>
        <v>Erin Ward</v>
      </c>
      <c r="C1604" t="str">
        <f>VLOOKUP(Table6[[#This Row],[Customer_ID]],Table1[[Customer_ID]:[City]],5,FALSE)</f>
        <v>New Brianchester</v>
      </c>
      <c r="D1604">
        <f>VLOOKUP(Table6[[#This Row],[Customer_ID]],Table1[],3,FALSE)</f>
        <v>60</v>
      </c>
      <c r="E1604" t="str">
        <f>VLOOKUP(Table6[[#This Row],[Customer_ID]],Table1[],4,FALSE)</f>
        <v>Male</v>
      </c>
      <c r="F1604" t="str">
        <f>VLOOKUP(Table6[[#This Row],[Customer_ID]],Table1[],6,FALSE)</f>
        <v>New York</v>
      </c>
      <c r="G1604" t="str">
        <f>VLOOKUP(Table6[[#This Row],[Customer_ID]],Table1[],8,FALSE)</f>
        <v>Bronze</v>
      </c>
      <c r="H1604" t="s">
        <v>592</v>
      </c>
      <c r="I1604" s="16">
        <v>45313</v>
      </c>
      <c r="J1604" t="s">
        <v>1665</v>
      </c>
      <c r="K1604" t="str">
        <f>VLOOKUP($J1604,'Product_Dim (2)'!$A$2:$G$101,{3,4,5,6},FALSE)</f>
        <v>Electronics</v>
      </c>
      <c r="L1604" t="str">
        <f>VLOOKUP($J1604,'Product_Dim (2)'!$A$2:$G$101,{4,5,6},FALSE)</f>
        <v>Accessories</v>
      </c>
      <c r="M1604" s="6">
        <f t="array" ref="M1604">VLOOKUP($J1604,'Product_Dim (2)'!$A$2:$G$101,{6},FALSE)</f>
        <v>349.17</v>
      </c>
      <c r="N1604">
        <f>VLOOKUP($J1604,'Product_Dim (2)'!$A$2:$G$101,7,FALSE)</f>
        <v>476</v>
      </c>
      <c r="O1604" t="s">
        <v>1735</v>
      </c>
      <c r="P1604" t="str">
        <f>VLOOKUP($O1604,'Store_Dim (2)'!$A$2:$E$21,2,FALSE)</f>
        <v>Rivera-Warner</v>
      </c>
      <c r="Q1604" t="str">
        <f>VLOOKUP(Table6[[#This Row],[Store_ID]],Table4[],3,FALSE)</f>
        <v>East</v>
      </c>
      <c r="R1604" t="str">
        <f>VLOOKUP(Table6[[#This Row],[Store_ID]],Table4[],4,FALSE)</f>
        <v>Washingtonfurt</v>
      </c>
      <c r="S1604" t="str">
        <f>VLOOKUP(Table6[[#This Row],[Store_ID]],Table4[],5,FALSE)</f>
        <v>Flagship</v>
      </c>
      <c r="T1604">
        <v>1</v>
      </c>
      <c r="U1604" s="6">
        <v>305.70999999999998</v>
      </c>
      <c r="V1604" s="10">
        <v>0.26</v>
      </c>
      <c r="W1604" t="s">
        <v>1812</v>
      </c>
      <c r="X1604" s="6">
        <v>226.22540000000001</v>
      </c>
      <c r="AE1604"/>
    </row>
    <row r="1605" spans="1:31" x14ac:dyDescent="0.25">
      <c r="A1605" t="s">
        <v>3412</v>
      </c>
      <c r="B1605" t="str">
        <f>VLOOKUP(Table6[[#This Row],[Customer_ID]],Table1[[Customer_ID]:[Name]],2,FALSE)</f>
        <v>Joel Robinson</v>
      </c>
      <c r="C1605" t="str">
        <f>VLOOKUP(Table6[[#This Row],[Customer_ID]],Table1[[Customer_ID]:[City]],5,FALSE)</f>
        <v>Lake Danielport</v>
      </c>
      <c r="D1605">
        <f>VLOOKUP(Table6[[#This Row],[Customer_ID]],Table1[],3,FALSE)</f>
        <v>62</v>
      </c>
      <c r="E1605" t="str">
        <f>VLOOKUP(Table6[[#This Row],[Customer_ID]],Table1[],4,FALSE)</f>
        <v>Male</v>
      </c>
      <c r="F1605" t="str">
        <f>VLOOKUP(Table6[[#This Row],[Customer_ID]],Table1[],6,FALSE)</f>
        <v>Hawaii</v>
      </c>
      <c r="G1605" t="str">
        <f>VLOOKUP(Table6[[#This Row],[Customer_ID]],Table1[],8,FALSE)</f>
        <v>Platinum</v>
      </c>
      <c r="H1605" t="s">
        <v>414</v>
      </c>
      <c r="I1605" s="16">
        <v>45224</v>
      </c>
      <c r="J1605" t="s">
        <v>1551</v>
      </c>
      <c r="K1605" t="str">
        <f>VLOOKUP($J1605,'Product_Dim (2)'!$A$2:$G$101,{3,4,5,6},FALSE)</f>
        <v>Home</v>
      </c>
      <c r="L1605" t="str">
        <f>VLOOKUP($J1605,'Product_Dim (2)'!$A$2:$G$101,{4,5,6},FALSE)</f>
        <v>Kitchen</v>
      </c>
      <c r="M1605" s="6">
        <f t="array" ref="M1605">VLOOKUP($J1605,'Product_Dim (2)'!$A$2:$G$101,{6},FALSE)</f>
        <v>298.86</v>
      </c>
      <c r="N1605">
        <f>VLOOKUP($J1605,'Product_Dim (2)'!$A$2:$G$101,7,FALSE)</f>
        <v>308</v>
      </c>
      <c r="O1605" t="s">
        <v>1793</v>
      </c>
      <c r="P1605" t="str">
        <f>VLOOKUP($O1605,'Store_Dim (2)'!$A$2:$E$21,2,FALSE)</f>
        <v>Guerrero-Schmitt</v>
      </c>
      <c r="Q1605" t="str">
        <f>VLOOKUP(Table6[[#This Row],[Store_ID]],Table4[],3,FALSE)</f>
        <v>East</v>
      </c>
      <c r="R1605" t="str">
        <f>VLOOKUP(Table6[[#This Row],[Store_ID]],Table4[],4,FALSE)</f>
        <v>East Stevechester</v>
      </c>
      <c r="S1605" t="str">
        <f>VLOOKUP(Table6[[#This Row],[Store_ID]],Table4[],5,FALSE)</f>
        <v>Flagship</v>
      </c>
      <c r="T1605">
        <v>2</v>
      </c>
      <c r="U1605" s="6">
        <v>635.39</v>
      </c>
      <c r="V1605" s="10">
        <v>0.28999999999999998</v>
      </c>
      <c r="W1605" t="s">
        <v>1812</v>
      </c>
      <c r="X1605" s="6">
        <v>902.25379999999996</v>
      </c>
      <c r="AE1605"/>
    </row>
    <row r="1606" spans="1:31" x14ac:dyDescent="0.25">
      <c r="A1606" t="s">
        <v>3413</v>
      </c>
      <c r="B1606" t="str">
        <f>VLOOKUP(Table6[[#This Row],[Customer_ID]],Table1[[Customer_ID]:[Name]],2,FALSE)</f>
        <v>Anthony Phillips</v>
      </c>
      <c r="C1606" t="str">
        <f>VLOOKUP(Table6[[#This Row],[Customer_ID]],Table1[[Customer_ID]:[City]],5,FALSE)</f>
        <v>North Davidport</v>
      </c>
      <c r="D1606">
        <f>VLOOKUP(Table6[[#This Row],[Customer_ID]],Table1[],3,FALSE)</f>
        <v>18</v>
      </c>
      <c r="E1606" t="str">
        <f>VLOOKUP(Table6[[#This Row],[Customer_ID]],Table1[],4,FALSE)</f>
        <v>Female</v>
      </c>
      <c r="F1606" t="str">
        <f>VLOOKUP(Table6[[#This Row],[Customer_ID]],Table1[],6,FALSE)</f>
        <v>Rhode Island</v>
      </c>
      <c r="G1606" t="str">
        <f>VLOOKUP(Table6[[#This Row],[Customer_ID]],Table1[],8,FALSE)</f>
        <v>Platinum</v>
      </c>
      <c r="H1606" t="s">
        <v>400</v>
      </c>
      <c r="I1606" s="16">
        <v>45491</v>
      </c>
      <c r="J1606" t="s">
        <v>1715</v>
      </c>
      <c r="K1606" t="str">
        <f>VLOOKUP($J1606,'Product_Dim (2)'!$A$2:$G$101,{3,4,5,6},FALSE)</f>
        <v>Home</v>
      </c>
      <c r="L1606" t="str">
        <f>VLOOKUP($J1606,'Product_Dim (2)'!$A$2:$G$101,{4,5,6},FALSE)</f>
        <v>Appliances</v>
      </c>
      <c r="M1606" s="6">
        <f t="array" ref="M1606">VLOOKUP($J1606,'Product_Dim (2)'!$A$2:$G$101,{6},FALSE)</f>
        <v>447.43</v>
      </c>
      <c r="N1606">
        <f>VLOOKUP($J1606,'Product_Dim (2)'!$A$2:$G$101,7,FALSE)</f>
        <v>191</v>
      </c>
      <c r="O1606" t="s">
        <v>1796</v>
      </c>
      <c r="P1606" t="str">
        <f>VLOOKUP($O1606,'Store_Dim (2)'!$A$2:$E$21,2,FALSE)</f>
        <v>Mann-Austin</v>
      </c>
      <c r="Q1606" t="str">
        <f>VLOOKUP(Table6[[#This Row],[Store_ID]],Table4[],3,FALSE)</f>
        <v>East</v>
      </c>
      <c r="R1606" t="str">
        <f>VLOOKUP(Table6[[#This Row],[Store_ID]],Table4[],4,FALSE)</f>
        <v>Vasquezborough</v>
      </c>
      <c r="S1606" t="str">
        <f>VLOOKUP(Table6[[#This Row],[Store_ID]],Table4[],5,FALSE)</f>
        <v>Online</v>
      </c>
      <c r="T1606">
        <v>2</v>
      </c>
      <c r="U1606" s="6">
        <v>253.87</v>
      </c>
      <c r="V1606" s="10">
        <v>0.23</v>
      </c>
      <c r="W1606" t="s">
        <v>1812</v>
      </c>
      <c r="X1606" s="6">
        <v>390.95979999999997</v>
      </c>
      <c r="AE1606"/>
    </row>
    <row r="1607" spans="1:31" x14ac:dyDescent="0.25">
      <c r="A1607" t="s">
        <v>3414</v>
      </c>
      <c r="B1607" t="str">
        <f>VLOOKUP(Table6[[#This Row],[Customer_ID]],Table1[[Customer_ID]:[Name]],2,FALSE)</f>
        <v>Jessica Castro</v>
      </c>
      <c r="C1607" t="str">
        <f>VLOOKUP(Table6[[#This Row],[Customer_ID]],Table1[[Customer_ID]:[City]],5,FALSE)</f>
        <v>West Markton</v>
      </c>
      <c r="D1607">
        <f>VLOOKUP(Table6[[#This Row],[Customer_ID]],Table1[],3,FALSE)</f>
        <v>32</v>
      </c>
      <c r="E1607" t="str">
        <f>VLOOKUP(Table6[[#This Row],[Customer_ID]],Table1[],4,FALSE)</f>
        <v>Male</v>
      </c>
      <c r="F1607" t="str">
        <f>VLOOKUP(Table6[[#This Row],[Customer_ID]],Table1[],6,FALSE)</f>
        <v>Massachusetts</v>
      </c>
      <c r="G1607" t="str">
        <f>VLOOKUP(Table6[[#This Row],[Customer_ID]],Table1[],8,FALSE)</f>
        <v>Bronze</v>
      </c>
      <c r="H1607" t="s">
        <v>1472</v>
      </c>
      <c r="I1607" s="16">
        <v>45472</v>
      </c>
      <c r="J1607" t="s">
        <v>1683</v>
      </c>
      <c r="K1607" t="str">
        <f>VLOOKUP($J1607,'Product_Dim (2)'!$A$2:$G$101,{3,4,5,6},FALSE)</f>
        <v>Electronics</v>
      </c>
      <c r="L1607" t="str">
        <f>VLOOKUP($J1607,'Product_Dim (2)'!$A$2:$G$101,{4,5,6},FALSE)</f>
        <v>Computer</v>
      </c>
      <c r="M1607" s="6">
        <f t="array" ref="M1607">VLOOKUP($J1607,'Product_Dim (2)'!$A$2:$G$101,{6},FALSE)</f>
        <v>392.89</v>
      </c>
      <c r="N1607">
        <f>VLOOKUP($J1607,'Product_Dim (2)'!$A$2:$G$101,7,FALSE)</f>
        <v>320</v>
      </c>
      <c r="O1607" t="s">
        <v>1790</v>
      </c>
      <c r="P1607" t="str">
        <f>VLOOKUP($O1607,'Store_Dim (2)'!$A$2:$E$21,2,FALSE)</f>
        <v>Holloway Ltd</v>
      </c>
      <c r="Q1607" t="str">
        <f>VLOOKUP(Table6[[#This Row],[Store_ID]],Table4[],3,FALSE)</f>
        <v>North</v>
      </c>
      <c r="R1607" t="str">
        <f>VLOOKUP(Table6[[#This Row],[Store_ID]],Table4[],4,FALSE)</f>
        <v>Bensonhaven</v>
      </c>
      <c r="S1607" t="str">
        <f>VLOOKUP(Table6[[#This Row],[Store_ID]],Table4[],5,FALSE)</f>
        <v>Flagship</v>
      </c>
      <c r="T1607">
        <v>3</v>
      </c>
      <c r="U1607" s="6">
        <v>915.81</v>
      </c>
      <c r="V1607" s="10">
        <v>0.17</v>
      </c>
      <c r="W1607" t="s">
        <v>1812</v>
      </c>
      <c r="X1607" s="6">
        <v>2280.3669</v>
      </c>
      <c r="AE1607"/>
    </row>
    <row r="1608" spans="1:31" x14ac:dyDescent="0.25">
      <c r="A1608" t="s">
        <v>3415</v>
      </c>
      <c r="B1608" t="str">
        <f>VLOOKUP(Table6[[#This Row],[Customer_ID]],Table1[[Customer_ID]:[Name]],2,FALSE)</f>
        <v>Joan Johnson</v>
      </c>
      <c r="C1608" t="str">
        <f>VLOOKUP(Table6[[#This Row],[Customer_ID]],Table1[[Customer_ID]:[City]],5,FALSE)</f>
        <v>Lake Josephport</v>
      </c>
      <c r="D1608">
        <f>VLOOKUP(Table6[[#This Row],[Customer_ID]],Table1[],3,FALSE)</f>
        <v>50</v>
      </c>
      <c r="E1608" t="str">
        <f>VLOOKUP(Table6[[#This Row],[Customer_ID]],Table1[],4,FALSE)</f>
        <v>Female</v>
      </c>
      <c r="F1608" t="str">
        <f>VLOOKUP(Table6[[#This Row],[Customer_ID]],Table1[],6,FALSE)</f>
        <v>Maine</v>
      </c>
      <c r="G1608" t="str">
        <f>VLOOKUP(Table6[[#This Row],[Customer_ID]],Table1[],8,FALSE)</f>
        <v>Platinum</v>
      </c>
      <c r="H1608" t="s">
        <v>675</v>
      </c>
      <c r="I1608" s="16">
        <v>45795</v>
      </c>
      <c r="J1608" t="s">
        <v>1615</v>
      </c>
      <c r="K1608" t="str">
        <f>VLOOKUP($J1608,'Product_Dim (2)'!$A$2:$G$101,{3,4,5,6},FALSE)</f>
        <v>Electronics</v>
      </c>
      <c r="L1608" t="str">
        <f>VLOOKUP($J1608,'Product_Dim (2)'!$A$2:$G$101,{4,5,6},FALSE)</f>
        <v>Accessories</v>
      </c>
      <c r="M1608" s="6">
        <f t="array" ref="M1608">VLOOKUP($J1608,'Product_Dim (2)'!$A$2:$G$101,{6},FALSE)</f>
        <v>450.71</v>
      </c>
      <c r="N1608">
        <f>VLOOKUP($J1608,'Product_Dim (2)'!$A$2:$G$101,7,FALSE)</f>
        <v>389</v>
      </c>
      <c r="O1608" t="s">
        <v>1765</v>
      </c>
      <c r="P1608" t="str">
        <f>VLOOKUP($O1608,'Store_Dim (2)'!$A$2:$E$21,2,FALSE)</f>
        <v>Bean, Jones and Park</v>
      </c>
      <c r="Q1608" t="str">
        <f>VLOOKUP(Table6[[#This Row],[Store_ID]],Table4[],3,FALSE)</f>
        <v>West</v>
      </c>
      <c r="R1608" t="str">
        <f>VLOOKUP(Table6[[#This Row],[Store_ID]],Table4[],4,FALSE)</f>
        <v>Thompsonborough</v>
      </c>
      <c r="S1608" t="str">
        <f>VLOOKUP(Table6[[#This Row],[Store_ID]],Table4[],5,FALSE)</f>
        <v>Online</v>
      </c>
      <c r="T1608">
        <v>3</v>
      </c>
      <c r="U1608" s="6">
        <v>779.5</v>
      </c>
      <c r="V1608" s="10">
        <v>0.02</v>
      </c>
      <c r="W1608" t="s">
        <v>1807</v>
      </c>
      <c r="X1608" s="6">
        <v>2291.73</v>
      </c>
      <c r="AE1608"/>
    </row>
    <row r="1609" spans="1:31" x14ac:dyDescent="0.25">
      <c r="A1609" t="s">
        <v>3416</v>
      </c>
      <c r="B1609" t="str">
        <f>VLOOKUP(Table6[[#This Row],[Customer_ID]],Table1[[Customer_ID]:[Name]],2,FALSE)</f>
        <v>James Foster</v>
      </c>
      <c r="C1609" t="str">
        <f>VLOOKUP(Table6[[#This Row],[Customer_ID]],Table1[[Customer_ID]:[City]],5,FALSE)</f>
        <v>East Audrey</v>
      </c>
      <c r="D1609">
        <f>VLOOKUP(Table6[[#This Row],[Customer_ID]],Table1[],3,FALSE)</f>
        <v>19</v>
      </c>
      <c r="E1609" t="str">
        <f>VLOOKUP(Table6[[#This Row],[Customer_ID]],Table1[],4,FALSE)</f>
        <v>Male</v>
      </c>
      <c r="F1609" t="str">
        <f>VLOOKUP(Table6[[#This Row],[Customer_ID]],Table1[],6,FALSE)</f>
        <v>Utah</v>
      </c>
      <c r="G1609" t="str">
        <f>VLOOKUP(Table6[[#This Row],[Customer_ID]],Table1[],8,FALSE)</f>
        <v>Gold</v>
      </c>
      <c r="H1609" t="s">
        <v>1430</v>
      </c>
      <c r="I1609" s="16">
        <v>45470</v>
      </c>
      <c r="J1609" t="s">
        <v>1653</v>
      </c>
      <c r="K1609" t="str">
        <f>VLOOKUP($J1609,'Product_Dim (2)'!$A$2:$G$101,{3,4,5,6},FALSE)</f>
        <v>Sports</v>
      </c>
      <c r="L1609" t="str">
        <f>VLOOKUP($J1609,'Product_Dim (2)'!$A$2:$G$101,{4,5,6},FALSE)</f>
        <v>Equipment</v>
      </c>
      <c r="M1609" s="6">
        <f t="array" ref="M1609">VLOOKUP($J1609,'Product_Dim (2)'!$A$2:$G$101,{6},FALSE)</f>
        <v>103.45</v>
      </c>
      <c r="N1609">
        <f>VLOOKUP($J1609,'Product_Dim (2)'!$A$2:$G$101,7,FALSE)</f>
        <v>465</v>
      </c>
      <c r="O1609" t="s">
        <v>1787</v>
      </c>
      <c r="P1609" t="str">
        <f>VLOOKUP($O1609,'Store_Dim (2)'!$A$2:$E$21,2,FALSE)</f>
        <v>Frederick-Wright</v>
      </c>
      <c r="Q1609" t="str">
        <f>VLOOKUP(Table6[[#This Row],[Store_ID]],Table4[],3,FALSE)</f>
        <v>West</v>
      </c>
      <c r="R1609" t="str">
        <f>VLOOKUP(Table6[[#This Row],[Store_ID]],Table4[],4,FALSE)</f>
        <v>New Jimmymouth</v>
      </c>
      <c r="S1609" t="str">
        <f>VLOOKUP(Table6[[#This Row],[Store_ID]],Table4[],5,FALSE)</f>
        <v>Flagship</v>
      </c>
      <c r="T1609">
        <v>2</v>
      </c>
      <c r="U1609" s="6">
        <v>780.57</v>
      </c>
      <c r="V1609" s="10">
        <v>0.26</v>
      </c>
      <c r="W1609" t="s">
        <v>1807</v>
      </c>
      <c r="X1609" s="6">
        <v>1155.2436</v>
      </c>
      <c r="AE1609"/>
    </row>
    <row r="1610" spans="1:31" x14ac:dyDescent="0.25">
      <c r="A1610" t="s">
        <v>3417</v>
      </c>
      <c r="B1610" t="str">
        <f>VLOOKUP(Table6[[#This Row],[Customer_ID]],Table1[[Customer_ID]:[Name]],2,FALSE)</f>
        <v>Kristine Higgins</v>
      </c>
      <c r="C1610" t="str">
        <f>VLOOKUP(Table6[[#This Row],[Customer_ID]],Table1[[Customer_ID]:[City]],5,FALSE)</f>
        <v>Jennifertown</v>
      </c>
      <c r="D1610">
        <f>VLOOKUP(Table6[[#This Row],[Customer_ID]],Table1[],3,FALSE)</f>
        <v>27</v>
      </c>
      <c r="E1610" t="str">
        <f>VLOOKUP(Table6[[#This Row],[Customer_ID]],Table1[],4,FALSE)</f>
        <v>Female</v>
      </c>
      <c r="F1610" t="str">
        <f>VLOOKUP(Table6[[#This Row],[Customer_ID]],Table1[],6,FALSE)</f>
        <v>South Carolina</v>
      </c>
      <c r="G1610" t="str">
        <f>VLOOKUP(Table6[[#This Row],[Customer_ID]],Table1[],8,FALSE)</f>
        <v>Silver</v>
      </c>
      <c r="H1610" t="s">
        <v>1183</v>
      </c>
      <c r="I1610" s="16">
        <v>45390</v>
      </c>
      <c r="J1610" t="s">
        <v>1721</v>
      </c>
      <c r="K1610" t="str">
        <f>VLOOKUP($J1610,'Product_Dim (2)'!$A$2:$G$101,{3,4,5,6},FALSE)</f>
        <v>Sports</v>
      </c>
      <c r="L1610" t="str">
        <f>VLOOKUP($J1610,'Product_Dim (2)'!$A$2:$G$101,{4,5,6},FALSE)</f>
        <v>Accessories</v>
      </c>
      <c r="M1610" s="6">
        <f t="array" ref="M1610">VLOOKUP($J1610,'Product_Dim (2)'!$A$2:$G$101,{6},FALSE)</f>
        <v>60.65</v>
      </c>
      <c r="N1610">
        <f>VLOOKUP($J1610,'Product_Dim (2)'!$A$2:$G$101,7,FALSE)</f>
        <v>75</v>
      </c>
      <c r="O1610" t="s">
        <v>1796</v>
      </c>
      <c r="P1610" t="str">
        <f>VLOOKUP($O1610,'Store_Dim (2)'!$A$2:$E$21,2,FALSE)</f>
        <v>Mann-Austin</v>
      </c>
      <c r="Q1610" t="str">
        <f>VLOOKUP(Table6[[#This Row],[Store_ID]],Table4[],3,FALSE)</f>
        <v>East</v>
      </c>
      <c r="R1610" t="str">
        <f>VLOOKUP(Table6[[#This Row],[Store_ID]],Table4[],4,FALSE)</f>
        <v>Vasquezborough</v>
      </c>
      <c r="S1610" t="str">
        <f>VLOOKUP(Table6[[#This Row],[Store_ID]],Table4[],5,FALSE)</f>
        <v>Online</v>
      </c>
      <c r="T1610">
        <v>1</v>
      </c>
      <c r="U1610" s="6">
        <v>511.35</v>
      </c>
      <c r="V1610" s="10">
        <v>0</v>
      </c>
      <c r="W1610" t="s">
        <v>1807</v>
      </c>
      <c r="X1610" s="6">
        <v>511.35</v>
      </c>
      <c r="AE1610"/>
    </row>
    <row r="1611" spans="1:31" x14ac:dyDescent="0.25">
      <c r="A1611" t="s">
        <v>3418</v>
      </c>
      <c r="B1611" t="str">
        <f>VLOOKUP(Table6[[#This Row],[Customer_ID]],Table1[[Customer_ID]:[Name]],2,FALSE)</f>
        <v>John Scott</v>
      </c>
      <c r="C1611" t="str">
        <f>VLOOKUP(Table6[[#This Row],[Customer_ID]],Table1[[Customer_ID]:[City]],5,FALSE)</f>
        <v>South Christopher</v>
      </c>
      <c r="D1611">
        <f>VLOOKUP(Table6[[#This Row],[Customer_ID]],Table1[],3,FALSE)</f>
        <v>24</v>
      </c>
      <c r="E1611" t="str">
        <f>VLOOKUP(Table6[[#This Row],[Customer_ID]],Table1[],4,FALSE)</f>
        <v>Female</v>
      </c>
      <c r="F1611" t="str">
        <f>VLOOKUP(Table6[[#This Row],[Customer_ID]],Table1[],6,FALSE)</f>
        <v>Pennsylvania</v>
      </c>
      <c r="G1611" t="str">
        <f>VLOOKUP(Table6[[#This Row],[Customer_ID]],Table1[],8,FALSE)</f>
        <v>Bronze</v>
      </c>
      <c r="H1611" t="s">
        <v>75</v>
      </c>
      <c r="I1611" s="16">
        <v>45803</v>
      </c>
      <c r="J1611" t="s">
        <v>1725</v>
      </c>
      <c r="K1611" t="str">
        <f>VLOOKUP($J1611,'Product_Dim (2)'!$A$2:$G$101,{3,4,5,6},FALSE)</f>
        <v>Sports</v>
      </c>
      <c r="L1611" t="str">
        <f>VLOOKUP($J1611,'Product_Dim (2)'!$A$2:$G$101,{4,5,6},FALSE)</f>
        <v>Team Sports</v>
      </c>
      <c r="M1611" s="6">
        <f t="array" ref="M1611">VLOOKUP($J1611,'Product_Dim (2)'!$A$2:$G$101,{6},FALSE)</f>
        <v>245.98</v>
      </c>
      <c r="N1611">
        <f>VLOOKUP($J1611,'Product_Dim (2)'!$A$2:$G$101,7,FALSE)</f>
        <v>471</v>
      </c>
      <c r="O1611" t="s">
        <v>1749</v>
      </c>
      <c r="P1611" t="str">
        <f>VLOOKUP($O1611,'Store_Dim (2)'!$A$2:$E$21,2,FALSE)</f>
        <v>Johnson-Wright</v>
      </c>
      <c r="Q1611" t="str">
        <f>VLOOKUP(Table6[[#This Row],[Store_ID]],Table4[],3,FALSE)</f>
        <v>North</v>
      </c>
      <c r="R1611" t="str">
        <f>VLOOKUP(Table6[[#This Row],[Store_ID]],Table4[],4,FALSE)</f>
        <v>Hoodberg</v>
      </c>
      <c r="S1611" t="str">
        <f>VLOOKUP(Table6[[#This Row],[Store_ID]],Table4[],5,FALSE)</f>
        <v>Outlet</v>
      </c>
      <c r="T1611">
        <v>4</v>
      </c>
      <c r="U1611" s="6">
        <v>44.07</v>
      </c>
      <c r="V1611" s="10">
        <v>0.28999999999999998</v>
      </c>
      <c r="W1611" t="s">
        <v>1812</v>
      </c>
      <c r="X1611" s="6">
        <v>125.1588</v>
      </c>
      <c r="AE1611"/>
    </row>
    <row r="1612" spans="1:31" x14ac:dyDescent="0.25">
      <c r="A1612" t="s">
        <v>3419</v>
      </c>
      <c r="B1612" t="str">
        <f>VLOOKUP(Table6[[#This Row],[Customer_ID]],Table1[[Customer_ID]:[Name]],2,FALSE)</f>
        <v>Andrea Jacobs</v>
      </c>
      <c r="C1612" t="str">
        <f>VLOOKUP(Table6[[#This Row],[Customer_ID]],Table1[[Customer_ID]:[City]],5,FALSE)</f>
        <v>Christopherland</v>
      </c>
      <c r="D1612">
        <f>VLOOKUP(Table6[[#This Row],[Customer_ID]],Table1[],3,FALSE)</f>
        <v>45</v>
      </c>
      <c r="E1612" t="str">
        <f>VLOOKUP(Table6[[#This Row],[Customer_ID]],Table1[],4,FALSE)</f>
        <v>Female</v>
      </c>
      <c r="F1612" t="str">
        <f>VLOOKUP(Table6[[#This Row],[Customer_ID]],Table1[],6,FALSE)</f>
        <v>Minnesota</v>
      </c>
      <c r="G1612" t="str">
        <f>VLOOKUP(Table6[[#This Row],[Customer_ID]],Table1[],8,FALSE)</f>
        <v>Platinum</v>
      </c>
      <c r="H1612" t="s">
        <v>640</v>
      </c>
      <c r="I1612" s="16">
        <v>45320</v>
      </c>
      <c r="J1612" t="s">
        <v>1669</v>
      </c>
      <c r="K1612" t="str">
        <f>VLOOKUP($J1612,'Product_Dim (2)'!$A$2:$G$101,{3,4,5,6},FALSE)</f>
        <v>Clothing</v>
      </c>
      <c r="L1612" t="str">
        <f>VLOOKUP($J1612,'Product_Dim (2)'!$A$2:$G$101,{4,5,6},FALSE)</f>
        <v>Bottoms</v>
      </c>
      <c r="M1612" s="6">
        <f t="array" ref="M1612">VLOOKUP($J1612,'Product_Dim (2)'!$A$2:$G$101,{6},FALSE)</f>
        <v>218.22</v>
      </c>
      <c r="N1612">
        <f>VLOOKUP($J1612,'Product_Dim (2)'!$A$2:$G$101,7,FALSE)</f>
        <v>224</v>
      </c>
      <c r="O1612" t="s">
        <v>1775</v>
      </c>
      <c r="P1612" t="str">
        <f>VLOOKUP($O1612,'Store_Dim (2)'!$A$2:$E$21,2,FALSE)</f>
        <v>Aguirre-Keller</v>
      </c>
      <c r="Q1612" t="str">
        <f>VLOOKUP(Table6[[#This Row],[Store_ID]],Table4[],3,FALSE)</f>
        <v>South</v>
      </c>
      <c r="R1612" t="str">
        <f>VLOOKUP(Table6[[#This Row],[Store_ID]],Table4[],4,FALSE)</f>
        <v>Lake Michael</v>
      </c>
      <c r="S1612" t="str">
        <f>VLOOKUP(Table6[[#This Row],[Store_ID]],Table4[],5,FALSE)</f>
        <v>Online</v>
      </c>
      <c r="T1612">
        <v>2</v>
      </c>
      <c r="U1612" s="6">
        <v>895.92</v>
      </c>
      <c r="V1612" s="10">
        <v>0.15</v>
      </c>
      <c r="W1612" t="s">
        <v>1807</v>
      </c>
      <c r="X1612" s="6">
        <v>1523.0640000000001</v>
      </c>
      <c r="AE1612"/>
    </row>
    <row r="1613" spans="1:31" x14ac:dyDescent="0.25">
      <c r="A1613" t="s">
        <v>3420</v>
      </c>
      <c r="B1613" t="str">
        <f>VLOOKUP(Table6[[#This Row],[Customer_ID]],Table1[[Customer_ID]:[Name]],2,FALSE)</f>
        <v>Roberta Green</v>
      </c>
      <c r="C1613" t="str">
        <f>VLOOKUP(Table6[[#This Row],[Customer_ID]],Table1[[Customer_ID]:[City]],5,FALSE)</f>
        <v>West Joseph</v>
      </c>
      <c r="D1613">
        <f>VLOOKUP(Table6[[#This Row],[Customer_ID]],Table1[],3,FALSE)</f>
        <v>64</v>
      </c>
      <c r="E1613" t="str">
        <f>VLOOKUP(Table6[[#This Row],[Customer_ID]],Table1[],4,FALSE)</f>
        <v>Male</v>
      </c>
      <c r="F1613" t="str">
        <f>VLOOKUP(Table6[[#This Row],[Customer_ID]],Table1[],6,FALSE)</f>
        <v>Washington</v>
      </c>
      <c r="G1613" t="str">
        <f>VLOOKUP(Table6[[#This Row],[Customer_ID]],Table1[],8,FALSE)</f>
        <v>Platinum</v>
      </c>
      <c r="H1613" t="s">
        <v>953</v>
      </c>
      <c r="I1613" s="16">
        <v>45619</v>
      </c>
      <c r="J1613" t="s">
        <v>1637</v>
      </c>
      <c r="K1613" t="str">
        <f>VLOOKUP($J1613,'Product_Dim (2)'!$A$2:$G$101,{3,4,5,6},FALSE)</f>
        <v>Clothing</v>
      </c>
      <c r="L1613" t="str">
        <f>VLOOKUP($J1613,'Product_Dim (2)'!$A$2:$G$101,{4,5,6},FALSE)</f>
        <v>Bottoms</v>
      </c>
      <c r="M1613" s="6">
        <f t="array" ref="M1613">VLOOKUP($J1613,'Product_Dim (2)'!$A$2:$G$101,{6},FALSE)</f>
        <v>386.56</v>
      </c>
      <c r="N1613">
        <f>VLOOKUP($J1613,'Product_Dim (2)'!$A$2:$G$101,7,FALSE)</f>
        <v>125</v>
      </c>
      <c r="O1613" t="s">
        <v>1744</v>
      </c>
      <c r="P1613" t="str">
        <f>VLOOKUP($O1613,'Store_Dim (2)'!$A$2:$E$21,2,FALSE)</f>
        <v>Black-Horn</v>
      </c>
      <c r="Q1613" t="str">
        <f>VLOOKUP(Table6[[#This Row],[Store_ID]],Table4[],3,FALSE)</f>
        <v>South</v>
      </c>
      <c r="R1613" t="str">
        <f>VLOOKUP(Table6[[#This Row],[Store_ID]],Table4[],4,FALSE)</f>
        <v>North Nancyview</v>
      </c>
      <c r="S1613" t="str">
        <f>VLOOKUP(Table6[[#This Row],[Store_ID]],Table4[],5,FALSE)</f>
        <v>Outlet</v>
      </c>
      <c r="T1613">
        <v>4</v>
      </c>
      <c r="U1613" s="6">
        <v>456.32</v>
      </c>
      <c r="V1613" s="10">
        <v>0.22</v>
      </c>
      <c r="W1613" t="s">
        <v>1812</v>
      </c>
      <c r="X1613" s="6">
        <v>1423.7184</v>
      </c>
      <c r="AE1613"/>
    </row>
    <row r="1614" spans="1:31" x14ac:dyDescent="0.25">
      <c r="A1614" t="s">
        <v>3421</v>
      </c>
      <c r="B1614" t="str">
        <f>VLOOKUP(Table6[[#This Row],[Customer_ID]],Table1[[Customer_ID]:[Name]],2,FALSE)</f>
        <v>Dr. Tamara White Md</v>
      </c>
      <c r="C1614" t="str">
        <f>VLOOKUP(Table6[[#This Row],[Customer_ID]],Table1[[Customer_ID]:[City]],5,FALSE)</f>
        <v>New Benjamin</v>
      </c>
      <c r="D1614">
        <f>VLOOKUP(Table6[[#This Row],[Customer_ID]],Table1[],3,FALSE)</f>
        <v>60</v>
      </c>
      <c r="E1614" t="str">
        <f>VLOOKUP(Table6[[#This Row],[Customer_ID]],Table1[],4,FALSE)</f>
        <v>Male</v>
      </c>
      <c r="F1614" t="str">
        <f>VLOOKUP(Table6[[#This Row],[Customer_ID]],Table1[],6,FALSE)</f>
        <v>North Carolina</v>
      </c>
      <c r="G1614" t="str">
        <f>VLOOKUP(Table6[[#This Row],[Customer_ID]],Table1[],8,FALSE)</f>
        <v>Bronze</v>
      </c>
      <c r="H1614" t="s">
        <v>1290</v>
      </c>
      <c r="I1614" s="16">
        <v>45777</v>
      </c>
      <c r="J1614" t="s">
        <v>1599</v>
      </c>
      <c r="K1614" t="str">
        <f>VLOOKUP($J1614,'Product_Dim (2)'!$A$2:$G$101,{3,4,5,6},FALSE)</f>
        <v>Electronics</v>
      </c>
      <c r="L1614" t="str">
        <f>VLOOKUP($J1614,'Product_Dim (2)'!$A$2:$G$101,{4,5,6},FALSE)</f>
        <v>Computer</v>
      </c>
      <c r="M1614" s="6">
        <f t="array" ref="M1614">VLOOKUP($J1614,'Product_Dim (2)'!$A$2:$G$101,{6},FALSE)</f>
        <v>419.28</v>
      </c>
      <c r="N1614">
        <f>VLOOKUP($J1614,'Product_Dim (2)'!$A$2:$G$101,7,FALSE)</f>
        <v>86</v>
      </c>
      <c r="O1614" t="s">
        <v>1735</v>
      </c>
      <c r="P1614" t="str">
        <f>VLOOKUP($O1614,'Store_Dim (2)'!$A$2:$E$21,2,FALSE)</f>
        <v>Rivera-Warner</v>
      </c>
      <c r="Q1614" t="str">
        <f>VLOOKUP(Table6[[#This Row],[Store_ID]],Table4[],3,FALSE)</f>
        <v>East</v>
      </c>
      <c r="R1614" t="str">
        <f>VLOOKUP(Table6[[#This Row],[Store_ID]],Table4[],4,FALSE)</f>
        <v>Washingtonfurt</v>
      </c>
      <c r="S1614" t="str">
        <f>VLOOKUP(Table6[[#This Row],[Store_ID]],Table4[],5,FALSE)</f>
        <v>Flagship</v>
      </c>
      <c r="T1614">
        <v>1</v>
      </c>
      <c r="U1614" s="6">
        <v>905.5</v>
      </c>
      <c r="V1614" s="10">
        <v>0.28999999999999998</v>
      </c>
      <c r="W1614" t="s">
        <v>1812</v>
      </c>
      <c r="X1614" s="6">
        <v>642.90499999999997</v>
      </c>
      <c r="AE1614"/>
    </row>
    <row r="1615" spans="1:31" x14ac:dyDescent="0.25">
      <c r="A1615" t="s">
        <v>3422</v>
      </c>
      <c r="B1615" t="str">
        <f>VLOOKUP(Table6[[#This Row],[Customer_ID]],Table1[[Customer_ID]:[Name]],2,FALSE)</f>
        <v>Tiffany Herrera</v>
      </c>
      <c r="C1615" t="str">
        <f>VLOOKUP(Table6[[#This Row],[Customer_ID]],Table1[[Customer_ID]:[City]],5,FALSE)</f>
        <v>New Dianebury</v>
      </c>
      <c r="D1615">
        <f>VLOOKUP(Table6[[#This Row],[Customer_ID]],Table1[],3,FALSE)</f>
        <v>52</v>
      </c>
      <c r="E1615" t="str">
        <f>VLOOKUP(Table6[[#This Row],[Customer_ID]],Table1[],4,FALSE)</f>
        <v>Male</v>
      </c>
      <c r="F1615" t="str">
        <f>VLOOKUP(Table6[[#This Row],[Customer_ID]],Table1[],6,FALSE)</f>
        <v>Virginia</v>
      </c>
      <c r="G1615" t="str">
        <f>VLOOKUP(Table6[[#This Row],[Customer_ID]],Table1[],8,FALSE)</f>
        <v>Platinum</v>
      </c>
      <c r="H1615" t="s">
        <v>660</v>
      </c>
      <c r="I1615" s="16">
        <v>45523</v>
      </c>
      <c r="J1615" t="s">
        <v>1563</v>
      </c>
      <c r="K1615" t="str">
        <f>VLOOKUP($J1615,'Product_Dim (2)'!$A$2:$G$101,{3,4,5,6},FALSE)</f>
        <v>Beauty</v>
      </c>
      <c r="L1615" t="str">
        <f>VLOOKUP($J1615,'Product_Dim (2)'!$A$2:$G$101,{4,5,6},FALSE)</f>
        <v>Grooming</v>
      </c>
      <c r="M1615" s="6">
        <f t="array" ref="M1615">VLOOKUP($J1615,'Product_Dim (2)'!$A$2:$G$101,{6},FALSE)</f>
        <v>337.42</v>
      </c>
      <c r="N1615">
        <f>VLOOKUP($J1615,'Product_Dim (2)'!$A$2:$G$101,7,FALSE)</f>
        <v>256</v>
      </c>
      <c r="O1615" t="s">
        <v>1780</v>
      </c>
      <c r="P1615" t="str">
        <f>VLOOKUP($O1615,'Store_Dim (2)'!$A$2:$E$21,2,FALSE)</f>
        <v>Gardner, Humphrey and Contreras</v>
      </c>
      <c r="Q1615" t="str">
        <f>VLOOKUP(Table6[[#This Row],[Store_ID]],Table4[],3,FALSE)</f>
        <v>East</v>
      </c>
      <c r="R1615" t="str">
        <f>VLOOKUP(Table6[[#This Row],[Store_ID]],Table4[],4,FALSE)</f>
        <v>Johnsonville</v>
      </c>
      <c r="S1615" t="str">
        <f>VLOOKUP(Table6[[#This Row],[Store_ID]],Table4[],5,FALSE)</f>
        <v>Flagship</v>
      </c>
      <c r="T1615">
        <v>3</v>
      </c>
      <c r="U1615" s="6">
        <v>63.19</v>
      </c>
      <c r="V1615" s="10">
        <v>0.08</v>
      </c>
      <c r="W1615" t="s">
        <v>1807</v>
      </c>
      <c r="X1615" s="6">
        <v>174.40440000000001</v>
      </c>
      <c r="AE1615"/>
    </row>
    <row r="1616" spans="1:31" x14ac:dyDescent="0.25">
      <c r="A1616" t="s">
        <v>3423</v>
      </c>
      <c r="B1616" t="str">
        <f>VLOOKUP(Table6[[#This Row],[Customer_ID]],Table1[[Customer_ID]:[Name]],2,FALSE)</f>
        <v>Matthew Hunter Jr.</v>
      </c>
      <c r="C1616" t="str">
        <f>VLOOKUP(Table6[[#This Row],[Customer_ID]],Table1[[Customer_ID]:[City]],5,FALSE)</f>
        <v>Gregoryview</v>
      </c>
      <c r="D1616">
        <f>VLOOKUP(Table6[[#This Row],[Customer_ID]],Table1[],3,FALSE)</f>
        <v>61</v>
      </c>
      <c r="E1616" t="str">
        <f>VLOOKUP(Table6[[#This Row],[Customer_ID]],Table1[],4,FALSE)</f>
        <v>Female</v>
      </c>
      <c r="F1616" t="str">
        <f>VLOOKUP(Table6[[#This Row],[Customer_ID]],Table1[],6,FALSE)</f>
        <v>Illinois</v>
      </c>
      <c r="G1616" t="str">
        <f>VLOOKUP(Table6[[#This Row],[Customer_ID]],Table1[],8,FALSE)</f>
        <v>Gold</v>
      </c>
      <c r="H1616" t="s">
        <v>188</v>
      </c>
      <c r="I1616" s="16">
        <v>45628</v>
      </c>
      <c r="J1616" t="s">
        <v>1671</v>
      </c>
      <c r="K1616" t="str">
        <f>VLOOKUP($J1616,'Product_Dim (2)'!$A$2:$G$101,{3,4,5,6},FALSE)</f>
        <v>Home</v>
      </c>
      <c r="L1616" t="str">
        <f>VLOOKUP($J1616,'Product_Dim (2)'!$A$2:$G$101,{4,5,6},FALSE)</f>
        <v>Storage</v>
      </c>
      <c r="M1616" s="6">
        <f t="array" ref="M1616">VLOOKUP($J1616,'Product_Dim (2)'!$A$2:$G$101,{6},FALSE)</f>
        <v>138.05000000000001</v>
      </c>
      <c r="N1616">
        <f>VLOOKUP($J1616,'Product_Dim (2)'!$A$2:$G$101,7,FALSE)</f>
        <v>89</v>
      </c>
      <c r="O1616" t="s">
        <v>1762</v>
      </c>
      <c r="P1616" t="str">
        <f>VLOOKUP($O1616,'Store_Dim (2)'!$A$2:$E$21,2,FALSE)</f>
        <v>Martinez-Mullins</v>
      </c>
      <c r="Q1616" t="str">
        <f>VLOOKUP(Table6[[#This Row],[Store_ID]],Table4[],3,FALSE)</f>
        <v>South</v>
      </c>
      <c r="R1616" t="str">
        <f>VLOOKUP(Table6[[#This Row],[Store_ID]],Table4[],4,FALSE)</f>
        <v>Williamsfurt</v>
      </c>
      <c r="S1616" t="str">
        <f>VLOOKUP(Table6[[#This Row],[Store_ID]],Table4[],5,FALSE)</f>
        <v>Online</v>
      </c>
      <c r="T1616">
        <v>3</v>
      </c>
      <c r="U1616" s="6">
        <v>687.66</v>
      </c>
      <c r="V1616" s="10">
        <v>0.06</v>
      </c>
      <c r="W1616" t="s">
        <v>1809</v>
      </c>
      <c r="X1616" s="6">
        <v>1939.2012</v>
      </c>
      <c r="AE1616"/>
    </row>
    <row r="1617" spans="1:31" x14ac:dyDescent="0.25">
      <c r="A1617" t="s">
        <v>3424</v>
      </c>
      <c r="B1617" t="str">
        <f>VLOOKUP(Table6[[#This Row],[Customer_ID]],Table1[[Customer_ID]:[Name]],2,FALSE)</f>
        <v>Jordan Wells</v>
      </c>
      <c r="C1617" t="str">
        <f>VLOOKUP(Table6[[#This Row],[Customer_ID]],Table1[[Customer_ID]:[City]],5,FALSE)</f>
        <v xml:space="preserve">Phillipschester   </v>
      </c>
      <c r="D1617">
        <f>VLOOKUP(Table6[[#This Row],[Customer_ID]],Table1[],3,FALSE)</f>
        <v>47</v>
      </c>
      <c r="E1617" t="str">
        <f>VLOOKUP(Table6[[#This Row],[Customer_ID]],Table1[],4,FALSE)</f>
        <v>Female</v>
      </c>
      <c r="F1617" t="str">
        <f>VLOOKUP(Table6[[#This Row],[Customer_ID]],Table1[],6,FALSE)</f>
        <v>New Jersey</v>
      </c>
      <c r="G1617" t="str">
        <f>VLOOKUP(Table6[[#This Row],[Customer_ID]],Table1[],8,FALSE)</f>
        <v>Gold</v>
      </c>
      <c r="H1617" t="s">
        <v>705</v>
      </c>
      <c r="I1617" s="16">
        <v>45742</v>
      </c>
      <c r="J1617" t="s">
        <v>1617</v>
      </c>
      <c r="K1617" t="str">
        <f>VLOOKUP($J1617,'Product_Dim (2)'!$A$2:$G$101,{3,4,5,6},FALSE)</f>
        <v>Electronics</v>
      </c>
      <c r="L1617" t="str">
        <f>VLOOKUP($J1617,'Product_Dim (2)'!$A$2:$G$101,{4,5,6},FALSE)</f>
        <v>Computer</v>
      </c>
      <c r="M1617" s="6">
        <f t="array" ref="M1617">VLOOKUP($J1617,'Product_Dim (2)'!$A$2:$G$101,{6},FALSE)</f>
        <v>253.33</v>
      </c>
      <c r="N1617">
        <f>VLOOKUP($J1617,'Product_Dim (2)'!$A$2:$G$101,7,FALSE)</f>
        <v>266</v>
      </c>
      <c r="O1617" t="s">
        <v>1769</v>
      </c>
      <c r="P1617" t="str">
        <f>VLOOKUP($O1617,'Store_Dim (2)'!$A$2:$E$21,2,FALSE)</f>
        <v>Moore, Padilla and Butler</v>
      </c>
      <c r="Q1617" t="str">
        <f>VLOOKUP(Table6[[#This Row],[Store_ID]],Table4[],3,FALSE)</f>
        <v>South</v>
      </c>
      <c r="R1617" t="str">
        <f>VLOOKUP(Table6[[#This Row],[Store_ID]],Table4[],4,FALSE)</f>
        <v>East Johnstad</v>
      </c>
      <c r="S1617" t="str">
        <f>VLOOKUP(Table6[[#This Row],[Store_ID]],Table4[],5,FALSE)</f>
        <v>Flagship</v>
      </c>
      <c r="T1617">
        <v>4</v>
      </c>
      <c r="U1617" s="6">
        <v>639.05999999999995</v>
      </c>
      <c r="V1617" s="10">
        <v>0.12</v>
      </c>
      <c r="W1617" t="s">
        <v>1809</v>
      </c>
      <c r="X1617" s="6">
        <v>2249.4911999999999</v>
      </c>
      <c r="AE1617"/>
    </row>
    <row r="1618" spans="1:31" x14ac:dyDescent="0.25">
      <c r="A1618" t="s">
        <v>3425</v>
      </c>
      <c r="B1618" t="str">
        <f>VLOOKUP(Table6[[#This Row],[Customer_ID]],Table1[[Customer_ID]:[Name]],2,FALSE)</f>
        <v>Amber Mcclain</v>
      </c>
      <c r="C1618" t="str">
        <f>VLOOKUP(Table6[[#This Row],[Customer_ID]],Table1[[Customer_ID]:[City]],5,FALSE)</f>
        <v>Brendaburgh</v>
      </c>
      <c r="D1618">
        <f>VLOOKUP(Table6[[#This Row],[Customer_ID]],Table1[],3,FALSE)</f>
        <v>58</v>
      </c>
      <c r="E1618" t="str">
        <f>VLOOKUP(Table6[[#This Row],[Customer_ID]],Table1[],4,FALSE)</f>
        <v>Male</v>
      </c>
      <c r="F1618" t="str">
        <f>VLOOKUP(Table6[[#This Row],[Customer_ID]],Table1[],6,FALSE)</f>
        <v>Florida</v>
      </c>
      <c r="G1618" t="str">
        <f>VLOOKUP(Table6[[#This Row],[Customer_ID]],Table1[],8,FALSE)</f>
        <v>Silver</v>
      </c>
      <c r="H1618" t="s">
        <v>244</v>
      </c>
      <c r="I1618" s="16">
        <v>45456</v>
      </c>
      <c r="J1618" t="s">
        <v>1673</v>
      </c>
      <c r="K1618" t="str">
        <f>VLOOKUP($J1618,'Product_Dim (2)'!$A$2:$G$101,{3,4,5,6},FALSE)</f>
        <v>Beauty</v>
      </c>
      <c r="L1618" t="str">
        <f>VLOOKUP($J1618,'Product_Dim (2)'!$A$2:$G$101,{4,5,6},FALSE)</f>
        <v>Haircare</v>
      </c>
      <c r="M1618" s="6">
        <f t="array" ref="M1618">VLOOKUP($J1618,'Product_Dim (2)'!$A$2:$G$101,{6},FALSE)</f>
        <v>214.32</v>
      </c>
      <c r="N1618">
        <f>VLOOKUP($J1618,'Product_Dim (2)'!$A$2:$G$101,7,FALSE)</f>
        <v>383</v>
      </c>
      <c r="O1618" t="s">
        <v>1762</v>
      </c>
      <c r="P1618" t="str">
        <f>VLOOKUP($O1618,'Store_Dim (2)'!$A$2:$E$21,2,FALSE)</f>
        <v>Martinez-Mullins</v>
      </c>
      <c r="Q1618" t="str">
        <f>VLOOKUP(Table6[[#This Row],[Store_ID]],Table4[],3,FALSE)</f>
        <v>South</v>
      </c>
      <c r="R1618" t="str">
        <f>VLOOKUP(Table6[[#This Row],[Store_ID]],Table4[],4,FALSE)</f>
        <v>Williamsfurt</v>
      </c>
      <c r="S1618" t="str">
        <f>VLOOKUP(Table6[[#This Row],[Store_ID]],Table4[],5,FALSE)</f>
        <v>Online</v>
      </c>
      <c r="T1618">
        <v>1</v>
      </c>
      <c r="U1618" s="6">
        <v>475.15</v>
      </c>
      <c r="V1618" s="10">
        <v>0.04</v>
      </c>
      <c r="W1618" t="s">
        <v>1812</v>
      </c>
      <c r="X1618" s="6">
        <v>456.14399999999989</v>
      </c>
      <c r="AE1618"/>
    </row>
    <row r="1619" spans="1:31" x14ac:dyDescent="0.25">
      <c r="A1619" t="s">
        <v>3426</v>
      </c>
      <c r="B1619" t="str">
        <f>VLOOKUP(Table6[[#This Row],[Customer_ID]],Table1[[Customer_ID]:[Name]],2,FALSE)</f>
        <v>Christopher Stewart</v>
      </c>
      <c r="C1619" t="str">
        <f>VLOOKUP(Table6[[#This Row],[Customer_ID]],Table1[[Customer_ID]:[City]],5,FALSE)</f>
        <v>Amandaside</v>
      </c>
      <c r="D1619">
        <f>VLOOKUP(Table6[[#This Row],[Customer_ID]],Table1[],3,FALSE)</f>
        <v>21</v>
      </c>
      <c r="E1619" t="str">
        <f>VLOOKUP(Table6[[#This Row],[Customer_ID]],Table1[],4,FALSE)</f>
        <v>Male</v>
      </c>
      <c r="F1619" t="str">
        <f>VLOOKUP(Table6[[#This Row],[Customer_ID]],Table1[],6,FALSE)</f>
        <v>New York</v>
      </c>
      <c r="G1619" t="str">
        <f>VLOOKUP(Table6[[#This Row],[Customer_ID]],Table1[],8,FALSE)</f>
        <v>Bronze</v>
      </c>
      <c r="H1619" t="s">
        <v>619</v>
      </c>
      <c r="I1619" s="16">
        <v>45534</v>
      </c>
      <c r="J1619" t="s">
        <v>1619</v>
      </c>
      <c r="K1619" t="str">
        <f>VLOOKUP($J1619,'Product_Dim (2)'!$A$2:$G$101,{3,4,5,6},FALSE)</f>
        <v>Sports</v>
      </c>
      <c r="L1619" t="str">
        <f>VLOOKUP($J1619,'Product_Dim (2)'!$A$2:$G$101,{4,5,6},FALSE)</f>
        <v>Fitness</v>
      </c>
      <c r="M1619" s="6">
        <f t="array" ref="M1619">VLOOKUP($J1619,'Product_Dim (2)'!$A$2:$G$101,{6},FALSE)</f>
        <v>167.12</v>
      </c>
      <c r="N1619">
        <f>VLOOKUP($J1619,'Product_Dim (2)'!$A$2:$G$101,7,FALSE)</f>
        <v>316</v>
      </c>
      <c r="O1619" t="s">
        <v>1759</v>
      </c>
      <c r="P1619" t="str">
        <f>VLOOKUP($O1619,'Store_Dim (2)'!$A$2:$E$21,2,FALSE)</f>
        <v>Benson-Elliott</v>
      </c>
      <c r="Q1619" t="str">
        <f>VLOOKUP(Table6[[#This Row],[Store_ID]],Table4[],3,FALSE)</f>
        <v>East</v>
      </c>
      <c r="R1619" t="str">
        <f>VLOOKUP(Table6[[#This Row],[Store_ID]],Table4[],4,FALSE)</f>
        <v>Port Josephberg</v>
      </c>
      <c r="S1619" t="str">
        <f>VLOOKUP(Table6[[#This Row],[Store_ID]],Table4[],5,FALSE)</f>
        <v>Online</v>
      </c>
      <c r="T1619">
        <v>1</v>
      </c>
      <c r="U1619" s="6">
        <v>62.38</v>
      </c>
      <c r="V1619" s="10">
        <v>0.08</v>
      </c>
      <c r="W1619" t="s">
        <v>1812</v>
      </c>
      <c r="X1619" s="6">
        <v>57.389600000000002</v>
      </c>
      <c r="AE1619"/>
    </row>
    <row r="1620" spans="1:31" x14ac:dyDescent="0.25">
      <c r="A1620" t="s">
        <v>3427</v>
      </c>
      <c r="B1620" t="str">
        <f>VLOOKUP(Table6[[#This Row],[Customer_ID]],Table1[[Customer_ID]:[Name]],2,FALSE)</f>
        <v>Ryan Torres</v>
      </c>
      <c r="C1620" t="str">
        <f>VLOOKUP(Table6[[#This Row],[Customer_ID]],Table1[[Customer_ID]:[City]],5,FALSE)</f>
        <v>Guerreroport</v>
      </c>
      <c r="D1620">
        <f>VLOOKUP(Table6[[#This Row],[Customer_ID]],Table1[],3,FALSE)</f>
        <v>38</v>
      </c>
      <c r="E1620" t="str">
        <f>VLOOKUP(Table6[[#This Row],[Customer_ID]],Table1[],4,FALSE)</f>
        <v>Male</v>
      </c>
      <c r="F1620" t="str">
        <f>VLOOKUP(Table6[[#This Row],[Customer_ID]],Table1[],6,FALSE)</f>
        <v>Connecticut</v>
      </c>
      <c r="G1620" t="str">
        <f>VLOOKUP(Table6[[#This Row],[Customer_ID]],Table1[],8,FALSE)</f>
        <v>Silver</v>
      </c>
      <c r="H1620" t="s">
        <v>1097</v>
      </c>
      <c r="I1620" s="16">
        <v>45375</v>
      </c>
      <c r="J1620" t="s">
        <v>1561</v>
      </c>
      <c r="K1620" t="str">
        <f>VLOOKUP($J1620,'Product_Dim (2)'!$A$2:$G$101,{3,4,5,6},FALSE)</f>
        <v>Electronics</v>
      </c>
      <c r="L1620" t="str">
        <f>VLOOKUP($J1620,'Product_Dim (2)'!$A$2:$G$101,{4,5,6},FALSE)</f>
        <v>Appliances</v>
      </c>
      <c r="M1620" s="6">
        <f t="array" ref="M1620">VLOOKUP($J1620,'Product_Dim (2)'!$A$2:$G$101,{6},FALSE)</f>
        <v>465.34</v>
      </c>
      <c r="N1620">
        <f>VLOOKUP($J1620,'Product_Dim (2)'!$A$2:$G$101,7,FALSE)</f>
        <v>301</v>
      </c>
      <c r="O1620" t="s">
        <v>1762</v>
      </c>
      <c r="P1620" t="str">
        <f>VLOOKUP($O1620,'Store_Dim (2)'!$A$2:$E$21,2,FALSE)</f>
        <v>Martinez-Mullins</v>
      </c>
      <c r="Q1620" t="str">
        <f>VLOOKUP(Table6[[#This Row],[Store_ID]],Table4[],3,FALSE)</f>
        <v>South</v>
      </c>
      <c r="R1620" t="str">
        <f>VLOOKUP(Table6[[#This Row],[Store_ID]],Table4[],4,FALSE)</f>
        <v>Williamsfurt</v>
      </c>
      <c r="S1620" t="str">
        <f>VLOOKUP(Table6[[#This Row],[Store_ID]],Table4[],5,FALSE)</f>
        <v>Online</v>
      </c>
      <c r="T1620">
        <v>1</v>
      </c>
      <c r="U1620" s="6">
        <v>977.02</v>
      </c>
      <c r="V1620" s="10">
        <v>0.2</v>
      </c>
      <c r="W1620" t="s">
        <v>1812</v>
      </c>
      <c r="X1620" s="6">
        <v>781.61599999999999</v>
      </c>
      <c r="AE1620"/>
    </row>
    <row r="1621" spans="1:31" x14ac:dyDescent="0.25">
      <c r="A1621" t="s">
        <v>3428</v>
      </c>
      <c r="B1621" t="str">
        <f>VLOOKUP(Table6[[#This Row],[Customer_ID]],Table1[[Customer_ID]:[Name]],2,FALSE)</f>
        <v>John Mayer</v>
      </c>
      <c r="C1621" t="str">
        <f>VLOOKUP(Table6[[#This Row],[Customer_ID]],Table1[[Customer_ID]:[City]],5,FALSE)</f>
        <v>Longport</v>
      </c>
      <c r="D1621">
        <f>VLOOKUP(Table6[[#This Row],[Customer_ID]],Table1[],3,FALSE)</f>
        <v>58</v>
      </c>
      <c r="E1621" t="str">
        <f>VLOOKUP(Table6[[#This Row],[Customer_ID]],Table1[],4,FALSE)</f>
        <v>Male</v>
      </c>
      <c r="F1621" t="str">
        <f>VLOOKUP(Table6[[#This Row],[Customer_ID]],Table1[],6,FALSE)</f>
        <v>Colorado</v>
      </c>
      <c r="G1621" t="str">
        <f>VLOOKUP(Table6[[#This Row],[Customer_ID]],Table1[],8,FALSE)</f>
        <v>Bronze</v>
      </c>
      <c r="H1621" t="s">
        <v>268</v>
      </c>
      <c r="I1621" s="16">
        <v>45546</v>
      </c>
      <c r="J1621" t="s">
        <v>1697</v>
      </c>
      <c r="K1621" t="str">
        <f>VLOOKUP($J1621,'Product_Dim (2)'!$A$2:$G$101,{3,4,5,6},FALSE)</f>
        <v>Beauty</v>
      </c>
      <c r="L1621" t="str">
        <f>VLOOKUP($J1621,'Product_Dim (2)'!$A$2:$G$101,{4,5,6},FALSE)</f>
        <v>Skincare</v>
      </c>
      <c r="M1621" s="6">
        <f t="array" ref="M1621">VLOOKUP($J1621,'Product_Dim (2)'!$A$2:$G$101,{6},FALSE)</f>
        <v>250.41615384615383</v>
      </c>
      <c r="N1621">
        <f>VLOOKUP($J1621,'Product_Dim (2)'!$A$2:$G$101,7,FALSE)</f>
        <v>159</v>
      </c>
      <c r="O1621" t="s">
        <v>1752</v>
      </c>
      <c r="P1621" t="str">
        <f>VLOOKUP($O1621,'Store_Dim (2)'!$A$2:$E$21,2,FALSE)</f>
        <v>Alexander Group</v>
      </c>
      <c r="Q1621" t="str">
        <f>VLOOKUP(Table6[[#This Row],[Store_ID]],Table4[],3,FALSE)</f>
        <v>South</v>
      </c>
      <c r="R1621" t="str">
        <f>VLOOKUP(Table6[[#This Row],[Store_ID]],Table4[],4,FALSE)</f>
        <v>Port Sharon</v>
      </c>
      <c r="S1621" t="str">
        <f>VLOOKUP(Table6[[#This Row],[Store_ID]],Table4[],5,FALSE)</f>
        <v>Online</v>
      </c>
      <c r="T1621">
        <v>2</v>
      </c>
      <c r="U1621" s="6">
        <v>898.81</v>
      </c>
      <c r="V1621" s="10">
        <v>0.25</v>
      </c>
      <c r="W1621" t="s">
        <v>1807</v>
      </c>
      <c r="X1621" s="6">
        <v>1348.2149999999999</v>
      </c>
      <c r="AE1621"/>
    </row>
    <row r="1622" spans="1:31" x14ac:dyDescent="0.25">
      <c r="A1622" t="s">
        <v>3429</v>
      </c>
      <c r="B1622" t="str">
        <f>VLOOKUP(Table6[[#This Row],[Customer_ID]],Table1[[Customer_ID]:[Name]],2,FALSE)</f>
        <v>Jeffrey Mccarthy</v>
      </c>
      <c r="C1622" t="str">
        <f>VLOOKUP(Table6[[#This Row],[Customer_ID]],Table1[[Customer_ID]:[City]],5,FALSE)</f>
        <v>North Samuel</v>
      </c>
      <c r="D1622">
        <f>VLOOKUP(Table6[[#This Row],[Customer_ID]],Table1[],3,FALSE)</f>
        <v>25</v>
      </c>
      <c r="E1622" t="str">
        <f>VLOOKUP(Table6[[#This Row],[Customer_ID]],Table1[],4,FALSE)</f>
        <v>Female</v>
      </c>
      <c r="F1622" t="str">
        <f>VLOOKUP(Table6[[#This Row],[Customer_ID]],Table1[],6,FALSE)</f>
        <v>Nebraska</v>
      </c>
      <c r="G1622" t="str">
        <f>VLOOKUP(Table6[[#This Row],[Customer_ID]],Table1[],8,FALSE)</f>
        <v>Bronze</v>
      </c>
      <c r="H1622" t="s">
        <v>1089</v>
      </c>
      <c r="I1622" s="16">
        <v>45769</v>
      </c>
      <c r="J1622" t="s">
        <v>1645</v>
      </c>
      <c r="K1622" t="str">
        <f>VLOOKUP($J1622,'Product_Dim (2)'!$A$2:$G$101,{3,4,5,6},FALSE)</f>
        <v>Sports</v>
      </c>
      <c r="L1622" t="str">
        <f>VLOOKUP($J1622,'Product_Dim (2)'!$A$2:$G$101,{4,5,6},FALSE)</f>
        <v>Fitness</v>
      </c>
      <c r="M1622" s="6">
        <f t="array" ref="M1622">VLOOKUP($J1622,'Product_Dim (2)'!$A$2:$G$101,{6},FALSE)</f>
        <v>30.62</v>
      </c>
      <c r="N1622">
        <f>VLOOKUP($J1622,'Product_Dim (2)'!$A$2:$G$101,7,FALSE)</f>
        <v>138</v>
      </c>
      <c r="O1622" t="s">
        <v>1749</v>
      </c>
      <c r="P1622" t="str">
        <f>VLOOKUP($O1622,'Store_Dim (2)'!$A$2:$E$21,2,FALSE)</f>
        <v>Johnson-Wright</v>
      </c>
      <c r="Q1622" t="str">
        <f>VLOOKUP(Table6[[#This Row],[Store_ID]],Table4[],3,FALSE)</f>
        <v>North</v>
      </c>
      <c r="R1622" t="str">
        <f>VLOOKUP(Table6[[#This Row],[Store_ID]],Table4[],4,FALSE)</f>
        <v>Hoodberg</v>
      </c>
      <c r="S1622" t="str">
        <f>VLOOKUP(Table6[[#This Row],[Store_ID]],Table4[],5,FALSE)</f>
        <v>Outlet</v>
      </c>
      <c r="T1622">
        <v>2</v>
      </c>
      <c r="U1622" s="6">
        <v>422.13</v>
      </c>
      <c r="V1622" s="10">
        <v>0.28000000000000003</v>
      </c>
      <c r="W1622" t="s">
        <v>1807</v>
      </c>
      <c r="X1622" s="6">
        <v>607.86720000000003</v>
      </c>
      <c r="AE1622"/>
    </row>
    <row r="1623" spans="1:31" x14ac:dyDescent="0.25">
      <c r="A1623" t="s">
        <v>3430</v>
      </c>
      <c r="B1623" t="str">
        <f>VLOOKUP(Table6[[#This Row],[Customer_ID]],Table1[[Customer_ID]:[Name]],2,FALSE)</f>
        <v>Matthew Hunter Jr.</v>
      </c>
      <c r="C1623" t="str">
        <f>VLOOKUP(Table6[[#This Row],[Customer_ID]],Table1[[Customer_ID]:[City]],5,FALSE)</f>
        <v>Gregoryview</v>
      </c>
      <c r="D1623">
        <f>VLOOKUP(Table6[[#This Row],[Customer_ID]],Table1[],3,FALSE)</f>
        <v>61</v>
      </c>
      <c r="E1623" t="str">
        <f>VLOOKUP(Table6[[#This Row],[Customer_ID]],Table1[],4,FALSE)</f>
        <v>Female</v>
      </c>
      <c r="F1623" t="str">
        <f>VLOOKUP(Table6[[#This Row],[Customer_ID]],Table1[],6,FALSE)</f>
        <v>Illinois</v>
      </c>
      <c r="G1623" t="str">
        <f>VLOOKUP(Table6[[#This Row],[Customer_ID]],Table1[],8,FALSE)</f>
        <v>Gold</v>
      </c>
      <c r="H1623" t="s">
        <v>188</v>
      </c>
      <c r="I1623" s="16">
        <v>45524</v>
      </c>
      <c r="J1623" t="s">
        <v>1599</v>
      </c>
      <c r="K1623" t="str">
        <f>VLOOKUP($J1623,'Product_Dim (2)'!$A$2:$G$101,{3,4,5,6},FALSE)</f>
        <v>Electronics</v>
      </c>
      <c r="L1623" t="str">
        <f>VLOOKUP($J1623,'Product_Dim (2)'!$A$2:$G$101,{4,5,6},FALSE)</f>
        <v>Computer</v>
      </c>
      <c r="M1623" s="6">
        <f t="array" ref="M1623">VLOOKUP($J1623,'Product_Dim (2)'!$A$2:$G$101,{6},FALSE)</f>
        <v>419.28</v>
      </c>
      <c r="N1623">
        <f>VLOOKUP($J1623,'Product_Dim (2)'!$A$2:$G$101,7,FALSE)</f>
        <v>86</v>
      </c>
      <c r="O1623" t="s">
        <v>1775</v>
      </c>
      <c r="P1623" t="str">
        <f>VLOOKUP($O1623,'Store_Dim (2)'!$A$2:$E$21,2,FALSE)</f>
        <v>Aguirre-Keller</v>
      </c>
      <c r="Q1623" t="str">
        <f>VLOOKUP(Table6[[#This Row],[Store_ID]],Table4[],3,FALSE)</f>
        <v>South</v>
      </c>
      <c r="R1623" t="str">
        <f>VLOOKUP(Table6[[#This Row],[Store_ID]],Table4[],4,FALSE)</f>
        <v>Lake Michael</v>
      </c>
      <c r="S1623" t="str">
        <f>VLOOKUP(Table6[[#This Row],[Store_ID]],Table4[],5,FALSE)</f>
        <v>Online</v>
      </c>
      <c r="T1623">
        <v>1</v>
      </c>
      <c r="U1623" s="6">
        <v>324.56</v>
      </c>
      <c r="V1623" s="10">
        <v>0.03</v>
      </c>
      <c r="W1623" t="s">
        <v>1812</v>
      </c>
      <c r="X1623" s="6">
        <v>314.82319999999999</v>
      </c>
      <c r="AE1623"/>
    </row>
    <row r="1624" spans="1:31" x14ac:dyDescent="0.25">
      <c r="A1624" t="s">
        <v>3431</v>
      </c>
      <c r="B1624" t="str">
        <f>VLOOKUP(Table6[[#This Row],[Customer_ID]],Table1[[Customer_ID]:[Name]],2,FALSE)</f>
        <v>Gregory Curtis</v>
      </c>
      <c r="C1624" t="str">
        <f>VLOOKUP(Table6[[#This Row],[Customer_ID]],Table1[[Customer_ID]:[City]],5,FALSE)</f>
        <v>Bergermouth</v>
      </c>
      <c r="D1624">
        <f>VLOOKUP(Table6[[#This Row],[Customer_ID]],Table1[],3,FALSE)</f>
        <v>45</v>
      </c>
      <c r="E1624" t="str">
        <f>VLOOKUP(Table6[[#This Row],[Customer_ID]],Table1[],4,FALSE)</f>
        <v>Male</v>
      </c>
      <c r="F1624" t="str">
        <f>VLOOKUP(Table6[[#This Row],[Customer_ID]],Table1[],6,FALSE)</f>
        <v>Vermont</v>
      </c>
      <c r="G1624" t="str">
        <f>VLOOKUP(Table6[[#This Row],[Customer_ID]],Table1[],8,FALSE)</f>
        <v>Bronze</v>
      </c>
      <c r="H1624" t="s">
        <v>1427</v>
      </c>
      <c r="I1624" s="16">
        <v>45531</v>
      </c>
      <c r="J1624" t="s">
        <v>1641</v>
      </c>
      <c r="K1624" t="str">
        <f>VLOOKUP($J1624,'Product_Dim (2)'!$A$2:$G$101,{3,4,5,6},FALSE)</f>
        <v>Home</v>
      </c>
      <c r="L1624" t="str">
        <f>VLOOKUP($J1624,'Product_Dim (2)'!$A$2:$G$101,{4,5,6},FALSE)</f>
        <v>Decor</v>
      </c>
      <c r="M1624" s="6">
        <f t="array" ref="M1624">VLOOKUP($J1624,'Product_Dim (2)'!$A$2:$G$101,{6},FALSE)</f>
        <v>81.75</v>
      </c>
      <c r="N1624">
        <f ca="1">VLOOKUP($J1624,'Product_Dim (2)'!$A$2:$G$101,7,FALSE)</f>
        <v>0</v>
      </c>
      <c r="O1624" t="s">
        <v>1787</v>
      </c>
      <c r="P1624" t="str">
        <f>VLOOKUP($O1624,'Store_Dim (2)'!$A$2:$E$21,2,FALSE)</f>
        <v>Frederick-Wright</v>
      </c>
      <c r="Q1624" t="str">
        <f>VLOOKUP(Table6[[#This Row],[Store_ID]],Table4[],3,FALSE)</f>
        <v>West</v>
      </c>
      <c r="R1624" t="str">
        <f>VLOOKUP(Table6[[#This Row],[Store_ID]],Table4[],4,FALSE)</f>
        <v>New Jimmymouth</v>
      </c>
      <c r="S1624" t="str">
        <f>VLOOKUP(Table6[[#This Row],[Store_ID]],Table4[],5,FALSE)</f>
        <v>Flagship</v>
      </c>
      <c r="T1624">
        <v>4</v>
      </c>
      <c r="U1624" s="6">
        <v>570.38</v>
      </c>
      <c r="V1624" s="10">
        <v>0.26</v>
      </c>
      <c r="W1624" t="s">
        <v>1809</v>
      </c>
      <c r="X1624" s="6">
        <v>1688.3248000000001</v>
      </c>
      <c r="AE1624"/>
    </row>
    <row r="1625" spans="1:31" x14ac:dyDescent="0.25">
      <c r="A1625" t="s">
        <v>3432</v>
      </c>
      <c r="B1625" t="str">
        <f>VLOOKUP(Table6[[#This Row],[Customer_ID]],Table1[[Customer_ID]:[Name]],2,FALSE)</f>
        <v>Alejandro Evans</v>
      </c>
      <c r="C1625" t="str">
        <f>VLOOKUP(Table6[[#This Row],[Customer_ID]],Table1[[Customer_ID]:[City]],5,FALSE)</f>
        <v>Cannonberg</v>
      </c>
      <c r="D1625">
        <f>VLOOKUP(Table6[[#This Row],[Customer_ID]],Table1[],3,FALSE)</f>
        <v>43</v>
      </c>
      <c r="E1625" t="str">
        <f>VLOOKUP(Table6[[#This Row],[Customer_ID]],Table1[],4,FALSE)</f>
        <v>Female</v>
      </c>
      <c r="F1625" t="str">
        <f>VLOOKUP(Table6[[#This Row],[Customer_ID]],Table1[],6,FALSE)</f>
        <v>Connecticut</v>
      </c>
      <c r="G1625" t="str">
        <f>VLOOKUP(Table6[[#This Row],[Customer_ID]],Table1[],8,FALSE)</f>
        <v>Bronze</v>
      </c>
      <c r="H1625" t="s">
        <v>1216</v>
      </c>
      <c r="I1625" s="16">
        <v>45479</v>
      </c>
      <c r="J1625" t="s">
        <v>1599</v>
      </c>
      <c r="K1625" t="str">
        <f>VLOOKUP($J1625,'Product_Dim (2)'!$A$2:$G$101,{3,4,5,6},FALSE)</f>
        <v>Electronics</v>
      </c>
      <c r="L1625" t="str">
        <f>VLOOKUP($J1625,'Product_Dim (2)'!$A$2:$G$101,{4,5,6},FALSE)</f>
        <v>Computer</v>
      </c>
      <c r="M1625" s="6">
        <f t="array" ref="M1625">VLOOKUP($J1625,'Product_Dim (2)'!$A$2:$G$101,{6},FALSE)</f>
        <v>419.28</v>
      </c>
      <c r="N1625">
        <f>VLOOKUP($J1625,'Product_Dim (2)'!$A$2:$G$101,7,FALSE)</f>
        <v>86</v>
      </c>
      <c r="O1625" t="s">
        <v>1784</v>
      </c>
      <c r="P1625" t="str">
        <f>VLOOKUP($O1625,'Store_Dim (2)'!$A$2:$E$21,2,FALSE)</f>
        <v>Shelton PLC</v>
      </c>
      <c r="Q1625" t="str">
        <f>VLOOKUP(Table6[[#This Row],[Store_ID]],Table4[],3,FALSE)</f>
        <v>North</v>
      </c>
      <c r="R1625" t="str">
        <f>VLOOKUP(Table6[[#This Row],[Store_ID]],Table4[],4,FALSE)</f>
        <v>East Jenniferstad</v>
      </c>
      <c r="S1625" t="str">
        <f>VLOOKUP(Table6[[#This Row],[Store_ID]],Table4[],5,FALSE)</f>
        <v>Flagship</v>
      </c>
      <c r="T1625">
        <v>2</v>
      </c>
      <c r="U1625" s="6">
        <v>223.73</v>
      </c>
      <c r="V1625" s="10">
        <v>0.11</v>
      </c>
      <c r="W1625" t="s">
        <v>1809</v>
      </c>
      <c r="X1625" s="6">
        <v>398.23939999999999</v>
      </c>
      <c r="AE1625"/>
    </row>
    <row r="1626" spans="1:31" x14ac:dyDescent="0.25">
      <c r="A1626" t="s">
        <v>3433</v>
      </c>
      <c r="B1626" t="str">
        <f>VLOOKUP(Table6[[#This Row],[Customer_ID]],Table1[[Customer_ID]:[Name]],2,FALSE)</f>
        <v>Jeffrey Mccarthy</v>
      </c>
      <c r="C1626" t="str">
        <f>VLOOKUP(Table6[[#This Row],[Customer_ID]],Table1[[Customer_ID]:[City]],5,FALSE)</f>
        <v>North Samuel</v>
      </c>
      <c r="D1626">
        <f>VLOOKUP(Table6[[#This Row],[Customer_ID]],Table1[],3,FALSE)</f>
        <v>25</v>
      </c>
      <c r="E1626" t="str">
        <f>VLOOKUP(Table6[[#This Row],[Customer_ID]],Table1[],4,FALSE)</f>
        <v>Female</v>
      </c>
      <c r="F1626" t="str">
        <f>VLOOKUP(Table6[[#This Row],[Customer_ID]],Table1[],6,FALSE)</f>
        <v>Nebraska</v>
      </c>
      <c r="G1626" t="str">
        <f>VLOOKUP(Table6[[#This Row],[Customer_ID]],Table1[],8,FALSE)</f>
        <v>Bronze</v>
      </c>
      <c r="H1626" t="s">
        <v>1089</v>
      </c>
      <c r="I1626" s="16">
        <v>45868</v>
      </c>
      <c r="J1626" t="s">
        <v>1703</v>
      </c>
      <c r="K1626" t="str">
        <f>VLOOKUP($J1626,'Product_Dim (2)'!$A$2:$G$101,{3,4,5,6},FALSE)</f>
        <v>Home</v>
      </c>
      <c r="L1626" t="str">
        <f>VLOOKUP($J1626,'Product_Dim (2)'!$A$2:$G$101,{4,5,6},FALSE)</f>
        <v>Kitchen</v>
      </c>
      <c r="M1626" s="6">
        <f t="array" ref="M1626">VLOOKUP($J1626,'Product_Dim (2)'!$A$2:$G$101,{6},FALSE)</f>
        <v>176.07</v>
      </c>
      <c r="N1626">
        <f>VLOOKUP($J1626,'Product_Dim (2)'!$A$2:$G$101,7,FALSE)</f>
        <v>82</v>
      </c>
      <c r="O1626" t="s">
        <v>1787</v>
      </c>
      <c r="P1626" t="str">
        <f>VLOOKUP($O1626,'Store_Dim (2)'!$A$2:$E$21,2,FALSE)</f>
        <v>Frederick-Wright</v>
      </c>
      <c r="Q1626" t="str">
        <f>VLOOKUP(Table6[[#This Row],[Store_ID]],Table4[],3,FALSE)</f>
        <v>West</v>
      </c>
      <c r="R1626" t="str">
        <f>VLOOKUP(Table6[[#This Row],[Store_ID]],Table4[],4,FALSE)</f>
        <v>New Jimmymouth</v>
      </c>
      <c r="S1626" t="str">
        <f>VLOOKUP(Table6[[#This Row],[Store_ID]],Table4[],5,FALSE)</f>
        <v>Flagship</v>
      </c>
      <c r="T1626">
        <v>4</v>
      </c>
      <c r="U1626" s="6">
        <v>164.93</v>
      </c>
      <c r="V1626" s="10">
        <v>0.11</v>
      </c>
      <c r="W1626" t="s">
        <v>1807</v>
      </c>
      <c r="X1626" s="6">
        <v>587.1508</v>
      </c>
      <c r="AE1626"/>
    </row>
    <row r="1627" spans="1:31" x14ac:dyDescent="0.25">
      <c r="A1627" t="s">
        <v>3434</v>
      </c>
      <c r="B1627" t="str">
        <f>VLOOKUP(Table6[[#This Row],[Customer_ID]],Table1[[Customer_ID]:[Name]],2,FALSE)</f>
        <v>Lauren George</v>
      </c>
      <c r="C1627" t="str">
        <f>VLOOKUP(Table6[[#This Row],[Customer_ID]],Table1[[Customer_ID]:[City]],5,FALSE)</f>
        <v>Garciamouth</v>
      </c>
      <c r="D1627">
        <f>VLOOKUP(Table6[[#This Row],[Customer_ID]],Table1[],3,FALSE)</f>
        <v>41</v>
      </c>
      <c r="E1627" t="str">
        <f>VLOOKUP(Table6[[#This Row],[Customer_ID]],Table1[],4,FALSE)</f>
        <v>Female</v>
      </c>
      <c r="F1627" t="str">
        <f>VLOOKUP(Table6[[#This Row],[Customer_ID]],Table1[],6,FALSE)</f>
        <v>New York</v>
      </c>
      <c r="G1627" t="str">
        <f>VLOOKUP(Table6[[#This Row],[Customer_ID]],Table1[],8,FALSE)</f>
        <v>Gold</v>
      </c>
      <c r="H1627" t="s">
        <v>791</v>
      </c>
      <c r="I1627" s="16">
        <v>45569</v>
      </c>
      <c r="J1627" t="s">
        <v>1561</v>
      </c>
      <c r="K1627" t="str">
        <f>VLOOKUP($J1627,'Product_Dim (2)'!$A$2:$G$101,{3,4,5,6},FALSE)</f>
        <v>Electronics</v>
      </c>
      <c r="L1627" t="str">
        <f>VLOOKUP($J1627,'Product_Dim (2)'!$A$2:$G$101,{4,5,6},FALSE)</f>
        <v>Appliances</v>
      </c>
      <c r="M1627" s="6">
        <f t="array" ref="M1627">VLOOKUP($J1627,'Product_Dim (2)'!$A$2:$G$101,{6},FALSE)</f>
        <v>465.34</v>
      </c>
      <c r="N1627">
        <f>VLOOKUP($J1627,'Product_Dim (2)'!$A$2:$G$101,7,FALSE)</f>
        <v>301</v>
      </c>
      <c r="O1627" t="s">
        <v>1762</v>
      </c>
      <c r="P1627" t="str">
        <f>VLOOKUP($O1627,'Store_Dim (2)'!$A$2:$E$21,2,FALSE)</f>
        <v>Martinez-Mullins</v>
      </c>
      <c r="Q1627" t="str">
        <f>VLOOKUP(Table6[[#This Row],[Store_ID]],Table4[],3,FALSE)</f>
        <v>South</v>
      </c>
      <c r="R1627" t="str">
        <f>VLOOKUP(Table6[[#This Row],[Store_ID]],Table4[],4,FALSE)</f>
        <v>Williamsfurt</v>
      </c>
      <c r="S1627" t="str">
        <f>VLOOKUP(Table6[[#This Row],[Store_ID]],Table4[],5,FALSE)</f>
        <v>Online</v>
      </c>
      <c r="T1627">
        <v>3</v>
      </c>
      <c r="U1627" s="6">
        <v>326.66000000000003</v>
      </c>
      <c r="V1627" s="10">
        <v>0.28000000000000003</v>
      </c>
      <c r="W1627" t="s">
        <v>1812</v>
      </c>
      <c r="X1627" s="6">
        <v>705.5856</v>
      </c>
      <c r="AE1627"/>
    </row>
    <row r="1628" spans="1:31" x14ac:dyDescent="0.25">
      <c r="A1628" t="s">
        <v>3435</v>
      </c>
      <c r="B1628" t="str">
        <f>VLOOKUP(Table6[[#This Row],[Customer_ID]],Table1[[Customer_ID]:[Name]],2,FALSE)</f>
        <v>Melissa Hamilton</v>
      </c>
      <c r="C1628" t="str">
        <f>VLOOKUP(Table6[[#This Row],[Customer_ID]],Table1[[Customer_ID]:[City]],5,FALSE)</f>
        <v>Hutchinsonville</v>
      </c>
      <c r="D1628">
        <f>VLOOKUP(Table6[[#This Row],[Customer_ID]],Table1[],3,FALSE)</f>
        <v>23</v>
      </c>
      <c r="E1628" t="str">
        <f>VLOOKUP(Table6[[#This Row],[Customer_ID]],Table1[],4,FALSE)</f>
        <v>Female</v>
      </c>
      <c r="F1628" t="str">
        <f>VLOOKUP(Table6[[#This Row],[Customer_ID]],Table1[],6,FALSE)</f>
        <v>Oklahoma</v>
      </c>
      <c r="G1628" t="str">
        <f>VLOOKUP(Table6[[#This Row],[Customer_ID]],Table1[],8,FALSE)</f>
        <v>Silver</v>
      </c>
      <c r="H1628" t="s">
        <v>595</v>
      </c>
      <c r="I1628" s="16">
        <v>45382</v>
      </c>
      <c r="J1628" t="s">
        <v>1529</v>
      </c>
      <c r="K1628" t="str">
        <f>VLOOKUP($J1628,'Product_Dim (2)'!$A$2:$G$101,{3,4,5,6},FALSE)</f>
        <v>Clothing</v>
      </c>
      <c r="L1628" t="str">
        <f>VLOOKUP($J1628,'Product_Dim (2)'!$A$2:$G$101,{4,5,6},FALSE)</f>
        <v>Tops</v>
      </c>
      <c r="M1628" s="6">
        <f t="array" ref="M1628">VLOOKUP($J1628,'Product_Dim (2)'!$A$2:$G$101,{6},FALSE)</f>
        <v>342.56</v>
      </c>
      <c r="N1628">
        <f>VLOOKUP($J1628,'Product_Dim (2)'!$A$2:$G$101,7,FALSE)</f>
        <v>181</v>
      </c>
      <c r="O1628" t="s">
        <v>1784</v>
      </c>
      <c r="P1628" t="str">
        <f>VLOOKUP($O1628,'Store_Dim (2)'!$A$2:$E$21,2,FALSE)</f>
        <v>Shelton PLC</v>
      </c>
      <c r="Q1628" t="str">
        <f>VLOOKUP(Table6[[#This Row],[Store_ID]],Table4[],3,FALSE)</f>
        <v>North</v>
      </c>
      <c r="R1628" t="str">
        <f>VLOOKUP(Table6[[#This Row],[Store_ID]],Table4[],4,FALSE)</f>
        <v>East Jenniferstad</v>
      </c>
      <c r="S1628" t="str">
        <f>VLOOKUP(Table6[[#This Row],[Store_ID]],Table4[],5,FALSE)</f>
        <v>Flagship</v>
      </c>
      <c r="T1628">
        <v>2</v>
      </c>
      <c r="U1628" s="6">
        <v>462.93</v>
      </c>
      <c r="V1628" s="10">
        <v>0.17</v>
      </c>
      <c r="W1628" t="s">
        <v>1809</v>
      </c>
      <c r="X1628" s="6">
        <v>768.46379999999999</v>
      </c>
      <c r="AE1628"/>
    </row>
    <row r="1629" spans="1:31" x14ac:dyDescent="0.25">
      <c r="A1629" t="s">
        <v>3436</v>
      </c>
      <c r="B1629" t="str">
        <f>VLOOKUP(Table6[[#This Row],[Customer_ID]],Table1[[Customer_ID]:[Name]],2,FALSE)</f>
        <v>Rhonda Young</v>
      </c>
      <c r="C1629" t="str">
        <f>VLOOKUP(Table6[[#This Row],[Customer_ID]],Table1[[Customer_ID]:[City]],5,FALSE)</f>
        <v>Lake Nathanfort</v>
      </c>
      <c r="D1629">
        <f>VLOOKUP(Table6[[#This Row],[Customer_ID]],Table1[],3,FALSE)</f>
        <v>49</v>
      </c>
      <c r="E1629" t="str">
        <f>VLOOKUP(Table6[[#This Row],[Customer_ID]],Table1[],4,FALSE)</f>
        <v>Female</v>
      </c>
      <c r="F1629" t="str">
        <f>VLOOKUP(Table6[[#This Row],[Customer_ID]],Table1[],6,FALSE)</f>
        <v>Alaska</v>
      </c>
      <c r="G1629" t="str">
        <f>VLOOKUP(Table6[[#This Row],[Customer_ID]],Table1[],8,FALSE)</f>
        <v>Platinum</v>
      </c>
      <c r="H1629" t="s">
        <v>491</v>
      </c>
      <c r="I1629" s="16">
        <v>45885</v>
      </c>
      <c r="J1629" t="s">
        <v>1526</v>
      </c>
      <c r="K1629" t="str">
        <f>VLOOKUP($J1629,'Product_Dim (2)'!$A$2:$G$101,{3,4,5,6},FALSE)</f>
        <v>Electronics</v>
      </c>
      <c r="L1629" t="str">
        <f>VLOOKUP($J1629,'Product_Dim (2)'!$A$2:$G$101,{4,5,6},FALSE)</f>
        <v>Computer</v>
      </c>
      <c r="M1629" s="6">
        <f t="array" ref="M1629">VLOOKUP($J1629,'Product_Dim (2)'!$A$2:$G$101,{6},FALSE)</f>
        <v>112.42</v>
      </c>
      <c r="N1629">
        <f>VLOOKUP($J1629,'Product_Dim (2)'!$A$2:$G$101,7,FALSE)</f>
        <v>416</v>
      </c>
      <c r="O1629" t="s">
        <v>1787</v>
      </c>
      <c r="P1629" t="str">
        <f>VLOOKUP($O1629,'Store_Dim (2)'!$A$2:$E$21,2,FALSE)</f>
        <v>Frederick-Wright</v>
      </c>
      <c r="Q1629" t="str">
        <f>VLOOKUP(Table6[[#This Row],[Store_ID]],Table4[],3,FALSE)</f>
        <v>West</v>
      </c>
      <c r="R1629" t="str">
        <f>VLOOKUP(Table6[[#This Row],[Store_ID]],Table4[],4,FALSE)</f>
        <v>New Jimmymouth</v>
      </c>
      <c r="S1629" t="str">
        <f>VLOOKUP(Table6[[#This Row],[Store_ID]],Table4[],5,FALSE)</f>
        <v>Flagship</v>
      </c>
      <c r="T1629">
        <v>3</v>
      </c>
      <c r="U1629" s="6">
        <v>60.26</v>
      </c>
      <c r="V1629" s="10">
        <v>0.04</v>
      </c>
      <c r="W1629" t="s">
        <v>1807</v>
      </c>
      <c r="X1629" s="6">
        <v>173.5488</v>
      </c>
      <c r="AE1629"/>
    </row>
    <row r="1630" spans="1:31" x14ac:dyDescent="0.25">
      <c r="A1630" t="s">
        <v>3437</v>
      </c>
      <c r="B1630" t="str">
        <f>VLOOKUP(Table6[[#This Row],[Customer_ID]],Table1[[Customer_ID]:[Name]],2,FALSE)</f>
        <v>Andrea Perez</v>
      </c>
      <c r="C1630" t="str">
        <f>VLOOKUP(Table6[[#This Row],[Customer_ID]],Table1[[Customer_ID]:[City]],5,FALSE)</f>
        <v>South Shaun</v>
      </c>
      <c r="D1630">
        <f>VLOOKUP(Table6[[#This Row],[Customer_ID]],Table1[],3,FALSE)</f>
        <v>61</v>
      </c>
      <c r="E1630" t="str">
        <f>VLOOKUP(Table6[[#This Row],[Customer_ID]],Table1[],4,FALSE)</f>
        <v>Female</v>
      </c>
      <c r="F1630" t="str">
        <f>VLOOKUP(Table6[[#This Row],[Customer_ID]],Table1[],6,FALSE)</f>
        <v>New Mexico</v>
      </c>
      <c r="G1630" t="str">
        <f>VLOOKUP(Table6[[#This Row],[Customer_ID]],Table1[],8,FALSE)</f>
        <v>Gold</v>
      </c>
      <c r="H1630" t="s">
        <v>258</v>
      </c>
      <c r="I1630" s="16">
        <v>45829</v>
      </c>
      <c r="J1630" t="s">
        <v>1599</v>
      </c>
      <c r="K1630" t="str">
        <f>VLOOKUP($J1630,'Product_Dim (2)'!$A$2:$G$101,{3,4,5,6},FALSE)</f>
        <v>Electronics</v>
      </c>
      <c r="L1630" t="str">
        <f>VLOOKUP($J1630,'Product_Dim (2)'!$A$2:$G$101,{4,5,6},FALSE)</f>
        <v>Computer</v>
      </c>
      <c r="M1630" s="6">
        <f t="array" ref="M1630">VLOOKUP($J1630,'Product_Dim (2)'!$A$2:$G$101,{6},FALSE)</f>
        <v>419.28</v>
      </c>
      <c r="N1630">
        <f>VLOOKUP($J1630,'Product_Dim (2)'!$A$2:$G$101,7,FALSE)</f>
        <v>86</v>
      </c>
      <c r="O1630" t="s">
        <v>1769</v>
      </c>
      <c r="P1630" t="str">
        <f>VLOOKUP($O1630,'Store_Dim (2)'!$A$2:$E$21,2,FALSE)</f>
        <v>Moore, Padilla and Butler</v>
      </c>
      <c r="Q1630" t="str">
        <f>VLOOKUP(Table6[[#This Row],[Store_ID]],Table4[],3,FALSE)</f>
        <v>South</v>
      </c>
      <c r="R1630" t="str">
        <f>VLOOKUP(Table6[[#This Row],[Store_ID]],Table4[],4,FALSE)</f>
        <v>East Johnstad</v>
      </c>
      <c r="S1630" t="str">
        <f>VLOOKUP(Table6[[#This Row],[Store_ID]],Table4[],5,FALSE)</f>
        <v>Flagship</v>
      </c>
      <c r="T1630">
        <v>3</v>
      </c>
      <c r="U1630" s="6">
        <v>109.5</v>
      </c>
      <c r="V1630" s="10">
        <v>0.06</v>
      </c>
      <c r="W1630" t="s">
        <v>1812</v>
      </c>
      <c r="X1630" s="6">
        <v>308.79000000000002</v>
      </c>
      <c r="AE1630"/>
    </row>
    <row r="1631" spans="1:31" x14ac:dyDescent="0.25">
      <c r="A1631" t="s">
        <v>3438</v>
      </c>
      <c r="B1631" t="str">
        <f>VLOOKUP(Table6[[#This Row],[Customer_ID]],Table1[[Customer_ID]:[Name]],2,FALSE)</f>
        <v>Martha Brown</v>
      </c>
      <c r="C1631" t="str">
        <f>VLOOKUP(Table6[[#This Row],[Customer_ID]],Table1[[Customer_ID]:[City]],5,FALSE)</f>
        <v>Novakstad</v>
      </c>
      <c r="D1631">
        <f>VLOOKUP(Table6[[#This Row],[Customer_ID]],Table1[],3,FALSE)</f>
        <v>20</v>
      </c>
      <c r="E1631" t="str">
        <f>VLOOKUP(Table6[[#This Row],[Customer_ID]],Table1[],4,FALSE)</f>
        <v>Female</v>
      </c>
      <c r="F1631" t="str">
        <f>VLOOKUP(Table6[[#This Row],[Customer_ID]],Table1[],6,FALSE)</f>
        <v>California</v>
      </c>
      <c r="G1631" t="str">
        <f>VLOOKUP(Table6[[#This Row],[Customer_ID]],Table1[],8,FALSE)</f>
        <v>Gold</v>
      </c>
      <c r="H1631" t="s">
        <v>1180</v>
      </c>
      <c r="I1631" s="16">
        <v>45721</v>
      </c>
      <c r="J1631" t="s">
        <v>1671</v>
      </c>
      <c r="K1631" t="str">
        <f>VLOOKUP($J1631,'Product_Dim (2)'!$A$2:$G$101,{3,4,5,6},FALSE)</f>
        <v>Home</v>
      </c>
      <c r="L1631" t="str">
        <f>VLOOKUP($J1631,'Product_Dim (2)'!$A$2:$G$101,{4,5,6},FALSE)</f>
        <v>Storage</v>
      </c>
      <c r="M1631" s="6">
        <f t="array" ref="M1631">VLOOKUP($J1631,'Product_Dim (2)'!$A$2:$G$101,{6},FALSE)</f>
        <v>138.05000000000001</v>
      </c>
      <c r="N1631">
        <f>VLOOKUP($J1631,'Product_Dim (2)'!$A$2:$G$101,7,FALSE)</f>
        <v>89</v>
      </c>
      <c r="O1631" t="s">
        <v>1787</v>
      </c>
      <c r="P1631" t="str">
        <f>VLOOKUP($O1631,'Store_Dim (2)'!$A$2:$E$21,2,FALSE)</f>
        <v>Frederick-Wright</v>
      </c>
      <c r="Q1631" t="str">
        <f>VLOOKUP(Table6[[#This Row],[Store_ID]],Table4[],3,FALSE)</f>
        <v>West</v>
      </c>
      <c r="R1631" t="str">
        <f>VLOOKUP(Table6[[#This Row],[Store_ID]],Table4[],4,FALSE)</f>
        <v>New Jimmymouth</v>
      </c>
      <c r="S1631" t="str">
        <f>VLOOKUP(Table6[[#This Row],[Store_ID]],Table4[],5,FALSE)</f>
        <v>Flagship</v>
      </c>
      <c r="T1631">
        <v>1</v>
      </c>
      <c r="U1631" s="6">
        <v>505.83</v>
      </c>
      <c r="V1631" s="10">
        <v>0.14000000000000001</v>
      </c>
      <c r="W1631" t="s">
        <v>1812</v>
      </c>
      <c r="X1631" s="6">
        <v>435.0138</v>
      </c>
      <c r="AE1631"/>
    </row>
    <row r="1632" spans="1:31" x14ac:dyDescent="0.25">
      <c r="A1632" t="s">
        <v>3439</v>
      </c>
      <c r="B1632" t="str">
        <f>VLOOKUP(Table6[[#This Row],[Customer_ID]],Table1[[Customer_ID]:[Name]],2,FALSE)</f>
        <v>Joseph Jones</v>
      </c>
      <c r="C1632" t="str">
        <f>VLOOKUP(Table6[[#This Row],[Customer_ID]],Table1[[Customer_ID]:[City]],5,FALSE)</f>
        <v>North Matthew</v>
      </c>
      <c r="D1632">
        <f>VLOOKUP(Table6[[#This Row],[Customer_ID]],Table1[],3,FALSE)</f>
        <v>21</v>
      </c>
      <c r="E1632" t="str">
        <f>VLOOKUP(Table6[[#This Row],[Customer_ID]],Table1[],4,FALSE)</f>
        <v>Male</v>
      </c>
      <c r="F1632" t="str">
        <f>VLOOKUP(Table6[[#This Row],[Customer_ID]],Table1[],6,FALSE)</f>
        <v>Illinois</v>
      </c>
      <c r="G1632" t="str">
        <f>VLOOKUP(Table6[[#This Row],[Customer_ID]],Table1[],8,FALSE)</f>
        <v>Bronze</v>
      </c>
      <c r="H1632" t="s">
        <v>539</v>
      </c>
      <c r="I1632" s="16">
        <v>45511</v>
      </c>
      <c r="J1632" t="s">
        <v>1727</v>
      </c>
      <c r="K1632" t="str">
        <f>VLOOKUP($J1632,'Product_Dim (2)'!$A$2:$G$101,{3,4,5,6},FALSE)</f>
        <v>Electronics</v>
      </c>
      <c r="L1632" t="str">
        <f>VLOOKUP($J1632,'Product_Dim (2)'!$A$2:$G$101,{4,5,6},FALSE)</f>
        <v>Audio</v>
      </c>
      <c r="M1632" s="6">
        <f t="array" ref="M1632">VLOOKUP($J1632,'Product_Dim (2)'!$A$2:$G$101,{6},FALSE)</f>
        <v>431.67</v>
      </c>
      <c r="N1632">
        <f>VLOOKUP($J1632,'Product_Dim (2)'!$A$2:$G$101,7,FALSE)</f>
        <v>73</v>
      </c>
      <c r="O1632" t="s">
        <v>1772</v>
      </c>
      <c r="P1632" t="str">
        <f>VLOOKUP($O1632,'Store_Dim (2)'!$A$2:$E$21,2,FALSE)</f>
        <v>Hill, Wagner and Ballard</v>
      </c>
      <c r="Q1632" t="str">
        <f>VLOOKUP(Table6[[#This Row],[Store_ID]],Table4[],3,FALSE)</f>
        <v>East</v>
      </c>
      <c r="R1632" t="str">
        <f>VLOOKUP(Table6[[#This Row],[Store_ID]],Table4[],4,FALSE)</f>
        <v>East Davidville</v>
      </c>
      <c r="S1632" t="str">
        <f>VLOOKUP(Table6[[#This Row],[Store_ID]],Table4[],5,FALSE)</f>
        <v>Online</v>
      </c>
      <c r="T1632">
        <v>2</v>
      </c>
      <c r="U1632" s="6">
        <v>443.15</v>
      </c>
      <c r="V1632" s="10">
        <v>0.27</v>
      </c>
      <c r="W1632" t="s">
        <v>1809</v>
      </c>
      <c r="X1632" s="6">
        <v>646.99899999999991</v>
      </c>
      <c r="AE1632"/>
    </row>
    <row r="1633" spans="1:31" x14ac:dyDescent="0.25">
      <c r="A1633" t="s">
        <v>3440</v>
      </c>
      <c r="B1633" t="str">
        <f>VLOOKUP(Table6[[#This Row],[Customer_ID]],Table1[[Customer_ID]:[Name]],2,FALSE)</f>
        <v>Sarah Marsh</v>
      </c>
      <c r="C1633" t="str">
        <f>VLOOKUP(Table6[[#This Row],[Customer_ID]],Table1[[Customer_ID]:[City]],5,FALSE)</f>
        <v>Port William</v>
      </c>
      <c r="D1633">
        <f>VLOOKUP(Table6[[#This Row],[Customer_ID]],Table1[],3,FALSE)</f>
        <v>47</v>
      </c>
      <c r="E1633" t="str">
        <f>VLOOKUP(Table6[[#This Row],[Customer_ID]],Table1[],4,FALSE)</f>
        <v>Female</v>
      </c>
      <c r="F1633" t="str">
        <f>VLOOKUP(Table6[[#This Row],[Customer_ID]],Table1[],6,FALSE)</f>
        <v>New York</v>
      </c>
      <c r="G1633" t="str">
        <f>VLOOKUP(Table6[[#This Row],[Customer_ID]],Table1[],8,FALSE)</f>
        <v>Gold</v>
      </c>
      <c r="H1633" t="s">
        <v>1510</v>
      </c>
      <c r="I1633" s="16">
        <v>45739</v>
      </c>
      <c r="J1633" t="s">
        <v>1543</v>
      </c>
      <c r="K1633" t="str">
        <f>VLOOKUP($J1633,'Product_Dim (2)'!$A$2:$G$101,{3,4,5,6},FALSE)</f>
        <v>Home</v>
      </c>
      <c r="L1633" t="str">
        <f>VLOOKUP($J1633,'Product_Dim (2)'!$A$2:$G$101,{4,5,6},FALSE)</f>
        <v>Lighting</v>
      </c>
      <c r="M1633" s="6">
        <f t="array" ref="M1633">VLOOKUP($J1633,'Product_Dim (2)'!$A$2:$G$101,{6},FALSE)</f>
        <v>218.86</v>
      </c>
      <c r="N1633">
        <f>VLOOKUP($J1633,'Product_Dim (2)'!$A$2:$G$101,7,FALSE)</f>
        <v>170</v>
      </c>
      <c r="O1633" t="s">
        <v>1762</v>
      </c>
      <c r="P1633" t="str">
        <f>VLOOKUP($O1633,'Store_Dim (2)'!$A$2:$E$21,2,FALSE)</f>
        <v>Martinez-Mullins</v>
      </c>
      <c r="Q1633" t="str">
        <f>VLOOKUP(Table6[[#This Row],[Store_ID]],Table4[],3,FALSE)</f>
        <v>South</v>
      </c>
      <c r="R1633" t="str">
        <f>VLOOKUP(Table6[[#This Row],[Store_ID]],Table4[],4,FALSE)</f>
        <v>Williamsfurt</v>
      </c>
      <c r="S1633" t="str">
        <f>VLOOKUP(Table6[[#This Row],[Store_ID]],Table4[],5,FALSE)</f>
        <v>Online</v>
      </c>
      <c r="T1633">
        <v>2</v>
      </c>
      <c r="U1633" s="6">
        <v>784.26</v>
      </c>
      <c r="V1633" s="10">
        <v>0.23</v>
      </c>
      <c r="W1633" t="s">
        <v>1809</v>
      </c>
      <c r="X1633" s="6">
        <v>1207.7603999999999</v>
      </c>
      <c r="AE1633"/>
    </row>
    <row r="1634" spans="1:31" x14ac:dyDescent="0.25">
      <c r="A1634" t="s">
        <v>3441</v>
      </c>
      <c r="B1634" t="str">
        <f>VLOOKUP(Table6[[#This Row],[Customer_ID]],Table1[[Customer_ID]:[Name]],2,FALSE)</f>
        <v>Tyler Weber</v>
      </c>
      <c r="C1634" t="str">
        <f>VLOOKUP(Table6[[#This Row],[Customer_ID]],Table1[[Customer_ID]:[City]],5,FALSE)</f>
        <v>East Yvette</v>
      </c>
      <c r="D1634">
        <f>VLOOKUP(Table6[[#This Row],[Customer_ID]],Table1[],3,FALSE)</f>
        <v>54</v>
      </c>
      <c r="E1634" t="str">
        <f>VLOOKUP(Table6[[#This Row],[Customer_ID]],Table1[],4,FALSE)</f>
        <v>Male</v>
      </c>
      <c r="F1634" t="str">
        <f>VLOOKUP(Table6[[#This Row],[Customer_ID]],Table1[],6,FALSE)</f>
        <v>Illinois</v>
      </c>
      <c r="G1634" t="str">
        <f>VLOOKUP(Table6[[#This Row],[Customer_ID]],Table1[],8,FALSE)</f>
        <v>Gold</v>
      </c>
      <c r="H1634" t="s">
        <v>1389</v>
      </c>
      <c r="I1634" s="16">
        <v>45533</v>
      </c>
      <c r="J1634" t="s">
        <v>1609</v>
      </c>
      <c r="K1634" t="str">
        <f>VLOOKUP($J1634,'Product_Dim (2)'!$A$2:$G$101,{3,4,5,6},FALSE)</f>
        <v>Electronics</v>
      </c>
      <c r="L1634" t="str">
        <f>VLOOKUP($J1634,'Product_Dim (2)'!$A$2:$G$101,{4,5,6},FALSE)</f>
        <v>Mobile</v>
      </c>
      <c r="M1634" s="6">
        <f t="array" ref="M1634">VLOOKUP($J1634,'Product_Dim (2)'!$A$2:$G$101,{6},FALSE)</f>
        <v>326.06</v>
      </c>
      <c r="N1634">
        <f>VLOOKUP($J1634,'Product_Dim (2)'!$A$2:$G$101,7,FALSE)</f>
        <v>301</v>
      </c>
      <c r="O1634" t="s">
        <v>1775</v>
      </c>
      <c r="P1634" t="str">
        <f>VLOOKUP($O1634,'Store_Dim (2)'!$A$2:$E$21,2,FALSE)</f>
        <v>Aguirre-Keller</v>
      </c>
      <c r="Q1634" t="str">
        <f>VLOOKUP(Table6[[#This Row],[Store_ID]],Table4[],3,FALSE)</f>
        <v>South</v>
      </c>
      <c r="R1634" t="str">
        <f>VLOOKUP(Table6[[#This Row],[Store_ID]],Table4[],4,FALSE)</f>
        <v>Lake Michael</v>
      </c>
      <c r="S1634" t="str">
        <f>VLOOKUP(Table6[[#This Row],[Store_ID]],Table4[],5,FALSE)</f>
        <v>Online</v>
      </c>
      <c r="T1634">
        <v>3</v>
      </c>
      <c r="U1634" s="6">
        <v>590.30999999999995</v>
      </c>
      <c r="V1634" s="10">
        <v>0.17</v>
      </c>
      <c r="W1634" t="s">
        <v>1809</v>
      </c>
      <c r="X1634" s="6">
        <v>1469.8719000000001</v>
      </c>
      <c r="AE1634"/>
    </row>
    <row r="1635" spans="1:31" x14ac:dyDescent="0.25">
      <c r="A1635" t="s">
        <v>3442</v>
      </c>
      <c r="B1635" t="str">
        <f>VLOOKUP(Table6[[#This Row],[Customer_ID]],Table1[[Customer_ID]:[Name]],2,FALSE)</f>
        <v>Jacob Hopkins</v>
      </c>
      <c r="C1635" t="str">
        <f>VLOOKUP(Table6[[#This Row],[Customer_ID]],Table1[[Customer_ID]:[City]],5,FALSE)</f>
        <v>lake tylerfort</v>
      </c>
      <c r="D1635">
        <f>VLOOKUP(Table6[[#This Row],[Customer_ID]],Table1[],3,FALSE)</f>
        <v>44</v>
      </c>
      <c r="E1635" t="str">
        <f>VLOOKUP(Table6[[#This Row],[Customer_ID]],Table1[],4,FALSE)</f>
        <v>Female</v>
      </c>
      <c r="F1635" t="str">
        <f>VLOOKUP(Table6[[#This Row],[Customer_ID]],Table1[],6,FALSE)</f>
        <v>Pennsylvania</v>
      </c>
      <c r="G1635" t="str">
        <f>VLOOKUP(Table6[[#This Row],[Customer_ID]],Table1[],8,FALSE)</f>
        <v>Platinum</v>
      </c>
      <c r="H1635" t="s">
        <v>412</v>
      </c>
      <c r="I1635" s="16">
        <v>45553</v>
      </c>
      <c r="J1635" t="s">
        <v>1669</v>
      </c>
      <c r="K1635" t="str">
        <f>VLOOKUP($J1635,'Product_Dim (2)'!$A$2:$G$101,{3,4,5,6},FALSE)</f>
        <v>Clothing</v>
      </c>
      <c r="L1635" t="str">
        <f>VLOOKUP($J1635,'Product_Dim (2)'!$A$2:$G$101,{4,5,6},FALSE)</f>
        <v>Bottoms</v>
      </c>
      <c r="M1635" s="6">
        <f t="array" ref="M1635">VLOOKUP($J1635,'Product_Dim (2)'!$A$2:$G$101,{6},FALSE)</f>
        <v>218.22</v>
      </c>
      <c r="N1635">
        <f>VLOOKUP($J1635,'Product_Dim (2)'!$A$2:$G$101,7,FALSE)</f>
        <v>224</v>
      </c>
      <c r="O1635" t="s">
        <v>1787</v>
      </c>
      <c r="P1635" t="str">
        <f>VLOOKUP($O1635,'Store_Dim (2)'!$A$2:$E$21,2,FALSE)</f>
        <v>Frederick-Wright</v>
      </c>
      <c r="Q1635" t="str">
        <f>VLOOKUP(Table6[[#This Row],[Store_ID]],Table4[],3,FALSE)</f>
        <v>West</v>
      </c>
      <c r="R1635" t="str">
        <f>VLOOKUP(Table6[[#This Row],[Store_ID]],Table4[],4,FALSE)</f>
        <v>New Jimmymouth</v>
      </c>
      <c r="S1635" t="str">
        <f>VLOOKUP(Table6[[#This Row],[Store_ID]],Table4[],5,FALSE)</f>
        <v>Flagship</v>
      </c>
      <c r="T1635">
        <v>1</v>
      </c>
      <c r="U1635" s="6">
        <v>696.13</v>
      </c>
      <c r="V1635" s="10">
        <v>0.06</v>
      </c>
      <c r="W1635" t="s">
        <v>1812</v>
      </c>
      <c r="X1635" s="6">
        <v>654.36219999999992</v>
      </c>
      <c r="AE1635"/>
    </row>
    <row r="1636" spans="1:31" x14ac:dyDescent="0.25">
      <c r="A1636" t="s">
        <v>3443</v>
      </c>
      <c r="B1636" t="str">
        <f>VLOOKUP(Table6[[#This Row],[Customer_ID]],Table1[[Customer_ID]:[Name]],2,FALSE)</f>
        <v>Christopher Lester</v>
      </c>
      <c r="C1636" t="str">
        <f>VLOOKUP(Table6[[#This Row],[Customer_ID]],Table1[[Customer_ID]:[City]],5,FALSE)</f>
        <v>South Jenniferville</v>
      </c>
      <c r="D1636">
        <f>VLOOKUP(Table6[[#This Row],[Customer_ID]],Table1[],3,FALSE)</f>
        <v>64</v>
      </c>
      <c r="E1636" t="str">
        <f>VLOOKUP(Table6[[#This Row],[Customer_ID]],Table1[],4,FALSE)</f>
        <v>Male</v>
      </c>
      <c r="F1636" t="str">
        <f>VLOOKUP(Table6[[#This Row],[Customer_ID]],Table1[],6,FALSE)</f>
        <v>Georgia</v>
      </c>
      <c r="G1636" t="str">
        <f>VLOOKUP(Table6[[#This Row],[Customer_ID]],Table1[],8,FALSE)</f>
        <v>Silver</v>
      </c>
      <c r="H1636" t="s">
        <v>364</v>
      </c>
      <c r="I1636" s="16">
        <v>45341</v>
      </c>
      <c r="J1636" t="s">
        <v>1633</v>
      </c>
      <c r="K1636" t="str">
        <f>VLOOKUP($J1636,'Product_Dim (2)'!$A$2:$G$101,{3,4,5,6},FALSE)</f>
        <v>Electronics</v>
      </c>
      <c r="L1636" t="str">
        <f>VLOOKUP($J1636,'Product_Dim (2)'!$A$2:$G$101,{4,5,6},FALSE)</f>
        <v>Accessories</v>
      </c>
      <c r="M1636" s="6">
        <f t="array" ref="M1636">VLOOKUP($J1636,'Product_Dim (2)'!$A$2:$G$101,{6},FALSE)</f>
        <v>88.49</v>
      </c>
      <c r="N1636">
        <f>VLOOKUP($J1636,'Product_Dim (2)'!$A$2:$G$101,7,FALSE)</f>
        <v>246</v>
      </c>
      <c r="O1636" t="s">
        <v>1759</v>
      </c>
      <c r="P1636" t="str">
        <f>VLOOKUP($O1636,'Store_Dim (2)'!$A$2:$E$21,2,FALSE)</f>
        <v>Benson-Elliott</v>
      </c>
      <c r="Q1636" t="str">
        <f>VLOOKUP(Table6[[#This Row],[Store_ID]],Table4[],3,FALSE)</f>
        <v>East</v>
      </c>
      <c r="R1636" t="str">
        <f>VLOOKUP(Table6[[#This Row],[Store_ID]],Table4[],4,FALSE)</f>
        <v>Port Josephberg</v>
      </c>
      <c r="S1636" t="str">
        <f>VLOOKUP(Table6[[#This Row],[Store_ID]],Table4[],5,FALSE)</f>
        <v>Online</v>
      </c>
      <c r="T1636">
        <v>4</v>
      </c>
      <c r="U1636" s="6">
        <v>194.39</v>
      </c>
      <c r="V1636" s="10">
        <v>0.25</v>
      </c>
      <c r="W1636" t="s">
        <v>1807</v>
      </c>
      <c r="X1636" s="6">
        <v>583.16999999999996</v>
      </c>
      <c r="AE1636"/>
    </row>
    <row r="1637" spans="1:31" x14ac:dyDescent="0.25">
      <c r="A1637" t="s">
        <v>3444</v>
      </c>
      <c r="B1637" t="str">
        <f>VLOOKUP(Table6[[#This Row],[Customer_ID]],Table1[[Customer_ID]:[Name]],2,FALSE)</f>
        <v>Pamela Mcguire</v>
      </c>
      <c r="C1637" t="str">
        <f>VLOOKUP(Table6[[#This Row],[Customer_ID]],Table1[[Customer_ID]:[City]],5,FALSE)</f>
        <v>South Jasontown</v>
      </c>
      <c r="D1637">
        <f>VLOOKUP(Table6[[#This Row],[Customer_ID]],Table1[],3,FALSE)</f>
        <v>54</v>
      </c>
      <c r="E1637" t="str">
        <f>VLOOKUP(Table6[[#This Row],[Customer_ID]],Table1[],4,FALSE)</f>
        <v>Male</v>
      </c>
      <c r="F1637" t="str">
        <f>VLOOKUP(Table6[[#This Row],[Customer_ID]],Table1[],6,FALSE)</f>
        <v>Illinois</v>
      </c>
      <c r="G1637" t="str">
        <f>VLOOKUP(Table6[[#This Row],[Customer_ID]],Table1[],8,FALSE)</f>
        <v>Platinum</v>
      </c>
      <c r="H1637" t="s">
        <v>1027</v>
      </c>
      <c r="I1637" s="16">
        <v>45430</v>
      </c>
      <c r="J1637" t="s">
        <v>1597</v>
      </c>
      <c r="K1637" t="str">
        <f>VLOOKUP($J1637,'Product_Dim (2)'!$A$2:$G$101,{3,4,5,6},FALSE)</f>
        <v>Home</v>
      </c>
      <c r="L1637" t="str">
        <f>VLOOKUP($J1637,'Product_Dim (2)'!$A$2:$G$101,{4,5,6},FALSE)</f>
        <v>Decor</v>
      </c>
      <c r="M1637" s="6">
        <f t="array" ref="M1637">VLOOKUP($J1637,'Product_Dim (2)'!$A$2:$G$101,{6},FALSE)</f>
        <v>179.77</v>
      </c>
      <c r="N1637">
        <f>VLOOKUP($J1637,'Product_Dim (2)'!$A$2:$G$101,7,FALSE)</f>
        <v>305</v>
      </c>
      <c r="O1637" t="s">
        <v>1740</v>
      </c>
      <c r="P1637" t="str">
        <f>VLOOKUP($O1637,'Store_Dim (2)'!$A$2:$E$21,2,FALSE)</f>
        <v>Martinez, Adkins and Johnson</v>
      </c>
      <c r="Q1637" t="str">
        <f>VLOOKUP(Table6[[#This Row],[Store_ID]],Table4[],3,FALSE)</f>
        <v>North</v>
      </c>
      <c r="R1637" t="str">
        <f>VLOOKUP(Table6[[#This Row],[Store_ID]],Table4[],4,FALSE)</f>
        <v>Danielmouth</v>
      </c>
      <c r="S1637" t="str">
        <f>VLOOKUP(Table6[[#This Row],[Store_ID]],Table4[],5,FALSE)</f>
        <v>Flagship</v>
      </c>
      <c r="T1637">
        <v>1</v>
      </c>
      <c r="U1637" s="6">
        <v>339.7</v>
      </c>
      <c r="V1637" s="10">
        <v>0.1</v>
      </c>
      <c r="W1637" t="s">
        <v>1807</v>
      </c>
      <c r="X1637" s="6">
        <v>305.73</v>
      </c>
      <c r="AE1637"/>
    </row>
    <row r="1638" spans="1:31" x14ac:dyDescent="0.25">
      <c r="A1638" t="s">
        <v>3445</v>
      </c>
      <c r="B1638" t="str">
        <f>VLOOKUP(Table6[[#This Row],[Customer_ID]],Table1[[Customer_ID]:[Name]],2,FALSE)</f>
        <v>April Mullins</v>
      </c>
      <c r="C1638" t="str">
        <f>VLOOKUP(Table6[[#This Row],[Customer_ID]],Table1[[Customer_ID]:[City]],5,FALSE)</f>
        <v>Dawsonbury</v>
      </c>
      <c r="D1638">
        <f>VLOOKUP(Table6[[#This Row],[Customer_ID]],Table1[],3,FALSE)</f>
        <v>54</v>
      </c>
      <c r="E1638" t="str">
        <f>VLOOKUP(Table6[[#This Row],[Customer_ID]],Table1[],4,FALSE)</f>
        <v>Male</v>
      </c>
      <c r="F1638" t="str">
        <f>VLOOKUP(Table6[[#This Row],[Customer_ID]],Table1[],6,FALSE)</f>
        <v>North Carolina</v>
      </c>
      <c r="G1638" t="str">
        <f>VLOOKUP(Table6[[#This Row],[Customer_ID]],Table1[],8,FALSE)</f>
        <v>Platinum</v>
      </c>
      <c r="H1638" t="s">
        <v>182</v>
      </c>
      <c r="I1638" s="16">
        <v>45912</v>
      </c>
      <c r="J1638" t="s">
        <v>1667</v>
      </c>
      <c r="K1638" t="str">
        <f>VLOOKUP($J1638,'Product_Dim (2)'!$A$2:$G$101,{3,4,5,6},FALSE)</f>
        <v>Home</v>
      </c>
      <c r="L1638" t="str">
        <f>VLOOKUP($J1638,'Product_Dim (2)'!$A$2:$G$101,{4,5,6},FALSE)</f>
        <v>Furniture</v>
      </c>
      <c r="M1638" s="6">
        <f t="array" ref="M1638">VLOOKUP($J1638,'Product_Dim (2)'!$A$2:$G$101,{6},FALSE)</f>
        <v>243.7</v>
      </c>
      <c r="N1638">
        <f>VLOOKUP($J1638,'Product_Dim (2)'!$A$2:$G$101,7,FALSE)</f>
        <v>130</v>
      </c>
      <c r="O1638" t="s">
        <v>1780</v>
      </c>
      <c r="P1638" t="str">
        <f>VLOOKUP($O1638,'Store_Dim (2)'!$A$2:$E$21,2,FALSE)</f>
        <v>Gardner, Humphrey and Contreras</v>
      </c>
      <c r="Q1638" t="str">
        <f>VLOOKUP(Table6[[#This Row],[Store_ID]],Table4[],3,FALSE)</f>
        <v>East</v>
      </c>
      <c r="R1638" t="str">
        <f>VLOOKUP(Table6[[#This Row],[Store_ID]],Table4[],4,FALSE)</f>
        <v>Johnsonville</v>
      </c>
      <c r="S1638" t="str">
        <f>VLOOKUP(Table6[[#This Row],[Store_ID]],Table4[],5,FALSE)</f>
        <v>Flagship</v>
      </c>
      <c r="T1638">
        <v>4</v>
      </c>
      <c r="U1638" s="6">
        <v>463.16</v>
      </c>
      <c r="V1638" s="10">
        <v>0.27</v>
      </c>
      <c r="W1638" t="s">
        <v>1809</v>
      </c>
      <c r="X1638" s="6">
        <v>1352.4272000000001</v>
      </c>
      <c r="AE1638"/>
    </row>
    <row r="1639" spans="1:31" x14ac:dyDescent="0.25">
      <c r="A1639" t="s">
        <v>3446</v>
      </c>
      <c r="B1639" t="str">
        <f>VLOOKUP(Table6[[#This Row],[Customer_ID]],Table1[[Customer_ID]:[Name]],2,FALSE)</f>
        <v>Erica Carney</v>
      </c>
      <c r="C1639" t="str">
        <f>VLOOKUP(Table6[[#This Row],[Customer_ID]],Table1[[Customer_ID]:[City]],5,FALSE)</f>
        <v>North Justin</v>
      </c>
      <c r="D1639">
        <f>VLOOKUP(Table6[[#This Row],[Customer_ID]],Table1[],3,FALSE)</f>
        <v>62</v>
      </c>
      <c r="E1639" t="str">
        <f>VLOOKUP(Table6[[#This Row],[Customer_ID]],Table1[],4,FALSE)</f>
        <v>Female</v>
      </c>
      <c r="F1639" t="str">
        <f>VLOOKUP(Table6[[#This Row],[Customer_ID]],Table1[],6,FALSE)</f>
        <v>North Dakota</v>
      </c>
      <c r="G1639" t="str">
        <f>VLOOKUP(Table6[[#This Row],[Customer_ID]],Table1[],8,FALSE)</f>
        <v>Platinum</v>
      </c>
      <c r="H1639" t="s">
        <v>373</v>
      </c>
      <c r="I1639" s="16">
        <v>45709</v>
      </c>
      <c r="J1639" t="s">
        <v>1538</v>
      </c>
      <c r="K1639" t="str">
        <f>VLOOKUP($J1639,'Product_Dim (2)'!$A$2:$G$101,{3,4,5,6},FALSE)</f>
        <v>Clothing</v>
      </c>
      <c r="L1639" t="str">
        <f>VLOOKUP($J1639,'Product_Dim (2)'!$A$2:$G$101,{4,5,6},FALSE)</f>
        <v>Accessories</v>
      </c>
      <c r="M1639" s="6">
        <f t="array" ref="M1639">VLOOKUP($J1639,'Product_Dim (2)'!$A$2:$G$101,{6},FALSE)</f>
        <v>261</v>
      </c>
      <c r="N1639">
        <f>VLOOKUP($J1639,'Product_Dim (2)'!$A$2:$G$101,7,FALSE)</f>
        <v>59</v>
      </c>
      <c r="O1639" t="s">
        <v>1772</v>
      </c>
      <c r="P1639" t="str">
        <f>VLOOKUP($O1639,'Store_Dim (2)'!$A$2:$E$21,2,FALSE)</f>
        <v>Hill, Wagner and Ballard</v>
      </c>
      <c r="Q1639" t="str">
        <f>VLOOKUP(Table6[[#This Row],[Store_ID]],Table4[],3,FALSE)</f>
        <v>East</v>
      </c>
      <c r="R1639" t="str">
        <f>VLOOKUP(Table6[[#This Row],[Store_ID]],Table4[],4,FALSE)</f>
        <v>East Davidville</v>
      </c>
      <c r="S1639" t="str">
        <f>VLOOKUP(Table6[[#This Row],[Store_ID]],Table4[],5,FALSE)</f>
        <v>Online</v>
      </c>
      <c r="T1639">
        <v>2</v>
      </c>
      <c r="U1639" s="6">
        <v>824.91</v>
      </c>
      <c r="V1639" s="10">
        <v>0.09</v>
      </c>
      <c r="W1639" t="s">
        <v>1807</v>
      </c>
      <c r="X1639" s="6">
        <v>1501.3362</v>
      </c>
      <c r="AE1639"/>
    </row>
    <row r="1640" spans="1:31" x14ac:dyDescent="0.25">
      <c r="A1640" t="s">
        <v>3447</v>
      </c>
      <c r="B1640" t="str">
        <f>VLOOKUP(Table6[[#This Row],[Customer_ID]],Table1[[Customer_ID]:[Name]],2,FALSE)</f>
        <v>Eric Singh</v>
      </c>
      <c r="C1640" t="str">
        <f>VLOOKUP(Table6[[#This Row],[Customer_ID]],Table1[[Customer_ID]:[City]],5,FALSE)</f>
        <v>Port Lisa</v>
      </c>
      <c r="D1640">
        <f>VLOOKUP(Table6[[#This Row],[Customer_ID]],Table1[],3,FALSE)</f>
        <v>29</v>
      </c>
      <c r="E1640" t="str">
        <f>VLOOKUP(Table6[[#This Row],[Customer_ID]],Table1[],4,FALSE)</f>
        <v>Female</v>
      </c>
      <c r="F1640" t="str">
        <f>VLOOKUP(Table6[[#This Row],[Customer_ID]],Table1[],6,FALSE)</f>
        <v>New Mexico</v>
      </c>
      <c r="G1640" t="str">
        <f>VLOOKUP(Table6[[#This Row],[Customer_ID]],Table1[],8,FALSE)</f>
        <v>Gold</v>
      </c>
      <c r="H1640" t="s">
        <v>255</v>
      </c>
      <c r="I1640" s="16">
        <v>45520</v>
      </c>
      <c r="J1640" t="s">
        <v>1538</v>
      </c>
      <c r="K1640" t="str">
        <f>VLOOKUP($J1640,'Product_Dim (2)'!$A$2:$G$101,{3,4,5,6},FALSE)</f>
        <v>Clothing</v>
      </c>
      <c r="L1640" t="str">
        <f>VLOOKUP($J1640,'Product_Dim (2)'!$A$2:$G$101,{4,5,6},FALSE)</f>
        <v>Accessories</v>
      </c>
      <c r="M1640" s="6">
        <f t="array" ref="M1640">VLOOKUP($J1640,'Product_Dim (2)'!$A$2:$G$101,{6},FALSE)</f>
        <v>261</v>
      </c>
      <c r="N1640">
        <f>VLOOKUP($J1640,'Product_Dim (2)'!$A$2:$G$101,7,FALSE)</f>
        <v>59</v>
      </c>
      <c r="O1640" t="s">
        <v>1744</v>
      </c>
      <c r="P1640" t="str">
        <f>VLOOKUP($O1640,'Store_Dim (2)'!$A$2:$E$21,2,FALSE)</f>
        <v>Black-Horn</v>
      </c>
      <c r="Q1640" t="str">
        <f>VLOOKUP(Table6[[#This Row],[Store_ID]],Table4[],3,FALSE)</f>
        <v>South</v>
      </c>
      <c r="R1640" t="str">
        <f>VLOOKUP(Table6[[#This Row],[Store_ID]],Table4[],4,FALSE)</f>
        <v>North Nancyview</v>
      </c>
      <c r="S1640" t="str">
        <f>VLOOKUP(Table6[[#This Row],[Store_ID]],Table4[],5,FALSE)</f>
        <v>Outlet</v>
      </c>
      <c r="T1640">
        <v>4</v>
      </c>
      <c r="U1640" s="6">
        <v>796.89</v>
      </c>
      <c r="V1640" s="10">
        <v>0.17</v>
      </c>
      <c r="W1640" t="s">
        <v>1807</v>
      </c>
      <c r="X1640" s="6">
        <v>2645.6747999999998</v>
      </c>
      <c r="AE1640"/>
    </row>
    <row r="1641" spans="1:31" x14ac:dyDescent="0.25">
      <c r="A1641" t="s">
        <v>3448</v>
      </c>
      <c r="B1641" t="str">
        <f>VLOOKUP(Table6[[#This Row],[Customer_ID]],Table1[[Customer_ID]:[Name]],2,FALSE)</f>
        <v>William Hull</v>
      </c>
      <c r="C1641" t="str">
        <f>VLOOKUP(Table6[[#This Row],[Customer_ID]],Table1[[Customer_ID]:[City]],5,FALSE)</f>
        <v>Heathfort</v>
      </c>
      <c r="D1641">
        <f>VLOOKUP(Table6[[#This Row],[Customer_ID]],Table1[],3,FALSE)</f>
        <v>59</v>
      </c>
      <c r="E1641" t="str">
        <f>VLOOKUP(Table6[[#This Row],[Customer_ID]],Table1[],4,FALSE)</f>
        <v>Female</v>
      </c>
      <c r="F1641" t="str">
        <f>VLOOKUP(Table6[[#This Row],[Customer_ID]],Table1[],6,FALSE)</f>
        <v>Michigan</v>
      </c>
      <c r="G1641" t="str">
        <f>VLOOKUP(Table6[[#This Row],[Customer_ID]],Table1[],8,FALSE)</f>
        <v>Platinum</v>
      </c>
      <c r="H1641" t="s">
        <v>764</v>
      </c>
      <c r="I1641" s="16">
        <v>45478</v>
      </c>
      <c r="J1641" t="s">
        <v>1583</v>
      </c>
      <c r="K1641" t="str">
        <f>VLOOKUP($J1641,'Product_Dim (2)'!$A$2:$G$101,{3,4,5,6},FALSE)</f>
        <v>Electronics</v>
      </c>
      <c r="L1641" t="str">
        <f>VLOOKUP($J1641,'Product_Dim (2)'!$A$2:$G$101,{4,5,6},FALSE)</f>
        <v>Audio</v>
      </c>
      <c r="M1641" s="6">
        <f t="array" ref="M1641">VLOOKUP($J1641,'Product_Dim (2)'!$A$2:$G$101,{6},FALSE)</f>
        <v>322.41000000000003</v>
      </c>
      <c r="N1641">
        <f>VLOOKUP($J1641,'Product_Dim (2)'!$A$2:$G$101,7,FALSE)</f>
        <v>213</v>
      </c>
      <c r="O1641" t="s">
        <v>1790</v>
      </c>
      <c r="P1641" t="str">
        <f>VLOOKUP($O1641,'Store_Dim (2)'!$A$2:$E$21,2,FALSE)</f>
        <v>Holloway Ltd</v>
      </c>
      <c r="Q1641" t="str">
        <f>VLOOKUP(Table6[[#This Row],[Store_ID]],Table4[],3,FALSE)</f>
        <v>North</v>
      </c>
      <c r="R1641" t="str">
        <f>VLOOKUP(Table6[[#This Row],[Store_ID]],Table4[],4,FALSE)</f>
        <v>Bensonhaven</v>
      </c>
      <c r="S1641" t="str">
        <f>VLOOKUP(Table6[[#This Row],[Store_ID]],Table4[],5,FALSE)</f>
        <v>Flagship</v>
      </c>
      <c r="T1641">
        <v>3</v>
      </c>
      <c r="U1641" s="6">
        <v>543.92999999999995</v>
      </c>
      <c r="V1641" s="10">
        <v>0.3</v>
      </c>
      <c r="W1641" t="s">
        <v>1812</v>
      </c>
      <c r="X1641" s="6">
        <v>1142.2529999999999</v>
      </c>
      <c r="AE1641"/>
    </row>
    <row r="1642" spans="1:31" x14ac:dyDescent="0.25">
      <c r="A1642" t="s">
        <v>3449</v>
      </c>
      <c r="B1642" t="str">
        <f>VLOOKUP(Table6[[#This Row],[Customer_ID]],Table1[[Customer_ID]:[Name]],2,FALSE)</f>
        <v>Teresa Stokes</v>
      </c>
      <c r="C1642" t="str">
        <f>VLOOKUP(Table6[[#This Row],[Customer_ID]],Table1[[Customer_ID]:[City]],5,FALSE)</f>
        <v>New William</v>
      </c>
      <c r="D1642">
        <f>VLOOKUP(Table6[[#This Row],[Customer_ID]],Table1[],3,FALSE)</f>
        <v>41</v>
      </c>
      <c r="E1642" t="str">
        <f>VLOOKUP(Table6[[#This Row],[Customer_ID]],Table1[],4,FALSE)</f>
        <v>Female</v>
      </c>
      <c r="F1642" t="str">
        <f>VLOOKUP(Table6[[#This Row],[Customer_ID]],Table1[],6,FALSE)</f>
        <v>Iowa</v>
      </c>
      <c r="G1642" t="str">
        <f>VLOOKUP(Table6[[#This Row],[Customer_ID]],Table1[],8,FALSE)</f>
        <v>Platinum</v>
      </c>
      <c r="H1642" t="s">
        <v>568</v>
      </c>
      <c r="I1642" s="16">
        <v>45496</v>
      </c>
      <c r="J1642" t="s">
        <v>1559</v>
      </c>
      <c r="K1642" t="str">
        <f>VLOOKUP($J1642,'Product_Dim (2)'!$A$2:$G$101,{3,4,5,6},FALSE)</f>
        <v>Home</v>
      </c>
      <c r="L1642" t="str">
        <f>VLOOKUP($J1642,'Product_Dim (2)'!$A$2:$G$101,{4,5,6},FALSE)</f>
        <v>Decor</v>
      </c>
      <c r="M1642" s="6">
        <f t="array" ref="M1642">VLOOKUP($J1642,'Product_Dim (2)'!$A$2:$G$101,{6},FALSE)</f>
        <v>48.01</v>
      </c>
      <c r="N1642">
        <f>VLOOKUP($J1642,'Product_Dim (2)'!$A$2:$G$101,7,FALSE)</f>
        <v>439</v>
      </c>
      <c r="O1642" t="s">
        <v>1762</v>
      </c>
      <c r="P1642" t="str">
        <f>VLOOKUP($O1642,'Store_Dim (2)'!$A$2:$E$21,2,FALSE)</f>
        <v>Martinez-Mullins</v>
      </c>
      <c r="Q1642" t="str">
        <f>VLOOKUP(Table6[[#This Row],[Store_ID]],Table4[],3,FALSE)</f>
        <v>South</v>
      </c>
      <c r="R1642" t="str">
        <f>VLOOKUP(Table6[[#This Row],[Store_ID]],Table4[],4,FALSE)</f>
        <v>Williamsfurt</v>
      </c>
      <c r="S1642" t="str">
        <f>VLOOKUP(Table6[[#This Row],[Store_ID]],Table4[],5,FALSE)</f>
        <v>Online</v>
      </c>
      <c r="T1642">
        <v>2</v>
      </c>
      <c r="U1642" s="6">
        <v>44.65</v>
      </c>
      <c r="V1642" s="10">
        <v>0.03</v>
      </c>
      <c r="W1642" t="s">
        <v>1809</v>
      </c>
      <c r="X1642" s="6">
        <v>86.620999999999995</v>
      </c>
      <c r="AE1642"/>
    </row>
    <row r="1643" spans="1:31" x14ac:dyDescent="0.25">
      <c r="A1643" t="s">
        <v>3450</v>
      </c>
      <c r="B1643" t="str">
        <f>VLOOKUP(Table6[[#This Row],[Customer_ID]],Table1[[Customer_ID]:[Name]],2,FALSE)</f>
        <v>Veronica Newman</v>
      </c>
      <c r="C1643" t="str">
        <f>VLOOKUP(Table6[[#This Row],[Customer_ID]],Table1[[Customer_ID]:[City]],5,FALSE)</f>
        <v>New Daniel</v>
      </c>
      <c r="D1643">
        <f>VLOOKUP(Table6[[#This Row],[Customer_ID]],Table1[],3,FALSE)</f>
        <v>48</v>
      </c>
      <c r="E1643" t="str">
        <f>VLOOKUP(Table6[[#This Row],[Customer_ID]],Table1[],4,FALSE)</f>
        <v>Male</v>
      </c>
      <c r="F1643" t="str">
        <f>VLOOKUP(Table6[[#This Row],[Customer_ID]],Table1[],6,FALSE)</f>
        <v>Delaware</v>
      </c>
      <c r="G1643" t="str">
        <f>VLOOKUP(Table6[[#This Row],[Customer_ID]],Table1[],8,FALSE)</f>
        <v>Platinum</v>
      </c>
      <c r="H1643" t="s">
        <v>794</v>
      </c>
      <c r="I1643" s="16">
        <v>45742</v>
      </c>
      <c r="J1643" t="s">
        <v>1643</v>
      </c>
      <c r="K1643" t="str">
        <f>VLOOKUP($J1643,'Product_Dim (2)'!$A$2:$G$101,{3,4,5,6},FALSE)</f>
        <v>Home</v>
      </c>
      <c r="L1643" t="str">
        <f>VLOOKUP($J1643,'Product_Dim (2)'!$A$2:$G$101,{4,5,6},FALSE)</f>
        <v>Decor</v>
      </c>
      <c r="M1643" s="6">
        <f t="array" ref="M1643">VLOOKUP($J1643,'Product_Dim (2)'!$A$2:$G$101,{6},FALSE)</f>
        <v>461.47</v>
      </c>
      <c r="N1643">
        <f>VLOOKUP($J1643,'Product_Dim (2)'!$A$2:$G$101,7,FALSE)</f>
        <v>190</v>
      </c>
      <c r="O1643" t="s">
        <v>1735</v>
      </c>
      <c r="P1643" t="str">
        <f>VLOOKUP($O1643,'Store_Dim (2)'!$A$2:$E$21,2,FALSE)</f>
        <v>Rivera-Warner</v>
      </c>
      <c r="Q1643" t="str">
        <f>VLOOKUP(Table6[[#This Row],[Store_ID]],Table4[],3,FALSE)</f>
        <v>East</v>
      </c>
      <c r="R1643" t="str">
        <f>VLOOKUP(Table6[[#This Row],[Store_ID]],Table4[],4,FALSE)</f>
        <v>Washingtonfurt</v>
      </c>
      <c r="S1643" t="str">
        <f>VLOOKUP(Table6[[#This Row],[Store_ID]],Table4[],5,FALSE)</f>
        <v>Flagship</v>
      </c>
      <c r="T1643">
        <v>4</v>
      </c>
      <c r="U1643" s="6">
        <v>827.39</v>
      </c>
      <c r="V1643" s="10">
        <v>0.06</v>
      </c>
      <c r="W1643" t="s">
        <v>1812</v>
      </c>
      <c r="X1643" s="6">
        <v>3110.9863999999998</v>
      </c>
      <c r="AE1643"/>
    </row>
    <row r="1644" spans="1:31" x14ac:dyDescent="0.25">
      <c r="A1644" t="s">
        <v>3451</v>
      </c>
      <c r="B1644" t="str">
        <f>VLOOKUP(Table6[[#This Row],[Customer_ID]],Table1[[Customer_ID]:[Name]],2,FALSE)</f>
        <v>Jennifer Zamora</v>
      </c>
      <c r="C1644" t="str">
        <f>VLOOKUP(Table6[[#This Row],[Customer_ID]],Table1[[Customer_ID]:[City]],5,FALSE)</f>
        <v>Sarahland</v>
      </c>
      <c r="D1644">
        <f>VLOOKUP(Table6[[#This Row],[Customer_ID]],Table1[],3,FALSE)</f>
        <v>60</v>
      </c>
      <c r="E1644" t="str">
        <f>VLOOKUP(Table6[[#This Row],[Customer_ID]],Table1[],4,FALSE)</f>
        <v>Female</v>
      </c>
      <c r="F1644" t="str">
        <f>VLOOKUP(Table6[[#This Row],[Customer_ID]],Table1[],6,FALSE)</f>
        <v>Iowa</v>
      </c>
      <c r="G1644" t="str">
        <f>VLOOKUP(Table6[[#This Row],[Customer_ID]],Table1[],8,FALSE)</f>
        <v>Gold</v>
      </c>
      <c r="H1644" t="s">
        <v>962</v>
      </c>
      <c r="I1644" s="16">
        <v>45301</v>
      </c>
      <c r="J1644" t="s">
        <v>1559</v>
      </c>
      <c r="K1644" t="str">
        <f>VLOOKUP($J1644,'Product_Dim (2)'!$A$2:$G$101,{3,4,5,6},FALSE)</f>
        <v>Home</v>
      </c>
      <c r="L1644" t="str">
        <f>VLOOKUP($J1644,'Product_Dim (2)'!$A$2:$G$101,{4,5,6},FALSE)</f>
        <v>Decor</v>
      </c>
      <c r="M1644" s="6">
        <f t="array" ref="M1644">VLOOKUP($J1644,'Product_Dim (2)'!$A$2:$G$101,{6},FALSE)</f>
        <v>48.01</v>
      </c>
      <c r="N1644">
        <f>VLOOKUP($J1644,'Product_Dim (2)'!$A$2:$G$101,7,FALSE)</f>
        <v>439</v>
      </c>
      <c r="O1644" t="s">
        <v>1777</v>
      </c>
      <c r="P1644" t="str">
        <f>VLOOKUP($O1644,'Store_Dim (2)'!$A$2:$E$21,2,FALSE)</f>
        <v>Thomas, Bridges and Harris</v>
      </c>
      <c r="Q1644" t="str">
        <f>VLOOKUP(Table6[[#This Row],[Store_ID]],Table4[],3,FALSE)</f>
        <v>North</v>
      </c>
      <c r="R1644" t="str">
        <f>VLOOKUP(Table6[[#This Row],[Store_ID]],Table4[],4,FALSE)</f>
        <v>Sabrinatown</v>
      </c>
      <c r="S1644" t="str">
        <f>VLOOKUP(Table6[[#This Row],[Store_ID]],Table4[],5,FALSE)</f>
        <v>Online</v>
      </c>
      <c r="T1644">
        <v>2</v>
      </c>
      <c r="U1644" s="6">
        <v>403.2</v>
      </c>
      <c r="V1644" s="10">
        <v>0.21</v>
      </c>
      <c r="W1644" t="s">
        <v>1809</v>
      </c>
      <c r="X1644" s="6">
        <v>637.05600000000004</v>
      </c>
      <c r="AE1644"/>
    </row>
    <row r="1645" spans="1:31" x14ac:dyDescent="0.25">
      <c r="A1645" t="s">
        <v>3452</v>
      </c>
      <c r="B1645" t="str">
        <f>VLOOKUP(Table6[[#This Row],[Customer_ID]],Table1[[Customer_ID]:[Name]],2,FALSE)</f>
        <v>Adam Cruz</v>
      </c>
      <c r="C1645" t="str">
        <f>VLOOKUP(Table6[[#This Row],[Customer_ID]],Table1[[Customer_ID]:[City]],5,FALSE)</f>
        <v>Brandonville</v>
      </c>
      <c r="D1645">
        <f>VLOOKUP(Table6[[#This Row],[Customer_ID]],Table1[],3,FALSE)</f>
        <v>60</v>
      </c>
      <c r="E1645" t="str">
        <f>VLOOKUP(Table6[[#This Row],[Customer_ID]],Table1[],4,FALSE)</f>
        <v>Female</v>
      </c>
      <c r="F1645" t="str">
        <f>VLOOKUP(Table6[[#This Row],[Customer_ID]],Table1[],6,FALSE)</f>
        <v>Georgia</v>
      </c>
      <c r="G1645" t="str">
        <f>VLOOKUP(Table6[[#This Row],[Customer_ID]],Table1[],8,FALSE)</f>
        <v>Platinum</v>
      </c>
      <c r="H1645" t="s">
        <v>78</v>
      </c>
      <c r="I1645" s="16">
        <v>45547</v>
      </c>
      <c r="J1645" t="s">
        <v>1703</v>
      </c>
      <c r="K1645" t="str">
        <f>VLOOKUP($J1645,'Product_Dim (2)'!$A$2:$G$101,{3,4,5,6},FALSE)</f>
        <v>Home</v>
      </c>
      <c r="L1645" t="str">
        <f>VLOOKUP($J1645,'Product_Dim (2)'!$A$2:$G$101,{4,5,6},FALSE)</f>
        <v>Kitchen</v>
      </c>
      <c r="M1645" s="6">
        <f t="array" ref="M1645">VLOOKUP($J1645,'Product_Dim (2)'!$A$2:$G$101,{6},FALSE)</f>
        <v>176.07</v>
      </c>
      <c r="N1645">
        <f>VLOOKUP($J1645,'Product_Dim (2)'!$A$2:$G$101,7,FALSE)</f>
        <v>82</v>
      </c>
      <c r="O1645" t="s">
        <v>1780</v>
      </c>
      <c r="P1645" t="str">
        <f>VLOOKUP($O1645,'Store_Dim (2)'!$A$2:$E$21,2,FALSE)</f>
        <v>Gardner, Humphrey and Contreras</v>
      </c>
      <c r="Q1645" t="str">
        <f>VLOOKUP(Table6[[#This Row],[Store_ID]],Table4[],3,FALSE)</f>
        <v>East</v>
      </c>
      <c r="R1645" t="str">
        <f>VLOOKUP(Table6[[#This Row],[Store_ID]],Table4[],4,FALSE)</f>
        <v>Johnsonville</v>
      </c>
      <c r="S1645" t="str">
        <f>VLOOKUP(Table6[[#This Row],[Store_ID]],Table4[],5,FALSE)</f>
        <v>Flagship</v>
      </c>
      <c r="T1645">
        <v>4</v>
      </c>
      <c r="U1645" s="6">
        <v>292.31</v>
      </c>
      <c r="V1645" s="10">
        <v>0.27</v>
      </c>
      <c r="W1645" t="s">
        <v>1809</v>
      </c>
      <c r="X1645" s="6">
        <v>853.54520000000002</v>
      </c>
      <c r="AE1645"/>
    </row>
    <row r="1646" spans="1:31" x14ac:dyDescent="0.25">
      <c r="A1646" t="s">
        <v>3453</v>
      </c>
      <c r="B1646" t="str">
        <f>VLOOKUP(Table6[[#This Row],[Customer_ID]],Table1[[Customer_ID]:[Name]],2,FALSE)</f>
        <v>Darrell Miller</v>
      </c>
      <c r="C1646" t="str">
        <f>VLOOKUP(Table6[[#This Row],[Customer_ID]],Table1[[Customer_ID]:[City]],5,FALSE)</f>
        <v>Port Carol</v>
      </c>
      <c r="D1646">
        <f>VLOOKUP(Table6[[#This Row],[Customer_ID]],Table1[],3,FALSE)</f>
        <v>59</v>
      </c>
      <c r="E1646" t="str">
        <f>VLOOKUP(Table6[[#This Row],[Customer_ID]],Table1[],4,FALSE)</f>
        <v>Female</v>
      </c>
      <c r="F1646" t="str">
        <f>VLOOKUP(Table6[[#This Row],[Customer_ID]],Table1[],6,FALSE)</f>
        <v>Florida</v>
      </c>
      <c r="G1646" t="str">
        <f>VLOOKUP(Table6[[#This Row],[Customer_ID]],Table1[],8,FALSE)</f>
        <v>Platinum</v>
      </c>
      <c r="H1646" t="s">
        <v>1496</v>
      </c>
      <c r="I1646" s="16">
        <v>45806</v>
      </c>
      <c r="J1646" t="s">
        <v>1532</v>
      </c>
      <c r="K1646" t="str">
        <f>VLOOKUP($J1646,'Product_Dim (2)'!$A$2:$G$101,{3,4,5,6},FALSE)</f>
        <v>Clothing</v>
      </c>
      <c r="L1646" t="str">
        <f>VLOOKUP($J1646,'Product_Dim (2)'!$A$2:$G$101,{4,5,6},FALSE)</f>
        <v>Outerwear</v>
      </c>
      <c r="M1646" s="6">
        <f t="array" ref="M1646">VLOOKUP($J1646,'Product_Dim (2)'!$A$2:$G$101,{6},FALSE)</f>
        <v>265.73266666666666</v>
      </c>
      <c r="N1646">
        <f>VLOOKUP($J1646,'Product_Dim (2)'!$A$2:$G$101,7,FALSE)</f>
        <v>352</v>
      </c>
      <c r="O1646" t="s">
        <v>1772</v>
      </c>
      <c r="P1646" t="str">
        <f>VLOOKUP($O1646,'Store_Dim (2)'!$A$2:$E$21,2,FALSE)</f>
        <v>Hill, Wagner and Ballard</v>
      </c>
      <c r="Q1646" t="str">
        <f>VLOOKUP(Table6[[#This Row],[Store_ID]],Table4[],3,FALSE)</f>
        <v>East</v>
      </c>
      <c r="R1646" t="str">
        <f>VLOOKUP(Table6[[#This Row],[Store_ID]],Table4[],4,FALSE)</f>
        <v>East Davidville</v>
      </c>
      <c r="S1646" t="str">
        <f>VLOOKUP(Table6[[#This Row],[Store_ID]],Table4[],5,FALSE)</f>
        <v>Online</v>
      </c>
      <c r="T1646">
        <v>1</v>
      </c>
      <c r="U1646" s="6">
        <v>948.33</v>
      </c>
      <c r="V1646" s="10">
        <v>0.11</v>
      </c>
      <c r="W1646" t="s">
        <v>1807</v>
      </c>
      <c r="X1646" s="6">
        <v>844.01370000000009</v>
      </c>
      <c r="AE1646"/>
    </row>
    <row r="1647" spans="1:31" x14ac:dyDescent="0.25">
      <c r="A1647" t="s">
        <v>3454</v>
      </c>
      <c r="B1647" t="str">
        <f>VLOOKUP(Table6[[#This Row],[Customer_ID]],Table1[[Customer_ID]:[Name]],2,FALSE)</f>
        <v>Ryan Moore</v>
      </c>
      <c r="C1647" t="str">
        <f>VLOOKUP(Table6[[#This Row],[Customer_ID]],Table1[[Customer_ID]:[City]],5,FALSE)</f>
        <v>Cartershire</v>
      </c>
      <c r="D1647">
        <f>VLOOKUP(Table6[[#This Row],[Customer_ID]],Table1[],3,FALSE)</f>
        <v>38</v>
      </c>
      <c r="E1647" t="str">
        <f>VLOOKUP(Table6[[#This Row],[Customer_ID]],Table1[],4,FALSE)</f>
        <v>Male</v>
      </c>
      <c r="F1647" t="str">
        <f>VLOOKUP(Table6[[#This Row],[Customer_ID]],Table1[],6,FALSE)</f>
        <v>Virginia</v>
      </c>
      <c r="G1647" t="str">
        <f>VLOOKUP(Table6[[#This Row],[Customer_ID]],Table1[],8,FALSE)</f>
        <v>Bronze</v>
      </c>
      <c r="H1647" t="s">
        <v>1066</v>
      </c>
      <c r="I1647" s="16">
        <v>45294</v>
      </c>
      <c r="J1647" t="s">
        <v>1609</v>
      </c>
      <c r="K1647" t="str">
        <f>VLOOKUP($J1647,'Product_Dim (2)'!$A$2:$G$101,{3,4,5,6},FALSE)</f>
        <v>Electronics</v>
      </c>
      <c r="L1647" t="str">
        <f>VLOOKUP($J1647,'Product_Dim (2)'!$A$2:$G$101,{4,5,6},FALSE)</f>
        <v>Mobile</v>
      </c>
      <c r="M1647" s="6">
        <f t="array" ref="M1647">VLOOKUP($J1647,'Product_Dim (2)'!$A$2:$G$101,{6},FALSE)</f>
        <v>326.06</v>
      </c>
      <c r="N1647">
        <f>VLOOKUP($J1647,'Product_Dim (2)'!$A$2:$G$101,7,FALSE)</f>
        <v>301</v>
      </c>
      <c r="O1647" t="s">
        <v>1756</v>
      </c>
      <c r="P1647" t="str">
        <f>VLOOKUP($O1647,'Store_Dim (2)'!$A$2:$E$21,2,FALSE)</f>
        <v>Gray Ltd</v>
      </c>
      <c r="Q1647" t="str">
        <f>VLOOKUP(Table6[[#This Row],[Store_ID]],Table4[],3,FALSE)</f>
        <v>North</v>
      </c>
      <c r="R1647" t="str">
        <f>VLOOKUP(Table6[[#This Row],[Store_ID]],Table4[],4,FALSE)</f>
        <v>New Michaelchester</v>
      </c>
      <c r="S1647" t="str">
        <f>VLOOKUP(Table6[[#This Row],[Store_ID]],Table4[],5,FALSE)</f>
        <v>Outlet</v>
      </c>
      <c r="T1647">
        <v>1</v>
      </c>
      <c r="U1647" s="6">
        <v>702.27</v>
      </c>
      <c r="V1647" s="10">
        <v>0.17</v>
      </c>
      <c r="W1647" t="s">
        <v>1812</v>
      </c>
      <c r="X1647" s="6">
        <v>582.88409999999999</v>
      </c>
      <c r="AE1647"/>
    </row>
    <row r="1648" spans="1:31" x14ac:dyDescent="0.25">
      <c r="A1648" t="s">
        <v>3455</v>
      </c>
      <c r="B1648" t="str">
        <f>VLOOKUP(Table6[[#This Row],[Customer_ID]],Table1[[Customer_ID]:[Name]],2,FALSE)</f>
        <v>James Gibbs</v>
      </c>
      <c r="C1648" t="str">
        <f>VLOOKUP(Table6[[#This Row],[Customer_ID]],Table1[[Customer_ID]:[City]],5,FALSE)</f>
        <v>Mooneyshire</v>
      </c>
      <c r="D1648">
        <f>VLOOKUP(Table6[[#This Row],[Customer_ID]],Table1[],3,FALSE)</f>
        <v>21</v>
      </c>
      <c r="E1648" t="str">
        <f>VLOOKUP(Table6[[#This Row],[Customer_ID]],Table1[],4,FALSE)</f>
        <v>Male</v>
      </c>
      <c r="F1648" t="str">
        <f>VLOOKUP(Table6[[#This Row],[Customer_ID]],Table1[],6,FALSE)</f>
        <v>Alaska</v>
      </c>
      <c r="G1648" t="str">
        <f>VLOOKUP(Table6[[#This Row],[Customer_ID]],Table1[],8,FALSE)</f>
        <v>Platinum</v>
      </c>
      <c r="H1648" t="s">
        <v>159</v>
      </c>
      <c r="I1648" s="16">
        <v>45875</v>
      </c>
      <c r="J1648" t="s">
        <v>1591</v>
      </c>
      <c r="K1648" t="str">
        <f>VLOOKUP($J1648,'Product_Dim (2)'!$A$2:$G$101,{3,4,5,6},FALSE)</f>
        <v>Home</v>
      </c>
      <c r="L1648" t="str">
        <f>VLOOKUP($J1648,'Product_Dim (2)'!$A$2:$G$101,{4,5,6},FALSE)</f>
        <v>Kitchen</v>
      </c>
      <c r="M1648" s="6">
        <f t="array" ref="M1648">VLOOKUP($J1648,'Product_Dim (2)'!$A$2:$G$101,{6},FALSE)</f>
        <v>19.52</v>
      </c>
      <c r="N1648">
        <f>VLOOKUP($J1648,'Product_Dim (2)'!$A$2:$G$101,7,FALSE)</f>
        <v>57</v>
      </c>
      <c r="O1648" t="s">
        <v>1749</v>
      </c>
      <c r="P1648" t="str">
        <f>VLOOKUP($O1648,'Store_Dim (2)'!$A$2:$E$21,2,FALSE)</f>
        <v>Johnson-Wright</v>
      </c>
      <c r="Q1648" t="str">
        <f>VLOOKUP(Table6[[#This Row],[Store_ID]],Table4[],3,FALSE)</f>
        <v>North</v>
      </c>
      <c r="R1648" t="str">
        <f>VLOOKUP(Table6[[#This Row],[Store_ID]],Table4[],4,FALSE)</f>
        <v>Hoodberg</v>
      </c>
      <c r="S1648" t="str">
        <f>VLOOKUP(Table6[[#This Row],[Store_ID]],Table4[],5,FALSE)</f>
        <v>Outlet</v>
      </c>
      <c r="T1648">
        <v>2</v>
      </c>
      <c r="U1648" s="6">
        <v>379.28</v>
      </c>
      <c r="V1648" s="10">
        <v>0.26</v>
      </c>
      <c r="W1648" t="s">
        <v>1807</v>
      </c>
      <c r="X1648" s="6">
        <v>561.33439999999996</v>
      </c>
      <c r="AE1648"/>
    </row>
    <row r="1649" spans="1:31" x14ac:dyDescent="0.25">
      <c r="A1649" t="s">
        <v>3456</v>
      </c>
      <c r="B1649" t="str">
        <f>VLOOKUP(Table6[[#This Row],[Customer_ID]],Table1[[Customer_ID]:[Name]],2,FALSE)</f>
        <v>Miguel Reynolds</v>
      </c>
      <c r="C1649" t="str">
        <f>VLOOKUP(Table6[[#This Row],[Customer_ID]],Table1[[Customer_ID]:[City]],5,FALSE)</f>
        <v>Taylorberg</v>
      </c>
      <c r="D1649">
        <f>VLOOKUP(Table6[[#This Row],[Customer_ID]],Table1[],3,FALSE)</f>
        <v>57</v>
      </c>
      <c r="E1649" t="str">
        <f>VLOOKUP(Table6[[#This Row],[Customer_ID]],Table1[],4,FALSE)</f>
        <v>Female</v>
      </c>
      <c r="F1649" t="str">
        <f>VLOOKUP(Table6[[#This Row],[Customer_ID]],Table1[],6,FALSE)</f>
        <v>Ohio</v>
      </c>
      <c r="G1649" t="str">
        <f>VLOOKUP(Table6[[#This Row],[Customer_ID]],Table1[],8,FALSE)</f>
        <v>Gold</v>
      </c>
      <c r="H1649" t="s">
        <v>447</v>
      </c>
      <c r="I1649" s="16">
        <v>45669</v>
      </c>
      <c r="J1649" t="s">
        <v>1625</v>
      </c>
      <c r="K1649" t="str">
        <f>VLOOKUP($J1649,'Product_Dim (2)'!$A$2:$G$101,{3,4,5,6},FALSE)</f>
        <v>Beauty</v>
      </c>
      <c r="L1649" t="str">
        <f>VLOOKUP($J1649,'Product_Dim (2)'!$A$2:$G$101,{4,5,6},FALSE)</f>
        <v>Makeup</v>
      </c>
      <c r="M1649" s="6">
        <f t="array" ref="M1649">VLOOKUP($J1649,'Product_Dim (2)'!$A$2:$G$101,{6},FALSE)</f>
        <v>250.41615384615383</v>
      </c>
      <c r="N1649">
        <f>VLOOKUP($J1649,'Product_Dim (2)'!$A$2:$G$101,7,FALSE)</f>
        <v>431</v>
      </c>
      <c r="O1649" t="s">
        <v>1735</v>
      </c>
      <c r="P1649" t="str">
        <f>VLOOKUP($O1649,'Store_Dim (2)'!$A$2:$E$21,2,FALSE)</f>
        <v>Rivera-Warner</v>
      </c>
      <c r="Q1649" t="str">
        <f>VLOOKUP(Table6[[#This Row],[Store_ID]],Table4[],3,FALSE)</f>
        <v>East</v>
      </c>
      <c r="R1649" t="str">
        <f>VLOOKUP(Table6[[#This Row],[Store_ID]],Table4[],4,FALSE)</f>
        <v>Washingtonfurt</v>
      </c>
      <c r="S1649" t="str">
        <f>VLOOKUP(Table6[[#This Row],[Store_ID]],Table4[],5,FALSE)</f>
        <v>Flagship</v>
      </c>
      <c r="T1649">
        <v>4</v>
      </c>
      <c r="U1649" s="6">
        <v>92.35</v>
      </c>
      <c r="V1649" s="10">
        <v>0.15</v>
      </c>
      <c r="W1649" t="s">
        <v>1807</v>
      </c>
      <c r="X1649" s="6">
        <v>313.99</v>
      </c>
      <c r="AE1649"/>
    </row>
    <row r="1650" spans="1:31" x14ac:dyDescent="0.25">
      <c r="A1650" t="s">
        <v>3457</v>
      </c>
      <c r="B1650" t="str">
        <f>VLOOKUP(Table6[[#This Row],[Customer_ID]],Table1[[Customer_ID]:[Name]],2,FALSE)</f>
        <v>Jordan Wells</v>
      </c>
      <c r="C1650" t="str">
        <f>VLOOKUP(Table6[[#This Row],[Customer_ID]],Table1[[Customer_ID]:[City]],5,FALSE)</f>
        <v xml:space="preserve">Phillipschester   </v>
      </c>
      <c r="D1650">
        <f>VLOOKUP(Table6[[#This Row],[Customer_ID]],Table1[],3,FALSE)</f>
        <v>47</v>
      </c>
      <c r="E1650" t="str">
        <f>VLOOKUP(Table6[[#This Row],[Customer_ID]],Table1[],4,FALSE)</f>
        <v>Female</v>
      </c>
      <c r="F1650" t="str">
        <f>VLOOKUP(Table6[[#This Row],[Customer_ID]],Table1[],6,FALSE)</f>
        <v>New Jersey</v>
      </c>
      <c r="G1650" t="str">
        <f>VLOOKUP(Table6[[#This Row],[Customer_ID]],Table1[],8,FALSE)</f>
        <v>Gold</v>
      </c>
      <c r="H1650" t="s">
        <v>705</v>
      </c>
      <c r="I1650" s="16">
        <v>45606</v>
      </c>
      <c r="J1650" t="s">
        <v>1609</v>
      </c>
      <c r="K1650" t="str">
        <f>VLOOKUP($J1650,'Product_Dim (2)'!$A$2:$G$101,{3,4,5,6},FALSE)</f>
        <v>Electronics</v>
      </c>
      <c r="L1650" t="str">
        <f>VLOOKUP($J1650,'Product_Dim (2)'!$A$2:$G$101,{4,5,6},FALSE)</f>
        <v>Mobile</v>
      </c>
      <c r="M1650" s="6">
        <f t="array" ref="M1650">VLOOKUP($J1650,'Product_Dim (2)'!$A$2:$G$101,{6},FALSE)</f>
        <v>326.06</v>
      </c>
      <c r="N1650">
        <f>VLOOKUP($J1650,'Product_Dim (2)'!$A$2:$G$101,7,FALSE)</f>
        <v>301</v>
      </c>
      <c r="O1650" t="s">
        <v>1777</v>
      </c>
      <c r="P1650" t="str">
        <f>VLOOKUP($O1650,'Store_Dim (2)'!$A$2:$E$21,2,FALSE)</f>
        <v>Thomas, Bridges and Harris</v>
      </c>
      <c r="Q1650" t="str">
        <f>VLOOKUP(Table6[[#This Row],[Store_ID]],Table4[],3,FALSE)</f>
        <v>North</v>
      </c>
      <c r="R1650" t="str">
        <f>VLOOKUP(Table6[[#This Row],[Store_ID]],Table4[],4,FALSE)</f>
        <v>Sabrinatown</v>
      </c>
      <c r="S1650" t="str">
        <f>VLOOKUP(Table6[[#This Row],[Store_ID]],Table4[],5,FALSE)</f>
        <v>Online</v>
      </c>
      <c r="T1650">
        <v>4</v>
      </c>
      <c r="U1650" s="6">
        <v>721.54</v>
      </c>
      <c r="V1650" s="10">
        <v>0.21</v>
      </c>
      <c r="W1650" t="s">
        <v>1807</v>
      </c>
      <c r="X1650" s="6">
        <v>2280.0664000000002</v>
      </c>
      <c r="AE1650"/>
    </row>
    <row r="1651" spans="1:31" x14ac:dyDescent="0.25">
      <c r="A1651" t="s">
        <v>3458</v>
      </c>
      <c r="B1651" t="str">
        <f>VLOOKUP(Table6[[#This Row],[Customer_ID]],Table1[[Customer_ID]:[Name]],2,FALSE)</f>
        <v>Sharon Brown</v>
      </c>
      <c r="C1651" t="str">
        <f>VLOOKUP(Table6[[#This Row],[Customer_ID]],Table1[[Customer_ID]:[City]],5,FALSE)</f>
        <v>East Andrea</v>
      </c>
      <c r="D1651">
        <f>VLOOKUP(Table6[[#This Row],[Customer_ID]],Table1[],3,FALSE)</f>
        <v>37</v>
      </c>
      <c r="E1651" t="str">
        <f>VLOOKUP(Table6[[#This Row],[Customer_ID]],Table1[],4,FALSE)</f>
        <v>Female</v>
      </c>
      <c r="F1651" t="str">
        <f>VLOOKUP(Table6[[#This Row],[Customer_ID]],Table1[],6,FALSE)</f>
        <v>Michigan</v>
      </c>
      <c r="G1651" t="str">
        <f>VLOOKUP(Table6[[#This Row],[Customer_ID]],Table1[],8,FALSE)</f>
        <v>Gold</v>
      </c>
      <c r="H1651" t="s">
        <v>199</v>
      </c>
      <c r="I1651" s="16">
        <v>45787</v>
      </c>
      <c r="J1651" t="s">
        <v>1607</v>
      </c>
      <c r="K1651" t="str">
        <f>VLOOKUP($J1651,'Product_Dim (2)'!$A$2:$G$101,{3,4,5,6},FALSE)</f>
        <v>Sports</v>
      </c>
      <c r="L1651" t="str">
        <f>VLOOKUP($J1651,'Product_Dim (2)'!$A$2:$G$101,{4,5,6},FALSE)</f>
        <v>Outdoor</v>
      </c>
      <c r="M1651" s="6">
        <f t="array" ref="M1651">VLOOKUP($J1651,'Product_Dim (2)'!$A$2:$G$101,{6},FALSE)</f>
        <v>135.61000000000001</v>
      </c>
      <c r="N1651">
        <f>VLOOKUP($J1651,'Product_Dim (2)'!$A$2:$G$101,7,FALSE)</f>
        <v>394</v>
      </c>
      <c r="O1651" t="s">
        <v>1769</v>
      </c>
      <c r="P1651" t="str">
        <f>VLOOKUP($O1651,'Store_Dim (2)'!$A$2:$E$21,2,FALSE)</f>
        <v>Moore, Padilla and Butler</v>
      </c>
      <c r="Q1651" t="str">
        <f>VLOOKUP(Table6[[#This Row],[Store_ID]],Table4[],3,FALSE)</f>
        <v>South</v>
      </c>
      <c r="R1651" t="str">
        <f>VLOOKUP(Table6[[#This Row],[Store_ID]],Table4[],4,FALSE)</f>
        <v>East Johnstad</v>
      </c>
      <c r="S1651" t="str">
        <f>VLOOKUP(Table6[[#This Row],[Store_ID]],Table4[],5,FALSE)</f>
        <v>Flagship</v>
      </c>
      <c r="T1651">
        <v>1</v>
      </c>
      <c r="U1651" s="6">
        <v>228.69</v>
      </c>
      <c r="V1651" s="10">
        <v>0.14000000000000001</v>
      </c>
      <c r="W1651" t="s">
        <v>1807</v>
      </c>
      <c r="X1651" s="6">
        <v>196.67339999999999</v>
      </c>
      <c r="AE1651"/>
    </row>
    <row r="1652" spans="1:31" x14ac:dyDescent="0.25">
      <c r="A1652" t="s">
        <v>3459</v>
      </c>
      <c r="B1652" t="str">
        <f>VLOOKUP(Table6[[#This Row],[Customer_ID]],Table1[[Customer_ID]:[Name]],2,FALSE)</f>
        <v>Carlos Flores</v>
      </c>
      <c r="C1652" t="str">
        <f>VLOOKUP(Table6[[#This Row],[Customer_ID]],Table1[[Customer_ID]:[City]],5,FALSE)</f>
        <v>North Johnfurt</v>
      </c>
      <c r="D1652">
        <f>VLOOKUP(Table6[[#This Row],[Customer_ID]],Table1[],3,FALSE)</f>
        <v>20</v>
      </c>
      <c r="E1652" t="str">
        <f>VLOOKUP(Table6[[#This Row],[Customer_ID]],Table1[],4,FALSE)</f>
        <v>Male</v>
      </c>
      <c r="F1652" t="str">
        <f>VLOOKUP(Table6[[#This Row],[Customer_ID]],Table1[],6,FALSE)</f>
        <v>Washington</v>
      </c>
      <c r="G1652" t="str">
        <f>VLOOKUP(Table6[[#This Row],[Customer_ID]],Table1[],8,FALSE)</f>
        <v>Gold</v>
      </c>
      <c r="H1652" t="s">
        <v>1100</v>
      </c>
      <c r="I1652" s="16">
        <v>45929</v>
      </c>
      <c r="J1652" t="s">
        <v>1637</v>
      </c>
      <c r="K1652" t="str">
        <f>VLOOKUP($J1652,'Product_Dim (2)'!$A$2:$G$101,{3,4,5,6},FALSE)</f>
        <v>Clothing</v>
      </c>
      <c r="L1652" t="str">
        <f>VLOOKUP($J1652,'Product_Dim (2)'!$A$2:$G$101,{4,5,6},FALSE)</f>
        <v>Bottoms</v>
      </c>
      <c r="M1652" s="6">
        <f t="array" ref="M1652">VLOOKUP($J1652,'Product_Dim (2)'!$A$2:$G$101,{6},FALSE)</f>
        <v>386.56</v>
      </c>
      <c r="N1652">
        <f>VLOOKUP($J1652,'Product_Dim (2)'!$A$2:$G$101,7,FALSE)</f>
        <v>125</v>
      </c>
      <c r="O1652" t="s">
        <v>1772</v>
      </c>
      <c r="P1652" t="str">
        <f>VLOOKUP($O1652,'Store_Dim (2)'!$A$2:$E$21,2,FALSE)</f>
        <v>Hill, Wagner and Ballard</v>
      </c>
      <c r="Q1652" t="str">
        <f>VLOOKUP(Table6[[#This Row],[Store_ID]],Table4[],3,FALSE)</f>
        <v>East</v>
      </c>
      <c r="R1652" t="str">
        <f>VLOOKUP(Table6[[#This Row],[Store_ID]],Table4[],4,FALSE)</f>
        <v>East Davidville</v>
      </c>
      <c r="S1652" t="str">
        <f>VLOOKUP(Table6[[#This Row],[Store_ID]],Table4[],5,FALSE)</f>
        <v>Online</v>
      </c>
      <c r="T1652">
        <v>1</v>
      </c>
      <c r="U1652" s="6">
        <v>899.09</v>
      </c>
      <c r="V1652" s="10">
        <v>0.2</v>
      </c>
      <c r="W1652" t="s">
        <v>1809</v>
      </c>
      <c r="X1652" s="6">
        <v>719.27200000000005</v>
      </c>
      <c r="AE1652"/>
    </row>
    <row r="1653" spans="1:31" x14ac:dyDescent="0.25">
      <c r="A1653" t="s">
        <v>3460</v>
      </c>
      <c r="B1653" t="str">
        <f>VLOOKUP(Table6[[#This Row],[Customer_ID]],Table1[[Customer_ID]:[Name]],2,FALSE)</f>
        <v>Andrew Mason</v>
      </c>
      <c r="C1653" t="str">
        <f>VLOOKUP(Table6[[#This Row],[Customer_ID]],Table1[[Customer_ID]:[City]],5,FALSE)</f>
        <v>North Michael</v>
      </c>
      <c r="D1653">
        <f>VLOOKUP(Table6[[#This Row],[Customer_ID]],Table1[],3,FALSE)</f>
        <v>52</v>
      </c>
      <c r="E1653" t="str">
        <f>VLOOKUP(Table6[[#This Row],[Customer_ID]],Table1[],4,FALSE)</f>
        <v>Female</v>
      </c>
      <c r="F1653" t="str">
        <f>VLOOKUP(Table6[[#This Row],[Customer_ID]],Table1[],6,FALSE)</f>
        <v>Iowa</v>
      </c>
      <c r="G1653" t="str">
        <f>VLOOKUP(Table6[[#This Row],[Customer_ID]],Table1[],8,FALSE)</f>
        <v>Bronze</v>
      </c>
      <c r="H1653" t="s">
        <v>1186</v>
      </c>
      <c r="I1653" s="16">
        <v>45379</v>
      </c>
      <c r="J1653" t="s">
        <v>1545</v>
      </c>
      <c r="K1653" t="str">
        <f>VLOOKUP($J1653,'Product_Dim (2)'!$A$2:$G$101,{3,4,5,6},FALSE)</f>
        <v>Electronics</v>
      </c>
      <c r="L1653" t="str">
        <f>VLOOKUP($J1653,'Product_Dim (2)'!$A$2:$G$101,{4,5,6},FALSE)</f>
        <v>Audio</v>
      </c>
      <c r="M1653" s="6">
        <f t="array" ref="M1653">VLOOKUP($J1653,'Product_Dim (2)'!$A$2:$G$101,{6},FALSE)</f>
        <v>439.07</v>
      </c>
      <c r="N1653">
        <f>VLOOKUP($J1653,'Product_Dim (2)'!$A$2:$G$101,7,FALSE)</f>
        <v>142</v>
      </c>
      <c r="O1653" t="s">
        <v>1765</v>
      </c>
      <c r="P1653" t="str">
        <f>VLOOKUP($O1653,'Store_Dim (2)'!$A$2:$E$21,2,FALSE)</f>
        <v>Bean, Jones and Park</v>
      </c>
      <c r="Q1653" t="str">
        <f>VLOOKUP(Table6[[#This Row],[Store_ID]],Table4[],3,FALSE)</f>
        <v>West</v>
      </c>
      <c r="R1653" t="str">
        <f>VLOOKUP(Table6[[#This Row],[Store_ID]],Table4[],4,FALSE)</f>
        <v>Thompsonborough</v>
      </c>
      <c r="S1653" t="str">
        <f>VLOOKUP(Table6[[#This Row],[Store_ID]],Table4[],5,FALSE)</f>
        <v>Online</v>
      </c>
      <c r="T1653">
        <v>4</v>
      </c>
      <c r="U1653" s="6">
        <v>195.75</v>
      </c>
      <c r="V1653" s="10">
        <v>0.17</v>
      </c>
      <c r="W1653" t="s">
        <v>1807</v>
      </c>
      <c r="X1653" s="6">
        <v>649.89</v>
      </c>
      <c r="AE1653"/>
    </row>
    <row r="1654" spans="1:31" x14ac:dyDescent="0.25">
      <c r="A1654" t="s">
        <v>3461</v>
      </c>
      <c r="B1654" t="str">
        <f>VLOOKUP(Table6[[#This Row],[Customer_ID]],Table1[[Customer_ID]:[Name]],2,FALSE)</f>
        <v>Jeanette Nichols</v>
      </c>
      <c r="C1654" t="str">
        <f>VLOOKUP(Table6[[#This Row],[Customer_ID]],Table1[[Customer_ID]:[City]],5,FALSE)</f>
        <v>Aguilarland</v>
      </c>
      <c r="D1654">
        <f>VLOOKUP(Table6[[#This Row],[Customer_ID]],Table1[],3,FALSE)</f>
        <v>28</v>
      </c>
      <c r="E1654" t="str">
        <f>VLOOKUP(Table6[[#This Row],[Customer_ID]],Table1[],4,FALSE)</f>
        <v>Male</v>
      </c>
      <c r="F1654" t="str">
        <f>VLOOKUP(Table6[[#This Row],[Customer_ID]],Table1[],6,FALSE)</f>
        <v>North Carolina</v>
      </c>
      <c r="G1654" t="str">
        <f>VLOOKUP(Table6[[#This Row],[Customer_ID]],Table1[],8,FALSE)</f>
        <v>Platinum</v>
      </c>
      <c r="H1654" t="s">
        <v>1306</v>
      </c>
      <c r="I1654" s="16">
        <v>45532</v>
      </c>
      <c r="J1654" t="s">
        <v>1717</v>
      </c>
      <c r="K1654" t="str">
        <f>VLOOKUP($J1654,'Product_Dim (2)'!$A$2:$G$101,{3,4,5,6},FALSE)</f>
        <v>Electronics</v>
      </c>
      <c r="L1654" t="str">
        <f>VLOOKUP($J1654,'Product_Dim (2)'!$A$2:$G$101,{4,5,6},FALSE)</f>
        <v>Computer</v>
      </c>
      <c r="M1654" s="6">
        <f t="array" ref="M1654">VLOOKUP($J1654,'Product_Dim (2)'!$A$2:$G$101,{6},FALSE)</f>
        <v>377.52</v>
      </c>
      <c r="N1654">
        <f>VLOOKUP($J1654,'Product_Dim (2)'!$A$2:$G$101,7,FALSE)</f>
        <v>485</v>
      </c>
      <c r="O1654" t="s">
        <v>1784</v>
      </c>
      <c r="P1654" t="str">
        <f>VLOOKUP($O1654,'Store_Dim (2)'!$A$2:$E$21,2,FALSE)</f>
        <v>Shelton PLC</v>
      </c>
      <c r="Q1654" t="str">
        <f>VLOOKUP(Table6[[#This Row],[Store_ID]],Table4[],3,FALSE)</f>
        <v>North</v>
      </c>
      <c r="R1654" t="str">
        <f>VLOOKUP(Table6[[#This Row],[Store_ID]],Table4[],4,FALSE)</f>
        <v>East Jenniferstad</v>
      </c>
      <c r="S1654" t="str">
        <f>VLOOKUP(Table6[[#This Row],[Store_ID]],Table4[],5,FALSE)</f>
        <v>Flagship</v>
      </c>
      <c r="T1654">
        <v>3</v>
      </c>
      <c r="U1654" s="6">
        <v>199.13</v>
      </c>
      <c r="V1654" s="10">
        <v>0.24</v>
      </c>
      <c r="W1654" t="s">
        <v>1807</v>
      </c>
      <c r="X1654" s="6">
        <v>454.01639999999998</v>
      </c>
      <c r="AE1654"/>
    </row>
    <row r="1655" spans="1:31" x14ac:dyDescent="0.25">
      <c r="A1655" t="s">
        <v>3462</v>
      </c>
      <c r="B1655" t="str">
        <f>VLOOKUP(Table6[[#This Row],[Customer_ID]],Table1[[Customer_ID]:[Name]],2,FALSE)</f>
        <v>John Lawson</v>
      </c>
      <c r="C1655" t="str">
        <f>VLOOKUP(Table6[[#This Row],[Customer_ID]],Table1[[Customer_ID]:[City]],5,FALSE)</f>
        <v>New Juliemouth</v>
      </c>
      <c r="D1655">
        <f>VLOOKUP(Table6[[#This Row],[Customer_ID]],Table1[],3,FALSE)</f>
        <v>41</v>
      </c>
      <c r="E1655" t="str">
        <f>VLOOKUP(Table6[[#This Row],[Customer_ID]],Table1[],4,FALSE)</f>
        <v>Female</v>
      </c>
      <c r="F1655" t="str">
        <f>VLOOKUP(Table6[[#This Row],[Customer_ID]],Table1[],6,FALSE)</f>
        <v>North Carolina</v>
      </c>
      <c r="G1655" t="str">
        <f>VLOOKUP(Table6[[#This Row],[Customer_ID]],Table1[],8,FALSE)</f>
        <v>Platinum</v>
      </c>
      <c r="H1655" t="s">
        <v>530</v>
      </c>
      <c r="I1655" s="16">
        <v>45466</v>
      </c>
      <c r="J1655" t="s">
        <v>1575</v>
      </c>
      <c r="K1655" t="str">
        <f>VLOOKUP($J1655,'Product_Dim (2)'!$A$2:$G$101,{3,4,5,6},FALSE)</f>
        <v>Sports</v>
      </c>
      <c r="L1655" t="str">
        <f>VLOOKUP($J1655,'Product_Dim (2)'!$A$2:$G$101,{4,5,6},FALSE)</f>
        <v>Equipment</v>
      </c>
      <c r="M1655" s="6">
        <f t="array" ref="M1655">VLOOKUP($J1655,'Product_Dim (2)'!$A$2:$G$101,{6},FALSE)</f>
        <v>484.62</v>
      </c>
      <c r="N1655">
        <f>VLOOKUP($J1655,'Product_Dim (2)'!$A$2:$G$101,7,FALSE)</f>
        <v>432</v>
      </c>
      <c r="O1655" t="s">
        <v>1782</v>
      </c>
      <c r="P1655" t="str">
        <f>VLOOKUP($O1655,'Store_Dim (2)'!$A$2:$E$21,2,FALSE)</f>
        <v>Mcdonald Inc</v>
      </c>
      <c r="Q1655" t="str">
        <f>VLOOKUP(Table6[[#This Row],[Store_ID]],Table4[],3,FALSE)</f>
        <v>South</v>
      </c>
      <c r="R1655" t="str">
        <f>VLOOKUP(Table6[[#This Row],[Store_ID]],Table4[],4,FALSE)</f>
        <v>Christopherland</v>
      </c>
      <c r="S1655" t="str">
        <f>VLOOKUP(Table6[[#This Row],[Store_ID]],Table4[],5,FALSE)</f>
        <v>Outlet</v>
      </c>
      <c r="T1655">
        <v>2</v>
      </c>
      <c r="U1655" s="6">
        <v>833.62</v>
      </c>
      <c r="V1655" s="10">
        <v>0.18</v>
      </c>
      <c r="W1655" t="s">
        <v>1807</v>
      </c>
      <c r="X1655" s="6">
        <v>1367.1368</v>
      </c>
      <c r="AE1655"/>
    </row>
    <row r="1656" spans="1:31" x14ac:dyDescent="0.25">
      <c r="A1656" t="s">
        <v>3463</v>
      </c>
      <c r="B1656" t="str">
        <f>VLOOKUP(Table6[[#This Row],[Customer_ID]],Table1[[Customer_ID]:[Name]],2,FALSE)</f>
        <v>Jessica Castro</v>
      </c>
      <c r="C1656" t="str">
        <f>VLOOKUP(Table6[[#This Row],[Customer_ID]],Table1[[Customer_ID]:[City]],5,FALSE)</f>
        <v>West Markton</v>
      </c>
      <c r="D1656">
        <f>VLOOKUP(Table6[[#This Row],[Customer_ID]],Table1[],3,FALSE)</f>
        <v>32</v>
      </c>
      <c r="E1656" t="str">
        <f>VLOOKUP(Table6[[#This Row],[Customer_ID]],Table1[],4,FALSE)</f>
        <v>Male</v>
      </c>
      <c r="F1656" t="str">
        <f>VLOOKUP(Table6[[#This Row],[Customer_ID]],Table1[],6,FALSE)</f>
        <v>Massachusetts</v>
      </c>
      <c r="G1656" t="str">
        <f>VLOOKUP(Table6[[#This Row],[Customer_ID]],Table1[],8,FALSE)</f>
        <v>Bronze</v>
      </c>
      <c r="H1656" t="s">
        <v>1472</v>
      </c>
      <c r="I1656" s="16">
        <v>45395</v>
      </c>
      <c r="J1656" t="s">
        <v>1681</v>
      </c>
      <c r="K1656" t="str">
        <f>VLOOKUP($J1656,'Product_Dim (2)'!$A$2:$G$101,{3,4,5,6},FALSE)</f>
        <v>Clothing</v>
      </c>
      <c r="L1656" t="str">
        <f>VLOOKUP($J1656,'Product_Dim (2)'!$A$2:$G$101,{4,5,6},FALSE)</f>
        <v>Footwear</v>
      </c>
      <c r="M1656" s="6">
        <f t="array" ref="M1656">VLOOKUP($J1656,'Product_Dim (2)'!$A$2:$G$101,{6},FALSE)</f>
        <v>158.13999999999999</v>
      </c>
      <c r="N1656">
        <f>VLOOKUP($J1656,'Product_Dim (2)'!$A$2:$G$101,7,FALSE)</f>
        <v>82</v>
      </c>
      <c r="O1656" t="s">
        <v>1735</v>
      </c>
      <c r="P1656" t="str">
        <f>VLOOKUP($O1656,'Store_Dim (2)'!$A$2:$E$21,2,FALSE)</f>
        <v>Rivera-Warner</v>
      </c>
      <c r="Q1656" t="str">
        <f>VLOOKUP(Table6[[#This Row],[Store_ID]],Table4[],3,FALSE)</f>
        <v>East</v>
      </c>
      <c r="R1656" t="str">
        <f>VLOOKUP(Table6[[#This Row],[Store_ID]],Table4[],4,FALSE)</f>
        <v>Washingtonfurt</v>
      </c>
      <c r="S1656" t="str">
        <f>VLOOKUP(Table6[[#This Row],[Store_ID]],Table4[],5,FALSE)</f>
        <v>Flagship</v>
      </c>
      <c r="T1656">
        <v>1</v>
      </c>
      <c r="U1656" s="6">
        <v>676.26</v>
      </c>
      <c r="V1656" s="10">
        <v>0.14000000000000001</v>
      </c>
      <c r="W1656" t="s">
        <v>1807</v>
      </c>
      <c r="X1656" s="6">
        <v>581.58359999999993</v>
      </c>
      <c r="AE1656"/>
    </row>
    <row r="1657" spans="1:31" x14ac:dyDescent="0.25">
      <c r="A1657" t="s">
        <v>3464</v>
      </c>
      <c r="B1657" t="str">
        <f>VLOOKUP(Table6[[#This Row],[Customer_ID]],Table1[[Customer_ID]:[Name]],2,FALSE)</f>
        <v>Mike Jennings</v>
      </c>
      <c r="C1657" t="str">
        <f>VLOOKUP(Table6[[#This Row],[Customer_ID]],Table1[[Customer_ID]:[City]],5,FALSE)</f>
        <v>Fostermouth</v>
      </c>
      <c r="D1657">
        <f>VLOOKUP(Table6[[#This Row],[Customer_ID]],Table1[],3,FALSE)</f>
        <v>48</v>
      </c>
      <c r="E1657" t="str">
        <f>VLOOKUP(Table6[[#This Row],[Customer_ID]],Table1[],4,FALSE)</f>
        <v>Female</v>
      </c>
      <c r="F1657" t="str">
        <f>VLOOKUP(Table6[[#This Row],[Customer_ID]],Table1[],6,FALSE)</f>
        <v>Arizona</v>
      </c>
      <c r="G1657" t="str">
        <f>VLOOKUP(Table6[[#This Row],[Customer_ID]],Table1[],8,FALSE)</f>
        <v>Gold</v>
      </c>
      <c r="H1657" t="s">
        <v>130</v>
      </c>
      <c r="I1657" s="16">
        <v>45708</v>
      </c>
      <c r="J1657" t="s">
        <v>1651</v>
      </c>
      <c r="K1657" t="str">
        <f>VLOOKUP($J1657,'Product_Dim (2)'!$A$2:$G$101,{3,4,5,6},FALSE)</f>
        <v>Beauty</v>
      </c>
      <c r="L1657" t="str">
        <f>VLOOKUP($J1657,'Product_Dim (2)'!$A$2:$G$101,{4,5,6},FALSE)</f>
        <v>Fragrance</v>
      </c>
      <c r="M1657" s="6">
        <f t="array" ref="M1657">VLOOKUP($J1657,'Product_Dim (2)'!$A$2:$G$101,{6},FALSE)</f>
        <v>482.75</v>
      </c>
      <c r="N1657">
        <f>VLOOKUP($J1657,'Product_Dim (2)'!$A$2:$G$101,7,FALSE)</f>
        <v>444</v>
      </c>
      <c r="O1657" t="s">
        <v>1769</v>
      </c>
      <c r="P1657" t="str">
        <f>VLOOKUP($O1657,'Store_Dim (2)'!$A$2:$E$21,2,FALSE)</f>
        <v>Moore, Padilla and Butler</v>
      </c>
      <c r="Q1657" t="str">
        <f>VLOOKUP(Table6[[#This Row],[Store_ID]],Table4[],3,FALSE)</f>
        <v>South</v>
      </c>
      <c r="R1657" t="str">
        <f>VLOOKUP(Table6[[#This Row],[Store_ID]],Table4[],4,FALSE)</f>
        <v>East Johnstad</v>
      </c>
      <c r="S1657" t="str">
        <f>VLOOKUP(Table6[[#This Row],[Store_ID]],Table4[],5,FALSE)</f>
        <v>Flagship</v>
      </c>
      <c r="T1657">
        <v>2</v>
      </c>
      <c r="U1657" s="6">
        <v>666.49</v>
      </c>
      <c r="V1657" s="10">
        <v>0.06</v>
      </c>
      <c r="W1657" t="s">
        <v>1807</v>
      </c>
      <c r="X1657" s="6">
        <v>1253.0011999999999</v>
      </c>
      <c r="AE1657"/>
    </row>
    <row r="1658" spans="1:31" x14ac:dyDescent="0.25">
      <c r="A1658" t="s">
        <v>3465</v>
      </c>
      <c r="B1658" t="str">
        <f>VLOOKUP(Table6[[#This Row],[Customer_ID]],Table1[[Customer_ID]:[Name]],2,FALSE)</f>
        <v>Justin Johnson</v>
      </c>
      <c r="C1658" t="str">
        <f>VLOOKUP(Table6[[#This Row],[Customer_ID]],Table1[[Customer_ID]:[City]],5,FALSE)</f>
        <v>Hughesview</v>
      </c>
      <c r="D1658">
        <f>VLOOKUP(Table6[[#This Row],[Customer_ID]],Table1[],3,FALSE)</f>
        <v>35</v>
      </c>
      <c r="E1658" t="str">
        <f>VLOOKUP(Table6[[#This Row],[Customer_ID]],Table1[],4,FALSE)</f>
        <v>Male</v>
      </c>
      <c r="F1658" t="str">
        <f>VLOOKUP(Table6[[#This Row],[Customer_ID]],Table1[],6,FALSE)</f>
        <v>Iowa</v>
      </c>
      <c r="G1658" t="str">
        <f>VLOOKUP(Table6[[#This Row],[Customer_ID]],Table1[],8,FALSE)</f>
        <v>Gold</v>
      </c>
      <c r="H1658" t="s">
        <v>1403</v>
      </c>
      <c r="I1658" s="16">
        <v>45735</v>
      </c>
      <c r="J1658" t="s">
        <v>1561</v>
      </c>
      <c r="K1658" t="str">
        <f>VLOOKUP($J1658,'Product_Dim (2)'!$A$2:$G$101,{3,4,5,6},FALSE)</f>
        <v>Electronics</v>
      </c>
      <c r="L1658" t="str">
        <f>VLOOKUP($J1658,'Product_Dim (2)'!$A$2:$G$101,{4,5,6},FALSE)</f>
        <v>Appliances</v>
      </c>
      <c r="M1658" s="6">
        <f t="array" ref="M1658">VLOOKUP($J1658,'Product_Dim (2)'!$A$2:$G$101,{6},FALSE)</f>
        <v>465.34</v>
      </c>
      <c r="N1658">
        <f>VLOOKUP($J1658,'Product_Dim (2)'!$A$2:$G$101,7,FALSE)</f>
        <v>301</v>
      </c>
      <c r="O1658" t="s">
        <v>1752</v>
      </c>
      <c r="P1658" t="str">
        <f>VLOOKUP($O1658,'Store_Dim (2)'!$A$2:$E$21,2,FALSE)</f>
        <v>Alexander Group</v>
      </c>
      <c r="Q1658" t="str">
        <f>VLOOKUP(Table6[[#This Row],[Store_ID]],Table4[],3,FALSE)</f>
        <v>South</v>
      </c>
      <c r="R1658" t="str">
        <f>VLOOKUP(Table6[[#This Row],[Store_ID]],Table4[],4,FALSE)</f>
        <v>Port Sharon</v>
      </c>
      <c r="S1658" t="str">
        <f>VLOOKUP(Table6[[#This Row],[Store_ID]],Table4[],5,FALSE)</f>
        <v>Online</v>
      </c>
      <c r="T1658">
        <v>3</v>
      </c>
      <c r="U1658" s="6">
        <v>471.19</v>
      </c>
      <c r="V1658" s="10">
        <v>0.28000000000000003</v>
      </c>
      <c r="W1658" t="s">
        <v>1812</v>
      </c>
      <c r="X1658" s="6">
        <v>1017.7704</v>
      </c>
      <c r="AE1658"/>
    </row>
    <row r="1659" spans="1:31" x14ac:dyDescent="0.25">
      <c r="A1659" t="s">
        <v>3466</v>
      </c>
      <c r="B1659" t="str">
        <f>VLOOKUP(Table6[[#This Row],[Customer_ID]],Table1[[Customer_ID]:[Name]],2,FALSE)</f>
        <v>Michael Jones</v>
      </c>
      <c r="C1659" t="str">
        <f>VLOOKUP(Table6[[#This Row],[Customer_ID]],Table1[[Customer_ID]:[City]],5,FALSE)</f>
        <v>North Edwardton</v>
      </c>
      <c r="D1659">
        <f>VLOOKUP(Table6[[#This Row],[Customer_ID]],Table1[],3,FALSE)</f>
        <v>40</v>
      </c>
      <c r="E1659" t="str">
        <f>VLOOKUP(Table6[[#This Row],[Customer_ID]],Table1[],4,FALSE)</f>
        <v>Male</v>
      </c>
      <c r="F1659" t="str">
        <f>VLOOKUP(Table6[[#This Row],[Customer_ID]],Table1[],6,FALSE)</f>
        <v>Tennessee</v>
      </c>
      <c r="G1659" t="str">
        <f>VLOOKUP(Table6[[#This Row],[Customer_ID]],Table1[],8,FALSE)</f>
        <v>Bronze</v>
      </c>
      <c r="H1659" t="s">
        <v>409</v>
      </c>
      <c r="I1659" s="16">
        <v>45237</v>
      </c>
      <c r="J1659" t="s">
        <v>1545</v>
      </c>
      <c r="K1659" t="str">
        <f>VLOOKUP($J1659,'Product_Dim (2)'!$A$2:$G$101,{3,4,5,6},FALSE)</f>
        <v>Electronics</v>
      </c>
      <c r="L1659" t="str">
        <f>VLOOKUP($J1659,'Product_Dim (2)'!$A$2:$G$101,{4,5,6},FALSE)</f>
        <v>Audio</v>
      </c>
      <c r="M1659" s="6">
        <f t="array" ref="M1659">VLOOKUP($J1659,'Product_Dim (2)'!$A$2:$G$101,{6},FALSE)</f>
        <v>439.07</v>
      </c>
      <c r="N1659">
        <f>VLOOKUP($J1659,'Product_Dim (2)'!$A$2:$G$101,7,FALSE)</f>
        <v>142</v>
      </c>
      <c r="O1659" t="s">
        <v>1749</v>
      </c>
      <c r="P1659" t="str">
        <f>VLOOKUP($O1659,'Store_Dim (2)'!$A$2:$E$21,2,FALSE)</f>
        <v>Johnson-Wright</v>
      </c>
      <c r="Q1659" t="str">
        <f>VLOOKUP(Table6[[#This Row],[Store_ID]],Table4[],3,FALSE)</f>
        <v>North</v>
      </c>
      <c r="R1659" t="str">
        <f>VLOOKUP(Table6[[#This Row],[Store_ID]],Table4[],4,FALSE)</f>
        <v>Hoodberg</v>
      </c>
      <c r="S1659" t="str">
        <f>VLOOKUP(Table6[[#This Row],[Store_ID]],Table4[],5,FALSE)</f>
        <v>Outlet</v>
      </c>
      <c r="T1659">
        <v>4</v>
      </c>
      <c r="U1659" s="6">
        <v>555.65</v>
      </c>
      <c r="V1659" s="10">
        <v>0.25</v>
      </c>
      <c r="W1659" t="s">
        <v>1812</v>
      </c>
      <c r="X1659" s="6">
        <v>1666.95</v>
      </c>
      <c r="AE1659"/>
    </row>
    <row r="1660" spans="1:31" x14ac:dyDescent="0.25">
      <c r="A1660" t="s">
        <v>3467</v>
      </c>
      <c r="B1660" t="str">
        <f>VLOOKUP(Table6[[#This Row],[Customer_ID]],Table1[[Customer_ID]:[Name]],2,FALSE)</f>
        <v>Rachel Myers</v>
      </c>
      <c r="C1660" t="str">
        <f>VLOOKUP(Table6[[#This Row],[Customer_ID]],Table1[[Customer_ID]:[City]],5,FALSE)</f>
        <v>Robertberg</v>
      </c>
      <c r="D1660">
        <f>VLOOKUP(Table6[[#This Row],[Customer_ID]],Table1[],3,FALSE)</f>
        <v>52</v>
      </c>
      <c r="E1660" t="str">
        <f>VLOOKUP(Table6[[#This Row],[Customer_ID]],Table1[],4,FALSE)</f>
        <v>Male</v>
      </c>
      <c r="F1660" t="str">
        <f>VLOOKUP(Table6[[#This Row],[Customer_ID]],Table1[],6,FALSE)</f>
        <v>North Dakota</v>
      </c>
      <c r="G1660" t="str">
        <f>VLOOKUP(Table6[[#This Row],[Customer_ID]],Table1[],8,FALSE)</f>
        <v>Silver</v>
      </c>
      <c r="H1660" t="s">
        <v>140</v>
      </c>
      <c r="I1660" s="16">
        <v>45282</v>
      </c>
      <c r="J1660" t="s">
        <v>1721</v>
      </c>
      <c r="K1660" t="str">
        <f>VLOOKUP($J1660,'Product_Dim (2)'!$A$2:$G$101,{3,4,5,6},FALSE)</f>
        <v>Sports</v>
      </c>
      <c r="L1660" t="str">
        <f>VLOOKUP($J1660,'Product_Dim (2)'!$A$2:$G$101,{4,5,6},FALSE)</f>
        <v>Accessories</v>
      </c>
      <c r="M1660" s="6">
        <f t="array" ref="M1660">VLOOKUP($J1660,'Product_Dim (2)'!$A$2:$G$101,{6},FALSE)</f>
        <v>60.65</v>
      </c>
      <c r="N1660">
        <f>VLOOKUP($J1660,'Product_Dim (2)'!$A$2:$G$101,7,FALSE)</f>
        <v>75</v>
      </c>
      <c r="O1660" t="s">
        <v>1782</v>
      </c>
      <c r="P1660" t="str">
        <f>VLOOKUP($O1660,'Store_Dim (2)'!$A$2:$E$21,2,FALSE)</f>
        <v>Mcdonald Inc</v>
      </c>
      <c r="Q1660" t="str">
        <f>VLOOKUP(Table6[[#This Row],[Store_ID]],Table4[],3,FALSE)</f>
        <v>South</v>
      </c>
      <c r="R1660" t="str">
        <f>VLOOKUP(Table6[[#This Row],[Store_ID]],Table4[],4,FALSE)</f>
        <v>Christopherland</v>
      </c>
      <c r="S1660" t="str">
        <f>VLOOKUP(Table6[[#This Row],[Store_ID]],Table4[],5,FALSE)</f>
        <v>Outlet</v>
      </c>
      <c r="T1660">
        <v>2</v>
      </c>
      <c r="U1660" s="6">
        <v>100.42</v>
      </c>
      <c r="V1660" s="10">
        <v>0.06</v>
      </c>
      <c r="W1660" t="s">
        <v>1807</v>
      </c>
      <c r="X1660" s="6">
        <v>188.78960000000001</v>
      </c>
      <c r="AE1660"/>
    </row>
    <row r="1661" spans="1:31" x14ac:dyDescent="0.25">
      <c r="A1661" t="s">
        <v>3468</v>
      </c>
      <c r="B1661" t="str">
        <f>VLOOKUP(Table6[[#This Row],[Customer_ID]],Table1[[Customer_ID]:[Name]],2,FALSE)</f>
        <v>Matthew Hunter Jr.</v>
      </c>
      <c r="C1661" t="str">
        <f>VLOOKUP(Table6[[#This Row],[Customer_ID]],Table1[[Customer_ID]:[City]],5,FALSE)</f>
        <v>Gregoryview</v>
      </c>
      <c r="D1661">
        <f>VLOOKUP(Table6[[#This Row],[Customer_ID]],Table1[],3,FALSE)</f>
        <v>61</v>
      </c>
      <c r="E1661" t="str">
        <f>VLOOKUP(Table6[[#This Row],[Customer_ID]],Table1[],4,FALSE)</f>
        <v>Female</v>
      </c>
      <c r="F1661" t="str">
        <f>VLOOKUP(Table6[[#This Row],[Customer_ID]],Table1[],6,FALSE)</f>
        <v>Illinois</v>
      </c>
      <c r="G1661" t="str">
        <f>VLOOKUP(Table6[[#This Row],[Customer_ID]],Table1[],8,FALSE)</f>
        <v>Gold</v>
      </c>
      <c r="H1661" t="s">
        <v>188</v>
      </c>
      <c r="I1661" s="16">
        <v>45337</v>
      </c>
      <c r="J1661" t="s">
        <v>1727</v>
      </c>
      <c r="K1661" t="str">
        <f>VLOOKUP($J1661,'Product_Dim (2)'!$A$2:$G$101,{3,4,5,6},FALSE)</f>
        <v>Electronics</v>
      </c>
      <c r="L1661" t="str">
        <f>VLOOKUP($J1661,'Product_Dim (2)'!$A$2:$G$101,{4,5,6},FALSE)</f>
        <v>Audio</v>
      </c>
      <c r="M1661" s="6">
        <f t="array" ref="M1661">VLOOKUP($J1661,'Product_Dim (2)'!$A$2:$G$101,{6},FALSE)</f>
        <v>431.67</v>
      </c>
      <c r="N1661">
        <f>VLOOKUP($J1661,'Product_Dim (2)'!$A$2:$G$101,7,FALSE)</f>
        <v>73</v>
      </c>
      <c r="O1661" t="s">
        <v>1793</v>
      </c>
      <c r="P1661" t="str">
        <f>VLOOKUP($O1661,'Store_Dim (2)'!$A$2:$E$21,2,FALSE)</f>
        <v>Guerrero-Schmitt</v>
      </c>
      <c r="Q1661" t="str">
        <f>VLOOKUP(Table6[[#This Row],[Store_ID]],Table4[],3,FALSE)</f>
        <v>East</v>
      </c>
      <c r="R1661" t="str">
        <f>VLOOKUP(Table6[[#This Row],[Store_ID]],Table4[],4,FALSE)</f>
        <v>East Stevechester</v>
      </c>
      <c r="S1661" t="str">
        <f>VLOOKUP(Table6[[#This Row],[Store_ID]],Table4[],5,FALSE)</f>
        <v>Flagship</v>
      </c>
      <c r="T1661">
        <v>3</v>
      </c>
      <c r="U1661" s="6">
        <v>981.69</v>
      </c>
      <c r="V1661" s="10">
        <v>0.05</v>
      </c>
      <c r="W1661" t="s">
        <v>1812</v>
      </c>
      <c r="X1661" s="6">
        <v>2797.8164999999999</v>
      </c>
      <c r="AE1661"/>
    </row>
    <row r="1662" spans="1:31" x14ac:dyDescent="0.25">
      <c r="A1662" t="s">
        <v>3469</v>
      </c>
      <c r="B1662" t="str">
        <f>VLOOKUP(Table6[[#This Row],[Customer_ID]],Table1[[Customer_ID]:[Name]],2,FALSE)</f>
        <v>Reginald Willis</v>
      </c>
      <c r="C1662" t="str">
        <f>VLOOKUP(Table6[[#This Row],[Customer_ID]],Table1[[Customer_ID]:[City]],5,FALSE)</f>
        <v>Kellybury</v>
      </c>
      <c r="D1662">
        <f>VLOOKUP(Table6[[#This Row],[Customer_ID]],Table1[],3,FALSE)</f>
        <v>62</v>
      </c>
      <c r="E1662" t="str">
        <f>VLOOKUP(Table6[[#This Row],[Customer_ID]],Table1[],4,FALSE)</f>
        <v>Female</v>
      </c>
      <c r="F1662" t="str">
        <f>VLOOKUP(Table6[[#This Row],[Customer_ID]],Table1[],6,FALSE)</f>
        <v>New York</v>
      </c>
      <c r="G1662" t="str">
        <f>VLOOKUP(Table6[[#This Row],[Customer_ID]],Table1[],8,FALSE)</f>
        <v>Bronze</v>
      </c>
      <c r="H1662" t="s">
        <v>1018</v>
      </c>
      <c r="I1662" s="16">
        <v>45310</v>
      </c>
      <c r="J1662" t="s">
        <v>1551</v>
      </c>
      <c r="K1662" t="str">
        <f>VLOOKUP($J1662,'Product_Dim (2)'!$A$2:$G$101,{3,4,5,6},FALSE)</f>
        <v>Home</v>
      </c>
      <c r="L1662" t="str">
        <f>VLOOKUP($J1662,'Product_Dim (2)'!$A$2:$G$101,{4,5,6},FALSE)</f>
        <v>Kitchen</v>
      </c>
      <c r="M1662" s="6">
        <f t="array" ref="M1662">VLOOKUP($J1662,'Product_Dim (2)'!$A$2:$G$101,{6},FALSE)</f>
        <v>298.86</v>
      </c>
      <c r="N1662">
        <f>VLOOKUP($J1662,'Product_Dim (2)'!$A$2:$G$101,7,FALSE)</f>
        <v>308</v>
      </c>
      <c r="O1662" t="s">
        <v>1787</v>
      </c>
      <c r="P1662" t="str">
        <f>VLOOKUP($O1662,'Store_Dim (2)'!$A$2:$E$21,2,FALSE)</f>
        <v>Frederick-Wright</v>
      </c>
      <c r="Q1662" t="str">
        <f>VLOOKUP(Table6[[#This Row],[Store_ID]],Table4[],3,FALSE)</f>
        <v>West</v>
      </c>
      <c r="R1662" t="str">
        <f>VLOOKUP(Table6[[#This Row],[Store_ID]],Table4[],4,FALSE)</f>
        <v>New Jimmymouth</v>
      </c>
      <c r="S1662" t="str">
        <f>VLOOKUP(Table6[[#This Row],[Store_ID]],Table4[],5,FALSE)</f>
        <v>Flagship</v>
      </c>
      <c r="T1662">
        <v>2</v>
      </c>
      <c r="U1662" s="6">
        <v>848.87</v>
      </c>
      <c r="V1662" s="10">
        <v>0.09</v>
      </c>
      <c r="W1662" t="s">
        <v>1812</v>
      </c>
      <c r="X1662" s="6">
        <v>1544.9434000000001</v>
      </c>
      <c r="AE1662"/>
    </row>
    <row r="1663" spans="1:31" x14ac:dyDescent="0.25">
      <c r="A1663" t="s">
        <v>3470</v>
      </c>
      <c r="B1663" t="str">
        <f>VLOOKUP(Table6[[#This Row],[Customer_ID]],Table1[[Customer_ID]:[Name]],2,FALSE)</f>
        <v>Joshua Bell</v>
      </c>
      <c r="C1663" t="str">
        <f>VLOOKUP(Table6[[#This Row],[Customer_ID]],Table1[[Customer_ID]:[City]],5,FALSE)</f>
        <v>Port Richardshire</v>
      </c>
      <c r="D1663">
        <f>VLOOKUP(Table6[[#This Row],[Customer_ID]],Table1[],3,FALSE)</f>
        <v>26</v>
      </c>
      <c r="E1663" t="str">
        <f>VLOOKUP(Table6[[#This Row],[Customer_ID]],Table1[],4,FALSE)</f>
        <v>Male</v>
      </c>
      <c r="F1663" t="str">
        <f>VLOOKUP(Table6[[#This Row],[Customer_ID]],Table1[],6,FALSE)</f>
        <v>Minnesota</v>
      </c>
      <c r="G1663" t="str">
        <f>VLOOKUP(Table6[[#This Row],[Customer_ID]],Table1[],8,FALSE)</f>
        <v>Platinum</v>
      </c>
      <c r="H1663" t="s">
        <v>1159</v>
      </c>
      <c r="I1663" s="16">
        <v>45230</v>
      </c>
      <c r="J1663" t="s">
        <v>1723</v>
      </c>
      <c r="K1663" t="str">
        <f>VLOOKUP($J1663,'Product_Dim (2)'!$A$2:$G$101,{3,4,5,6},FALSE)</f>
        <v>Clothing</v>
      </c>
      <c r="L1663" t="str">
        <f>VLOOKUP($J1663,'Product_Dim (2)'!$A$2:$G$101,{4,5,6},FALSE)</f>
        <v>Outerwear</v>
      </c>
      <c r="M1663" s="6">
        <f t="array" ref="M1663">VLOOKUP($J1663,'Product_Dim (2)'!$A$2:$G$101,{6},FALSE)</f>
        <v>358.47</v>
      </c>
      <c r="N1663">
        <f>VLOOKUP($J1663,'Product_Dim (2)'!$A$2:$G$101,7,FALSE)</f>
        <v>143</v>
      </c>
      <c r="O1663" t="s">
        <v>1772</v>
      </c>
      <c r="P1663" t="str">
        <f>VLOOKUP($O1663,'Store_Dim (2)'!$A$2:$E$21,2,FALSE)</f>
        <v>Hill, Wagner and Ballard</v>
      </c>
      <c r="Q1663" t="str">
        <f>VLOOKUP(Table6[[#This Row],[Store_ID]],Table4[],3,FALSE)</f>
        <v>East</v>
      </c>
      <c r="R1663" t="str">
        <f>VLOOKUP(Table6[[#This Row],[Store_ID]],Table4[],4,FALSE)</f>
        <v>East Davidville</v>
      </c>
      <c r="S1663" t="str">
        <f>VLOOKUP(Table6[[#This Row],[Store_ID]],Table4[],5,FALSE)</f>
        <v>Online</v>
      </c>
      <c r="T1663">
        <v>3</v>
      </c>
      <c r="U1663" s="6">
        <v>582.32000000000005</v>
      </c>
      <c r="V1663" s="10">
        <v>0</v>
      </c>
      <c r="W1663" t="s">
        <v>1809</v>
      </c>
      <c r="X1663" s="6">
        <v>1746.96</v>
      </c>
      <c r="AE1663"/>
    </row>
    <row r="1664" spans="1:31" x14ac:dyDescent="0.25">
      <c r="A1664" t="s">
        <v>3471</v>
      </c>
      <c r="B1664" t="str">
        <f>VLOOKUP(Table6[[#This Row],[Customer_ID]],Table1[[Customer_ID]:[Name]],2,FALSE)</f>
        <v>Amy Wilson</v>
      </c>
      <c r="C1664" t="str">
        <f>VLOOKUP(Table6[[#This Row],[Customer_ID]],Table1[[Customer_ID]:[City]],5,FALSE)</f>
        <v>Morrisburgh</v>
      </c>
      <c r="D1664">
        <f>VLOOKUP(Table6[[#This Row],[Customer_ID]],Table1[],3,FALSE)</f>
        <v>44</v>
      </c>
      <c r="E1664" t="str">
        <f>VLOOKUP(Table6[[#This Row],[Customer_ID]],Table1[],4,FALSE)</f>
        <v>Female</v>
      </c>
      <c r="F1664" t="str">
        <f>VLOOKUP(Table6[[#This Row],[Customer_ID]],Table1[],6,FALSE)</f>
        <v>Indiana</v>
      </c>
      <c r="G1664" t="str">
        <f>VLOOKUP(Table6[[#This Row],[Customer_ID]],Table1[],8,FALSE)</f>
        <v>Platinum</v>
      </c>
      <c r="H1664" t="s">
        <v>562</v>
      </c>
      <c r="I1664" s="16">
        <v>45341</v>
      </c>
      <c r="J1664" t="s">
        <v>1629</v>
      </c>
      <c r="K1664" t="str">
        <f>VLOOKUP($J1664,'Product_Dim (2)'!$A$2:$G$101,{3,4,5,6},FALSE)</f>
        <v>Beauty</v>
      </c>
      <c r="L1664" t="str">
        <f>VLOOKUP($J1664,'Product_Dim (2)'!$A$2:$G$101,{4,5,6},FALSE)</f>
        <v>Fragrance</v>
      </c>
      <c r="M1664" s="6">
        <f t="array" ref="M1664">VLOOKUP($J1664,'Product_Dim (2)'!$A$2:$G$101,{6},FALSE)</f>
        <v>43.29</v>
      </c>
      <c r="N1664">
        <f>VLOOKUP($J1664,'Product_Dim (2)'!$A$2:$G$101,7,FALSE)</f>
        <v>267</v>
      </c>
      <c r="O1664" t="s">
        <v>1790</v>
      </c>
      <c r="P1664" t="str">
        <f>VLOOKUP($O1664,'Store_Dim (2)'!$A$2:$E$21,2,FALSE)</f>
        <v>Holloway Ltd</v>
      </c>
      <c r="Q1664" t="str">
        <f>VLOOKUP(Table6[[#This Row],[Store_ID]],Table4[],3,FALSE)</f>
        <v>North</v>
      </c>
      <c r="R1664" t="str">
        <f>VLOOKUP(Table6[[#This Row],[Store_ID]],Table4[],4,FALSE)</f>
        <v>Bensonhaven</v>
      </c>
      <c r="S1664" t="str">
        <f>VLOOKUP(Table6[[#This Row],[Store_ID]],Table4[],5,FALSE)</f>
        <v>Flagship</v>
      </c>
      <c r="T1664">
        <v>2</v>
      </c>
      <c r="U1664" s="6">
        <v>869.43</v>
      </c>
      <c r="V1664" s="10">
        <v>0.24</v>
      </c>
      <c r="W1664" t="s">
        <v>1812</v>
      </c>
      <c r="X1664" s="6">
        <v>1321.5336</v>
      </c>
      <c r="AE1664"/>
    </row>
    <row r="1665" spans="1:31" x14ac:dyDescent="0.25">
      <c r="A1665" t="s">
        <v>3472</v>
      </c>
      <c r="B1665" t="str">
        <f>VLOOKUP(Table6[[#This Row],[Customer_ID]],Table1[[Customer_ID]:[Name]],2,FALSE)</f>
        <v>Jeff Martinez</v>
      </c>
      <c r="C1665" t="str">
        <f>VLOOKUP(Table6[[#This Row],[Customer_ID]],Table1[[Customer_ID]:[City]],5,FALSE)</f>
        <v>Smithburgh</v>
      </c>
      <c r="D1665">
        <f>VLOOKUP(Table6[[#This Row],[Customer_ID]],Table1[],3,FALSE)</f>
        <v>36</v>
      </c>
      <c r="E1665" t="str">
        <f>VLOOKUP(Table6[[#This Row],[Customer_ID]],Table1[],4,FALSE)</f>
        <v>Female</v>
      </c>
      <c r="F1665" t="str">
        <f>VLOOKUP(Table6[[#This Row],[Customer_ID]],Table1[],6,FALSE)</f>
        <v>Oklahoma</v>
      </c>
      <c r="G1665" t="str">
        <f>VLOOKUP(Table6[[#This Row],[Customer_ID]],Table1[],8,FALSE)</f>
        <v>Gold</v>
      </c>
      <c r="H1665" t="s">
        <v>93</v>
      </c>
      <c r="I1665" s="16">
        <v>45440</v>
      </c>
      <c r="J1665" t="s">
        <v>1639</v>
      </c>
      <c r="K1665" t="str">
        <f>VLOOKUP($J1665,'Product_Dim (2)'!$A$2:$G$101,{3,4,5,6},FALSE)</f>
        <v>Sports</v>
      </c>
      <c r="L1665" t="str">
        <f>VLOOKUP($J1665,'Product_Dim (2)'!$A$2:$G$101,{4,5,6},FALSE)</f>
        <v>Accessories</v>
      </c>
      <c r="M1665" s="6">
        <f t="array" ref="M1665">VLOOKUP($J1665,'Product_Dim (2)'!$A$2:$G$101,{6},FALSE)</f>
        <v>434.84</v>
      </c>
      <c r="N1665">
        <f>VLOOKUP($J1665,'Product_Dim (2)'!$A$2:$G$101,7,FALSE)</f>
        <v>185</v>
      </c>
      <c r="O1665" t="s">
        <v>1752</v>
      </c>
      <c r="P1665" t="str">
        <f>VLOOKUP($O1665,'Store_Dim (2)'!$A$2:$E$21,2,FALSE)</f>
        <v>Alexander Group</v>
      </c>
      <c r="Q1665" t="str">
        <f>VLOOKUP(Table6[[#This Row],[Store_ID]],Table4[],3,FALSE)</f>
        <v>South</v>
      </c>
      <c r="R1665" t="str">
        <f>VLOOKUP(Table6[[#This Row],[Store_ID]],Table4[],4,FALSE)</f>
        <v>Port Sharon</v>
      </c>
      <c r="S1665" t="str">
        <f>VLOOKUP(Table6[[#This Row],[Store_ID]],Table4[],5,FALSE)</f>
        <v>Online</v>
      </c>
      <c r="T1665">
        <v>1</v>
      </c>
      <c r="U1665" s="6">
        <v>62.26</v>
      </c>
      <c r="V1665" s="10">
        <v>0.03</v>
      </c>
      <c r="W1665" t="s">
        <v>1812</v>
      </c>
      <c r="X1665" s="6">
        <v>60.392200000000003</v>
      </c>
      <c r="AE1665"/>
    </row>
    <row r="1666" spans="1:31" x14ac:dyDescent="0.25">
      <c r="A1666" t="s">
        <v>3473</v>
      </c>
      <c r="B1666" t="str">
        <f>VLOOKUP(Table6[[#This Row],[Customer_ID]],Table1[[Customer_ID]:[Name]],2,FALSE)</f>
        <v>Patrick Roberts</v>
      </c>
      <c r="C1666" t="str">
        <f>VLOOKUP(Table6[[#This Row],[Customer_ID]],Table1[[Customer_ID]:[City]],5,FALSE)</f>
        <v>Jaredville</v>
      </c>
      <c r="D1666">
        <f>VLOOKUP(Table6[[#This Row],[Customer_ID]],Table1[],3,FALSE)</f>
        <v>41</v>
      </c>
      <c r="E1666" t="str">
        <f>VLOOKUP(Table6[[#This Row],[Customer_ID]],Table1[],4,FALSE)</f>
        <v>Female</v>
      </c>
      <c r="F1666" t="str">
        <f>VLOOKUP(Table6[[#This Row],[Customer_ID]],Table1[],6,FALSE)</f>
        <v>Missouri</v>
      </c>
      <c r="G1666" t="str">
        <f>VLOOKUP(Table6[[#This Row],[Customer_ID]],Table1[],8,FALSE)</f>
        <v>Platinum</v>
      </c>
      <c r="H1666" t="s">
        <v>506</v>
      </c>
      <c r="I1666" s="16">
        <v>45798</v>
      </c>
      <c r="J1666" t="s">
        <v>1609</v>
      </c>
      <c r="K1666" t="str">
        <f>VLOOKUP($J1666,'Product_Dim (2)'!$A$2:$G$101,{3,4,5,6},FALSE)</f>
        <v>Electronics</v>
      </c>
      <c r="L1666" t="str">
        <f>VLOOKUP($J1666,'Product_Dim (2)'!$A$2:$G$101,{4,5,6},FALSE)</f>
        <v>Mobile</v>
      </c>
      <c r="M1666" s="6">
        <f t="array" ref="M1666">VLOOKUP($J1666,'Product_Dim (2)'!$A$2:$G$101,{6},FALSE)</f>
        <v>326.06</v>
      </c>
      <c r="N1666">
        <f>VLOOKUP($J1666,'Product_Dim (2)'!$A$2:$G$101,7,FALSE)</f>
        <v>301</v>
      </c>
      <c r="O1666" t="s">
        <v>1782</v>
      </c>
      <c r="P1666" t="str">
        <f>VLOOKUP($O1666,'Store_Dim (2)'!$A$2:$E$21,2,FALSE)</f>
        <v>Mcdonald Inc</v>
      </c>
      <c r="Q1666" t="str">
        <f>VLOOKUP(Table6[[#This Row],[Store_ID]],Table4[],3,FALSE)</f>
        <v>South</v>
      </c>
      <c r="R1666" t="str">
        <f>VLOOKUP(Table6[[#This Row],[Store_ID]],Table4[],4,FALSE)</f>
        <v>Christopherland</v>
      </c>
      <c r="S1666" t="str">
        <f>VLOOKUP(Table6[[#This Row],[Store_ID]],Table4[],5,FALSE)</f>
        <v>Outlet</v>
      </c>
      <c r="T1666">
        <v>3</v>
      </c>
      <c r="U1666" s="6">
        <v>343.97</v>
      </c>
      <c r="V1666" s="10">
        <v>0.04</v>
      </c>
      <c r="W1666" t="s">
        <v>1812</v>
      </c>
      <c r="X1666" s="6">
        <v>990.6336</v>
      </c>
      <c r="AE1666"/>
    </row>
    <row r="1667" spans="1:31" x14ac:dyDescent="0.25">
      <c r="A1667" t="s">
        <v>3474</v>
      </c>
      <c r="B1667" t="str">
        <f>VLOOKUP(Table6[[#This Row],[Customer_ID]],Table1[[Customer_ID]:[Name]],2,FALSE)</f>
        <v>John Sloan</v>
      </c>
      <c r="C1667" t="str">
        <f>VLOOKUP(Table6[[#This Row],[Customer_ID]],Table1[[Customer_ID]:[City]],5,FALSE)</f>
        <v>East Johntown</v>
      </c>
      <c r="D1667">
        <f>VLOOKUP(Table6[[#This Row],[Customer_ID]],Table1[],3,FALSE)</f>
        <v>23</v>
      </c>
      <c r="E1667" t="str">
        <f>VLOOKUP(Table6[[#This Row],[Customer_ID]],Table1[],4,FALSE)</f>
        <v>Female</v>
      </c>
      <c r="F1667" t="str">
        <f>VLOOKUP(Table6[[#This Row],[Customer_ID]],Table1[],6,FALSE)</f>
        <v>Delaware</v>
      </c>
      <c r="G1667" t="str">
        <f>VLOOKUP(Table6[[#This Row],[Customer_ID]],Table1[],8,FALSE)</f>
        <v>Platinum</v>
      </c>
      <c r="H1667" t="s">
        <v>948</v>
      </c>
      <c r="I1667" s="16">
        <v>45293</v>
      </c>
      <c r="J1667" t="s">
        <v>1579</v>
      </c>
      <c r="K1667" t="str">
        <f>VLOOKUP($J1667,'Product_Dim (2)'!$A$2:$G$101,{3,4,5,6},FALSE)</f>
        <v>Sports</v>
      </c>
      <c r="L1667" t="str">
        <f>VLOOKUP($J1667,'Product_Dim (2)'!$A$2:$G$101,{4,5,6},FALSE)</f>
        <v>Outdoor</v>
      </c>
      <c r="M1667" s="6">
        <f t="array" ref="M1667">VLOOKUP($J1667,'Product_Dim (2)'!$A$2:$G$101,{6},FALSE)</f>
        <v>166.06</v>
      </c>
      <c r="N1667">
        <f>VLOOKUP($J1667,'Product_Dim (2)'!$A$2:$G$101,7,FALSE)</f>
        <v>340</v>
      </c>
      <c r="O1667" t="s">
        <v>1777</v>
      </c>
      <c r="P1667" t="str">
        <f>VLOOKUP($O1667,'Store_Dim (2)'!$A$2:$E$21,2,FALSE)</f>
        <v>Thomas, Bridges and Harris</v>
      </c>
      <c r="Q1667" t="str">
        <f>VLOOKUP(Table6[[#This Row],[Store_ID]],Table4[],3,FALSE)</f>
        <v>North</v>
      </c>
      <c r="R1667" t="str">
        <f>VLOOKUP(Table6[[#This Row],[Store_ID]],Table4[],4,FALSE)</f>
        <v>Sabrinatown</v>
      </c>
      <c r="S1667" t="str">
        <f>VLOOKUP(Table6[[#This Row],[Store_ID]],Table4[],5,FALSE)</f>
        <v>Online</v>
      </c>
      <c r="T1667">
        <v>3</v>
      </c>
      <c r="U1667" s="6">
        <v>304.67</v>
      </c>
      <c r="V1667" s="10">
        <v>0.11</v>
      </c>
      <c r="W1667" t="s">
        <v>1807</v>
      </c>
      <c r="X1667" s="6">
        <v>813.46889999999996</v>
      </c>
      <c r="AE1667"/>
    </row>
    <row r="1668" spans="1:31" x14ac:dyDescent="0.25">
      <c r="A1668" t="s">
        <v>3475</v>
      </c>
      <c r="B1668" t="str">
        <f>VLOOKUP(Table6[[#This Row],[Customer_ID]],Table1[[Customer_ID]:[Name]],2,FALSE)</f>
        <v>Brandon Mcbride</v>
      </c>
      <c r="C1668" t="str">
        <f>VLOOKUP(Table6[[#This Row],[Customer_ID]],Table1[[Customer_ID]:[City]],5,FALSE)</f>
        <v>Kellyside</v>
      </c>
      <c r="D1668">
        <f>VLOOKUP(Table6[[#This Row],[Customer_ID]],Table1[],3,FALSE)</f>
        <v>63</v>
      </c>
      <c r="E1668" t="str">
        <f>VLOOKUP(Table6[[#This Row],[Customer_ID]],Table1[],4,FALSE)</f>
        <v>Female</v>
      </c>
      <c r="F1668" t="str">
        <f>VLOOKUP(Table6[[#This Row],[Customer_ID]],Table1[],6,FALSE)</f>
        <v>Alaska</v>
      </c>
      <c r="G1668" t="str">
        <f>VLOOKUP(Table6[[#This Row],[Customer_ID]],Table1[],8,FALSE)</f>
        <v>Platinum</v>
      </c>
      <c r="H1668" t="s">
        <v>1129</v>
      </c>
      <c r="I1668" s="16">
        <v>45296</v>
      </c>
      <c r="J1668" t="s">
        <v>1585</v>
      </c>
      <c r="K1668" t="str">
        <f>VLOOKUP($J1668,'Product_Dim (2)'!$A$2:$G$101,{3,4,5,6},FALSE)</f>
        <v>Home</v>
      </c>
      <c r="L1668" t="str">
        <f>VLOOKUP($J1668,'Product_Dim (2)'!$A$2:$G$101,{4,5,6},FALSE)</f>
        <v>Decor</v>
      </c>
      <c r="M1668" s="6">
        <f t="array" ref="M1668">VLOOKUP($J1668,'Product_Dim (2)'!$A$2:$G$101,{6},FALSE)</f>
        <v>234.80599999999998</v>
      </c>
      <c r="N1668">
        <f>VLOOKUP($J1668,'Product_Dim (2)'!$A$2:$G$101,7,FALSE)</f>
        <v>378</v>
      </c>
      <c r="O1668" t="s">
        <v>1769</v>
      </c>
      <c r="P1668" t="str">
        <f>VLOOKUP($O1668,'Store_Dim (2)'!$A$2:$E$21,2,FALSE)</f>
        <v>Moore, Padilla and Butler</v>
      </c>
      <c r="Q1668" t="str">
        <f>VLOOKUP(Table6[[#This Row],[Store_ID]],Table4[],3,FALSE)</f>
        <v>South</v>
      </c>
      <c r="R1668" t="str">
        <f>VLOOKUP(Table6[[#This Row],[Store_ID]],Table4[],4,FALSE)</f>
        <v>East Johnstad</v>
      </c>
      <c r="S1668" t="str">
        <f>VLOOKUP(Table6[[#This Row],[Store_ID]],Table4[],5,FALSE)</f>
        <v>Flagship</v>
      </c>
      <c r="T1668">
        <v>4</v>
      </c>
      <c r="U1668" s="6">
        <v>208.34</v>
      </c>
      <c r="V1668" s="10">
        <v>0.01</v>
      </c>
      <c r="W1668" t="s">
        <v>1809</v>
      </c>
      <c r="X1668" s="6">
        <v>825.02639999999997</v>
      </c>
      <c r="AE1668"/>
    </row>
    <row r="1669" spans="1:31" x14ac:dyDescent="0.25">
      <c r="A1669" t="s">
        <v>3476</v>
      </c>
      <c r="B1669" t="str">
        <f>VLOOKUP(Table6[[#This Row],[Customer_ID]],Table1[[Customer_ID]:[Name]],2,FALSE)</f>
        <v>Jason Mullins</v>
      </c>
      <c r="C1669" t="str">
        <f>VLOOKUP(Table6[[#This Row],[Customer_ID]],Table1[[Customer_ID]:[City]],5,FALSE)</f>
        <v>Brianchester</v>
      </c>
      <c r="D1669">
        <f>VLOOKUP(Table6[[#This Row],[Customer_ID]],Table1[],3,FALSE)</f>
        <v>47</v>
      </c>
      <c r="E1669" t="str">
        <f>VLOOKUP(Table6[[#This Row],[Customer_ID]],Table1[],4,FALSE)</f>
        <v>Female</v>
      </c>
      <c r="F1669" t="str">
        <f>VLOOKUP(Table6[[#This Row],[Customer_ID]],Table1[],6,FALSE)</f>
        <v>Delaware</v>
      </c>
      <c r="G1669" t="str">
        <f>VLOOKUP(Table6[[#This Row],[Customer_ID]],Table1[],8,FALSE)</f>
        <v>Silver</v>
      </c>
      <c r="H1669" t="s">
        <v>974</v>
      </c>
      <c r="I1669" s="16">
        <v>45860</v>
      </c>
      <c r="J1669" t="s">
        <v>1703</v>
      </c>
      <c r="K1669" t="str">
        <f>VLOOKUP($J1669,'Product_Dim (2)'!$A$2:$G$101,{3,4,5,6},FALSE)</f>
        <v>Home</v>
      </c>
      <c r="L1669" t="str">
        <f>VLOOKUP($J1669,'Product_Dim (2)'!$A$2:$G$101,{4,5,6},FALSE)</f>
        <v>Kitchen</v>
      </c>
      <c r="M1669" s="6">
        <f t="array" ref="M1669">VLOOKUP($J1669,'Product_Dim (2)'!$A$2:$G$101,{6},FALSE)</f>
        <v>176.07</v>
      </c>
      <c r="N1669">
        <f>VLOOKUP($J1669,'Product_Dim (2)'!$A$2:$G$101,7,FALSE)</f>
        <v>82</v>
      </c>
      <c r="O1669" t="s">
        <v>1740</v>
      </c>
      <c r="P1669" t="str">
        <f>VLOOKUP($O1669,'Store_Dim (2)'!$A$2:$E$21,2,FALSE)</f>
        <v>Martinez, Adkins and Johnson</v>
      </c>
      <c r="Q1669" t="str">
        <f>VLOOKUP(Table6[[#This Row],[Store_ID]],Table4[],3,FALSE)</f>
        <v>North</v>
      </c>
      <c r="R1669" t="str">
        <f>VLOOKUP(Table6[[#This Row],[Store_ID]],Table4[],4,FALSE)</f>
        <v>Danielmouth</v>
      </c>
      <c r="S1669" t="str">
        <f>VLOOKUP(Table6[[#This Row],[Store_ID]],Table4[],5,FALSE)</f>
        <v>Flagship</v>
      </c>
      <c r="T1669">
        <v>1</v>
      </c>
      <c r="U1669" s="6">
        <v>119.04</v>
      </c>
      <c r="V1669" s="10">
        <v>0.13</v>
      </c>
      <c r="W1669" t="s">
        <v>1812</v>
      </c>
      <c r="X1669" s="6">
        <v>103.56480000000001</v>
      </c>
      <c r="AE1669"/>
    </row>
    <row r="1670" spans="1:31" x14ac:dyDescent="0.25">
      <c r="A1670" t="s">
        <v>3477</v>
      </c>
      <c r="B1670" t="str">
        <f>VLOOKUP(Table6[[#This Row],[Customer_ID]],Table1[[Customer_ID]:[Name]],2,FALSE)</f>
        <v>Darren Burton</v>
      </c>
      <c r="C1670" t="str">
        <f>VLOOKUP(Table6[[#This Row],[Customer_ID]],Table1[[Customer_ID]:[City]],5,FALSE)</f>
        <v>Lake Alice</v>
      </c>
      <c r="D1670">
        <f>VLOOKUP(Table6[[#This Row],[Customer_ID]],Table1[],3,FALSE)</f>
        <v>21</v>
      </c>
      <c r="E1670" t="str">
        <f>VLOOKUP(Table6[[#This Row],[Customer_ID]],Table1[],4,FALSE)</f>
        <v>Female</v>
      </c>
      <c r="F1670" t="str">
        <f>VLOOKUP(Table6[[#This Row],[Customer_ID]],Table1[],6,FALSE)</f>
        <v>Tennessee</v>
      </c>
      <c r="G1670" t="str">
        <f>VLOOKUP(Table6[[#This Row],[Customer_ID]],Table1[],8,FALSE)</f>
        <v>Bronze</v>
      </c>
      <c r="H1670" t="s">
        <v>1001</v>
      </c>
      <c r="I1670" s="16">
        <v>45843</v>
      </c>
      <c r="J1670" t="s">
        <v>1619</v>
      </c>
      <c r="K1670" t="str">
        <f>VLOOKUP($J1670,'Product_Dim (2)'!$A$2:$G$101,{3,4,5,6},FALSE)</f>
        <v>Sports</v>
      </c>
      <c r="L1670" t="str">
        <f>VLOOKUP($J1670,'Product_Dim (2)'!$A$2:$G$101,{4,5,6},FALSE)</f>
        <v>Fitness</v>
      </c>
      <c r="M1670" s="6">
        <f t="array" ref="M1670">VLOOKUP($J1670,'Product_Dim (2)'!$A$2:$G$101,{6},FALSE)</f>
        <v>167.12</v>
      </c>
      <c r="N1670">
        <f>VLOOKUP($J1670,'Product_Dim (2)'!$A$2:$G$101,7,FALSE)</f>
        <v>316</v>
      </c>
      <c r="O1670" t="s">
        <v>1769</v>
      </c>
      <c r="P1670" t="str">
        <f>VLOOKUP($O1670,'Store_Dim (2)'!$A$2:$E$21,2,FALSE)</f>
        <v>Moore, Padilla and Butler</v>
      </c>
      <c r="Q1670" t="str">
        <f>VLOOKUP(Table6[[#This Row],[Store_ID]],Table4[],3,FALSE)</f>
        <v>South</v>
      </c>
      <c r="R1670" t="str">
        <f>VLOOKUP(Table6[[#This Row],[Store_ID]],Table4[],4,FALSE)</f>
        <v>East Johnstad</v>
      </c>
      <c r="S1670" t="str">
        <f>VLOOKUP(Table6[[#This Row],[Store_ID]],Table4[],5,FALSE)</f>
        <v>Flagship</v>
      </c>
      <c r="T1670">
        <v>4</v>
      </c>
      <c r="U1670" s="6">
        <v>791.65</v>
      </c>
      <c r="V1670" s="10">
        <v>0.06</v>
      </c>
      <c r="W1670" t="s">
        <v>1812</v>
      </c>
      <c r="X1670" s="6">
        <v>2976.6039999999998</v>
      </c>
      <c r="AE1670"/>
    </row>
    <row r="1671" spans="1:31" x14ac:dyDescent="0.25">
      <c r="A1671" t="s">
        <v>3478</v>
      </c>
      <c r="B1671" t="str">
        <f>VLOOKUP(Table6[[#This Row],[Customer_ID]],Table1[[Customer_ID]:[Name]],2,FALSE)</f>
        <v>Debra Liu</v>
      </c>
      <c r="C1671" t="str">
        <f>VLOOKUP(Table6[[#This Row],[Customer_ID]],Table1[[Customer_ID]:[City]],5,FALSE)</f>
        <v>South Timtown</v>
      </c>
      <c r="D1671">
        <f>VLOOKUP(Table6[[#This Row],[Customer_ID]],Table1[],3,FALSE)</f>
        <v>55</v>
      </c>
      <c r="E1671" t="str">
        <f>VLOOKUP(Table6[[#This Row],[Customer_ID]],Table1[],4,FALSE)</f>
        <v>Male</v>
      </c>
      <c r="F1671" t="str">
        <f>VLOOKUP(Table6[[#This Row],[Customer_ID]],Table1[],6,FALSE)</f>
        <v>Minnesota</v>
      </c>
      <c r="G1671" t="str">
        <f>VLOOKUP(Table6[[#This Row],[Customer_ID]],Table1[],8,FALSE)</f>
        <v>Bronze</v>
      </c>
      <c r="H1671" t="s">
        <v>195</v>
      </c>
      <c r="I1671" s="16">
        <v>45862</v>
      </c>
      <c r="J1671" t="s">
        <v>1559</v>
      </c>
      <c r="K1671" t="str">
        <f>VLOOKUP($J1671,'Product_Dim (2)'!$A$2:$G$101,{3,4,5,6},FALSE)</f>
        <v>Home</v>
      </c>
      <c r="L1671" t="str">
        <f>VLOOKUP($J1671,'Product_Dim (2)'!$A$2:$G$101,{4,5,6},FALSE)</f>
        <v>Decor</v>
      </c>
      <c r="M1671" s="6">
        <f t="array" ref="M1671">VLOOKUP($J1671,'Product_Dim (2)'!$A$2:$G$101,{6},FALSE)</f>
        <v>48.01</v>
      </c>
      <c r="N1671">
        <f>VLOOKUP($J1671,'Product_Dim (2)'!$A$2:$G$101,7,FALSE)</f>
        <v>439</v>
      </c>
      <c r="O1671" t="s">
        <v>1744</v>
      </c>
      <c r="P1671" t="str">
        <f>VLOOKUP($O1671,'Store_Dim (2)'!$A$2:$E$21,2,FALSE)</f>
        <v>Black-Horn</v>
      </c>
      <c r="Q1671" t="str">
        <f>VLOOKUP(Table6[[#This Row],[Store_ID]],Table4[],3,FALSE)</f>
        <v>South</v>
      </c>
      <c r="R1671" t="str">
        <f>VLOOKUP(Table6[[#This Row],[Store_ID]],Table4[],4,FALSE)</f>
        <v>North Nancyview</v>
      </c>
      <c r="S1671" t="str">
        <f>VLOOKUP(Table6[[#This Row],[Store_ID]],Table4[],5,FALSE)</f>
        <v>Outlet</v>
      </c>
      <c r="T1671">
        <v>2</v>
      </c>
      <c r="U1671" s="6">
        <v>414.86</v>
      </c>
      <c r="V1671" s="10">
        <v>0.23</v>
      </c>
      <c r="W1671" t="s">
        <v>1807</v>
      </c>
      <c r="X1671" s="6">
        <v>638.88440000000003</v>
      </c>
      <c r="AE1671"/>
    </row>
    <row r="1672" spans="1:31" x14ac:dyDescent="0.25">
      <c r="A1672" t="s">
        <v>3479</v>
      </c>
      <c r="B1672" t="str">
        <f>VLOOKUP(Table6[[#This Row],[Customer_ID]],Table1[[Customer_ID]:[Name]],2,FALSE)</f>
        <v>Earl Smith Dds</v>
      </c>
      <c r="C1672" t="str">
        <f>VLOOKUP(Table6[[#This Row],[Customer_ID]],Table1[[Customer_ID]:[City]],5,FALSE)</f>
        <v>West Sarah</v>
      </c>
      <c r="D1672">
        <f>VLOOKUP(Table6[[#This Row],[Customer_ID]],Table1[],3,FALSE)</f>
        <v>59</v>
      </c>
      <c r="E1672" t="str">
        <f>VLOOKUP(Table6[[#This Row],[Customer_ID]],Table1[],4,FALSE)</f>
        <v>Male</v>
      </c>
      <c r="F1672" t="str">
        <f>VLOOKUP(Table6[[#This Row],[Customer_ID]],Table1[],6,FALSE)</f>
        <v>South Dakota</v>
      </c>
      <c r="G1672" t="str">
        <f>VLOOKUP(Table6[[#This Row],[Customer_ID]],Table1[],8,FALSE)</f>
        <v>Gold</v>
      </c>
      <c r="H1672" t="s">
        <v>1456</v>
      </c>
      <c r="I1672" s="16">
        <v>45385</v>
      </c>
      <c r="J1672" t="s">
        <v>1607</v>
      </c>
      <c r="K1672" t="str">
        <f>VLOOKUP($J1672,'Product_Dim (2)'!$A$2:$G$101,{3,4,5,6},FALSE)</f>
        <v>Sports</v>
      </c>
      <c r="L1672" t="str">
        <f>VLOOKUP($J1672,'Product_Dim (2)'!$A$2:$G$101,{4,5,6},FALSE)</f>
        <v>Outdoor</v>
      </c>
      <c r="M1672" s="6">
        <f t="array" ref="M1672">VLOOKUP($J1672,'Product_Dim (2)'!$A$2:$G$101,{6},FALSE)</f>
        <v>135.61000000000001</v>
      </c>
      <c r="N1672">
        <f>VLOOKUP($J1672,'Product_Dim (2)'!$A$2:$G$101,7,FALSE)</f>
        <v>394</v>
      </c>
      <c r="O1672" t="s">
        <v>1777</v>
      </c>
      <c r="P1672" t="str">
        <f>VLOOKUP($O1672,'Store_Dim (2)'!$A$2:$E$21,2,FALSE)</f>
        <v>Thomas, Bridges and Harris</v>
      </c>
      <c r="Q1672" t="str">
        <f>VLOOKUP(Table6[[#This Row],[Store_ID]],Table4[],3,FALSE)</f>
        <v>North</v>
      </c>
      <c r="R1672" t="str">
        <f>VLOOKUP(Table6[[#This Row],[Store_ID]],Table4[],4,FALSE)</f>
        <v>Sabrinatown</v>
      </c>
      <c r="S1672" t="str">
        <f>VLOOKUP(Table6[[#This Row],[Store_ID]],Table4[],5,FALSE)</f>
        <v>Online</v>
      </c>
      <c r="T1672">
        <v>2</v>
      </c>
      <c r="U1672" s="6">
        <v>960.81</v>
      </c>
      <c r="V1672" s="10">
        <v>0.28000000000000003</v>
      </c>
      <c r="W1672" t="s">
        <v>1809</v>
      </c>
      <c r="X1672" s="6">
        <v>1383.5663999999999</v>
      </c>
      <c r="AE1672"/>
    </row>
    <row r="1673" spans="1:31" x14ac:dyDescent="0.25">
      <c r="A1673" t="s">
        <v>3480</v>
      </c>
      <c r="B1673" t="str">
        <f>VLOOKUP(Table6[[#This Row],[Customer_ID]],Table1[[Customer_ID]:[Name]],2,FALSE)</f>
        <v>Blake Harrison</v>
      </c>
      <c r="C1673" t="str">
        <f>VLOOKUP(Table6[[#This Row],[Customer_ID]],Table1[[Customer_ID]:[City]],5,FALSE)</f>
        <v>Lyonsfort</v>
      </c>
      <c r="D1673">
        <f>VLOOKUP(Table6[[#This Row],[Customer_ID]],Table1[],3,FALSE)</f>
        <v>63</v>
      </c>
      <c r="E1673" t="str">
        <f>VLOOKUP(Table6[[#This Row],[Customer_ID]],Table1[],4,FALSE)</f>
        <v>Female</v>
      </c>
      <c r="F1673" t="str">
        <f>VLOOKUP(Table6[[#This Row],[Customer_ID]],Table1[],6,FALSE)</f>
        <v>Washington</v>
      </c>
      <c r="G1673" t="str">
        <f>VLOOKUP(Table6[[#This Row],[Customer_ID]],Table1[],8,FALSE)</f>
        <v>Platinum</v>
      </c>
      <c r="H1673" t="s">
        <v>684</v>
      </c>
      <c r="I1673" s="16">
        <v>45668</v>
      </c>
      <c r="J1673" t="s">
        <v>1631</v>
      </c>
      <c r="K1673" t="str">
        <f>VLOOKUP($J1673,'Product_Dim (2)'!$A$2:$G$101,{3,4,5,6},FALSE)</f>
        <v>Sports</v>
      </c>
      <c r="L1673" t="str">
        <f>VLOOKUP($J1673,'Product_Dim (2)'!$A$2:$G$101,{4,5,6},FALSE)</f>
        <v>Fitness</v>
      </c>
      <c r="M1673" s="6">
        <f t="array" ref="M1673">VLOOKUP($J1673,'Product_Dim (2)'!$A$2:$G$101,{6},FALSE)</f>
        <v>190.29</v>
      </c>
      <c r="N1673">
        <f>VLOOKUP($J1673,'Product_Dim (2)'!$A$2:$G$101,7,FALSE)</f>
        <v>260</v>
      </c>
      <c r="O1673" t="s">
        <v>1752</v>
      </c>
      <c r="P1673" t="str">
        <f>VLOOKUP($O1673,'Store_Dim (2)'!$A$2:$E$21,2,FALSE)</f>
        <v>Alexander Group</v>
      </c>
      <c r="Q1673" t="str">
        <f>VLOOKUP(Table6[[#This Row],[Store_ID]],Table4[],3,FALSE)</f>
        <v>South</v>
      </c>
      <c r="R1673" t="str">
        <f>VLOOKUP(Table6[[#This Row],[Store_ID]],Table4[],4,FALSE)</f>
        <v>Port Sharon</v>
      </c>
      <c r="S1673" t="str">
        <f>VLOOKUP(Table6[[#This Row],[Store_ID]],Table4[],5,FALSE)</f>
        <v>Online</v>
      </c>
      <c r="T1673">
        <v>4</v>
      </c>
      <c r="U1673" s="6">
        <v>943.36</v>
      </c>
      <c r="V1673" s="10">
        <v>0.18</v>
      </c>
      <c r="W1673" t="s">
        <v>1809</v>
      </c>
      <c r="X1673" s="6">
        <v>3094.2208000000001</v>
      </c>
      <c r="AE1673"/>
    </row>
    <row r="1674" spans="1:31" x14ac:dyDescent="0.25">
      <c r="A1674" t="s">
        <v>3481</v>
      </c>
      <c r="B1674" t="str">
        <f>VLOOKUP(Table6[[#This Row],[Customer_ID]],Table1[[Customer_ID]:[Name]],2,FALSE)</f>
        <v>Stuart Johnson</v>
      </c>
      <c r="C1674" t="str">
        <f>VLOOKUP(Table6[[#This Row],[Customer_ID]],Table1[[Customer_ID]:[City]],5,FALSE)</f>
        <v>West Markport</v>
      </c>
      <c r="D1674">
        <f>VLOOKUP(Table6[[#This Row],[Customer_ID]],Table1[],3,FALSE)</f>
        <v>42</v>
      </c>
      <c r="E1674" t="str">
        <f>VLOOKUP(Table6[[#This Row],[Customer_ID]],Table1[],4,FALSE)</f>
        <v>Female</v>
      </c>
      <c r="F1674" t="str">
        <f>VLOOKUP(Table6[[#This Row],[Customer_ID]],Table1[],6,FALSE)</f>
        <v>North Dakota</v>
      </c>
      <c r="G1674" t="str">
        <f>VLOOKUP(Table6[[#This Row],[Customer_ID]],Table1[],8,FALSE)</f>
        <v>Platinum</v>
      </c>
      <c r="H1674" t="s">
        <v>687</v>
      </c>
      <c r="I1674" s="16">
        <v>45561</v>
      </c>
      <c r="J1674" t="s">
        <v>1534</v>
      </c>
      <c r="K1674" t="str">
        <f>VLOOKUP($J1674,'Product_Dim (2)'!$A$2:$G$101,{3,4,5,6},FALSE)</f>
        <v>Clothing</v>
      </c>
      <c r="L1674" t="str">
        <f>VLOOKUP($J1674,'Product_Dim (2)'!$A$2:$G$101,{4,5,6},FALSE)</f>
        <v>Outerwear</v>
      </c>
      <c r="M1674" s="6">
        <f t="array" ref="M1674">VLOOKUP($J1674,'Product_Dim (2)'!$A$2:$G$101,{6},FALSE)</f>
        <v>364.67</v>
      </c>
      <c r="N1674">
        <f>VLOOKUP($J1674,'Product_Dim (2)'!$A$2:$G$101,7,FALSE)</f>
        <v>452</v>
      </c>
      <c r="O1674" t="s">
        <v>1780</v>
      </c>
      <c r="P1674" t="str">
        <f>VLOOKUP($O1674,'Store_Dim (2)'!$A$2:$E$21,2,FALSE)</f>
        <v>Gardner, Humphrey and Contreras</v>
      </c>
      <c r="Q1674" t="str">
        <f>VLOOKUP(Table6[[#This Row],[Store_ID]],Table4[],3,FALSE)</f>
        <v>East</v>
      </c>
      <c r="R1674" t="str">
        <f>VLOOKUP(Table6[[#This Row],[Store_ID]],Table4[],4,FALSE)</f>
        <v>Johnsonville</v>
      </c>
      <c r="S1674" t="str">
        <f>VLOOKUP(Table6[[#This Row],[Store_ID]],Table4[],5,FALSE)</f>
        <v>Flagship</v>
      </c>
      <c r="T1674">
        <v>1</v>
      </c>
      <c r="U1674" s="6">
        <v>830.42</v>
      </c>
      <c r="V1674" s="10">
        <v>0.26</v>
      </c>
      <c r="W1674" t="s">
        <v>1812</v>
      </c>
      <c r="X1674" s="6">
        <v>614.51080000000002</v>
      </c>
      <c r="AE1674"/>
    </row>
    <row r="1675" spans="1:31" x14ac:dyDescent="0.25">
      <c r="A1675" t="s">
        <v>3482</v>
      </c>
      <c r="B1675" t="str">
        <f>VLOOKUP(Table6[[#This Row],[Customer_ID]],Table1[[Customer_ID]:[Name]],2,FALSE)</f>
        <v>Laura Green</v>
      </c>
      <c r="C1675" t="str">
        <f>VLOOKUP(Table6[[#This Row],[Customer_ID]],Table1[[Customer_ID]:[City]],5,FALSE)</f>
        <v>Westbury</v>
      </c>
      <c r="D1675">
        <f>VLOOKUP(Table6[[#This Row],[Customer_ID]],Table1[],3,FALSE)</f>
        <v>56</v>
      </c>
      <c r="E1675" t="str">
        <f>VLOOKUP(Table6[[#This Row],[Customer_ID]],Table1[],4,FALSE)</f>
        <v>Female</v>
      </c>
      <c r="F1675" t="str">
        <f>VLOOKUP(Table6[[#This Row],[Customer_ID]],Table1[],6,FALSE)</f>
        <v>Oregon</v>
      </c>
      <c r="G1675" t="str">
        <f>VLOOKUP(Table6[[#This Row],[Customer_ID]],Table1[],8,FALSE)</f>
        <v>Platinum</v>
      </c>
      <c r="H1675" t="s">
        <v>1095</v>
      </c>
      <c r="I1675" s="16">
        <v>45637</v>
      </c>
      <c r="J1675" t="s">
        <v>1665</v>
      </c>
      <c r="K1675" t="str">
        <f>VLOOKUP($J1675,'Product_Dim (2)'!$A$2:$G$101,{3,4,5,6},FALSE)</f>
        <v>Electronics</v>
      </c>
      <c r="L1675" t="str">
        <f>VLOOKUP($J1675,'Product_Dim (2)'!$A$2:$G$101,{4,5,6},FALSE)</f>
        <v>Accessories</v>
      </c>
      <c r="M1675" s="6">
        <f t="array" ref="M1675">VLOOKUP($J1675,'Product_Dim (2)'!$A$2:$G$101,{6},FALSE)</f>
        <v>349.17</v>
      </c>
      <c r="N1675">
        <f>VLOOKUP($J1675,'Product_Dim (2)'!$A$2:$G$101,7,FALSE)</f>
        <v>476</v>
      </c>
      <c r="O1675" t="s">
        <v>1790</v>
      </c>
      <c r="P1675" t="str">
        <f>VLOOKUP($O1675,'Store_Dim (2)'!$A$2:$E$21,2,FALSE)</f>
        <v>Holloway Ltd</v>
      </c>
      <c r="Q1675" t="str">
        <f>VLOOKUP(Table6[[#This Row],[Store_ID]],Table4[],3,FALSE)</f>
        <v>North</v>
      </c>
      <c r="R1675" t="str">
        <f>VLOOKUP(Table6[[#This Row],[Store_ID]],Table4[],4,FALSE)</f>
        <v>Bensonhaven</v>
      </c>
      <c r="S1675" t="str">
        <f>VLOOKUP(Table6[[#This Row],[Store_ID]],Table4[],5,FALSE)</f>
        <v>Flagship</v>
      </c>
      <c r="T1675">
        <v>1</v>
      </c>
      <c r="U1675" s="6">
        <v>762.55</v>
      </c>
      <c r="V1675" s="10">
        <v>0.19</v>
      </c>
      <c r="W1675" t="s">
        <v>1807</v>
      </c>
      <c r="X1675" s="6">
        <v>617.66549999999995</v>
      </c>
      <c r="AE1675"/>
    </row>
    <row r="1676" spans="1:31" x14ac:dyDescent="0.25">
      <c r="A1676" t="s">
        <v>3483</v>
      </c>
      <c r="B1676" t="str">
        <f>VLOOKUP(Table6[[#This Row],[Customer_ID]],Table1[[Customer_ID]:[Name]],2,FALSE)</f>
        <v>Ryan Moore</v>
      </c>
      <c r="C1676" t="str">
        <f>VLOOKUP(Table6[[#This Row],[Customer_ID]],Table1[[Customer_ID]:[City]],5,FALSE)</f>
        <v>Cartershire</v>
      </c>
      <c r="D1676">
        <f>VLOOKUP(Table6[[#This Row],[Customer_ID]],Table1[],3,FALSE)</f>
        <v>38</v>
      </c>
      <c r="E1676" t="str">
        <f>VLOOKUP(Table6[[#This Row],[Customer_ID]],Table1[],4,FALSE)</f>
        <v>Male</v>
      </c>
      <c r="F1676" t="str">
        <f>VLOOKUP(Table6[[#This Row],[Customer_ID]],Table1[],6,FALSE)</f>
        <v>Virginia</v>
      </c>
      <c r="G1676" t="str">
        <f>VLOOKUP(Table6[[#This Row],[Customer_ID]],Table1[],8,FALSE)</f>
        <v>Bronze</v>
      </c>
      <c r="H1676" t="s">
        <v>1066</v>
      </c>
      <c r="I1676" s="16">
        <v>45839</v>
      </c>
      <c r="J1676" t="s">
        <v>1679</v>
      </c>
      <c r="K1676" t="str">
        <f>VLOOKUP($J1676,'Product_Dim (2)'!$A$2:$G$101,{3,4,5,6},FALSE)</f>
        <v>Electronics</v>
      </c>
      <c r="L1676" t="str">
        <f>VLOOKUP($J1676,'Product_Dim (2)'!$A$2:$G$101,{4,5,6},FALSE)</f>
        <v>Audio</v>
      </c>
      <c r="M1676" s="6">
        <f t="array" ref="M1676">VLOOKUP($J1676,'Product_Dim (2)'!$A$2:$G$101,{6},FALSE)</f>
        <v>403.71</v>
      </c>
      <c r="N1676">
        <f>VLOOKUP($J1676,'Product_Dim (2)'!$A$2:$G$101,7,FALSE)</f>
        <v>159</v>
      </c>
      <c r="O1676" t="s">
        <v>1793</v>
      </c>
      <c r="P1676" t="str">
        <f>VLOOKUP($O1676,'Store_Dim (2)'!$A$2:$E$21,2,FALSE)</f>
        <v>Guerrero-Schmitt</v>
      </c>
      <c r="Q1676" t="str">
        <f>VLOOKUP(Table6[[#This Row],[Store_ID]],Table4[],3,FALSE)</f>
        <v>East</v>
      </c>
      <c r="R1676" t="str">
        <f>VLOOKUP(Table6[[#This Row],[Store_ID]],Table4[],4,FALSE)</f>
        <v>East Stevechester</v>
      </c>
      <c r="S1676" t="str">
        <f>VLOOKUP(Table6[[#This Row],[Store_ID]],Table4[],5,FALSE)</f>
        <v>Flagship</v>
      </c>
      <c r="T1676">
        <v>2</v>
      </c>
      <c r="U1676" s="6">
        <v>464.43</v>
      </c>
      <c r="V1676" s="10">
        <v>0.24</v>
      </c>
      <c r="W1676" t="s">
        <v>1812</v>
      </c>
      <c r="X1676" s="6">
        <v>705.93360000000007</v>
      </c>
      <c r="AE1676"/>
    </row>
    <row r="1677" spans="1:31" x14ac:dyDescent="0.25">
      <c r="A1677" t="s">
        <v>3484</v>
      </c>
      <c r="B1677" t="str">
        <f>VLOOKUP(Table6[[#This Row],[Customer_ID]],Table1[[Customer_ID]:[Name]],2,FALSE)</f>
        <v>John Scott</v>
      </c>
      <c r="C1677" t="str">
        <f>VLOOKUP(Table6[[#This Row],[Customer_ID]],Table1[[Customer_ID]:[City]],5,FALSE)</f>
        <v>South Christopher</v>
      </c>
      <c r="D1677">
        <f>VLOOKUP(Table6[[#This Row],[Customer_ID]],Table1[],3,FALSE)</f>
        <v>24</v>
      </c>
      <c r="E1677" t="str">
        <f>VLOOKUP(Table6[[#This Row],[Customer_ID]],Table1[],4,FALSE)</f>
        <v>Female</v>
      </c>
      <c r="F1677" t="str">
        <f>VLOOKUP(Table6[[#This Row],[Customer_ID]],Table1[],6,FALSE)</f>
        <v>Pennsylvania</v>
      </c>
      <c r="G1677" t="str">
        <f>VLOOKUP(Table6[[#This Row],[Customer_ID]],Table1[],8,FALSE)</f>
        <v>Bronze</v>
      </c>
      <c r="H1677" t="s">
        <v>75</v>
      </c>
      <c r="I1677" s="16">
        <v>45851</v>
      </c>
      <c r="J1677" t="s">
        <v>1659</v>
      </c>
      <c r="K1677" t="str">
        <f>VLOOKUP($J1677,'Product_Dim (2)'!$A$2:$G$101,{3,4,5,6},FALSE)</f>
        <v>Beauty</v>
      </c>
      <c r="L1677" t="str">
        <f>VLOOKUP($J1677,'Product_Dim (2)'!$A$2:$G$101,{4,5,6},FALSE)</f>
        <v>Makeup</v>
      </c>
      <c r="M1677" s="6">
        <f t="array" ref="M1677">VLOOKUP($J1677,'Product_Dim (2)'!$A$2:$G$101,{6},FALSE)</f>
        <v>299.11</v>
      </c>
      <c r="N1677">
        <f>VLOOKUP($J1677,'Product_Dim (2)'!$A$2:$G$101,7,FALSE)</f>
        <v>118</v>
      </c>
      <c r="O1677" t="s">
        <v>1793</v>
      </c>
      <c r="P1677" t="str">
        <f>VLOOKUP($O1677,'Store_Dim (2)'!$A$2:$E$21,2,FALSE)</f>
        <v>Guerrero-Schmitt</v>
      </c>
      <c r="Q1677" t="str">
        <f>VLOOKUP(Table6[[#This Row],[Store_ID]],Table4[],3,FALSE)</f>
        <v>East</v>
      </c>
      <c r="R1677" t="str">
        <f>VLOOKUP(Table6[[#This Row],[Store_ID]],Table4[],4,FALSE)</f>
        <v>East Stevechester</v>
      </c>
      <c r="S1677" t="str">
        <f>VLOOKUP(Table6[[#This Row],[Store_ID]],Table4[],5,FALSE)</f>
        <v>Flagship</v>
      </c>
      <c r="T1677">
        <v>1</v>
      </c>
      <c r="U1677" s="6">
        <v>711.08</v>
      </c>
      <c r="V1677" s="10">
        <v>0.24</v>
      </c>
      <c r="W1677" t="s">
        <v>1809</v>
      </c>
      <c r="X1677" s="6">
        <v>540.42079999999999</v>
      </c>
      <c r="AE1677"/>
    </row>
    <row r="1678" spans="1:31" x14ac:dyDescent="0.25">
      <c r="A1678" t="s">
        <v>3485</v>
      </c>
      <c r="B1678" t="str">
        <f>VLOOKUP(Table6[[#This Row],[Customer_ID]],Table1[[Customer_ID]:[Name]],2,FALSE)</f>
        <v>Tyler Garner</v>
      </c>
      <c r="C1678" t="str">
        <f>VLOOKUP(Table6[[#This Row],[Customer_ID]],Table1[[Customer_ID]:[City]],5,FALSE)</f>
        <v>Port Coreyfort</v>
      </c>
      <c r="D1678">
        <f>VLOOKUP(Table6[[#This Row],[Customer_ID]],Table1[],3,FALSE)</f>
        <v>64</v>
      </c>
      <c r="E1678" t="str">
        <f>VLOOKUP(Table6[[#This Row],[Customer_ID]],Table1[],4,FALSE)</f>
        <v>Male</v>
      </c>
      <c r="F1678" t="str">
        <f>VLOOKUP(Table6[[#This Row],[Customer_ID]],Table1[],6,FALSE)</f>
        <v>Alabama</v>
      </c>
      <c r="G1678" t="str">
        <f>VLOOKUP(Table6[[#This Row],[Customer_ID]],Table1[],8,FALSE)</f>
        <v>Silver</v>
      </c>
      <c r="H1678" t="s">
        <v>797</v>
      </c>
      <c r="I1678" s="16">
        <v>45656</v>
      </c>
      <c r="J1678" t="s">
        <v>1621</v>
      </c>
      <c r="K1678" t="str">
        <f>VLOOKUP($J1678,'Product_Dim (2)'!$A$2:$G$101,{3,4,5,6},FALSE)</f>
        <v>Sports</v>
      </c>
      <c r="L1678" t="str">
        <f>VLOOKUP($J1678,'Product_Dim (2)'!$A$2:$G$101,{4,5,6},FALSE)</f>
        <v>Team Sports</v>
      </c>
      <c r="M1678" s="6">
        <f t="array" ref="M1678">VLOOKUP($J1678,'Product_Dim (2)'!$A$2:$G$101,{6},FALSE)</f>
        <v>318.91000000000003</v>
      </c>
      <c r="N1678">
        <f>VLOOKUP($J1678,'Product_Dim (2)'!$A$2:$G$101,7,FALSE)</f>
        <v>114</v>
      </c>
      <c r="O1678" t="s">
        <v>1782</v>
      </c>
      <c r="P1678" t="str">
        <f>VLOOKUP($O1678,'Store_Dim (2)'!$A$2:$E$21,2,FALSE)</f>
        <v>Mcdonald Inc</v>
      </c>
      <c r="Q1678" t="str">
        <f>VLOOKUP(Table6[[#This Row],[Store_ID]],Table4[],3,FALSE)</f>
        <v>South</v>
      </c>
      <c r="R1678" t="str">
        <f>VLOOKUP(Table6[[#This Row],[Store_ID]],Table4[],4,FALSE)</f>
        <v>Christopherland</v>
      </c>
      <c r="S1678" t="str">
        <f>VLOOKUP(Table6[[#This Row],[Store_ID]],Table4[],5,FALSE)</f>
        <v>Outlet</v>
      </c>
      <c r="T1678">
        <v>2</v>
      </c>
      <c r="U1678" s="6">
        <v>984.96</v>
      </c>
      <c r="V1678" s="10">
        <v>0.16</v>
      </c>
      <c r="W1678" t="s">
        <v>1809</v>
      </c>
      <c r="X1678" s="6">
        <v>1654.7328</v>
      </c>
      <c r="AE1678"/>
    </row>
    <row r="1679" spans="1:31" x14ac:dyDescent="0.25">
      <c r="A1679" t="s">
        <v>3486</v>
      </c>
      <c r="B1679" t="str">
        <f>VLOOKUP(Table6[[#This Row],[Customer_ID]],Table1[[Customer_ID]:[Name]],2,FALSE)</f>
        <v>Ryan Moore</v>
      </c>
      <c r="C1679" t="str">
        <f>VLOOKUP(Table6[[#This Row],[Customer_ID]],Table1[[Customer_ID]:[City]],5,FALSE)</f>
        <v>Cartershire</v>
      </c>
      <c r="D1679">
        <f>VLOOKUP(Table6[[#This Row],[Customer_ID]],Table1[],3,FALSE)</f>
        <v>38</v>
      </c>
      <c r="E1679" t="str">
        <f>VLOOKUP(Table6[[#This Row],[Customer_ID]],Table1[],4,FALSE)</f>
        <v>Male</v>
      </c>
      <c r="F1679" t="str">
        <f>VLOOKUP(Table6[[#This Row],[Customer_ID]],Table1[],6,FALSE)</f>
        <v>Virginia</v>
      </c>
      <c r="G1679" t="str">
        <f>VLOOKUP(Table6[[#This Row],[Customer_ID]],Table1[],8,FALSE)</f>
        <v>Bronze</v>
      </c>
      <c r="H1679" t="s">
        <v>1066</v>
      </c>
      <c r="I1679" s="16">
        <v>45759</v>
      </c>
      <c r="J1679" t="s">
        <v>1607</v>
      </c>
      <c r="K1679" t="str">
        <f>VLOOKUP($J1679,'Product_Dim (2)'!$A$2:$G$101,{3,4,5,6},FALSE)</f>
        <v>Sports</v>
      </c>
      <c r="L1679" t="str">
        <f>VLOOKUP($J1679,'Product_Dim (2)'!$A$2:$G$101,{4,5,6},FALSE)</f>
        <v>Outdoor</v>
      </c>
      <c r="M1679" s="6">
        <f t="array" ref="M1679">VLOOKUP($J1679,'Product_Dim (2)'!$A$2:$G$101,{6},FALSE)</f>
        <v>135.61000000000001</v>
      </c>
      <c r="N1679">
        <f>VLOOKUP($J1679,'Product_Dim (2)'!$A$2:$G$101,7,FALSE)</f>
        <v>394</v>
      </c>
      <c r="O1679" t="s">
        <v>1777</v>
      </c>
      <c r="P1679" t="str">
        <f>VLOOKUP($O1679,'Store_Dim (2)'!$A$2:$E$21,2,FALSE)</f>
        <v>Thomas, Bridges and Harris</v>
      </c>
      <c r="Q1679" t="str">
        <f>VLOOKUP(Table6[[#This Row],[Store_ID]],Table4[],3,FALSE)</f>
        <v>North</v>
      </c>
      <c r="R1679" t="str">
        <f>VLOOKUP(Table6[[#This Row],[Store_ID]],Table4[],4,FALSE)</f>
        <v>Sabrinatown</v>
      </c>
      <c r="S1679" t="str">
        <f>VLOOKUP(Table6[[#This Row],[Store_ID]],Table4[],5,FALSE)</f>
        <v>Online</v>
      </c>
      <c r="T1679">
        <v>1</v>
      </c>
      <c r="U1679" s="6">
        <v>21.14</v>
      </c>
      <c r="V1679" s="10">
        <v>0.06</v>
      </c>
      <c r="W1679" t="s">
        <v>1812</v>
      </c>
      <c r="X1679" s="6">
        <v>19.871600000000001</v>
      </c>
      <c r="AE1679"/>
    </row>
    <row r="1680" spans="1:31" x14ac:dyDescent="0.25">
      <c r="A1680" t="s">
        <v>3487</v>
      </c>
      <c r="B1680" t="str">
        <f>VLOOKUP(Table6[[#This Row],[Customer_ID]],Table1[[Customer_ID]:[Name]],2,FALSE)</f>
        <v>Howard Summers</v>
      </c>
      <c r="C1680" t="str">
        <f>VLOOKUP(Table6[[#This Row],[Customer_ID]],Table1[[Customer_ID]:[City]],5,FALSE)</f>
        <v>East Linda</v>
      </c>
      <c r="D1680">
        <f>VLOOKUP(Table6[[#This Row],[Customer_ID]],Table1[],3,FALSE)</f>
        <v>53</v>
      </c>
      <c r="E1680" t="str">
        <f>VLOOKUP(Table6[[#This Row],[Customer_ID]],Table1[],4,FALSE)</f>
        <v>Female</v>
      </c>
      <c r="F1680" t="str">
        <f>VLOOKUP(Table6[[#This Row],[Customer_ID]],Table1[],6,FALSE)</f>
        <v>Rhode Island</v>
      </c>
      <c r="G1680" t="str">
        <f>VLOOKUP(Table6[[#This Row],[Customer_ID]],Table1[],8,FALSE)</f>
        <v>Bronze</v>
      </c>
      <c r="H1680" t="s">
        <v>370</v>
      </c>
      <c r="I1680" s="16">
        <v>45679</v>
      </c>
      <c r="J1680" t="s">
        <v>1727</v>
      </c>
      <c r="K1680" t="str">
        <f>VLOOKUP($J1680,'Product_Dim (2)'!$A$2:$G$101,{3,4,5,6},FALSE)</f>
        <v>Electronics</v>
      </c>
      <c r="L1680" t="str">
        <f>VLOOKUP($J1680,'Product_Dim (2)'!$A$2:$G$101,{4,5,6},FALSE)</f>
        <v>Audio</v>
      </c>
      <c r="M1680" s="6">
        <f t="array" ref="M1680">VLOOKUP($J1680,'Product_Dim (2)'!$A$2:$G$101,{6},FALSE)</f>
        <v>431.67</v>
      </c>
      <c r="N1680">
        <f>VLOOKUP($J1680,'Product_Dim (2)'!$A$2:$G$101,7,FALSE)</f>
        <v>73</v>
      </c>
      <c r="O1680" t="s">
        <v>1765</v>
      </c>
      <c r="P1680" t="str">
        <f>VLOOKUP($O1680,'Store_Dim (2)'!$A$2:$E$21,2,FALSE)</f>
        <v>Bean, Jones and Park</v>
      </c>
      <c r="Q1680" t="str">
        <f>VLOOKUP(Table6[[#This Row],[Store_ID]],Table4[],3,FALSE)</f>
        <v>West</v>
      </c>
      <c r="R1680" t="str">
        <f>VLOOKUP(Table6[[#This Row],[Store_ID]],Table4[],4,FALSE)</f>
        <v>Thompsonborough</v>
      </c>
      <c r="S1680" t="str">
        <f>VLOOKUP(Table6[[#This Row],[Store_ID]],Table4[],5,FALSE)</f>
        <v>Online</v>
      </c>
      <c r="T1680">
        <v>1</v>
      </c>
      <c r="U1680" s="6">
        <v>343.03</v>
      </c>
      <c r="V1680" s="10">
        <v>0.16</v>
      </c>
      <c r="W1680" t="s">
        <v>1807</v>
      </c>
      <c r="X1680" s="6">
        <v>288.14519999999999</v>
      </c>
      <c r="AE1680"/>
    </row>
    <row r="1681" spans="1:31" x14ac:dyDescent="0.25">
      <c r="A1681" t="s">
        <v>3488</v>
      </c>
      <c r="B1681" t="str">
        <f>VLOOKUP(Table6[[#This Row],[Customer_ID]],Table1[[Customer_ID]:[Name]],2,FALSE)</f>
        <v>Douglas Rhodes</v>
      </c>
      <c r="C1681" t="str">
        <f>VLOOKUP(Table6[[#This Row],[Customer_ID]],Table1[[Customer_ID]:[City]],5,FALSE)</f>
        <v>Mikehaven</v>
      </c>
      <c r="D1681">
        <f>VLOOKUP(Table6[[#This Row],[Customer_ID]],Table1[],3,FALSE)</f>
        <v>32</v>
      </c>
      <c r="E1681" t="str">
        <f>VLOOKUP(Table6[[#This Row],[Customer_ID]],Table1[],4,FALSE)</f>
        <v>Male</v>
      </c>
      <c r="F1681" t="str">
        <f>VLOOKUP(Table6[[#This Row],[Customer_ID]],Table1[],6,FALSE)</f>
        <v>New Hampshire</v>
      </c>
      <c r="G1681" t="str">
        <f>VLOOKUP(Table6[[#This Row],[Customer_ID]],Table1[],8,FALSE)</f>
        <v>Platinum</v>
      </c>
      <c r="H1681" t="s">
        <v>785</v>
      </c>
      <c r="I1681" s="16">
        <v>45237</v>
      </c>
      <c r="J1681" t="s">
        <v>1571</v>
      </c>
      <c r="K1681" t="str">
        <f>VLOOKUP($J1681,'Product_Dim (2)'!$A$2:$G$101,{3,4,5,6},FALSE)</f>
        <v>Sports</v>
      </c>
      <c r="L1681" t="str">
        <f>VLOOKUP($J1681,'Product_Dim (2)'!$A$2:$G$101,{4,5,6},FALSE)</f>
        <v>Accessories</v>
      </c>
      <c r="M1681" s="6">
        <f t="array" ref="M1681">VLOOKUP($J1681,'Product_Dim (2)'!$A$2:$G$101,{6},FALSE)</f>
        <v>131.51</v>
      </c>
      <c r="N1681">
        <f ca="1">VLOOKUP($J1681,'Product_Dim (2)'!$A$2:$G$101,7,FALSE)</f>
        <v>0</v>
      </c>
      <c r="O1681" t="s">
        <v>1793</v>
      </c>
      <c r="P1681" t="str">
        <f>VLOOKUP($O1681,'Store_Dim (2)'!$A$2:$E$21,2,FALSE)</f>
        <v>Guerrero-Schmitt</v>
      </c>
      <c r="Q1681" t="str">
        <f>VLOOKUP(Table6[[#This Row],[Store_ID]],Table4[],3,FALSE)</f>
        <v>East</v>
      </c>
      <c r="R1681" t="str">
        <f>VLOOKUP(Table6[[#This Row],[Store_ID]],Table4[],4,FALSE)</f>
        <v>East Stevechester</v>
      </c>
      <c r="S1681" t="str">
        <f>VLOOKUP(Table6[[#This Row],[Store_ID]],Table4[],5,FALSE)</f>
        <v>Flagship</v>
      </c>
      <c r="T1681">
        <v>3</v>
      </c>
      <c r="U1681" s="6">
        <v>94.83</v>
      </c>
      <c r="V1681" s="10">
        <v>0.16</v>
      </c>
      <c r="W1681" t="s">
        <v>1812</v>
      </c>
      <c r="X1681" s="6">
        <v>238.9716</v>
      </c>
      <c r="AE1681"/>
    </row>
    <row r="1682" spans="1:31" x14ac:dyDescent="0.25">
      <c r="A1682" t="s">
        <v>3489</v>
      </c>
      <c r="B1682" t="str">
        <f>VLOOKUP(Table6[[#This Row],[Customer_ID]],Table1[[Customer_ID]:[Name]],2,FALSE)</f>
        <v>Rhonda Moss</v>
      </c>
      <c r="C1682" t="str">
        <f>VLOOKUP(Table6[[#This Row],[Customer_ID]],Table1[[Customer_ID]:[City]],5,FALSE)</f>
        <v>South William</v>
      </c>
      <c r="D1682">
        <f>VLOOKUP(Table6[[#This Row],[Customer_ID]],Table1[],3,FALSE)</f>
        <v>43</v>
      </c>
      <c r="E1682" t="str">
        <f>VLOOKUP(Table6[[#This Row],[Customer_ID]],Table1[],4,FALSE)</f>
        <v>Male</v>
      </c>
      <c r="F1682" t="str">
        <f>VLOOKUP(Table6[[#This Row],[Customer_ID]],Table1[],6,FALSE)</f>
        <v>Kansas</v>
      </c>
      <c r="G1682" t="str">
        <f>VLOOKUP(Table6[[#This Row],[Customer_ID]],Table1[],8,FALSE)</f>
        <v>Platinum</v>
      </c>
      <c r="H1682" t="s">
        <v>82</v>
      </c>
      <c r="I1682" s="16">
        <v>45790</v>
      </c>
      <c r="J1682" t="s">
        <v>1669</v>
      </c>
      <c r="K1682" t="str">
        <f>VLOOKUP($J1682,'Product_Dim (2)'!$A$2:$G$101,{3,4,5,6},FALSE)</f>
        <v>Clothing</v>
      </c>
      <c r="L1682" t="str">
        <f>VLOOKUP($J1682,'Product_Dim (2)'!$A$2:$G$101,{4,5,6},FALSE)</f>
        <v>Bottoms</v>
      </c>
      <c r="M1682" s="6">
        <f t="array" ref="M1682">VLOOKUP($J1682,'Product_Dim (2)'!$A$2:$G$101,{6},FALSE)</f>
        <v>218.22</v>
      </c>
      <c r="N1682">
        <f>VLOOKUP($J1682,'Product_Dim (2)'!$A$2:$G$101,7,FALSE)</f>
        <v>224</v>
      </c>
      <c r="O1682" t="s">
        <v>1796</v>
      </c>
      <c r="P1682" t="str">
        <f>VLOOKUP($O1682,'Store_Dim (2)'!$A$2:$E$21,2,FALSE)</f>
        <v>Mann-Austin</v>
      </c>
      <c r="Q1682" t="str">
        <f>VLOOKUP(Table6[[#This Row],[Store_ID]],Table4[],3,FALSE)</f>
        <v>East</v>
      </c>
      <c r="R1682" t="str">
        <f>VLOOKUP(Table6[[#This Row],[Store_ID]],Table4[],4,FALSE)</f>
        <v>Vasquezborough</v>
      </c>
      <c r="S1682" t="str">
        <f>VLOOKUP(Table6[[#This Row],[Store_ID]],Table4[],5,FALSE)</f>
        <v>Online</v>
      </c>
      <c r="T1682">
        <v>3</v>
      </c>
      <c r="U1682" s="6">
        <v>74.66</v>
      </c>
      <c r="V1682" s="10">
        <v>0.03</v>
      </c>
      <c r="W1682" t="s">
        <v>1809</v>
      </c>
      <c r="X1682" s="6">
        <v>217.26060000000001</v>
      </c>
      <c r="AE1682"/>
    </row>
    <row r="1683" spans="1:31" x14ac:dyDescent="0.25">
      <c r="A1683" t="s">
        <v>3490</v>
      </c>
      <c r="B1683" t="str">
        <f>VLOOKUP(Table6[[#This Row],[Customer_ID]],Table1[[Customer_ID]:[Name]],2,FALSE)</f>
        <v>Patrick Coleman</v>
      </c>
      <c r="C1683" t="str">
        <f>VLOOKUP(Table6[[#This Row],[Customer_ID]],Table1[[Customer_ID]:[City]],5,FALSE)</f>
        <v>New Jeffrey</v>
      </c>
      <c r="D1683">
        <f>VLOOKUP(Table6[[#This Row],[Customer_ID]],Table1[],3,FALSE)</f>
        <v>29</v>
      </c>
      <c r="E1683" t="str">
        <f>VLOOKUP(Table6[[#This Row],[Customer_ID]],Table1[],4,FALSE)</f>
        <v>Male</v>
      </c>
      <c r="F1683" t="str">
        <f>VLOOKUP(Table6[[#This Row],[Customer_ID]],Table1[],6,FALSE)</f>
        <v>Nebraska</v>
      </c>
      <c r="G1683" t="str">
        <f>VLOOKUP(Table6[[#This Row],[Customer_ID]],Table1[],8,FALSE)</f>
        <v>Silver</v>
      </c>
      <c r="H1683" t="s">
        <v>459</v>
      </c>
      <c r="I1683" s="16">
        <v>45268</v>
      </c>
      <c r="J1683" t="s">
        <v>1605</v>
      </c>
      <c r="K1683" t="str">
        <f>VLOOKUP($J1683,'Product_Dim (2)'!$A$2:$G$101,{3,4,5,6},FALSE)</f>
        <v>Clothing</v>
      </c>
      <c r="L1683" t="str">
        <f>VLOOKUP($J1683,'Product_Dim (2)'!$A$2:$G$101,{4,5,6},FALSE)</f>
        <v>Footwear</v>
      </c>
      <c r="M1683" s="6">
        <f t="array" ref="M1683">VLOOKUP($J1683,'Product_Dim (2)'!$A$2:$G$101,{6},FALSE)</f>
        <v>353.47</v>
      </c>
      <c r="N1683">
        <f>VLOOKUP($J1683,'Product_Dim (2)'!$A$2:$G$101,7,FALSE)</f>
        <v>214</v>
      </c>
      <c r="O1683" t="s">
        <v>1784</v>
      </c>
      <c r="P1683" t="str">
        <f>VLOOKUP($O1683,'Store_Dim (2)'!$A$2:$E$21,2,FALSE)</f>
        <v>Shelton PLC</v>
      </c>
      <c r="Q1683" t="str">
        <f>VLOOKUP(Table6[[#This Row],[Store_ID]],Table4[],3,FALSE)</f>
        <v>North</v>
      </c>
      <c r="R1683" t="str">
        <f>VLOOKUP(Table6[[#This Row],[Store_ID]],Table4[],4,FALSE)</f>
        <v>East Jenniferstad</v>
      </c>
      <c r="S1683" t="str">
        <f>VLOOKUP(Table6[[#This Row],[Store_ID]],Table4[],5,FALSE)</f>
        <v>Flagship</v>
      </c>
      <c r="T1683">
        <v>3</v>
      </c>
      <c r="U1683" s="6">
        <v>281.95999999999998</v>
      </c>
      <c r="V1683" s="10">
        <v>0.01</v>
      </c>
      <c r="W1683" t="s">
        <v>1812</v>
      </c>
      <c r="X1683" s="6">
        <v>837.42119999999989</v>
      </c>
      <c r="AE1683"/>
    </row>
    <row r="1684" spans="1:31" x14ac:dyDescent="0.25">
      <c r="A1684" t="s">
        <v>3491</v>
      </c>
      <c r="B1684" t="str">
        <f>VLOOKUP(Table6[[#This Row],[Customer_ID]],Table1[[Customer_ID]:[Name]],2,FALSE)</f>
        <v>Joshua Wilson</v>
      </c>
      <c r="C1684" t="str">
        <f>VLOOKUP(Table6[[#This Row],[Customer_ID]],Table1[[Customer_ID]:[City]],5,FALSE)</f>
        <v>North Larryport</v>
      </c>
      <c r="D1684">
        <f>VLOOKUP(Table6[[#This Row],[Customer_ID]],Table1[],3,FALSE)</f>
        <v>42</v>
      </c>
      <c r="E1684" t="str">
        <f>VLOOKUP(Table6[[#This Row],[Customer_ID]],Table1[],4,FALSE)</f>
        <v>Female</v>
      </c>
      <c r="F1684" t="str">
        <f>VLOOKUP(Table6[[#This Row],[Customer_ID]],Table1[],6,FALSE)</f>
        <v>Virginia</v>
      </c>
      <c r="G1684" t="str">
        <f>VLOOKUP(Table6[[#This Row],[Customer_ID]],Table1[],8,FALSE)</f>
        <v>Bronze</v>
      </c>
      <c r="H1684" t="s">
        <v>752</v>
      </c>
      <c r="I1684" s="16">
        <v>45664</v>
      </c>
      <c r="J1684" t="s">
        <v>1673</v>
      </c>
      <c r="K1684" t="str">
        <f>VLOOKUP($J1684,'Product_Dim (2)'!$A$2:$G$101,{3,4,5,6},FALSE)</f>
        <v>Beauty</v>
      </c>
      <c r="L1684" t="str">
        <f>VLOOKUP($J1684,'Product_Dim (2)'!$A$2:$G$101,{4,5,6},FALSE)</f>
        <v>Haircare</v>
      </c>
      <c r="M1684" s="6">
        <f t="array" ref="M1684">VLOOKUP($J1684,'Product_Dim (2)'!$A$2:$G$101,{6},FALSE)</f>
        <v>214.32</v>
      </c>
      <c r="N1684">
        <f>VLOOKUP($J1684,'Product_Dim (2)'!$A$2:$G$101,7,FALSE)</f>
        <v>383</v>
      </c>
      <c r="O1684" t="s">
        <v>1793</v>
      </c>
      <c r="P1684" t="str">
        <f>VLOOKUP($O1684,'Store_Dim (2)'!$A$2:$E$21,2,FALSE)</f>
        <v>Guerrero-Schmitt</v>
      </c>
      <c r="Q1684" t="str">
        <f>VLOOKUP(Table6[[#This Row],[Store_ID]],Table4[],3,FALSE)</f>
        <v>East</v>
      </c>
      <c r="R1684" t="str">
        <f>VLOOKUP(Table6[[#This Row],[Store_ID]],Table4[],4,FALSE)</f>
        <v>East Stevechester</v>
      </c>
      <c r="S1684" t="str">
        <f>VLOOKUP(Table6[[#This Row],[Store_ID]],Table4[],5,FALSE)</f>
        <v>Flagship</v>
      </c>
      <c r="T1684">
        <v>4</v>
      </c>
      <c r="U1684" s="6">
        <v>622.27</v>
      </c>
      <c r="V1684" s="10">
        <v>0.02</v>
      </c>
      <c r="W1684" t="s">
        <v>1809</v>
      </c>
      <c r="X1684" s="6">
        <v>2439.2984000000001</v>
      </c>
      <c r="AE1684"/>
    </row>
    <row r="1685" spans="1:31" x14ac:dyDescent="0.25">
      <c r="A1685" t="s">
        <v>3492</v>
      </c>
      <c r="B1685" t="str">
        <f>VLOOKUP(Table6[[#This Row],[Customer_ID]],Table1[[Customer_ID]:[Name]],2,FALSE)</f>
        <v>Sarah Schneider</v>
      </c>
      <c r="C1685" t="str">
        <f>VLOOKUP(Table6[[#This Row],[Customer_ID]],Table1[[Customer_ID]:[City]],5,FALSE)</f>
        <v>Port Joshuachester</v>
      </c>
      <c r="D1685">
        <f>VLOOKUP(Table6[[#This Row],[Customer_ID]],Table1[],3,FALSE)</f>
        <v>34</v>
      </c>
      <c r="E1685" t="str">
        <f>VLOOKUP(Table6[[#This Row],[Customer_ID]],Table1[],4,FALSE)</f>
        <v>Female</v>
      </c>
      <c r="F1685" t="str">
        <f>VLOOKUP(Table6[[#This Row],[Customer_ID]],Table1[],6,FALSE)</f>
        <v>Pennsylvania</v>
      </c>
      <c r="G1685" t="str">
        <f>VLOOKUP(Table6[[#This Row],[Customer_ID]],Table1[],8,FALSE)</f>
        <v>Bronze</v>
      </c>
      <c r="H1685" t="s">
        <v>358</v>
      </c>
      <c r="I1685" s="16">
        <v>45475</v>
      </c>
      <c r="J1685" t="s">
        <v>1605</v>
      </c>
      <c r="K1685" t="str">
        <f>VLOOKUP($J1685,'Product_Dim (2)'!$A$2:$G$101,{3,4,5,6},FALSE)</f>
        <v>Clothing</v>
      </c>
      <c r="L1685" t="str">
        <f>VLOOKUP($J1685,'Product_Dim (2)'!$A$2:$G$101,{4,5,6},FALSE)</f>
        <v>Footwear</v>
      </c>
      <c r="M1685" s="6">
        <f t="array" ref="M1685">VLOOKUP($J1685,'Product_Dim (2)'!$A$2:$G$101,{6},FALSE)</f>
        <v>353.47</v>
      </c>
      <c r="N1685">
        <f>VLOOKUP($J1685,'Product_Dim (2)'!$A$2:$G$101,7,FALSE)</f>
        <v>214</v>
      </c>
      <c r="O1685" t="s">
        <v>1762</v>
      </c>
      <c r="P1685" t="str">
        <f>VLOOKUP($O1685,'Store_Dim (2)'!$A$2:$E$21,2,FALSE)</f>
        <v>Martinez-Mullins</v>
      </c>
      <c r="Q1685" t="str">
        <f>VLOOKUP(Table6[[#This Row],[Store_ID]],Table4[],3,FALSE)</f>
        <v>South</v>
      </c>
      <c r="R1685" t="str">
        <f>VLOOKUP(Table6[[#This Row],[Store_ID]],Table4[],4,FALSE)</f>
        <v>Williamsfurt</v>
      </c>
      <c r="S1685" t="str">
        <f>VLOOKUP(Table6[[#This Row],[Store_ID]],Table4[],5,FALSE)</f>
        <v>Online</v>
      </c>
      <c r="T1685">
        <v>2</v>
      </c>
      <c r="U1685" s="6">
        <v>78.27</v>
      </c>
      <c r="V1685" s="10">
        <v>0.28999999999999998</v>
      </c>
      <c r="W1685" t="s">
        <v>1812</v>
      </c>
      <c r="X1685" s="6">
        <v>111.1434</v>
      </c>
      <c r="AE1685"/>
    </row>
    <row r="1686" spans="1:31" x14ac:dyDescent="0.25">
      <c r="A1686" t="s">
        <v>3493</v>
      </c>
      <c r="B1686" t="str">
        <f>VLOOKUP(Table6[[#This Row],[Customer_ID]],Table1[[Customer_ID]:[Name]],2,FALSE)</f>
        <v>Kenneth Lambert</v>
      </c>
      <c r="C1686" t="str">
        <f>VLOOKUP(Table6[[#This Row],[Customer_ID]],Table1[[Customer_ID]:[City]],5,FALSE)</f>
        <v>North Kathryn</v>
      </c>
      <c r="D1686">
        <f>VLOOKUP(Table6[[#This Row],[Customer_ID]],Table1[],3,FALSE)</f>
        <v>55</v>
      </c>
      <c r="E1686" t="str">
        <f>VLOOKUP(Table6[[#This Row],[Customer_ID]],Table1[],4,FALSE)</f>
        <v>Female</v>
      </c>
      <c r="F1686" t="str">
        <f>VLOOKUP(Table6[[#This Row],[Customer_ID]],Table1[],6,FALSE)</f>
        <v>Kansas</v>
      </c>
      <c r="G1686" t="str">
        <f>VLOOKUP(Table6[[#This Row],[Customer_ID]],Table1[],8,FALSE)</f>
        <v>Platinum</v>
      </c>
      <c r="H1686" t="s">
        <v>59</v>
      </c>
      <c r="I1686" s="16">
        <v>45845</v>
      </c>
      <c r="J1686" t="s">
        <v>1655</v>
      </c>
      <c r="K1686" t="str">
        <f>VLOOKUP($J1686,'Product_Dim (2)'!$A$2:$G$101,{3,4,5,6},FALSE)</f>
        <v>Electronics</v>
      </c>
      <c r="L1686" t="str">
        <f>VLOOKUP($J1686,'Product_Dim (2)'!$A$2:$G$101,{4,5,6},FALSE)</f>
        <v>Computer</v>
      </c>
      <c r="M1686" s="6">
        <f t="array" ref="M1686">VLOOKUP($J1686,'Product_Dim (2)'!$A$2:$G$101,{6},FALSE)</f>
        <v>86.42</v>
      </c>
      <c r="N1686">
        <f>VLOOKUP($J1686,'Product_Dim (2)'!$A$2:$G$101,7,FALSE)</f>
        <v>222</v>
      </c>
      <c r="O1686" t="s">
        <v>1780</v>
      </c>
      <c r="P1686" t="str">
        <f>VLOOKUP($O1686,'Store_Dim (2)'!$A$2:$E$21,2,FALSE)</f>
        <v>Gardner, Humphrey and Contreras</v>
      </c>
      <c r="Q1686" t="str">
        <f>VLOOKUP(Table6[[#This Row],[Store_ID]],Table4[],3,FALSE)</f>
        <v>East</v>
      </c>
      <c r="R1686" t="str">
        <f>VLOOKUP(Table6[[#This Row],[Store_ID]],Table4[],4,FALSE)</f>
        <v>Johnsonville</v>
      </c>
      <c r="S1686" t="str">
        <f>VLOOKUP(Table6[[#This Row],[Store_ID]],Table4[],5,FALSE)</f>
        <v>Flagship</v>
      </c>
      <c r="T1686">
        <v>4</v>
      </c>
      <c r="U1686" s="6">
        <v>676.58</v>
      </c>
      <c r="V1686" s="10">
        <v>0.23</v>
      </c>
      <c r="W1686" t="s">
        <v>1812</v>
      </c>
      <c r="X1686" s="6">
        <v>2083.8663999999999</v>
      </c>
      <c r="AE1686"/>
    </row>
    <row r="1687" spans="1:31" x14ac:dyDescent="0.25">
      <c r="A1687" t="s">
        <v>3494</v>
      </c>
      <c r="B1687" t="str">
        <f>VLOOKUP(Table6[[#This Row],[Customer_ID]],Table1[[Customer_ID]:[Name]],2,FALSE)</f>
        <v>Eric Lee</v>
      </c>
      <c r="C1687" t="str">
        <f>VLOOKUP(Table6[[#This Row],[Customer_ID]],Table1[[Customer_ID]:[City]],5,FALSE)</f>
        <v>Lake April</v>
      </c>
      <c r="D1687">
        <f>VLOOKUP(Table6[[#This Row],[Customer_ID]],Table1[],3,FALSE)</f>
        <v>22</v>
      </c>
      <c r="E1687" t="str">
        <f>VLOOKUP(Table6[[#This Row],[Customer_ID]],Table1[],4,FALSE)</f>
        <v>Female</v>
      </c>
      <c r="F1687" t="str">
        <f>VLOOKUP(Table6[[#This Row],[Customer_ID]],Table1[],6,FALSE)</f>
        <v>Vermont</v>
      </c>
      <c r="G1687" t="str">
        <f>VLOOKUP(Table6[[#This Row],[Customer_ID]],Table1[],8,FALSE)</f>
        <v>Bronze</v>
      </c>
      <c r="H1687" t="s">
        <v>1478</v>
      </c>
      <c r="I1687" s="16">
        <v>45446</v>
      </c>
      <c r="J1687" t="s">
        <v>1593</v>
      </c>
      <c r="K1687" t="str">
        <f>VLOOKUP($J1687,'Product_Dim (2)'!$A$2:$G$101,{3,4,5,6},FALSE)</f>
        <v>Sports</v>
      </c>
      <c r="L1687" t="str">
        <f>VLOOKUP($J1687,'Product_Dim (2)'!$A$2:$G$101,{4,5,6},FALSE)</f>
        <v>Team Sports</v>
      </c>
      <c r="M1687" s="6">
        <f t="array" ref="M1687">VLOOKUP($J1687,'Product_Dim (2)'!$A$2:$G$101,{6},FALSE)</f>
        <v>204.39</v>
      </c>
      <c r="N1687">
        <f>VLOOKUP($J1687,'Product_Dim (2)'!$A$2:$G$101,7,FALSE)</f>
        <v>281</v>
      </c>
      <c r="O1687" t="s">
        <v>1740</v>
      </c>
      <c r="P1687" t="str">
        <f>VLOOKUP($O1687,'Store_Dim (2)'!$A$2:$E$21,2,FALSE)</f>
        <v>Martinez, Adkins and Johnson</v>
      </c>
      <c r="Q1687" t="str">
        <f>VLOOKUP(Table6[[#This Row],[Store_ID]],Table4[],3,FALSE)</f>
        <v>North</v>
      </c>
      <c r="R1687" t="str">
        <f>VLOOKUP(Table6[[#This Row],[Store_ID]],Table4[],4,FALSE)</f>
        <v>Danielmouth</v>
      </c>
      <c r="S1687" t="str">
        <f>VLOOKUP(Table6[[#This Row],[Store_ID]],Table4[],5,FALSE)</f>
        <v>Flagship</v>
      </c>
      <c r="T1687">
        <v>2</v>
      </c>
      <c r="U1687" s="6">
        <v>938.6</v>
      </c>
      <c r="V1687" s="10">
        <v>0.04</v>
      </c>
      <c r="W1687" t="s">
        <v>1809</v>
      </c>
      <c r="X1687" s="6">
        <v>1802.1120000000001</v>
      </c>
      <c r="AE1687"/>
    </row>
    <row r="1688" spans="1:31" x14ac:dyDescent="0.25">
      <c r="A1688" t="s">
        <v>3495</v>
      </c>
      <c r="B1688" t="str">
        <f>VLOOKUP(Table6[[#This Row],[Customer_ID]],Table1[[Customer_ID]:[Name]],2,FALSE)</f>
        <v>Carlos Flores</v>
      </c>
      <c r="C1688" t="str">
        <f>VLOOKUP(Table6[[#This Row],[Customer_ID]],Table1[[Customer_ID]:[City]],5,FALSE)</f>
        <v>North Johnfurt</v>
      </c>
      <c r="D1688">
        <f>VLOOKUP(Table6[[#This Row],[Customer_ID]],Table1[],3,FALSE)</f>
        <v>20</v>
      </c>
      <c r="E1688" t="str">
        <f>VLOOKUP(Table6[[#This Row],[Customer_ID]],Table1[],4,FALSE)</f>
        <v>Male</v>
      </c>
      <c r="F1688" t="str">
        <f>VLOOKUP(Table6[[#This Row],[Customer_ID]],Table1[],6,FALSE)</f>
        <v>Washington</v>
      </c>
      <c r="G1688" t="str">
        <f>VLOOKUP(Table6[[#This Row],[Customer_ID]],Table1[],8,FALSE)</f>
        <v>Gold</v>
      </c>
      <c r="H1688" t="s">
        <v>1100</v>
      </c>
      <c r="I1688" s="16">
        <v>45761</v>
      </c>
      <c r="J1688" t="s">
        <v>1557</v>
      </c>
      <c r="K1688" t="str">
        <f>VLOOKUP($J1688,'Product_Dim (2)'!$A$2:$G$101,{3,4,5,6},FALSE)</f>
        <v>Electronics</v>
      </c>
      <c r="L1688" t="str">
        <f>VLOOKUP($J1688,'Product_Dim (2)'!$A$2:$G$101,{4,5,6},FALSE)</f>
        <v>Accessories</v>
      </c>
      <c r="M1688" s="6">
        <f t="array" ref="M1688">VLOOKUP($J1688,'Product_Dim (2)'!$A$2:$G$101,{6},FALSE)</f>
        <v>242.23</v>
      </c>
      <c r="N1688">
        <f>VLOOKUP($J1688,'Product_Dim (2)'!$A$2:$G$101,7,FALSE)</f>
        <v>453</v>
      </c>
      <c r="O1688" t="s">
        <v>1782</v>
      </c>
      <c r="P1688" t="str">
        <f>VLOOKUP($O1688,'Store_Dim (2)'!$A$2:$E$21,2,FALSE)</f>
        <v>Mcdonald Inc</v>
      </c>
      <c r="Q1688" t="str">
        <f>VLOOKUP(Table6[[#This Row],[Store_ID]],Table4[],3,FALSE)</f>
        <v>South</v>
      </c>
      <c r="R1688" t="str">
        <f>VLOOKUP(Table6[[#This Row],[Store_ID]],Table4[],4,FALSE)</f>
        <v>Christopherland</v>
      </c>
      <c r="S1688" t="str">
        <f>VLOOKUP(Table6[[#This Row],[Store_ID]],Table4[],5,FALSE)</f>
        <v>Outlet</v>
      </c>
      <c r="T1688">
        <v>2</v>
      </c>
      <c r="U1688" s="6">
        <v>859.47</v>
      </c>
      <c r="V1688" s="10">
        <v>0.01</v>
      </c>
      <c r="W1688" t="s">
        <v>1807</v>
      </c>
      <c r="X1688" s="6">
        <v>1701.7506000000001</v>
      </c>
      <c r="AE1688"/>
    </row>
    <row r="1689" spans="1:31" x14ac:dyDescent="0.25">
      <c r="A1689" t="s">
        <v>3496</v>
      </c>
      <c r="B1689" t="str">
        <f>VLOOKUP(Table6[[#This Row],[Customer_ID]],Table1[[Customer_ID]:[Name]],2,FALSE)</f>
        <v>Jay Patel</v>
      </c>
      <c r="C1689" t="str">
        <f>VLOOKUP(Table6[[#This Row],[Customer_ID]],Table1[[Customer_ID]:[City]],5,FALSE)</f>
        <v>Morrisbury</v>
      </c>
      <c r="D1689">
        <f>VLOOKUP(Table6[[#This Row],[Customer_ID]],Table1[],3,FALSE)</f>
        <v>43</v>
      </c>
      <c r="E1689" t="str">
        <f>VLOOKUP(Table6[[#This Row],[Customer_ID]],Table1[],4,FALSE)</f>
        <v>Female</v>
      </c>
      <c r="F1689" t="str">
        <f>VLOOKUP(Table6[[#This Row],[Customer_ID]],Table1[],6,FALSE)</f>
        <v>Rhode Island</v>
      </c>
      <c r="G1689" t="str">
        <f>VLOOKUP(Table6[[#This Row],[Customer_ID]],Table1[],8,FALSE)</f>
        <v>Platinum</v>
      </c>
      <c r="H1689" t="s">
        <v>211</v>
      </c>
      <c r="I1689" s="16">
        <v>45363</v>
      </c>
      <c r="J1689" t="s">
        <v>1585</v>
      </c>
      <c r="K1689" t="str">
        <f>VLOOKUP($J1689,'Product_Dim (2)'!$A$2:$G$101,{3,4,5,6},FALSE)</f>
        <v>Home</v>
      </c>
      <c r="L1689" t="str">
        <f>VLOOKUP($J1689,'Product_Dim (2)'!$A$2:$G$101,{4,5,6},FALSE)</f>
        <v>Decor</v>
      </c>
      <c r="M1689" s="6">
        <f t="array" ref="M1689">VLOOKUP($J1689,'Product_Dim (2)'!$A$2:$G$101,{6},FALSE)</f>
        <v>234.80599999999998</v>
      </c>
      <c r="N1689">
        <f>VLOOKUP($J1689,'Product_Dim (2)'!$A$2:$G$101,7,FALSE)</f>
        <v>378</v>
      </c>
      <c r="O1689" t="s">
        <v>1782</v>
      </c>
      <c r="P1689" t="str">
        <f>VLOOKUP($O1689,'Store_Dim (2)'!$A$2:$E$21,2,FALSE)</f>
        <v>Mcdonald Inc</v>
      </c>
      <c r="Q1689" t="str">
        <f>VLOOKUP(Table6[[#This Row],[Store_ID]],Table4[],3,FALSE)</f>
        <v>South</v>
      </c>
      <c r="R1689" t="str">
        <f>VLOOKUP(Table6[[#This Row],[Store_ID]],Table4[],4,FALSE)</f>
        <v>Christopherland</v>
      </c>
      <c r="S1689" t="str">
        <f>VLOOKUP(Table6[[#This Row],[Store_ID]],Table4[],5,FALSE)</f>
        <v>Outlet</v>
      </c>
      <c r="T1689">
        <v>3</v>
      </c>
      <c r="U1689" s="6">
        <v>672.98</v>
      </c>
      <c r="V1689" s="10">
        <v>0.23</v>
      </c>
      <c r="W1689" t="s">
        <v>1809</v>
      </c>
      <c r="X1689" s="6">
        <v>1554.5838000000001</v>
      </c>
      <c r="AE1689"/>
    </row>
    <row r="1690" spans="1:31" x14ac:dyDescent="0.25">
      <c r="A1690" t="s">
        <v>3497</v>
      </c>
      <c r="B1690" t="str">
        <f>VLOOKUP(Table6[[#This Row],[Customer_ID]],Table1[[Customer_ID]:[Name]],2,FALSE)</f>
        <v>Ronald Jones</v>
      </c>
      <c r="C1690" t="str">
        <f>VLOOKUP(Table6[[#This Row],[Customer_ID]],Table1[[Customer_ID]:[City]],5,FALSE)</f>
        <v>Brownshire</v>
      </c>
      <c r="D1690">
        <f>VLOOKUP(Table6[[#This Row],[Customer_ID]],Table1[],3,FALSE)</f>
        <v>26</v>
      </c>
      <c r="E1690" t="str">
        <f>VLOOKUP(Table6[[#This Row],[Customer_ID]],Table1[],4,FALSE)</f>
        <v>Female</v>
      </c>
      <c r="F1690" t="str">
        <f>VLOOKUP(Table6[[#This Row],[Customer_ID]],Table1[],6,FALSE)</f>
        <v>Tennessee</v>
      </c>
      <c r="G1690" t="str">
        <f>VLOOKUP(Table6[[#This Row],[Customer_ID]],Table1[],8,FALSE)</f>
        <v>Silver</v>
      </c>
      <c r="H1690" t="s">
        <v>666</v>
      </c>
      <c r="I1690" s="16">
        <v>45420</v>
      </c>
      <c r="J1690" t="s">
        <v>1643</v>
      </c>
      <c r="K1690" t="str">
        <f>VLOOKUP($J1690,'Product_Dim (2)'!$A$2:$G$101,{3,4,5,6},FALSE)</f>
        <v>Home</v>
      </c>
      <c r="L1690" t="str">
        <f>VLOOKUP($J1690,'Product_Dim (2)'!$A$2:$G$101,{4,5,6},FALSE)</f>
        <v>Decor</v>
      </c>
      <c r="M1690" s="6">
        <f t="array" ref="M1690">VLOOKUP($J1690,'Product_Dim (2)'!$A$2:$G$101,{6},FALSE)</f>
        <v>461.47</v>
      </c>
      <c r="N1690">
        <f>VLOOKUP($J1690,'Product_Dim (2)'!$A$2:$G$101,7,FALSE)</f>
        <v>190</v>
      </c>
      <c r="O1690" t="s">
        <v>1793</v>
      </c>
      <c r="P1690" t="str">
        <f>VLOOKUP($O1690,'Store_Dim (2)'!$A$2:$E$21,2,FALSE)</f>
        <v>Guerrero-Schmitt</v>
      </c>
      <c r="Q1690" t="str">
        <f>VLOOKUP(Table6[[#This Row],[Store_ID]],Table4[],3,FALSE)</f>
        <v>East</v>
      </c>
      <c r="R1690" t="str">
        <f>VLOOKUP(Table6[[#This Row],[Store_ID]],Table4[],4,FALSE)</f>
        <v>East Stevechester</v>
      </c>
      <c r="S1690" t="str">
        <f>VLOOKUP(Table6[[#This Row],[Store_ID]],Table4[],5,FALSE)</f>
        <v>Flagship</v>
      </c>
      <c r="T1690">
        <v>1</v>
      </c>
      <c r="U1690" s="6">
        <v>75.8</v>
      </c>
      <c r="V1690" s="10">
        <v>0.28999999999999998</v>
      </c>
      <c r="W1690" t="s">
        <v>1809</v>
      </c>
      <c r="X1690" s="6">
        <v>53.817999999999998</v>
      </c>
      <c r="AE1690"/>
    </row>
    <row r="1691" spans="1:31" x14ac:dyDescent="0.25">
      <c r="A1691" t="s">
        <v>3498</v>
      </c>
      <c r="B1691" t="str">
        <f>VLOOKUP(Table6[[#This Row],[Customer_ID]],Table1[[Customer_ID]:[Name]],2,FALSE)</f>
        <v>Christopher Olson</v>
      </c>
      <c r="C1691" t="str">
        <f>VLOOKUP(Table6[[#This Row],[Customer_ID]],Table1[[Customer_ID]:[City]],5,FALSE)</f>
        <v>West Richard</v>
      </c>
      <c r="D1691">
        <f>VLOOKUP(Table6[[#This Row],[Customer_ID]],Table1[],3,FALSE)</f>
        <v>27</v>
      </c>
      <c r="E1691" t="str">
        <f>VLOOKUP(Table6[[#This Row],[Customer_ID]],Table1[],4,FALSE)</f>
        <v>Female</v>
      </c>
      <c r="F1691" t="str">
        <f>VLOOKUP(Table6[[#This Row],[Customer_ID]],Table1[],6,FALSE)</f>
        <v>Maryland</v>
      </c>
      <c r="G1691" t="str">
        <f>VLOOKUP(Table6[[#This Row],[Customer_ID]],Table1[],8,FALSE)</f>
        <v>Platinum</v>
      </c>
      <c r="H1691" t="s">
        <v>136</v>
      </c>
      <c r="I1691" s="16">
        <v>45536</v>
      </c>
      <c r="J1691" t="s">
        <v>1565</v>
      </c>
      <c r="K1691" t="str">
        <f>VLOOKUP($J1691,'Product_Dim (2)'!$A$2:$G$101,{3,4,5,6},FALSE)</f>
        <v>Sports</v>
      </c>
      <c r="L1691" t="str">
        <f>VLOOKUP($J1691,'Product_Dim (2)'!$A$2:$G$101,{4,5,6},FALSE)</f>
        <v>Accessories</v>
      </c>
      <c r="M1691" s="6">
        <f t="array" ref="M1691">VLOOKUP($J1691,'Product_Dim (2)'!$A$2:$G$101,{6},FALSE)</f>
        <v>144.53</v>
      </c>
      <c r="N1691">
        <f>VLOOKUP($J1691,'Product_Dim (2)'!$A$2:$G$101,7,FALSE)</f>
        <v>367</v>
      </c>
      <c r="O1691" t="s">
        <v>1784</v>
      </c>
      <c r="P1691" t="str">
        <f>VLOOKUP($O1691,'Store_Dim (2)'!$A$2:$E$21,2,FALSE)</f>
        <v>Shelton PLC</v>
      </c>
      <c r="Q1691" t="str">
        <f>VLOOKUP(Table6[[#This Row],[Store_ID]],Table4[],3,FALSE)</f>
        <v>North</v>
      </c>
      <c r="R1691" t="str">
        <f>VLOOKUP(Table6[[#This Row],[Store_ID]],Table4[],4,FALSE)</f>
        <v>East Jenniferstad</v>
      </c>
      <c r="S1691" t="str">
        <f>VLOOKUP(Table6[[#This Row],[Store_ID]],Table4[],5,FALSE)</f>
        <v>Flagship</v>
      </c>
      <c r="T1691">
        <v>4</v>
      </c>
      <c r="U1691" s="6">
        <v>742.15</v>
      </c>
      <c r="V1691" s="10">
        <v>0.1</v>
      </c>
      <c r="W1691" t="s">
        <v>1812</v>
      </c>
      <c r="X1691" s="6">
        <v>2671.74</v>
      </c>
      <c r="AE1691"/>
    </row>
    <row r="1692" spans="1:31" x14ac:dyDescent="0.25">
      <c r="A1692" t="s">
        <v>3499</v>
      </c>
      <c r="B1692" t="str">
        <f>VLOOKUP(Table6[[#This Row],[Customer_ID]],Table1[[Customer_ID]:[Name]],2,FALSE)</f>
        <v>Tonya Burch</v>
      </c>
      <c r="C1692" t="str">
        <f>VLOOKUP(Table6[[#This Row],[Customer_ID]],Table1[[Customer_ID]:[City]],5,FALSE)</f>
        <v>Olsonhaven</v>
      </c>
      <c r="D1692">
        <f>VLOOKUP(Table6[[#This Row],[Customer_ID]],Table1[],3,FALSE)</f>
        <v>39</v>
      </c>
      <c r="E1692" t="str">
        <f>VLOOKUP(Table6[[#This Row],[Customer_ID]],Table1[],4,FALSE)</f>
        <v>Female</v>
      </c>
      <c r="F1692" t="str">
        <f>VLOOKUP(Table6[[#This Row],[Customer_ID]],Table1[],6,FALSE)</f>
        <v>Iowa</v>
      </c>
      <c r="G1692" t="str">
        <f>VLOOKUP(Table6[[#This Row],[Customer_ID]],Table1[],8,FALSE)</f>
        <v>Gold</v>
      </c>
      <c r="H1692" t="s">
        <v>261</v>
      </c>
      <c r="I1692" s="16">
        <v>45445</v>
      </c>
      <c r="J1692" t="s">
        <v>1591</v>
      </c>
      <c r="K1692" t="str">
        <f>VLOOKUP($J1692,'Product_Dim (2)'!$A$2:$G$101,{3,4,5,6},FALSE)</f>
        <v>Home</v>
      </c>
      <c r="L1692" t="str">
        <f>VLOOKUP($J1692,'Product_Dim (2)'!$A$2:$G$101,{4,5,6},FALSE)</f>
        <v>Kitchen</v>
      </c>
      <c r="M1692" s="6">
        <f t="array" ref="M1692">VLOOKUP($J1692,'Product_Dim (2)'!$A$2:$G$101,{6},FALSE)</f>
        <v>19.52</v>
      </c>
      <c r="N1692">
        <f>VLOOKUP($J1692,'Product_Dim (2)'!$A$2:$G$101,7,FALSE)</f>
        <v>57</v>
      </c>
      <c r="O1692" t="s">
        <v>1762</v>
      </c>
      <c r="P1692" t="str">
        <f>VLOOKUP($O1692,'Store_Dim (2)'!$A$2:$E$21,2,FALSE)</f>
        <v>Martinez-Mullins</v>
      </c>
      <c r="Q1692" t="str">
        <f>VLOOKUP(Table6[[#This Row],[Store_ID]],Table4[],3,FALSE)</f>
        <v>South</v>
      </c>
      <c r="R1692" t="str">
        <f>VLOOKUP(Table6[[#This Row],[Store_ID]],Table4[],4,FALSE)</f>
        <v>Williamsfurt</v>
      </c>
      <c r="S1692" t="str">
        <f>VLOOKUP(Table6[[#This Row],[Store_ID]],Table4[],5,FALSE)</f>
        <v>Online</v>
      </c>
      <c r="T1692">
        <v>1</v>
      </c>
      <c r="U1692" s="6">
        <v>637.39</v>
      </c>
      <c r="V1692" s="10">
        <v>0.22</v>
      </c>
      <c r="W1692" t="s">
        <v>1809</v>
      </c>
      <c r="X1692" s="6">
        <v>497.16419999999999</v>
      </c>
      <c r="AE1692"/>
    </row>
    <row r="1693" spans="1:31" x14ac:dyDescent="0.25">
      <c r="A1693" t="s">
        <v>3500</v>
      </c>
      <c r="B1693" t="str">
        <f>VLOOKUP(Table6[[#This Row],[Customer_ID]],Table1[[Customer_ID]:[Name]],2,FALSE)</f>
        <v>Heidi Tyler</v>
      </c>
      <c r="C1693" t="str">
        <f>VLOOKUP(Table6[[#This Row],[Customer_ID]],Table1[[Customer_ID]:[City]],5,FALSE)</f>
        <v>Dawnstad</v>
      </c>
      <c r="D1693">
        <f>VLOOKUP(Table6[[#This Row],[Customer_ID]],Table1[],3,FALSE)</f>
        <v>40</v>
      </c>
      <c r="E1693" t="str">
        <f>VLOOKUP(Table6[[#This Row],[Customer_ID]],Table1[],4,FALSE)</f>
        <v>Female</v>
      </c>
      <c r="F1693" t="str">
        <f>VLOOKUP(Table6[[#This Row],[Customer_ID]],Table1[],6,FALSE)</f>
        <v>Oregon</v>
      </c>
      <c r="G1693" t="str">
        <f>VLOOKUP(Table6[[#This Row],[Customer_ID]],Table1[],8,FALSE)</f>
        <v>Bronze</v>
      </c>
      <c r="H1693" t="s">
        <v>1207</v>
      </c>
      <c r="I1693" s="16">
        <v>45230</v>
      </c>
      <c r="J1693" t="s">
        <v>1540</v>
      </c>
      <c r="K1693" t="str">
        <f>VLOOKUP($J1693,'Product_Dim (2)'!$A$2:$G$101,{3,4,5,6},FALSE)</f>
        <v>Beauty</v>
      </c>
      <c r="L1693" t="str">
        <f>VLOOKUP($J1693,'Product_Dim (2)'!$A$2:$G$101,{4,5,6},FALSE)</f>
        <v>Skincare</v>
      </c>
      <c r="M1693" s="6">
        <f t="array" ref="M1693">VLOOKUP($J1693,'Product_Dim (2)'!$A$2:$G$101,{6},FALSE)</f>
        <v>312.8</v>
      </c>
      <c r="N1693">
        <f>VLOOKUP($J1693,'Product_Dim (2)'!$A$2:$G$101,7,FALSE)</f>
        <v>350</v>
      </c>
      <c r="O1693" t="s">
        <v>1790</v>
      </c>
      <c r="P1693" t="str">
        <f>VLOOKUP($O1693,'Store_Dim (2)'!$A$2:$E$21,2,FALSE)</f>
        <v>Holloway Ltd</v>
      </c>
      <c r="Q1693" t="str">
        <f>VLOOKUP(Table6[[#This Row],[Store_ID]],Table4[],3,FALSE)</f>
        <v>North</v>
      </c>
      <c r="R1693" t="str">
        <f>VLOOKUP(Table6[[#This Row],[Store_ID]],Table4[],4,FALSE)</f>
        <v>Bensonhaven</v>
      </c>
      <c r="S1693" t="str">
        <f>VLOOKUP(Table6[[#This Row],[Store_ID]],Table4[],5,FALSE)</f>
        <v>Flagship</v>
      </c>
      <c r="T1693">
        <v>1</v>
      </c>
      <c r="U1693" s="6">
        <v>631</v>
      </c>
      <c r="V1693" s="10">
        <v>0.04</v>
      </c>
      <c r="W1693" t="s">
        <v>1807</v>
      </c>
      <c r="X1693" s="6">
        <v>605.76</v>
      </c>
      <c r="AE1693"/>
    </row>
    <row r="1694" spans="1:31" x14ac:dyDescent="0.25">
      <c r="A1694" t="s">
        <v>3501</v>
      </c>
      <c r="B1694" t="str">
        <f>VLOOKUP(Table6[[#This Row],[Customer_ID]],Table1[[Customer_ID]:[Name]],2,FALSE)</f>
        <v>Michael Mcneil</v>
      </c>
      <c r="C1694" t="str">
        <f>VLOOKUP(Table6[[#This Row],[Customer_ID]],Table1[[Customer_ID]:[City]],5,FALSE)</f>
        <v>Stewartchester</v>
      </c>
      <c r="D1694">
        <f>VLOOKUP(Table6[[#This Row],[Customer_ID]],Table1[],3,FALSE)</f>
        <v>46</v>
      </c>
      <c r="E1694" t="str">
        <f>VLOOKUP(Table6[[#This Row],[Customer_ID]],Table1[],4,FALSE)</f>
        <v>Male</v>
      </c>
      <c r="F1694" t="str">
        <f>VLOOKUP(Table6[[#This Row],[Customer_ID]],Table1[],6,FALSE)</f>
        <v>Utah</v>
      </c>
      <c r="G1694" t="str">
        <f>VLOOKUP(Table6[[#This Row],[Customer_ID]],Table1[],8,FALSE)</f>
        <v>Bronze</v>
      </c>
      <c r="H1694" t="s">
        <v>1213</v>
      </c>
      <c r="I1694" s="16">
        <v>45916</v>
      </c>
      <c r="J1694" t="s">
        <v>1691</v>
      </c>
      <c r="K1694" t="str">
        <f>VLOOKUP($J1694,'Product_Dim (2)'!$A$2:$G$101,{3,4,5,6},FALSE)</f>
        <v>Home</v>
      </c>
      <c r="L1694" t="str">
        <f>VLOOKUP($J1694,'Product_Dim (2)'!$A$2:$G$101,{4,5,6},FALSE)</f>
        <v>Kitchen</v>
      </c>
      <c r="M1694" s="6">
        <f t="array" ref="M1694">VLOOKUP($J1694,'Product_Dim (2)'!$A$2:$G$101,{6},FALSE)</f>
        <v>143.43</v>
      </c>
      <c r="N1694">
        <f>VLOOKUP($J1694,'Product_Dim (2)'!$A$2:$G$101,7,FALSE)</f>
        <v>58</v>
      </c>
      <c r="O1694" t="s">
        <v>1749</v>
      </c>
      <c r="P1694" t="str">
        <f>VLOOKUP($O1694,'Store_Dim (2)'!$A$2:$E$21,2,FALSE)</f>
        <v>Johnson-Wright</v>
      </c>
      <c r="Q1694" t="str">
        <f>VLOOKUP(Table6[[#This Row],[Store_ID]],Table4[],3,FALSE)</f>
        <v>North</v>
      </c>
      <c r="R1694" t="str">
        <f>VLOOKUP(Table6[[#This Row],[Store_ID]],Table4[],4,FALSE)</f>
        <v>Hoodberg</v>
      </c>
      <c r="S1694" t="str">
        <f>VLOOKUP(Table6[[#This Row],[Store_ID]],Table4[],5,FALSE)</f>
        <v>Outlet</v>
      </c>
      <c r="T1694">
        <v>4</v>
      </c>
      <c r="U1694" s="6">
        <v>983.98</v>
      </c>
      <c r="V1694" s="10">
        <v>0.11</v>
      </c>
      <c r="W1694" t="s">
        <v>1812</v>
      </c>
      <c r="X1694" s="6">
        <v>3502.9688000000001</v>
      </c>
      <c r="AE1694"/>
    </row>
    <row r="1695" spans="1:31" x14ac:dyDescent="0.25">
      <c r="A1695" t="s">
        <v>3502</v>
      </c>
      <c r="B1695" t="str">
        <f>VLOOKUP(Table6[[#This Row],[Customer_ID]],Table1[[Customer_ID]:[Name]],2,FALSE)</f>
        <v>Katherine Dorsey</v>
      </c>
      <c r="C1695" t="str">
        <f>VLOOKUP(Table6[[#This Row],[Customer_ID]],Table1[[Customer_ID]:[City]],5,FALSE)</f>
        <v>Christopherland</v>
      </c>
      <c r="D1695">
        <f>VLOOKUP(Table6[[#This Row],[Customer_ID]],Table1[],3,FALSE)</f>
        <v>24</v>
      </c>
      <c r="E1695" t="str">
        <f>VLOOKUP(Table6[[#This Row],[Customer_ID]],Table1[],4,FALSE)</f>
        <v>Male</v>
      </c>
      <c r="F1695" t="str">
        <f>VLOOKUP(Table6[[#This Row],[Customer_ID]],Table1[],6,FALSE)</f>
        <v>Oklahoma</v>
      </c>
      <c r="G1695" t="str">
        <f>VLOOKUP(Table6[[#This Row],[Customer_ID]],Table1[],8,FALSE)</f>
        <v>Platinum</v>
      </c>
      <c r="H1695" t="s">
        <v>202</v>
      </c>
      <c r="I1695" s="16">
        <v>45353</v>
      </c>
      <c r="J1695" t="s">
        <v>1641</v>
      </c>
      <c r="K1695" t="str">
        <f>VLOOKUP($J1695,'Product_Dim (2)'!$A$2:$G$101,{3,4,5,6},FALSE)</f>
        <v>Home</v>
      </c>
      <c r="L1695" t="str">
        <f>VLOOKUP($J1695,'Product_Dim (2)'!$A$2:$G$101,{4,5,6},FALSE)</f>
        <v>Decor</v>
      </c>
      <c r="M1695" s="6">
        <f t="array" ref="M1695">VLOOKUP($J1695,'Product_Dim (2)'!$A$2:$G$101,{6},FALSE)</f>
        <v>81.75</v>
      </c>
      <c r="N1695">
        <f ca="1">VLOOKUP($J1695,'Product_Dim (2)'!$A$2:$G$101,7,FALSE)</f>
        <v>0</v>
      </c>
      <c r="O1695" t="s">
        <v>1775</v>
      </c>
      <c r="P1695" t="str">
        <f>VLOOKUP($O1695,'Store_Dim (2)'!$A$2:$E$21,2,FALSE)</f>
        <v>Aguirre-Keller</v>
      </c>
      <c r="Q1695" t="str">
        <f>VLOOKUP(Table6[[#This Row],[Store_ID]],Table4[],3,FALSE)</f>
        <v>South</v>
      </c>
      <c r="R1695" t="str">
        <f>VLOOKUP(Table6[[#This Row],[Store_ID]],Table4[],4,FALSE)</f>
        <v>Lake Michael</v>
      </c>
      <c r="S1695" t="str">
        <f>VLOOKUP(Table6[[#This Row],[Store_ID]],Table4[],5,FALSE)</f>
        <v>Online</v>
      </c>
      <c r="T1695">
        <v>4</v>
      </c>
      <c r="U1695" s="6">
        <v>73.69</v>
      </c>
      <c r="V1695" s="10">
        <v>0.08</v>
      </c>
      <c r="W1695" t="s">
        <v>1807</v>
      </c>
      <c r="X1695" s="6">
        <v>271.17919999999998</v>
      </c>
      <c r="AE1695"/>
    </row>
    <row r="1696" spans="1:31" x14ac:dyDescent="0.25">
      <c r="A1696" t="s">
        <v>3503</v>
      </c>
      <c r="B1696" t="str">
        <f>VLOOKUP(Table6[[#This Row],[Customer_ID]],Table1[[Customer_ID]:[Name]],2,FALSE)</f>
        <v>Thomas Moore</v>
      </c>
      <c r="C1696" t="str">
        <f>VLOOKUP(Table6[[#This Row],[Customer_ID]],Table1[[Customer_ID]:[City]],5,FALSE)</f>
        <v>Williamsberg</v>
      </c>
      <c r="D1696">
        <f>VLOOKUP(Table6[[#This Row],[Customer_ID]],Table1[],3,FALSE)</f>
        <v>51</v>
      </c>
      <c r="E1696" t="str">
        <f>VLOOKUP(Table6[[#This Row],[Customer_ID]],Table1[],4,FALSE)</f>
        <v>Female</v>
      </c>
      <c r="F1696" t="str">
        <f>VLOOKUP(Table6[[#This Row],[Customer_ID]],Table1[],6,FALSE)</f>
        <v>New York</v>
      </c>
      <c r="G1696" t="str">
        <f>VLOOKUP(Table6[[#This Row],[Customer_ID]],Table1[],8,FALSE)</f>
        <v>Silver</v>
      </c>
      <c r="H1696" t="s">
        <v>1327</v>
      </c>
      <c r="I1696" s="16">
        <v>45490</v>
      </c>
      <c r="J1696" t="s">
        <v>1553</v>
      </c>
      <c r="K1696" t="str">
        <f>VLOOKUP($J1696,'Product_Dim (2)'!$A$2:$G$101,{3,4,5,6},FALSE)</f>
        <v>Electronics</v>
      </c>
      <c r="L1696" t="str">
        <f>VLOOKUP($J1696,'Product_Dim (2)'!$A$2:$G$101,{4,5,6},FALSE)</f>
        <v>Accessories</v>
      </c>
      <c r="M1696" s="6">
        <f t="array" ref="M1696">VLOOKUP($J1696,'Product_Dim (2)'!$A$2:$G$101,{6},FALSE)</f>
        <v>449.4</v>
      </c>
      <c r="N1696">
        <f>VLOOKUP($J1696,'Product_Dim (2)'!$A$2:$G$101,7,FALSE)</f>
        <v>274.7</v>
      </c>
      <c r="O1696" t="s">
        <v>1762</v>
      </c>
      <c r="P1696" t="str">
        <f>VLOOKUP($O1696,'Store_Dim (2)'!$A$2:$E$21,2,FALSE)</f>
        <v>Martinez-Mullins</v>
      </c>
      <c r="Q1696" t="str">
        <f>VLOOKUP(Table6[[#This Row],[Store_ID]],Table4[],3,FALSE)</f>
        <v>South</v>
      </c>
      <c r="R1696" t="str">
        <f>VLOOKUP(Table6[[#This Row],[Store_ID]],Table4[],4,FALSE)</f>
        <v>Williamsfurt</v>
      </c>
      <c r="S1696" t="str">
        <f>VLOOKUP(Table6[[#This Row],[Store_ID]],Table4[],5,FALSE)</f>
        <v>Online</v>
      </c>
      <c r="T1696">
        <v>3</v>
      </c>
      <c r="U1696" s="6">
        <v>110.99</v>
      </c>
      <c r="V1696" s="10">
        <v>0.21</v>
      </c>
      <c r="W1696" t="s">
        <v>1807</v>
      </c>
      <c r="X1696" s="6">
        <v>263.04629999999997</v>
      </c>
      <c r="AE1696"/>
    </row>
    <row r="1697" spans="1:31" x14ac:dyDescent="0.25">
      <c r="A1697" t="s">
        <v>3504</v>
      </c>
      <c r="B1697" t="str">
        <f>VLOOKUP(Table6[[#This Row],[Customer_ID]],Table1[[Customer_ID]:[Name]],2,FALSE)</f>
        <v>Thomas Robinson</v>
      </c>
      <c r="C1697" t="str">
        <f>VLOOKUP(Table6[[#This Row],[Customer_ID]],Table1[[Customer_ID]:[City]],5,FALSE)</f>
        <v>Nicholastown</v>
      </c>
      <c r="D1697">
        <f>VLOOKUP(Table6[[#This Row],[Customer_ID]],Table1[],3,FALSE)</f>
        <v>48</v>
      </c>
      <c r="E1697" t="str">
        <f>VLOOKUP(Table6[[#This Row],[Customer_ID]],Table1[],4,FALSE)</f>
        <v>Female</v>
      </c>
      <c r="F1697" t="str">
        <f>VLOOKUP(Table6[[#This Row],[Customer_ID]],Table1[],6,FALSE)</f>
        <v>Georgia</v>
      </c>
      <c r="G1697" t="str">
        <f>VLOOKUP(Table6[[#This Row],[Customer_ID]],Table1[],8,FALSE)</f>
        <v>Bronze</v>
      </c>
      <c r="H1697" t="s">
        <v>298</v>
      </c>
      <c r="I1697" s="16">
        <v>45850</v>
      </c>
      <c r="J1697" t="s">
        <v>1551</v>
      </c>
      <c r="K1697" t="str">
        <f>VLOOKUP($J1697,'Product_Dim (2)'!$A$2:$G$101,{3,4,5,6},FALSE)</f>
        <v>Home</v>
      </c>
      <c r="L1697" t="str">
        <f>VLOOKUP($J1697,'Product_Dim (2)'!$A$2:$G$101,{4,5,6},FALSE)</f>
        <v>Kitchen</v>
      </c>
      <c r="M1697" s="6">
        <f t="array" ref="M1697">VLOOKUP($J1697,'Product_Dim (2)'!$A$2:$G$101,{6},FALSE)</f>
        <v>298.86</v>
      </c>
      <c r="N1697">
        <f>VLOOKUP($J1697,'Product_Dim (2)'!$A$2:$G$101,7,FALSE)</f>
        <v>308</v>
      </c>
      <c r="O1697" t="s">
        <v>1762</v>
      </c>
      <c r="P1697" t="str">
        <f>VLOOKUP($O1697,'Store_Dim (2)'!$A$2:$E$21,2,FALSE)</f>
        <v>Martinez-Mullins</v>
      </c>
      <c r="Q1697" t="str">
        <f>VLOOKUP(Table6[[#This Row],[Store_ID]],Table4[],3,FALSE)</f>
        <v>South</v>
      </c>
      <c r="R1697" t="str">
        <f>VLOOKUP(Table6[[#This Row],[Store_ID]],Table4[],4,FALSE)</f>
        <v>Williamsfurt</v>
      </c>
      <c r="S1697" t="str">
        <f>VLOOKUP(Table6[[#This Row],[Store_ID]],Table4[],5,FALSE)</f>
        <v>Online</v>
      </c>
      <c r="T1697">
        <v>1</v>
      </c>
      <c r="U1697" s="6">
        <v>66.86</v>
      </c>
      <c r="V1697" s="10">
        <v>0.22</v>
      </c>
      <c r="W1697" t="s">
        <v>1812</v>
      </c>
      <c r="X1697" s="6">
        <v>52.150799999999997</v>
      </c>
      <c r="AE1697"/>
    </row>
    <row r="1698" spans="1:31" x14ac:dyDescent="0.25">
      <c r="A1698" t="s">
        <v>3505</v>
      </c>
      <c r="B1698" t="str">
        <f>VLOOKUP(Table6[[#This Row],[Customer_ID]],Table1[[Customer_ID]:[Name]],2,FALSE)</f>
        <v>Karen King</v>
      </c>
      <c r="C1698" t="str">
        <f>VLOOKUP(Table6[[#This Row],[Customer_ID]],Table1[[Customer_ID]:[City]],5,FALSE)</f>
        <v>Kimburgh</v>
      </c>
      <c r="D1698">
        <f>VLOOKUP(Table6[[#This Row],[Customer_ID]],Table1[],3,FALSE)</f>
        <v>64</v>
      </c>
      <c r="E1698" t="str">
        <f>VLOOKUP(Table6[[#This Row],[Customer_ID]],Table1[],4,FALSE)</f>
        <v>Female</v>
      </c>
      <c r="F1698" t="str">
        <f>VLOOKUP(Table6[[#This Row],[Customer_ID]],Table1[],6,FALSE)</f>
        <v>North Carolina</v>
      </c>
      <c r="G1698" t="str">
        <f>VLOOKUP(Table6[[#This Row],[Customer_ID]],Table1[],8,FALSE)</f>
        <v>Bronze</v>
      </c>
      <c r="H1698" t="s">
        <v>1281</v>
      </c>
      <c r="I1698" s="16">
        <v>45515</v>
      </c>
      <c r="J1698" t="s">
        <v>1665</v>
      </c>
      <c r="K1698" t="str">
        <f>VLOOKUP($J1698,'Product_Dim (2)'!$A$2:$G$101,{3,4,5,6},FALSE)</f>
        <v>Electronics</v>
      </c>
      <c r="L1698" t="str">
        <f>VLOOKUP($J1698,'Product_Dim (2)'!$A$2:$G$101,{4,5,6},FALSE)</f>
        <v>Accessories</v>
      </c>
      <c r="M1698" s="6">
        <f t="array" ref="M1698">VLOOKUP($J1698,'Product_Dim (2)'!$A$2:$G$101,{6},FALSE)</f>
        <v>349.17</v>
      </c>
      <c r="N1698">
        <f>VLOOKUP($J1698,'Product_Dim (2)'!$A$2:$G$101,7,FALSE)</f>
        <v>476</v>
      </c>
      <c r="O1698" t="s">
        <v>1793</v>
      </c>
      <c r="P1698" t="str">
        <f>VLOOKUP($O1698,'Store_Dim (2)'!$A$2:$E$21,2,FALSE)</f>
        <v>Guerrero-Schmitt</v>
      </c>
      <c r="Q1698" t="str">
        <f>VLOOKUP(Table6[[#This Row],[Store_ID]],Table4[],3,FALSE)</f>
        <v>East</v>
      </c>
      <c r="R1698" t="str">
        <f>VLOOKUP(Table6[[#This Row],[Store_ID]],Table4[],4,FALSE)</f>
        <v>East Stevechester</v>
      </c>
      <c r="S1698" t="str">
        <f>VLOOKUP(Table6[[#This Row],[Store_ID]],Table4[],5,FALSE)</f>
        <v>Flagship</v>
      </c>
      <c r="T1698">
        <v>1</v>
      </c>
      <c r="U1698" s="6">
        <v>980.26</v>
      </c>
      <c r="V1698" s="10">
        <v>0.14000000000000001</v>
      </c>
      <c r="W1698" t="s">
        <v>1809</v>
      </c>
      <c r="X1698" s="6">
        <v>843.02359999999999</v>
      </c>
      <c r="AE1698"/>
    </row>
    <row r="1699" spans="1:31" x14ac:dyDescent="0.25">
      <c r="A1699" t="s">
        <v>3506</v>
      </c>
      <c r="B1699" t="str">
        <f>VLOOKUP(Table6[[#This Row],[Customer_ID]],Table1[[Customer_ID]:[Name]],2,FALSE)</f>
        <v>Christopher Carter</v>
      </c>
      <c r="C1699" t="str">
        <f>VLOOKUP(Table6[[#This Row],[Customer_ID]],Table1[[Customer_ID]:[City]],5,FALSE)</f>
        <v>Brendastad</v>
      </c>
      <c r="D1699">
        <f>VLOOKUP(Table6[[#This Row],[Customer_ID]],Table1[],3,FALSE)</f>
        <v>27</v>
      </c>
      <c r="E1699" t="str">
        <f>VLOOKUP(Table6[[#This Row],[Customer_ID]],Table1[],4,FALSE)</f>
        <v>Female</v>
      </c>
      <c r="F1699" t="str">
        <f>VLOOKUP(Table6[[#This Row],[Customer_ID]],Table1[],6,FALSE)</f>
        <v>South Dakota</v>
      </c>
      <c r="G1699" t="str">
        <f>VLOOKUP(Table6[[#This Row],[Customer_ID]],Table1[],8,FALSE)</f>
        <v>Platinum</v>
      </c>
      <c r="H1699" t="s">
        <v>146</v>
      </c>
      <c r="I1699" s="16">
        <v>45322</v>
      </c>
      <c r="J1699" t="s">
        <v>1567</v>
      </c>
      <c r="K1699" t="str">
        <f>VLOOKUP($J1699,'Product_Dim (2)'!$A$2:$G$101,{3,4,5,6},FALSE)</f>
        <v>Clothing</v>
      </c>
      <c r="L1699" t="str">
        <f>VLOOKUP($J1699,'Product_Dim (2)'!$A$2:$G$101,{4,5,6},FALSE)</f>
        <v>Bottoms</v>
      </c>
      <c r="M1699" s="6">
        <f t="array" ref="M1699">VLOOKUP($J1699,'Product_Dim (2)'!$A$2:$G$101,{6},FALSE)</f>
        <v>265.73266666666666</v>
      </c>
      <c r="N1699">
        <f>VLOOKUP($J1699,'Product_Dim (2)'!$A$2:$G$101,7,FALSE)</f>
        <v>343</v>
      </c>
      <c r="O1699" t="s">
        <v>1793</v>
      </c>
      <c r="P1699" t="str">
        <f>VLOOKUP($O1699,'Store_Dim (2)'!$A$2:$E$21,2,FALSE)</f>
        <v>Guerrero-Schmitt</v>
      </c>
      <c r="Q1699" t="str">
        <f>VLOOKUP(Table6[[#This Row],[Store_ID]],Table4[],3,FALSE)</f>
        <v>East</v>
      </c>
      <c r="R1699" t="str">
        <f>VLOOKUP(Table6[[#This Row],[Store_ID]],Table4[],4,FALSE)</f>
        <v>East Stevechester</v>
      </c>
      <c r="S1699" t="str">
        <f>VLOOKUP(Table6[[#This Row],[Store_ID]],Table4[],5,FALSE)</f>
        <v>Flagship</v>
      </c>
      <c r="T1699">
        <v>1</v>
      </c>
      <c r="U1699" s="6">
        <v>235.28</v>
      </c>
      <c r="V1699" s="10">
        <v>0.05</v>
      </c>
      <c r="W1699" t="s">
        <v>1809</v>
      </c>
      <c r="X1699" s="6">
        <v>223.51599999999999</v>
      </c>
      <c r="AE1699"/>
    </row>
    <row r="1700" spans="1:31" x14ac:dyDescent="0.25">
      <c r="A1700" t="s">
        <v>3507</v>
      </c>
      <c r="B1700" t="str">
        <f>VLOOKUP(Table6[[#This Row],[Customer_ID]],Table1[[Customer_ID]:[Name]],2,FALSE)</f>
        <v>Jennifer Myers</v>
      </c>
      <c r="C1700" t="str">
        <f>VLOOKUP(Table6[[#This Row],[Customer_ID]],Table1[[Customer_ID]:[City]],5,FALSE)</f>
        <v>Marthaborough</v>
      </c>
      <c r="D1700">
        <f>VLOOKUP(Table6[[#This Row],[Customer_ID]],Table1[],3,FALSE)</f>
        <v>46</v>
      </c>
      <c r="E1700" t="str">
        <f>VLOOKUP(Table6[[#This Row],[Customer_ID]],Table1[],4,FALSE)</f>
        <v>Male</v>
      </c>
      <c r="F1700" t="str">
        <f>VLOOKUP(Table6[[#This Row],[Customer_ID]],Table1[],6,FALSE)</f>
        <v>Wisconsin</v>
      </c>
      <c r="G1700" t="str">
        <f>VLOOKUP(Table6[[#This Row],[Customer_ID]],Table1[],8,FALSE)</f>
        <v>Platinum</v>
      </c>
      <c r="H1700" t="s">
        <v>1278</v>
      </c>
      <c r="I1700" s="16">
        <v>45542</v>
      </c>
      <c r="J1700" t="s">
        <v>1526</v>
      </c>
      <c r="K1700" t="str">
        <f>VLOOKUP($J1700,'Product_Dim (2)'!$A$2:$G$101,{3,4,5,6},FALSE)</f>
        <v>Electronics</v>
      </c>
      <c r="L1700" t="str">
        <f>VLOOKUP($J1700,'Product_Dim (2)'!$A$2:$G$101,{4,5,6},FALSE)</f>
        <v>Computer</v>
      </c>
      <c r="M1700" s="6">
        <f t="array" ref="M1700">VLOOKUP($J1700,'Product_Dim (2)'!$A$2:$G$101,{6},FALSE)</f>
        <v>112.42</v>
      </c>
      <c r="N1700">
        <f>VLOOKUP($J1700,'Product_Dim (2)'!$A$2:$G$101,7,FALSE)</f>
        <v>416</v>
      </c>
      <c r="O1700" t="s">
        <v>1784</v>
      </c>
      <c r="P1700" t="str">
        <f>VLOOKUP($O1700,'Store_Dim (2)'!$A$2:$E$21,2,FALSE)</f>
        <v>Shelton PLC</v>
      </c>
      <c r="Q1700" t="str">
        <f>VLOOKUP(Table6[[#This Row],[Store_ID]],Table4[],3,FALSE)</f>
        <v>North</v>
      </c>
      <c r="R1700" t="str">
        <f>VLOOKUP(Table6[[#This Row],[Store_ID]],Table4[],4,FALSE)</f>
        <v>East Jenniferstad</v>
      </c>
      <c r="S1700" t="str">
        <f>VLOOKUP(Table6[[#This Row],[Store_ID]],Table4[],5,FALSE)</f>
        <v>Flagship</v>
      </c>
      <c r="T1700">
        <v>3</v>
      </c>
      <c r="U1700" s="6">
        <v>407.39</v>
      </c>
      <c r="V1700" s="10">
        <v>0.08</v>
      </c>
      <c r="W1700" t="s">
        <v>1809</v>
      </c>
      <c r="X1700" s="6">
        <v>1124.3964000000001</v>
      </c>
      <c r="AE1700"/>
    </row>
    <row r="1701" spans="1:31" x14ac:dyDescent="0.25">
      <c r="A1701" t="s">
        <v>3508</v>
      </c>
      <c r="B1701" t="str">
        <f>VLOOKUP(Table6[[#This Row],[Customer_ID]],Table1[[Customer_ID]:[Name]],2,FALSE)</f>
        <v>Mr. Mark Beasley</v>
      </c>
      <c r="C1701" t="str">
        <f>VLOOKUP(Table6[[#This Row],[Customer_ID]],Table1[[Customer_ID]:[City]],5,FALSE)</f>
        <v>West Johnchester</v>
      </c>
      <c r="D1701">
        <f>VLOOKUP(Table6[[#This Row],[Customer_ID]],Table1[],3,FALSE)</f>
        <v>24</v>
      </c>
      <c r="E1701" t="str">
        <f>VLOOKUP(Table6[[#This Row],[Customer_ID]],Table1[],4,FALSE)</f>
        <v>Female</v>
      </c>
      <c r="F1701" t="str">
        <f>VLOOKUP(Table6[[#This Row],[Customer_ID]],Table1[],6,FALSE)</f>
        <v>Indiana</v>
      </c>
      <c r="G1701" t="str">
        <f>VLOOKUP(Table6[[#This Row],[Customer_ID]],Table1[],8,FALSE)</f>
        <v>Silver</v>
      </c>
      <c r="H1701" t="s">
        <v>248</v>
      </c>
      <c r="I1701" s="16">
        <v>45675</v>
      </c>
      <c r="J1701" t="s">
        <v>1585</v>
      </c>
      <c r="K1701" t="str">
        <f>VLOOKUP($J1701,'Product_Dim (2)'!$A$2:$G$101,{3,4,5,6},FALSE)</f>
        <v>Home</v>
      </c>
      <c r="L1701" t="str">
        <f>VLOOKUP($J1701,'Product_Dim (2)'!$A$2:$G$101,{4,5,6},FALSE)</f>
        <v>Decor</v>
      </c>
      <c r="M1701" s="6">
        <f t="array" ref="M1701">VLOOKUP($J1701,'Product_Dim (2)'!$A$2:$G$101,{6},FALSE)</f>
        <v>234.80599999999998</v>
      </c>
      <c r="N1701">
        <f>VLOOKUP($J1701,'Product_Dim (2)'!$A$2:$G$101,7,FALSE)</f>
        <v>378</v>
      </c>
      <c r="O1701" t="s">
        <v>1782</v>
      </c>
      <c r="P1701" t="str">
        <f>VLOOKUP($O1701,'Store_Dim (2)'!$A$2:$E$21,2,FALSE)</f>
        <v>Mcdonald Inc</v>
      </c>
      <c r="Q1701" t="str">
        <f>VLOOKUP(Table6[[#This Row],[Store_ID]],Table4[],3,FALSE)</f>
        <v>South</v>
      </c>
      <c r="R1701" t="str">
        <f>VLOOKUP(Table6[[#This Row],[Store_ID]],Table4[],4,FALSE)</f>
        <v>Christopherland</v>
      </c>
      <c r="S1701" t="str">
        <f>VLOOKUP(Table6[[#This Row],[Store_ID]],Table4[],5,FALSE)</f>
        <v>Outlet</v>
      </c>
      <c r="T1701">
        <v>4</v>
      </c>
      <c r="U1701" s="6">
        <v>459.83</v>
      </c>
      <c r="V1701" s="10">
        <v>0.12</v>
      </c>
      <c r="W1701" t="s">
        <v>1812</v>
      </c>
      <c r="X1701" s="6">
        <v>1618.6016</v>
      </c>
      <c r="AE1701"/>
    </row>
    <row r="1702" spans="1:31" x14ac:dyDescent="0.25">
      <c r="A1702" t="s">
        <v>3509</v>
      </c>
      <c r="B1702" t="str">
        <f>VLOOKUP(Table6[[#This Row],[Customer_ID]],Table1[[Customer_ID]:[Name]],2,FALSE)</f>
        <v>Rhonda Young</v>
      </c>
      <c r="C1702" t="str">
        <f>VLOOKUP(Table6[[#This Row],[Customer_ID]],Table1[[Customer_ID]:[City]],5,FALSE)</f>
        <v>Lake Nathanfort</v>
      </c>
      <c r="D1702">
        <f>VLOOKUP(Table6[[#This Row],[Customer_ID]],Table1[],3,FALSE)</f>
        <v>49</v>
      </c>
      <c r="E1702" t="str">
        <f>VLOOKUP(Table6[[#This Row],[Customer_ID]],Table1[],4,FALSE)</f>
        <v>Female</v>
      </c>
      <c r="F1702" t="str">
        <f>VLOOKUP(Table6[[#This Row],[Customer_ID]],Table1[],6,FALSE)</f>
        <v>Alaska</v>
      </c>
      <c r="G1702" t="str">
        <f>VLOOKUP(Table6[[#This Row],[Customer_ID]],Table1[],8,FALSE)</f>
        <v>Platinum</v>
      </c>
      <c r="H1702" t="s">
        <v>491</v>
      </c>
      <c r="I1702" s="16">
        <v>45333</v>
      </c>
      <c r="J1702" t="s">
        <v>1717</v>
      </c>
      <c r="K1702" t="str">
        <f>VLOOKUP($J1702,'Product_Dim (2)'!$A$2:$G$101,{3,4,5,6},FALSE)</f>
        <v>Electronics</v>
      </c>
      <c r="L1702" t="str">
        <f>VLOOKUP($J1702,'Product_Dim (2)'!$A$2:$G$101,{4,5,6},FALSE)</f>
        <v>Computer</v>
      </c>
      <c r="M1702" s="6">
        <f t="array" ref="M1702">VLOOKUP($J1702,'Product_Dim (2)'!$A$2:$G$101,{6},FALSE)</f>
        <v>377.52</v>
      </c>
      <c r="N1702">
        <f>VLOOKUP($J1702,'Product_Dim (2)'!$A$2:$G$101,7,FALSE)</f>
        <v>485</v>
      </c>
      <c r="O1702" t="s">
        <v>1752</v>
      </c>
      <c r="P1702" t="str">
        <f>VLOOKUP($O1702,'Store_Dim (2)'!$A$2:$E$21,2,FALSE)</f>
        <v>Alexander Group</v>
      </c>
      <c r="Q1702" t="str">
        <f>VLOOKUP(Table6[[#This Row],[Store_ID]],Table4[],3,FALSE)</f>
        <v>South</v>
      </c>
      <c r="R1702" t="str">
        <f>VLOOKUP(Table6[[#This Row],[Store_ID]],Table4[],4,FALSE)</f>
        <v>Port Sharon</v>
      </c>
      <c r="S1702" t="str">
        <f>VLOOKUP(Table6[[#This Row],[Store_ID]],Table4[],5,FALSE)</f>
        <v>Online</v>
      </c>
      <c r="T1702">
        <v>3</v>
      </c>
      <c r="U1702" s="6">
        <v>706.6</v>
      </c>
      <c r="V1702" s="10">
        <v>0.17</v>
      </c>
      <c r="W1702" t="s">
        <v>1809</v>
      </c>
      <c r="X1702" s="6">
        <v>1759.434</v>
      </c>
      <c r="AE1702"/>
    </row>
    <row r="1703" spans="1:31" x14ac:dyDescent="0.25">
      <c r="A1703" t="s">
        <v>3510</v>
      </c>
      <c r="B1703" t="str">
        <f>VLOOKUP(Table6[[#This Row],[Customer_ID]],Table1[[Customer_ID]:[Name]],2,FALSE)</f>
        <v>Beth Martin</v>
      </c>
      <c r="C1703" t="str">
        <f>VLOOKUP(Table6[[#This Row],[Customer_ID]],Table1[[Customer_ID]:[City]],5,FALSE)</f>
        <v>Burkefurt</v>
      </c>
      <c r="D1703">
        <f>VLOOKUP(Table6[[#This Row],[Customer_ID]],Table1[],3,FALSE)</f>
        <v>34</v>
      </c>
      <c r="E1703" t="str">
        <f>VLOOKUP(Table6[[#This Row],[Customer_ID]],Table1[],4,FALSE)</f>
        <v>Female</v>
      </c>
      <c r="F1703" t="str">
        <f>VLOOKUP(Table6[[#This Row],[Customer_ID]],Table1[],6,FALSE)</f>
        <v>West Virginia</v>
      </c>
      <c r="G1703" t="str">
        <f>VLOOKUP(Table6[[#This Row],[Customer_ID]],Table1[],8,FALSE)</f>
        <v>Silver</v>
      </c>
      <c r="H1703" t="s">
        <v>1409</v>
      </c>
      <c r="I1703" s="16">
        <v>45819</v>
      </c>
      <c r="J1703" t="s">
        <v>1713</v>
      </c>
      <c r="K1703" t="str">
        <f>VLOOKUP($J1703,'Product_Dim (2)'!$A$2:$G$101,{3,4,5,6},FALSE)</f>
        <v>Clothing</v>
      </c>
      <c r="L1703" t="str">
        <f>VLOOKUP($J1703,'Product_Dim (2)'!$A$2:$G$101,{4,5,6},FALSE)</f>
        <v>Footwear</v>
      </c>
      <c r="M1703" s="6">
        <f t="array" ref="M1703">VLOOKUP($J1703,'Product_Dim (2)'!$A$2:$G$101,{6},FALSE)</f>
        <v>438.25</v>
      </c>
      <c r="N1703">
        <f>VLOOKUP($J1703,'Product_Dim (2)'!$A$2:$G$101,7,FALSE)</f>
        <v>496</v>
      </c>
      <c r="O1703" t="s">
        <v>1796</v>
      </c>
      <c r="P1703" t="str">
        <f>VLOOKUP($O1703,'Store_Dim (2)'!$A$2:$E$21,2,FALSE)</f>
        <v>Mann-Austin</v>
      </c>
      <c r="Q1703" t="str">
        <f>VLOOKUP(Table6[[#This Row],[Store_ID]],Table4[],3,FALSE)</f>
        <v>East</v>
      </c>
      <c r="R1703" t="str">
        <f>VLOOKUP(Table6[[#This Row],[Store_ID]],Table4[],4,FALSE)</f>
        <v>Vasquezborough</v>
      </c>
      <c r="S1703" t="str">
        <f>VLOOKUP(Table6[[#This Row],[Store_ID]],Table4[],5,FALSE)</f>
        <v>Online</v>
      </c>
      <c r="T1703">
        <v>3</v>
      </c>
      <c r="U1703" s="6">
        <v>811.16</v>
      </c>
      <c r="V1703" s="10">
        <v>0.1</v>
      </c>
      <c r="W1703" t="s">
        <v>1812</v>
      </c>
      <c r="X1703" s="6">
        <v>2190.1320000000001</v>
      </c>
      <c r="AE1703"/>
    </row>
    <row r="1704" spans="1:31" x14ac:dyDescent="0.25">
      <c r="A1704" t="s">
        <v>3511</v>
      </c>
      <c r="B1704" t="str">
        <f>VLOOKUP(Table6[[#This Row],[Customer_ID]],Table1[[Customer_ID]:[Name]],2,FALSE)</f>
        <v>Kathy Copeland</v>
      </c>
      <c r="C1704" t="str">
        <f>VLOOKUP(Table6[[#This Row],[Customer_ID]],Table1[[Customer_ID]:[City]],5,FALSE)</f>
        <v>North Christinemouth</v>
      </c>
      <c r="D1704">
        <f>VLOOKUP(Table6[[#This Row],[Customer_ID]],Table1[],3,FALSE)</f>
        <v>42</v>
      </c>
      <c r="E1704" t="str">
        <f>VLOOKUP(Table6[[#This Row],[Customer_ID]],Table1[],4,FALSE)</f>
        <v>Male</v>
      </c>
      <c r="F1704" t="str">
        <f>VLOOKUP(Table6[[#This Row],[Customer_ID]],Table1[],6,FALSE)</f>
        <v>Missouri</v>
      </c>
      <c r="G1704" t="str">
        <f>VLOOKUP(Table6[[#This Row],[Customer_ID]],Table1[],8,FALSE)</f>
        <v>Silver</v>
      </c>
      <c r="H1704" t="s">
        <v>699</v>
      </c>
      <c r="I1704" s="16">
        <v>45268</v>
      </c>
      <c r="J1704" t="s">
        <v>1605</v>
      </c>
      <c r="K1704" t="str">
        <f>VLOOKUP($J1704,'Product_Dim (2)'!$A$2:$G$101,{3,4,5,6},FALSE)</f>
        <v>Clothing</v>
      </c>
      <c r="L1704" t="str">
        <f>VLOOKUP($J1704,'Product_Dim (2)'!$A$2:$G$101,{4,5,6},FALSE)</f>
        <v>Footwear</v>
      </c>
      <c r="M1704" s="6">
        <f t="array" ref="M1704">VLOOKUP($J1704,'Product_Dim (2)'!$A$2:$G$101,{6},FALSE)</f>
        <v>353.47</v>
      </c>
      <c r="N1704">
        <f>VLOOKUP($J1704,'Product_Dim (2)'!$A$2:$G$101,7,FALSE)</f>
        <v>214</v>
      </c>
      <c r="O1704" t="s">
        <v>1762</v>
      </c>
      <c r="P1704" t="str">
        <f>VLOOKUP($O1704,'Store_Dim (2)'!$A$2:$E$21,2,FALSE)</f>
        <v>Martinez-Mullins</v>
      </c>
      <c r="Q1704" t="str">
        <f>VLOOKUP(Table6[[#This Row],[Store_ID]],Table4[],3,FALSE)</f>
        <v>South</v>
      </c>
      <c r="R1704" t="str">
        <f>VLOOKUP(Table6[[#This Row],[Store_ID]],Table4[],4,FALSE)</f>
        <v>Williamsfurt</v>
      </c>
      <c r="S1704" t="str">
        <f>VLOOKUP(Table6[[#This Row],[Store_ID]],Table4[],5,FALSE)</f>
        <v>Online</v>
      </c>
      <c r="T1704">
        <v>2</v>
      </c>
      <c r="U1704" s="6">
        <v>985.79</v>
      </c>
      <c r="V1704" s="10">
        <v>0.04</v>
      </c>
      <c r="W1704" t="s">
        <v>1809</v>
      </c>
      <c r="X1704" s="6">
        <v>1892.7167999999999</v>
      </c>
      <c r="AE1704"/>
    </row>
    <row r="1705" spans="1:31" x14ac:dyDescent="0.25">
      <c r="A1705" t="s">
        <v>3512</v>
      </c>
      <c r="B1705" t="str">
        <f>VLOOKUP(Table6[[#This Row],[Customer_ID]],Table1[[Customer_ID]:[Name]],2,FALSE)</f>
        <v>Dr. Suzanne Bullock</v>
      </c>
      <c r="C1705" t="str">
        <f>VLOOKUP(Table6[[#This Row],[Customer_ID]],Table1[[Customer_ID]:[City]],5,FALSE)</f>
        <v>Lake Blaketon</v>
      </c>
      <c r="D1705">
        <f>VLOOKUP(Table6[[#This Row],[Customer_ID]],Table1[],3,FALSE)</f>
        <v>60</v>
      </c>
      <c r="E1705" t="str">
        <f>VLOOKUP(Table6[[#This Row],[Customer_ID]],Table1[],4,FALSE)</f>
        <v>Female</v>
      </c>
      <c r="F1705" t="str">
        <f>VLOOKUP(Table6[[#This Row],[Customer_ID]],Table1[],6,FALSE)</f>
        <v>Alabama</v>
      </c>
      <c r="G1705" t="str">
        <f>VLOOKUP(Table6[[#This Row],[Customer_ID]],Table1[],8,FALSE)</f>
        <v>Platinum</v>
      </c>
      <c r="H1705" t="s">
        <v>610</v>
      </c>
      <c r="I1705" s="16">
        <v>45521</v>
      </c>
      <c r="J1705" t="s">
        <v>1597</v>
      </c>
      <c r="K1705" t="str">
        <f>VLOOKUP($J1705,'Product_Dim (2)'!$A$2:$G$101,{3,4,5,6},FALSE)</f>
        <v>Home</v>
      </c>
      <c r="L1705" t="str">
        <f>VLOOKUP($J1705,'Product_Dim (2)'!$A$2:$G$101,{4,5,6},FALSE)</f>
        <v>Decor</v>
      </c>
      <c r="M1705" s="6">
        <f t="array" ref="M1705">VLOOKUP($J1705,'Product_Dim (2)'!$A$2:$G$101,{6},FALSE)</f>
        <v>179.77</v>
      </c>
      <c r="N1705">
        <f>VLOOKUP($J1705,'Product_Dim (2)'!$A$2:$G$101,7,FALSE)</f>
        <v>305</v>
      </c>
      <c r="O1705" t="s">
        <v>1782</v>
      </c>
      <c r="P1705" t="str">
        <f>VLOOKUP($O1705,'Store_Dim (2)'!$A$2:$E$21,2,FALSE)</f>
        <v>Mcdonald Inc</v>
      </c>
      <c r="Q1705" t="str">
        <f>VLOOKUP(Table6[[#This Row],[Store_ID]],Table4[],3,FALSE)</f>
        <v>South</v>
      </c>
      <c r="R1705" t="str">
        <f>VLOOKUP(Table6[[#This Row],[Store_ID]],Table4[],4,FALSE)</f>
        <v>Christopherland</v>
      </c>
      <c r="S1705" t="str">
        <f>VLOOKUP(Table6[[#This Row],[Store_ID]],Table4[],5,FALSE)</f>
        <v>Outlet</v>
      </c>
      <c r="T1705">
        <v>1</v>
      </c>
      <c r="U1705" s="6">
        <v>255.02</v>
      </c>
      <c r="V1705" s="10">
        <v>0.3</v>
      </c>
      <c r="W1705" t="s">
        <v>1807</v>
      </c>
      <c r="X1705" s="6">
        <v>178.51400000000001</v>
      </c>
      <c r="AE1705"/>
    </row>
    <row r="1706" spans="1:31" x14ac:dyDescent="0.25">
      <c r="A1706" t="s">
        <v>3513</v>
      </c>
      <c r="B1706" t="str">
        <f>VLOOKUP(Table6[[#This Row],[Customer_ID]],Table1[[Customer_ID]:[Name]],2,FALSE)</f>
        <v>Amy Fowler</v>
      </c>
      <c r="C1706" t="str">
        <f>VLOOKUP(Table6[[#This Row],[Customer_ID]],Table1[[Customer_ID]:[City]],5,FALSE)</f>
        <v>West Bobbyshire</v>
      </c>
      <c r="D1706">
        <f>VLOOKUP(Table6[[#This Row],[Customer_ID]],Table1[],3,FALSE)</f>
        <v>62</v>
      </c>
      <c r="E1706" t="str">
        <f>VLOOKUP(Table6[[#This Row],[Customer_ID]],Table1[],4,FALSE)</f>
        <v>Female</v>
      </c>
      <c r="F1706" t="str">
        <f>VLOOKUP(Table6[[#This Row],[Customer_ID]],Table1[],6,FALSE)</f>
        <v>New York</v>
      </c>
      <c r="G1706" t="str">
        <f>VLOOKUP(Table6[[#This Row],[Customer_ID]],Table1[],8,FALSE)</f>
        <v>Platinum</v>
      </c>
      <c r="H1706" t="s">
        <v>336</v>
      </c>
      <c r="I1706" s="16">
        <v>45693</v>
      </c>
      <c r="J1706" t="s">
        <v>1569</v>
      </c>
      <c r="K1706" t="str">
        <f>VLOOKUP($J1706,'Product_Dim (2)'!$A$2:$G$101,{3,4,5,6},FALSE)</f>
        <v>Sports</v>
      </c>
      <c r="L1706" t="str">
        <f>VLOOKUP($J1706,'Product_Dim (2)'!$A$2:$G$101,{4,5,6},FALSE)</f>
        <v>Equipment</v>
      </c>
      <c r="M1706" s="6">
        <f t="array" ref="M1706">VLOOKUP($J1706,'Product_Dim (2)'!$A$2:$G$101,{6},FALSE)</f>
        <v>21.34</v>
      </c>
      <c r="N1706">
        <f>VLOOKUP($J1706,'Product_Dim (2)'!$A$2:$G$101,7,FALSE)</f>
        <v>65</v>
      </c>
      <c r="O1706" t="s">
        <v>1765</v>
      </c>
      <c r="P1706" t="str">
        <f>VLOOKUP($O1706,'Store_Dim (2)'!$A$2:$E$21,2,FALSE)</f>
        <v>Bean, Jones and Park</v>
      </c>
      <c r="Q1706" t="str">
        <f>VLOOKUP(Table6[[#This Row],[Store_ID]],Table4[],3,FALSE)</f>
        <v>West</v>
      </c>
      <c r="R1706" t="str">
        <f>VLOOKUP(Table6[[#This Row],[Store_ID]],Table4[],4,FALSE)</f>
        <v>Thompsonborough</v>
      </c>
      <c r="S1706" t="str">
        <f>VLOOKUP(Table6[[#This Row],[Store_ID]],Table4[],5,FALSE)</f>
        <v>Online</v>
      </c>
      <c r="T1706">
        <v>1</v>
      </c>
      <c r="U1706" s="6">
        <v>153.57</v>
      </c>
      <c r="V1706" s="10">
        <v>0.01</v>
      </c>
      <c r="W1706" t="s">
        <v>1809</v>
      </c>
      <c r="X1706" s="6">
        <v>152.0343</v>
      </c>
      <c r="AE1706"/>
    </row>
    <row r="1707" spans="1:31" x14ac:dyDescent="0.25">
      <c r="A1707" t="s">
        <v>3514</v>
      </c>
      <c r="B1707" t="str">
        <f>VLOOKUP(Table6[[#This Row],[Customer_ID]],Table1[[Customer_ID]:[Name]],2,FALSE)</f>
        <v>Dr. Ashley Yates Md</v>
      </c>
      <c r="C1707" t="str">
        <f>VLOOKUP(Table6[[#This Row],[Customer_ID]],Table1[[Customer_ID]:[City]],5,FALSE)</f>
        <v>New Maria</v>
      </c>
      <c r="D1707">
        <f>VLOOKUP(Table6[[#This Row],[Customer_ID]],Table1[],3,FALSE)</f>
        <v>32</v>
      </c>
      <c r="E1707" t="str">
        <f>VLOOKUP(Table6[[#This Row],[Customer_ID]],Table1[],4,FALSE)</f>
        <v>Male</v>
      </c>
      <c r="F1707" t="str">
        <f>VLOOKUP(Table6[[#This Row],[Customer_ID]],Table1[],6,FALSE)</f>
        <v>Wisconsin</v>
      </c>
      <c r="G1707" t="str">
        <f>VLOOKUP(Table6[[#This Row],[Customer_ID]],Table1[],8,FALSE)</f>
        <v>Bronze</v>
      </c>
      <c r="H1707" t="s">
        <v>803</v>
      </c>
      <c r="I1707" s="16">
        <v>45734</v>
      </c>
      <c r="J1707" t="s">
        <v>1617</v>
      </c>
      <c r="K1707" t="str">
        <f>VLOOKUP($J1707,'Product_Dim (2)'!$A$2:$G$101,{3,4,5,6},FALSE)</f>
        <v>Electronics</v>
      </c>
      <c r="L1707" t="str">
        <f>VLOOKUP($J1707,'Product_Dim (2)'!$A$2:$G$101,{4,5,6},FALSE)</f>
        <v>Computer</v>
      </c>
      <c r="M1707" s="6">
        <f t="array" ref="M1707">VLOOKUP($J1707,'Product_Dim (2)'!$A$2:$G$101,{6},FALSE)</f>
        <v>253.33</v>
      </c>
      <c r="N1707">
        <f>VLOOKUP($J1707,'Product_Dim (2)'!$A$2:$G$101,7,FALSE)</f>
        <v>266</v>
      </c>
      <c r="O1707" t="s">
        <v>1793</v>
      </c>
      <c r="P1707" t="str">
        <f>VLOOKUP($O1707,'Store_Dim (2)'!$A$2:$E$21,2,FALSE)</f>
        <v>Guerrero-Schmitt</v>
      </c>
      <c r="Q1707" t="str">
        <f>VLOOKUP(Table6[[#This Row],[Store_ID]],Table4[],3,FALSE)</f>
        <v>East</v>
      </c>
      <c r="R1707" t="str">
        <f>VLOOKUP(Table6[[#This Row],[Store_ID]],Table4[],4,FALSE)</f>
        <v>East Stevechester</v>
      </c>
      <c r="S1707" t="str">
        <f>VLOOKUP(Table6[[#This Row],[Store_ID]],Table4[],5,FALSE)</f>
        <v>Flagship</v>
      </c>
      <c r="T1707">
        <v>3</v>
      </c>
      <c r="U1707" s="6">
        <v>962.98</v>
      </c>
      <c r="V1707" s="10">
        <v>0.21</v>
      </c>
      <c r="W1707" t="s">
        <v>1807</v>
      </c>
      <c r="X1707" s="6">
        <v>2282.2626</v>
      </c>
      <c r="AE1707"/>
    </row>
    <row r="1708" spans="1:31" x14ac:dyDescent="0.25">
      <c r="A1708" t="s">
        <v>3515</v>
      </c>
      <c r="B1708" t="str">
        <f>VLOOKUP(Table6[[#This Row],[Customer_ID]],Table1[[Customer_ID]:[Name]],2,FALSE)</f>
        <v>Jay Patel</v>
      </c>
      <c r="C1708" t="str">
        <f>VLOOKUP(Table6[[#This Row],[Customer_ID]],Table1[[Customer_ID]:[City]],5,FALSE)</f>
        <v>Morrisbury</v>
      </c>
      <c r="D1708">
        <f>VLOOKUP(Table6[[#This Row],[Customer_ID]],Table1[],3,FALSE)</f>
        <v>43</v>
      </c>
      <c r="E1708" t="str">
        <f>VLOOKUP(Table6[[#This Row],[Customer_ID]],Table1[],4,FALSE)</f>
        <v>Female</v>
      </c>
      <c r="F1708" t="str">
        <f>VLOOKUP(Table6[[#This Row],[Customer_ID]],Table1[],6,FALSE)</f>
        <v>Rhode Island</v>
      </c>
      <c r="G1708" t="str">
        <f>VLOOKUP(Table6[[#This Row],[Customer_ID]],Table1[],8,FALSE)</f>
        <v>Platinum</v>
      </c>
      <c r="H1708" t="s">
        <v>211</v>
      </c>
      <c r="I1708" s="16">
        <v>45377</v>
      </c>
      <c r="J1708" t="s">
        <v>1619</v>
      </c>
      <c r="K1708" t="str">
        <f>VLOOKUP($J1708,'Product_Dim (2)'!$A$2:$G$101,{3,4,5,6},FALSE)</f>
        <v>Sports</v>
      </c>
      <c r="L1708" t="str">
        <f>VLOOKUP($J1708,'Product_Dim (2)'!$A$2:$G$101,{4,5,6},FALSE)</f>
        <v>Fitness</v>
      </c>
      <c r="M1708" s="6">
        <f t="array" ref="M1708">VLOOKUP($J1708,'Product_Dim (2)'!$A$2:$G$101,{6},FALSE)</f>
        <v>167.12</v>
      </c>
      <c r="N1708">
        <f>VLOOKUP($J1708,'Product_Dim (2)'!$A$2:$G$101,7,FALSE)</f>
        <v>316</v>
      </c>
      <c r="O1708" t="s">
        <v>1765</v>
      </c>
      <c r="P1708" t="str">
        <f>VLOOKUP($O1708,'Store_Dim (2)'!$A$2:$E$21,2,FALSE)</f>
        <v>Bean, Jones and Park</v>
      </c>
      <c r="Q1708" t="str">
        <f>VLOOKUP(Table6[[#This Row],[Store_ID]],Table4[],3,FALSE)</f>
        <v>West</v>
      </c>
      <c r="R1708" t="str">
        <f>VLOOKUP(Table6[[#This Row],[Store_ID]],Table4[],4,FALSE)</f>
        <v>Thompsonborough</v>
      </c>
      <c r="S1708" t="str">
        <f>VLOOKUP(Table6[[#This Row],[Store_ID]],Table4[],5,FALSE)</f>
        <v>Online</v>
      </c>
      <c r="T1708">
        <v>3</v>
      </c>
      <c r="U1708" s="6">
        <v>884.46</v>
      </c>
      <c r="V1708" s="10">
        <v>0.25</v>
      </c>
      <c r="W1708" t="s">
        <v>1807</v>
      </c>
      <c r="X1708" s="6">
        <v>1990.0350000000001</v>
      </c>
      <c r="AE1708"/>
    </row>
    <row r="1709" spans="1:31" x14ac:dyDescent="0.25">
      <c r="A1709" t="s">
        <v>3516</v>
      </c>
      <c r="B1709" t="str">
        <f>VLOOKUP(Table6[[#This Row],[Customer_ID]],Table1[[Customer_ID]:[Name]],2,FALSE)</f>
        <v>Melinda Rivera</v>
      </c>
      <c r="C1709" t="str">
        <f>VLOOKUP(Table6[[#This Row],[Customer_ID]],Table1[[Customer_ID]:[City]],5,FALSE)</f>
        <v>East Davidmouth</v>
      </c>
      <c r="D1709">
        <f>VLOOKUP(Table6[[#This Row],[Customer_ID]],Table1[],3,FALSE)</f>
        <v>47</v>
      </c>
      <c r="E1709" t="str">
        <f>VLOOKUP(Table6[[#This Row],[Customer_ID]],Table1[],4,FALSE)</f>
        <v>Female</v>
      </c>
      <c r="F1709" t="str">
        <f>VLOOKUP(Table6[[#This Row],[Customer_ID]],Table1[],6,FALSE)</f>
        <v>New Hampshire</v>
      </c>
      <c r="G1709" t="str">
        <f>VLOOKUP(Table6[[#This Row],[Customer_ID]],Table1[],8,FALSE)</f>
        <v>Platinum</v>
      </c>
      <c r="H1709" t="s">
        <v>1339</v>
      </c>
      <c r="I1709" s="16">
        <v>45778</v>
      </c>
      <c r="J1709" t="s">
        <v>1665</v>
      </c>
      <c r="K1709" t="str">
        <f>VLOOKUP($J1709,'Product_Dim (2)'!$A$2:$G$101,{3,4,5,6},FALSE)</f>
        <v>Electronics</v>
      </c>
      <c r="L1709" t="str">
        <f>VLOOKUP($J1709,'Product_Dim (2)'!$A$2:$G$101,{4,5,6},FALSE)</f>
        <v>Accessories</v>
      </c>
      <c r="M1709" s="6">
        <f t="array" ref="M1709">VLOOKUP($J1709,'Product_Dim (2)'!$A$2:$G$101,{6},FALSE)</f>
        <v>349.17</v>
      </c>
      <c r="N1709">
        <f>VLOOKUP($J1709,'Product_Dim (2)'!$A$2:$G$101,7,FALSE)</f>
        <v>476</v>
      </c>
      <c r="O1709" t="s">
        <v>1772</v>
      </c>
      <c r="P1709" t="str">
        <f>VLOOKUP($O1709,'Store_Dim (2)'!$A$2:$E$21,2,FALSE)</f>
        <v>Hill, Wagner and Ballard</v>
      </c>
      <c r="Q1709" t="str">
        <f>VLOOKUP(Table6[[#This Row],[Store_ID]],Table4[],3,FALSE)</f>
        <v>East</v>
      </c>
      <c r="R1709" t="str">
        <f>VLOOKUP(Table6[[#This Row],[Store_ID]],Table4[],4,FALSE)</f>
        <v>East Davidville</v>
      </c>
      <c r="S1709" t="str">
        <f>VLOOKUP(Table6[[#This Row],[Store_ID]],Table4[],5,FALSE)</f>
        <v>Online</v>
      </c>
      <c r="T1709">
        <v>4</v>
      </c>
      <c r="U1709" s="6">
        <v>359.71</v>
      </c>
      <c r="V1709" s="10">
        <v>0.05</v>
      </c>
      <c r="W1709" t="s">
        <v>1809</v>
      </c>
      <c r="X1709" s="6">
        <v>1366.8979999999999</v>
      </c>
      <c r="AE1709"/>
    </row>
    <row r="1710" spans="1:31" x14ac:dyDescent="0.25">
      <c r="A1710" t="s">
        <v>3517</v>
      </c>
      <c r="B1710" t="str">
        <f>VLOOKUP(Table6[[#This Row],[Customer_ID]],Table1[[Customer_ID]:[Name]],2,FALSE)</f>
        <v>Sarah Rodgers</v>
      </c>
      <c r="C1710" t="str">
        <f>VLOOKUP(Table6[[#This Row],[Customer_ID]],Table1[[Customer_ID]:[City]],5,FALSE)</f>
        <v>New Julia</v>
      </c>
      <c r="D1710">
        <f>VLOOKUP(Table6[[#This Row],[Customer_ID]],Table1[],3,FALSE)</f>
        <v>23</v>
      </c>
      <c r="E1710" t="str">
        <f>VLOOKUP(Table6[[#This Row],[Customer_ID]],Table1[],4,FALSE)</f>
        <v>Female</v>
      </c>
      <c r="F1710" t="str">
        <f>VLOOKUP(Table6[[#This Row],[Customer_ID]],Table1[],6,FALSE)</f>
        <v>West Virginia</v>
      </c>
      <c r="G1710" t="str">
        <f>VLOOKUP(Table6[[#This Row],[Customer_ID]],Table1[],8,FALSE)</f>
        <v>Gold</v>
      </c>
      <c r="H1710" t="s">
        <v>192</v>
      </c>
      <c r="I1710" s="16">
        <v>45715</v>
      </c>
      <c r="J1710" t="s">
        <v>1631</v>
      </c>
      <c r="K1710" t="str">
        <f>VLOOKUP($J1710,'Product_Dim (2)'!$A$2:$G$101,{3,4,5,6},FALSE)</f>
        <v>Sports</v>
      </c>
      <c r="L1710" t="str">
        <f>VLOOKUP($J1710,'Product_Dim (2)'!$A$2:$G$101,{4,5,6},FALSE)</f>
        <v>Fitness</v>
      </c>
      <c r="M1710" s="6">
        <f t="array" ref="M1710">VLOOKUP($J1710,'Product_Dim (2)'!$A$2:$G$101,{6},FALSE)</f>
        <v>190.29</v>
      </c>
      <c r="N1710">
        <f>VLOOKUP($J1710,'Product_Dim (2)'!$A$2:$G$101,7,FALSE)</f>
        <v>260</v>
      </c>
      <c r="O1710" t="s">
        <v>1752</v>
      </c>
      <c r="P1710" t="str">
        <f>VLOOKUP($O1710,'Store_Dim (2)'!$A$2:$E$21,2,FALSE)</f>
        <v>Alexander Group</v>
      </c>
      <c r="Q1710" t="str">
        <f>VLOOKUP(Table6[[#This Row],[Store_ID]],Table4[],3,FALSE)</f>
        <v>South</v>
      </c>
      <c r="R1710" t="str">
        <f>VLOOKUP(Table6[[#This Row],[Store_ID]],Table4[],4,FALSE)</f>
        <v>Port Sharon</v>
      </c>
      <c r="S1710" t="str">
        <f>VLOOKUP(Table6[[#This Row],[Store_ID]],Table4[],5,FALSE)</f>
        <v>Online</v>
      </c>
      <c r="T1710">
        <v>3</v>
      </c>
      <c r="U1710" s="6">
        <v>766.47</v>
      </c>
      <c r="V1710" s="10">
        <v>0.18</v>
      </c>
      <c r="W1710" t="s">
        <v>1807</v>
      </c>
      <c r="X1710" s="6">
        <v>1885.5162</v>
      </c>
      <c r="AE1710"/>
    </row>
    <row r="1711" spans="1:31" x14ac:dyDescent="0.25">
      <c r="A1711" t="s">
        <v>3518</v>
      </c>
      <c r="B1711" t="str">
        <f>VLOOKUP(Table6[[#This Row],[Customer_ID]],Table1[[Customer_ID]:[Name]],2,FALSE)</f>
        <v>Robert Harris</v>
      </c>
      <c r="C1711" t="str">
        <f>VLOOKUP(Table6[[#This Row],[Customer_ID]],Table1[[Customer_ID]:[City]],5,FALSE)</f>
        <v>East jeremy</v>
      </c>
      <c r="D1711">
        <f>VLOOKUP(Table6[[#This Row],[Customer_ID]],Table1[],3,FALSE)</f>
        <v>50</v>
      </c>
      <c r="E1711" t="str">
        <f>VLOOKUP(Table6[[#This Row],[Customer_ID]],Table1[],4,FALSE)</f>
        <v>Male</v>
      </c>
      <c r="F1711" t="str">
        <f>VLOOKUP(Table6[[#This Row],[Customer_ID]],Table1[],6,FALSE)</f>
        <v>Iowa</v>
      </c>
      <c r="G1711" t="str">
        <f>VLOOKUP(Table6[[#This Row],[Customer_ID]],Table1[],8,FALSE)</f>
        <v>Platinum</v>
      </c>
      <c r="H1711" t="s">
        <v>716</v>
      </c>
      <c r="I1711" s="16">
        <v>45492</v>
      </c>
      <c r="J1711" t="s">
        <v>1643</v>
      </c>
      <c r="K1711" t="str">
        <f>VLOOKUP($J1711,'Product_Dim (2)'!$A$2:$G$101,{3,4,5,6},FALSE)</f>
        <v>Home</v>
      </c>
      <c r="L1711" t="str">
        <f>VLOOKUP($J1711,'Product_Dim (2)'!$A$2:$G$101,{4,5,6},FALSE)</f>
        <v>Decor</v>
      </c>
      <c r="M1711" s="6">
        <f t="array" ref="M1711">VLOOKUP($J1711,'Product_Dim (2)'!$A$2:$G$101,{6},FALSE)</f>
        <v>461.47</v>
      </c>
      <c r="N1711">
        <f>VLOOKUP($J1711,'Product_Dim (2)'!$A$2:$G$101,7,FALSE)</f>
        <v>190</v>
      </c>
      <c r="O1711" t="s">
        <v>1793</v>
      </c>
      <c r="P1711" t="str">
        <f>VLOOKUP($O1711,'Store_Dim (2)'!$A$2:$E$21,2,FALSE)</f>
        <v>Guerrero-Schmitt</v>
      </c>
      <c r="Q1711" t="str">
        <f>VLOOKUP(Table6[[#This Row],[Store_ID]],Table4[],3,FALSE)</f>
        <v>East</v>
      </c>
      <c r="R1711" t="str">
        <f>VLOOKUP(Table6[[#This Row],[Store_ID]],Table4[],4,FALSE)</f>
        <v>East Stevechester</v>
      </c>
      <c r="S1711" t="str">
        <f>VLOOKUP(Table6[[#This Row],[Store_ID]],Table4[],5,FALSE)</f>
        <v>Flagship</v>
      </c>
      <c r="T1711">
        <v>1</v>
      </c>
      <c r="U1711" s="6">
        <v>772.07</v>
      </c>
      <c r="V1711" s="10">
        <v>0.26</v>
      </c>
      <c r="W1711" t="s">
        <v>1809</v>
      </c>
      <c r="X1711" s="6">
        <v>571.33180000000004</v>
      </c>
      <c r="AE1711"/>
    </row>
    <row r="1712" spans="1:31" x14ac:dyDescent="0.25">
      <c r="A1712" t="s">
        <v>3519</v>
      </c>
      <c r="B1712" t="str">
        <f>VLOOKUP(Table6[[#This Row],[Customer_ID]],Table1[[Customer_ID]:[Name]],2,FALSE)</f>
        <v>Jeffrey Gomez</v>
      </c>
      <c r="C1712" t="str">
        <f>VLOOKUP(Table6[[#This Row],[Customer_ID]],Table1[[Customer_ID]:[City]],5,FALSE)</f>
        <v>Lake Nicole</v>
      </c>
      <c r="D1712">
        <f>VLOOKUP(Table6[[#This Row],[Customer_ID]],Table1[],3,FALSE)</f>
        <v>22</v>
      </c>
      <c r="E1712" t="str">
        <f>VLOOKUP(Table6[[#This Row],[Customer_ID]],Table1[],4,FALSE)</f>
        <v>Female</v>
      </c>
      <c r="F1712" t="str">
        <f>VLOOKUP(Table6[[#This Row],[Customer_ID]],Table1[],6,FALSE)</f>
        <v>Colorado</v>
      </c>
      <c r="G1712" t="str">
        <f>VLOOKUP(Table6[[#This Row],[Customer_ID]],Table1[],8,FALSE)</f>
        <v>Platinum</v>
      </c>
      <c r="H1712" t="s">
        <v>873</v>
      </c>
      <c r="I1712" s="16">
        <v>45292</v>
      </c>
      <c r="J1712" t="s">
        <v>1569</v>
      </c>
      <c r="K1712" t="str">
        <f>VLOOKUP($J1712,'Product_Dim (2)'!$A$2:$G$101,{3,4,5,6},FALSE)</f>
        <v>Sports</v>
      </c>
      <c r="L1712" t="str">
        <f>VLOOKUP($J1712,'Product_Dim (2)'!$A$2:$G$101,{4,5,6},FALSE)</f>
        <v>Equipment</v>
      </c>
      <c r="M1712" s="6">
        <f t="array" ref="M1712">VLOOKUP($J1712,'Product_Dim (2)'!$A$2:$G$101,{6},FALSE)</f>
        <v>21.34</v>
      </c>
      <c r="N1712">
        <f>VLOOKUP($J1712,'Product_Dim (2)'!$A$2:$G$101,7,FALSE)</f>
        <v>65</v>
      </c>
      <c r="O1712" t="s">
        <v>1756</v>
      </c>
      <c r="P1712" t="str">
        <f>VLOOKUP($O1712,'Store_Dim (2)'!$A$2:$E$21,2,FALSE)</f>
        <v>Gray Ltd</v>
      </c>
      <c r="Q1712" t="str">
        <f>VLOOKUP(Table6[[#This Row],[Store_ID]],Table4[],3,FALSE)</f>
        <v>North</v>
      </c>
      <c r="R1712" t="str">
        <f>VLOOKUP(Table6[[#This Row],[Store_ID]],Table4[],4,FALSE)</f>
        <v>New Michaelchester</v>
      </c>
      <c r="S1712" t="str">
        <f>VLOOKUP(Table6[[#This Row],[Store_ID]],Table4[],5,FALSE)</f>
        <v>Outlet</v>
      </c>
      <c r="T1712">
        <v>3</v>
      </c>
      <c r="U1712" s="6">
        <v>108.31</v>
      </c>
      <c r="V1712" s="10">
        <v>0.26</v>
      </c>
      <c r="W1712" t="s">
        <v>1812</v>
      </c>
      <c r="X1712" s="6">
        <v>240.44820000000001</v>
      </c>
      <c r="AE1712"/>
    </row>
    <row r="1713" spans="1:31" x14ac:dyDescent="0.25">
      <c r="A1713" t="s">
        <v>3520</v>
      </c>
      <c r="B1713" t="str">
        <f>VLOOKUP(Table6[[#This Row],[Customer_ID]],Table1[[Customer_ID]:[Name]],2,FALSE)</f>
        <v>Julia Jackson</v>
      </c>
      <c r="C1713" t="str">
        <f>VLOOKUP(Table6[[#This Row],[Customer_ID]],Table1[[Customer_ID]:[City]],5,FALSE)</f>
        <v>Edwardland</v>
      </c>
      <c r="D1713">
        <f>VLOOKUP(Table6[[#This Row],[Customer_ID]],Table1[],3,FALSE)</f>
        <v>46</v>
      </c>
      <c r="E1713" t="str">
        <f>VLOOKUP(Table6[[#This Row],[Customer_ID]],Table1[],4,FALSE)</f>
        <v>Male</v>
      </c>
      <c r="F1713" t="str">
        <f>VLOOKUP(Table6[[#This Row],[Customer_ID]],Table1[],6,FALSE)</f>
        <v>California</v>
      </c>
      <c r="G1713" t="str">
        <f>VLOOKUP(Table6[[#This Row],[Customer_ID]],Table1[],8,FALSE)</f>
        <v>Platinum</v>
      </c>
      <c r="H1713" t="s">
        <v>702</v>
      </c>
      <c r="I1713" s="16">
        <v>45316</v>
      </c>
      <c r="J1713" t="s">
        <v>1689</v>
      </c>
      <c r="K1713" t="str">
        <f>VLOOKUP($J1713,'Product_Dim (2)'!$A$2:$G$101,{3,4,5,6},FALSE)</f>
        <v>Home</v>
      </c>
      <c r="L1713" t="str">
        <f>VLOOKUP($J1713,'Product_Dim (2)'!$A$2:$G$101,{4,5,6},FALSE)</f>
        <v>Lighting</v>
      </c>
      <c r="M1713" s="6">
        <f t="array" ref="M1713">VLOOKUP($J1713,'Product_Dim (2)'!$A$2:$G$101,{6},FALSE)</f>
        <v>228.53</v>
      </c>
      <c r="N1713">
        <f>VLOOKUP($J1713,'Product_Dim (2)'!$A$2:$G$101,7,FALSE)</f>
        <v>469</v>
      </c>
      <c r="O1713" t="s">
        <v>1759</v>
      </c>
      <c r="P1713" t="str">
        <f>VLOOKUP($O1713,'Store_Dim (2)'!$A$2:$E$21,2,FALSE)</f>
        <v>Benson-Elliott</v>
      </c>
      <c r="Q1713" t="str">
        <f>VLOOKUP(Table6[[#This Row],[Store_ID]],Table4[],3,FALSE)</f>
        <v>East</v>
      </c>
      <c r="R1713" t="str">
        <f>VLOOKUP(Table6[[#This Row],[Store_ID]],Table4[],4,FALSE)</f>
        <v>Port Josephberg</v>
      </c>
      <c r="S1713" t="str">
        <f>VLOOKUP(Table6[[#This Row],[Store_ID]],Table4[],5,FALSE)</f>
        <v>Online</v>
      </c>
      <c r="T1713">
        <v>1</v>
      </c>
      <c r="U1713" s="6">
        <v>502.53</v>
      </c>
      <c r="V1713" s="10">
        <v>0</v>
      </c>
      <c r="W1713" t="s">
        <v>1809</v>
      </c>
      <c r="X1713" s="6">
        <v>502.53</v>
      </c>
      <c r="AE1713"/>
    </row>
    <row r="1714" spans="1:31" x14ac:dyDescent="0.25">
      <c r="A1714" t="s">
        <v>3521</v>
      </c>
      <c r="B1714" t="str">
        <f>VLOOKUP(Table6[[#This Row],[Customer_ID]],Table1[[Customer_ID]:[Name]],2,FALSE)</f>
        <v>Nathan Campbell</v>
      </c>
      <c r="C1714" t="str">
        <f>VLOOKUP(Table6[[#This Row],[Customer_ID]],Table1[[Customer_ID]:[City]],5,FALSE)</f>
        <v>Rodrigueztown</v>
      </c>
      <c r="D1714">
        <f>VLOOKUP(Table6[[#This Row],[Customer_ID]],Table1[],3,FALSE)</f>
        <v>37</v>
      </c>
      <c r="E1714" t="str">
        <f>VLOOKUP(Table6[[#This Row],[Customer_ID]],Table1[],4,FALSE)</f>
        <v>Male</v>
      </c>
      <c r="F1714" t="str">
        <f>VLOOKUP(Table6[[#This Row],[Customer_ID]],Table1[],6,FALSE)</f>
        <v>Oklahoma</v>
      </c>
      <c r="G1714" t="str">
        <f>VLOOKUP(Table6[[#This Row],[Customer_ID]],Table1[],8,FALSE)</f>
        <v>Gold</v>
      </c>
      <c r="H1714" t="s">
        <v>275</v>
      </c>
      <c r="I1714" s="16">
        <v>45548</v>
      </c>
      <c r="J1714" t="s">
        <v>1529</v>
      </c>
      <c r="K1714" t="str">
        <f>VLOOKUP($J1714,'Product_Dim (2)'!$A$2:$G$101,{3,4,5,6},FALSE)</f>
        <v>Clothing</v>
      </c>
      <c r="L1714" t="str">
        <f>VLOOKUP($J1714,'Product_Dim (2)'!$A$2:$G$101,{4,5,6},FALSE)</f>
        <v>Tops</v>
      </c>
      <c r="M1714" s="6">
        <f t="array" ref="M1714">VLOOKUP($J1714,'Product_Dim (2)'!$A$2:$G$101,{6},FALSE)</f>
        <v>342.56</v>
      </c>
      <c r="N1714">
        <f>VLOOKUP($J1714,'Product_Dim (2)'!$A$2:$G$101,7,FALSE)</f>
        <v>181</v>
      </c>
      <c r="O1714" t="s">
        <v>1787</v>
      </c>
      <c r="P1714" t="str">
        <f>VLOOKUP($O1714,'Store_Dim (2)'!$A$2:$E$21,2,FALSE)</f>
        <v>Frederick-Wright</v>
      </c>
      <c r="Q1714" t="str">
        <f>VLOOKUP(Table6[[#This Row],[Store_ID]],Table4[],3,FALSE)</f>
        <v>West</v>
      </c>
      <c r="R1714" t="str">
        <f>VLOOKUP(Table6[[#This Row],[Store_ID]],Table4[],4,FALSE)</f>
        <v>New Jimmymouth</v>
      </c>
      <c r="S1714" t="str">
        <f>VLOOKUP(Table6[[#This Row],[Store_ID]],Table4[],5,FALSE)</f>
        <v>Flagship</v>
      </c>
      <c r="T1714">
        <v>2</v>
      </c>
      <c r="U1714" s="6">
        <v>508.52</v>
      </c>
      <c r="V1714" s="10">
        <v>0.11</v>
      </c>
      <c r="W1714" t="s">
        <v>1812</v>
      </c>
      <c r="X1714" s="6">
        <v>905.16559999999993</v>
      </c>
      <c r="AE1714"/>
    </row>
    <row r="1715" spans="1:31" x14ac:dyDescent="0.25">
      <c r="A1715" t="s">
        <v>3522</v>
      </c>
      <c r="B1715" t="str">
        <f>VLOOKUP(Table6[[#This Row],[Customer_ID]],Table1[[Customer_ID]:[Name]],2,FALSE)</f>
        <v>Gregory Curtis</v>
      </c>
      <c r="C1715" t="str">
        <f>VLOOKUP(Table6[[#This Row],[Customer_ID]],Table1[[Customer_ID]:[City]],5,FALSE)</f>
        <v>Bergermouth</v>
      </c>
      <c r="D1715">
        <f>VLOOKUP(Table6[[#This Row],[Customer_ID]],Table1[],3,FALSE)</f>
        <v>45</v>
      </c>
      <c r="E1715" t="str">
        <f>VLOOKUP(Table6[[#This Row],[Customer_ID]],Table1[],4,FALSE)</f>
        <v>Male</v>
      </c>
      <c r="F1715" t="str">
        <f>VLOOKUP(Table6[[#This Row],[Customer_ID]],Table1[],6,FALSE)</f>
        <v>Vermont</v>
      </c>
      <c r="G1715" t="str">
        <f>VLOOKUP(Table6[[#This Row],[Customer_ID]],Table1[],8,FALSE)</f>
        <v>Bronze</v>
      </c>
      <c r="H1715" t="s">
        <v>1427</v>
      </c>
      <c r="I1715" s="16">
        <v>45572</v>
      </c>
      <c r="J1715" t="s">
        <v>1679</v>
      </c>
      <c r="K1715" t="str">
        <f>VLOOKUP($J1715,'Product_Dim (2)'!$A$2:$G$101,{3,4,5,6},FALSE)</f>
        <v>Electronics</v>
      </c>
      <c r="L1715" t="str">
        <f>VLOOKUP($J1715,'Product_Dim (2)'!$A$2:$G$101,{4,5,6},FALSE)</f>
        <v>Audio</v>
      </c>
      <c r="M1715" s="6">
        <f t="array" ref="M1715">VLOOKUP($J1715,'Product_Dim (2)'!$A$2:$G$101,{6},FALSE)</f>
        <v>403.71</v>
      </c>
      <c r="N1715">
        <f>VLOOKUP($J1715,'Product_Dim (2)'!$A$2:$G$101,7,FALSE)</f>
        <v>159</v>
      </c>
      <c r="O1715" t="s">
        <v>1749</v>
      </c>
      <c r="P1715" t="str">
        <f>VLOOKUP($O1715,'Store_Dim (2)'!$A$2:$E$21,2,FALSE)</f>
        <v>Johnson-Wright</v>
      </c>
      <c r="Q1715" t="str">
        <f>VLOOKUP(Table6[[#This Row],[Store_ID]],Table4[],3,FALSE)</f>
        <v>North</v>
      </c>
      <c r="R1715" t="str">
        <f>VLOOKUP(Table6[[#This Row],[Store_ID]],Table4[],4,FALSE)</f>
        <v>Hoodberg</v>
      </c>
      <c r="S1715" t="str">
        <f>VLOOKUP(Table6[[#This Row],[Store_ID]],Table4[],5,FALSE)</f>
        <v>Outlet</v>
      </c>
      <c r="T1715">
        <v>1</v>
      </c>
      <c r="U1715" s="6">
        <v>492</v>
      </c>
      <c r="V1715" s="10">
        <v>0.26</v>
      </c>
      <c r="W1715" t="s">
        <v>1809</v>
      </c>
      <c r="X1715" s="6">
        <v>364.08</v>
      </c>
      <c r="AE1715"/>
    </row>
    <row r="1716" spans="1:31" x14ac:dyDescent="0.25">
      <c r="A1716" t="s">
        <v>3523</v>
      </c>
      <c r="B1716" t="str">
        <f>VLOOKUP(Table6[[#This Row],[Customer_ID]],Table1[[Customer_ID]:[Name]],2,FALSE)</f>
        <v>Sara Ingram</v>
      </c>
      <c r="C1716" t="str">
        <f>VLOOKUP(Table6[[#This Row],[Customer_ID]],Table1[[Customer_ID]:[City]],5,FALSE)</f>
        <v>East Dillonview</v>
      </c>
      <c r="D1716">
        <f>VLOOKUP(Table6[[#This Row],[Customer_ID]],Table1[],3,FALSE)</f>
        <v>46</v>
      </c>
      <c r="E1716" t="str">
        <f>VLOOKUP(Table6[[#This Row],[Customer_ID]],Table1[],4,FALSE)</f>
        <v>Female</v>
      </c>
      <c r="F1716" t="str">
        <f>VLOOKUP(Table6[[#This Row],[Customer_ID]],Table1[],6,FALSE)</f>
        <v>Virginia</v>
      </c>
      <c r="G1716" t="str">
        <f>VLOOKUP(Table6[[#This Row],[Customer_ID]],Table1[],8,FALSE)</f>
        <v>Bronze</v>
      </c>
      <c r="H1716" t="s">
        <v>1475</v>
      </c>
      <c r="I1716" s="16">
        <v>45347</v>
      </c>
      <c r="J1716" t="s">
        <v>1605</v>
      </c>
      <c r="K1716" t="str">
        <f>VLOOKUP($J1716,'Product_Dim (2)'!$A$2:$G$101,{3,4,5,6},FALSE)</f>
        <v>Clothing</v>
      </c>
      <c r="L1716" t="str">
        <f>VLOOKUP($J1716,'Product_Dim (2)'!$A$2:$G$101,{4,5,6},FALSE)</f>
        <v>Footwear</v>
      </c>
      <c r="M1716" s="6">
        <f t="array" ref="M1716">VLOOKUP($J1716,'Product_Dim (2)'!$A$2:$G$101,{6},FALSE)</f>
        <v>353.47</v>
      </c>
      <c r="N1716">
        <f>VLOOKUP($J1716,'Product_Dim (2)'!$A$2:$G$101,7,FALSE)</f>
        <v>214</v>
      </c>
      <c r="O1716" t="s">
        <v>1782</v>
      </c>
      <c r="P1716" t="str">
        <f>VLOOKUP($O1716,'Store_Dim (2)'!$A$2:$E$21,2,FALSE)</f>
        <v>Mcdonald Inc</v>
      </c>
      <c r="Q1716" t="str">
        <f>VLOOKUP(Table6[[#This Row],[Store_ID]],Table4[],3,FALSE)</f>
        <v>South</v>
      </c>
      <c r="R1716" t="str">
        <f>VLOOKUP(Table6[[#This Row],[Store_ID]],Table4[],4,FALSE)</f>
        <v>Christopherland</v>
      </c>
      <c r="S1716" t="str">
        <f>VLOOKUP(Table6[[#This Row],[Store_ID]],Table4[],5,FALSE)</f>
        <v>Outlet</v>
      </c>
      <c r="T1716">
        <v>4</v>
      </c>
      <c r="U1716" s="6">
        <v>746.36</v>
      </c>
      <c r="V1716" s="10">
        <v>0.02</v>
      </c>
      <c r="W1716" t="s">
        <v>1807</v>
      </c>
      <c r="X1716" s="6">
        <v>2925.7312000000002</v>
      </c>
      <c r="AE1716"/>
    </row>
    <row r="1717" spans="1:31" x14ac:dyDescent="0.25">
      <c r="A1717" t="s">
        <v>3524</v>
      </c>
      <c r="B1717" t="str">
        <f>VLOOKUP(Table6[[#This Row],[Customer_ID]],Table1[[Customer_ID]:[Name]],2,FALSE)</f>
        <v>Thomas Moore</v>
      </c>
      <c r="C1717" t="str">
        <f>VLOOKUP(Table6[[#This Row],[Customer_ID]],Table1[[Customer_ID]:[City]],5,FALSE)</f>
        <v>Williamsberg</v>
      </c>
      <c r="D1717">
        <f>VLOOKUP(Table6[[#This Row],[Customer_ID]],Table1[],3,FALSE)</f>
        <v>51</v>
      </c>
      <c r="E1717" t="str">
        <f>VLOOKUP(Table6[[#This Row],[Customer_ID]],Table1[],4,FALSE)</f>
        <v>Female</v>
      </c>
      <c r="F1717" t="str">
        <f>VLOOKUP(Table6[[#This Row],[Customer_ID]],Table1[],6,FALSE)</f>
        <v>New York</v>
      </c>
      <c r="G1717" t="str">
        <f>VLOOKUP(Table6[[#This Row],[Customer_ID]],Table1[],8,FALSE)</f>
        <v>Silver</v>
      </c>
      <c r="H1717" t="s">
        <v>1327</v>
      </c>
      <c r="I1717" s="16">
        <v>45823</v>
      </c>
      <c r="J1717" t="s">
        <v>1555</v>
      </c>
      <c r="K1717" t="str">
        <f>VLOOKUP($J1717,'Product_Dim (2)'!$A$2:$G$101,{3,4,5,6},FALSE)</f>
        <v>Beauty</v>
      </c>
      <c r="L1717" t="str">
        <f>VLOOKUP($J1717,'Product_Dim (2)'!$A$2:$G$101,{4,5,6},FALSE)</f>
        <v>Haircare</v>
      </c>
      <c r="M1717" s="6">
        <f t="array" ref="M1717">VLOOKUP($J1717,'Product_Dim (2)'!$A$2:$G$101,{6},FALSE)</f>
        <v>115.82</v>
      </c>
      <c r="N1717">
        <f>VLOOKUP($J1717,'Product_Dim (2)'!$A$2:$G$101,7,FALSE)</f>
        <v>460</v>
      </c>
      <c r="O1717" t="s">
        <v>1740</v>
      </c>
      <c r="P1717" t="str">
        <f>VLOOKUP($O1717,'Store_Dim (2)'!$A$2:$E$21,2,FALSE)</f>
        <v>Martinez, Adkins and Johnson</v>
      </c>
      <c r="Q1717" t="str">
        <f>VLOOKUP(Table6[[#This Row],[Store_ID]],Table4[],3,FALSE)</f>
        <v>North</v>
      </c>
      <c r="R1717" t="str">
        <f>VLOOKUP(Table6[[#This Row],[Store_ID]],Table4[],4,FALSE)</f>
        <v>Danielmouth</v>
      </c>
      <c r="S1717" t="str">
        <f>VLOOKUP(Table6[[#This Row],[Store_ID]],Table4[],5,FALSE)</f>
        <v>Flagship</v>
      </c>
      <c r="T1717">
        <v>1</v>
      </c>
      <c r="U1717" s="6">
        <v>120.83</v>
      </c>
      <c r="V1717" s="10">
        <v>0.08</v>
      </c>
      <c r="W1717" t="s">
        <v>1807</v>
      </c>
      <c r="X1717" s="6">
        <v>111.1636</v>
      </c>
      <c r="AE1717"/>
    </row>
    <row r="1718" spans="1:31" x14ac:dyDescent="0.25">
      <c r="A1718" t="s">
        <v>3525</v>
      </c>
      <c r="B1718" t="str">
        <f>VLOOKUP(Table6[[#This Row],[Customer_ID]],Table1[[Customer_ID]:[Name]],2,FALSE)</f>
        <v>John Donaldson</v>
      </c>
      <c r="C1718" t="str">
        <f>VLOOKUP(Table6[[#This Row],[Customer_ID]],Table1[[Customer_ID]:[City]],5,FALSE)</f>
        <v>New Edward</v>
      </c>
      <c r="D1718">
        <f>VLOOKUP(Table6[[#This Row],[Customer_ID]],Table1[],3,FALSE)</f>
        <v>27</v>
      </c>
      <c r="E1718" t="str">
        <f>VLOOKUP(Table6[[#This Row],[Customer_ID]],Table1[],4,FALSE)</f>
        <v>Male</v>
      </c>
      <c r="F1718" t="str">
        <f>VLOOKUP(Table6[[#This Row],[Customer_ID]],Table1[],6,FALSE)</f>
        <v>Maine</v>
      </c>
      <c r="G1718" t="str">
        <f>VLOOKUP(Table6[[#This Row],[Customer_ID]],Table1[],8,FALSE)</f>
        <v>Bronze</v>
      </c>
      <c r="H1718" t="s">
        <v>1229</v>
      </c>
      <c r="I1718" s="16">
        <v>45394</v>
      </c>
      <c r="J1718" t="s">
        <v>1685</v>
      </c>
      <c r="K1718" t="str">
        <f>VLOOKUP($J1718,'Product_Dim (2)'!$A$2:$G$101,{3,4,5,6},FALSE)</f>
        <v>Electronics</v>
      </c>
      <c r="L1718" t="str">
        <f>VLOOKUP($J1718,'Product_Dim (2)'!$A$2:$G$101,{4,5,6},FALSE)</f>
        <v>Appliances</v>
      </c>
      <c r="M1718" s="6">
        <f t="array" ref="M1718">VLOOKUP($J1718,'Product_Dim (2)'!$A$2:$G$101,{6},FALSE)</f>
        <v>480.9</v>
      </c>
      <c r="N1718">
        <f>VLOOKUP($J1718,'Product_Dim (2)'!$A$2:$G$101,7,FALSE)</f>
        <v>104</v>
      </c>
      <c r="O1718" t="s">
        <v>1793</v>
      </c>
      <c r="P1718" t="str">
        <f>VLOOKUP($O1718,'Store_Dim (2)'!$A$2:$E$21,2,FALSE)</f>
        <v>Guerrero-Schmitt</v>
      </c>
      <c r="Q1718" t="str">
        <f>VLOOKUP(Table6[[#This Row],[Store_ID]],Table4[],3,FALSE)</f>
        <v>East</v>
      </c>
      <c r="R1718" t="str">
        <f>VLOOKUP(Table6[[#This Row],[Store_ID]],Table4[],4,FALSE)</f>
        <v>East Stevechester</v>
      </c>
      <c r="S1718" t="str">
        <f>VLOOKUP(Table6[[#This Row],[Store_ID]],Table4[],5,FALSE)</f>
        <v>Flagship</v>
      </c>
      <c r="T1718">
        <v>2</v>
      </c>
      <c r="U1718" s="6">
        <v>68.31</v>
      </c>
      <c r="V1718" s="10">
        <v>0.28999999999999998</v>
      </c>
      <c r="W1718" t="s">
        <v>1812</v>
      </c>
      <c r="X1718" s="6">
        <v>97.000199999999992</v>
      </c>
      <c r="AE1718"/>
    </row>
    <row r="1719" spans="1:31" x14ac:dyDescent="0.25">
      <c r="A1719" t="s">
        <v>3526</v>
      </c>
      <c r="B1719" t="str">
        <f>VLOOKUP(Table6[[#This Row],[Customer_ID]],Table1[[Customer_ID]:[Name]],2,FALSE)</f>
        <v>James Bean</v>
      </c>
      <c r="C1719" t="str">
        <f>VLOOKUP(Table6[[#This Row],[Customer_ID]],Table1[[Customer_ID]:[City]],5,FALSE)</f>
        <v>Stevensonton</v>
      </c>
      <c r="D1719">
        <f>VLOOKUP(Table6[[#This Row],[Customer_ID]],Table1[],3,FALSE)</f>
        <v>50</v>
      </c>
      <c r="E1719" t="str">
        <f>VLOOKUP(Table6[[#This Row],[Customer_ID]],Table1[],4,FALSE)</f>
        <v>Male</v>
      </c>
      <c r="F1719" t="str">
        <f>VLOOKUP(Table6[[#This Row],[Customer_ID]],Table1[],6,FALSE)</f>
        <v>New Mexico</v>
      </c>
      <c r="G1719" t="str">
        <f>VLOOKUP(Table6[[#This Row],[Customer_ID]],Table1[],8,FALSE)</f>
        <v>Bronze</v>
      </c>
      <c r="H1719" t="s">
        <v>227</v>
      </c>
      <c r="I1719" s="16">
        <v>45265</v>
      </c>
      <c r="J1719" t="s">
        <v>1575</v>
      </c>
      <c r="K1719" t="str">
        <f>VLOOKUP($J1719,'Product_Dim (2)'!$A$2:$G$101,{3,4,5,6},FALSE)</f>
        <v>Sports</v>
      </c>
      <c r="L1719" t="str">
        <f>VLOOKUP($J1719,'Product_Dim (2)'!$A$2:$G$101,{4,5,6},FALSE)</f>
        <v>Equipment</v>
      </c>
      <c r="M1719" s="6">
        <f t="array" ref="M1719">VLOOKUP($J1719,'Product_Dim (2)'!$A$2:$G$101,{6},FALSE)</f>
        <v>484.62</v>
      </c>
      <c r="N1719">
        <f>VLOOKUP($J1719,'Product_Dim (2)'!$A$2:$G$101,7,FALSE)</f>
        <v>432</v>
      </c>
      <c r="O1719" t="s">
        <v>1793</v>
      </c>
      <c r="P1719" t="str">
        <f>VLOOKUP($O1719,'Store_Dim (2)'!$A$2:$E$21,2,FALSE)</f>
        <v>Guerrero-Schmitt</v>
      </c>
      <c r="Q1719" t="str">
        <f>VLOOKUP(Table6[[#This Row],[Store_ID]],Table4[],3,FALSE)</f>
        <v>East</v>
      </c>
      <c r="R1719" t="str">
        <f>VLOOKUP(Table6[[#This Row],[Store_ID]],Table4[],4,FALSE)</f>
        <v>East Stevechester</v>
      </c>
      <c r="S1719" t="str">
        <f>VLOOKUP(Table6[[#This Row],[Store_ID]],Table4[],5,FALSE)</f>
        <v>Flagship</v>
      </c>
      <c r="T1719">
        <v>2</v>
      </c>
      <c r="U1719" s="6">
        <v>761.71</v>
      </c>
      <c r="V1719" s="10">
        <v>0.02</v>
      </c>
      <c r="W1719" t="s">
        <v>1809</v>
      </c>
      <c r="X1719" s="6">
        <v>1492.9516000000001</v>
      </c>
      <c r="AE1719"/>
    </row>
    <row r="1720" spans="1:31" x14ac:dyDescent="0.25">
      <c r="A1720" t="s">
        <v>3527</v>
      </c>
      <c r="B1720" t="str">
        <f>VLOOKUP(Table6[[#This Row],[Customer_ID]],Table1[[Customer_ID]:[Name]],2,FALSE)</f>
        <v>Cody Diaz</v>
      </c>
      <c r="C1720" t="str">
        <f>VLOOKUP(Table6[[#This Row],[Customer_ID]],Table1[[Customer_ID]:[City]],5,FALSE)</f>
        <v>South Aaronside</v>
      </c>
      <c r="D1720">
        <f>VLOOKUP(Table6[[#This Row],[Customer_ID]],Table1[],3,FALSE)</f>
        <v>27</v>
      </c>
      <c r="E1720" t="str">
        <f>VLOOKUP(Table6[[#This Row],[Customer_ID]],Table1[],4,FALSE)</f>
        <v>Female</v>
      </c>
      <c r="F1720" t="str">
        <f>VLOOKUP(Table6[[#This Row],[Customer_ID]],Table1[],6,FALSE)</f>
        <v>New Hampshire</v>
      </c>
      <c r="G1720" t="str">
        <f>VLOOKUP(Table6[[#This Row],[Customer_ID]],Table1[],8,FALSE)</f>
        <v>Silver</v>
      </c>
      <c r="H1720" t="s">
        <v>241</v>
      </c>
      <c r="I1720" s="16">
        <v>45261</v>
      </c>
      <c r="J1720" t="s">
        <v>1687</v>
      </c>
      <c r="K1720" t="str">
        <f>VLOOKUP($J1720,'Product_Dim (2)'!$A$2:$G$101,{3,4,5,6},FALSE)</f>
        <v>Home</v>
      </c>
      <c r="L1720" t="str">
        <f>VLOOKUP($J1720,'Product_Dim (2)'!$A$2:$G$101,{4,5,6},FALSE)</f>
        <v>Decor</v>
      </c>
      <c r="M1720" s="6">
        <f t="array" ref="M1720">VLOOKUP($J1720,'Product_Dim (2)'!$A$2:$G$101,{6},FALSE)</f>
        <v>325.26</v>
      </c>
      <c r="N1720">
        <f>VLOOKUP($J1720,'Product_Dim (2)'!$A$2:$G$101,7,FALSE)</f>
        <v>400</v>
      </c>
      <c r="O1720" t="s">
        <v>1749</v>
      </c>
      <c r="P1720" t="str">
        <f>VLOOKUP($O1720,'Store_Dim (2)'!$A$2:$E$21,2,FALSE)</f>
        <v>Johnson-Wright</v>
      </c>
      <c r="Q1720" t="str">
        <f>VLOOKUP(Table6[[#This Row],[Store_ID]],Table4[],3,FALSE)</f>
        <v>North</v>
      </c>
      <c r="R1720" t="str">
        <f>VLOOKUP(Table6[[#This Row],[Store_ID]],Table4[],4,FALSE)</f>
        <v>Hoodberg</v>
      </c>
      <c r="S1720" t="str">
        <f>VLOOKUP(Table6[[#This Row],[Store_ID]],Table4[],5,FALSE)</f>
        <v>Outlet</v>
      </c>
      <c r="T1720">
        <v>4</v>
      </c>
      <c r="U1720" s="6">
        <v>346.37</v>
      </c>
      <c r="V1720" s="10">
        <v>0.18</v>
      </c>
      <c r="W1720" t="s">
        <v>1812</v>
      </c>
      <c r="X1720" s="6">
        <v>1136.0935999999999</v>
      </c>
      <c r="AE1720"/>
    </row>
    <row r="1721" spans="1:31" x14ac:dyDescent="0.25">
      <c r="A1721" t="s">
        <v>3528</v>
      </c>
      <c r="B1721" t="str">
        <f>VLOOKUP(Table6[[#This Row],[Customer_ID]],Table1[[Customer_ID]:[Name]],2,FALSE)</f>
        <v>Daniel Boyd</v>
      </c>
      <c r="C1721" t="str">
        <f>VLOOKUP(Table6[[#This Row],[Customer_ID]],Table1[[Customer_ID]:[City]],5,FALSE)</f>
        <v>West Pamelafurt</v>
      </c>
      <c r="D1721">
        <f>VLOOKUP(Table6[[#This Row],[Customer_ID]],Table1[],3,FALSE)</f>
        <v>29</v>
      </c>
      <c r="E1721" t="str">
        <f>VLOOKUP(Table6[[#This Row],[Customer_ID]],Table1[],4,FALSE)</f>
        <v>Female</v>
      </c>
      <c r="F1721" t="str">
        <f>VLOOKUP(Table6[[#This Row],[Customer_ID]],Table1[],6,FALSE)</f>
        <v>West Virginia</v>
      </c>
      <c r="G1721" t="str">
        <f>VLOOKUP(Table6[[#This Row],[Customer_ID]],Table1[],8,FALSE)</f>
        <v>Bronze</v>
      </c>
      <c r="H1721" t="s">
        <v>40</v>
      </c>
      <c r="I1721" s="16">
        <v>45702</v>
      </c>
      <c r="J1721" t="s">
        <v>1641</v>
      </c>
      <c r="K1721" t="str">
        <f>VLOOKUP($J1721,'Product_Dim (2)'!$A$2:$G$101,{3,4,5,6},FALSE)</f>
        <v>Home</v>
      </c>
      <c r="L1721" t="str">
        <f>VLOOKUP($J1721,'Product_Dim (2)'!$A$2:$G$101,{4,5,6},FALSE)</f>
        <v>Decor</v>
      </c>
      <c r="M1721" s="6">
        <f t="array" ref="M1721">VLOOKUP($J1721,'Product_Dim (2)'!$A$2:$G$101,{6},FALSE)</f>
        <v>81.75</v>
      </c>
      <c r="N1721">
        <f ca="1">VLOOKUP($J1721,'Product_Dim (2)'!$A$2:$G$101,7,FALSE)</f>
        <v>0</v>
      </c>
      <c r="O1721" t="s">
        <v>1777</v>
      </c>
      <c r="P1721" t="str">
        <f>VLOOKUP($O1721,'Store_Dim (2)'!$A$2:$E$21,2,FALSE)</f>
        <v>Thomas, Bridges and Harris</v>
      </c>
      <c r="Q1721" t="str">
        <f>VLOOKUP(Table6[[#This Row],[Store_ID]],Table4[],3,FALSE)</f>
        <v>North</v>
      </c>
      <c r="R1721" t="str">
        <f>VLOOKUP(Table6[[#This Row],[Store_ID]],Table4[],4,FALSE)</f>
        <v>Sabrinatown</v>
      </c>
      <c r="S1721" t="str">
        <f>VLOOKUP(Table6[[#This Row],[Store_ID]],Table4[],5,FALSE)</f>
        <v>Online</v>
      </c>
      <c r="T1721">
        <v>1</v>
      </c>
      <c r="U1721" s="6">
        <v>846.3</v>
      </c>
      <c r="V1721" s="10">
        <v>0.14000000000000001</v>
      </c>
      <c r="W1721" t="s">
        <v>1809</v>
      </c>
      <c r="X1721" s="6">
        <v>727.81799999999998</v>
      </c>
      <c r="AE1721"/>
    </row>
    <row r="1722" spans="1:31" x14ac:dyDescent="0.25">
      <c r="A1722" t="s">
        <v>3529</v>
      </c>
      <c r="B1722" t="str">
        <f>VLOOKUP(Table6[[#This Row],[Customer_ID]],Table1[[Customer_ID]:[Name]],2,FALSE)</f>
        <v>Summer Weiss</v>
      </c>
      <c r="C1722" t="str">
        <f>VLOOKUP(Table6[[#This Row],[Customer_ID]],Table1[[Customer_ID]:[City]],5,FALSE)</f>
        <v>Phyllisport</v>
      </c>
      <c r="D1722">
        <f>VLOOKUP(Table6[[#This Row],[Customer_ID]],Table1[],3,FALSE)</f>
        <v>37</v>
      </c>
      <c r="E1722" t="str">
        <f>VLOOKUP(Table6[[#This Row],[Customer_ID]],Table1[],4,FALSE)</f>
        <v>Male</v>
      </c>
      <c r="F1722" t="str">
        <f>VLOOKUP(Table6[[#This Row],[Customer_ID]],Table1[],6,FALSE)</f>
        <v>New Jersey</v>
      </c>
      <c r="G1722" t="str">
        <f>VLOOKUP(Table6[[#This Row],[Customer_ID]],Table1[],8,FALSE)</f>
        <v>Bronze</v>
      </c>
      <c r="H1722" t="s">
        <v>1324</v>
      </c>
      <c r="I1722" s="16">
        <v>45624</v>
      </c>
      <c r="J1722" t="s">
        <v>1526</v>
      </c>
      <c r="K1722" t="str">
        <f>VLOOKUP($J1722,'Product_Dim (2)'!$A$2:$G$101,{3,4,5,6},FALSE)</f>
        <v>Electronics</v>
      </c>
      <c r="L1722" t="str">
        <f>VLOOKUP($J1722,'Product_Dim (2)'!$A$2:$G$101,{4,5,6},FALSE)</f>
        <v>Computer</v>
      </c>
      <c r="M1722" s="6">
        <f t="array" ref="M1722">VLOOKUP($J1722,'Product_Dim (2)'!$A$2:$G$101,{6},FALSE)</f>
        <v>112.42</v>
      </c>
      <c r="N1722">
        <f>VLOOKUP($J1722,'Product_Dim (2)'!$A$2:$G$101,7,FALSE)</f>
        <v>416</v>
      </c>
      <c r="O1722" t="s">
        <v>1796</v>
      </c>
      <c r="P1722" t="str">
        <f>VLOOKUP($O1722,'Store_Dim (2)'!$A$2:$E$21,2,FALSE)</f>
        <v>Mann-Austin</v>
      </c>
      <c r="Q1722" t="str">
        <f>VLOOKUP(Table6[[#This Row],[Store_ID]],Table4[],3,FALSE)</f>
        <v>East</v>
      </c>
      <c r="R1722" t="str">
        <f>VLOOKUP(Table6[[#This Row],[Store_ID]],Table4[],4,FALSE)</f>
        <v>Vasquezborough</v>
      </c>
      <c r="S1722" t="str">
        <f>VLOOKUP(Table6[[#This Row],[Store_ID]],Table4[],5,FALSE)</f>
        <v>Online</v>
      </c>
      <c r="T1722">
        <v>1</v>
      </c>
      <c r="U1722" s="6">
        <v>458.97</v>
      </c>
      <c r="V1722" s="10">
        <v>0.1</v>
      </c>
      <c r="W1722" t="s">
        <v>1809</v>
      </c>
      <c r="X1722" s="6">
        <v>413.07299999999998</v>
      </c>
      <c r="AE1722"/>
    </row>
    <row r="1723" spans="1:31" x14ac:dyDescent="0.25">
      <c r="A1723" t="s">
        <v>3530</v>
      </c>
      <c r="B1723" t="str">
        <f>VLOOKUP(Table6[[#This Row],[Customer_ID]],Table1[[Customer_ID]:[Name]],2,FALSE)</f>
        <v>Jennifer Figueroa</v>
      </c>
      <c r="C1723" t="str">
        <f>VLOOKUP(Table6[[#This Row],[Customer_ID]],Table1[[Customer_ID]:[City]],5,FALSE)</f>
        <v>North Brookestad</v>
      </c>
      <c r="D1723">
        <f>VLOOKUP(Table6[[#This Row],[Customer_ID]],Table1[],3,FALSE)</f>
        <v>45</v>
      </c>
      <c r="E1723" t="str">
        <f>VLOOKUP(Table6[[#This Row],[Customer_ID]],Table1[],4,FALSE)</f>
        <v>Male</v>
      </c>
      <c r="F1723" t="str">
        <f>VLOOKUP(Table6[[#This Row],[Customer_ID]],Table1[],6,FALSE)</f>
        <v>Ohio</v>
      </c>
      <c r="G1723" t="str">
        <f>VLOOKUP(Table6[[#This Row],[Customer_ID]],Table1[],8,FALSE)</f>
        <v>Bronze</v>
      </c>
      <c r="H1723" t="s">
        <v>909</v>
      </c>
      <c r="I1723" s="16">
        <v>45736</v>
      </c>
      <c r="J1723" t="s">
        <v>1617</v>
      </c>
      <c r="K1723" t="str">
        <f>VLOOKUP($J1723,'Product_Dim (2)'!$A$2:$G$101,{3,4,5,6},FALSE)</f>
        <v>Electronics</v>
      </c>
      <c r="L1723" t="str">
        <f>VLOOKUP($J1723,'Product_Dim (2)'!$A$2:$G$101,{4,5,6},FALSE)</f>
        <v>Computer</v>
      </c>
      <c r="M1723" s="6">
        <f t="array" ref="M1723">VLOOKUP($J1723,'Product_Dim (2)'!$A$2:$G$101,{6},FALSE)</f>
        <v>253.33</v>
      </c>
      <c r="N1723">
        <f>VLOOKUP($J1723,'Product_Dim (2)'!$A$2:$G$101,7,FALSE)</f>
        <v>266</v>
      </c>
      <c r="O1723" t="s">
        <v>1762</v>
      </c>
      <c r="P1723" t="str">
        <f>VLOOKUP($O1723,'Store_Dim (2)'!$A$2:$E$21,2,FALSE)</f>
        <v>Martinez-Mullins</v>
      </c>
      <c r="Q1723" t="str">
        <f>VLOOKUP(Table6[[#This Row],[Store_ID]],Table4[],3,FALSE)</f>
        <v>South</v>
      </c>
      <c r="R1723" t="str">
        <f>VLOOKUP(Table6[[#This Row],[Store_ID]],Table4[],4,FALSE)</f>
        <v>Williamsfurt</v>
      </c>
      <c r="S1723" t="str">
        <f>VLOOKUP(Table6[[#This Row],[Store_ID]],Table4[],5,FALSE)</f>
        <v>Online</v>
      </c>
      <c r="T1723">
        <v>2</v>
      </c>
      <c r="U1723" s="6">
        <v>536.61</v>
      </c>
      <c r="V1723" s="10">
        <v>0.14000000000000001</v>
      </c>
      <c r="W1723" t="s">
        <v>1807</v>
      </c>
      <c r="X1723" s="6">
        <v>922.9692</v>
      </c>
      <c r="AE1723"/>
    </row>
    <row r="1724" spans="1:31" x14ac:dyDescent="0.25">
      <c r="A1724" t="s">
        <v>3531</v>
      </c>
      <c r="B1724" t="str">
        <f>VLOOKUP(Table6[[#This Row],[Customer_ID]],Table1[[Customer_ID]:[Name]],2,FALSE)</f>
        <v>Dr. Tamara White Md</v>
      </c>
      <c r="C1724" t="str">
        <f>VLOOKUP(Table6[[#This Row],[Customer_ID]],Table1[[Customer_ID]:[City]],5,FALSE)</f>
        <v>New Benjamin</v>
      </c>
      <c r="D1724">
        <f>VLOOKUP(Table6[[#This Row],[Customer_ID]],Table1[],3,FALSE)</f>
        <v>60</v>
      </c>
      <c r="E1724" t="str">
        <f>VLOOKUP(Table6[[#This Row],[Customer_ID]],Table1[],4,FALSE)</f>
        <v>Male</v>
      </c>
      <c r="F1724" t="str">
        <f>VLOOKUP(Table6[[#This Row],[Customer_ID]],Table1[],6,FALSE)</f>
        <v>North Carolina</v>
      </c>
      <c r="G1724" t="str">
        <f>VLOOKUP(Table6[[#This Row],[Customer_ID]],Table1[],8,FALSE)</f>
        <v>Bronze</v>
      </c>
      <c r="H1724" t="s">
        <v>1290</v>
      </c>
      <c r="I1724" s="16">
        <v>45709</v>
      </c>
      <c r="J1724" t="s">
        <v>1647</v>
      </c>
      <c r="K1724" t="str">
        <f>VLOOKUP($J1724,'Product_Dim (2)'!$A$2:$G$101,{3,4,5,6},FALSE)</f>
        <v>Clothing</v>
      </c>
      <c r="L1724" t="str">
        <f>VLOOKUP($J1724,'Product_Dim (2)'!$A$2:$G$101,{4,5,6},FALSE)</f>
        <v>Accessories</v>
      </c>
      <c r="M1724" s="6">
        <f t="array" ref="M1724">VLOOKUP($J1724,'Product_Dim (2)'!$A$2:$G$101,{6},FALSE)</f>
        <v>113.83</v>
      </c>
      <c r="N1724">
        <f>VLOOKUP($J1724,'Product_Dim (2)'!$A$2:$G$101,7,FALSE)</f>
        <v>485</v>
      </c>
      <c r="O1724" t="s">
        <v>1735</v>
      </c>
      <c r="P1724" t="str">
        <f>VLOOKUP($O1724,'Store_Dim (2)'!$A$2:$E$21,2,FALSE)</f>
        <v>Rivera-Warner</v>
      </c>
      <c r="Q1724" t="str">
        <f>VLOOKUP(Table6[[#This Row],[Store_ID]],Table4[],3,FALSE)</f>
        <v>East</v>
      </c>
      <c r="R1724" t="str">
        <f>VLOOKUP(Table6[[#This Row],[Store_ID]],Table4[],4,FALSE)</f>
        <v>Washingtonfurt</v>
      </c>
      <c r="S1724" t="str">
        <f>VLOOKUP(Table6[[#This Row],[Store_ID]],Table4[],5,FALSE)</f>
        <v>Flagship</v>
      </c>
      <c r="T1724">
        <v>3</v>
      </c>
      <c r="U1724" s="6">
        <v>130.41</v>
      </c>
      <c r="V1724" s="10">
        <v>0.14000000000000001</v>
      </c>
      <c r="W1724" t="s">
        <v>1809</v>
      </c>
      <c r="X1724" s="6">
        <v>336.45780000000002</v>
      </c>
      <c r="AE1724"/>
    </row>
    <row r="1725" spans="1:31" x14ac:dyDescent="0.25">
      <c r="A1725" t="s">
        <v>3532</v>
      </c>
      <c r="B1725" t="str">
        <f>VLOOKUP(Table6[[#This Row],[Customer_ID]],Table1[[Customer_ID]:[Name]],2,FALSE)</f>
        <v>Christopher Ford</v>
      </c>
      <c r="C1725" t="str">
        <f>VLOOKUP(Table6[[#This Row],[Customer_ID]],Table1[[Customer_ID]:[City]],5,FALSE)</f>
        <v>North Seanfurt</v>
      </c>
      <c r="D1725">
        <f>VLOOKUP(Table6[[#This Row],[Customer_ID]],Table1[],3,FALSE)</f>
        <v>56</v>
      </c>
      <c r="E1725" t="str">
        <f>VLOOKUP(Table6[[#This Row],[Customer_ID]],Table1[],4,FALSE)</f>
        <v>Male</v>
      </c>
      <c r="F1725" t="str">
        <f>VLOOKUP(Table6[[#This Row],[Customer_ID]],Table1[],6,FALSE)</f>
        <v>Ohio</v>
      </c>
      <c r="G1725" t="str">
        <f>VLOOKUP(Table6[[#This Row],[Customer_ID]],Table1[],8,FALSE)</f>
        <v>Bronze</v>
      </c>
      <c r="H1725" t="s">
        <v>1507</v>
      </c>
      <c r="I1725" s="16">
        <v>45738</v>
      </c>
      <c r="J1725" t="s">
        <v>1709</v>
      </c>
      <c r="K1725" t="str">
        <f>VLOOKUP($J1725,'Product_Dim (2)'!$A$2:$G$101,{3,4,5,6},FALSE)</f>
        <v>Beauty</v>
      </c>
      <c r="L1725" t="str">
        <f>VLOOKUP($J1725,'Product_Dim (2)'!$A$2:$G$101,{4,5,6},FALSE)</f>
        <v>Makeup</v>
      </c>
      <c r="M1725" s="6">
        <f t="array" ref="M1725">VLOOKUP($J1725,'Product_Dim (2)'!$A$2:$G$101,{6},FALSE)</f>
        <v>183.04</v>
      </c>
      <c r="N1725">
        <f>VLOOKUP($J1725,'Product_Dim (2)'!$A$2:$G$101,7,FALSE)</f>
        <v>457</v>
      </c>
      <c r="O1725" t="s">
        <v>1777</v>
      </c>
      <c r="P1725" t="str">
        <f>VLOOKUP($O1725,'Store_Dim (2)'!$A$2:$E$21,2,FALSE)</f>
        <v>Thomas, Bridges and Harris</v>
      </c>
      <c r="Q1725" t="str">
        <f>VLOOKUP(Table6[[#This Row],[Store_ID]],Table4[],3,FALSE)</f>
        <v>North</v>
      </c>
      <c r="R1725" t="str">
        <f>VLOOKUP(Table6[[#This Row],[Store_ID]],Table4[],4,FALSE)</f>
        <v>Sabrinatown</v>
      </c>
      <c r="S1725" t="str">
        <f>VLOOKUP(Table6[[#This Row],[Store_ID]],Table4[],5,FALSE)</f>
        <v>Online</v>
      </c>
      <c r="T1725">
        <v>4</v>
      </c>
      <c r="U1725" s="6">
        <v>706.67</v>
      </c>
      <c r="V1725" s="10">
        <v>0.01</v>
      </c>
      <c r="W1725" t="s">
        <v>1807</v>
      </c>
      <c r="X1725" s="6">
        <v>2798.4132</v>
      </c>
      <c r="AE1725"/>
    </row>
    <row r="1726" spans="1:31" x14ac:dyDescent="0.25">
      <c r="A1726" t="s">
        <v>3533</v>
      </c>
      <c r="B1726" t="str">
        <f>VLOOKUP(Table6[[#This Row],[Customer_ID]],Table1[[Customer_ID]:[Name]],2,FALSE)</f>
        <v>Jacqueline Payne</v>
      </c>
      <c r="C1726" t="str">
        <f>VLOOKUP(Table6[[#This Row],[Customer_ID]],Table1[[Customer_ID]:[City]],5,FALSE)</f>
        <v>Gutierrezstad</v>
      </c>
      <c r="D1726">
        <f>VLOOKUP(Table6[[#This Row],[Customer_ID]],Table1[],3,FALSE)</f>
        <v>46</v>
      </c>
      <c r="E1726" t="str">
        <f>VLOOKUP(Table6[[#This Row],[Customer_ID]],Table1[],4,FALSE)</f>
        <v>Male</v>
      </c>
      <c r="F1726" t="str">
        <f>VLOOKUP(Table6[[#This Row],[Customer_ID]],Table1[],6,FALSE)</f>
        <v>Missouri</v>
      </c>
      <c r="G1726" t="str">
        <f>VLOOKUP(Table6[[#This Row],[Customer_ID]],Table1[],8,FALSE)</f>
        <v>Gold</v>
      </c>
      <c r="H1726" t="s">
        <v>1210</v>
      </c>
      <c r="I1726" s="16">
        <v>45685</v>
      </c>
      <c r="J1726" t="s">
        <v>1585</v>
      </c>
      <c r="K1726" t="str">
        <f>VLOOKUP($J1726,'Product_Dim (2)'!$A$2:$G$101,{3,4,5,6},FALSE)</f>
        <v>Home</v>
      </c>
      <c r="L1726" t="str">
        <f>VLOOKUP($J1726,'Product_Dim (2)'!$A$2:$G$101,{4,5,6},FALSE)</f>
        <v>Decor</v>
      </c>
      <c r="M1726" s="6">
        <f t="array" ref="M1726">VLOOKUP($J1726,'Product_Dim (2)'!$A$2:$G$101,{6},FALSE)</f>
        <v>234.80599999999998</v>
      </c>
      <c r="N1726">
        <f>VLOOKUP($J1726,'Product_Dim (2)'!$A$2:$G$101,7,FALSE)</f>
        <v>378</v>
      </c>
      <c r="O1726" t="s">
        <v>1749</v>
      </c>
      <c r="P1726" t="str">
        <f>VLOOKUP($O1726,'Store_Dim (2)'!$A$2:$E$21,2,FALSE)</f>
        <v>Johnson-Wright</v>
      </c>
      <c r="Q1726" t="str">
        <f>VLOOKUP(Table6[[#This Row],[Store_ID]],Table4[],3,FALSE)</f>
        <v>North</v>
      </c>
      <c r="R1726" t="str">
        <f>VLOOKUP(Table6[[#This Row],[Store_ID]],Table4[],4,FALSE)</f>
        <v>Hoodberg</v>
      </c>
      <c r="S1726" t="str">
        <f>VLOOKUP(Table6[[#This Row],[Store_ID]],Table4[],5,FALSE)</f>
        <v>Outlet</v>
      </c>
      <c r="T1726">
        <v>3</v>
      </c>
      <c r="U1726" s="6">
        <v>523.45000000000005</v>
      </c>
      <c r="V1726" s="10">
        <v>0.17</v>
      </c>
      <c r="W1726" t="s">
        <v>1807</v>
      </c>
      <c r="X1726" s="6">
        <v>1303.3905</v>
      </c>
      <c r="AE1726"/>
    </row>
    <row r="1727" spans="1:31" x14ac:dyDescent="0.25">
      <c r="A1727" t="s">
        <v>3534</v>
      </c>
      <c r="B1727" t="str">
        <f>VLOOKUP(Table6[[#This Row],[Customer_ID]],Table1[[Customer_ID]:[Name]],2,FALSE)</f>
        <v>Ms. Maria Leach</v>
      </c>
      <c r="C1727" t="str">
        <f>VLOOKUP(Table6[[#This Row],[Customer_ID]],Table1[[Customer_ID]:[City]],5,FALSE)</f>
        <v>Melissashire</v>
      </c>
      <c r="D1727">
        <f>VLOOKUP(Table6[[#This Row],[Customer_ID]],Table1[],3,FALSE)</f>
        <v>64</v>
      </c>
      <c r="E1727" t="str">
        <f>VLOOKUP(Table6[[#This Row],[Customer_ID]],Table1[],4,FALSE)</f>
        <v>Male</v>
      </c>
      <c r="F1727" t="str">
        <f>VLOOKUP(Table6[[#This Row],[Customer_ID]],Table1[],6,FALSE)</f>
        <v>Pennsylvania</v>
      </c>
      <c r="G1727" t="str">
        <f>VLOOKUP(Table6[[#This Row],[Customer_ID]],Table1[],8,FALSE)</f>
        <v>Platinum</v>
      </c>
      <c r="H1727" t="s">
        <v>48</v>
      </c>
      <c r="I1727" s="16">
        <v>45701</v>
      </c>
      <c r="J1727" t="s">
        <v>1713</v>
      </c>
      <c r="K1727" t="str">
        <f>VLOOKUP($J1727,'Product_Dim (2)'!$A$2:$G$101,{3,4,5,6},FALSE)</f>
        <v>Clothing</v>
      </c>
      <c r="L1727" t="str">
        <f>VLOOKUP($J1727,'Product_Dim (2)'!$A$2:$G$101,{4,5,6},FALSE)</f>
        <v>Footwear</v>
      </c>
      <c r="M1727" s="6">
        <f t="array" ref="M1727">VLOOKUP($J1727,'Product_Dim (2)'!$A$2:$G$101,{6},FALSE)</f>
        <v>438.25</v>
      </c>
      <c r="N1727">
        <f>VLOOKUP($J1727,'Product_Dim (2)'!$A$2:$G$101,7,FALSE)</f>
        <v>496</v>
      </c>
      <c r="O1727" t="s">
        <v>1793</v>
      </c>
      <c r="P1727" t="str">
        <f>VLOOKUP($O1727,'Store_Dim (2)'!$A$2:$E$21,2,FALSE)</f>
        <v>Guerrero-Schmitt</v>
      </c>
      <c r="Q1727" t="str">
        <f>VLOOKUP(Table6[[#This Row],[Store_ID]],Table4[],3,FALSE)</f>
        <v>East</v>
      </c>
      <c r="R1727" t="str">
        <f>VLOOKUP(Table6[[#This Row],[Store_ID]],Table4[],4,FALSE)</f>
        <v>East Stevechester</v>
      </c>
      <c r="S1727" t="str">
        <f>VLOOKUP(Table6[[#This Row],[Store_ID]],Table4[],5,FALSE)</f>
        <v>Flagship</v>
      </c>
      <c r="T1727">
        <v>3</v>
      </c>
      <c r="U1727" s="6">
        <v>482.2</v>
      </c>
      <c r="V1727" s="10">
        <v>0.23</v>
      </c>
      <c r="W1727" t="s">
        <v>1812</v>
      </c>
      <c r="X1727" s="6">
        <v>1113.8820000000001</v>
      </c>
      <c r="AE1727"/>
    </row>
    <row r="1728" spans="1:31" x14ac:dyDescent="0.25">
      <c r="A1728" t="s">
        <v>3535</v>
      </c>
      <c r="B1728" t="str">
        <f>VLOOKUP(Table6[[#This Row],[Customer_ID]],Table1[[Customer_ID]:[Name]],2,FALSE)</f>
        <v>Donald Lee</v>
      </c>
      <c r="C1728" t="str">
        <f>VLOOKUP(Table6[[#This Row],[Customer_ID]],Table1[[Customer_ID]:[City]],5,FALSE)</f>
        <v>Wongberg</v>
      </c>
      <c r="D1728">
        <f>VLOOKUP(Table6[[#This Row],[Customer_ID]],Table1[],3,FALSE)</f>
        <v>26</v>
      </c>
      <c r="E1728" t="str">
        <f>VLOOKUP(Table6[[#This Row],[Customer_ID]],Table1[],4,FALSE)</f>
        <v>Male</v>
      </c>
      <c r="F1728" t="str">
        <f>VLOOKUP(Table6[[#This Row],[Customer_ID]],Table1[],6,FALSE)</f>
        <v>Illinois</v>
      </c>
      <c r="G1728" t="str">
        <f>VLOOKUP(Table6[[#This Row],[Customer_ID]],Table1[],8,FALSE)</f>
        <v>Bronze</v>
      </c>
      <c r="H1728" t="s">
        <v>423</v>
      </c>
      <c r="I1728" s="16">
        <v>45745</v>
      </c>
      <c r="J1728" t="s">
        <v>1657</v>
      </c>
      <c r="K1728" t="str">
        <f>VLOOKUP($J1728,'Product_Dim (2)'!$A$2:$G$101,{3,4,5,6},FALSE)</f>
        <v>Beauty</v>
      </c>
      <c r="L1728" t="str">
        <f>VLOOKUP($J1728,'Product_Dim (2)'!$A$2:$G$101,{4,5,6},FALSE)</f>
        <v>Skincare</v>
      </c>
      <c r="M1728" s="6">
        <f t="array" ref="M1728">VLOOKUP($J1728,'Product_Dim (2)'!$A$2:$G$101,{6},FALSE)</f>
        <v>266.86</v>
      </c>
      <c r="N1728">
        <f>VLOOKUP($J1728,'Product_Dim (2)'!$A$2:$G$101,7,FALSE)</f>
        <v>458</v>
      </c>
      <c r="O1728" t="s">
        <v>1756</v>
      </c>
      <c r="P1728" t="str">
        <f>VLOOKUP($O1728,'Store_Dim (2)'!$A$2:$E$21,2,FALSE)</f>
        <v>Gray Ltd</v>
      </c>
      <c r="Q1728" t="str">
        <f>VLOOKUP(Table6[[#This Row],[Store_ID]],Table4[],3,FALSE)</f>
        <v>North</v>
      </c>
      <c r="R1728" t="str">
        <f>VLOOKUP(Table6[[#This Row],[Store_ID]],Table4[],4,FALSE)</f>
        <v>New Michaelchester</v>
      </c>
      <c r="S1728" t="str">
        <f>VLOOKUP(Table6[[#This Row],[Store_ID]],Table4[],5,FALSE)</f>
        <v>Outlet</v>
      </c>
      <c r="T1728">
        <v>4</v>
      </c>
      <c r="U1728" s="6">
        <v>688.86</v>
      </c>
      <c r="V1728" s="10">
        <v>0.02</v>
      </c>
      <c r="W1728" t="s">
        <v>1812</v>
      </c>
      <c r="X1728" s="6">
        <v>2700.3312000000001</v>
      </c>
      <c r="AE1728"/>
    </row>
    <row r="1729" spans="1:31" x14ac:dyDescent="0.25">
      <c r="A1729" t="s">
        <v>3536</v>
      </c>
      <c r="B1729" t="str">
        <f>VLOOKUP(Table6[[#This Row],[Customer_ID]],Table1[[Customer_ID]:[Name]],2,FALSE)</f>
        <v>Jonathan Steele</v>
      </c>
      <c r="C1729" t="str">
        <f>VLOOKUP(Table6[[#This Row],[Customer_ID]],Table1[[Customer_ID]:[City]],5,FALSE)</f>
        <v>Molinabury</v>
      </c>
      <c r="D1729">
        <f>VLOOKUP(Table6[[#This Row],[Customer_ID]],Table1[],3,FALSE)</f>
        <v>52</v>
      </c>
      <c r="E1729" t="str">
        <f>VLOOKUP(Table6[[#This Row],[Customer_ID]],Table1[],4,FALSE)</f>
        <v>Female</v>
      </c>
      <c r="F1729" t="str">
        <f>VLOOKUP(Table6[[#This Row],[Customer_ID]],Table1[],6,FALSE)</f>
        <v>Oregon</v>
      </c>
      <c r="G1729" t="str">
        <f>VLOOKUP(Table6[[#This Row],[Customer_ID]],Table1[],8,FALSE)</f>
        <v>Silver</v>
      </c>
      <c r="H1729" t="s">
        <v>100</v>
      </c>
      <c r="I1729" s="16">
        <v>45214</v>
      </c>
      <c r="J1729" t="s">
        <v>1555</v>
      </c>
      <c r="K1729" t="str">
        <f>VLOOKUP($J1729,'Product_Dim (2)'!$A$2:$G$101,{3,4,5,6},FALSE)</f>
        <v>Beauty</v>
      </c>
      <c r="L1729" t="str">
        <f>VLOOKUP($J1729,'Product_Dim (2)'!$A$2:$G$101,{4,5,6},FALSE)</f>
        <v>Haircare</v>
      </c>
      <c r="M1729" s="6">
        <f t="array" ref="M1729">VLOOKUP($J1729,'Product_Dim (2)'!$A$2:$G$101,{6},FALSE)</f>
        <v>115.82</v>
      </c>
      <c r="N1729">
        <f>VLOOKUP($J1729,'Product_Dim (2)'!$A$2:$G$101,7,FALSE)</f>
        <v>460</v>
      </c>
      <c r="O1729" t="s">
        <v>1735</v>
      </c>
      <c r="P1729" t="str">
        <f>VLOOKUP($O1729,'Store_Dim (2)'!$A$2:$E$21,2,FALSE)</f>
        <v>Rivera-Warner</v>
      </c>
      <c r="Q1729" t="str">
        <f>VLOOKUP(Table6[[#This Row],[Store_ID]],Table4[],3,FALSE)</f>
        <v>East</v>
      </c>
      <c r="R1729" t="str">
        <f>VLOOKUP(Table6[[#This Row],[Store_ID]],Table4[],4,FALSE)</f>
        <v>Washingtonfurt</v>
      </c>
      <c r="S1729" t="str">
        <f>VLOOKUP(Table6[[#This Row],[Store_ID]],Table4[],5,FALSE)</f>
        <v>Flagship</v>
      </c>
      <c r="T1729">
        <v>1</v>
      </c>
      <c r="U1729" s="6">
        <v>145.47999999999999</v>
      </c>
      <c r="V1729" s="10">
        <v>0.1</v>
      </c>
      <c r="W1729" t="s">
        <v>1812</v>
      </c>
      <c r="X1729" s="6">
        <v>130.93199999999999</v>
      </c>
      <c r="AE1729"/>
    </row>
    <row r="1730" spans="1:31" x14ac:dyDescent="0.25">
      <c r="A1730" t="s">
        <v>3537</v>
      </c>
      <c r="B1730" t="str">
        <f>VLOOKUP(Table6[[#This Row],[Customer_ID]],Table1[[Customer_ID]:[Name]],2,FALSE)</f>
        <v>Debra Liu</v>
      </c>
      <c r="C1730" t="str">
        <f>VLOOKUP(Table6[[#This Row],[Customer_ID]],Table1[[Customer_ID]:[City]],5,FALSE)</f>
        <v>South Timtown</v>
      </c>
      <c r="D1730">
        <f>VLOOKUP(Table6[[#This Row],[Customer_ID]],Table1[],3,FALSE)</f>
        <v>55</v>
      </c>
      <c r="E1730" t="str">
        <f>VLOOKUP(Table6[[#This Row],[Customer_ID]],Table1[],4,FALSE)</f>
        <v>Male</v>
      </c>
      <c r="F1730" t="str">
        <f>VLOOKUP(Table6[[#This Row],[Customer_ID]],Table1[],6,FALSE)</f>
        <v>Minnesota</v>
      </c>
      <c r="G1730" t="str">
        <f>VLOOKUP(Table6[[#This Row],[Customer_ID]],Table1[],8,FALSE)</f>
        <v>Bronze</v>
      </c>
      <c r="H1730" t="s">
        <v>195</v>
      </c>
      <c r="I1730" s="16">
        <v>45547</v>
      </c>
      <c r="J1730" t="s">
        <v>1593</v>
      </c>
      <c r="K1730" t="str">
        <f>VLOOKUP($J1730,'Product_Dim (2)'!$A$2:$G$101,{3,4,5,6},FALSE)</f>
        <v>Sports</v>
      </c>
      <c r="L1730" t="str">
        <f>VLOOKUP($J1730,'Product_Dim (2)'!$A$2:$G$101,{4,5,6},FALSE)</f>
        <v>Team Sports</v>
      </c>
      <c r="M1730" s="6">
        <f t="array" ref="M1730">VLOOKUP($J1730,'Product_Dim (2)'!$A$2:$G$101,{6},FALSE)</f>
        <v>204.39</v>
      </c>
      <c r="N1730">
        <f>VLOOKUP($J1730,'Product_Dim (2)'!$A$2:$G$101,7,FALSE)</f>
        <v>281</v>
      </c>
      <c r="O1730" t="s">
        <v>1775</v>
      </c>
      <c r="P1730" t="str">
        <f>VLOOKUP($O1730,'Store_Dim (2)'!$A$2:$E$21,2,FALSE)</f>
        <v>Aguirre-Keller</v>
      </c>
      <c r="Q1730" t="str">
        <f>VLOOKUP(Table6[[#This Row],[Store_ID]],Table4[],3,FALSE)</f>
        <v>South</v>
      </c>
      <c r="R1730" t="str">
        <f>VLOOKUP(Table6[[#This Row],[Store_ID]],Table4[],4,FALSE)</f>
        <v>Lake Michael</v>
      </c>
      <c r="S1730" t="str">
        <f>VLOOKUP(Table6[[#This Row],[Store_ID]],Table4[],5,FALSE)</f>
        <v>Online</v>
      </c>
      <c r="T1730">
        <v>4</v>
      </c>
      <c r="U1730" s="6">
        <v>862.25</v>
      </c>
      <c r="V1730" s="10">
        <v>0.28000000000000003</v>
      </c>
      <c r="W1730" t="s">
        <v>1809</v>
      </c>
      <c r="X1730" s="6">
        <v>2483.2800000000002</v>
      </c>
      <c r="AE1730"/>
    </row>
    <row r="1731" spans="1:31" x14ac:dyDescent="0.25">
      <c r="A1731" t="s">
        <v>3538</v>
      </c>
      <c r="B1731" t="str">
        <f>VLOOKUP(Table6[[#This Row],[Customer_ID]],Table1[[Customer_ID]:[Name]],2,FALSE)</f>
        <v>Ricardo Jones</v>
      </c>
      <c r="C1731" t="str">
        <f>VLOOKUP(Table6[[#This Row],[Customer_ID]],Table1[[Customer_ID]:[City]],5,FALSE)</f>
        <v>Danielland</v>
      </c>
      <c r="D1731">
        <f>VLOOKUP(Table6[[#This Row],[Customer_ID]],Table1[],3,FALSE)</f>
        <v>30</v>
      </c>
      <c r="E1731" t="str">
        <f>VLOOKUP(Table6[[#This Row],[Customer_ID]],Table1[],4,FALSE)</f>
        <v>Male</v>
      </c>
      <c r="F1731" t="str">
        <f>VLOOKUP(Table6[[#This Row],[Customer_ID]],Table1[],6,FALSE)</f>
        <v>Minnesota</v>
      </c>
      <c r="G1731" t="str">
        <f>VLOOKUP(Table6[[#This Row],[Customer_ID]],Table1[],8,FALSE)</f>
        <v>Silver</v>
      </c>
      <c r="H1731" t="s">
        <v>917</v>
      </c>
      <c r="I1731" s="16">
        <v>45296</v>
      </c>
      <c r="J1731" t="s">
        <v>1529</v>
      </c>
      <c r="K1731" t="str">
        <f>VLOOKUP($J1731,'Product_Dim (2)'!$A$2:$G$101,{3,4,5,6},FALSE)</f>
        <v>Clothing</v>
      </c>
      <c r="L1731" t="str">
        <f>VLOOKUP($J1731,'Product_Dim (2)'!$A$2:$G$101,{4,5,6},FALSE)</f>
        <v>Tops</v>
      </c>
      <c r="M1731" s="6">
        <f t="array" ref="M1731">VLOOKUP($J1731,'Product_Dim (2)'!$A$2:$G$101,{6},FALSE)</f>
        <v>342.56</v>
      </c>
      <c r="N1731">
        <f>VLOOKUP($J1731,'Product_Dim (2)'!$A$2:$G$101,7,FALSE)</f>
        <v>181</v>
      </c>
      <c r="O1731" t="s">
        <v>1782</v>
      </c>
      <c r="P1731" t="str">
        <f>VLOOKUP($O1731,'Store_Dim (2)'!$A$2:$E$21,2,FALSE)</f>
        <v>Mcdonald Inc</v>
      </c>
      <c r="Q1731" t="str">
        <f>VLOOKUP(Table6[[#This Row],[Store_ID]],Table4[],3,FALSE)</f>
        <v>South</v>
      </c>
      <c r="R1731" t="str">
        <f>VLOOKUP(Table6[[#This Row],[Store_ID]],Table4[],4,FALSE)</f>
        <v>Christopherland</v>
      </c>
      <c r="S1731" t="str">
        <f>VLOOKUP(Table6[[#This Row],[Store_ID]],Table4[],5,FALSE)</f>
        <v>Outlet</v>
      </c>
      <c r="T1731">
        <v>4</v>
      </c>
      <c r="U1731" s="6">
        <v>146.12</v>
      </c>
      <c r="V1731" s="10">
        <v>0.12</v>
      </c>
      <c r="W1731" t="s">
        <v>1812</v>
      </c>
      <c r="X1731" s="6">
        <v>514.3424</v>
      </c>
      <c r="AE1731"/>
    </row>
    <row r="1732" spans="1:31" x14ac:dyDescent="0.25">
      <c r="A1732" t="s">
        <v>3539</v>
      </c>
      <c r="B1732" t="str">
        <f>VLOOKUP(Table6[[#This Row],[Customer_ID]],Table1[[Customer_ID]:[Name]],2,FALSE)</f>
        <v>Earl Smith Dds</v>
      </c>
      <c r="C1732" t="str">
        <f>VLOOKUP(Table6[[#This Row],[Customer_ID]],Table1[[Customer_ID]:[City]],5,FALSE)</f>
        <v>West Sarah</v>
      </c>
      <c r="D1732">
        <f>VLOOKUP(Table6[[#This Row],[Customer_ID]],Table1[],3,FALSE)</f>
        <v>59</v>
      </c>
      <c r="E1732" t="str">
        <f>VLOOKUP(Table6[[#This Row],[Customer_ID]],Table1[],4,FALSE)</f>
        <v>Male</v>
      </c>
      <c r="F1732" t="str">
        <f>VLOOKUP(Table6[[#This Row],[Customer_ID]],Table1[],6,FALSE)</f>
        <v>South Dakota</v>
      </c>
      <c r="G1732" t="str">
        <f>VLOOKUP(Table6[[#This Row],[Customer_ID]],Table1[],8,FALSE)</f>
        <v>Gold</v>
      </c>
      <c r="H1732" t="s">
        <v>1456</v>
      </c>
      <c r="I1732" s="16">
        <v>45549</v>
      </c>
      <c r="J1732" t="s">
        <v>1593</v>
      </c>
      <c r="K1732" t="str">
        <f>VLOOKUP($J1732,'Product_Dim (2)'!$A$2:$G$101,{3,4,5,6},FALSE)</f>
        <v>Sports</v>
      </c>
      <c r="L1732" t="str">
        <f>VLOOKUP($J1732,'Product_Dim (2)'!$A$2:$G$101,{4,5,6},FALSE)</f>
        <v>Team Sports</v>
      </c>
      <c r="M1732" s="6">
        <f t="array" ref="M1732">VLOOKUP($J1732,'Product_Dim (2)'!$A$2:$G$101,{6},FALSE)</f>
        <v>204.39</v>
      </c>
      <c r="N1732">
        <f>VLOOKUP($J1732,'Product_Dim (2)'!$A$2:$G$101,7,FALSE)</f>
        <v>281</v>
      </c>
      <c r="O1732" t="s">
        <v>1793</v>
      </c>
      <c r="P1732" t="str">
        <f>VLOOKUP($O1732,'Store_Dim (2)'!$A$2:$E$21,2,FALSE)</f>
        <v>Guerrero-Schmitt</v>
      </c>
      <c r="Q1732" t="str">
        <f>VLOOKUP(Table6[[#This Row],[Store_ID]],Table4[],3,FALSE)</f>
        <v>East</v>
      </c>
      <c r="R1732" t="str">
        <f>VLOOKUP(Table6[[#This Row],[Store_ID]],Table4[],4,FALSE)</f>
        <v>East Stevechester</v>
      </c>
      <c r="S1732" t="str">
        <f>VLOOKUP(Table6[[#This Row],[Store_ID]],Table4[],5,FALSE)</f>
        <v>Flagship</v>
      </c>
      <c r="T1732">
        <v>2</v>
      </c>
      <c r="U1732" s="6">
        <v>695.02</v>
      </c>
      <c r="V1732" s="10">
        <v>0.3</v>
      </c>
      <c r="W1732" t="s">
        <v>1812</v>
      </c>
      <c r="X1732" s="6">
        <v>973.02799999999991</v>
      </c>
      <c r="AE1732"/>
    </row>
    <row r="1733" spans="1:31" x14ac:dyDescent="0.25">
      <c r="A1733" t="s">
        <v>3540</v>
      </c>
      <c r="B1733" t="str">
        <f>VLOOKUP(Table6[[#This Row],[Customer_ID]],Table1[[Customer_ID]:[Name]],2,FALSE)</f>
        <v>Jordan Wells</v>
      </c>
      <c r="C1733" t="str">
        <f>VLOOKUP(Table6[[#This Row],[Customer_ID]],Table1[[Customer_ID]:[City]],5,FALSE)</f>
        <v xml:space="preserve">Phillipschester   </v>
      </c>
      <c r="D1733">
        <f>VLOOKUP(Table6[[#This Row],[Customer_ID]],Table1[],3,FALSE)</f>
        <v>47</v>
      </c>
      <c r="E1733" t="str">
        <f>VLOOKUP(Table6[[#This Row],[Customer_ID]],Table1[],4,FALSE)</f>
        <v>Female</v>
      </c>
      <c r="F1733" t="str">
        <f>VLOOKUP(Table6[[#This Row],[Customer_ID]],Table1[],6,FALSE)</f>
        <v>New Jersey</v>
      </c>
      <c r="G1733" t="str">
        <f>VLOOKUP(Table6[[#This Row],[Customer_ID]],Table1[],8,FALSE)</f>
        <v>Gold</v>
      </c>
      <c r="H1733" t="s">
        <v>705</v>
      </c>
      <c r="I1733" s="16">
        <v>45231</v>
      </c>
      <c r="J1733" t="s">
        <v>1719</v>
      </c>
      <c r="K1733" t="str">
        <f>VLOOKUP($J1733,'Product_Dim (2)'!$A$2:$G$101,{3,4,5,6},FALSE)</f>
        <v>Beauty</v>
      </c>
      <c r="L1733" t="str">
        <f>VLOOKUP($J1733,'Product_Dim (2)'!$A$2:$G$101,{4,5,6},FALSE)</f>
        <v>Skincare</v>
      </c>
      <c r="M1733" s="6">
        <f t="array" ref="M1733">VLOOKUP($J1733,'Product_Dim (2)'!$A$2:$G$101,{6},FALSE)</f>
        <v>358.47</v>
      </c>
      <c r="N1733">
        <f>VLOOKUP($J1733,'Product_Dim (2)'!$A$2:$G$101,7,FALSE)</f>
        <v>213</v>
      </c>
      <c r="O1733" t="s">
        <v>1772</v>
      </c>
      <c r="P1733" t="str">
        <f>VLOOKUP($O1733,'Store_Dim (2)'!$A$2:$E$21,2,FALSE)</f>
        <v>Hill, Wagner and Ballard</v>
      </c>
      <c r="Q1733" t="str">
        <f>VLOOKUP(Table6[[#This Row],[Store_ID]],Table4[],3,FALSE)</f>
        <v>East</v>
      </c>
      <c r="R1733" t="str">
        <f>VLOOKUP(Table6[[#This Row],[Store_ID]],Table4[],4,FALSE)</f>
        <v>East Davidville</v>
      </c>
      <c r="S1733" t="str">
        <f>VLOOKUP(Table6[[#This Row],[Store_ID]],Table4[],5,FALSE)</f>
        <v>Online</v>
      </c>
      <c r="T1733">
        <v>2</v>
      </c>
      <c r="U1733" s="6">
        <v>886.67</v>
      </c>
      <c r="V1733" s="10">
        <v>0.24</v>
      </c>
      <c r="W1733" t="s">
        <v>1809</v>
      </c>
      <c r="X1733" s="6">
        <v>1347.7384</v>
      </c>
      <c r="AE1733"/>
    </row>
    <row r="1734" spans="1:31" x14ac:dyDescent="0.25">
      <c r="A1734" t="s">
        <v>3541</v>
      </c>
      <c r="B1734" t="str">
        <f>VLOOKUP(Table6[[#This Row],[Customer_ID]],Table1[[Customer_ID]:[Name]],2,FALSE)</f>
        <v>Katherine Dorsey</v>
      </c>
      <c r="C1734" t="str">
        <f>VLOOKUP(Table6[[#This Row],[Customer_ID]],Table1[[Customer_ID]:[City]],5,FALSE)</f>
        <v>Christopherland</v>
      </c>
      <c r="D1734">
        <f>VLOOKUP(Table6[[#This Row],[Customer_ID]],Table1[],3,FALSE)</f>
        <v>24</v>
      </c>
      <c r="E1734" t="str">
        <f>VLOOKUP(Table6[[#This Row],[Customer_ID]],Table1[],4,FALSE)</f>
        <v>Male</v>
      </c>
      <c r="F1734" t="str">
        <f>VLOOKUP(Table6[[#This Row],[Customer_ID]],Table1[],6,FALSE)</f>
        <v>Oklahoma</v>
      </c>
      <c r="G1734" t="str">
        <f>VLOOKUP(Table6[[#This Row],[Customer_ID]],Table1[],8,FALSE)</f>
        <v>Platinum</v>
      </c>
      <c r="H1734" t="s">
        <v>202</v>
      </c>
      <c r="I1734" s="16">
        <v>45628</v>
      </c>
      <c r="J1734" t="s">
        <v>1663</v>
      </c>
      <c r="K1734" t="str">
        <f>VLOOKUP($J1734,'Product_Dim (2)'!$A$2:$G$101,{3,4,5,6},FALSE)</f>
        <v>Beauty</v>
      </c>
      <c r="L1734" t="str">
        <f>VLOOKUP($J1734,'Product_Dim (2)'!$A$2:$G$101,{4,5,6},FALSE)</f>
        <v>Haircare</v>
      </c>
      <c r="M1734" s="6">
        <f t="array" ref="M1734">VLOOKUP($J1734,'Product_Dim (2)'!$A$2:$G$101,{6},FALSE)</f>
        <v>340.39</v>
      </c>
      <c r="N1734">
        <f>VLOOKUP($J1734,'Product_Dim (2)'!$A$2:$G$101,7,FALSE)</f>
        <v>177</v>
      </c>
      <c r="O1734" t="s">
        <v>1793</v>
      </c>
      <c r="P1734" t="str">
        <f>VLOOKUP($O1734,'Store_Dim (2)'!$A$2:$E$21,2,FALSE)</f>
        <v>Guerrero-Schmitt</v>
      </c>
      <c r="Q1734" t="str">
        <f>VLOOKUP(Table6[[#This Row],[Store_ID]],Table4[],3,FALSE)</f>
        <v>East</v>
      </c>
      <c r="R1734" t="str">
        <f>VLOOKUP(Table6[[#This Row],[Store_ID]],Table4[],4,FALSE)</f>
        <v>East Stevechester</v>
      </c>
      <c r="S1734" t="str">
        <f>VLOOKUP(Table6[[#This Row],[Store_ID]],Table4[],5,FALSE)</f>
        <v>Flagship</v>
      </c>
      <c r="T1734">
        <v>2</v>
      </c>
      <c r="U1734" s="6">
        <v>864.09</v>
      </c>
      <c r="V1734" s="10">
        <v>0.06</v>
      </c>
      <c r="W1734" t="s">
        <v>1812</v>
      </c>
      <c r="X1734" s="6">
        <v>1624.4892</v>
      </c>
      <c r="AE1734"/>
    </row>
    <row r="1735" spans="1:31" x14ac:dyDescent="0.25">
      <c r="A1735" t="s">
        <v>3542</v>
      </c>
      <c r="B1735" t="str">
        <f>VLOOKUP(Table6[[#This Row],[Customer_ID]],Table1[[Customer_ID]:[Name]],2,FALSE)</f>
        <v>Jeremy Harris</v>
      </c>
      <c r="C1735" t="str">
        <f>VLOOKUP(Table6[[#This Row],[Customer_ID]],Table1[[Customer_ID]:[City]],5,FALSE)</f>
        <v>Thomastown</v>
      </c>
      <c r="D1735">
        <f>VLOOKUP(Table6[[#This Row],[Customer_ID]],Table1[],3,FALSE)</f>
        <v>59</v>
      </c>
      <c r="E1735" t="str">
        <f>VLOOKUP(Table6[[#This Row],[Customer_ID]],Table1[],4,FALSE)</f>
        <v>Female</v>
      </c>
      <c r="F1735" t="str">
        <f>VLOOKUP(Table6[[#This Row],[Customer_ID]],Table1[],6,FALSE)</f>
        <v>Ohio</v>
      </c>
      <c r="G1735" t="str">
        <f>VLOOKUP(Table6[[#This Row],[Customer_ID]],Table1[],8,FALSE)</f>
        <v>Bronze</v>
      </c>
      <c r="H1735" t="s">
        <v>23</v>
      </c>
      <c r="I1735" s="16">
        <v>45862</v>
      </c>
      <c r="J1735" t="s">
        <v>1555</v>
      </c>
      <c r="K1735" t="str">
        <f>VLOOKUP($J1735,'Product_Dim (2)'!$A$2:$G$101,{3,4,5,6},FALSE)</f>
        <v>Beauty</v>
      </c>
      <c r="L1735" t="str">
        <f>VLOOKUP($J1735,'Product_Dim (2)'!$A$2:$G$101,{4,5,6},FALSE)</f>
        <v>Haircare</v>
      </c>
      <c r="M1735" s="6">
        <f t="array" ref="M1735">VLOOKUP($J1735,'Product_Dim (2)'!$A$2:$G$101,{6},FALSE)</f>
        <v>115.82</v>
      </c>
      <c r="N1735">
        <f>VLOOKUP($J1735,'Product_Dim (2)'!$A$2:$G$101,7,FALSE)</f>
        <v>460</v>
      </c>
      <c r="O1735" t="s">
        <v>1769</v>
      </c>
      <c r="P1735" t="str">
        <f>VLOOKUP($O1735,'Store_Dim (2)'!$A$2:$E$21,2,FALSE)</f>
        <v>Moore, Padilla and Butler</v>
      </c>
      <c r="Q1735" t="str">
        <f>VLOOKUP(Table6[[#This Row],[Store_ID]],Table4[],3,FALSE)</f>
        <v>South</v>
      </c>
      <c r="R1735" t="str">
        <f>VLOOKUP(Table6[[#This Row],[Store_ID]],Table4[],4,FALSE)</f>
        <v>East Johnstad</v>
      </c>
      <c r="S1735" t="str">
        <f>VLOOKUP(Table6[[#This Row],[Store_ID]],Table4[],5,FALSE)</f>
        <v>Flagship</v>
      </c>
      <c r="T1735">
        <v>1</v>
      </c>
      <c r="U1735" s="6">
        <v>437.65</v>
      </c>
      <c r="V1735" s="10">
        <v>0.02</v>
      </c>
      <c r="W1735" t="s">
        <v>1809</v>
      </c>
      <c r="X1735" s="6">
        <v>428.89699999999999</v>
      </c>
      <c r="AE1735"/>
    </row>
    <row r="1736" spans="1:31" x14ac:dyDescent="0.25">
      <c r="A1736" t="s">
        <v>3543</v>
      </c>
      <c r="B1736" t="str">
        <f>VLOOKUP(Table6[[#This Row],[Customer_ID]],Table1[[Customer_ID]:[Name]],2,FALSE)</f>
        <v>Christina Garcia</v>
      </c>
      <c r="C1736" t="str">
        <f>VLOOKUP(Table6[[#This Row],[Customer_ID]],Table1[[Customer_ID]:[City]],5,FALSE)</f>
        <v>Clarkeside</v>
      </c>
      <c r="D1736">
        <f>VLOOKUP(Table6[[#This Row],[Customer_ID]],Table1[],3,FALSE)</f>
        <v>37</v>
      </c>
      <c r="E1736" t="str">
        <f>VLOOKUP(Table6[[#This Row],[Customer_ID]],Table1[],4,FALSE)</f>
        <v>Female</v>
      </c>
      <c r="F1736" t="str">
        <f>VLOOKUP(Table6[[#This Row],[Customer_ID]],Table1[],6,FALSE)</f>
        <v>Kansas</v>
      </c>
      <c r="G1736" t="str">
        <f>VLOOKUP(Table6[[#This Row],[Customer_ID]],Table1[],8,FALSE)</f>
        <v>Platinum</v>
      </c>
      <c r="H1736" t="s">
        <v>654</v>
      </c>
      <c r="I1736" s="16">
        <v>45843</v>
      </c>
      <c r="J1736" t="s">
        <v>1603</v>
      </c>
      <c r="K1736" t="str">
        <f>VLOOKUP($J1736,'Product_Dim (2)'!$A$2:$G$101,{3,4,5,6},FALSE)</f>
        <v>Clothing</v>
      </c>
      <c r="L1736" t="str">
        <f>VLOOKUP($J1736,'Product_Dim (2)'!$A$2:$G$101,{4,5,6},FALSE)</f>
        <v>Tops</v>
      </c>
      <c r="M1736" s="6">
        <f t="array" ref="M1736">VLOOKUP($J1736,'Product_Dim (2)'!$A$2:$G$101,{6},FALSE)</f>
        <v>223.43</v>
      </c>
      <c r="N1736">
        <f>VLOOKUP($J1736,'Product_Dim (2)'!$A$2:$G$101,7,FALSE)</f>
        <v>154</v>
      </c>
      <c r="O1736" t="s">
        <v>1780</v>
      </c>
      <c r="P1736" t="str">
        <f>VLOOKUP($O1736,'Store_Dim (2)'!$A$2:$E$21,2,FALSE)</f>
        <v>Gardner, Humphrey and Contreras</v>
      </c>
      <c r="Q1736" t="str">
        <f>VLOOKUP(Table6[[#This Row],[Store_ID]],Table4[],3,FALSE)</f>
        <v>East</v>
      </c>
      <c r="R1736" t="str">
        <f>VLOOKUP(Table6[[#This Row],[Store_ID]],Table4[],4,FALSE)</f>
        <v>Johnsonville</v>
      </c>
      <c r="S1736" t="str">
        <f>VLOOKUP(Table6[[#This Row],[Store_ID]],Table4[],5,FALSE)</f>
        <v>Flagship</v>
      </c>
      <c r="T1736">
        <v>2</v>
      </c>
      <c r="U1736" s="6">
        <v>208.09</v>
      </c>
      <c r="V1736" s="10">
        <v>0.27</v>
      </c>
      <c r="W1736" t="s">
        <v>1807</v>
      </c>
      <c r="X1736" s="6">
        <v>303.81139999999999</v>
      </c>
      <c r="AE1736"/>
    </row>
    <row r="1737" spans="1:31" x14ac:dyDescent="0.25">
      <c r="A1737" t="s">
        <v>3544</v>
      </c>
      <c r="B1737" t="str">
        <f>VLOOKUP(Table6[[#This Row],[Customer_ID]],Table1[[Customer_ID]:[Name]],2,FALSE)</f>
        <v>Katherine Dorsey</v>
      </c>
      <c r="C1737" t="str">
        <f>VLOOKUP(Table6[[#This Row],[Customer_ID]],Table1[[Customer_ID]:[City]],5,FALSE)</f>
        <v>Christopherland</v>
      </c>
      <c r="D1737">
        <f>VLOOKUP(Table6[[#This Row],[Customer_ID]],Table1[],3,FALSE)</f>
        <v>24</v>
      </c>
      <c r="E1737" t="str">
        <f>VLOOKUP(Table6[[#This Row],[Customer_ID]],Table1[],4,FALSE)</f>
        <v>Male</v>
      </c>
      <c r="F1737" t="str">
        <f>VLOOKUP(Table6[[#This Row],[Customer_ID]],Table1[],6,FALSE)</f>
        <v>Oklahoma</v>
      </c>
      <c r="G1737" t="str">
        <f>VLOOKUP(Table6[[#This Row],[Customer_ID]],Table1[],8,FALSE)</f>
        <v>Platinum</v>
      </c>
      <c r="H1737" t="s">
        <v>202</v>
      </c>
      <c r="I1737" s="16">
        <v>45482</v>
      </c>
      <c r="J1737" t="s">
        <v>1717</v>
      </c>
      <c r="K1737" t="str">
        <f>VLOOKUP($J1737,'Product_Dim (2)'!$A$2:$G$101,{3,4,5,6},FALSE)</f>
        <v>Electronics</v>
      </c>
      <c r="L1737" t="str">
        <f>VLOOKUP($J1737,'Product_Dim (2)'!$A$2:$G$101,{4,5,6},FALSE)</f>
        <v>Computer</v>
      </c>
      <c r="M1737" s="6">
        <f t="array" ref="M1737">VLOOKUP($J1737,'Product_Dim (2)'!$A$2:$G$101,{6},FALSE)</f>
        <v>377.52</v>
      </c>
      <c r="N1737">
        <f>VLOOKUP($J1737,'Product_Dim (2)'!$A$2:$G$101,7,FALSE)</f>
        <v>485</v>
      </c>
      <c r="O1737" t="s">
        <v>1790</v>
      </c>
      <c r="P1737" t="str">
        <f>VLOOKUP($O1737,'Store_Dim (2)'!$A$2:$E$21,2,FALSE)</f>
        <v>Holloway Ltd</v>
      </c>
      <c r="Q1737" t="str">
        <f>VLOOKUP(Table6[[#This Row],[Store_ID]],Table4[],3,FALSE)</f>
        <v>North</v>
      </c>
      <c r="R1737" t="str">
        <f>VLOOKUP(Table6[[#This Row],[Store_ID]],Table4[],4,FALSE)</f>
        <v>Bensonhaven</v>
      </c>
      <c r="S1737" t="str">
        <f>VLOOKUP(Table6[[#This Row],[Store_ID]],Table4[],5,FALSE)</f>
        <v>Flagship</v>
      </c>
      <c r="T1737">
        <v>4</v>
      </c>
      <c r="U1737" s="6">
        <v>825.78</v>
      </c>
      <c r="V1737" s="10">
        <v>0.02</v>
      </c>
      <c r="W1737" t="s">
        <v>1807</v>
      </c>
      <c r="X1737" s="6">
        <v>3237.0576000000001</v>
      </c>
      <c r="AE1737"/>
    </row>
    <row r="1738" spans="1:31" x14ac:dyDescent="0.25">
      <c r="A1738" t="s">
        <v>3545</v>
      </c>
      <c r="B1738" t="str">
        <f>VLOOKUP(Table6[[#This Row],[Customer_ID]],Table1[[Customer_ID]:[Name]],2,FALSE)</f>
        <v>Anthony Phillips</v>
      </c>
      <c r="C1738" t="str">
        <f>VLOOKUP(Table6[[#This Row],[Customer_ID]],Table1[[Customer_ID]:[City]],5,FALSE)</f>
        <v>North Davidport</v>
      </c>
      <c r="D1738">
        <f>VLOOKUP(Table6[[#This Row],[Customer_ID]],Table1[],3,FALSE)</f>
        <v>18</v>
      </c>
      <c r="E1738" t="str">
        <f>VLOOKUP(Table6[[#This Row],[Customer_ID]],Table1[],4,FALSE)</f>
        <v>Female</v>
      </c>
      <c r="F1738" t="str">
        <f>VLOOKUP(Table6[[#This Row],[Customer_ID]],Table1[],6,FALSE)</f>
        <v>Rhode Island</v>
      </c>
      <c r="G1738" t="str">
        <f>VLOOKUP(Table6[[#This Row],[Customer_ID]],Table1[],8,FALSE)</f>
        <v>Platinum</v>
      </c>
      <c r="H1738" t="s">
        <v>400</v>
      </c>
      <c r="I1738" s="16">
        <v>45313</v>
      </c>
      <c r="J1738" t="s">
        <v>1581</v>
      </c>
      <c r="K1738" t="str">
        <f>VLOOKUP($J1738,'Product_Dim (2)'!$A$2:$G$101,{3,4,5,6},FALSE)</f>
        <v>Clothing</v>
      </c>
      <c r="L1738" t="str">
        <f>VLOOKUP($J1738,'Product_Dim (2)'!$A$2:$G$101,{4,5,6},FALSE)</f>
        <v>Accessories</v>
      </c>
      <c r="M1738" s="6">
        <f t="array" ref="M1738">VLOOKUP($J1738,'Product_Dim (2)'!$A$2:$G$101,{6},FALSE)</f>
        <v>174.02</v>
      </c>
      <c r="N1738">
        <f>VLOOKUP($J1738,'Product_Dim (2)'!$A$2:$G$101,7,FALSE)</f>
        <v>268</v>
      </c>
      <c r="O1738" t="s">
        <v>1790</v>
      </c>
      <c r="P1738" t="str">
        <f>VLOOKUP($O1738,'Store_Dim (2)'!$A$2:$E$21,2,FALSE)</f>
        <v>Holloway Ltd</v>
      </c>
      <c r="Q1738" t="str">
        <f>VLOOKUP(Table6[[#This Row],[Store_ID]],Table4[],3,FALSE)</f>
        <v>North</v>
      </c>
      <c r="R1738" t="str">
        <f>VLOOKUP(Table6[[#This Row],[Store_ID]],Table4[],4,FALSE)</f>
        <v>Bensonhaven</v>
      </c>
      <c r="S1738" t="str">
        <f>VLOOKUP(Table6[[#This Row],[Store_ID]],Table4[],5,FALSE)</f>
        <v>Flagship</v>
      </c>
      <c r="T1738">
        <v>3</v>
      </c>
      <c r="U1738" s="6">
        <v>849.77</v>
      </c>
      <c r="V1738" s="10">
        <v>0.12</v>
      </c>
      <c r="W1738" t="s">
        <v>1809</v>
      </c>
      <c r="X1738" s="6">
        <v>2243.3928000000001</v>
      </c>
      <c r="AE1738"/>
    </row>
    <row r="1739" spans="1:31" x14ac:dyDescent="0.25">
      <c r="A1739" t="s">
        <v>3546</v>
      </c>
      <c r="B1739" t="str">
        <f>VLOOKUP(Table6[[#This Row],[Customer_ID]],Table1[[Customer_ID]:[Name]],2,FALSE)</f>
        <v>Evelyn Brown</v>
      </c>
      <c r="C1739" t="str">
        <f>VLOOKUP(Table6[[#This Row],[Customer_ID]],Table1[[Customer_ID]:[City]],5,FALSE)</f>
        <v>West Victoriaborough</v>
      </c>
      <c r="D1739">
        <f>VLOOKUP(Table6[[#This Row],[Customer_ID]],Table1[],3,FALSE)</f>
        <v>39</v>
      </c>
      <c r="E1739" t="str">
        <f>VLOOKUP(Table6[[#This Row],[Customer_ID]],Table1[],4,FALSE)</f>
        <v>Male</v>
      </c>
      <c r="F1739" t="str">
        <f>VLOOKUP(Table6[[#This Row],[Customer_ID]],Table1[],6,FALSE)</f>
        <v>New Mexico</v>
      </c>
      <c r="G1739" t="str">
        <f>VLOOKUP(Table6[[#This Row],[Customer_ID]],Table1[],8,FALSE)</f>
        <v>Gold</v>
      </c>
      <c r="H1739" t="s">
        <v>1069</v>
      </c>
      <c r="I1739" s="16">
        <v>45314</v>
      </c>
      <c r="J1739" t="s">
        <v>1651</v>
      </c>
      <c r="K1739" t="str">
        <f>VLOOKUP($J1739,'Product_Dim (2)'!$A$2:$G$101,{3,4,5,6},FALSE)</f>
        <v>Beauty</v>
      </c>
      <c r="L1739" t="str">
        <f>VLOOKUP($J1739,'Product_Dim (2)'!$A$2:$G$101,{4,5,6},FALSE)</f>
        <v>Fragrance</v>
      </c>
      <c r="M1739" s="6">
        <f t="array" ref="M1739">VLOOKUP($J1739,'Product_Dim (2)'!$A$2:$G$101,{6},FALSE)</f>
        <v>482.75</v>
      </c>
      <c r="N1739">
        <f>VLOOKUP($J1739,'Product_Dim (2)'!$A$2:$G$101,7,FALSE)</f>
        <v>444</v>
      </c>
      <c r="O1739" t="s">
        <v>1752</v>
      </c>
      <c r="P1739" t="str">
        <f>VLOOKUP($O1739,'Store_Dim (2)'!$A$2:$E$21,2,FALSE)</f>
        <v>Alexander Group</v>
      </c>
      <c r="Q1739" t="str">
        <f>VLOOKUP(Table6[[#This Row],[Store_ID]],Table4[],3,FALSE)</f>
        <v>South</v>
      </c>
      <c r="R1739" t="str">
        <f>VLOOKUP(Table6[[#This Row],[Store_ID]],Table4[],4,FALSE)</f>
        <v>Port Sharon</v>
      </c>
      <c r="S1739" t="str">
        <f>VLOOKUP(Table6[[#This Row],[Store_ID]],Table4[],5,FALSE)</f>
        <v>Online</v>
      </c>
      <c r="T1739">
        <v>1</v>
      </c>
      <c r="U1739" s="6">
        <v>88.78</v>
      </c>
      <c r="V1739" s="10">
        <v>0.18</v>
      </c>
      <c r="W1739" t="s">
        <v>1807</v>
      </c>
      <c r="X1739" s="6">
        <v>72.799600000000012</v>
      </c>
      <c r="AE1739"/>
    </row>
    <row r="1740" spans="1:31" x14ac:dyDescent="0.25">
      <c r="A1740" t="s">
        <v>3547</v>
      </c>
      <c r="B1740" t="str">
        <f>VLOOKUP(Table6[[#This Row],[Customer_ID]],Table1[[Customer_ID]:[Name]],2,FALSE)</f>
        <v>Todd Poole</v>
      </c>
      <c r="C1740" t="str">
        <f>VLOOKUP(Table6[[#This Row],[Customer_ID]],Table1[[Customer_ID]:[City]],5,FALSE)</f>
        <v>Johnsonshire</v>
      </c>
      <c r="D1740">
        <f>VLOOKUP(Table6[[#This Row],[Customer_ID]],Table1[],3,FALSE)</f>
        <v>29</v>
      </c>
      <c r="E1740" t="str">
        <f>VLOOKUP(Table6[[#This Row],[Customer_ID]],Table1[],4,FALSE)</f>
        <v>Female</v>
      </c>
      <c r="F1740" t="str">
        <f>VLOOKUP(Table6[[#This Row],[Customer_ID]],Table1[],6,FALSE)</f>
        <v>Ohio</v>
      </c>
      <c r="G1740" t="str">
        <f>VLOOKUP(Table6[[#This Row],[Customer_ID]],Table1[],8,FALSE)</f>
        <v>Bronze</v>
      </c>
      <c r="H1740" t="s">
        <v>622</v>
      </c>
      <c r="I1740" s="16">
        <v>45526</v>
      </c>
      <c r="J1740" t="s">
        <v>1687</v>
      </c>
      <c r="K1740" t="str">
        <f>VLOOKUP($J1740,'Product_Dim (2)'!$A$2:$G$101,{3,4,5,6},FALSE)</f>
        <v>Home</v>
      </c>
      <c r="L1740" t="str">
        <f>VLOOKUP($J1740,'Product_Dim (2)'!$A$2:$G$101,{4,5,6},FALSE)</f>
        <v>Decor</v>
      </c>
      <c r="M1740" s="6">
        <f t="array" ref="M1740">VLOOKUP($J1740,'Product_Dim (2)'!$A$2:$G$101,{6},FALSE)</f>
        <v>325.26</v>
      </c>
      <c r="N1740">
        <f>VLOOKUP($J1740,'Product_Dim (2)'!$A$2:$G$101,7,FALSE)</f>
        <v>400</v>
      </c>
      <c r="O1740" t="s">
        <v>1752</v>
      </c>
      <c r="P1740" t="str">
        <f>VLOOKUP($O1740,'Store_Dim (2)'!$A$2:$E$21,2,FALSE)</f>
        <v>Alexander Group</v>
      </c>
      <c r="Q1740" t="str">
        <f>VLOOKUP(Table6[[#This Row],[Store_ID]],Table4[],3,FALSE)</f>
        <v>South</v>
      </c>
      <c r="R1740" t="str">
        <f>VLOOKUP(Table6[[#This Row],[Store_ID]],Table4[],4,FALSE)</f>
        <v>Port Sharon</v>
      </c>
      <c r="S1740" t="str">
        <f>VLOOKUP(Table6[[#This Row],[Store_ID]],Table4[],5,FALSE)</f>
        <v>Online</v>
      </c>
      <c r="T1740">
        <v>4</v>
      </c>
      <c r="U1740" s="6">
        <v>507.22</v>
      </c>
      <c r="V1740" s="10">
        <v>0.14000000000000001</v>
      </c>
      <c r="W1740" t="s">
        <v>1809</v>
      </c>
      <c r="X1740" s="6">
        <v>1744.8368</v>
      </c>
      <c r="AE1740"/>
    </row>
    <row r="1741" spans="1:31" x14ac:dyDescent="0.25">
      <c r="A1741" t="s">
        <v>3548</v>
      </c>
      <c r="B1741" t="str">
        <f>VLOOKUP(Table6[[#This Row],[Customer_ID]],Table1[[Customer_ID]:[Name]],2,FALSE)</f>
        <v>Robert House</v>
      </c>
      <c r="C1741" t="str">
        <f>VLOOKUP(Table6[[#This Row],[Customer_ID]],Table1[[Customer_ID]:[City]],5,FALSE)</f>
        <v>Lake James</v>
      </c>
      <c r="D1741">
        <f>VLOOKUP(Table6[[#This Row],[Customer_ID]],Table1[],3,FALSE)</f>
        <v>34</v>
      </c>
      <c r="E1741" t="str">
        <f>VLOOKUP(Table6[[#This Row],[Customer_ID]],Table1[],4,FALSE)</f>
        <v>Male</v>
      </c>
      <c r="F1741" t="str">
        <f>VLOOKUP(Table6[[#This Row],[Customer_ID]],Table1[],6,FALSE)</f>
        <v>Maryland</v>
      </c>
      <c r="G1741" t="str">
        <f>VLOOKUP(Table6[[#This Row],[Customer_ID]],Table1[],8,FALSE)</f>
        <v>Gold</v>
      </c>
      <c r="H1741" t="s">
        <v>986</v>
      </c>
      <c r="I1741" s="16">
        <v>45887</v>
      </c>
      <c r="J1741" t="s">
        <v>1723</v>
      </c>
      <c r="K1741" t="str">
        <f>VLOOKUP($J1741,'Product_Dim (2)'!$A$2:$G$101,{3,4,5,6},FALSE)</f>
        <v>Clothing</v>
      </c>
      <c r="L1741" t="str">
        <f>VLOOKUP($J1741,'Product_Dim (2)'!$A$2:$G$101,{4,5,6},FALSE)</f>
        <v>Outerwear</v>
      </c>
      <c r="M1741" s="6">
        <f t="array" ref="M1741">VLOOKUP($J1741,'Product_Dim (2)'!$A$2:$G$101,{6},FALSE)</f>
        <v>358.47</v>
      </c>
      <c r="N1741">
        <f>VLOOKUP($J1741,'Product_Dim (2)'!$A$2:$G$101,7,FALSE)</f>
        <v>143</v>
      </c>
      <c r="O1741" t="s">
        <v>1735</v>
      </c>
      <c r="P1741" t="str">
        <f>VLOOKUP($O1741,'Store_Dim (2)'!$A$2:$E$21,2,FALSE)</f>
        <v>Rivera-Warner</v>
      </c>
      <c r="Q1741" t="str">
        <f>VLOOKUP(Table6[[#This Row],[Store_ID]],Table4[],3,FALSE)</f>
        <v>East</v>
      </c>
      <c r="R1741" t="str">
        <f>VLOOKUP(Table6[[#This Row],[Store_ID]],Table4[],4,FALSE)</f>
        <v>Washingtonfurt</v>
      </c>
      <c r="S1741" t="str">
        <f>VLOOKUP(Table6[[#This Row],[Store_ID]],Table4[],5,FALSE)</f>
        <v>Flagship</v>
      </c>
      <c r="T1741">
        <v>3</v>
      </c>
      <c r="U1741" s="6">
        <v>330.98</v>
      </c>
      <c r="V1741" s="10">
        <v>0.11</v>
      </c>
      <c r="W1741" t="s">
        <v>1807</v>
      </c>
      <c r="X1741" s="6">
        <v>883.71660000000008</v>
      </c>
      <c r="AE1741"/>
    </row>
    <row r="1742" spans="1:31" x14ac:dyDescent="0.25">
      <c r="A1742" t="s">
        <v>3549</v>
      </c>
      <c r="B1742" t="str">
        <f>VLOOKUP(Table6[[#This Row],[Customer_ID]],Table1[[Customer_ID]:[Name]],2,FALSE)</f>
        <v>Sarah Rodgers</v>
      </c>
      <c r="C1742" t="str">
        <f>VLOOKUP(Table6[[#This Row],[Customer_ID]],Table1[[Customer_ID]:[City]],5,FALSE)</f>
        <v>New Julia</v>
      </c>
      <c r="D1742">
        <f>VLOOKUP(Table6[[#This Row],[Customer_ID]],Table1[],3,FALSE)</f>
        <v>23</v>
      </c>
      <c r="E1742" t="str">
        <f>VLOOKUP(Table6[[#This Row],[Customer_ID]],Table1[],4,FALSE)</f>
        <v>Female</v>
      </c>
      <c r="F1742" t="str">
        <f>VLOOKUP(Table6[[#This Row],[Customer_ID]],Table1[],6,FALSE)</f>
        <v>West Virginia</v>
      </c>
      <c r="G1742" t="str">
        <f>VLOOKUP(Table6[[#This Row],[Customer_ID]],Table1[],8,FALSE)</f>
        <v>Gold</v>
      </c>
      <c r="H1742" t="s">
        <v>192</v>
      </c>
      <c r="I1742" s="16">
        <v>45562</v>
      </c>
      <c r="J1742" t="s">
        <v>1605</v>
      </c>
      <c r="K1742" t="str">
        <f>VLOOKUP($J1742,'Product_Dim (2)'!$A$2:$G$101,{3,4,5,6},FALSE)</f>
        <v>Clothing</v>
      </c>
      <c r="L1742" t="str">
        <f>VLOOKUP($J1742,'Product_Dim (2)'!$A$2:$G$101,{4,5,6},FALSE)</f>
        <v>Footwear</v>
      </c>
      <c r="M1742" s="6">
        <f t="array" ref="M1742">VLOOKUP($J1742,'Product_Dim (2)'!$A$2:$G$101,{6},FALSE)</f>
        <v>353.47</v>
      </c>
      <c r="N1742">
        <f>VLOOKUP($J1742,'Product_Dim (2)'!$A$2:$G$101,7,FALSE)</f>
        <v>214</v>
      </c>
      <c r="O1742" t="s">
        <v>1796</v>
      </c>
      <c r="P1742" t="str">
        <f>VLOOKUP($O1742,'Store_Dim (2)'!$A$2:$E$21,2,FALSE)</f>
        <v>Mann-Austin</v>
      </c>
      <c r="Q1742" t="str">
        <f>VLOOKUP(Table6[[#This Row],[Store_ID]],Table4[],3,FALSE)</f>
        <v>East</v>
      </c>
      <c r="R1742" t="str">
        <f>VLOOKUP(Table6[[#This Row],[Store_ID]],Table4[],4,FALSE)</f>
        <v>Vasquezborough</v>
      </c>
      <c r="S1742" t="str">
        <f>VLOOKUP(Table6[[#This Row],[Store_ID]],Table4[],5,FALSE)</f>
        <v>Online</v>
      </c>
      <c r="T1742">
        <v>4</v>
      </c>
      <c r="U1742" s="6">
        <v>442.87</v>
      </c>
      <c r="V1742" s="10">
        <v>0.08</v>
      </c>
      <c r="W1742" t="s">
        <v>1807</v>
      </c>
      <c r="X1742" s="6">
        <v>1629.7616</v>
      </c>
      <c r="AE1742"/>
    </row>
    <row r="1743" spans="1:31" x14ac:dyDescent="0.25">
      <c r="A1743" t="s">
        <v>3550</v>
      </c>
      <c r="B1743" t="str">
        <f>VLOOKUP(Table6[[#This Row],[Customer_ID]],Table1[[Customer_ID]:[Name]],2,FALSE)</f>
        <v>Ms. Maria Leach</v>
      </c>
      <c r="C1743" t="str">
        <f>VLOOKUP(Table6[[#This Row],[Customer_ID]],Table1[[Customer_ID]:[City]],5,FALSE)</f>
        <v>Melissashire</v>
      </c>
      <c r="D1743">
        <f>VLOOKUP(Table6[[#This Row],[Customer_ID]],Table1[],3,FALSE)</f>
        <v>64</v>
      </c>
      <c r="E1743" t="str">
        <f>VLOOKUP(Table6[[#This Row],[Customer_ID]],Table1[],4,FALSE)</f>
        <v>Male</v>
      </c>
      <c r="F1743" t="str">
        <f>VLOOKUP(Table6[[#This Row],[Customer_ID]],Table1[],6,FALSE)</f>
        <v>Pennsylvania</v>
      </c>
      <c r="G1743" t="str">
        <f>VLOOKUP(Table6[[#This Row],[Customer_ID]],Table1[],8,FALSE)</f>
        <v>Platinum</v>
      </c>
      <c r="H1743" t="s">
        <v>48</v>
      </c>
      <c r="I1743" s="16">
        <v>45880</v>
      </c>
      <c r="J1743" t="s">
        <v>1723</v>
      </c>
      <c r="K1743" t="str">
        <f>VLOOKUP($J1743,'Product_Dim (2)'!$A$2:$G$101,{3,4,5,6},FALSE)</f>
        <v>Clothing</v>
      </c>
      <c r="L1743" t="str">
        <f>VLOOKUP($J1743,'Product_Dim (2)'!$A$2:$G$101,{4,5,6},FALSE)</f>
        <v>Outerwear</v>
      </c>
      <c r="M1743" s="6">
        <f t="array" ref="M1743">VLOOKUP($J1743,'Product_Dim (2)'!$A$2:$G$101,{6},FALSE)</f>
        <v>358.47</v>
      </c>
      <c r="N1743">
        <f>VLOOKUP($J1743,'Product_Dim (2)'!$A$2:$G$101,7,FALSE)</f>
        <v>143</v>
      </c>
      <c r="O1743" t="s">
        <v>1744</v>
      </c>
      <c r="P1743" t="str">
        <f>VLOOKUP($O1743,'Store_Dim (2)'!$A$2:$E$21,2,FALSE)</f>
        <v>Black-Horn</v>
      </c>
      <c r="Q1743" t="str">
        <f>VLOOKUP(Table6[[#This Row],[Store_ID]],Table4[],3,FALSE)</f>
        <v>South</v>
      </c>
      <c r="R1743" t="str">
        <f>VLOOKUP(Table6[[#This Row],[Store_ID]],Table4[],4,FALSE)</f>
        <v>North Nancyview</v>
      </c>
      <c r="S1743" t="str">
        <f>VLOOKUP(Table6[[#This Row],[Store_ID]],Table4[],5,FALSE)</f>
        <v>Outlet</v>
      </c>
      <c r="T1743">
        <v>2</v>
      </c>
      <c r="U1743" s="6">
        <v>939.66</v>
      </c>
      <c r="V1743" s="10">
        <v>0.14000000000000001</v>
      </c>
      <c r="W1743" t="s">
        <v>1809</v>
      </c>
      <c r="X1743" s="6">
        <v>1616.2152000000001</v>
      </c>
      <c r="AE1743"/>
    </row>
    <row r="1744" spans="1:31" x14ac:dyDescent="0.25">
      <c r="A1744" t="s">
        <v>3551</v>
      </c>
      <c r="B1744" t="str">
        <f>VLOOKUP(Table6[[#This Row],[Customer_ID]],Table1[[Customer_ID]:[Name]],2,FALSE)</f>
        <v>Gloria Taylor</v>
      </c>
      <c r="C1744" t="str">
        <f>VLOOKUP(Table6[[#This Row],[Customer_ID]],Table1[[Customer_ID]:[City]],5,FALSE)</f>
        <v>North Daniel</v>
      </c>
      <c r="D1744">
        <f>VLOOKUP(Table6[[#This Row],[Customer_ID]],Table1[],3,FALSE)</f>
        <v>56</v>
      </c>
      <c r="E1744" t="str">
        <f>VLOOKUP(Table6[[#This Row],[Customer_ID]],Table1[],4,FALSE)</f>
        <v>Female</v>
      </c>
      <c r="F1744" t="str">
        <f>VLOOKUP(Table6[[#This Row],[Customer_ID]],Table1[],6,FALSE)</f>
        <v>Louisiana</v>
      </c>
      <c r="G1744" t="str">
        <f>VLOOKUP(Table6[[#This Row],[Customer_ID]],Table1[],8,FALSE)</f>
        <v>Platinum</v>
      </c>
      <c r="H1744" t="s">
        <v>920</v>
      </c>
      <c r="I1744" s="16">
        <v>45556</v>
      </c>
      <c r="J1744" t="s">
        <v>1677</v>
      </c>
      <c r="K1744" t="str">
        <f>VLOOKUP($J1744,'Product_Dim (2)'!$A$2:$G$101,{3,4,5,6},FALSE)</f>
        <v>Sports</v>
      </c>
      <c r="L1744" t="str">
        <f>VLOOKUP($J1744,'Product_Dim (2)'!$A$2:$G$101,{4,5,6},FALSE)</f>
        <v>Team Sports</v>
      </c>
      <c r="M1744" s="6">
        <f t="array" ref="M1744">VLOOKUP($J1744,'Product_Dim (2)'!$A$2:$G$101,{6},FALSE)</f>
        <v>107.06</v>
      </c>
      <c r="N1744">
        <f>VLOOKUP($J1744,'Product_Dim (2)'!$A$2:$G$101,7,FALSE)</f>
        <v>359</v>
      </c>
      <c r="O1744" t="s">
        <v>1749</v>
      </c>
      <c r="P1744" t="str">
        <f>VLOOKUP($O1744,'Store_Dim (2)'!$A$2:$E$21,2,FALSE)</f>
        <v>Johnson-Wright</v>
      </c>
      <c r="Q1744" t="str">
        <f>VLOOKUP(Table6[[#This Row],[Store_ID]],Table4[],3,FALSE)</f>
        <v>North</v>
      </c>
      <c r="R1744" t="str">
        <f>VLOOKUP(Table6[[#This Row],[Store_ID]],Table4[],4,FALSE)</f>
        <v>Hoodberg</v>
      </c>
      <c r="S1744" t="str">
        <f>VLOOKUP(Table6[[#This Row],[Store_ID]],Table4[],5,FALSE)</f>
        <v>Outlet</v>
      </c>
      <c r="T1744">
        <v>1</v>
      </c>
      <c r="U1744" s="6">
        <v>24.13</v>
      </c>
      <c r="V1744" s="10">
        <v>0</v>
      </c>
      <c r="W1744" t="s">
        <v>1807</v>
      </c>
      <c r="X1744" s="6">
        <v>24.13</v>
      </c>
      <c r="AE1744"/>
    </row>
    <row r="1745" spans="1:31" x14ac:dyDescent="0.25">
      <c r="A1745" t="s">
        <v>3552</v>
      </c>
      <c r="B1745" t="str">
        <f>VLOOKUP(Table6[[#This Row],[Customer_ID]],Table1[[Customer_ID]:[Name]],2,FALSE)</f>
        <v>Chloe Aguilar</v>
      </c>
      <c r="C1745" t="str">
        <f>VLOOKUP(Table6[[#This Row],[Customer_ID]],Table1[[Customer_ID]:[City]],5,FALSE)</f>
        <v>Lake Johnside</v>
      </c>
      <c r="D1745">
        <f>VLOOKUP(Table6[[#This Row],[Customer_ID]],Table1[],3,FALSE)</f>
        <v>58</v>
      </c>
      <c r="E1745" t="str">
        <f>VLOOKUP(Table6[[#This Row],[Customer_ID]],Table1[],4,FALSE)</f>
        <v>Male</v>
      </c>
      <c r="F1745" t="str">
        <f>VLOOKUP(Table6[[#This Row],[Customer_ID]],Table1[],6,FALSE)</f>
        <v>Arizona</v>
      </c>
      <c r="G1745" t="str">
        <f>VLOOKUP(Table6[[#This Row],[Customer_ID]],Table1[],8,FALSE)</f>
        <v>Bronze</v>
      </c>
      <c r="H1745" t="s">
        <v>1126</v>
      </c>
      <c r="I1745" s="16">
        <v>45355</v>
      </c>
      <c r="J1745" t="s">
        <v>1613</v>
      </c>
      <c r="K1745" t="str">
        <f>VLOOKUP($J1745,'Product_Dim (2)'!$A$2:$G$101,{3,4,5,6},FALSE)</f>
        <v>Sports</v>
      </c>
      <c r="L1745" t="str">
        <f>VLOOKUP($J1745,'Product_Dim (2)'!$A$2:$G$101,{4,5,6},FALSE)</f>
        <v>Fitness</v>
      </c>
      <c r="M1745" s="6">
        <f t="array" ref="M1745">VLOOKUP($J1745,'Product_Dim (2)'!$A$2:$G$101,{6},FALSE)</f>
        <v>313.26</v>
      </c>
      <c r="N1745">
        <f>VLOOKUP($J1745,'Product_Dim (2)'!$A$2:$G$101,7,FALSE)</f>
        <v>369</v>
      </c>
      <c r="O1745" t="s">
        <v>1749</v>
      </c>
      <c r="P1745" t="str">
        <f>VLOOKUP($O1745,'Store_Dim (2)'!$A$2:$E$21,2,FALSE)</f>
        <v>Johnson-Wright</v>
      </c>
      <c r="Q1745" t="str">
        <f>VLOOKUP(Table6[[#This Row],[Store_ID]],Table4[],3,FALSE)</f>
        <v>North</v>
      </c>
      <c r="R1745" t="str">
        <f>VLOOKUP(Table6[[#This Row],[Store_ID]],Table4[],4,FALSE)</f>
        <v>Hoodberg</v>
      </c>
      <c r="S1745" t="str">
        <f>VLOOKUP(Table6[[#This Row],[Store_ID]],Table4[],5,FALSE)</f>
        <v>Outlet</v>
      </c>
      <c r="T1745">
        <v>3</v>
      </c>
      <c r="U1745" s="6">
        <v>239.54</v>
      </c>
      <c r="V1745" s="10">
        <v>0.28999999999999998</v>
      </c>
      <c r="W1745" t="s">
        <v>1812</v>
      </c>
      <c r="X1745" s="6">
        <v>510.22019999999998</v>
      </c>
      <c r="AE1745"/>
    </row>
    <row r="1746" spans="1:31" x14ac:dyDescent="0.25">
      <c r="A1746" t="s">
        <v>3553</v>
      </c>
      <c r="B1746" t="str">
        <f>VLOOKUP(Table6[[#This Row],[Customer_ID]],Table1[[Customer_ID]:[Name]],2,FALSE)</f>
        <v>Sheri Joyce</v>
      </c>
      <c r="C1746" t="str">
        <f>VLOOKUP(Table6[[#This Row],[Customer_ID]],Table1[[Customer_ID]:[City]],5,FALSE)</f>
        <v>West Tylerfort</v>
      </c>
      <c r="D1746">
        <f>VLOOKUP(Table6[[#This Row],[Customer_ID]],Table1[],3,FALSE)</f>
        <v>26</v>
      </c>
      <c r="E1746" t="str">
        <f>VLOOKUP(Table6[[#This Row],[Customer_ID]],Table1[],4,FALSE)</f>
        <v>Male</v>
      </c>
      <c r="F1746" t="str">
        <f>VLOOKUP(Table6[[#This Row],[Customer_ID]],Table1[],6,FALSE)</f>
        <v>Kentucky</v>
      </c>
      <c r="G1746" t="str">
        <f>VLOOKUP(Table6[[#This Row],[Customer_ID]],Table1[],8,FALSE)</f>
        <v>Platinum</v>
      </c>
      <c r="H1746" t="s">
        <v>1467</v>
      </c>
      <c r="I1746" s="16">
        <v>45244</v>
      </c>
      <c r="J1746" t="s">
        <v>1623</v>
      </c>
      <c r="K1746" t="str">
        <f>VLOOKUP($J1746,'Product_Dim (2)'!$A$2:$G$101,{3,4,5,6},FALSE)</f>
        <v>Clothing</v>
      </c>
      <c r="L1746" t="str">
        <f>VLOOKUP($J1746,'Product_Dim (2)'!$A$2:$G$101,{4,5,6},FALSE)</f>
        <v>Outerwear</v>
      </c>
      <c r="M1746" s="6">
        <f t="array" ref="M1746">VLOOKUP($J1746,'Product_Dim (2)'!$A$2:$G$101,{6},FALSE)</f>
        <v>167.34</v>
      </c>
      <c r="N1746">
        <f>VLOOKUP($J1746,'Product_Dim (2)'!$A$2:$G$101,7,FALSE)</f>
        <v>296</v>
      </c>
      <c r="O1746" t="s">
        <v>1782</v>
      </c>
      <c r="P1746" t="str">
        <f>VLOOKUP($O1746,'Store_Dim (2)'!$A$2:$E$21,2,FALSE)</f>
        <v>Mcdonald Inc</v>
      </c>
      <c r="Q1746" t="str">
        <f>VLOOKUP(Table6[[#This Row],[Store_ID]],Table4[],3,FALSE)</f>
        <v>South</v>
      </c>
      <c r="R1746" t="str">
        <f>VLOOKUP(Table6[[#This Row],[Store_ID]],Table4[],4,FALSE)</f>
        <v>Christopherland</v>
      </c>
      <c r="S1746" t="str">
        <f>VLOOKUP(Table6[[#This Row],[Store_ID]],Table4[],5,FALSE)</f>
        <v>Outlet</v>
      </c>
      <c r="T1746">
        <v>1</v>
      </c>
      <c r="U1746" s="6">
        <v>588.53</v>
      </c>
      <c r="V1746" s="10">
        <v>0.1</v>
      </c>
      <c r="W1746" t="s">
        <v>1807</v>
      </c>
      <c r="X1746" s="6">
        <v>529.67700000000002</v>
      </c>
      <c r="AE1746"/>
    </row>
    <row r="1747" spans="1:31" x14ac:dyDescent="0.25">
      <c r="A1747" t="s">
        <v>3554</v>
      </c>
      <c r="B1747" t="str">
        <f>VLOOKUP(Table6[[#This Row],[Customer_ID]],Table1[[Customer_ID]:[Name]],2,FALSE)</f>
        <v>Misty Ferguson</v>
      </c>
      <c r="C1747" t="str">
        <f>VLOOKUP(Table6[[#This Row],[Customer_ID]],Table1[[Customer_ID]:[City]],5,FALSE)</f>
        <v>North Joseside</v>
      </c>
      <c r="D1747">
        <f>VLOOKUP(Table6[[#This Row],[Customer_ID]],Table1[],3,FALSE)</f>
        <v>58</v>
      </c>
      <c r="E1747" t="str">
        <f>VLOOKUP(Table6[[#This Row],[Customer_ID]],Table1[],4,FALSE)</f>
        <v>Male</v>
      </c>
      <c r="F1747" t="str">
        <f>VLOOKUP(Table6[[#This Row],[Customer_ID]],Table1[],6,FALSE)</f>
        <v>Connecticut</v>
      </c>
      <c r="G1747" t="str">
        <f>VLOOKUP(Table6[[#This Row],[Customer_ID]],Table1[],8,FALSE)</f>
        <v>Gold</v>
      </c>
      <c r="H1747" t="s">
        <v>906</v>
      </c>
      <c r="I1747" s="16">
        <v>45863</v>
      </c>
      <c r="J1747" t="s">
        <v>1651</v>
      </c>
      <c r="K1747" t="str">
        <f>VLOOKUP($J1747,'Product_Dim (2)'!$A$2:$G$101,{3,4,5,6},FALSE)</f>
        <v>Beauty</v>
      </c>
      <c r="L1747" t="str">
        <f>VLOOKUP($J1747,'Product_Dim (2)'!$A$2:$G$101,{4,5,6},FALSE)</f>
        <v>Fragrance</v>
      </c>
      <c r="M1747" s="6">
        <f t="array" ref="M1747">VLOOKUP($J1747,'Product_Dim (2)'!$A$2:$G$101,{6},FALSE)</f>
        <v>482.75</v>
      </c>
      <c r="N1747">
        <f>VLOOKUP($J1747,'Product_Dim (2)'!$A$2:$G$101,7,FALSE)</f>
        <v>444</v>
      </c>
      <c r="O1747" t="s">
        <v>1784</v>
      </c>
      <c r="P1747" t="str">
        <f>VLOOKUP($O1747,'Store_Dim (2)'!$A$2:$E$21,2,FALSE)</f>
        <v>Shelton PLC</v>
      </c>
      <c r="Q1747" t="str">
        <f>VLOOKUP(Table6[[#This Row],[Store_ID]],Table4[],3,FALSE)</f>
        <v>North</v>
      </c>
      <c r="R1747" t="str">
        <f>VLOOKUP(Table6[[#This Row],[Store_ID]],Table4[],4,FALSE)</f>
        <v>East Jenniferstad</v>
      </c>
      <c r="S1747" t="str">
        <f>VLOOKUP(Table6[[#This Row],[Store_ID]],Table4[],5,FALSE)</f>
        <v>Flagship</v>
      </c>
      <c r="T1747">
        <v>1</v>
      </c>
      <c r="U1747" s="6">
        <v>145.96</v>
      </c>
      <c r="V1747" s="10">
        <v>0.3</v>
      </c>
      <c r="W1747" t="s">
        <v>1807</v>
      </c>
      <c r="X1747" s="6">
        <v>102.172</v>
      </c>
      <c r="AE1747"/>
    </row>
    <row r="1748" spans="1:31" x14ac:dyDescent="0.25">
      <c r="A1748" t="s">
        <v>3555</v>
      </c>
      <c r="B1748" t="str">
        <f>VLOOKUP(Table6[[#This Row],[Customer_ID]],Table1[[Customer_ID]:[Name]],2,FALSE)</f>
        <v>Colleen Maynard</v>
      </c>
      <c r="C1748" t="str">
        <f>VLOOKUP(Table6[[#This Row],[Customer_ID]],Table1[[Customer_ID]:[City]],5,FALSE)</f>
        <v>Singletonmouth</v>
      </c>
      <c r="D1748">
        <f>VLOOKUP(Table6[[#This Row],[Customer_ID]],Table1[],3,FALSE)</f>
        <v>29</v>
      </c>
      <c r="E1748" t="str">
        <f>VLOOKUP(Table6[[#This Row],[Customer_ID]],Table1[],4,FALSE)</f>
        <v>Male</v>
      </c>
      <c r="F1748" t="str">
        <f>VLOOKUP(Table6[[#This Row],[Customer_ID]],Table1[],6,FALSE)</f>
        <v>Utah</v>
      </c>
      <c r="G1748" t="str">
        <f>VLOOKUP(Table6[[#This Row],[Customer_ID]],Table1[],8,FALSE)</f>
        <v>Gold</v>
      </c>
      <c r="H1748" t="s">
        <v>355</v>
      </c>
      <c r="I1748" s="16">
        <v>45573</v>
      </c>
      <c r="J1748" t="s">
        <v>1671</v>
      </c>
      <c r="K1748" t="str">
        <f>VLOOKUP($J1748,'Product_Dim (2)'!$A$2:$G$101,{3,4,5,6},FALSE)</f>
        <v>Home</v>
      </c>
      <c r="L1748" t="str">
        <f>VLOOKUP($J1748,'Product_Dim (2)'!$A$2:$G$101,{4,5,6},FALSE)</f>
        <v>Storage</v>
      </c>
      <c r="M1748" s="6">
        <f t="array" ref="M1748">VLOOKUP($J1748,'Product_Dim (2)'!$A$2:$G$101,{6},FALSE)</f>
        <v>138.05000000000001</v>
      </c>
      <c r="N1748">
        <f>VLOOKUP($J1748,'Product_Dim (2)'!$A$2:$G$101,7,FALSE)</f>
        <v>89</v>
      </c>
      <c r="O1748" t="s">
        <v>1752</v>
      </c>
      <c r="P1748" t="str">
        <f>VLOOKUP($O1748,'Store_Dim (2)'!$A$2:$E$21,2,FALSE)</f>
        <v>Alexander Group</v>
      </c>
      <c r="Q1748" t="str">
        <f>VLOOKUP(Table6[[#This Row],[Store_ID]],Table4[],3,FALSE)</f>
        <v>South</v>
      </c>
      <c r="R1748" t="str">
        <f>VLOOKUP(Table6[[#This Row],[Store_ID]],Table4[],4,FALSE)</f>
        <v>Port Sharon</v>
      </c>
      <c r="S1748" t="str">
        <f>VLOOKUP(Table6[[#This Row],[Store_ID]],Table4[],5,FALSE)</f>
        <v>Online</v>
      </c>
      <c r="T1748">
        <v>4</v>
      </c>
      <c r="U1748" s="6">
        <v>640.91</v>
      </c>
      <c r="V1748" s="10">
        <v>0.06</v>
      </c>
      <c r="W1748" t="s">
        <v>1807</v>
      </c>
      <c r="X1748" s="6">
        <v>2409.8216000000002</v>
      </c>
      <c r="AE1748"/>
    </row>
    <row r="1749" spans="1:31" x14ac:dyDescent="0.25">
      <c r="A1749" t="s">
        <v>3556</v>
      </c>
      <c r="B1749" t="str">
        <f>VLOOKUP(Table6[[#This Row],[Customer_ID]],Table1[[Customer_ID]:[Name]],2,FALSE)</f>
        <v>William Martin</v>
      </c>
      <c r="C1749" t="str">
        <f>VLOOKUP(Table6[[#This Row],[Customer_ID]],Table1[[Customer_ID]:[City]],5,FALSE)</f>
        <v>Ryanburgh</v>
      </c>
      <c r="D1749">
        <f>VLOOKUP(Table6[[#This Row],[Customer_ID]],Table1[],3,FALSE)</f>
        <v>19</v>
      </c>
      <c r="E1749" t="str">
        <f>VLOOKUP(Table6[[#This Row],[Customer_ID]],Table1[],4,FALSE)</f>
        <v>Male</v>
      </c>
      <c r="F1749" t="str">
        <f>VLOOKUP(Table6[[#This Row],[Customer_ID]],Table1[],6,FALSE)</f>
        <v>Connecticut</v>
      </c>
      <c r="G1749" t="str">
        <f>VLOOKUP(Table6[[#This Row],[Customer_ID]],Table1[],8,FALSE)</f>
        <v>Platinum</v>
      </c>
      <c r="H1749" t="s">
        <v>163</v>
      </c>
      <c r="I1749" s="16">
        <v>45792</v>
      </c>
      <c r="J1749" t="s">
        <v>1659</v>
      </c>
      <c r="K1749" t="str">
        <f>VLOOKUP($J1749,'Product_Dim (2)'!$A$2:$G$101,{3,4,5,6},FALSE)</f>
        <v>Beauty</v>
      </c>
      <c r="L1749" t="str">
        <f>VLOOKUP($J1749,'Product_Dim (2)'!$A$2:$G$101,{4,5,6},FALSE)</f>
        <v>Makeup</v>
      </c>
      <c r="M1749" s="6">
        <f t="array" ref="M1749">VLOOKUP($J1749,'Product_Dim (2)'!$A$2:$G$101,{6},FALSE)</f>
        <v>299.11</v>
      </c>
      <c r="N1749">
        <f>VLOOKUP($J1749,'Product_Dim (2)'!$A$2:$G$101,7,FALSE)</f>
        <v>118</v>
      </c>
      <c r="O1749" t="s">
        <v>1775</v>
      </c>
      <c r="P1749" t="str">
        <f>VLOOKUP($O1749,'Store_Dim (2)'!$A$2:$E$21,2,FALSE)</f>
        <v>Aguirre-Keller</v>
      </c>
      <c r="Q1749" t="str">
        <f>VLOOKUP(Table6[[#This Row],[Store_ID]],Table4[],3,FALSE)</f>
        <v>South</v>
      </c>
      <c r="R1749" t="str">
        <f>VLOOKUP(Table6[[#This Row],[Store_ID]],Table4[],4,FALSE)</f>
        <v>Lake Michael</v>
      </c>
      <c r="S1749" t="str">
        <f>VLOOKUP(Table6[[#This Row],[Store_ID]],Table4[],5,FALSE)</f>
        <v>Online</v>
      </c>
      <c r="T1749">
        <v>3</v>
      </c>
      <c r="U1749" s="6">
        <v>773.86</v>
      </c>
      <c r="V1749" s="10">
        <v>0.22</v>
      </c>
      <c r="W1749" t="s">
        <v>1807</v>
      </c>
      <c r="X1749" s="6">
        <v>1810.8324</v>
      </c>
      <c r="AE1749"/>
    </row>
    <row r="1750" spans="1:31" x14ac:dyDescent="0.25">
      <c r="A1750" t="s">
        <v>3557</v>
      </c>
      <c r="B1750" t="str">
        <f>VLOOKUP(Table6[[#This Row],[Customer_ID]],Table1[[Customer_ID]:[Name]],2,FALSE)</f>
        <v>Samantha Lee</v>
      </c>
      <c r="C1750" t="str">
        <f>VLOOKUP(Table6[[#This Row],[Customer_ID]],Table1[[Customer_ID]:[City]],5,FALSE)</f>
        <v>Port Anthony</v>
      </c>
      <c r="D1750">
        <f>VLOOKUP(Table6[[#This Row],[Customer_ID]],Table1[],3,FALSE)</f>
        <v>36</v>
      </c>
      <c r="E1750" t="str">
        <f>VLOOKUP(Table6[[#This Row],[Customer_ID]],Table1[],4,FALSE)</f>
        <v>Female</v>
      </c>
      <c r="F1750" t="str">
        <f>VLOOKUP(Table6[[#This Row],[Customer_ID]],Table1[],6,FALSE)</f>
        <v>Connecticut</v>
      </c>
      <c r="G1750" t="str">
        <f>VLOOKUP(Table6[[#This Row],[Customer_ID]],Table1[],8,FALSE)</f>
        <v>Bronze</v>
      </c>
      <c r="H1750" t="s">
        <v>1412</v>
      </c>
      <c r="I1750" s="16">
        <v>45744</v>
      </c>
      <c r="J1750" t="s">
        <v>1593</v>
      </c>
      <c r="K1750" t="str">
        <f>VLOOKUP($J1750,'Product_Dim (2)'!$A$2:$G$101,{3,4,5,6},FALSE)</f>
        <v>Sports</v>
      </c>
      <c r="L1750" t="str">
        <f>VLOOKUP($J1750,'Product_Dim (2)'!$A$2:$G$101,{4,5,6},FALSE)</f>
        <v>Team Sports</v>
      </c>
      <c r="M1750" s="6">
        <f t="array" ref="M1750">VLOOKUP($J1750,'Product_Dim (2)'!$A$2:$G$101,{6},FALSE)</f>
        <v>204.39</v>
      </c>
      <c r="N1750">
        <f>VLOOKUP($J1750,'Product_Dim (2)'!$A$2:$G$101,7,FALSE)</f>
        <v>281</v>
      </c>
      <c r="O1750" t="s">
        <v>1784</v>
      </c>
      <c r="P1750" t="str">
        <f>VLOOKUP($O1750,'Store_Dim (2)'!$A$2:$E$21,2,FALSE)</f>
        <v>Shelton PLC</v>
      </c>
      <c r="Q1750" t="str">
        <f>VLOOKUP(Table6[[#This Row],[Store_ID]],Table4[],3,FALSE)</f>
        <v>North</v>
      </c>
      <c r="R1750" t="str">
        <f>VLOOKUP(Table6[[#This Row],[Store_ID]],Table4[],4,FALSE)</f>
        <v>East Jenniferstad</v>
      </c>
      <c r="S1750" t="str">
        <f>VLOOKUP(Table6[[#This Row],[Store_ID]],Table4[],5,FALSE)</f>
        <v>Flagship</v>
      </c>
      <c r="T1750">
        <v>2</v>
      </c>
      <c r="U1750" s="6">
        <v>31.28</v>
      </c>
      <c r="V1750" s="10">
        <v>0.2</v>
      </c>
      <c r="W1750" t="s">
        <v>1812</v>
      </c>
      <c r="X1750" s="6">
        <v>50.048000000000002</v>
      </c>
      <c r="AE1750"/>
    </row>
    <row r="1751" spans="1:31" x14ac:dyDescent="0.25">
      <c r="A1751" t="s">
        <v>3558</v>
      </c>
      <c r="B1751" t="str">
        <f>VLOOKUP(Table6[[#This Row],[Customer_ID]],Table1[[Customer_ID]:[Name]],2,FALSE)</f>
        <v>James Orozco</v>
      </c>
      <c r="C1751" t="str">
        <f>VLOOKUP(Table6[[#This Row],[Customer_ID]],Table1[[Customer_ID]:[City]],5,FALSE)</f>
        <v>Simpsonfort</v>
      </c>
      <c r="D1751">
        <f>VLOOKUP(Table6[[#This Row],[Customer_ID]],Table1[],3,FALSE)</f>
        <v>37</v>
      </c>
      <c r="E1751" t="str">
        <f>VLOOKUP(Table6[[#This Row],[Customer_ID]],Table1[],4,FALSE)</f>
        <v>Female</v>
      </c>
      <c r="F1751" t="str">
        <f>VLOOKUP(Table6[[#This Row],[Customer_ID]],Table1[],6,FALSE)</f>
        <v>Maine</v>
      </c>
      <c r="G1751" t="str">
        <f>VLOOKUP(Table6[[#This Row],[Customer_ID]],Table1[],8,FALSE)</f>
        <v>Gold</v>
      </c>
      <c r="H1751" t="s">
        <v>1153</v>
      </c>
      <c r="I1751" s="16">
        <v>45842</v>
      </c>
      <c r="J1751" t="s">
        <v>1695</v>
      </c>
      <c r="K1751" t="str">
        <f>VLOOKUP($J1751,'Product_Dim (2)'!$A$2:$G$101,{3,4,5,6},FALSE)</f>
        <v>Sports</v>
      </c>
      <c r="L1751" t="str">
        <f>VLOOKUP($J1751,'Product_Dim (2)'!$A$2:$G$101,{4,5,6},FALSE)</f>
        <v>Fitness</v>
      </c>
      <c r="M1751" s="6">
        <f t="array" ref="M1751">VLOOKUP($J1751,'Product_Dim (2)'!$A$2:$G$101,{6},FALSE)</f>
        <v>152.91999999999999</v>
      </c>
      <c r="N1751">
        <f>VLOOKUP($J1751,'Product_Dim (2)'!$A$2:$G$101,7,FALSE)</f>
        <v>281</v>
      </c>
      <c r="O1751" t="s">
        <v>1759</v>
      </c>
      <c r="P1751" t="str">
        <f>VLOOKUP($O1751,'Store_Dim (2)'!$A$2:$E$21,2,FALSE)</f>
        <v>Benson-Elliott</v>
      </c>
      <c r="Q1751" t="str">
        <f>VLOOKUP(Table6[[#This Row],[Store_ID]],Table4[],3,FALSE)</f>
        <v>East</v>
      </c>
      <c r="R1751" t="str">
        <f>VLOOKUP(Table6[[#This Row],[Store_ID]],Table4[],4,FALSE)</f>
        <v>Port Josephberg</v>
      </c>
      <c r="S1751" t="str">
        <f>VLOOKUP(Table6[[#This Row],[Store_ID]],Table4[],5,FALSE)</f>
        <v>Online</v>
      </c>
      <c r="T1751">
        <v>4</v>
      </c>
      <c r="U1751" s="6">
        <v>389.22</v>
      </c>
      <c r="V1751" s="10">
        <v>0.18</v>
      </c>
      <c r="W1751" t="s">
        <v>1807</v>
      </c>
      <c r="X1751" s="6">
        <v>1276.6415999999999</v>
      </c>
      <c r="AE1751"/>
    </row>
    <row r="1752" spans="1:31" x14ac:dyDescent="0.25">
      <c r="A1752" t="s">
        <v>3559</v>
      </c>
      <c r="B1752" t="str">
        <f>VLOOKUP(Table6[[#This Row],[Customer_ID]],Table1[[Customer_ID]:[Name]],2,FALSE)</f>
        <v>Laura Alvarez</v>
      </c>
      <c r="C1752" t="str">
        <f>VLOOKUP(Table6[[#This Row],[Customer_ID]],Table1[[Customer_ID]:[City]],5,FALSE)</f>
        <v>Lawsonhaven</v>
      </c>
      <c r="D1752">
        <f>VLOOKUP(Table6[[#This Row],[Customer_ID]],Table1[],3,FALSE)</f>
        <v>49</v>
      </c>
      <c r="E1752" t="str">
        <f>VLOOKUP(Table6[[#This Row],[Customer_ID]],Table1[],4,FALSE)</f>
        <v>Female</v>
      </c>
      <c r="F1752" t="str">
        <f>VLOOKUP(Table6[[#This Row],[Customer_ID]],Table1[],6,FALSE)</f>
        <v>Washington</v>
      </c>
      <c r="G1752" t="str">
        <f>VLOOKUP(Table6[[#This Row],[Customer_ID]],Table1[],8,FALSE)</f>
        <v>Platinum</v>
      </c>
      <c r="H1752" t="s">
        <v>71</v>
      </c>
      <c r="I1752" s="16">
        <v>45502</v>
      </c>
      <c r="J1752" t="s">
        <v>1659</v>
      </c>
      <c r="K1752" t="str">
        <f>VLOOKUP($J1752,'Product_Dim (2)'!$A$2:$G$101,{3,4,5,6},FALSE)</f>
        <v>Beauty</v>
      </c>
      <c r="L1752" t="str">
        <f>VLOOKUP($J1752,'Product_Dim (2)'!$A$2:$G$101,{4,5,6},FALSE)</f>
        <v>Makeup</v>
      </c>
      <c r="M1752" s="6">
        <f t="array" ref="M1752">VLOOKUP($J1752,'Product_Dim (2)'!$A$2:$G$101,{6},FALSE)</f>
        <v>299.11</v>
      </c>
      <c r="N1752">
        <f>VLOOKUP($J1752,'Product_Dim (2)'!$A$2:$G$101,7,FALSE)</f>
        <v>118</v>
      </c>
      <c r="O1752" t="s">
        <v>1784</v>
      </c>
      <c r="P1752" t="str">
        <f>VLOOKUP($O1752,'Store_Dim (2)'!$A$2:$E$21,2,FALSE)</f>
        <v>Shelton PLC</v>
      </c>
      <c r="Q1752" t="str">
        <f>VLOOKUP(Table6[[#This Row],[Store_ID]],Table4[],3,FALSE)</f>
        <v>North</v>
      </c>
      <c r="R1752" t="str">
        <f>VLOOKUP(Table6[[#This Row],[Store_ID]],Table4[],4,FALSE)</f>
        <v>East Jenniferstad</v>
      </c>
      <c r="S1752" t="str">
        <f>VLOOKUP(Table6[[#This Row],[Store_ID]],Table4[],5,FALSE)</f>
        <v>Flagship</v>
      </c>
      <c r="T1752">
        <v>3</v>
      </c>
      <c r="U1752" s="6">
        <v>543.44000000000005</v>
      </c>
      <c r="V1752" s="10">
        <v>0.13</v>
      </c>
      <c r="W1752" t="s">
        <v>1809</v>
      </c>
      <c r="X1752" s="6">
        <v>1418.3784000000001</v>
      </c>
      <c r="AE1752"/>
    </row>
    <row r="1753" spans="1:31" x14ac:dyDescent="0.25">
      <c r="A1753" t="s">
        <v>3560</v>
      </c>
      <c r="B1753" t="str">
        <f>VLOOKUP(Table6[[#This Row],[Customer_ID]],Table1[[Customer_ID]:[Name]],2,FALSE)</f>
        <v>Christopher David</v>
      </c>
      <c r="C1753" t="str">
        <f>VLOOKUP(Table6[[#This Row],[Customer_ID]],Table1[[Customer_ID]:[City]],5,FALSE)</f>
        <v>Karenmouth</v>
      </c>
      <c r="D1753">
        <f>VLOOKUP(Table6[[#This Row],[Customer_ID]],Table1[],3,FALSE)</f>
        <v>42</v>
      </c>
      <c r="E1753" t="str">
        <f>VLOOKUP(Table6[[#This Row],[Customer_ID]],Table1[],4,FALSE)</f>
        <v>Male</v>
      </c>
      <c r="F1753" t="str">
        <f>VLOOKUP(Table6[[#This Row],[Customer_ID]],Table1[],6,FALSE)</f>
        <v>Massachusetts</v>
      </c>
      <c r="G1753" t="str">
        <f>VLOOKUP(Table6[[#This Row],[Customer_ID]],Table1[],8,FALSE)</f>
        <v>Silver</v>
      </c>
      <c r="H1753" t="s">
        <v>814</v>
      </c>
      <c r="I1753" s="16">
        <v>45296</v>
      </c>
      <c r="J1753" t="s">
        <v>1725</v>
      </c>
      <c r="K1753" t="str">
        <f>VLOOKUP($J1753,'Product_Dim (2)'!$A$2:$G$101,{3,4,5,6},FALSE)</f>
        <v>Sports</v>
      </c>
      <c r="L1753" t="str">
        <f>VLOOKUP($J1753,'Product_Dim (2)'!$A$2:$G$101,{4,5,6},FALSE)</f>
        <v>Team Sports</v>
      </c>
      <c r="M1753" s="6">
        <f t="array" ref="M1753">VLOOKUP($J1753,'Product_Dim (2)'!$A$2:$G$101,{6},FALSE)</f>
        <v>245.98</v>
      </c>
      <c r="N1753">
        <f>VLOOKUP($J1753,'Product_Dim (2)'!$A$2:$G$101,7,FALSE)</f>
        <v>471</v>
      </c>
      <c r="O1753" t="s">
        <v>1796</v>
      </c>
      <c r="P1753" t="str">
        <f>VLOOKUP($O1753,'Store_Dim (2)'!$A$2:$E$21,2,FALSE)</f>
        <v>Mann-Austin</v>
      </c>
      <c r="Q1753" t="str">
        <f>VLOOKUP(Table6[[#This Row],[Store_ID]],Table4[],3,FALSE)</f>
        <v>East</v>
      </c>
      <c r="R1753" t="str">
        <f>VLOOKUP(Table6[[#This Row],[Store_ID]],Table4[],4,FALSE)</f>
        <v>Vasquezborough</v>
      </c>
      <c r="S1753" t="str">
        <f>VLOOKUP(Table6[[#This Row],[Store_ID]],Table4[],5,FALSE)</f>
        <v>Online</v>
      </c>
      <c r="T1753">
        <v>4</v>
      </c>
      <c r="U1753" s="6">
        <v>715.42</v>
      </c>
      <c r="V1753" s="10">
        <v>0.28999999999999998</v>
      </c>
      <c r="W1753" t="s">
        <v>1809</v>
      </c>
      <c r="X1753" s="6">
        <v>2031.7927999999999</v>
      </c>
      <c r="AE1753"/>
    </row>
    <row r="1754" spans="1:31" x14ac:dyDescent="0.25">
      <c r="A1754" t="s">
        <v>3561</v>
      </c>
      <c r="B1754" t="str">
        <f>VLOOKUP(Table6[[#This Row],[Customer_ID]],Table1[[Customer_ID]:[Name]],2,FALSE)</f>
        <v>Sarah Rodgers</v>
      </c>
      <c r="C1754" t="str">
        <f>VLOOKUP(Table6[[#This Row],[Customer_ID]],Table1[[Customer_ID]:[City]],5,FALSE)</f>
        <v>New Julia</v>
      </c>
      <c r="D1754">
        <f>VLOOKUP(Table6[[#This Row],[Customer_ID]],Table1[],3,FALSE)</f>
        <v>23</v>
      </c>
      <c r="E1754" t="str">
        <f>VLOOKUP(Table6[[#This Row],[Customer_ID]],Table1[],4,FALSE)</f>
        <v>Female</v>
      </c>
      <c r="F1754" t="str">
        <f>VLOOKUP(Table6[[#This Row],[Customer_ID]],Table1[],6,FALSE)</f>
        <v>West Virginia</v>
      </c>
      <c r="G1754" t="str">
        <f>VLOOKUP(Table6[[#This Row],[Customer_ID]],Table1[],8,FALSE)</f>
        <v>Gold</v>
      </c>
      <c r="H1754" t="s">
        <v>192</v>
      </c>
      <c r="I1754" s="16">
        <v>45886</v>
      </c>
      <c r="J1754" t="s">
        <v>1555</v>
      </c>
      <c r="K1754" t="str">
        <f>VLOOKUP($J1754,'Product_Dim (2)'!$A$2:$G$101,{3,4,5,6},FALSE)</f>
        <v>Beauty</v>
      </c>
      <c r="L1754" t="str">
        <f>VLOOKUP($J1754,'Product_Dim (2)'!$A$2:$G$101,{4,5,6},FALSE)</f>
        <v>Haircare</v>
      </c>
      <c r="M1754" s="6">
        <f t="array" ref="M1754">VLOOKUP($J1754,'Product_Dim (2)'!$A$2:$G$101,{6},FALSE)</f>
        <v>115.82</v>
      </c>
      <c r="N1754">
        <f>VLOOKUP($J1754,'Product_Dim (2)'!$A$2:$G$101,7,FALSE)</f>
        <v>460</v>
      </c>
      <c r="O1754" t="s">
        <v>1752</v>
      </c>
      <c r="P1754" t="str">
        <f>VLOOKUP($O1754,'Store_Dim (2)'!$A$2:$E$21,2,FALSE)</f>
        <v>Alexander Group</v>
      </c>
      <c r="Q1754" t="str">
        <f>VLOOKUP(Table6[[#This Row],[Store_ID]],Table4[],3,FALSE)</f>
        <v>South</v>
      </c>
      <c r="R1754" t="str">
        <f>VLOOKUP(Table6[[#This Row],[Store_ID]],Table4[],4,FALSE)</f>
        <v>Port Sharon</v>
      </c>
      <c r="S1754" t="str">
        <f>VLOOKUP(Table6[[#This Row],[Store_ID]],Table4[],5,FALSE)</f>
        <v>Online</v>
      </c>
      <c r="T1754">
        <v>4</v>
      </c>
      <c r="U1754" s="6">
        <v>676.14</v>
      </c>
      <c r="V1754" s="10">
        <v>0.11</v>
      </c>
      <c r="W1754" t="s">
        <v>1812</v>
      </c>
      <c r="X1754" s="6">
        <v>2407.0583999999999</v>
      </c>
      <c r="AE1754"/>
    </row>
    <row r="1755" spans="1:31" x14ac:dyDescent="0.25">
      <c r="A1755" t="s">
        <v>3562</v>
      </c>
      <c r="B1755" t="str">
        <f>VLOOKUP(Table6[[#This Row],[Customer_ID]],Table1[[Customer_ID]:[Name]],2,FALSE)</f>
        <v>Jamie Yoder</v>
      </c>
      <c r="C1755" t="str">
        <f>VLOOKUP(Table6[[#This Row],[Customer_ID]],Table1[[Customer_ID]:[City]],5,FALSE)</f>
        <v>New Gabrielleville</v>
      </c>
      <c r="D1755">
        <f>VLOOKUP(Table6[[#This Row],[Customer_ID]],Table1[],3,FALSE)</f>
        <v>43</v>
      </c>
      <c r="E1755" t="str">
        <f>VLOOKUP(Table6[[#This Row],[Customer_ID]],Table1[],4,FALSE)</f>
        <v>Male</v>
      </c>
      <c r="F1755" t="str">
        <f>VLOOKUP(Table6[[#This Row],[Customer_ID]],Table1[],6,FALSE)</f>
        <v>Wisconsin</v>
      </c>
      <c r="G1755" t="str">
        <f>VLOOKUP(Table6[[#This Row],[Customer_ID]],Table1[],8,FALSE)</f>
        <v>Platinum</v>
      </c>
      <c r="H1755" t="s">
        <v>316</v>
      </c>
      <c r="I1755" s="16">
        <v>45425</v>
      </c>
      <c r="J1755" t="s">
        <v>1609</v>
      </c>
      <c r="K1755" t="str">
        <f>VLOOKUP($J1755,'Product_Dim (2)'!$A$2:$G$101,{3,4,5,6},FALSE)</f>
        <v>Electronics</v>
      </c>
      <c r="L1755" t="str">
        <f>VLOOKUP($J1755,'Product_Dim (2)'!$A$2:$G$101,{4,5,6},FALSE)</f>
        <v>Mobile</v>
      </c>
      <c r="M1755" s="6">
        <f t="array" ref="M1755">VLOOKUP($J1755,'Product_Dim (2)'!$A$2:$G$101,{6},FALSE)</f>
        <v>326.06</v>
      </c>
      <c r="N1755">
        <f>VLOOKUP($J1755,'Product_Dim (2)'!$A$2:$G$101,7,FALSE)</f>
        <v>301</v>
      </c>
      <c r="O1755" t="s">
        <v>1740</v>
      </c>
      <c r="P1755" t="str">
        <f>VLOOKUP($O1755,'Store_Dim (2)'!$A$2:$E$21,2,FALSE)</f>
        <v>Martinez, Adkins and Johnson</v>
      </c>
      <c r="Q1755" t="str">
        <f>VLOOKUP(Table6[[#This Row],[Store_ID]],Table4[],3,FALSE)</f>
        <v>North</v>
      </c>
      <c r="R1755" t="str">
        <f>VLOOKUP(Table6[[#This Row],[Store_ID]],Table4[],4,FALSE)</f>
        <v>Danielmouth</v>
      </c>
      <c r="S1755" t="str">
        <f>VLOOKUP(Table6[[#This Row],[Store_ID]],Table4[],5,FALSE)</f>
        <v>Flagship</v>
      </c>
      <c r="T1755">
        <v>4</v>
      </c>
      <c r="U1755" s="6">
        <v>352.72</v>
      </c>
      <c r="V1755" s="10">
        <v>0.25</v>
      </c>
      <c r="W1755" t="s">
        <v>1807</v>
      </c>
      <c r="X1755" s="6">
        <v>1058.1600000000001</v>
      </c>
      <c r="AE1755"/>
    </row>
    <row r="1756" spans="1:31" x14ac:dyDescent="0.25">
      <c r="A1756" t="s">
        <v>3563</v>
      </c>
      <c r="B1756" t="str">
        <f>VLOOKUP(Table6[[#This Row],[Customer_ID]],Table1[[Customer_ID]:[Name]],2,FALSE)</f>
        <v>Teresa Stokes</v>
      </c>
      <c r="C1756" t="str">
        <f>VLOOKUP(Table6[[#This Row],[Customer_ID]],Table1[[Customer_ID]:[City]],5,FALSE)</f>
        <v>New William</v>
      </c>
      <c r="D1756">
        <f>VLOOKUP(Table6[[#This Row],[Customer_ID]],Table1[],3,FALSE)</f>
        <v>41</v>
      </c>
      <c r="E1756" t="str">
        <f>VLOOKUP(Table6[[#This Row],[Customer_ID]],Table1[],4,FALSE)</f>
        <v>Female</v>
      </c>
      <c r="F1756" t="str">
        <f>VLOOKUP(Table6[[#This Row],[Customer_ID]],Table1[],6,FALSE)</f>
        <v>Iowa</v>
      </c>
      <c r="G1756" t="str">
        <f>VLOOKUP(Table6[[#This Row],[Customer_ID]],Table1[],8,FALSE)</f>
        <v>Platinum</v>
      </c>
      <c r="H1756" t="s">
        <v>568</v>
      </c>
      <c r="I1756" s="16">
        <v>45797</v>
      </c>
      <c r="J1756" t="s">
        <v>1553</v>
      </c>
      <c r="K1756" t="str">
        <f>VLOOKUP($J1756,'Product_Dim (2)'!$A$2:$G$101,{3,4,5,6},FALSE)</f>
        <v>Electronics</v>
      </c>
      <c r="L1756" t="str">
        <f>VLOOKUP($J1756,'Product_Dim (2)'!$A$2:$G$101,{4,5,6},FALSE)</f>
        <v>Accessories</v>
      </c>
      <c r="M1756" s="6">
        <f t="array" ref="M1756">VLOOKUP($J1756,'Product_Dim (2)'!$A$2:$G$101,{6},FALSE)</f>
        <v>449.4</v>
      </c>
      <c r="N1756">
        <f>VLOOKUP($J1756,'Product_Dim (2)'!$A$2:$G$101,7,FALSE)</f>
        <v>274.7</v>
      </c>
      <c r="O1756" t="s">
        <v>1777</v>
      </c>
      <c r="P1756" t="str">
        <f>VLOOKUP($O1756,'Store_Dim (2)'!$A$2:$E$21,2,FALSE)</f>
        <v>Thomas, Bridges and Harris</v>
      </c>
      <c r="Q1756" t="str">
        <f>VLOOKUP(Table6[[#This Row],[Store_ID]],Table4[],3,FALSE)</f>
        <v>North</v>
      </c>
      <c r="R1756" t="str">
        <f>VLOOKUP(Table6[[#This Row],[Store_ID]],Table4[],4,FALSE)</f>
        <v>Sabrinatown</v>
      </c>
      <c r="S1756" t="str">
        <f>VLOOKUP(Table6[[#This Row],[Store_ID]],Table4[],5,FALSE)</f>
        <v>Online</v>
      </c>
      <c r="T1756">
        <v>1</v>
      </c>
      <c r="U1756" s="6">
        <v>470.18</v>
      </c>
      <c r="V1756" s="10">
        <v>0.19</v>
      </c>
      <c r="W1756" t="s">
        <v>1809</v>
      </c>
      <c r="X1756" s="6">
        <v>380.84580000000011</v>
      </c>
      <c r="AE1756"/>
    </row>
    <row r="1757" spans="1:31" x14ac:dyDescent="0.25">
      <c r="A1757" t="s">
        <v>3564</v>
      </c>
      <c r="B1757" t="str">
        <f>VLOOKUP(Table6[[#This Row],[Customer_ID]],Table1[[Customer_ID]:[Name]],2,FALSE)</f>
        <v>Timothy Sanders</v>
      </c>
      <c r="C1757" t="str">
        <f>VLOOKUP(Table6[[#This Row],[Customer_ID]],Table1[[Customer_ID]:[City]],5,FALSE)</f>
        <v>Aaronmouth</v>
      </c>
      <c r="D1757">
        <f>VLOOKUP(Table6[[#This Row],[Customer_ID]],Table1[],3,FALSE)</f>
        <v>29</v>
      </c>
      <c r="E1757" t="str">
        <f>VLOOKUP(Table6[[#This Row],[Customer_ID]],Table1[],4,FALSE)</f>
        <v>Male</v>
      </c>
      <c r="F1757" t="str">
        <f>VLOOKUP(Table6[[#This Row],[Customer_ID]],Table1[],6,FALSE)</f>
        <v>Florida</v>
      </c>
      <c r="G1757" t="str">
        <f>VLOOKUP(Table6[[#This Row],[Customer_ID]],Table1[],8,FALSE)</f>
        <v>Bronze</v>
      </c>
      <c r="H1757" t="s">
        <v>734</v>
      </c>
      <c r="I1757" s="16">
        <v>45898</v>
      </c>
      <c r="J1757" t="s">
        <v>1663</v>
      </c>
      <c r="K1757" t="str">
        <f>VLOOKUP($J1757,'Product_Dim (2)'!$A$2:$G$101,{3,4,5,6},FALSE)</f>
        <v>Beauty</v>
      </c>
      <c r="L1757" t="str">
        <f>VLOOKUP($J1757,'Product_Dim (2)'!$A$2:$G$101,{4,5,6},FALSE)</f>
        <v>Haircare</v>
      </c>
      <c r="M1757" s="6">
        <f t="array" ref="M1757">VLOOKUP($J1757,'Product_Dim (2)'!$A$2:$G$101,{6},FALSE)</f>
        <v>340.39</v>
      </c>
      <c r="N1757">
        <f>VLOOKUP($J1757,'Product_Dim (2)'!$A$2:$G$101,7,FALSE)</f>
        <v>177</v>
      </c>
      <c r="O1757" t="s">
        <v>1775</v>
      </c>
      <c r="P1757" t="str">
        <f>VLOOKUP($O1757,'Store_Dim (2)'!$A$2:$E$21,2,FALSE)</f>
        <v>Aguirre-Keller</v>
      </c>
      <c r="Q1757" t="str">
        <f>VLOOKUP(Table6[[#This Row],[Store_ID]],Table4[],3,FALSE)</f>
        <v>South</v>
      </c>
      <c r="R1757" t="str">
        <f>VLOOKUP(Table6[[#This Row],[Store_ID]],Table4[],4,FALSE)</f>
        <v>Lake Michael</v>
      </c>
      <c r="S1757" t="str">
        <f>VLOOKUP(Table6[[#This Row],[Store_ID]],Table4[],5,FALSE)</f>
        <v>Online</v>
      </c>
      <c r="T1757">
        <v>1</v>
      </c>
      <c r="U1757" s="6">
        <v>891.79</v>
      </c>
      <c r="V1757" s="10">
        <v>0.03</v>
      </c>
      <c r="W1757" t="s">
        <v>1807</v>
      </c>
      <c r="X1757" s="6">
        <v>865.03629999999998</v>
      </c>
      <c r="AE1757"/>
    </row>
    <row r="1758" spans="1:31" x14ac:dyDescent="0.25">
      <c r="A1758" t="s">
        <v>3565</v>
      </c>
      <c r="B1758" t="str">
        <f>VLOOKUP(Table6[[#This Row],[Customer_ID]],Table1[[Customer_ID]:[Name]],2,FALSE)</f>
        <v>Sherry Cabrera</v>
      </c>
      <c r="C1758" t="str">
        <f>VLOOKUP(Table6[[#This Row],[Customer_ID]],Table1[[Customer_ID]:[City]],5,FALSE)</f>
        <v>Shannonview</v>
      </c>
      <c r="D1758">
        <f>VLOOKUP(Table6[[#This Row],[Customer_ID]],Table1[],3,FALSE)</f>
        <v>55</v>
      </c>
      <c r="E1758" t="str">
        <f>VLOOKUP(Table6[[#This Row],[Customer_ID]],Table1[],4,FALSE)</f>
        <v>Male</v>
      </c>
      <c r="F1758" t="str">
        <f>VLOOKUP(Table6[[#This Row],[Customer_ID]],Table1[],6,FALSE)</f>
        <v>Pennsylvania</v>
      </c>
      <c r="G1758" t="str">
        <f>VLOOKUP(Table6[[#This Row],[Customer_ID]],Table1[],8,FALSE)</f>
        <v>Silver</v>
      </c>
      <c r="H1758" t="s">
        <v>1080</v>
      </c>
      <c r="I1758" s="16">
        <v>45390</v>
      </c>
      <c r="J1758" t="s">
        <v>1709</v>
      </c>
      <c r="K1758" t="str">
        <f>VLOOKUP($J1758,'Product_Dim (2)'!$A$2:$G$101,{3,4,5,6},FALSE)</f>
        <v>Beauty</v>
      </c>
      <c r="L1758" t="str">
        <f>VLOOKUP($J1758,'Product_Dim (2)'!$A$2:$G$101,{4,5,6},FALSE)</f>
        <v>Makeup</v>
      </c>
      <c r="M1758" s="6">
        <f t="array" ref="M1758">VLOOKUP($J1758,'Product_Dim (2)'!$A$2:$G$101,{6},FALSE)</f>
        <v>183.04</v>
      </c>
      <c r="N1758">
        <f>VLOOKUP($J1758,'Product_Dim (2)'!$A$2:$G$101,7,FALSE)</f>
        <v>457</v>
      </c>
      <c r="O1758" t="s">
        <v>1790</v>
      </c>
      <c r="P1758" t="str">
        <f>VLOOKUP($O1758,'Store_Dim (2)'!$A$2:$E$21,2,FALSE)</f>
        <v>Holloway Ltd</v>
      </c>
      <c r="Q1758" t="str">
        <f>VLOOKUP(Table6[[#This Row],[Store_ID]],Table4[],3,FALSE)</f>
        <v>North</v>
      </c>
      <c r="R1758" t="str">
        <f>VLOOKUP(Table6[[#This Row],[Store_ID]],Table4[],4,FALSE)</f>
        <v>Bensonhaven</v>
      </c>
      <c r="S1758" t="str">
        <f>VLOOKUP(Table6[[#This Row],[Store_ID]],Table4[],5,FALSE)</f>
        <v>Flagship</v>
      </c>
      <c r="T1758">
        <v>2</v>
      </c>
      <c r="U1758" s="6">
        <v>433.07</v>
      </c>
      <c r="V1758" s="10">
        <v>0.25</v>
      </c>
      <c r="W1758" t="s">
        <v>1812</v>
      </c>
      <c r="X1758" s="6">
        <v>649.60500000000002</v>
      </c>
      <c r="AE1758"/>
    </row>
    <row r="1759" spans="1:31" x14ac:dyDescent="0.25">
      <c r="A1759" t="s">
        <v>3566</v>
      </c>
      <c r="B1759" t="str">
        <f>VLOOKUP(Table6[[#This Row],[Customer_ID]],Table1[[Customer_ID]:[Name]],2,FALSE)</f>
        <v>Kenneth Lambert</v>
      </c>
      <c r="C1759" t="str">
        <f>VLOOKUP(Table6[[#This Row],[Customer_ID]],Table1[[Customer_ID]:[City]],5,FALSE)</f>
        <v>North Kathryn</v>
      </c>
      <c r="D1759">
        <f>VLOOKUP(Table6[[#This Row],[Customer_ID]],Table1[],3,FALSE)</f>
        <v>55</v>
      </c>
      <c r="E1759" t="str">
        <f>VLOOKUP(Table6[[#This Row],[Customer_ID]],Table1[],4,FALSE)</f>
        <v>Female</v>
      </c>
      <c r="F1759" t="str">
        <f>VLOOKUP(Table6[[#This Row],[Customer_ID]],Table1[],6,FALSE)</f>
        <v>Kansas</v>
      </c>
      <c r="G1759" t="str">
        <f>VLOOKUP(Table6[[#This Row],[Customer_ID]],Table1[],8,FALSE)</f>
        <v>Platinum</v>
      </c>
      <c r="H1759" t="s">
        <v>59</v>
      </c>
      <c r="I1759" s="16">
        <v>45355</v>
      </c>
      <c r="J1759" t="s">
        <v>1663</v>
      </c>
      <c r="K1759" t="str">
        <f>VLOOKUP($J1759,'Product_Dim (2)'!$A$2:$G$101,{3,4,5,6},FALSE)</f>
        <v>Beauty</v>
      </c>
      <c r="L1759" t="str">
        <f>VLOOKUP($J1759,'Product_Dim (2)'!$A$2:$G$101,{4,5,6},FALSE)</f>
        <v>Haircare</v>
      </c>
      <c r="M1759" s="6">
        <f t="array" ref="M1759">VLOOKUP($J1759,'Product_Dim (2)'!$A$2:$G$101,{6},FALSE)</f>
        <v>340.39</v>
      </c>
      <c r="N1759">
        <f>VLOOKUP($J1759,'Product_Dim (2)'!$A$2:$G$101,7,FALSE)</f>
        <v>177</v>
      </c>
      <c r="O1759" t="s">
        <v>1796</v>
      </c>
      <c r="P1759" t="str">
        <f>VLOOKUP($O1759,'Store_Dim (2)'!$A$2:$E$21,2,FALSE)</f>
        <v>Mann-Austin</v>
      </c>
      <c r="Q1759" t="str">
        <f>VLOOKUP(Table6[[#This Row],[Store_ID]],Table4[],3,FALSE)</f>
        <v>East</v>
      </c>
      <c r="R1759" t="str">
        <f>VLOOKUP(Table6[[#This Row],[Store_ID]],Table4[],4,FALSE)</f>
        <v>Vasquezborough</v>
      </c>
      <c r="S1759" t="str">
        <f>VLOOKUP(Table6[[#This Row],[Store_ID]],Table4[],5,FALSE)</f>
        <v>Online</v>
      </c>
      <c r="T1759">
        <v>3</v>
      </c>
      <c r="U1759" s="6">
        <v>626.71</v>
      </c>
      <c r="V1759" s="10">
        <v>7.0000000000000007E-2</v>
      </c>
      <c r="W1759" t="s">
        <v>1812</v>
      </c>
      <c r="X1759" s="6">
        <v>1748.5209</v>
      </c>
      <c r="AE1759"/>
    </row>
    <row r="1760" spans="1:31" x14ac:dyDescent="0.25">
      <c r="A1760" t="s">
        <v>3567</v>
      </c>
      <c r="B1760" t="str">
        <f>VLOOKUP(Table6[[#This Row],[Customer_ID]],Table1[[Customer_ID]:[Name]],2,FALSE)</f>
        <v>Nathan Campbell</v>
      </c>
      <c r="C1760" t="str">
        <f>VLOOKUP(Table6[[#This Row],[Customer_ID]],Table1[[Customer_ID]:[City]],5,FALSE)</f>
        <v>Rodrigueztown</v>
      </c>
      <c r="D1760">
        <f>VLOOKUP(Table6[[#This Row],[Customer_ID]],Table1[],3,FALSE)</f>
        <v>37</v>
      </c>
      <c r="E1760" t="str">
        <f>VLOOKUP(Table6[[#This Row],[Customer_ID]],Table1[],4,FALSE)</f>
        <v>Male</v>
      </c>
      <c r="F1760" t="str">
        <f>VLOOKUP(Table6[[#This Row],[Customer_ID]],Table1[],6,FALSE)</f>
        <v>Oklahoma</v>
      </c>
      <c r="G1760" t="str">
        <f>VLOOKUP(Table6[[#This Row],[Customer_ID]],Table1[],8,FALSE)</f>
        <v>Gold</v>
      </c>
      <c r="H1760" t="s">
        <v>275</v>
      </c>
      <c r="I1760" s="16">
        <v>45916</v>
      </c>
      <c r="J1760" t="s">
        <v>1603</v>
      </c>
      <c r="K1760" t="str">
        <f>VLOOKUP($J1760,'Product_Dim (2)'!$A$2:$G$101,{3,4,5,6},FALSE)</f>
        <v>Clothing</v>
      </c>
      <c r="L1760" t="str">
        <f>VLOOKUP($J1760,'Product_Dim (2)'!$A$2:$G$101,{4,5,6},FALSE)</f>
        <v>Tops</v>
      </c>
      <c r="M1760" s="6">
        <f t="array" ref="M1760">VLOOKUP($J1760,'Product_Dim (2)'!$A$2:$G$101,{6},FALSE)</f>
        <v>223.43</v>
      </c>
      <c r="N1760">
        <f>VLOOKUP($J1760,'Product_Dim (2)'!$A$2:$G$101,7,FALSE)</f>
        <v>154</v>
      </c>
      <c r="O1760" t="s">
        <v>1735</v>
      </c>
      <c r="P1760" t="str">
        <f>VLOOKUP($O1760,'Store_Dim (2)'!$A$2:$E$21,2,FALSE)</f>
        <v>Rivera-Warner</v>
      </c>
      <c r="Q1760" t="str">
        <f>VLOOKUP(Table6[[#This Row],[Store_ID]],Table4[],3,FALSE)</f>
        <v>East</v>
      </c>
      <c r="R1760" t="str">
        <f>VLOOKUP(Table6[[#This Row],[Store_ID]],Table4[],4,FALSE)</f>
        <v>Washingtonfurt</v>
      </c>
      <c r="S1760" t="str">
        <f>VLOOKUP(Table6[[#This Row],[Store_ID]],Table4[],5,FALSE)</f>
        <v>Flagship</v>
      </c>
      <c r="T1760">
        <v>2</v>
      </c>
      <c r="U1760" s="6">
        <v>324.18</v>
      </c>
      <c r="V1760" s="10">
        <v>0.06</v>
      </c>
      <c r="W1760" t="s">
        <v>1812</v>
      </c>
      <c r="X1760" s="6">
        <v>609.45839999999998</v>
      </c>
      <c r="AE1760"/>
    </row>
    <row r="1761" spans="1:31" x14ac:dyDescent="0.25">
      <c r="A1761" t="s">
        <v>3568</v>
      </c>
      <c r="B1761" t="str">
        <f>VLOOKUP(Table6[[#This Row],[Customer_ID]],Table1[[Customer_ID]:[Name]],2,FALSE)</f>
        <v>Nathan Hernandez</v>
      </c>
      <c r="C1761" t="str">
        <f>VLOOKUP(Table6[[#This Row],[Customer_ID]],Table1[[Customer_ID]:[City]],5,FALSE)</f>
        <v>New Becky</v>
      </c>
      <c r="D1761">
        <f>VLOOKUP(Table6[[#This Row],[Customer_ID]],Table1[],3,FALSE)</f>
        <v>32</v>
      </c>
      <c r="E1761" t="str">
        <f>VLOOKUP(Table6[[#This Row],[Customer_ID]],Table1[],4,FALSE)</f>
        <v>Female</v>
      </c>
      <c r="F1761" t="str">
        <f>VLOOKUP(Table6[[#This Row],[Customer_ID]],Table1[],6,FALSE)</f>
        <v>Montana</v>
      </c>
      <c r="G1761" t="str">
        <f>VLOOKUP(Table6[[#This Row],[Customer_ID]],Table1[],8,FALSE)</f>
        <v>Silver</v>
      </c>
      <c r="H1761" t="s">
        <v>63</v>
      </c>
      <c r="I1761" s="16">
        <v>45448</v>
      </c>
      <c r="J1761" t="s">
        <v>1559</v>
      </c>
      <c r="K1761" t="str">
        <f>VLOOKUP($J1761,'Product_Dim (2)'!$A$2:$G$101,{3,4,5,6},FALSE)</f>
        <v>Home</v>
      </c>
      <c r="L1761" t="str">
        <f>VLOOKUP($J1761,'Product_Dim (2)'!$A$2:$G$101,{4,5,6},FALSE)</f>
        <v>Decor</v>
      </c>
      <c r="M1761" s="6">
        <f t="array" ref="M1761">VLOOKUP($J1761,'Product_Dim (2)'!$A$2:$G$101,{6},FALSE)</f>
        <v>48.01</v>
      </c>
      <c r="N1761">
        <f>VLOOKUP($J1761,'Product_Dim (2)'!$A$2:$G$101,7,FALSE)</f>
        <v>439</v>
      </c>
      <c r="O1761" t="s">
        <v>1790</v>
      </c>
      <c r="P1761" t="str">
        <f>VLOOKUP($O1761,'Store_Dim (2)'!$A$2:$E$21,2,FALSE)</f>
        <v>Holloway Ltd</v>
      </c>
      <c r="Q1761" t="str">
        <f>VLOOKUP(Table6[[#This Row],[Store_ID]],Table4[],3,FALSE)</f>
        <v>North</v>
      </c>
      <c r="R1761" t="str">
        <f>VLOOKUP(Table6[[#This Row],[Store_ID]],Table4[],4,FALSE)</f>
        <v>Bensonhaven</v>
      </c>
      <c r="S1761" t="str">
        <f>VLOOKUP(Table6[[#This Row],[Store_ID]],Table4[],5,FALSE)</f>
        <v>Flagship</v>
      </c>
      <c r="T1761">
        <v>4</v>
      </c>
      <c r="U1761" s="6">
        <v>839.74</v>
      </c>
      <c r="V1761" s="10">
        <v>0.13</v>
      </c>
      <c r="W1761" t="s">
        <v>1809</v>
      </c>
      <c r="X1761" s="6">
        <v>2922.2952</v>
      </c>
      <c r="AE1761"/>
    </row>
    <row r="1762" spans="1:31" x14ac:dyDescent="0.25">
      <c r="A1762" t="s">
        <v>3569</v>
      </c>
      <c r="B1762" t="str">
        <f>VLOOKUP(Table6[[#This Row],[Customer_ID]],Table1[[Customer_ID]:[Name]],2,FALSE)</f>
        <v>Maria Sanchez</v>
      </c>
      <c r="C1762" t="str">
        <f>VLOOKUP(Table6[[#This Row],[Customer_ID]],Table1[[Customer_ID]:[City]],5,FALSE)</f>
        <v>East Peterbury</v>
      </c>
      <c r="D1762">
        <f>VLOOKUP(Table6[[#This Row],[Customer_ID]],Table1[],3,FALSE)</f>
        <v>46</v>
      </c>
      <c r="E1762" t="str">
        <f>VLOOKUP(Table6[[#This Row],[Customer_ID]],Table1[],4,FALSE)</f>
        <v>Male</v>
      </c>
      <c r="F1762" t="str">
        <f>VLOOKUP(Table6[[#This Row],[Customer_ID]],Table1[],6,FALSE)</f>
        <v>North Dakota</v>
      </c>
      <c r="G1762" t="str">
        <f>VLOOKUP(Table6[[#This Row],[Customer_ID]],Table1[],8,FALSE)</f>
        <v>Bronze</v>
      </c>
      <c r="H1762" t="s">
        <v>518</v>
      </c>
      <c r="I1762" s="16">
        <v>45402</v>
      </c>
      <c r="J1762" t="s">
        <v>1655</v>
      </c>
      <c r="K1762" t="str">
        <f>VLOOKUP($J1762,'Product_Dim (2)'!$A$2:$G$101,{3,4,5,6},FALSE)</f>
        <v>Electronics</v>
      </c>
      <c r="L1762" t="str">
        <f>VLOOKUP($J1762,'Product_Dim (2)'!$A$2:$G$101,{4,5,6},FALSE)</f>
        <v>Computer</v>
      </c>
      <c r="M1762" s="6">
        <f t="array" ref="M1762">VLOOKUP($J1762,'Product_Dim (2)'!$A$2:$G$101,{6},FALSE)</f>
        <v>86.42</v>
      </c>
      <c r="N1762">
        <f>VLOOKUP($J1762,'Product_Dim (2)'!$A$2:$G$101,7,FALSE)</f>
        <v>222</v>
      </c>
      <c r="O1762" t="s">
        <v>1784</v>
      </c>
      <c r="P1762" t="str">
        <f>VLOOKUP($O1762,'Store_Dim (2)'!$A$2:$E$21,2,FALSE)</f>
        <v>Shelton PLC</v>
      </c>
      <c r="Q1762" t="str">
        <f>VLOOKUP(Table6[[#This Row],[Store_ID]],Table4[],3,FALSE)</f>
        <v>North</v>
      </c>
      <c r="R1762" t="str">
        <f>VLOOKUP(Table6[[#This Row],[Store_ID]],Table4[],4,FALSE)</f>
        <v>East Jenniferstad</v>
      </c>
      <c r="S1762" t="str">
        <f>VLOOKUP(Table6[[#This Row],[Store_ID]],Table4[],5,FALSE)</f>
        <v>Flagship</v>
      </c>
      <c r="T1762">
        <v>3</v>
      </c>
      <c r="U1762" s="6">
        <v>252.63</v>
      </c>
      <c r="V1762" s="10">
        <v>0.28000000000000003</v>
      </c>
      <c r="W1762" t="s">
        <v>1807</v>
      </c>
      <c r="X1762" s="6">
        <v>545.68079999999998</v>
      </c>
      <c r="AE1762"/>
    </row>
    <row r="1763" spans="1:31" x14ac:dyDescent="0.25">
      <c r="A1763" t="s">
        <v>3570</v>
      </c>
      <c r="B1763" t="str">
        <f>VLOOKUP(Table6[[#This Row],[Customer_ID]],Table1[[Customer_ID]:[Name]],2,FALSE)</f>
        <v>Damon Perez</v>
      </c>
      <c r="C1763" t="str">
        <f>VLOOKUP(Table6[[#This Row],[Customer_ID]],Table1[[Customer_ID]:[City]],5,FALSE)</f>
        <v>Jasonton</v>
      </c>
      <c r="D1763">
        <f>VLOOKUP(Table6[[#This Row],[Customer_ID]],Table1[],3,FALSE)</f>
        <v>21</v>
      </c>
      <c r="E1763" t="str">
        <f>VLOOKUP(Table6[[#This Row],[Customer_ID]],Table1[],4,FALSE)</f>
        <v>Male</v>
      </c>
      <c r="F1763" t="str">
        <f>VLOOKUP(Table6[[#This Row],[Customer_ID]],Table1[],6,FALSE)</f>
        <v>Ohio</v>
      </c>
      <c r="G1763" t="str">
        <f>VLOOKUP(Table6[[#This Row],[Customer_ID]],Table1[],8,FALSE)</f>
        <v>Gold</v>
      </c>
      <c r="H1763" t="s">
        <v>808</v>
      </c>
      <c r="I1763" s="16">
        <v>45581</v>
      </c>
      <c r="J1763" t="s">
        <v>1689</v>
      </c>
      <c r="K1763" t="str">
        <f>VLOOKUP($J1763,'Product_Dim (2)'!$A$2:$G$101,{3,4,5,6},FALSE)</f>
        <v>Home</v>
      </c>
      <c r="L1763" t="str">
        <f>VLOOKUP($J1763,'Product_Dim (2)'!$A$2:$G$101,{4,5,6},FALSE)</f>
        <v>Lighting</v>
      </c>
      <c r="M1763" s="6">
        <f t="array" ref="M1763">VLOOKUP($J1763,'Product_Dim (2)'!$A$2:$G$101,{6},FALSE)</f>
        <v>228.53</v>
      </c>
      <c r="N1763">
        <f>VLOOKUP($J1763,'Product_Dim (2)'!$A$2:$G$101,7,FALSE)</f>
        <v>469</v>
      </c>
      <c r="O1763" t="s">
        <v>1796</v>
      </c>
      <c r="P1763" t="str">
        <f>VLOOKUP($O1763,'Store_Dim (2)'!$A$2:$E$21,2,FALSE)</f>
        <v>Mann-Austin</v>
      </c>
      <c r="Q1763" t="str">
        <f>VLOOKUP(Table6[[#This Row],[Store_ID]],Table4[],3,FALSE)</f>
        <v>East</v>
      </c>
      <c r="R1763" t="str">
        <f>VLOOKUP(Table6[[#This Row],[Store_ID]],Table4[],4,FALSE)</f>
        <v>Vasquezborough</v>
      </c>
      <c r="S1763" t="str">
        <f>VLOOKUP(Table6[[#This Row],[Store_ID]],Table4[],5,FALSE)</f>
        <v>Online</v>
      </c>
      <c r="T1763">
        <v>2</v>
      </c>
      <c r="U1763" s="6">
        <v>60.53</v>
      </c>
      <c r="V1763" s="10">
        <v>0.18</v>
      </c>
      <c r="W1763" t="s">
        <v>1807</v>
      </c>
      <c r="X1763" s="6">
        <v>99.269200000000012</v>
      </c>
      <c r="AE1763"/>
    </row>
    <row r="1764" spans="1:31" x14ac:dyDescent="0.25">
      <c r="A1764" t="s">
        <v>3571</v>
      </c>
      <c r="B1764" t="str">
        <f>VLOOKUP(Table6[[#This Row],[Customer_ID]],Table1[[Customer_ID]:[Name]],2,FALSE)</f>
        <v>Katherine Dorsey</v>
      </c>
      <c r="C1764" t="str">
        <f>VLOOKUP(Table6[[#This Row],[Customer_ID]],Table1[[Customer_ID]:[City]],5,FALSE)</f>
        <v>Christopherland</v>
      </c>
      <c r="D1764">
        <f>VLOOKUP(Table6[[#This Row],[Customer_ID]],Table1[],3,FALSE)</f>
        <v>24</v>
      </c>
      <c r="E1764" t="str">
        <f>VLOOKUP(Table6[[#This Row],[Customer_ID]],Table1[],4,FALSE)</f>
        <v>Male</v>
      </c>
      <c r="F1764" t="str">
        <f>VLOOKUP(Table6[[#This Row],[Customer_ID]],Table1[],6,FALSE)</f>
        <v>Oklahoma</v>
      </c>
      <c r="G1764" t="str">
        <f>VLOOKUP(Table6[[#This Row],[Customer_ID]],Table1[],8,FALSE)</f>
        <v>Platinum</v>
      </c>
      <c r="H1764" t="s">
        <v>202</v>
      </c>
      <c r="I1764" s="16">
        <v>45610</v>
      </c>
      <c r="J1764" t="s">
        <v>1699</v>
      </c>
      <c r="K1764" t="str">
        <f>VLOOKUP($J1764,'Product_Dim (2)'!$A$2:$G$101,{3,4,5,6},FALSE)</f>
        <v>Home</v>
      </c>
      <c r="L1764" t="str">
        <f>VLOOKUP($J1764,'Product_Dim (2)'!$A$2:$G$101,{4,5,6},FALSE)</f>
        <v>Furniture</v>
      </c>
      <c r="M1764" s="6">
        <f t="array" ref="M1764">VLOOKUP($J1764,'Product_Dim (2)'!$A$2:$G$101,{6},FALSE)</f>
        <v>388.46</v>
      </c>
      <c r="N1764">
        <f>VLOOKUP($J1764,'Product_Dim (2)'!$A$2:$G$101,7,FALSE)</f>
        <v>208</v>
      </c>
      <c r="O1764" t="s">
        <v>1780</v>
      </c>
      <c r="P1764" t="str">
        <f>VLOOKUP($O1764,'Store_Dim (2)'!$A$2:$E$21,2,FALSE)</f>
        <v>Gardner, Humphrey and Contreras</v>
      </c>
      <c r="Q1764" t="str">
        <f>VLOOKUP(Table6[[#This Row],[Store_ID]],Table4[],3,FALSE)</f>
        <v>East</v>
      </c>
      <c r="R1764" t="str">
        <f>VLOOKUP(Table6[[#This Row],[Store_ID]],Table4[],4,FALSE)</f>
        <v>Johnsonville</v>
      </c>
      <c r="S1764" t="str">
        <f>VLOOKUP(Table6[[#This Row],[Store_ID]],Table4[],5,FALSE)</f>
        <v>Flagship</v>
      </c>
      <c r="T1764">
        <v>4</v>
      </c>
      <c r="U1764" s="6">
        <v>341.95</v>
      </c>
      <c r="V1764" s="10">
        <v>0.25</v>
      </c>
      <c r="W1764" t="s">
        <v>1807</v>
      </c>
      <c r="X1764" s="6">
        <v>1025.8499999999999</v>
      </c>
      <c r="AE1764"/>
    </row>
    <row r="1765" spans="1:31" x14ac:dyDescent="0.25">
      <c r="A1765" t="s">
        <v>3572</v>
      </c>
      <c r="B1765" t="str">
        <f>VLOOKUP(Table6[[#This Row],[Customer_ID]],Table1[[Customer_ID]:[Name]],2,FALSE)</f>
        <v>Bryan Garcia</v>
      </c>
      <c r="C1765" t="str">
        <f>VLOOKUP(Table6[[#This Row],[Customer_ID]],Table1[[Customer_ID]:[City]],5,FALSE)</f>
        <v>Garciaborough</v>
      </c>
      <c r="D1765">
        <f>VLOOKUP(Table6[[#This Row],[Customer_ID]],Table1[],3,FALSE)</f>
        <v>54</v>
      </c>
      <c r="E1765" t="str">
        <f>VLOOKUP(Table6[[#This Row],[Customer_ID]],Table1[],4,FALSE)</f>
        <v>Female</v>
      </c>
      <c r="F1765" t="str">
        <f>VLOOKUP(Table6[[#This Row],[Customer_ID]],Table1[],6,FALSE)</f>
        <v>Wyoming</v>
      </c>
      <c r="G1765" t="str">
        <f>VLOOKUP(Table6[[#This Row],[Customer_ID]],Table1[],8,FALSE)</f>
        <v>Silver</v>
      </c>
      <c r="H1765" t="s">
        <v>891</v>
      </c>
      <c r="I1765" s="16">
        <v>45438</v>
      </c>
      <c r="J1765" t="s">
        <v>1575</v>
      </c>
      <c r="K1765" t="str">
        <f>VLOOKUP($J1765,'Product_Dim (2)'!$A$2:$G$101,{3,4,5,6},FALSE)</f>
        <v>Sports</v>
      </c>
      <c r="L1765" t="str">
        <f>VLOOKUP($J1765,'Product_Dim (2)'!$A$2:$G$101,{4,5,6},FALSE)</f>
        <v>Equipment</v>
      </c>
      <c r="M1765" s="6">
        <f t="array" ref="M1765">VLOOKUP($J1765,'Product_Dim (2)'!$A$2:$G$101,{6},FALSE)</f>
        <v>484.62</v>
      </c>
      <c r="N1765">
        <f>VLOOKUP($J1765,'Product_Dim (2)'!$A$2:$G$101,7,FALSE)</f>
        <v>432</v>
      </c>
      <c r="O1765" t="s">
        <v>1787</v>
      </c>
      <c r="P1765" t="str">
        <f>VLOOKUP($O1765,'Store_Dim (2)'!$A$2:$E$21,2,FALSE)</f>
        <v>Frederick-Wright</v>
      </c>
      <c r="Q1765" t="str">
        <f>VLOOKUP(Table6[[#This Row],[Store_ID]],Table4[],3,FALSE)</f>
        <v>West</v>
      </c>
      <c r="R1765" t="str">
        <f>VLOOKUP(Table6[[#This Row],[Store_ID]],Table4[],4,FALSE)</f>
        <v>New Jimmymouth</v>
      </c>
      <c r="S1765" t="str">
        <f>VLOOKUP(Table6[[#This Row],[Store_ID]],Table4[],5,FALSE)</f>
        <v>Flagship</v>
      </c>
      <c r="T1765">
        <v>4</v>
      </c>
      <c r="U1765" s="6">
        <v>300.12</v>
      </c>
      <c r="V1765" s="10">
        <v>0.05</v>
      </c>
      <c r="W1765" t="s">
        <v>1809</v>
      </c>
      <c r="X1765" s="6">
        <v>1140.4559999999999</v>
      </c>
      <c r="AE1765"/>
    </row>
    <row r="1766" spans="1:31" x14ac:dyDescent="0.25">
      <c r="A1766" t="s">
        <v>3573</v>
      </c>
      <c r="B1766" t="str">
        <f>VLOOKUP(Table6[[#This Row],[Customer_ID]],Table1[[Customer_ID]:[Name]],2,FALSE)</f>
        <v>Tyler Conrad</v>
      </c>
      <c r="C1766" t="str">
        <f>VLOOKUP(Table6[[#This Row],[Customer_ID]],Table1[[Customer_ID]:[City]],5,FALSE)</f>
        <v>North Curtischester</v>
      </c>
      <c r="D1766">
        <f>VLOOKUP(Table6[[#This Row],[Customer_ID]],Table1[],3,FALSE)</f>
        <v>53</v>
      </c>
      <c r="E1766" t="str">
        <f>VLOOKUP(Table6[[#This Row],[Customer_ID]],Table1[],4,FALSE)</f>
        <v>Female</v>
      </c>
      <c r="F1766" t="str">
        <f>VLOOKUP(Table6[[#This Row],[Customer_ID]],Table1[],6,FALSE)</f>
        <v>North Dakota</v>
      </c>
      <c r="G1766" t="str">
        <f>VLOOKUP(Table6[[#This Row],[Customer_ID]],Table1[],8,FALSE)</f>
        <v>Platinum</v>
      </c>
      <c r="H1766" t="s">
        <v>397</v>
      </c>
      <c r="I1766" s="16">
        <v>45705</v>
      </c>
      <c r="J1766" t="s">
        <v>1587</v>
      </c>
      <c r="K1766" t="str">
        <f>VLOOKUP($J1766,'Product_Dim (2)'!$A$2:$G$101,{3,4,5,6},FALSE)</f>
        <v>Sports</v>
      </c>
      <c r="L1766" t="str">
        <f>VLOOKUP($J1766,'Product_Dim (2)'!$A$2:$G$101,{4,5,6},FALSE)</f>
        <v>Accessories</v>
      </c>
      <c r="M1766" s="6">
        <f t="array" ref="M1766">VLOOKUP($J1766,'Product_Dim (2)'!$A$2:$G$101,{6},FALSE)</f>
        <v>38.76</v>
      </c>
      <c r="N1766">
        <f>VLOOKUP($J1766,'Product_Dim (2)'!$A$2:$G$101,7,FALSE)</f>
        <v>137</v>
      </c>
      <c r="O1766" t="s">
        <v>1790</v>
      </c>
      <c r="P1766" t="str">
        <f>VLOOKUP($O1766,'Store_Dim (2)'!$A$2:$E$21,2,FALSE)</f>
        <v>Holloway Ltd</v>
      </c>
      <c r="Q1766" t="str">
        <f>VLOOKUP(Table6[[#This Row],[Store_ID]],Table4[],3,FALSE)</f>
        <v>North</v>
      </c>
      <c r="R1766" t="str">
        <f>VLOOKUP(Table6[[#This Row],[Store_ID]],Table4[],4,FALSE)</f>
        <v>Bensonhaven</v>
      </c>
      <c r="S1766" t="str">
        <f>VLOOKUP(Table6[[#This Row],[Store_ID]],Table4[],5,FALSE)</f>
        <v>Flagship</v>
      </c>
      <c r="T1766">
        <v>2</v>
      </c>
      <c r="U1766" s="6">
        <v>289.14</v>
      </c>
      <c r="V1766" s="10">
        <v>0.12</v>
      </c>
      <c r="W1766" t="s">
        <v>1812</v>
      </c>
      <c r="X1766" s="6">
        <v>508.88639999999998</v>
      </c>
      <c r="AE1766"/>
    </row>
    <row r="1767" spans="1:31" x14ac:dyDescent="0.25">
      <c r="A1767" t="s">
        <v>3574</v>
      </c>
      <c r="B1767" t="str">
        <f>VLOOKUP(Table6[[#This Row],[Customer_ID]],Table1[[Customer_ID]:[Name]],2,FALSE)</f>
        <v>Jordan Jackson Dds</v>
      </c>
      <c r="C1767" t="str">
        <f>VLOOKUP(Table6[[#This Row],[Customer_ID]],Table1[[Customer_ID]:[City]],5,FALSE)</f>
        <v>North Johnview</v>
      </c>
      <c r="D1767">
        <f>VLOOKUP(Table6[[#This Row],[Customer_ID]],Table1[],3,FALSE)</f>
        <v>54</v>
      </c>
      <c r="E1767" t="str">
        <f>VLOOKUP(Table6[[#This Row],[Customer_ID]],Table1[],4,FALSE)</f>
        <v>Male</v>
      </c>
      <c r="F1767" t="str">
        <f>VLOOKUP(Table6[[#This Row],[Customer_ID]],Table1[],6,FALSE)</f>
        <v>Arizona</v>
      </c>
      <c r="G1767" t="str">
        <f>VLOOKUP(Table6[[#This Row],[Customer_ID]],Table1[],8,FALSE)</f>
        <v>Gold</v>
      </c>
      <c r="H1767" t="s">
        <v>174</v>
      </c>
      <c r="I1767" s="16">
        <v>45695</v>
      </c>
      <c r="J1767" t="s">
        <v>1581</v>
      </c>
      <c r="K1767" t="str">
        <f>VLOOKUP($J1767,'Product_Dim (2)'!$A$2:$G$101,{3,4,5,6},FALSE)</f>
        <v>Clothing</v>
      </c>
      <c r="L1767" t="str">
        <f>VLOOKUP($J1767,'Product_Dim (2)'!$A$2:$G$101,{4,5,6},FALSE)</f>
        <v>Accessories</v>
      </c>
      <c r="M1767" s="6">
        <f t="array" ref="M1767">VLOOKUP($J1767,'Product_Dim (2)'!$A$2:$G$101,{6},FALSE)</f>
        <v>174.02</v>
      </c>
      <c r="N1767">
        <f>VLOOKUP($J1767,'Product_Dim (2)'!$A$2:$G$101,7,FALSE)</f>
        <v>268</v>
      </c>
      <c r="O1767" t="s">
        <v>1735</v>
      </c>
      <c r="P1767" t="str">
        <f>VLOOKUP($O1767,'Store_Dim (2)'!$A$2:$E$21,2,FALSE)</f>
        <v>Rivera-Warner</v>
      </c>
      <c r="Q1767" t="str">
        <f>VLOOKUP(Table6[[#This Row],[Store_ID]],Table4[],3,FALSE)</f>
        <v>East</v>
      </c>
      <c r="R1767" t="str">
        <f>VLOOKUP(Table6[[#This Row],[Store_ID]],Table4[],4,FALSE)</f>
        <v>Washingtonfurt</v>
      </c>
      <c r="S1767" t="str">
        <f>VLOOKUP(Table6[[#This Row],[Store_ID]],Table4[],5,FALSE)</f>
        <v>Flagship</v>
      </c>
      <c r="T1767">
        <v>2</v>
      </c>
      <c r="U1767" s="6">
        <v>596.84</v>
      </c>
      <c r="V1767" s="10">
        <v>0.01</v>
      </c>
      <c r="W1767" t="s">
        <v>1809</v>
      </c>
      <c r="X1767" s="6">
        <v>1181.7431999999999</v>
      </c>
      <c r="AE1767"/>
    </row>
    <row r="1768" spans="1:31" x14ac:dyDescent="0.25">
      <c r="A1768" t="s">
        <v>3575</v>
      </c>
      <c r="B1768" t="str">
        <f>VLOOKUP(Table6[[#This Row],[Customer_ID]],Table1[[Customer_ID]:[Name]],2,FALSE)</f>
        <v>Sharon Simpson</v>
      </c>
      <c r="C1768" t="str">
        <f>VLOOKUP(Table6[[#This Row],[Customer_ID]],Table1[[Customer_ID]:[City]],5,FALSE)</f>
        <v>South Michellebury</v>
      </c>
      <c r="D1768">
        <f>VLOOKUP(Table6[[#This Row],[Customer_ID]],Table1[],3,FALSE)</f>
        <v>61</v>
      </c>
      <c r="E1768" t="str">
        <f>VLOOKUP(Table6[[#This Row],[Customer_ID]],Table1[],4,FALSE)</f>
        <v>Male</v>
      </c>
      <c r="F1768" t="str">
        <f>VLOOKUP(Table6[[#This Row],[Customer_ID]],Table1[],6,FALSE)</f>
        <v>South Dakota</v>
      </c>
      <c r="G1768" t="str">
        <f>VLOOKUP(Table6[[#This Row],[Customer_ID]],Table1[],8,FALSE)</f>
        <v>Gold</v>
      </c>
      <c r="H1768" t="s">
        <v>1336</v>
      </c>
      <c r="I1768" s="16">
        <v>45571</v>
      </c>
      <c r="J1768" t="s">
        <v>1569</v>
      </c>
      <c r="K1768" t="str">
        <f>VLOOKUP($J1768,'Product_Dim (2)'!$A$2:$G$101,{3,4,5,6},FALSE)</f>
        <v>Sports</v>
      </c>
      <c r="L1768" t="str">
        <f>VLOOKUP($J1768,'Product_Dim (2)'!$A$2:$G$101,{4,5,6},FALSE)</f>
        <v>Equipment</v>
      </c>
      <c r="M1768" s="6">
        <f t="array" ref="M1768">VLOOKUP($J1768,'Product_Dim (2)'!$A$2:$G$101,{6},FALSE)</f>
        <v>21.34</v>
      </c>
      <c r="N1768">
        <f>VLOOKUP($J1768,'Product_Dim (2)'!$A$2:$G$101,7,FALSE)</f>
        <v>65</v>
      </c>
      <c r="O1768" t="s">
        <v>1765</v>
      </c>
      <c r="P1768" t="str">
        <f>VLOOKUP($O1768,'Store_Dim (2)'!$A$2:$E$21,2,FALSE)</f>
        <v>Bean, Jones and Park</v>
      </c>
      <c r="Q1768" t="str">
        <f>VLOOKUP(Table6[[#This Row],[Store_ID]],Table4[],3,FALSE)</f>
        <v>West</v>
      </c>
      <c r="R1768" t="str">
        <f>VLOOKUP(Table6[[#This Row],[Store_ID]],Table4[],4,FALSE)</f>
        <v>Thompsonborough</v>
      </c>
      <c r="S1768" t="str">
        <f>VLOOKUP(Table6[[#This Row],[Store_ID]],Table4[],5,FALSE)</f>
        <v>Online</v>
      </c>
      <c r="T1768">
        <v>4</v>
      </c>
      <c r="U1768" s="6">
        <v>466.24</v>
      </c>
      <c r="V1768" s="10">
        <v>0.16</v>
      </c>
      <c r="W1768" t="s">
        <v>1807</v>
      </c>
      <c r="X1768" s="6">
        <v>1566.5663999999999</v>
      </c>
      <c r="AE1768"/>
    </row>
    <row r="1769" spans="1:31" x14ac:dyDescent="0.25">
      <c r="A1769" t="s">
        <v>3576</v>
      </c>
      <c r="B1769" t="str">
        <f>VLOOKUP(Table6[[#This Row],[Customer_ID]],Table1[[Customer_ID]:[Name]],2,FALSE)</f>
        <v>John Mccoy</v>
      </c>
      <c r="C1769" t="str">
        <f>VLOOKUP(Table6[[#This Row],[Customer_ID]],Table1[[Customer_ID]:[City]],5,FALSE)</f>
        <v>Robinborough</v>
      </c>
      <c r="D1769">
        <f>VLOOKUP(Table6[[#This Row],[Customer_ID]],Table1[],3,FALSE)</f>
        <v>26</v>
      </c>
      <c r="E1769" t="str">
        <f>VLOOKUP(Table6[[#This Row],[Customer_ID]],Table1[],4,FALSE)</f>
        <v>Male</v>
      </c>
      <c r="F1769" t="str">
        <f>VLOOKUP(Table6[[#This Row],[Customer_ID]],Table1[],6,FALSE)</f>
        <v>South Dakota</v>
      </c>
      <c r="G1769" t="str">
        <f>VLOOKUP(Table6[[#This Row],[Customer_ID]],Table1[],8,FALSE)</f>
        <v>Silver</v>
      </c>
      <c r="H1769" t="s">
        <v>800</v>
      </c>
      <c r="I1769" s="16">
        <v>45544</v>
      </c>
      <c r="J1769" t="s">
        <v>1557</v>
      </c>
      <c r="K1769" t="str">
        <f>VLOOKUP($J1769,'Product_Dim (2)'!$A$2:$G$101,{3,4,5,6},FALSE)</f>
        <v>Electronics</v>
      </c>
      <c r="L1769" t="str">
        <f>VLOOKUP($J1769,'Product_Dim (2)'!$A$2:$G$101,{4,5,6},FALSE)</f>
        <v>Accessories</v>
      </c>
      <c r="M1769" s="6">
        <f t="array" ref="M1769">VLOOKUP($J1769,'Product_Dim (2)'!$A$2:$G$101,{6},FALSE)</f>
        <v>242.23</v>
      </c>
      <c r="N1769">
        <f>VLOOKUP($J1769,'Product_Dim (2)'!$A$2:$G$101,7,FALSE)</f>
        <v>453</v>
      </c>
      <c r="O1769" t="s">
        <v>1787</v>
      </c>
      <c r="P1769" t="str">
        <f>VLOOKUP($O1769,'Store_Dim (2)'!$A$2:$E$21,2,FALSE)</f>
        <v>Frederick-Wright</v>
      </c>
      <c r="Q1769" t="str">
        <f>VLOOKUP(Table6[[#This Row],[Store_ID]],Table4[],3,FALSE)</f>
        <v>West</v>
      </c>
      <c r="R1769" t="str">
        <f>VLOOKUP(Table6[[#This Row],[Store_ID]],Table4[],4,FALSE)</f>
        <v>New Jimmymouth</v>
      </c>
      <c r="S1769" t="str">
        <f>VLOOKUP(Table6[[#This Row],[Store_ID]],Table4[],5,FALSE)</f>
        <v>Flagship</v>
      </c>
      <c r="T1769">
        <v>2</v>
      </c>
      <c r="U1769" s="6">
        <v>330.59</v>
      </c>
      <c r="V1769" s="10">
        <v>0.14000000000000001</v>
      </c>
      <c r="W1769" t="s">
        <v>1807</v>
      </c>
      <c r="X1769" s="6">
        <v>568.61479999999995</v>
      </c>
      <c r="AE1769"/>
    </row>
    <row r="1770" spans="1:31" x14ac:dyDescent="0.25">
      <c r="A1770" t="s">
        <v>3577</v>
      </c>
      <c r="B1770" t="str">
        <f>VLOOKUP(Table6[[#This Row],[Customer_ID]],Table1[[Customer_ID]:[Name]],2,FALSE)</f>
        <v>Amanda Powell</v>
      </c>
      <c r="C1770" t="str">
        <f>VLOOKUP(Table6[[#This Row],[Customer_ID]],Table1[[Customer_ID]:[City]],5,FALSE)</f>
        <v>South William</v>
      </c>
      <c r="D1770">
        <f>VLOOKUP(Table6[[#This Row],[Customer_ID]],Table1[],3,FALSE)</f>
        <v>28</v>
      </c>
      <c r="E1770" t="str">
        <f>VLOOKUP(Table6[[#This Row],[Customer_ID]],Table1[],4,FALSE)</f>
        <v>Male</v>
      </c>
      <c r="F1770" t="str">
        <f>VLOOKUP(Table6[[#This Row],[Customer_ID]],Table1[],6,FALSE)</f>
        <v>Alabama</v>
      </c>
      <c r="G1770" t="str">
        <f>VLOOKUP(Table6[[#This Row],[Customer_ID]],Table1[],8,FALSE)</f>
        <v>Silver</v>
      </c>
      <c r="H1770" t="s">
        <v>1499</v>
      </c>
      <c r="I1770" s="16">
        <v>45654</v>
      </c>
      <c r="J1770" t="s">
        <v>1575</v>
      </c>
      <c r="K1770" t="str">
        <f>VLOOKUP($J1770,'Product_Dim (2)'!$A$2:$G$101,{3,4,5,6},FALSE)</f>
        <v>Sports</v>
      </c>
      <c r="L1770" t="str">
        <f>VLOOKUP($J1770,'Product_Dim (2)'!$A$2:$G$101,{4,5,6},FALSE)</f>
        <v>Equipment</v>
      </c>
      <c r="M1770" s="6">
        <f t="array" ref="M1770">VLOOKUP($J1770,'Product_Dim (2)'!$A$2:$G$101,{6},FALSE)</f>
        <v>484.62</v>
      </c>
      <c r="N1770">
        <f>VLOOKUP($J1770,'Product_Dim (2)'!$A$2:$G$101,7,FALSE)</f>
        <v>432</v>
      </c>
      <c r="O1770" t="s">
        <v>1759</v>
      </c>
      <c r="P1770" t="str">
        <f>VLOOKUP($O1770,'Store_Dim (2)'!$A$2:$E$21,2,FALSE)</f>
        <v>Benson-Elliott</v>
      </c>
      <c r="Q1770" t="str">
        <f>VLOOKUP(Table6[[#This Row],[Store_ID]],Table4[],3,FALSE)</f>
        <v>East</v>
      </c>
      <c r="R1770" t="str">
        <f>VLOOKUP(Table6[[#This Row],[Store_ID]],Table4[],4,FALSE)</f>
        <v>Port Josephberg</v>
      </c>
      <c r="S1770" t="str">
        <f>VLOOKUP(Table6[[#This Row],[Store_ID]],Table4[],5,FALSE)</f>
        <v>Online</v>
      </c>
      <c r="T1770">
        <v>2</v>
      </c>
      <c r="U1770" s="6">
        <v>616.42999999999995</v>
      </c>
      <c r="V1770" s="10">
        <v>0.02</v>
      </c>
      <c r="W1770" t="s">
        <v>1812</v>
      </c>
      <c r="X1770" s="6">
        <v>1208.2028</v>
      </c>
      <c r="AE1770"/>
    </row>
    <row r="1771" spans="1:31" x14ac:dyDescent="0.25">
      <c r="A1771" t="s">
        <v>3578</v>
      </c>
      <c r="B1771" t="str">
        <f>VLOOKUP(Table6[[#This Row],[Customer_ID]],Table1[[Customer_ID]:[Name]],2,FALSE)</f>
        <v>Justin Ingram</v>
      </c>
      <c r="C1771" t="str">
        <f>VLOOKUP(Table6[[#This Row],[Customer_ID]],Table1[[Customer_ID]:[City]],5,FALSE)</f>
        <v>Lake Lisaland</v>
      </c>
      <c r="D1771">
        <f>VLOOKUP(Table6[[#This Row],[Customer_ID]],Table1[],3,FALSE)</f>
        <v>34</v>
      </c>
      <c r="E1771" t="str">
        <f>VLOOKUP(Table6[[#This Row],[Customer_ID]],Table1[],4,FALSE)</f>
        <v>Male</v>
      </c>
      <c r="F1771" t="str">
        <f>VLOOKUP(Table6[[#This Row],[Customer_ID]],Table1[],6,FALSE)</f>
        <v>Louisiana</v>
      </c>
      <c r="G1771" t="str">
        <f>VLOOKUP(Table6[[#This Row],[Customer_ID]],Table1[],8,FALSE)</f>
        <v>Bronze</v>
      </c>
      <c r="H1771" t="s">
        <v>1240</v>
      </c>
      <c r="I1771" s="16">
        <v>45589</v>
      </c>
      <c r="J1771" t="s">
        <v>1657</v>
      </c>
      <c r="K1771" t="str">
        <f>VLOOKUP($J1771,'Product_Dim (2)'!$A$2:$G$101,{3,4,5,6},FALSE)</f>
        <v>Beauty</v>
      </c>
      <c r="L1771" t="str">
        <f>VLOOKUP($J1771,'Product_Dim (2)'!$A$2:$G$101,{4,5,6},FALSE)</f>
        <v>Skincare</v>
      </c>
      <c r="M1771" s="6">
        <f t="array" ref="M1771">VLOOKUP($J1771,'Product_Dim (2)'!$A$2:$G$101,{6},FALSE)</f>
        <v>266.86</v>
      </c>
      <c r="N1771">
        <f>VLOOKUP($J1771,'Product_Dim (2)'!$A$2:$G$101,7,FALSE)</f>
        <v>458</v>
      </c>
      <c r="O1771" t="s">
        <v>1759</v>
      </c>
      <c r="P1771" t="str">
        <f>VLOOKUP($O1771,'Store_Dim (2)'!$A$2:$E$21,2,FALSE)</f>
        <v>Benson-Elliott</v>
      </c>
      <c r="Q1771" t="str">
        <f>VLOOKUP(Table6[[#This Row],[Store_ID]],Table4[],3,FALSE)</f>
        <v>East</v>
      </c>
      <c r="R1771" t="str">
        <f>VLOOKUP(Table6[[#This Row],[Store_ID]],Table4[],4,FALSE)</f>
        <v>Port Josephberg</v>
      </c>
      <c r="S1771" t="str">
        <f>VLOOKUP(Table6[[#This Row],[Store_ID]],Table4[],5,FALSE)</f>
        <v>Online</v>
      </c>
      <c r="T1771">
        <v>3</v>
      </c>
      <c r="U1771" s="6">
        <v>195.89</v>
      </c>
      <c r="V1771" s="10">
        <v>0.16</v>
      </c>
      <c r="W1771" t="s">
        <v>1809</v>
      </c>
      <c r="X1771" s="6">
        <v>493.64280000000002</v>
      </c>
      <c r="AE1771"/>
    </row>
    <row r="1772" spans="1:31" x14ac:dyDescent="0.25">
      <c r="A1772" t="s">
        <v>3579</v>
      </c>
      <c r="B1772" t="str">
        <f>VLOOKUP(Table6[[#This Row],[Customer_ID]],Table1[[Customer_ID]:[Name]],2,FALSE)</f>
        <v>Ryan Moore</v>
      </c>
      <c r="C1772" t="str">
        <f>VLOOKUP(Table6[[#This Row],[Customer_ID]],Table1[[Customer_ID]:[City]],5,FALSE)</f>
        <v>Cartershire</v>
      </c>
      <c r="D1772">
        <f>VLOOKUP(Table6[[#This Row],[Customer_ID]],Table1[],3,FALSE)</f>
        <v>38</v>
      </c>
      <c r="E1772" t="str">
        <f>VLOOKUP(Table6[[#This Row],[Customer_ID]],Table1[],4,FALSE)</f>
        <v>Male</v>
      </c>
      <c r="F1772" t="str">
        <f>VLOOKUP(Table6[[#This Row],[Customer_ID]],Table1[],6,FALSE)</f>
        <v>Virginia</v>
      </c>
      <c r="G1772" t="str">
        <f>VLOOKUP(Table6[[#This Row],[Customer_ID]],Table1[],8,FALSE)</f>
        <v>Bronze</v>
      </c>
      <c r="H1772" t="s">
        <v>1066</v>
      </c>
      <c r="I1772" s="16">
        <v>45487</v>
      </c>
      <c r="J1772" t="s">
        <v>1543</v>
      </c>
      <c r="K1772" t="str">
        <f>VLOOKUP($J1772,'Product_Dim (2)'!$A$2:$G$101,{3,4,5,6},FALSE)</f>
        <v>Home</v>
      </c>
      <c r="L1772" t="str">
        <f>VLOOKUP($J1772,'Product_Dim (2)'!$A$2:$G$101,{4,5,6},FALSE)</f>
        <v>Lighting</v>
      </c>
      <c r="M1772" s="6">
        <f t="array" ref="M1772">VLOOKUP($J1772,'Product_Dim (2)'!$A$2:$G$101,{6},FALSE)</f>
        <v>218.86</v>
      </c>
      <c r="N1772">
        <f>VLOOKUP($J1772,'Product_Dim (2)'!$A$2:$G$101,7,FALSE)</f>
        <v>170</v>
      </c>
      <c r="O1772" t="s">
        <v>1772</v>
      </c>
      <c r="P1772" t="str">
        <f>VLOOKUP($O1772,'Store_Dim (2)'!$A$2:$E$21,2,FALSE)</f>
        <v>Hill, Wagner and Ballard</v>
      </c>
      <c r="Q1772" t="str">
        <f>VLOOKUP(Table6[[#This Row],[Store_ID]],Table4[],3,FALSE)</f>
        <v>East</v>
      </c>
      <c r="R1772" t="str">
        <f>VLOOKUP(Table6[[#This Row],[Store_ID]],Table4[],4,FALSE)</f>
        <v>East Davidville</v>
      </c>
      <c r="S1772" t="str">
        <f>VLOOKUP(Table6[[#This Row],[Store_ID]],Table4[],5,FALSE)</f>
        <v>Online</v>
      </c>
      <c r="T1772">
        <v>4</v>
      </c>
      <c r="U1772" s="6">
        <v>614.76</v>
      </c>
      <c r="V1772" s="10">
        <v>0.16</v>
      </c>
      <c r="W1772" t="s">
        <v>1807</v>
      </c>
      <c r="X1772" s="6">
        <v>2065.5936000000002</v>
      </c>
      <c r="AE1772"/>
    </row>
    <row r="1773" spans="1:31" x14ac:dyDescent="0.25">
      <c r="A1773" t="s">
        <v>3580</v>
      </c>
      <c r="B1773" t="str">
        <f>VLOOKUP(Table6[[#This Row],[Customer_ID]],Table1[[Customer_ID]:[Name]],2,FALSE)</f>
        <v>David Ross</v>
      </c>
      <c r="C1773" t="str">
        <f>VLOOKUP(Table6[[#This Row],[Customer_ID]],Table1[[Customer_ID]:[City]],5,FALSE)</f>
        <v>South Angela</v>
      </c>
      <c r="D1773">
        <f>VLOOKUP(Table6[[#This Row],[Customer_ID]],Table1[],3,FALSE)</f>
        <v>22</v>
      </c>
      <c r="E1773" t="str">
        <f>VLOOKUP(Table6[[#This Row],[Customer_ID]],Table1[],4,FALSE)</f>
        <v>Female</v>
      </c>
      <c r="F1773" t="str">
        <f>VLOOKUP(Table6[[#This Row],[Customer_ID]],Table1[],6,FALSE)</f>
        <v>Arkansas</v>
      </c>
      <c r="G1773" t="str">
        <f>VLOOKUP(Table6[[#This Row],[Customer_ID]],Table1[],8,FALSE)</f>
        <v>Silver</v>
      </c>
      <c r="H1773" t="s">
        <v>1243</v>
      </c>
      <c r="I1773" s="16">
        <v>45418</v>
      </c>
      <c r="J1773" t="s">
        <v>1689</v>
      </c>
      <c r="K1773" t="str">
        <f>VLOOKUP($J1773,'Product_Dim (2)'!$A$2:$G$101,{3,4,5,6},FALSE)</f>
        <v>Home</v>
      </c>
      <c r="L1773" t="str">
        <f>VLOOKUP($J1773,'Product_Dim (2)'!$A$2:$G$101,{4,5,6},FALSE)</f>
        <v>Lighting</v>
      </c>
      <c r="M1773" s="6">
        <f t="array" ref="M1773">VLOOKUP($J1773,'Product_Dim (2)'!$A$2:$G$101,{6},FALSE)</f>
        <v>228.53</v>
      </c>
      <c r="N1773">
        <f>VLOOKUP($J1773,'Product_Dim (2)'!$A$2:$G$101,7,FALSE)</f>
        <v>469</v>
      </c>
      <c r="O1773" t="s">
        <v>1762</v>
      </c>
      <c r="P1773" t="str">
        <f>VLOOKUP($O1773,'Store_Dim (2)'!$A$2:$E$21,2,FALSE)</f>
        <v>Martinez-Mullins</v>
      </c>
      <c r="Q1773" t="str">
        <f>VLOOKUP(Table6[[#This Row],[Store_ID]],Table4[],3,FALSE)</f>
        <v>South</v>
      </c>
      <c r="R1773" t="str">
        <f>VLOOKUP(Table6[[#This Row],[Store_ID]],Table4[],4,FALSE)</f>
        <v>Williamsfurt</v>
      </c>
      <c r="S1773" t="str">
        <f>VLOOKUP(Table6[[#This Row],[Store_ID]],Table4[],5,FALSE)</f>
        <v>Online</v>
      </c>
      <c r="T1773">
        <v>1</v>
      </c>
      <c r="U1773" s="6">
        <v>224.49</v>
      </c>
      <c r="V1773" s="10">
        <v>0.11</v>
      </c>
      <c r="W1773" t="s">
        <v>1809</v>
      </c>
      <c r="X1773" s="6">
        <v>199.7961</v>
      </c>
      <c r="AE1773"/>
    </row>
    <row r="1774" spans="1:31" x14ac:dyDescent="0.25">
      <c r="A1774" t="s">
        <v>3581</v>
      </c>
      <c r="B1774" t="str">
        <f>VLOOKUP(Table6[[#This Row],[Customer_ID]],Table1[[Customer_ID]:[Name]],2,FALSE)</f>
        <v>Steve Hunt</v>
      </c>
      <c r="C1774" t="str">
        <f>VLOOKUP(Table6[[#This Row],[Customer_ID]],Table1[[Customer_ID]:[City]],5,FALSE)</f>
        <v>North Richard</v>
      </c>
      <c r="D1774">
        <f>VLOOKUP(Table6[[#This Row],[Customer_ID]],Table1[],3,FALSE)</f>
        <v>54</v>
      </c>
      <c r="E1774" t="str">
        <f>VLOOKUP(Table6[[#This Row],[Customer_ID]],Table1[],4,FALSE)</f>
        <v>Male</v>
      </c>
      <c r="F1774" t="str">
        <f>VLOOKUP(Table6[[#This Row],[Customer_ID]],Table1[],6,FALSE)</f>
        <v>Virginia</v>
      </c>
      <c r="G1774" t="str">
        <f>VLOOKUP(Table6[[#This Row],[Customer_ID]],Table1[],8,FALSE)</f>
        <v>Bronze</v>
      </c>
      <c r="H1774" t="s">
        <v>1103</v>
      </c>
      <c r="I1774" s="16">
        <v>45338</v>
      </c>
      <c r="J1774" t="s">
        <v>1641</v>
      </c>
      <c r="K1774" t="str">
        <f>VLOOKUP($J1774,'Product_Dim (2)'!$A$2:$G$101,{3,4,5,6},FALSE)</f>
        <v>Home</v>
      </c>
      <c r="L1774" t="str">
        <f>VLOOKUP($J1774,'Product_Dim (2)'!$A$2:$G$101,{4,5,6},FALSE)</f>
        <v>Decor</v>
      </c>
      <c r="M1774" s="6">
        <f t="array" ref="M1774">VLOOKUP($J1774,'Product_Dim (2)'!$A$2:$G$101,{6},FALSE)</f>
        <v>81.75</v>
      </c>
      <c r="N1774">
        <f ca="1">VLOOKUP($J1774,'Product_Dim (2)'!$A$2:$G$101,7,FALSE)</f>
        <v>0</v>
      </c>
      <c r="O1774" t="s">
        <v>1777</v>
      </c>
      <c r="P1774" t="str">
        <f>VLOOKUP($O1774,'Store_Dim (2)'!$A$2:$E$21,2,FALSE)</f>
        <v>Thomas, Bridges and Harris</v>
      </c>
      <c r="Q1774" t="str">
        <f>VLOOKUP(Table6[[#This Row],[Store_ID]],Table4[],3,FALSE)</f>
        <v>North</v>
      </c>
      <c r="R1774" t="str">
        <f>VLOOKUP(Table6[[#This Row],[Store_ID]],Table4[],4,FALSE)</f>
        <v>Sabrinatown</v>
      </c>
      <c r="S1774" t="str">
        <f>VLOOKUP(Table6[[#This Row],[Store_ID]],Table4[],5,FALSE)</f>
        <v>Online</v>
      </c>
      <c r="T1774">
        <v>1</v>
      </c>
      <c r="U1774" s="6">
        <v>967.76</v>
      </c>
      <c r="V1774" s="10">
        <v>0.09</v>
      </c>
      <c r="W1774" t="s">
        <v>1807</v>
      </c>
      <c r="X1774" s="6">
        <v>880.66160000000002</v>
      </c>
      <c r="AE1774"/>
    </row>
    <row r="1775" spans="1:31" x14ac:dyDescent="0.25">
      <c r="A1775" t="s">
        <v>3582</v>
      </c>
      <c r="B1775" t="str">
        <f>VLOOKUP(Table6[[#This Row],[Customer_ID]],Table1[[Customer_ID]:[Name]],2,FALSE)</f>
        <v>Amber Mcclain</v>
      </c>
      <c r="C1775" t="str">
        <f>VLOOKUP(Table6[[#This Row],[Customer_ID]],Table1[[Customer_ID]:[City]],5,FALSE)</f>
        <v>Brendaburgh</v>
      </c>
      <c r="D1775">
        <f>VLOOKUP(Table6[[#This Row],[Customer_ID]],Table1[],3,FALSE)</f>
        <v>58</v>
      </c>
      <c r="E1775" t="str">
        <f>VLOOKUP(Table6[[#This Row],[Customer_ID]],Table1[],4,FALSE)</f>
        <v>Male</v>
      </c>
      <c r="F1775" t="str">
        <f>VLOOKUP(Table6[[#This Row],[Customer_ID]],Table1[],6,FALSE)</f>
        <v>Florida</v>
      </c>
      <c r="G1775" t="str">
        <f>VLOOKUP(Table6[[#This Row],[Customer_ID]],Table1[],8,FALSE)</f>
        <v>Silver</v>
      </c>
      <c r="H1775" t="s">
        <v>244</v>
      </c>
      <c r="I1775" s="16">
        <v>45507</v>
      </c>
      <c r="J1775" t="s">
        <v>1613</v>
      </c>
      <c r="K1775" t="str">
        <f>VLOOKUP($J1775,'Product_Dim (2)'!$A$2:$G$101,{3,4,5,6},FALSE)</f>
        <v>Sports</v>
      </c>
      <c r="L1775" t="str">
        <f>VLOOKUP($J1775,'Product_Dim (2)'!$A$2:$G$101,{4,5,6},FALSE)</f>
        <v>Fitness</v>
      </c>
      <c r="M1775" s="6">
        <f t="array" ref="M1775">VLOOKUP($J1775,'Product_Dim (2)'!$A$2:$G$101,{6},FALSE)</f>
        <v>313.26</v>
      </c>
      <c r="N1775">
        <f>VLOOKUP($J1775,'Product_Dim (2)'!$A$2:$G$101,7,FALSE)</f>
        <v>369</v>
      </c>
      <c r="O1775" t="s">
        <v>1796</v>
      </c>
      <c r="P1775" t="str">
        <f>VLOOKUP($O1775,'Store_Dim (2)'!$A$2:$E$21,2,FALSE)</f>
        <v>Mann-Austin</v>
      </c>
      <c r="Q1775" t="str">
        <f>VLOOKUP(Table6[[#This Row],[Store_ID]],Table4[],3,FALSE)</f>
        <v>East</v>
      </c>
      <c r="R1775" t="str">
        <f>VLOOKUP(Table6[[#This Row],[Store_ID]],Table4[],4,FALSE)</f>
        <v>Vasquezborough</v>
      </c>
      <c r="S1775" t="str">
        <f>VLOOKUP(Table6[[#This Row],[Store_ID]],Table4[],5,FALSE)</f>
        <v>Online</v>
      </c>
      <c r="T1775">
        <v>2</v>
      </c>
      <c r="U1775" s="6">
        <v>56.52</v>
      </c>
      <c r="V1775" s="10">
        <v>0.17</v>
      </c>
      <c r="W1775" t="s">
        <v>1809</v>
      </c>
      <c r="X1775" s="6">
        <v>93.8232</v>
      </c>
      <c r="AE1775"/>
    </row>
    <row r="1776" spans="1:31" x14ac:dyDescent="0.25">
      <c r="A1776" t="s">
        <v>3583</v>
      </c>
      <c r="B1776" t="str">
        <f>VLOOKUP(Table6[[#This Row],[Customer_ID]],Table1[[Customer_ID]:[Name]],2,FALSE)</f>
        <v>Scott Harris</v>
      </c>
      <c r="C1776" t="str">
        <f>VLOOKUP(Table6[[#This Row],[Customer_ID]],Table1[[Customer_ID]:[City]],5,FALSE)</f>
        <v>North Nataliemouth</v>
      </c>
      <c r="D1776">
        <f>VLOOKUP(Table6[[#This Row],[Customer_ID]],Table1[],3,FALSE)</f>
        <v>23</v>
      </c>
      <c r="E1776" t="str">
        <f>VLOOKUP(Table6[[#This Row],[Customer_ID]],Table1[],4,FALSE)</f>
        <v>Male</v>
      </c>
      <c r="F1776" t="str">
        <f>VLOOKUP(Table6[[#This Row],[Customer_ID]],Table1[],6,FALSE)</f>
        <v>Maryland</v>
      </c>
      <c r="G1776" t="str">
        <f>VLOOKUP(Table6[[#This Row],[Customer_ID]],Table1[],8,FALSE)</f>
        <v>Platinum</v>
      </c>
      <c r="H1776" t="s">
        <v>1490</v>
      </c>
      <c r="I1776" s="16">
        <v>45275</v>
      </c>
      <c r="J1776" t="s">
        <v>1665</v>
      </c>
      <c r="K1776" t="str">
        <f>VLOOKUP($J1776,'Product_Dim (2)'!$A$2:$G$101,{3,4,5,6},FALSE)</f>
        <v>Electronics</v>
      </c>
      <c r="L1776" t="str">
        <f>VLOOKUP($J1776,'Product_Dim (2)'!$A$2:$G$101,{4,5,6},FALSE)</f>
        <v>Accessories</v>
      </c>
      <c r="M1776" s="6">
        <f t="array" ref="M1776">VLOOKUP($J1776,'Product_Dim (2)'!$A$2:$G$101,{6},FALSE)</f>
        <v>349.17</v>
      </c>
      <c r="N1776">
        <f>VLOOKUP($J1776,'Product_Dim (2)'!$A$2:$G$101,7,FALSE)</f>
        <v>476</v>
      </c>
      <c r="O1776" t="s">
        <v>1740</v>
      </c>
      <c r="P1776" t="str">
        <f>VLOOKUP($O1776,'Store_Dim (2)'!$A$2:$E$21,2,FALSE)</f>
        <v>Martinez, Adkins and Johnson</v>
      </c>
      <c r="Q1776" t="str">
        <f>VLOOKUP(Table6[[#This Row],[Store_ID]],Table4[],3,FALSE)</f>
        <v>North</v>
      </c>
      <c r="R1776" t="str">
        <f>VLOOKUP(Table6[[#This Row],[Store_ID]],Table4[],4,FALSE)</f>
        <v>Danielmouth</v>
      </c>
      <c r="S1776" t="str">
        <f>VLOOKUP(Table6[[#This Row],[Store_ID]],Table4[],5,FALSE)</f>
        <v>Flagship</v>
      </c>
      <c r="T1776">
        <v>4</v>
      </c>
      <c r="U1776" s="6">
        <v>921.84</v>
      </c>
      <c r="V1776" s="10">
        <v>0.04</v>
      </c>
      <c r="W1776" t="s">
        <v>1807</v>
      </c>
      <c r="X1776" s="6">
        <v>3539.8656000000001</v>
      </c>
      <c r="AE1776"/>
    </row>
    <row r="1777" spans="1:31" x14ac:dyDescent="0.25">
      <c r="A1777" t="s">
        <v>3584</v>
      </c>
      <c r="B1777" t="str">
        <f>VLOOKUP(Table6[[#This Row],[Customer_ID]],Table1[[Customer_ID]:[Name]],2,FALSE)</f>
        <v>Mario Harvey Jr.</v>
      </c>
      <c r="C1777" t="str">
        <f>VLOOKUP(Table6[[#This Row],[Customer_ID]],Table1[[Customer_ID]:[City]],5,FALSE)</f>
        <v>Jessicaport</v>
      </c>
      <c r="D1777">
        <f>VLOOKUP(Table6[[#This Row],[Customer_ID]],Table1[],3,FALSE)</f>
        <v>46</v>
      </c>
      <c r="E1777" t="str">
        <f>VLOOKUP(Table6[[#This Row],[Customer_ID]],Table1[],4,FALSE)</f>
        <v>Male</v>
      </c>
      <c r="F1777" t="str">
        <f>VLOOKUP(Table6[[#This Row],[Customer_ID]],Table1[],6,FALSE)</f>
        <v>Minnesota</v>
      </c>
      <c r="G1777" t="str">
        <f>VLOOKUP(Table6[[#This Row],[Customer_ID]],Table1[],8,FALSE)</f>
        <v>Platinum</v>
      </c>
      <c r="H1777" t="s">
        <v>1021</v>
      </c>
      <c r="I1777" s="16">
        <v>45319</v>
      </c>
      <c r="J1777" t="s">
        <v>1703</v>
      </c>
      <c r="K1777" t="str">
        <f>VLOOKUP($J1777,'Product_Dim (2)'!$A$2:$G$101,{3,4,5,6},FALSE)</f>
        <v>Home</v>
      </c>
      <c r="L1777" t="str">
        <f>VLOOKUP($J1777,'Product_Dim (2)'!$A$2:$G$101,{4,5,6},FALSE)</f>
        <v>Kitchen</v>
      </c>
      <c r="M1777" s="6">
        <f t="array" ref="M1777">VLOOKUP($J1777,'Product_Dim (2)'!$A$2:$G$101,{6},FALSE)</f>
        <v>176.07</v>
      </c>
      <c r="N1777">
        <f>VLOOKUP($J1777,'Product_Dim (2)'!$A$2:$G$101,7,FALSE)</f>
        <v>82</v>
      </c>
      <c r="O1777" t="s">
        <v>1787</v>
      </c>
      <c r="P1777" t="str">
        <f>VLOOKUP($O1777,'Store_Dim (2)'!$A$2:$E$21,2,FALSE)</f>
        <v>Frederick-Wright</v>
      </c>
      <c r="Q1777" t="str">
        <f>VLOOKUP(Table6[[#This Row],[Store_ID]],Table4[],3,FALSE)</f>
        <v>West</v>
      </c>
      <c r="R1777" t="str">
        <f>VLOOKUP(Table6[[#This Row],[Store_ID]],Table4[],4,FALSE)</f>
        <v>New Jimmymouth</v>
      </c>
      <c r="S1777" t="str">
        <f>VLOOKUP(Table6[[#This Row],[Store_ID]],Table4[],5,FALSE)</f>
        <v>Flagship</v>
      </c>
      <c r="T1777">
        <v>3</v>
      </c>
      <c r="U1777" s="6">
        <v>738.47</v>
      </c>
      <c r="V1777" s="10">
        <v>0.28000000000000003</v>
      </c>
      <c r="W1777" t="s">
        <v>1807</v>
      </c>
      <c r="X1777" s="6">
        <v>1595.0952</v>
      </c>
      <c r="AE1777"/>
    </row>
    <row r="1778" spans="1:31" x14ac:dyDescent="0.25">
      <c r="A1778" t="s">
        <v>3585</v>
      </c>
      <c r="B1778" t="str">
        <f>VLOOKUP(Table6[[#This Row],[Customer_ID]],Table1[[Customer_ID]:[Name]],2,FALSE)</f>
        <v>Mario Harvey Jr.</v>
      </c>
      <c r="C1778" t="str">
        <f>VLOOKUP(Table6[[#This Row],[Customer_ID]],Table1[[Customer_ID]:[City]],5,FALSE)</f>
        <v>Jessicaport</v>
      </c>
      <c r="D1778">
        <f>VLOOKUP(Table6[[#This Row],[Customer_ID]],Table1[],3,FALSE)</f>
        <v>46</v>
      </c>
      <c r="E1778" t="str">
        <f>VLOOKUP(Table6[[#This Row],[Customer_ID]],Table1[],4,FALSE)</f>
        <v>Male</v>
      </c>
      <c r="F1778" t="str">
        <f>VLOOKUP(Table6[[#This Row],[Customer_ID]],Table1[],6,FALSE)</f>
        <v>Minnesota</v>
      </c>
      <c r="G1778" t="str">
        <f>VLOOKUP(Table6[[#This Row],[Customer_ID]],Table1[],8,FALSE)</f>
        <v>Platinum</v>
      </c>
      <c r="H1778" t="s">
        <v>1021</v>
      </c>
      <c r="I1778" s="16">
        <v>45620</v>
      </c>
      <c r="J1778" t="s">
        <v>1538</v>
      </c>
      <c r="K1778" t="str">
        <f>VLOOKUP($J1778,'Product_Dim (2)'!$A$2:$G$101,{3,4,5,6},FALSE)</f>
        <v>Clothing</v>
      </c>
      <c r="L1778" t="str">
        <f>VLOOKUP($J1778,'Product_Dim (2)'!$A$2:$G$101,{4,5,6},FALSE)</f>
        <v>Accessories</v>
      </c>
      <c r="M1778" s="6">
        <f t="array" ref="M1778">VLOOKUP($J1778,'Product_Dim (2)'!$A$2:$G$101,{6},FALSE)</f>
        <v>261</v>
      </c>
      <c r="N1778">
        <f>VLOOKUP($J1778,'Product_Dim (2)'!$A$2:$G$101,7,FALSE)</f>
        <v>59</v>
      </c>
      <c r="O1778" t="s">
        <v>1735</v>
      </c>
      <c r="P1778" t="str">
        <f>VLOOKUP($O1778,'Store_Dim (2)'!$A$2:$E$21,2,FALSE)</f>
        <v>Rivera-Warner</v>
      </c>
      <c r="Q1778" t="str">
        <f>VLOOKUP(Table6[[#This Row],[Store_ID]],Table4[],3,FALSE)</f>
        <v>East</v>
      </c>
      <c r="R1778" t="str">
        <f>VLOOKUP(Table6[[#This Row],[Store_ID]],Table4[],4,FALSE)</f>
        <v>Washingtonfurt</v>
      </c>
      <c r="S1778" t="str">
        <f>VLOOKUP(Table6[[#This Row],[Store_ID]],Table4[],5,FALSE)</f>
        <v>Flagship</v>
      </c>
      <c r="T1778">
        <v>4</v>
      </c>
      <c r="U1778" s="6">
        <v>477.83</v>
      </c>
      <c r="V1778" s="10">
        <v>0.05</v>
      </c>
      <c r="W1778" t="s">
        <v>1812</v>
      </c>
      <c r="X1778" s="6">
        <v>1815.7539999999999</v>
      </c>
      <c r="AE1778"/>
    </row>
    <row r="1779" spans="1:31" x14ac:dyDescent="0.25">
      <c r="A1779" t="s">
        <v>3586</v>
      </c>
      <c r="B1779" t="str">
        <f>VLOOKUP(Table6[[#This Row],[Customer_ID]],Table1[[Customer_ID]:[Name]],2,FALSE)</f>
        <v>Daniel Contreras</v>
      </c>
      <c r="C1779" t="str">
        <f>VLOOKUP(Table6[[#This Row],[Customer_ID]],Table1[[Customer_ID]:[City]],5,FALSE)</f>
        <v>Robertview</v>
      </c>
      <c r="D1779">
        <f>VLOOKUP(Table6[[#This Row],[Customer_ID]],Table1[],3,FALSE)</f>
        <v>36</v>
      </c>
      <c r="E1779" t="str">
        <f>VLOOKUP(Table6[[#This Row],[Customer_ID]],Table1[],4,FALSE)</f>
        <v>Female</v>
      </c>
      <c r="F1779" t="str">
        <f>VLOOKUP(Table6[[#This Row],[Customer_ID]],Table1[],6,FALSE)</f>
        <v>Florida</v>
      </c>
      <c r="G1779" t="str">
        <f>VLOOKUP(Table6[[#This Row],[Customer_ID]],Table1[],8,FALSE)</f>
        <v>Platinum</v>
      </c>
      <c r="H1779" t="s">
        <v>554</v>
      </c>
      <c r="I1779" s="16">
        <v>45831</v>
      </c>
      <c r="J1779" t="s">
        <v>1615</v>
      </c>
      <c r="K1779" t="str">
        <f>VLOOKUP($J1779,'Product_Dim (2)'!$A$2:$G$101,{3,4,5,6},FALSE)</f>
        <v>Electronics</v>
      </c>
      <c r="L1779" t="str">
        <f>VLOOKUP($J1779,'Product_Dim (2)'!$A$2:$G$101,{4,5,6},FALSE)</f>
        <v>Accessories</v>
      </c>
      <c r="M1779" s="6">
        <f t="array" ref="M1779">VLOOKUP($J1779,'Product_Dim (2)'!$A$2:$G$101,{6},FALSE)</f>
        <v>450.71</v>
      </c>
      <c r="N1779">
        <f>VLOOKUP($J1779,'Product_Dim (2)'!$A$2:$G$101,7,FALSE)</f>
        <v>389</v>
      </c>
      <c r="O1779" t="s">
        <v>1777</v>
      </c>
      <c r="P1779" t="str">
        <f>VLOOKUP($O1779,'Store_Dim (2)'!$A$2:$E$21,2,FALSE)</f>
        <v>Thomas, Bridges and Harris</v>
      </c>
      <c r="Q1779" t="str">
        <f>VLOOKUP(Table6[[#This Row],[Store_ID]],Table4[],3,FALSE)</f>
        <v>North</v>
      </c>
      <c r="R1779" t="str">
        <f>VLOOKUP(Table6[[#This Row],[Store_ID]],Table4[],4,FALSE)</f>
        <v>Sabrinatown</v>
      </c>
      <c r="S1779" t="str">
        <f>VLOOKUP(Table6[[#This Row],[Store_ID]],Table4[],5,FALSE)</f>
        <v>Online</v>
      </c>
      <c r="T1779">
        <v>3</v>
      </c>
      <c r="U1779" s="6">
        <v>605.83000000000004</v>
      </c>
      <c r="V1779" s="10">
        <v>0.28000000000000003</v>
      </c>
      <c r="W1779" t="s">
        <v>1812</v>
      </c>
      <c r="X1779" s="6">
        <v>1308.5927999999999</v>
      </c>
      <c r="AE1779"/>
    </row>
    <row r="1780" spans="1:31" x14ac:dyDescent="0.25">
      <c r="A1780" t="s">
        <v>3587</v>
      </c>
      <c r="B1780" t="str">
        <f>VLOOKUP(Table6[[#This Row],[Customer_ID]],Table1[[Customer_ID]:[Name]],2,FALSE)</f>
        <v>Amber Mcclain</v>
      </c>
      <c r="C1780" t="str">
        <f>VLOOKUP(Table6[[#This Row],[Customer_ID]],Table1[[Customer_ID]:[City]],5,FALSE)</f>
        <v>Brendaburgh</v>
      </c>
      <c r="D1780">
        <f>VLOOKUP(Table6[[#This Row],[Customer_ID]],Table1[],3,FALSE)</f>
        <v>58</v>
      </c>
      <c r="E1780" t="str">
        <f>VLOOKUP(Table6[[#This Row],[Customer_ID]],Table1[],4,FALSE)</f>
        <v>Male</v>
      </c>
      <c r="F1780" t="str">
        <f>VLOOKUP(Table6[[#This Row],[Customer_ID]],Table1[],6,FALSE)</f>
        <v>Florida</v>
      </c>
      <c r="G1780" t="str">
        <f>VLOOKUP(Table6[[#This Row],[Customer_ID]],Table1[],8,FALSE)</f>
        <v>Silver</v>
      </c>
      <c r="H1780" t="s">
        <v>244</v>
      </c>
      <c r="I1780" s="16">
        <v>45373</v>
      </c>
      <c r="J1780" t="s">
        <v>1617</v>
      </c>
      <c r="K1780" t="str">
        <f>VLOOKUP($J1780,'Product_Dim (2)'!$A$2:$G$101,{3,4,5,6},FALSE)</f>
        <v>Electronics</v>
      </c>
      <c r="L1780" t="str">
        <f>VLOOKUP($J1780,'Product_Dim (2)'!$A$2:$G$101,{4,5,6},FALSE)</f>
        <v>Computer</v>
      </c>
      <c r="M1780" s="6">
        <f t="array" ref="M1780">VLOOKUP($J1780,'Product_Dim (2)'!$A$2:$G$101,{6},FALSE)</f>
        <v>253.33</v>
      </c>
      <c r="N1780">
        <f>VLOOKUP($J1780,'Product_Dim (2)'!$A$2:$G$101,7,FALSE)</f>
        <v>266</v>
      </c>
      <c r="O1780" t="s">
        <v>1749</v>
      </c>
      <c r="P1780" t="str">
        <f>VLOOKUP($O1780,'Store_Dim (2)'!$A$2:$E$21,2,FALSE)</f>
        <v>Johnson-Wright</v>
      </c>
      <c r="Q1780" t="str">
        <f>VLOOKUP(Table6[[#This Row],[Store_ID]],Table4[],3,FALSE)</f>
        <v>North</v>
      </c>
      <c r="R1780" t="str">
        <f>VLOOKUP(Table6[[#This Row],[Store_ID]],Table4[],4,FALSE)</f>
        <v>Hoodberg</v>
      </c>
      <c r="S1780" t="str">
        <f>VLOOKUP(Table6[[#This Row],[Store_ID]],Table4[],5,FALSE)</f>
        <v>Outlet</v>
      </c>
      <c r="T1780">
        <v>2</v>
      </c>
      <c r="U1780" s="6">
        <v>521.44000000000005</v>
      </c>
      <c r="V1780" s="10">
        <v>0.25</v>
      </c>
      <c r="W1780" t="s">
        <v>1812</v>
      </c>
      <c r="X1780" s="6">
        <v>782.16000000000008</v>
      </c>
      <c r="AE1780"/>
    </row>
    <row r="1781" spans="1:31" x14ac:dyDescent="0.25">
      <c r="A1781" t="s">
        <v>3588</v>
      </c>
      <c r="B1781" t="str">
        <f>VLOOKUP(Table6[[#This Row],[Customer_ID]],Table1[[Customer_ID]:[Name]],2,FALSE)</f>
        <v>James Orozco</v>
      </c>
      <c r="C1781" t="str">
        <f>VLOOKUP(Table6[[#This Row],[Customer_ID]],Table1[[Customer_ID]:[City]],5,FALSE)</f>
        <v>Simpsonfort</v>
      </c>
      <c r="D1781">
        <f>VLOOKUP(Table6[[#This Row],[Customer_ID]],Table1[],3,FALSE)</f>
        <v>37</v>
      </c>
      <c r="E1781" t="str">
        <f>VLOOKUP(Table6[[#This Row],[Customer_ID]],Table1[],4,FALSE)</f>
        <v>Female</v>
      </c>
      <c r="F1781" t="str">
        <f>VLOOKUP(Table6[[#This Row],[Customer_ID]],Table1[],6,FALSE)</f>
        <v>Maine</v>
      </c>
      <c r="G1781" t="str">
        <f>VLOOKUP(Table6[[#This Row],[Customer_ID]],Table1[],8,FALSE)</f>
        <v>Gold</v>
      </c>
      <c r="H1781" t="s">
        <v>1153</v>
      </c>
      <c r="I1781" s="16">
        <v>45863</v>
      </c>
      <c r="J1781" t="s">
        <v>1551</v>
      </c>
      <c r="K1781" t="str">
        <f>VLOOKUP($J1781,'Product_Dim (2)'!$A$2:$G$101,{3,4,5,6},FALSE)</f>
        <v>Home</v>
      </c>
      <c r="L1781" t="str">
        <f>VLOOKUP($J1781,'Product_Dim (2)'!$A$2:$G$101,{4,5,6},FALSE)</f>
        <v>Kitchen</v>
      </c>
      <c r="M1781" s="6">
        <f t="array" ref="M1781">VLOOKUP($J1781,'Product_Dim (2)'!$A$2:$G$101,{6},FALSE)</f>
        <v>298.86</v>
      </c>
      <c r="N1781">
        <f>VLOOKUP($J1781,'Product_Dim (2)'!$A$2:$G$101,7,FALSE)</f>
        <v>308</v>
      </c>
      <c r="O1781" t="s">
        <v>1762</v>
      </c>
      <c r="P1781" t="str">
        <f>VLOOKUP($O1781,'Store_Dim (2)'!$A$2:$E$21,2,FALSE)</f>
        <v>Martinez-Mullins</v>
      </c>
      <c r="Q1781" t="str">
        <f>VLOOKUP(Table6[[#This Row],[Store_ID]],Table4[],3,FALSE)</f>
        <v>South</v>
      </c>
      <c r="R1781" t="str">
        <f>VLOOKUP(Table6[[#This Row],[Store_ID]],Table4[],4,FALSE)</f>
        <v>Williamsfurt</v>
      </c>
      <c r="S1781" t="str">
        <f>VLOOKUP(Table6[[#This Row],[Store_ID]],Table4[],5,FALSE)</f>
        <v>Online</v>
      </c>
      <c r="T1781">
        <v>4</v>
      </c>
      <c r="U1781" s="6">
        <v>499.02</v>
      </c>
      <c r="V1781" s="10">
        <v>0.06</v>
      </c>
      <c r="W1781" t="s">
        <v>1807</v>
      </c>
      <c r="X1781" s="6">
        <v>1876.3152</v>
      </c>
      <c r="AE1781"/>
    </row>
    <row r="1782" spans="1:31" x14ac:dyDescent="0.25">
      <c r="A1782" t="s">
        <v>3589</v>
      </c>
      <c r="B1782" t="str">
        <f>VLOOKUP(Table6[[#This Row],[Customer_ID]],Table1[[Customer_ID]:[Name]],2,FALSE)</f>
        <v>Joseph Faulkner</v>
      </c>
      <c r="C1782" t="str">
        <f>VLOOKUP(Table6[[#This Row],[Customer_ID]],Table1[[Customer_ID]:[City]],5,FALSE)</f>
        <v>New Leahfurt</v>
      </c>
      <c r="D1782">
        <f>VLOOKUP(Table6[[#This Row],[Customer_ID]],Table1[],3,FALSE)</f>
        <v>31</v>
      </c>
      <c r="E1782" t="str">
        <f>VLOOKUP(Table6[[#This Row],[Customer_ID]],Table1[],4,FALSE)</f>
        <v>Male</v>
      </c>
      <c r="F1782" t="str">
        <f>VLOOKUP(Table6[[#This Row],[Customer_ID]],Table1[],6,FALSE)</f>
        <v>North Dakota</v>
      </c>
      <c r="G1782" t="str">
        <f>VLOOKUP(Table6[[#This Row],[Customer_ID]],Table1[],8,FALSE)</f>
        <v>Bronze</v>
      </c>
      <c r="H1782" t="s">
        <v>509</v>
      </c>
      <c r="I1782" s="16">
        <v>45758</v>
      </c>
      <c r="J1782" t="s">
        <v>1536</v>
      </c>
      <c r="K1782" t="str">
        <f>VLOOKUP($J1782,'Product_Dim (2)'!$A$2:$G$101,{3,4,5,6},FALSE)</f>
        <v>Clothing</v>
      </c>
      <c r="L1782" t="str">
        <f>VLOOKUP($J1782,'Product_Dim (2)'!$A$2:$G$101,{4,5,6},FALSE)</f>
        <v>Bottoms</v>
      </c>
      <c r="M1782" s="6">
        <f t="array" ref="M1782">VLOOKUP($J1782,'Product_Dim (2)'!$A$2:$G$101,{6},FALSE)</f>
        <v>306.45999999999998</v>
      </c>
      <c r="N1782">
        <f>VLOOKUP($J1782,'Product_Dim (2)'!$A$2:$G$101,7,FALSE)</f>
        <v>487</v>
      </c>
      <c r="O1782" t="s">
        <v>1793</v>
      </c>
      <c r="P1782" t="str">
        <f>VLOOKUP($O1782,'Store_Dim (2)'!$A$2:$E$21,2,FALSE)</f>
        <v>Guerrero-Schmitt</v>
      </c>
      <c r="Q1782" t="str">
        <f>VLOOKUP(Table6[[#This Row],[Store_ID]],Table4[],3,FALSE)</f>
        <v>East</v>
      </c>
      <c r="R1782" t="str">
        <f>VLOOKUP(Table6[[#This Row],[Store_ID]],Table4[],4,FALSE)</f>
        <v>East Stevechester</v>
      </c>
      <c r="S1782" t="str">
        <f>VLOOKUP(Table6[[#This Row],[Store_ID]],Table4[],5,FALSE)</f>
        <v>Flagship</v>
      </c>
      <c r="T1782">
        <v>4</v>
      </c>
      <c r="U1782" s="6">
        <v>299.45999999999998</v>
      </c>
      <c r="V1782" s="10">
        <v>0.18</v>
      </c>
      <c r="W1782" t="s">
        <v>1812</v>
      </c>
      <c r="X1782" s="6">
        <v>982.22879999999998</v>
      </c>
      <c r="AE1782"/>
    </row>
    <row r="1783" spans="1:31" x14ac:dyDescent="0.25">
      <c r="A1783" t="s">
        <v>3590</v>
      </c>
      <c r="B1783" t="str">
        <f>VLOOKUP(Table6[[#This Row],[Customer_ID]],Table1[[Customer_ID]:[Name]],2,FALSE)</f>
        <v>Christina Robertson</v>
      </c>
      <c r="C1783" t="str">
        <f>VLOOKUP(Table6[[#This Row],[Customer_ID]],Table1[[Customer_ID]:[City]],5,FALSE)</f>
        <v>Hubbardborough</v>
      </c>
      <c r="D1783">
        <f>VLOOKUP(Table6[[#This Row],[Customer_ID]],Table1[],3,FALSE)</f>
        <v>59</v>
      </c>
      <c r="E1783" t="str">
        <f>VLOOKUP(Table6[[#This Row],[Customer_ID]],Table1[],4,FALSE)</f>
        <v>Male</v>
      </c>
      <c r="F1783" t="str">
        <f>VLOOKUP(Table6[[#This Row],[Customer_ID]],Table1[],6,FALSE)</f>
        <v>Kentucky</v>
      </c>
      <c r="G1783" t="str">
        <f>VLOOKUP(Table6[[#This Row],[Customer_ID]],Table1[],8,FALSE)</f>
        <v>Platinum</v>
      </c>
      <c r="H1783" t="s">
        <v>1395</v>
      </c>
      <c r="I1783" s="16">
        <v>45285</v>
      </c>
      <c r="J1783" t="s">
        <v>1609</v>
      </c>
      <c r="K1783" t="str">
        <f>VLOOKUP($J1783,'Product_Dim (2)'!$A$2:$G$101,{3,4,5,6},FALSE)</f>
        <v>Electronics</v>
      </c>
      <c r="L1783" t="str">
        <f>VLOOKUP($J1783,'Product_Dim (2)'!$A$2:$G$101,{4,5,6},FALSE)</f>
        <v>Mobile</v>
      </c>
      <c r="M1783" s="6">
        <f t="array" ref="M1783">VLOOKUP($J1783,'Product_Dim (2)'!$A$2:$G$101,{6},FALSE)</f>
        <v>326.06</v>
      </c>
      <c r="N1783">
        <f>VLOOKUP($J1783,'Product_Dim (2)'!$A$2:$G$101,7,FALSE)</f>
        <v>301</v>
      </c>
      <c r="O1783" t="s">
        <v>1735</v>
      </c>
      <c r="P1783" t="str">
        <f>VLOOKUP($O1783,'Store_Dim (2)'!$A$2:$E$21,2,FALSE)</f>
        <v>Rivera-Warner</v>
      </c>
      <c r="Q1783" t="str">
        <f>VLOOKUP(Table6[[#This Row],[Store_ID]],Table4[],3,FALSE)</f>
        <v>East</v>
      </c>
      <c r="R1783" t="str">
        <f>VLOOKUP(Table6[[#This Row],[Store_ID]],Table4[],4,FALSE)</f>
        <v>Washingtonfurt</v>
      </c>
      <c r="S1783" t="str">
        <f>VLOOKUP(Table6[[#This Row],[Store_ID]],Table4[],5,FALSE)</f>
        <v>Flagship</v>
      </c>
      <c r="T1783">
        <v>1</v>
      </c>
      <c r="U1783" s="6">
        <v>609.29</v>
      </c>
      <c r="V1783" s="10">
        <v>0.15</v>
      </c>
      <c r="W1783" t="s">
        <v>1807</v>
      </c>
      <c r="X1783" s="6">
        <v>517.89649999999995</v>
      </c>
      <c r="AE1783"/>
    </row>
    <row r="1784" spans="1:31" x14ac:dyDescent="0.25">
      <c r="A1784" t="s">
        <v>3591</v>
      </c>
      <c r="B1784" t="str">
        <f>VLOOKUP(Table6[[#This Row],[Customer_ID]],Table1[[Customer_ID]:[Name]],2,FALSE)</f>
        <v>Colleen Maynard</v>
      </c>
      <c r="C1784" t="str">
        <f>VLOOKUP(Table6[[#This Row],[Customer_ID]],Table1[[Customer_ID]:[City]],5,FALSE)</f>
        <v>Singletonmouth</v>
      </c>
      <c r="D1784">
        <f>VLOOKUP(Table6[[#This Row],[Customer_ID]],Table1[],3,FALSE)</f>
        <v>29</v>
      </c>
      <c r="E1784" t="str">
        <f>VLOOKUP(Table6[[#This Row],[Customer_ID]],Table1[],4,FALSE)</f>
        <v>Male</v>
      </c>
      <c r="F1784" t="str">
        <f>VLOOKUP(Table6[[#This Row],[Customer_ID]],Table1[],6,FALSE)</f>
        <v>Utah</v>
      </c>
      <c r="G1784" t="str">
        <f>VLOOKUP(Table6[[#This Row],[Customer_ID]],Table1[],8,FALSE)</f>
        <v>Gold</v>
      </c>
      <c r="H1784" t="s">
        <v>355</v>
      </c>
      <c r="I1784" s="16">
        <v>45656</v>
      </c>
      <c r="J1784" t="s">
        <v>1532</v>
      </c>
      <c r="K1784" t="str">
        <f>VLOOKUP($J1784,'Product_Dim (2)'!$A$2:$G$101,{3,4,5,6},FALSE)</f>
        <v>Clothing</v>
      </c>
      <c r="L1784" t="str">
        <f>VLOOKUP($J1784,'Product_Dim (2)'!$A$2:$G$101,{4,5,6},FALSE)</f>
        <v>Outerwear</v>
      </c>
      <c r="M1784" s="6">
        <f t="array" ref="M1784">VLOOKUP($J1784,'Product_Dim (2)'!$A$2:$G$101,{6},FALSE)</f>
        <v>265.73266666666666</v>
      </c>
      <c r="N1784">
        <f>VLOOKUP($J1784,'Product_Dim (2)'!$A$2:$G$101,7,FALSE)</f>
        <v>352</v>
      </c>
      <c r="O1784" t="s">
        <v>1765</v>
      </c>
      <c r="P1784" t="str">
        <f>VLOOKUP($O1784,'Store_Dim (2)'!$A$2:$E$21,2,FALSE)</f>
        <v>Bean, Jones and Park</v>
      </c>
      <c r="Q1784" t="str">
        <f>VLOOKUP(Table6[[#This Row],[Store_ID]],Table4[],3,FALSE)</f>
        <v>West</v>
      </c>
      <c r="R1784" t="str">
        <f>VLOOKUP(Table6[[#This Row],[Store_ID]],Table4[],4,FALSE)</f>
        <v>Thompsonborough</v>
      </c>
      <c r="S1784" t="str">
        <f>VLOOKUP(Table6[[#This Row],[Store_ID]],Table4[],5,FALSE)</f>
        <v>Online</v>
      </c>
      <c r="T1784">
        <v>1</v>
      </c>
      <c r="U1784" s="6">
        <v>213.74</v>
      </c>
      <c r="V1784" s="10">
        <v>7.0000000000000007E-2</v>
      </c>
      <c r="W1784" t="s">
        <v>1812</v>
      </c>
      <c r="X1784" s="6">
        <v>198.7782</v>
      </c>
      <c r="AE1784"/>
    </row>
    <row r="1785" spans="1:31" x14ac:dyDescent="0.25">
      <c r="A1785" t="s">
        <v>3592</v>
      </c>
      <c r="B1785" t="str">
        <f>VLOOKUP(Table6[[#This Row],[Customer_ID]],Table1[[Customer_ID]:[Name]],2,FALSE)</f>
        <v>Joseph Faulkner</v>
      </c>
      <c r="C1785" t="str">
        <f>VLOOKUP(Table6[[#This Row],[Customer_ID]],Table1[[Customer_ID]:[City]],5,FALSE)</f>
        <v>New Leahfurt</v>
      </c>
      <c r="D1785">
        <f>VLOOKUP(Table6[[#This Row],[Customer_ID]],Table1[],3,FALSE)</f>
        <v>31</v>
      </c>
      <c r="E1785" t="str">
        <f>VLOOKUP(Table6[[#This Row],[Customer_ID]],Table1[],4,FALSE)</f>
        <v>Male</v>
      </c>
      <c r="F1785" t="str">
        <f>VLOOKUP(Table6[[#This Row],[Customer_ID]],Table1[],6,FALSE)</f>
        <v>North Dakota</v>
      </c>
      <c r="G1785" t="str">
        <f>VLOOKUP(Table6[[#This Row],[Customer_ID]],Table1[],8,FALSE)</f>
        <v>Bronze</v>
      </c>
      <c r="H1785" t="s">
        <v>509</v>
      </c>
      <c r="I1785" s="16">
        <v>45718</v>
      </c>
      <c r="J1785" t="s">
        <v>1641</v>
      </c>
      <c r="K1785" t="str">
        <f>VLOOKUP($J1785,'Product_Dim (2)'!$A$2:$G$101,{3,4,5,6},FALSE)</f>
        <v>Home</v>
      </c>
      <c r="L1785" t="str">
        <f>VLOOKUP($J1785,'Product_Dim (2)'!$A$2:$G$101,{4,5,6},FALSE)</f>
        <v>Decor</v>
      </c>
      <c r="M1785" s="6">
        <f t="array" ref="M1785">VLOOKUP($J1785,'Product_Dim (2)'!$A$2:$G$101,{6},FALSE)</f>
        <v>81.75</v>
      </c>
      <c r="N1785">
        <f ca="1">VLOOKUP($J1785,'Product_Dim (2)'!$A$2:$G$101,7,FALSE)</f>
        <v>0</v>
      </c>
      <c r="O1785" t="s">
        <v>1787</v>
      </c>
      <c r="P1785" t="str">
        <f>VLOOKUP($O1785,'Store_Dim (2)'!$A$2:$E$21,2,FALSE)</f>
        <v>Frederick-Wright</v>
      </c>
      <c r="Q1785" t="str">
        <f>VLOOKUP(Table6[[#This Row],[Store_ID]],Table4[],3,FALSE)</f>
        <v>West</v>
      </c>
      <c r="R1785" t="str">
        <f>VLOOKUP(Table6[[#This Row],[Store_ID]],Table4[],4,FALSE)</f>
        <v>New Jimmymouth</v>
      </c>
      <c r="S1785" t="str">
        <f>VLOOKUP(Table6[[#This Row],[Store_ID]],Table4[],5,FALSE)</f>
        <v>Flagship</v>
      </c>
      <c r="T1785">
        <v>4</v>
      </c>
      <c r="U1785" s="6">
        <v>613.16999999999996</v>
      </c>
      <c r="V1785" s="10">
        <v>0.26</v>
      </c>
      <c r="W1785" t="s">
        <v>1807</v>
      </c>
      <c r="X1785" s="6">
        <v>1814.9831999999999</v>
      </c>
      <c r="AE1785"/>
    </row>
    <row r="1786" spans="1:31" x14ac:dyDescent="0.25">
      <c r="A1786" t="s">
        <v>3593</v>
      </c>
      <c r="B1786" t="str">
        <f>VLOOKUP(Table6[[#This Row],[Customer_ID]],Table1[[Customer_ID]:[Name]],2,FALSE)</f>
        <v>Manuel Castillo</v>
      </c>
      <c r="C1786" t="str">
        <f>VLOOKUP(Table6[[#This Row],[Customer_ID]],Table1[[Customer_ID]:[City]],5,FALSE)</f>
        <v>Nealview</v>
      </c>
      <c r="D1786">
        <f>VLOOKUP(Table6[[#This Row],[Customer_ID]],Table1[],3,FALSE)</f>
        <v>41</v>
      </c>
      <c r="E1786" t="str">
        <f>VLOOKUP(Table6[[#This Row],[Customer_ID]],Table1[],4,FALSE)</f>
        <v>Male</v>
      </c>
      <c r="F1786" t="str">
        <f>VLOOKUP(Table6[[#This Row],[Customer_ID]],Table1[],6,FALSE)</f>
        <v>Tennessee</v>
      </c>
      <c r="G1786" t="str">
        <f>VLOOKUP(Table6[[#This Row],[Customer_ID]],Table1[],8,FALSE)</f>
        <v>Gold</v>
      </c>
      <c r="H1786" t="s">
        <v>1106</v>
      </c>
      <c r="I1786" s="16">
        <v>45293</v>
      </c>
      <c r="J1786" t="s">
        <v>1649</v>
      </c>
      <c r="K1786" t="str">
        <f>VLOOKUP($J1786,'Product_Dim (2)'!$A$2:$G$101,{3,4,5,6},FALSE)</f>
        <v>Beauty</v>
      </c>
      <c r="L1786" t="str">
        <f>VLOOKUP($J1786,'Product_Dim (2)'!$A$2:$G$101,{4,5,6},FALSE)</f>
        <v>Haircare</v>
      </c>
      <c r="M1786" s="6">
        <f t="array" ref="M1786">VLOOKUP($J1786,'Product_Dim (2)'!$A$2:$G$101,{6},FALSE)</f>
        <v>17.309999999999999</v>
      </c>
      <c r="N1786">
        <f>VLOOKUP($J1786,'Product_Dim (2)'!$A$2:$G$101,7,FALSE)</f>
        <v>399</v>
      </c>
      <c r="O1786" t="s">
        <v>1775</v>
      </c>
      <c r="P1786" t="str">
        <f>VLOOKUP($O1786,'Store_Dim (2)'!$A$2:$E$21,2,FALSE)</f>
        <v>Aguirre-Keller</v>
      </c>
      <c r="Q1786" t="str">
        <f>VLOOKUP(Table6[[#This Row],[Store_ID]],Table4[],3,FALSE)</f>
        <v>South</v>
      </c>
      <c r="R1786" t="str">
        <f>VLOOKUP(Table6[[#This Row],[Store_ID]],Table4[],4,FALSE)</f>
        <v>Lake Michael</v>
      </c>
      <c r="S1786" t="str">
        <f>VLOOKUP(Table6[[#This Row],[Store_ID]],Table4[],5,FALSE)</f>
        <v>Online</v>
      </c>
      <c r="T1786">
        <v>2</v>
      </c>
      <c r="U1786" s="6">
        <v>687.36</v>
      </c>
      <c r="V1786" s="10">
        <v>7.0000000000000007E-2</v>
      </c>
      <c r="W1786" t="s">
        <v>1812</v>
      </c>
      <c r="X1786" s="6">
        <v>1278.4896000000001</v>
      </c>
      <c r="AE1786"/>
    </row>
    <row r="1787" spans="1:31" x14ac:dyDescent="0.25">
      <c r="A1787" t="s">
        <v>3594</v>
      </c>
      <c r="B1787" t="str">
        <f>VLOOKUP(Table6[[#This Row],[Customer_ID]],Table1[[Customer_ID]:[Name]],2,FALSE)</f>
        <v>Robert King</v>
      </c>
      <c r="C1787" t="str">
        <f>VLOOKUP(Table6[[#This Row],[Customer_ID]],Table1[[Customer_ID]:[City]],5,FALSE)</f>
        <v>Cindyton</v>
      </c>
      <c r="D1787">
        <f>VLOOKUP(Table6[[#This Row],[Customer_ID]],Table1[],3,FALSE)</f>
        <v>58</v>
      </c>
      <c r="E1787" t="str">
        <f>VLOOKUP(Table6[[#This Row],[Customer_ID]],Table1[],4,FALSE)</f>
        <v>Female</v>
      </c>
      <c r="F1787" t="str">
        <f>VLOOKUP(Table6[[#This Row],[Customer_ID]],Table1[],6,FALSE)</f>
        <v>Rhode Island</v>
      </c>
      <c r="G1787" t="str">
        <f>VLOOKUP(Table6[[#This Row],[Customer_ID]],Table1[],8,FALSE)</f>
        <v>Gold</v>
      </c>
      <c r="H1787" t="s">
        <v>1015</v>
      </c>
      <c r="I1787" s="16">
        <v>45915</v>
      </c>
      <c r="J1787" t="s">
        <v>1665</v>
      </c>
      <c r="K1787" t="str">
        <f>VLOOKUP($J1787,'Product_Dim (2)'!$A$2:$G$101,{3,4,5,6},FALSE)</f>
        <v>Electronics</v>
      </c>
      <c r="L1787" t="str">
        <f>VLOOKUP($J1787,'Product_Dim (2)'!$A$2:$G$101,{4,5,6},FALSE)</f>
        <v>Accessories</v>
      </c>
      <c r="M1787" s="6">
        <f t="array" ref="M1787">VLOOKUP($J1787,'Product_Dim (2)'!$A$2:$G$101,{6},FALSE)</f>
        <v>349.17</v>
      </c>
      <c r="N1787">
        <f>VLOOKUP($J1787,'Product_Dim (2)'!$A$2:$G$101,7,FALSE)</f>
        <v>476</v>
      </c>
      <c r="O1787" t="s">
        <v>1780</v>
      </c>
      <c r="P1787" t="str">
        <f>VLOOKUP($O1787,'Store_Dim (2)'!$A$2:$E$21,2,FALSE)</f>
        <v>Gardner, Humphrey and Contreras</v>
      </c>
      <c r="Q1787" t="str">
        <f>VLOOKUP(Table6[[#This Row],[Store_ID]],Table4[],3,FALSE)</f>
        <v>East</v>
      </c>
      <c r="R1787" t="str">
        <f>VLOOKUP(Table6[[#This Row],[Store_ID]],Table4[],4,FALSE)</f>
        <v>Johnsonville</v>
      </c>
      <c r="S1787" t="str">
        <f>VLOOKUP(Table6[[#This Row],[Store_ID]],Table4[],5,FALSE)</f>
        <v>Flagship</v>
      </c>
      <c r="T1787">
        <v>3</v>
      </c>
      <c r="U1787" s="6">
        <v>115.39</v>
      </c>
      <c r="V1787" s="10">
        <v>0.02</v>
      </c>
      <c r="W1787" t="s">
        <v>1809</v>
      </c>
      <c r="X1787" s="6">
        <v>339.2466</v>
      </c>
      <c r="AE1787"/>
    </row>
    <row r="1788" spans="1:31" x14ac:dyDescent="0.25">
      <c r="A1788" t="s">
        <v>3595</v>
      </c>
      <c r="B1788" t="str">
        <f>VLOOKUP(Table6[[#This Row],[Customer_ID]],Table1[[Customer_ID]:[Name]],2,FALSE)</f>
        <v>Nicholas Bradshaw</v>
      </c>
      <c r="C1788" t="str">
        <f>VLOOKUP(Table6[[#This Row],[Customer_ID]],Table1[[Customer_ID]:[City]],5,FALSE)</f>
        <v>Murphyfurt</v>
      </c>
      <c r="D1788">
        <f>VLOOKUP(Table6[[#This Row],[Customer_ID]],Table1[],3,FALSE)</f>
        <v>43</v>
      </c>
      <c r="E1788" t="str">
        <f>VLOOKUP(Table6[[#This Row],[Customer_ID]],Table1[],4,FALSE)</f>
        <v>Female</v>
      </c>
      <c r="F1788" t="str">
        <f>VLOOKUP(Table6[[#This Row],[Customer_ID]],Table1[],6,FALSE)</f>
        <v>Utah</v>
      </c>
      <c r="G1788" t="str">
        <f>VLOOKUP(Table6[[#This Row],[Customer_ID]],Table1[],8,FALSE)</f>
        <v>Silver</v>
      </c>
      <c r="H1788" t="s">
        <v>586</v>
      </c>
      <c r="I1788" s="16">
        <v>45359</v>
      </c>
      <c r="J1788" t="s">
        <v>1579</v>
      </c>
      <c r="K1788" t="str">
        <f>VLOOKUP($J1788,'Product_Dim (2)'!$A$2:$G$101,{3,4,5,6},FALSE)</f>
        <v>Sports</v>
      </c>
      <c r="L1788" t="str">
        <f>VLOOKUP($J1788,'Product_Dim (2)'!$A$2:$G$101,{4,5,6},FALSE)</f>
        <v>Outdoor</v>
      </c>
      <c r="M1788" s="6">
        <f t="array" ref="M1788">VLOOKUP($J1788,'Product_Dim (2)'!$A$2:$G$101,{6},FALSE)</f>
        <v>166.06</v>
      </c>
      <c r="N1788">
        <f>VLOOKUP($J1788,'Product_Dim (2)'!$A$2:$G$101,7,FALSE)</f>
        <v>340</v>
      </c>
      <c r="O1788" t="s">
        <v>1777</v>
      </c>
      <c r="P1788" t="str">
        <f>VLOOKUP($O1788,'Store_Dim (2)'!$A$2:$E$21,2,FALSE)</f>
        <v>Thomas, Bridges and Harris</v>
      </c>
      <c r="Q1788" t="str">
        <f>VLOOKUP(Table6[[#This Row],[Store_ID]],Table4[],3,FALSE)</f>
        <v>North</v>
      </c>
      <c r="R1788" t="str">
        <f>VLOOKUP(Table6[[#This Row],[Store_ID]],Table4[],4,FALSE)</f>
        <v>Sabrinatown</v>
      </c>
      <c r="S1788" t="str">
        <f>VLOOKUP(Table6[[#This Row],[Store_ID]],Table4[],5,FALSE)</f>
        <v>Online</v>
      </c>
      <c r="T1788">
        <v>2</v>
      </c>
      <c r="U1788" s="6">
        <v>722.06</v>
      </c>
      <c r="V1788" s="10">
        <v>7.0000000000000007E-2</v>
      </c>
      <c r="W1788" t="s">
        <v>1807</v>
      </c>
      <c r="X1788" s="6">
        <v>1343.0316</v>
      </c>
      <c r="AE1788"/>
    </row>
    <row r="1789" spans="1:31" x14ac:dyDescent="0.25">
      <c r="A1789" t="s">
        <v>3596</v>
      </c>
      <c r="B1789" t="str">
        <f>VLOOKUP(Table6[[#This Row],[Customer_ID]],Table1[[Customer_ID]:[Name]],2,FALSE)</f>
        <v>Bryce Hawkins</v>
      </c>
      <c r="C1789" t="str">
        <f>VLOOKUP(Table6[[#This Row],[Customer_ID]],Table1[[Customer_ID]:[City]],5,FALSE)</f>
        <v>Lake Monique</v>
      </c>
      <c r="D1789">
        <f>VLOOKUP(Table6[[#This Row],[Customer_ID]],Table1[],3,FALSE)</f>
        <v>40</v>
      </c>
      <c r="E1789" t="str">
        <f>VLOOKUP(Table6[[#This Row],[Customer_ID]],Table1[],4,FALSE)</f>
        <v>Male</v>
      </c>
      <c r="F1789" t="str">
        <f>VLOOKUP(Table6[[#This Row],[Customer_ID]],Table1[],6,FALSE)</f>
        <v>Utah</v>
      </c>
      <c r="G1789" t="str">
        <f>VLOOKUP(Table6[[#This Row],[Customer_ID]],Table1[],8,FALSE)</f>
        <v>Bronze</v>
      </c>
      <c r="H1789" t="s">
        <v>1303</v>
      </c>
      <c r="I1789" s="16">
        <v>45652</v>
      </c>
      <c r="J1789" t="s">
        <v>1543</v>
      </c>
      <c r="K1789" t="str">
        <f>VLOOKUP($J1789,'Product_Dim (2)'!$A$2:$G$101,{3,4,5,6},FALSE)</f>
        <v>Home</v>
      </c>
      <c r="L1789" t="str">
        <f>VLOOKUP($J1789,'Product_Dim (2)'!$A$2:$G$101,{4,5,6},FALSE)</f>
        <v>Lighting</v>
      </c>
      <c r="M1789" s="6">
        <f t="array" ref="M1789">VLOOKUP($J1789,'Product_Dim (2)'!$A$2:$G$101,{6},FALSE)</f>
        <v>218.86</v>
      </c>
      <c r="N1789">
        <f>VLOOKUP($J1789,'Product_Dim (2)'!$A$2:$G$101,7,FALSE)</f>
        <v>170</v>
      </c>
      <c r="O1789" t="s">
        <v>1784</v>
      </c>
      <c r="P1789" t="str">
        <f>VLOOKUP($O1789,'Store_Dim (2)'!$A$2:$E$21,2,FALSE)</f>
        <v>Shelton PLC</v>
      </c>
      <c r="Q1789" t="str">
        <f>VLOOKUP(Table6[[#This Row],[Store_ID]],Table4[],3,FALSE)</f>
        <v>North</v>
      </c>
      <c r="R1789" t="str">
        <f>VLOOKUP(Table6[[#This Row],[Store_ID]],Table4[],4,FALSE)</f>
        <v>East Jenniferstad</v>
      </c>
      <c r="S1789" t="str">
        <f>VLOOKUP(Table6[[#This Row],[Store_ID]],Table4[],5,FALSE)</f>
        <v>Flagship</v>
      </c>
      <c r="T1789">
        <v>1</v>
      </c>
      <c r="U1789" s="6">
        <v>384.57</v>
      </c>
      <c r="V1789" s="10">
        <v>0.06</v>
      </c>
      <c r="W1789" t="s">
        <v>1809</v>
      </c>
      <c r="X1789" s="6">
        <v>361.49579999999997</v>
      </c>
      <c r="AE1789"/>
    </row>
    <row r="1790" spans="1:31" x14ac:dyDescent="0.25">
      <c r="A1790" t="s">
        <v>3597</v>
      </c>
      <c r="B1790" t="str">
        <f>VLOOKUP(Table6[[#This Row],[Customer_ID]],Table1[[Customer_ID]:[Name]],2,FALSE)</f>
        <v>Antonio Jones</v>
      </c>
      <c r="C1790" t="str">
        <f>VLOOKUP(Table6[[#This Row],[Customer_ID]],Table1[[Customer_ID]:[City]],5,FALSE)</f>
        <v>Matthewborough</v>
      </c>
      <c r="D1790">
        <f>VLOOKUP(Table6[[#This Row],[Customer_ID]],Table1[],3,FALSE)</f>
        <v>48</v>
      </c>
      <c r="E1790" t="str">
        <f>VLOOKUP(Table6[[#This Row],[Customer_ID]],Table1[],4,FALSE)</f>
        <v>Male</v>
      </c>
      <c r="F1790" t="str">
        <f>VLOOKUP(Table6[[#This Row],[Customer_ID]],Table1[],6,FALSE)</f>
        <v>Georgia</v>
      </c>
      <c r="G1790" t="str">
        <f>VLOOKUP(Table6[[#This Row],[Customer_ID]],Table1[],8,FALSE)</f>
        <v>Silver</v>
      </c>
      <c r="H1790" t="s">
        <v>678</v>
      </c>
      <c r="I1790" s="16">
        <v>45735</v>
      </c>
      <c r="J1790" t="s">
        <v>1545</v>
      </c>
      <c r="K1790" t="str">
        <f>VLOOKUP($J1790,'Product_Dim (2)'!$A$2:$G$101,{3,4,5,6},FALSE)</f>
        <v>Electronics</v>
      </c>
      <c r="L1790" t="str">
        <f>VLOOKUP($J1790,'Product_Dim (2)'!$A$2:$G$101,{4,5,6},FALSE)</f>
        <v>Audio</v>
      </c>
      <c r="M1790" s="6">
        <f t="array" ref="M1790">VLOOKUP($J1790,'Product_Dim (2)'!$A$2:$G$101,{6},FALSE)</f>
        <v>439.07</v>
      </c>
      <c r="N1790">
        <f>VLOOKUP($J1790,'Product_Dim (2)'!$A$2:$G$101,7,FALSE)</f>
        <v>142</v>
      </c>
      <c r="O1790" t="s">
        <v>1780</v>
      </c>
      <c r="P1790" t="str">
        <f>VLOOKUP($O1790,'Store_Dim (2)'!$A$2:$E$21,2,FALSE)</f>
        <v>Gardner, Humphrey and Contreras</v>
      </c>
      <c r="Q1790" t="str">
        <f>VLOOKUP(Table6[[#This Row],[Store_ID]],Table4[],3,FALSE)</f>
        <v>East</v>
      </c>
      <c r="R1790" t="str">
        <f>VLOOKUP(Table6[[#This Row],[Store_ID]],Table4[],4,FALSE)</f>
        <v>Johnsonville</v>
      </c>
      <c r="S1790" t="str">
        <f>VLOOKUP(Table6[[#This Row],[Store_ID]],Table4[],5,FALSE)</f>
        <v>Flagship</v>
      </c>
      <c r="T1790">
        <v>2</v>
      </c>
      <c r="U1790" s="6">
        <v>194.09</v>
      </c>
      <c r="V1790" s="10">
        <v>0.18</v>
      </c>
      <c r="W1790" t="s">
        <v>1809</v>
      </c>
      <c r="X1790" s="6">
        <v>318.30759999999998</v>
      </c>
      <c r="AE1790"/>
    </row>
    <row r="1791" spans="1:31" x14ac:dyDescent="0.25">
      <c r="A1791" t="s">
        <v>3598</v>
      </c>
      <c r="B1791" t="str">
        <f>VLOOKUP(Table6[[#This Row],[Customer_ID]],Table1[[Customer_ID]:[Name]],2,FALSE)</f>
        <v>Thomas Rhodes</v>
      </c>
      <c r="C1791" t="str">
        <f>VLOOKUP(Table6[[#This Row],[Customer_ID]],Table1[[Customer_ID]:[City]],5,FALSE)</f>
        <v>Port Richard</v>
      </c>
      <c r="D1791">
        <f>VLOOKUP(Table6[[#This Row],[Customer_ID]],Table1[],3,FALSE)</f>
        <v>41</v>
      </c>
      <c r="E1791" t="str">
        <f>VLOOKUP(Table6[[#This Row],[Customer_ID]],Table1[],4,FALSE)</f>
        <v>Female</v>
      </c>
      <c r="F1791" t="str">
        <f>VLOOKUP(Table6[[#This Row],[Customer_ID]],Table1[],6,FALSE)</f>
        <v>West Virginia</v>
      </c>
      <c r="G1791" t="str">
        <f>VLOOKUP(Table6[[#This Row],[Customer_ID]],Table1[],8,FALSE)</f>
        <v>Bronze</v>
      </c>
      <c r="H1791" t="s">
        <v>565</v>
      </c>
      <c r="I1791" s="16">
        <v>45579</v>
      </c>
      <c r="J1791" t="s">
        <v>1707</v>
      </c>
      <c r="K1791" t="str">
        <f>VLOOKUP($J1791,'Product_Dim (2)'!$A$2:$G$101,{3,4,5,6},FALSE)</f>
        <v>Sports</v>
      </c>
      <c r="L1791" t="str">
        <f>VLOOKUP($J1791,'Product_Dim (2)'!$A$2:$G$101,{4,5,6},FALSE)</f>
        <v>Accessories</v>
      </c>
      <c r="M1791" s="6">
        <f t="array" ref="M1791">VLOOKUP($J1791,'Product_Dim (2)'!$A$2:$G$101,{6},FALSE)</f>
        <v>131.24</v>
      </c>
      <c r="N1791">
        <f>VLOOKUP($J1791,'Product_Dim (2)'!$A$2:$G$101,7,FALSE)</f>
        <v>232</v>
      </c>
      <c r="O1791" t="s">
        <v>1749</v>
      </c>
      <c r="P1791" t="str">
        <f>VLOOKUP($O1791,'Store_Dim (2)'!$A$2:$E$21,2,FALSE)</f>
        <v>Johnson-Wright</v>
      </c>
      <c r="Q1791" t="str">
        <f>VLOOKUP(Table6[[#This Row],[Store_ID]],Table4[],3,FALSE)</f>
        <v>North</v>
      </c>
      <c r="R1791" t="str">
        <f>VLOOKUP(Table6[[#This Row],[Store_ID]],Table4[],4,FALSE)</f>
        <v>Hoodberg</v>
      </c>
      <c r="S1791" t="str">
        <f>VLOOKUP(Table6[[#This Row],[Store_ID]],Table4[],5,FALSE)</f>
        <v>Outlet</v>
      </c>
      <c r="T1791">
        <v>2</v>
      </c>
      <c r="U1791" s="6">
        <v>403.91</v>
      </c>
      <c r="V1791" s="10">
        <v>7.0000000000000007E-2</v>
      </c>
      <c r="W1791" t="s">
        <v>1807</v>
      </c>
      <c r="X1791" s="6">
        <v>751.27260000000001</v>
      </c>
      <c r="AE1791"/>
    </row>
    <row r="1792" spans="1:31" x14ac:dyDescent="0.25">
      <c r="A1792" t="s">
        <v>3599</v>
      </c>
      <c r="B1792" t="str">
        <f>VLOOKUP(Table6[[#This Row],[Customer_ID]],Table1[[Customer_ID]:[Name]],2,FALSE)</f>
        <v>Nathan Campbell</v>
      </c>
      <c r="C1792" t="str">
        <f>VLOOKUP(Table6[[#This Row],[Customer_ID]],Table1[[Customer_ID]:[City]],5,FALSE)</f>
        <v>Rodrigueztown</v>
      </c>
      <c r="D1792">
        <f>VLOOKUP(Table6[[#This Row],[Customer_ID]],Table1[],3,FALSE)</f>
        <v>37</v>
      </c>
      <c r="E1792" t="str">
        <f>VLOOKUP(Table6[[#This Row],[Customer_ID]],Table1[],4,FALSE)</f>
        <v>Male</v>
      </c>
      <c r="F1792" t="str">
        <f>VLOOKUP(Table6[[#This Row],[Customer_ID]],Table1[],6,FALSE)</f>
        <v>Oklahoma</v>
      </c>
      <c r="G1792" t="str">
        <f>VLOOKUP(Table6[[#This Row],[Customer_ID]],Table1[],8,FALSE)</f>
        <v>Gold</v>
      </c>
      <c r="H1792" t="s">
        <v>275</v>
      </c>
      <c r="I1792" s="16">
        <v>45721</v>
      </c>
      <c r="J1792" t="s">
        <v>1565</v>
      </c>
      <c r="K1792" t="str">
        <f>VLOOKUP($J1792,'Product_Dim (2)'!$A$2:$G$101,{3,4,5,6},FALSE)</f>
        <v>Sports</v>
      </c>
      <c r="L1792" t="str">
        <f>VLOOKUP($J1792,'Product_Dim (2)'!$A$2:$G$101,{4,5,6},FALSE)</f>
        <v>Accessories</v>
      </c>
      <c r="M1792" s="6">
        <f t="array" ref="M1792">VLOOKUP($J1792,'Product_Dim (2)'!$A$2:$G$101,{6},FALSE)</f>
        <v>144.53</v>
      </c>
      <c r="N1792">
        <f>VLOOKUP($J1792,'Product_Dim (2)'!$A$2:$G$101,7,FALSE)</f>
        <v>367</v>
      </c>
      <c r="O1792" t="s">
        <v>1782</v>
      </c>
      <c r="P1792" t="str">
        <f>VLOOKUP($O1792,'Store_Dim (2)'!$A$2:$E$21,2,FALSE)</f>
        <v>Mcdonald Inc</v>
      </c>
      <c r="Q1792" t="str">
        <f>VLOOKUP(Table6[[#This Row],[Store_ID]],Table4[],3,FALSE)</f>
        <v>South</v>
      </c>
      <c r="R1792" t="str">
        <f>VLOOKUP(Table6[[#This Row],[Store_ID]],Table4[],4,FALSE)</f>
        <v>Christopherland</v>
      </c>
      <c r="S1792" t="str">
        <f>VLOOKUP(Table6[[#This Row],[Store_ID]],Table4[],5,FALSE)</f>
        <v>Outlet</v>
      </c>
      <c r="T1792">
        <v>1</v>
      </c>
      <c r="U1792" s="6">
        <v>878.69</v>
      </c>
      <c r="V1792" s="10">
        <v>0.3</v>
      </c>
      <c r="W1792" t="s">
        <v>1809</v>
      </c>
      <c r="X1792" s="6">
        <v>615.08299999999997</v>
      </c>
      <c r="AE1792"/>
    </row>
    <row r="1793" spans="1:31" x14ac:dyDescent="0.25">
      <c r="A1793" t="s">
        <v>3600</v>
      </c>
      <c r="B1793" t="str">
        <f>VLOOKUP(Table6[[#This Row],[Customer_ID]],Table1[[Customer_ID]:[Name]],2,FALSE)</f>
        <v>Erika Padilla</v>
      </c>
      <c r="C1793" t="str">
        <f>VLOOKUP(Table6[[#This Row],[Customer_ID]],Table1[[Customer_ID]:[City]],5,FALSE)</f>
        <v>Andrewsland</v>
      </c>
      <c r="D1793">
        <f>VLOOKUP(Table6[[#This Row],[Customer_ID]],Table1[],3,FALSE)</f>
        <v>50</v>
      </c>
      <c r="E1793" t="str">
        <f>VLOOKUP(Table6[[#This Row],[Customer_ID]],Table1[],4,FALSE)</f>
        <v>Male</v>
      </c>
      <c r="F1793" t="str">
        <f>VLOOKUP(Table6[[#This Row],[Customer_ID]],Table1[],6,FALSE)</f>
        <v>Alabama</v>
      </c>
      <c r="G1793" t="str">
        <f>VLOOKUP(Table6[[#This Row],[Customer_ID]],Table1[],8,FALSE)</f>
        <v>Silver</v>
      </c>
      <c r="H1793" t="s">
        <v>1177</v>
      </c>
      <c r="I1793" s="16">
        <v>45446</v>
      </c>
      <c r="J1793" t="s">
        <v>1597</v>
      </c>
      <c r="K1793" t="str">
        <f>VLOOKUP($J1793,'Product_Dim (2)'!$A$2:$G$101,{3,4,5,6},FALSE)</f>
        <v>Home</v>
      </c>
      <c r="L1793" t="str">
        <f>VLOOKUP($J1793,'Product_Dim (2)'!$A$2:$G$101,{4,5,6},FALSE)</f>
        <v>Decor</v>
      </c>
      <c r="M1793" s="6">
        <f t="array" ref="M1793">VLOOKUP($J1793,'Product_Dim (2)'!$A$2:$G$101,{6},FALSE)</f>
        <v>179.77</v>
      </c>
      <c r="N1793">
        <f>VLOOKUP($J1793,'Product_Dim (2)'!$A$2:$G$101,7,FALSE)</f>
        <v>305</v>
      </c>
      <c r="O1793" t="s">
        <v>1784</v>
      </c>
      <c r="P1793" t="str">
        <f>VLOOKUP($O1793,'Store_Dim (2)'!$A$2:$E$21,2,FALSE)</f>
        <v>Shelton PLC</v>
      </c>
      <c r="Q1793" t="str">
        <f>VLOOKUP(Table6[[#This Row],[Store_ID]],Table4[],3,FALSE)</f>
        <v>North</v>
      </c>
      <c r="R1793" t="str">
        <f>VLOOKUP(Table6[[#This Row],[Store_ID]],Table4[],4,FALSE)</f>
        <v>East Jenniferstad</v>
      </c>
      <c r="S1793" t="str">
        <f>VLOOKUP(Table6[[#This Row],[Store_ID]],Table4[],5,FALSE)</f>
        <v>Flagship</v>
      </c>
      <c r="T1793">
        <v>1</v>
      </c>
      <c r="U1793" s="6">
        <v>161.16999999999999</v>
      </c>
      <c r="V1793" s="10">
        <v>0.05</v>
      </c>
      <c r="W1793" t="s">
        <v>1807</v>
      </c>
      <c r="X1793" s="6">
        <v>153.11150000000001</v>
      </c>
      <c r="AE1793"/>
    </row>
    <row r="1794" spans="1:31" x14ac:dyDescent="0.25">
      <c r="A1794" t="s">
        <v>3601</v>
      </c>
      <c r="B1794" t="str">
        <f>VLOOKUP(Table6[[#This Row],[Customer_ID]],Table1[[Customer_ID]:[Name]],2,FALSE)</f>
        <v>Eric Todd</v>
      </c>
      <c r="C1794" t="str">
        <f>VLOOKUP(Table6[[#This Row],[Customer_ID]],Table1[[Customer_ID]:[City]],5,FALSE)</f>
        <v>Danielstad</v>
      </c>
      <c r="D1794">
        <f>VLOOKUP(Table6[[#This Row],[Customer_ID]],Table1[],3,FALSE)</f>
        <v>61</v>
      </c>
      <c r="E1794" t="str">
        <f>VLOOKUP(Table6[[#This Row],[Customer_ID]],Table1[],4,FALSE)</f>
        <v>Male</v>
      </c>
      <c r="F1794" t="str">
        <f>VLOOKUP(Table6[[#This Row],[Customer_ID]],Table1[],6,FALSE)</f>
        <v>Montana</v>
      </c>
      <c r="G1794" t="str">
        <f>VLOOKUP(Table6[[#This Row],[Customer_ID]],Table1[],8,FALSE)</f>
        <v>Gold</v>
      </c>
      <c r="H1794" t="s">
        <v>690</v>
      </c>
      <c r="I1794" s="16">
        <v>45387</v>
      </c>
      <c r="J1794" t="s">
        <v>1677</v>
      </c>
      <c r="K1794" t="str">
        <f>VLOOKUP($J1794,'Product_Dim (2)'!$A$2:$G$101,{3,4,5,6},FALSE)</f>
        <v>Sports</v>
      </c>
      <c r="L1794" t="str">
        <f>VLOOKUP($J1794,'Product_Dim (2)'!$A$2:$G$101,{4,5,6},FALSE)</f>
        <v>Team Sports</v>
      </c>
      <c r="M1794" s="6">
        <f t="array" ref="M1794">VLOOKUP($J1794,'Product_Dim (2)'!$A$2:$G$101,{6},FALSE)</f>
        <v>107.06</v>
      </c>
      <c r="N1794">
        <f>VLOOKUP($J1794,'Product_Dim (2)'!$A$2:$G$101,7,FALSE)</f>
        <v>359</v>
      </c>
      <c r="O1794" t="s">
        <v>1782</v>
      </c>
      <c r="P1794" t="str">
        <f>VLOOKUP($O1794,'Store_Dim (2)'!$A$2:$E$21,2,FALSE)</f>
        <v>Mcdonald Inc</v>
      </c>
      <c r="Q1794" t="str">
        <f>VLOOKUP(Table6[[#This Row],[Store_ID]],Table4[],3,FALSE)</f>
        <v>South</v>
      </c>
      <c r="R1794" t="str">
        <f>VLOOKUP(Table6[[#This Row],[Store_ID]],Table4[],4,FALSE)</f>
        <v>Christopherland</v>
      </c>
      <c r="S1794" t="str">
        <f>VLOOKUP(Table6[[#This Row],[Store_ID]],Table4[],5,FALSE)</f>
        <v>Outlet</v>
      </c>
      <c r="T1794">
        <v>2</v>
      </c>
      <c r="U1794" s="6">
        <v>720.15</v>
      </c>
      <c r="V1794" s="10">
        <v>0.22</v>
      </c>
      <c r="W1794" t="s">
        <v>1812</v>
      </c>
      <c r="X1794" s="6">
        <v>1123.434</v>
      </c>
      <c r="AE1794"/>
    </row>
    <row r="1795" spans="1:31" x14ac:dyDescent="0.25">
      <c r="A1795" t="s">
        <v>3602</v>
      </c>
      <c r="B1795" t="str">
        <f>VLOOKUP(Table6[[#This Row],[Customer_ID]],Table1[[Customer_ID]:[Name]],2,FALSE)</f>
        <v>Justin Mason Dds</v>
      </c>
      <c r="C1795" t="str">
        <f>VLOOKUP(Table6[[#This Row],[Customer_ID]],Table1[[Customer_ID]:[City]],5,FALSE)</f>
        <v>Peggystad</v>
      </c>
      <c r="D1795">
        <f>VLOOKUP(Table6[[#This Row],[Customer_ID]],Table1[],3,FALSE)</f>
        <v>39</v>
      </c>
      <c r="E1795" t="str">
        <f>VLOOKUP(Table6[[#This Row],[Customer_ID]],Table1[],4,FALSE)</f>
        <v>Female</v>
      </c>
      <c r="F1795" t="str">
        <f>VLOOKUP(Table6[[#This Row],[Customer_ID]],Table1[],6,FALSE)</f>
        <v>Connecticut</v>
      </c>
      <c r="G1795" t="str">
        <f>VLOOKUP(Table6[[#This Row],[Customer_ID]],Table1[],8,FALSE)</f>
        <v>Gold</v>
      </c>
      <c r="H1795" t="s">
        <v>1078</v>
      </c>
      <c r="I1795" s="16">
        <v>45222</v>
      </c>
      <c r="J1795" t="s">
        <v>1583</v>
      </c>
      <c r="K1795" t="str">
        <f>VLOOKUP($J1795,'Product_Dim (2)'!$A$2:$G$101,{3,4,5,6},FALSE)</f>
        <v>Electronics</v>
      </c>
      <c r="L1795" t="str">
        <f>VLOOKUP($J1795,'Product_Dim (2)'!$A$2:$G$101,{4,5,6},FALSE)</f>
        <v>Audio</v>
      </c>
      <c r="M1795" s="6">
        <f t="array" ref="M1795">VLOOKUP($J1795,'Product_Dim (2)'!$A$2:$G$101,{6},FALSE)</f>
        <v>322.41000000000003</v>
      </c>
      <c r="N1795">
        <f>VLOOKUP($J1795,'Product_Dim (2)'!$A$2:$G$101,7,FALSE)</f>
        <v>213</v>
      </c>
      <c r="O1795" t="s">
        <v>1765</v>
      </c>
      <c r="P1795" t="str">
        <f>VLOOKUP($O1795,'Store_Dim (2)'!$A$2:$E$21,2,FALSE)</f>
        <v>Bean, Jones and Park</v>
      </c>
      <c r="Q1795" t="str">
        <f>VLOOKUP(Table6[[#This Row],[Store_ID]],Table4[],3,FALSE)</f>
        <v>West</v>
      </c>
      <c r="R1795" t="str">
        <f>VLOOKUP(Table6[[#This Row],[Store_ID]],Table4[],4,FALSE)</f>
        <v>Thompsonborough</v>
      </c>
      <c r="S1795" t="str">
        <f>VLOOKUP(Table6[[#This Row],[Store_ID]],Table4[],5,FALSE)</f>
        <v>Online</v>
      </c>
      <c r="T1795">
        <v>1</v>
      </c>
      <c r="U1795" s="6">
        <v>361.8</v>
      </c>
      <c r="V1795" s="10">
        <v>0.02</v>
      </c>
      <c r="W1795" t="s">
        <v>1812</v>
      </c>
      <c r="X1795" s="6">
        <v>354.56400000000002</v>
      </c>
      <c r="AE1795"/>
    </row>
    <row r="1796" spans="1:31" x14ac:dyDescent="0.25">
      <c r="A1796" t="s">
        <v>3603</v>
      </c>
      <c r="B1796" t="str">
        <f>VLOOKUP(Table6[[#This Row],[Customer_ID]],Table1[[Customer_ID]:[Name]],2,FALSE)</f>
        <v>Timothy Sanders</v>
      </c>
      <c r="C1796" t="str">
        <f>VLOOKUP(Table6[[#This Row],[Customer_ID]],Table1[[Customer_ID]:[City]],5,FALSE)</f>
        <v>Aaronmouth</v>
      </c>
      <c r="D1796">
        <f>VLOOKUP(Table6[[#This Row],[Customer_ID]],Table1[],3,FALSE)</f>
        <v>29</v>
      </c>
      <c r="E1796" t="str">
        <f>VLOOKUP(Table6[[#This Row],[Customer_ID]],Table1[],4,FALSE)</f>
        <v>Male</v>
      </c>
      <c r="F1796" t="str">
        <f>VLOOKUP(Table6[[#This Row],[Customer_ID]],Table1[],6,FALSE)</f>
        <v>Florida</v>
      </c>
      <c r="G1796" t="str">
        <f>VLOOKUP(Table6[[#This Row],[Customer_ID]],Table1[],8,FALSE)</f>
        <v>Bronze</v>
      </c>
      <c r="H1796" t="s">
        <v>734</v>
      </c>
      <c r="I1796" s="16">
        <v>45402</v>
      </c>
      <c r="J1796" t="s">
        <v>1721</v>
      </c>
      <c r="K1796" t="str">
        <f>VLOOKUP($J1796,'Product_Dim (2)'!$A$2:$G$101,{3,4,5,6},FALSE)</f>
        <v>Sports</v>
      </c>
      <c r="L1796" t="str">
        <f>VLOOKUP($J1796,'Product_Dim (2)'!$A$2:$G$101,{4,5,6},FALSE)</f>
        <v>Accessories</v>
      </c>
      <c r="M1796" s="6">
        <f t="array" ref="M1796">VLOOKUP($J1796,'Product_Dim (2)'!$A$2:$G$101,{6},FALSE)</f>
        <v>60.65</v>
      </c>
      <c r="N1796">
        <f>VLOOKUP($J1796,'Product_Dim (2)'!$A$2:$G$101,7,FALSE)</f>
        <v>75</v>
      </c>
      <c r="O1796" t="s">
        <v>1759</v>
      </c>
      <c r="P1796" t="str">
        <f>VLOOKUP($O1796,'Store_Dim (2)'!$A$2:$E$21,2,FALSE)</f>
        <v>Benson-Elliott</v>
      </c>
      <c r="Q1796" t="str">
        <f>VLOOKUP(Table6[[#This Row],[Store_ID]],Table4[],3,FALSE)</f>
        <v>East</v>
      </c>
      <c r="R1796" t="str">
        <f>VLOOKUP(Table6[[#This Row],[Store_ID]],Table4[],4,FALSE)</f>
        <v>Port Josephberg</v>
      </c>
      <c r="S1796" t="str">
        <f>VLOOKUP(Table6[[#This Row],[Store_ID]],Table4[],5,FALSE)</f>
        <v>Online</v>
      </c>
      <c r="T1796">
        <v>1</v>
      </c>
      <c r="U1796" s="6">
        <v>779.84</v>
      </c>
      <c r="V1796" s="10">
        <v>0.28999999999999998</v>
      </c>
      <c r="W1796" t="s">
        <v>1809</v>
      </c>
      <c r="X1796" s="6">
        <v>553.68640000000005</v>
      </c>
      <c r="AE1796"/>
    </row>
    <row r="1797" spans="1:31" x14ac:dyDescent="0.25">
      <c r="A1797" t="s">
        <v>3604</v>
      </c>
      <c r="B1797" t="str">
        <f>VLOOKUP(Table6[[#This Row],[Customer_ID]],Table1[[Customer_ID]:[Name]],2,FALSE)</f>
        <v>Caroline Collins</v>
      </c>
      <c r="C1797" t="str">
        <f>VLOOKUP(Table6[[#This Row],[Customer_ID]],Table1[[Customer_ID]:[City]],5,FALSE)</f>
        <v>Nicholasshire</v>
      </c>
      <c r="D1797">
        <f>VLOOKUP(Table6[[#This Row],[Customer_ID]],Table1[],3,FALSE)</f>
        <v>64</v>
      </c>
      <c r="E1797" t="str">
        <f>VLOOKUP(Table6[[#This Row],[Customer_ID]],Table1[],4,FALSE)</f>
        <v>Female</v>
      </c>
      <c r="F1797" t="str">
        <f>VLOOKUP(Table6[[#This Row],[Customer_ID]],Table1[],6,FALSE)</f>
        <v>California</v>
      </c>
      <c r="G1797" t="str">
        <f>VLOOKUP(Table6[[#This Row],[Customer_ID]],Table1[],8,FALSE)</f>
        <v>Silver</v>
      </c>
      <c r="H1797" t="s">
        <v>27</v>
      </c>
      <c r="I1797" s="16">
        <v>45455</v>
      </c>
      <c r="J1797" t="s">
        <v>1723</v>
      </c>
      <c r="K1797" t="str">
        <f>VLOOKUP($J1797,'Product_Dim (2)'!$A$2:$G$101,{3,4,5,6},FALSE)</f>
        <v>Clothing</v>
      </c>
      <c r="L1797" t="str">
        <f>VLOOKUP($J1797,'Product_Dim (2)'!$A$2:$G$101,{4,5,6},FALSE)</f>
        <v>Outerwear</v>
      </c>
      <c r="M1797" s="6">
        <f t="array" ref="M1797">VLOOKUP($J1797,'Product_Dim (2)'!$A$2:$G$101,{6},FALSE)</f>
        <v>358.47</v>
      </c>
      <c r="N1797">
        <f>VLOOKUP($J1797,'Product_Dim (2)'!$A$2:$G$101,7,FALSE)</f>
        <v>143</v>
      </c>
      <c r="O1797" t="s">
        <v>1752</v>
      </c>
      <c r="P1797" t="str">
        <f>VLOOKUP($O1797,'Store_Dim (2)'!$A$2:$E$21,2,FALSE)</f>
        <v>Alexander Group</v>
      </c>
      <c r="Q1797" t="str">
        <f>VLOOKUP(Table6[[#This Row],[Store_ID]],Table4[],3,FALSE)</f>
        <v>South</v>
      </c>
      <c r="R1797" t="str">
        <f>VLOOKUP(Table6[[#This Row],[Store_ID]],Table4[],4,FALSE)</f>
        <v>Port Sharon</v>
      </c>
      <c r="S1797" t="str">
        <f>VLOOKUP(Table6[[#This Row],[Store_ID]],Table4[],5,FALSE)</f>
        <v>Online</v>
      </c>
      <c r="T1797">
        <v>2</v>
      </c>
      <c r="U1797" s="6">
        <v>649.89</v>
      </c>
      <c r="V1797" s="10">
        <v>0.17</v>
      </c>
      <c r="W1797" t="s">
        <v>1812</v>
      </c>
      <c r="X1797" s="6">
        <v>1078.8173999999999</v>
      </c>
      <c r="AE1797"/>
    </row>
    <row r="1798" spans="1:31" x14ac:dyDescent="0.25">
      <c r="A1798" t="s">
        <v>3605</v>
      </c>
      <c r="B1798" t="str">
        <f>VLOOKUP(Table6[[#This Row],[Customer_ID]],Table1[[Customer_ID]:[Name]],2,FALSE)</f>
        <v>Tiffany Herrera</v>
      </c>
      <c r="C1798" t="str">
        <f>VLOOKUP(Table6[[#This Row],[Customer_ID]],Table1[[Customer_ID]:[City]],5,FALSE)</f>
        <v>New Dianebury</v>
      </c>
      <c r="D1798">
        <f>VLOOKUP(Table6[[#This Row],[Customer_ID]],Table1[],3,FALSE)</f>
        <v>52</v>
      </c>
      <c r="E1798" t="str">
        <f>VLOOKUP(Table6[[#This Row],[Customer_ID]],Table1[],4,FALSE)</f>
        <v>Male</v>
      </c>
      <c r="F1798" t="str">
        <f>VLOOKUP(Table6[[#This Row],[Customer_ID]],Table1[],6,FALSE)</f>
        <v>Virginia</v>
      </c>
      <c r="G1798" t="str">
        <f>VLOOKUP(Table6[[#This Row],[Customer_ID]],Table1[],8,FALSE)</f>
        <v>Platinum</v>
      </c>
      <c r="H1798" t="s">
        <v>660</v>
      </c>
      <c r="I1798" s="16">
        <v>45877</v>
      </c>
      <c r="J1798" t="s">
        <v>1637</v>
      </c>
      <c r="K1798" t="str">
        <f>VLOOKUP($J1798,'Product_Dim (2)'!$A$2:$G$101,{3,4,5,6},FALSE)</f>
        <v>Clothing</v>
      </c>
      <c r="L1798" t="str">
        <f>VLOOKUP($J1798,'Product_Dim (2)'!$A$2:$G$101,{4,5,6},FALSE)</f>
        <v>Bottoms</v>
      </c>
      <c r="M1798" s="6">
        <f t="array" ref="M1798">VLOOKUP($J1798,'Product_Dim (2)'!$A$2:$G$101,{6},FALSE)</f>
        <v>386.56</v>
      </c>
      <c r="N1798">
        <f>VLOOKUP($J1798,'Product_Dim (2)'!$A$2:$G$101,7,FALSE)</f>
        <v>125</v>
      </c>
      <c r="O1798" t="s">
        <v>1759</v>
      </c>
      <c r="P1798" t="str">
        <f>VLOOKUP($O1798,'Store_Dim (2)'!$A$2:$E$21,2,FALSE)</f>
        <v>Benson-Elliott</v>
      </c>
      <c r="Q1798" t="str">
        <f>VLOOKUP(Table6[[#This Row],[Store_ID]],Table4[],3,FALSE)</f>
        <v>East</v>
      </c>
      <c r="R1798" t="str">
        <f>VLOOKUP(Table6[[#This Row],[Store_ID]],Table4[],4,FALSE)</f>
        <v>Port Josephberg</v>
      </c>
      <c r="S1798" t="str">
        <f>VLOOKUP(Table6[[#This Row],[Store_ID]],Table4[],5,FALSE)</f>
        <v>Online</v>
      </c>
      <c r="T1798">
        <v>1</v>
      </c>
      <c r="U1798" s="6">
        <v>952.73</v>
      </c>
      <c r="V1798" s="10">
        <v>0.17</v>
      </c>
      <c r="W1798" t="s">
        <v>1807</v>
      </c>
      <c r="X1798" s="6">
        <v>790.76589999999999</v>
      </c>
      <c r="AE1798"/>
    </row>
    <row r="1799" spans="1:31" x14ac:dyDescent="0.25">
      <c r="A1799" t="s">
        <v>3606</v>
      </c>
      <c r="B1799" t="str">
        <f>VLOOKUP(Table6[[#This Row],[Customer_ID]],Table1[[Customer_ID]:[Name]],2,FALSE)</f>
        <v>Christy Hoffman</v>
      </c>
      <c r="C1799" t="str">
        <f>VLOOKUP(Table6[[#This Row],[Customer_ID]],Table1[[Customer_ID]:[City]],5,FALSE)</f>
        <v>Garyberg</v>
      </c>
      <c r="D1799">
        <f>VLOOKUP(Table6[[#This Row],[Customer_ID]],Table1[],3,FALSE)</f>
        <v>26</v>
      </c>
      <c r="E1799" t="str">
        <f>VLOOKUP(Table6[[#This Row],[Customer_ID]],Table1[],4,FALSE)</f>
        <v>Female</v>
      </c>
      <c r="F1799" t="str">
        <f>VLOOKUP(Table6[[#This Row],[Customer_ID]],Table1[],6,FALSE)</f>
        <v>Indiana</v>
      </c>
      <c r="G1799" t="str">
        <f>VLOOKUP(Table6[[#This Row],[Customer_ID]],Table1[],8,FALSE)</f>
        <v>Platinum</v>
      </c>
      <c r="H1799" t="s">
        <v>301</v>
      </c>
      <c r="I1799" s="16">
        <v>45875</v>
      </c>
      <c r="J1799" t="s">
        <v>1729</v>
      </c>
      <c r="K1799" t="str">
        <f>VLOOKUP($J1799,'Product_Dim (2)'!$A$2:$G$101,{3,4,5,6},FALSE)</f>
        <v>Home</v>
      </c>
      <c r="L1799" t="str">
        <f>VLOOKUP($J1799,'Product_Dim (2)'!$A$2:$G$101,{4,5,6},FALSE)</f>
        <v>Kitchen</v>
      </c>
      <c r="M1799" s="6">
        <f t="array" ref="M1799">VLOOKUP($J1799,'Product_Dim (2)'!$A$2:$G$101,{6},FALSE)</f>
        <v>201.41</v>
      </c>
      <c r="N1799">
        <f>VLOOKUP($J1799,'Product_Dim (2)'!$A$2:$G$101,7,FALSE)</f>
        <v>146</v>
      </c>
      <c r="O1799" t="s">
        <v>1787</v>
      </c>
      <c r="P1799" t="str">
        <f>VLOOKUP($O1799,'Store_Dim (2)'!$A$2:$E$21,2,FALSE)</f>
        <v>Frederick-Wright</v>
      </c>
      <c r="Q1799" t="str">
        <f>VLOOKUP(Table6[[#This Row],[Store_ID]],Table4[],3,FALSE)</f>
        <v>West</v>
      </c>
      <c r="R1799" t="str">
        <f>VLOOKUP(Table6[[#This Row],[Store_ID]],Table4[],4,FALSE)</f>
        <v>New Jimmymouth</v>
      </c>
      <c r="S1799" t="str">
        <f>VLOOKUP(Table6[[#This Row],[Store_ID]],Table4[],5,FALSE)</f>
        <v>Flagship</v>
      </c>
      <c r="T1799">
        <v>4</v>
      </c>
      <c r="U1799" s="6">
        <v>820.78</v>
      </c>
      <c r="V1799" s="10">
        <v>0.25</v>
      </c>
      <c r="W1799" t="s">
        <v>1807</v>
      </c>
      <c r="X1799" s="6">
        <v>2462.34</v>
      </c>
      <c r="AE1799"/>
    </row>
    <row r="1800" spans="1:31" x14ac:dyDescent="0.25">
      <c r="A1800" t="s">
        <v>3607</v>
      </c>
      <c r="B1800" t="str">
        <f>VLOOKUP(Table6[[#This Row],[Customer_ID]],Table1[[Customer_ID]:[Name]],2,FALSE)</f>
        <v>Michelle Cunningham</v>
      </c>
      <c r="C1800" t="str">
        <f>VLOOKUP(Table6[[#This Row],[Customer_ID]],Table1[[Customer_ID]:[City]],5,FALSE)</f>
        <v>Amandaborough</v>
      </c>
      <c r="D1800">
        <f>VLOOKUP(Table6[[#This Row],[Customer_ID]],Table1[],3,FALSE)</f>
        <v>30</v>
      </c>
      <c r="E1800" t="str">
        <f>VLOOKUP(Table6[[#This Row],[Customer_ID]],Table1[],4,FALSE)</f>
        <v>Female</v>
      </c>
      <c r="F1800" t="str">
        <f>VLOOKUP(Table6[[#This Row],[Customer_ID]],Table1[],6,FALSE)</f>
        <v>Connecticut</v>
      </c>
      <c r="G1800" t="str">
        <f>VLOOKUP(Table6[[#This Row],[Customer_ID]],Table1[],8,FALSE)</f>
        <v>Bronze</v>
      </c>
      <c r="H1800" t="s">
        <v>1063</v>
      </c>
      <c r="I1800" s="16">
        <v>45592</v>
      </c>
      <c r="J1800" t="s">
        <v>1607</v>
      </c>
      <c r="K1800" t="str">
        <f>VLOOKUP($J1800,'Product_Dim (2)'!$A$2:$G$101,{3,4,5,6},FALSE)</f>
        <v>Sports</v>
      </c>
      <c r="L1800" t="str">
        <f>VLOOKUP($J1800,'Product_Dim (2)'!$A$2:$G$101,{4,5,6},FALSE)</f>
        <v>Outdoor</v>
      </c>
      <c r="M1800" s="6">
        <f t="array" ref="M1800">VLOOKUP($J1800,'Product_Dim (2)'!$A$2:$G$101,{6},FALSE)</f>
        <v>135.61000000000001</v>
      </c>
      <c r="N1800">
        <f>VLOOKUP($J1800,'Product_Dim (2)'!$A$2:$G$101,7,FALSE)</f>
        <v>394</v>
      </c>
      <c r="O1800" t="s">
        <v>1749</v>
      </c>
      <c r="P1800" t="str">
        <f>VLOOKUP($O1800,'Store_Dim (2)'!$A$2:$E$21,2,FALSE)</f>
        <v>Johnson-Wright</v>
      </c>
      <c r="Q1800" t="str">
        <f>VLOOKUP(Table6[[#This Row],[Store_ID]],Table4[],3,FALSE)</f>
        <v>North</v>
      </c>
      <c r="R1800" t="str">
        <f>VLOOKUP(Table6[[#This Row],[Store_ID]],Table4[],4,FALSE)</f>
        <v>Hoodberg</v>
      </c>
      <c r="S1800" t="str">
        <f>VLOOKUP(Table6[[#This Row],[Store_ID]],Table4[],5,FALSE)</f>
        <v>Outlet</v>
      </c>
      <c r="T1800">
        <v>4</v>
      </c>
      <c r="U1800" s="6">
        <v>247.55</v>
      </c>
      <c r="V1800" s="10">
        <v>0.05</v>
      </c>
      <c r="W1800" t="s">
        <v>1807</v>
      </c>
      <c r="X1800" s="6">
        <v>940.69</v>
      </c>
      <c r="AE1800"/>
    </row>
    <row r="1801" spans="1:31" x14ac:dyDescent="0.25">
      <c r="A1801" t="s">
        <v>3608</v>
      </c>
      <c r="B1801" t="str">
        <f>VLOOKUP(Table6[[#This Row],[Customer_ID]],Table1[[Customer_ID]:[Name]],2,FALSE)</f>
        <v>Gregory Pham</v>
      </c>
      <c r="C1801" t="str">
        <f>VLOOKUP(Table6[[#This Row],[Customer_ID]],Table1[[Customer_ID]:[City]],5,FALSE)</f>
        <v>Pollardton</v>
      </c>
      <c r="D1801">
        <f>VLOOKUP(Table6[[#This Row],[Customer_ID]],Table1[],3,FALSE)</f>
        <v>63</v>
      </c>
      <c r="E1801" t="str">
        <f>VLOOKUP(Table6[[#This Row],[Customer_ID]],Table1[],4,FALSE)</f>
        <v>Female</v>
      </c>
      <c r="F1801" t="str">
        <f>VLOOKUP(Table6[[#This Row],[Customer_ID]],Table1[],6,FALSE)</f>
        <v>Kansas</v>
      </c>
      <c r="G1801" t="str">
        <f>VLOOKUP(Table6[[#This Row],[Customer_ID]],Table1[],8,FALSE)</f>
        <v>Gold</v>
      </c>
      <c r="H1801" t="s">
        <v>726</v>
      </c>
      <c r="I1801" s="16">
        <v>45369</v>
      </c>
      <c r="J1801" t="s">
        <v>1729</v>
      </c>
      <c r="K1801" t="str">
        <f>VLOOKUP($J1801,'Product_Dim (2)'!$A$2:$G$101,{3,4,5,6},FALSE)</f>
        <v>Home</v>
      </c>
      <c r="L1801" t="str">
        <f>VLOOKUP($J1801,'Product_Dim (2)'!$A$2:$G$101,{4,5,6},FALSE)</f>
        <v>Kitchen</v>
      </c>
      <c r="M1801" s="6">
        <f t="array" ref="M1801">VLOOKUP($J1801,'Product_Dim (2)'!$A$2:$G$101,{6},FALSE)</f>
        <v>201.41</v>
      </c>
      <c r="N1801">
        <f>VLOOKUP($J1801,'Product_Dim (2)'!$A$2:$G$101,7,FALSE)</f>
        <v>146</v>
      </c>
      <c r="O1801" t="s">
        <v>1765</v>
      </c>
      <c r="P1801" t="str">
        <f>VLOOKUP($O1801,'Store_Dim (2)'!$A$2:$E$21,2,FALSE)</f>
        <v>Bean, Jones and Park</v>
      </c>
      <c r="Q1801" t="str">
        <f>VLOOKUP(Table6[[#This Row],[Store_ID]],Table4[],3,FALSE)</f>
        <v>West</v>
      </c>
      <c r="R1801" t="str">
        <f>VLOOKUP(Table6[[#This Row],[Store_ID]],Table4[],4,FALSE)</f>
        <v>Thompsonborough</v>
      </c>
      <c r="S1801" t="str">
        <f>VLOOKUP(Table6[[#This Row],[Store_ID]],Table4[],5,FALSE)</f>
        <v>Online</v>
      </c>
      <c r="T1801">
        <v>3</v>
      </c>
      <c r="U1801" s="6">
        <v>561.44000000000005</v>
      </c>
      <c r="V1801" s="10">
        <v>0.2</v>
      </c>
      <c r="W1801" t="s">
        <v>1812</v>
      </c>
      <c r="X1801" s="6">
        <v>1347.4559999999999</v>
      </c>
      <c r="AE1801"/>
    </row>
    <row r="1802" spans="1:31" x14ac:dyDescent="0.25">
      <c r="A1802" t="s">
        <v>3609</v>
      </c>
      <c r="B1802" t="str">
        <f>VLOOKUP(Table6[[#This Row],[Customer_ID]],Table1[[Customer_ID]:[Name]],2,FALSE)</f>
        <v>Brittany Watson</v>
      </c>
      <c r="C1802" t="str">
        <f>VLOOKUP(Table6[[#This Row],[Customer_ID]],Table1[[Customer_ID]:[City]],5,FALSE)</f>
        <v>North Joshualand</v>
      </c>
      <c r="D1802">
        <f>VLOOKUP(Table6[[#This Row],[Customer_ID]],Table1[],3,FALSE)</f>
        <v>59</v>
      </c>
      <c r="E1802" t="str">
        <f>VLOOKUP(Table6[[#This Row],[Customer_ID]],Table1[],4,FALSE)</f>
        <v>Male</v>
      </c>
      <c r="F1802" t="str">
        <f>VLOOKUP(Table6[[#This Row],[Customer_ID]],Table1[],6,FALSE)</f>
        <v>Connecticut</v>
      </c>
      <c r="G1802" t="str">
        <f>VLOOKUP(Table6[[#This Row],[Customer_ID]],Table1[],8,FALSE)</f>
        <v>Platinum</v>
      </c>
      <c r="H1802" t="s">
        <v>885</v>
      </c>
      <c r="I1802" s="16">
        <v>45249</v>
      </c>
      <c r="J1802" t="s">
        <v>1675</v>
      </c>
      <c r="K1802" t="str">
        <f>VLOOKUP($J1802,'Product_Dim (2)'!$A$2:$G$101,{3,4,5,6},FALSE)</f>
        <v>Sports</v>
      </c>
      <c r="L1802" t="str">
        <f>VLOOKUP($J1802,'Product_Dim (2)'!$A$2:$G$101,{4,5,6},FALSE)</f>
        <v>Fitness</v>
      </c>
      <c r="M1802" s="6">
        <f t="array" ref="M1802">VLOOKUP($J1802,'Product_Dim (2)'!$A$2:$G$101,{6},FALSE)</f>
        <v>477.61</v>
      </c>
      <c r="N1802">
        <f>VLOOKUP($J1802,'Product_Dim (2)'!$A$2:$G$101,7,FALSE)</f>
        <v>300</v>
      </c>
      <c r="O1802" t="s">
        <v>1765</v>
      </c>
      <c r="P1802" t="str">
        <f>VLOOKUP($O1802,'Store_Dim (2)'!$A$2:$E$21,2,FALSE)</f>
        <v>Bean, Jones and Park</v>
      </c>
      <c r="Q1802" t="str">
        <f>VLOOKUP(Table6[[#This Row],[Store_ID]],Table4[],3,FALSE)</f>
        <v>West</v>
      </c>
      <c r="R1802" t="str">
        <f>VLOOKUP(Table6[[#This Row],[Store_ID]],Table4[],4,FALSE)</f>
        <v>Thompsonborough</v>
      </c>
      <c r="S1802" t="str">
        <f>VLOOKUP(Table6[[#This Row],[Store_ID]],Table4[],5,FALSE)</f>
        <v>Online</v>
      </c>
      <c r="T1802">
        <v>4</v>
      </c>
      <c r="U1802" s="6">
        <v>214.37</v>
      </c>
      <c r="V1802" s="10">
        <v>0.11</v>
      </c>
      <c r="W1802" t="s">
        <v>1812</v>
      </c>
      <c r="X1802" s="6">
        <v>763.15719999999999</v>
      </c>
      <c r="AE1802"/>
    </row>
    <row r="1803" spans="1:31" x14ac:dyDescent="0.25">
      <c r="A1803" t="s">
        <v>3610</v>
      </c>
      <c r="B1803" t="str">
        <f>VLOOKUP(Table6[[#This Row],[Customer_ID]],Table1[[Customer_ID]:[Name]],2,FALSE)</f>
        <v>Karen King</v>
      </c>
      <c r="C1803" t="str">
        <f>VLOOKUP(Table6[[#This Row],[Customer_ID]],Table1[[Customer_ID]:[City]],5,FALSE)</f>
        <v>Kimburgh</v>
      </c>
      <c r="D1803">
        <f>VLOOKUP(Table6[[#This Row],[Customer_ID]],Table1[],3,FALSE)</f>
        <v>64</v>
      </c>
      <c r="E1803" t="str">
        <f>VLOOKUP(Table6[[#This Row],[Customer_ID]],Table1[],4,FALSE)</f>
        <v>Female</v>
      </c>
      <c r="F1803" t="str">
        <f>VLOOKUP(Table6[[#This Row],[Customer_ID]],Table1[],6,FALSE)</f>
        <v>North Carolina</v>
      </c>
      <c r="G1803" t="str">
        <f>VLOOKUP(Table6[[#This Row],[Customer_ID]],Table1[],8,FALSE)</f>
        <v>Bronze</v>
      </c>
      <c r="H1803" t="s">
        <v>1281</v>
      </c>
      <c r="I1803" s="16">
        <v>45741</v>
      </c>
      <c r="J1803" t="s">
        <v>1565</v>
      </c>
      <c r="K1803" t="str">
        <f>VLOOKUP($J1803,'Product_Dim (2)'!$A$2:$G$101,{3,4,5,6},FALSE)</f>
        <v>Sports</v>
      </c>
      <c r="L1803" t="str">
        <f>VLOOKUP($J1803,'Product_Dim (2)'!$A$2:$G$101,{4,5,6},FALSE)</f>
        <v>Accessories</v>
      </c>
      <c r="M1803" s="6">
        <f t="array" ref="M1803">VLOOKUP($J1803,'Product_Dim (2)'!$A$2:$G$101,{6},FALSE)</f>
        <v>144.53</v>
      </c>
      <c r="N1803">
        <f>VLOOKUP($J1803,'Product_Dim (2)'!$A$2:$G$101,7,FALSE)</f>
        <v>367</v>
      </c>
      <c r="O1803" t="s">
        <v>1787</v>
      </c>
      <c r="P1803" t="str">
        <f>VLOOKUP($O1803,'Store_Dim (2)'!$A$2:$E$21,2,FALSE)</f>
        <v>Frederick-Wright</v>
      </c>
      <c r="Q1803" t="str">
        <f>VLOOKUP(Table6[[#This Row],[Store_ID]],Table4[],3,FALSE)</f>
        <v>West</v>
      </c>
      <c r="R1803" t="str">
        <f>VLOOKUP(Table6[[#This Row],[Store_ID]],Table4[],4,FALSE)</f>
        <v>New Jimmymouth</v>
      </c>
      <c r="S1803" t="str">
        <f>VLOOKUP(Table6[[#This Row],[Store_ID]],Table4[],5,FALSE)</f>
        <v>Flagship</v>
      </c>
      <c r="T1803">
        <v>3</v>
      </c>
      <c r="U1803" s="6">
        <v>123.74</v>
      </c>
      <c r="V1803" s="10">
        <v>0.23</v>
      </c>
      <c r="W1803" t="s">
        <v>1809</v>
      </c>
      <c r="X1803" s="6">
        <v>285.83940000000001</v>
      </c>
      <c r="AE1803"/>
    </row>
    <row r="1804" spans="1:31" x14ac:dyDescent="0.25">
      <c r="A1804" t="s">
        <v>3611</v>
      </c>
      <c r="B1804" t="str">
        <f>VLOOKUP(Table6[[#This Row],[Customer_ID]],Table1[[Customer_ID]:[Name]],2,FALSE)</f>
        <v>Nathan Hernandez</v>
      </c>
      <c r="C1804" t="str">
        <f>VLOOKUP(Table6[[#This Row],[Customer_ID]],Table1[[Customer_ID]:[City]],5,FALSE)</f>
        <v>New Becky</v>
      </c>
      <c r="D1804">
        <f>VLOOKUP(Table6[[#This Row],[Customer_ID]],Table1[],3,FALSE)</f>
        <v>32</v>
      </c>
      <c r="E1804" t="str">
        <f>VLOOKUP(Table6[[#This Row],[Customer_ID]],Table1[],4,FALSE)</f>
        <v>Female</v>
      </c>
      <c r="F1804" t="str">
        <f>VLOOKUP(Table6[[#This Row],[Customer_ID]],Table1[],6,FALSE)</f>
        <v>Montana</v>
      </c>
      <c r="G1804" t="str">
        <f>VLOOKUP(Table6[[#This Row],[Customer_ID]],Table1[],8,FALSE)</f>
        <v>Silver</v>
      </c>
      <c r="H1804" t="s">
        <v>63</v>
      </c>
      <c r="I1804" s="16">
        <v>45427</v>
      </c>
      <c r="J1804" t="s">
        <v>1665</v>
      </c>
      <c r="K1804" t="str">
        <f>VLOOKUP($J1804,'Product_Dim (2)'!$A$2:$G$101,{3,4,5,6},FALSE)</f>
        <v>Electronics</v>
      </c>
      <c r="L1804" t="str">
        <f>VLOOKUP($J1804,'Product_Dim (2)'!$A$2:$G$101,{4,5,6},FALSE)</f>
        <v>Accessories</v>
      </c>
      <c r="M1804" s="6">
        <f t="array" ref="M1804">VLOOKUP($J1804,'Product_Dim (2)'!$A$2:$G$101,{6},FALSE)</f>
        <v>349.17</v>
      </c>
      <c r="N1804">
        <f>VLOOKUP($J1804,'Product_Dim (2)'!$A$2:$G$101,7,FALSE)</f>
        <v>476</v>
      </c>
      <c r="O1804" t="s">
        <v>1775</v>
      </c>
      <c r="P1804" t="str">
        <f>VLOOKUP($O1804,'Store_Dim (2)'!$A$2:$E$21,2,FALSE)</f>
        <v>Aguirre-Keller</v>
      </c>
      <c r="Q1804" t="str">
        <f>VLOOKUP(Table6[[#This Row],[Store_ID]],Table4[],3,FALSE)</f>
        <v>South</v>
      </c>
      <c r="R1804" t="str">
        <f>VLOOKUP(Table6[[#This Row],[Store_ID]],Table4[],4,FALSE)</f>
        <v>Lake Michael</v>
      </c>
      <c r="S1804" t="str">
        <f>VLOOKUP(Table6[[#This Row],[Store_ID]],Table4[],5,FALSE)</f>
        <v>Online</v>
      </c>
      <c r="T1804">
        <v>4</v>
      </c>
      <c r="U1804" s="6">
        <v>645.71</v>
      </c>
      <c r="V1804" s="10">
        <v>0.1</v>
      </c>
      <c r="W1804" t="s">
        <v>1809</v>
      </c>
      <c r="X1804" s="6">
        <v>2324.556</v>
      </c>
      <c r="AE1804"/>
    </row>
    <row r="1805" spans="1:31" x14ac:dyDescent="0.25">
      <c r="A1805" t="s">
        <v>3612</v>
      </c>
      <c r="B1805" t="str">
        <f>VLOOKUP(Table6[[#This Row],[Customer_ID]],Table1[[Customer_ID]:[Name]],2,FALSE)</f>
        <v>Robert Jones Dds</v>
      </c>
      <c r="C1805" t="str">
        <f>VLOOKUP(Table6[[#This Row],[Customer_ID]],Table1[[Customer_ID]:[City]],5,FALSE)</f>
        <v>Tristanton</v>
      </c>
      <c r="D1805">
        <f>VLOOKUP(Table6[[#This Row],[Customer_ID]],Table1[],3,FALSE)</f>
        <v>25</v>
      </c>
      <c r="E1805" t="str">
        <f>VLOOKUP(Table6[[#This Row],[Customer_ID]],Table1[],4,FALSE)</f>
        <v>Male</v>
      </c>
      <c r="F1805" t="str">
        <f>VLOOKUP(Table6[[#This Row],[Customer_ID]],Table1[],6,FALSE)</f>
        <v>Oklahoma</v>
      </c>
      <c r="G1805" t="str">
        <f>VLOOKUP(Table6[[#This Row],[Customer_ID]],Table1[],8,FALSE)</f>
        <v>Platinum</v>
      </c>
      <c r="H1805" t="s">
        <v>134</v>
      </c>
      <c r="I1805" s="16">
        <v>45736</v>
      </c>
      <c r="J1805" t="s">
        <v>1573</v>
      </c>
      <c r="K1805" t="str">
        <f>VLOOKUP($J1805,'Product_Dim (2)'!$A$2:$G$101,{3,4,5,6},FALSE)</f>
        <v>Home</v>
      </c>
      <c r="L1805" t="str">
        <f>VLOOKUP($J1805,'Product_Dim (2)'!$A$2:$G$101,{4,5,6},FALSE)</f>
        <v>Storage</v>
      </c>
      <c r="M1805" s="6">
        <f t="array" ref="M1805">VLOOKUP($J1805,'Product_Dim (2)'!$A$2:$G$101,{6},FALSE)</f>
        <v>123.46</v>
      </c>
      <c r="N1805">
        <f>VLOOKUP($J1805,'Product_Dim (2)'!$A$2:$G$101,7,FALSE)</f>
        <v>76</v>
      </c>
      <c r="O1805" t="s">
        <v>1777</v>
      </c>
      <c r="P1805" t="str">
        <f>VLOOKUP($O1805,'Store_Dim (2)'!$A$2:$E$21,2,FALSE)</f>
        <v>Thomas, Bridges and Harris</v>
      </c>
      <c r="Q1805" t="str">
        <f>VLOOKUP(Table6[[#This Row],[Store_ID]],Table4[],3,FALSE)</f>
        <v>North</v>
      </c>
      <c r="R1805" t="str">
        <f>VLOOKUP(Table6[[#This Row],[Store_ID]],Table4[],4,FALSE)</f>
        <v>Sabrinatown</v>
      </c>
      <c r="S1805" t="str">
        <f>VLOOKUP(Table6[[#This Row],[Store_ID]],Table4[],5,FALSE)</f>
        <v>Online</v>
      </c>
      <c r="T1805">
        <v>3</v>
      </c>
      <c r="U1805" s="6">
        <v>587.12</v>
      </c>
      <c r="V1805" s="10">
        <v>0.3</v>
      </c>
      <c r="W1805" t="s">
        <v>1807</v>
      </c>
      <c r="X1805" s="6">
        <v>1232.952</v>
      </c>
      <c r="AE1805"/>
    </row>
    <row r="1806" spans="1:31" x14ac:dyDescent="0.25">
      <c r="A1806" t="s">
        <v>3613</v>
      </c>
      <c r="B1806" t="str">
        <f>VLOOKUP(Table6[[#This Row],[Customer_ID]],Table1[[Customer_ID]:[Name]],2,FALSE)</f>
        <v>Mr. William Horton</v>
      </c>
      <c r="C1806" t="str">
        <f>VLOOKUP(Table6[[#This Row],[Customer_ID]],Table1[[Customer_ID]:[City]],5,FALSE)</f>
        <v>Dawsonchester</v>
      </c>
      <c r="D1806">
        <f>VLOOKUP(Table6[[#This Row],[Customer_ID]],Table1[],3,FALSE)</f>
        <v>31</v>
      </c>
      <c r="E1806" t="str">
        <f>VLOOKUP(Table6[[#This Row],[Customer_ID]],Table1[],4,FALSE)</f>
        <v>Male</v>
      </c>
      <c r="F1806" t="str">
        <f>VLOOKUP(Table6[[#This Row],[Customer_ID]],Table1[],6,FALSE)</f>
        <v>Virginia</v>
      </c>
      <c r="G1806" t="str">
        <f>VLOOKUP(Table6[[#This Row],[Customer_ID]],Table1[],8,FALSE)</f>
        <v>Platinum</v>
      </c>
      <c r="H1806" t="s">
        <v>767</v>
      </c>
      <c r="I1806" s="16">
        <v>45941</v>
      </c>
      <c r="J1806" t="s">
        <v>1581</v>
      </c>
      <c r="K1806" t="str">
        <f>VLOOKUP($J1806,'Product_Dim (2)'!$A$2:$G$101,{3,4,5,6},FALSE)</f>
        <v>Clothing</v>
      </c>
      <c r="L1806" t="str">
        <f>VLOOKUP($J1806,'Product_Dim (2)'!$A$2:$G$101,{4,5,6},FALSE)</f>
        <v>Accessories</v>
      </c>
      <c r="M1806" s="6">
        <f t="array" ref="M1806">VLOOKUP($J1806,'Product_Dim (2)'!$A$2:$G$101,{6},FALSE)</f>
        <v>174.02</v>
      </c>
      <c r="N1806">
        <f>VLOOKUP($J1806,'Product_Dim (2)'!$A$2:$G$101,7,FALSE)</f>
        <v>268</v>
      </c>
      <c r="O1806" t="s">
        <v>1793</v>
      </c>
      <c r="P1806" t="str">
        <f>VLOOKUP($O1806,'Store_Dim (2)'!$A$2:$E$21,2,FALSE)</f>
        <v>Guerrero-Schmitt</v>
      </c>
      <c r="Q1806" t="str">
        <f>VLOOKUP(Table6[[#This Row],[Store_ID]],Table4[],3,FALSE)</f>
        <v>East</v>
      </c>
      <c r="R1806" t="str">
        <f>VLOOKUP(Table6[[#This Row],[Store_ID]],Table4[],4,FALSE)</f>
        <v>East Stevechester</v>
      </c>
      <c r="S1806" t="str">
        <f>VLOOKUP(Table6[[#This Row],[Store_ID]],Table4[],5,FALSE)</f>
        <v>Flagship</v>
      </c>
      <c r="T1806">
        <v>1</v>
      </c>
      <c r="U1806" s="6">
        <v>401.18</v>
      </c>
      <c r="V1806" s="10">
        <v>0.15</v>
      </c>
      <c r="W1806" t="s">
        <v>1812</v>
      </c>
      <c r="X1806" s="6">
        <v>341.00299999999999</v>
      </c>
      <c r="AE1806"/>
    </row>
    <row r="1807" spans="1:31" x14ac:dyDescent="0.25">
      <c r="A1807" t="s">
        <v>3614</v>
      </c>
      <c r="B1807" t="str">
        <f>VLOOKUP(Table6[[#This Row],[Customer_ID]],Table1[[Customer_ID]:[Name]],2,FALSE)</f>
        <v>Mallory Allen</v>
      </c>
      <c r="C1807" t="str">
        <f>VLOOKUP(Table6[[#This Row],[Customer_ID]],Table1[[Customer_ID]:[City]],5,FALSE)</f>
        <v>North Theresa</v>
      </c>
      <c r="D1807">
        <f>VLOOKUP(Table6[[#This Row],[Customer_ID]],Table1[],3,FALSE)</f>
        <v>40</v>
      </c>
      <c r="E1807" t="str">
        <f>VLOOKUP(Table6[[#This Row],[Customer_ID]],Table1[],4,FALSE)</f>
        <v>Female</v>
      </c>
      <c r="F1807" t="str">
        <f>VLOOKUP(Table6[[#This Row],[Customer_ID]],Table1[],6,FALSE)</f>
        <v>Alabama</v>
      </c>
      <c r="G1807" t="str">
        <f>VLOOKUP(Table6[[#This Row],[Customer_ID]],Table1[],8,FALSE)</f>
        <v>Platinum</v>
      </c>
      <c r="H1807" t="s">
        <v>1132</v>
      </c>
      <c r="I1807" s="16">
        <v>45486</v>
      </c>
      <c r="J1807" t="s">
        <v>1647</v>
      </c>
      <c r="K1807" t="str">
        <f>VLOOKUP($J1807,'Product_Dim (2)'!$A$2:$G$101,{3,4,5,6},FALSE)</f>
        <v>Clothing</v>
      </c>
      <c r="L1807" t="str">
        <f>VLOOKUP($J1807,'Product_Dim (2)'!$A$2:$G$101,{4,5,6},FALSE)</f>
        <v>Accessories</v>
      </c>
      <c r="M1807" s="6">
        <f t="array" ref="M1807">VLOOKUP($J1807,'Product_Dim (2)'!$A$2:$G$101,{6},FALSE)</f>
        <v>113.83</v>
      </c>
      <c r="N1807">
        <f>VLOOKUP($J1807,'Product_Dim (2)'!$A$2:$G$101,7,FALSE)</f>
        <v>485</v>
      </c>
      <c r="O1807" t="s">
        <v>1793</v>
      </c>
      <c r="P1807" t="str">
        <f>VLOOKUP($O1807,'Store_Dim (2)'!$A$2:$E$21,2,FALSE)</f>
        <v>Guerrero-Schmitt</v>
      </c>
      <c r="Q1807" t="str">
        <f>VLOOKUP(Table6[[#This Row],[Store_ID]],Table4[],3,FALSE)</f>
        <v>East</v>
      </c>
      <c r="R1807" t="str">
        <f>VLOOKUP(Table6[[#This Row],[Store_ID]],Table4[],4,FALSE)</f>
        <v>East Stevechester</v>
      </c>
      <c r="S1807" t="str">
        <f>VLOOKUP(Table6[[#This Row],[Store_ID]],Table4[],5,FALSE)</f>
        <v>Flagship</v>
      </c>
      <c r="T1807">
        <v>3</v>
      </c>
      <c r="U1807" s="6">
        <v>658.33</v>
      </c>
      <c r="V1807" s="10">
        <v>0.12</v>
      </c>
      <c r="W1807" t="s">
        <v>1812</v>
      </c>
      <c r="X1807" s="6">
        <v>1737.9911999999999</v>
      </c>
      <c r="AE1807"/>
    </row>
    <row r="1808" spans="1:31" x14ac:dyDescent="0.25">
      <c r="A1808" t="s">
        <v>3615</v>
      </c>
      <c r="B1808" t="str">
        <f>VLOOKUP(Table6[[#This Row],[Customer_ID]],Table1[[Customer_ID]:[Name]],2,FALSE)</f>
        <v>Mary Boyd</v>
      </c>
      <c r="C1808" t="str">
        <f>VLOOKUP(Table6[[#This Row],[Customer_ID]],Table1[[Customer_ID]:[City]],5,FALSE)</f>
        <v>New Logan</v>
      </c>
      <c r="D1808">
        <f>VLOOKUP(Table6[[#This Row],[Customer_ID]],Table1[],3,FALSE)</f>
        <v>25</v>
      </c>
      <c r="E1808" t="str">
        <f>VLOOKUP(Table6[[#This Row],[Customer_ID]],Table1[],4,FALSE)</f>
        <v>Female</v>
      </c>
      <c r="F1808" t="str">
        <f>VLOOKUP(Table6[[#This Row],[Customer_ID]],Table1[],6,FALSE)</f>
        <v>Michigan</v>
      </c>
      <c r="G1808" t="str">
        <f>VLOOKUP(Table6[[#This Row],[Customer_ID]],Table1[],8,FALSE)</f>
        <v>Bronze</v>
      </c>
      <c r="H1808" t="s">
        <v>651</v>
      </c>
      <c r="I1808" s="16">
        <v>45474</v>
      </c>
      <c r="J1808" t="s">
        <v>1629</v>
      </c>
      <c r="K1808" t="str">
        <f>VLOOKUP($J1808,'Product_Dim (2)'!$A$2:$G$101,{3,4,5,6},FALSE)</f>
        <v>Beauty</v>
      </c>
      <c r="L1808" t="str">
        <f>VLOOKUP($J1808,'Product_Dim (2)'!$A$2:$G$101,{4,5,6},FALSE)</f>
        <v>Fragrance</v>
      </c>
      <c r="M1808" s="6">
        <f t="array" ref="M1808">VLOOKUP($J1808,'Product_Dim (2)'!$A$2:$G$101,{6},FALSE)</f>
        <v>43.29</v>
      </c>
      <c r="N1808">
        <f>VLOOKUP($J1808,'Product_Dim (2)'!$A$2:$G$101,7,FALSE)</f>
        <v>267</v>
      </c>
      <c r="O1808" t="s">
        <v>1775</v>
      </c>
      <c r="P1808" t="str">
        <f>VLOOKUP($O1808,'Store_Dim (2)'!$A$2:$E$21,2,FALSE)</f>
        <v>Aguirre-Keller</v>
      </c>
      <c r="Q1808" t="str">
        <f>VLOOKUP(Table6[[#This Row],[Store_ID]],Table4[],3,FALSE)</f>
        <v>South</v>
      </c>
      <c r="R1808" t="str">
        <f>VLOOKUP(Table6[[#This Row],[Store_ID]],Table4[],4,FALSE)</f>
        <v>Lake Michael</v>
      </c>
      <c r="S1808" t="str">
        <f>VLOOKUP(Table6[[#This Row],[Store_ID]],Table4[],5,FALSE)</f>
        <v>Online</v>
      </c>
      <c r="T1808">
        <v>4</v>
      </c>
      <c r="U1808" s="6">
        <v>450.3</v>
      </c>
      <c r="V1808" s="10">
        <v>0.02</v>
      </c>
      <c r="W1808" t="s">
        <v>1807</v>
      </c>
      <c r="X1808" s="6">
        <v>1765.1759999999999</v>
      </c>
      <c r="AE1808"/>
    </row>
    <row r="1809" spans="1:31" x14ac:dyDescent="0.25">
      <c r="A1809" t="s">
        <v>3616</v>
      </c>
      <c r="B1809" t="str">
        <f>VLOOKUP(Table6[[#This Row],[Customer_ID]],Table1[[Customer_ID]:[Name]],2,FALSE)</f>
        <v>Cameron Simpson</v>
      </c>
      <c r="C1809" t="str">
        <f>VLOOKUP(Table6[[#This Row],[Customer_ID]],Table1[[Customer_ID]:[City]],5,FALSE)</f>
        <v>Michaelfort</v>
      </c>
      <c r="D1809">
        <f>VLOOKUP(Table6[[#This Row],[Customer_ID]],Table1[],3,FALSE)</f>
        <v>46</v>
      </c>
      <c r="E1809" t="str">
        <f>VLOOKUP(Table6[[#This Row],[Customer_ID]],Table1[],4,FALSE)</f>
        <v>Male</v>
      </c>
      <c r="F1809" t="str">
        <f>VLOOKUP(Table6[[#This Row],[Customer_ID]],Table1[],6,FALSE)</f>
        <v>Indiana</v>
      </c>
      <c r="G1809" t="str">
        <f>VLOOKUP(Table6[[#This Row],[Customer_ID]],Table1[],8,FALSE)</f>
        <v>Platinum</v>
      </c>
      <c r="H1809" t="s">
        <v>485</v>
      </c>
      <c r="I1809" s="16">
        <v>45757</v>
      </c>
      <c r="J1809" t="s">
        <v>1719</v>
      </c>
      <c r="K1809" t="str">
        <f>VLOOKUP($J1809,'Product_Dim (2)'!$A$2:$G$101,{3,4,5,6},FALSE)</f>
        <v>Beauty</v>
      </c>
      <c r="L1809" t="str">
        <f>VLOOKUP($J1809,'Product_Dim (2)'!$A$2:$G$101,{4,5,6},FALSE)</f>
        <v>Skincare</v>
      </c>
      <c r="M1809" s="6">
        <f t="array" ref="M1809">VLOOKUP($J1809,'Product_Dim (2)'!$A$2:$G$101,{6},FALSE)</f>
        <v>358.47</v>
      </c>
      <c r="N1809">
        <f>VLOOKUP($J1809,'Product_Dim (2)'!$A$2:$G$101,7,FALSE)</f>
        <v>213</v>
      </c>
      <c r="O1809" t="s">
        <v>1772</v>
      </c>
      <c r="P1809" t="str">
        <f>VLOOKUP($O1809,'Store_Dim (2)'!$A$2:$E$21,2,FALSE)</f>
        <v>Hill, Wagner and Ballard</v>
      </c>
      <c r="Q1809" t="str">
        <f>VLOOKUP(Table6[[#This Row],[Store_ID]],Table4[],3,FALSE)</f>
        <v>East</v>
      </c>
      <c r="R1809" t="str">
        <f>VLOOKUP(Table6[[#This Row],[Store_ID]],Table4[],4,FALSE)</f>
        <v>East Davidville</v>
      </c>
      <c r="S1809" t="str">
        <f>VLOOKUP(Table6[[#This Row],[Store_ID]],Table4[],5,FALSE)</f>
        <v>Online</v>
      </c>
      <c r="T1809">
        <v>4</v>
      </c>
      <c r="U1809" s="6">
        <v>33.630000000000003</v>
      </c>
      <c r="V1809" s="10">
        <v>0.05</v>
      </c>
      <c r="W1809" t="s">
        <v>1807</v>
      </c>
      <c r="X1809" s="6">
        <v>127.794</v>
      </c>
      <c r="AE1809"/>
    </row>
    <row r="1810" spans="1:31" x14ac:dyDescent="0.25">
      <c r="A1810" t="s">
        <v>3617</v>
      </c>
      <c r="B1810" t="str">
        <f>VLOOKUP(Table6[[#This Row],[Customer_ID]],Table1[[Customer_ID]:[Name]],2,FALSE)</f>
        <v>Rachel Myers</v>
      </c>
      <c r="C1810" t="str">
        <f>VLOOKUP(Table6[[#This Row],[Customer_ID]],Table1[[Customer_ID]:[City]],5,FALSE)</f>
        <v>Robertberg</v>
      </c>
      <c r="D1810">
        <f>VLOOKUP(Table6[[#This Row],[Customer_ID]],Table1[],3,FALSE)</f>
        <v>52</v>
      </c>
      <c r="E1810" t="str">
        <f>VLOOKUP(Table6[[#This Row],[Customer_ID]],Table1[],4,FALSE)</f>
        <v>Male</v>
      </c>
      <c r="F1810" t="str">
        <f>VLOOKUP(Table6[[#This Row],[Customer_ID]],Table1[],6,FALSE)</f>
        <v>North Dakota</v>
      </c>
      <c r="G1810" t="str">
        <f>VLOOKUP(Table6[[#This Row],[Customer_ID]],Table1[],8,FALSE)</f>
        <v>Silver</v>
      </c>
      <c r="H1810" t="s">
        <v>140</v>
      </c>
      <c r="I1810" s="16">
        <v>45475</v>
      </c>
      <c r="J1810" t="s">
        <v>1563</v>
      </c>
      <c r="K1810" t="str">
        <f>VLOOKUP($J1810,'Product_Dim (2)'!$A$2:$G$101,{3,4,5,6},FALSE)</f>
        <v>Beauty</v>
      </c>
      <c r="L1810" t="str">
        <f>VLOOKUP($J1810,'Product_Dim (2)'!$A$2:$G$101,{4,5,6},FALSE)</f>
        <v>Grooming</v>
      </c>
      <c r="M1810" s="6">
        <f t="array" ref="M1810">VLOOKUP($J1810,'Product_Dim (2)'!$A$2:$G$101,{6},FALSE)</f>
        <v>337.42</v>
      </c>
      <c r="N1810">
        <f>VLOOKUP($J1810,'Product_Dim (2)'!$A$2:$G$101,7,FALSE)</f>
        <v>256</v>
      </c>
      <c r="O1810" t="s">
        <v>1735</v>
      </c>
      <c r="P1810" t="str">
        <f>VLOOKUP($O1810,'Store_Dim (2)'!$A$2:$E$21,2,FALSE)</f>
        <v>Rivera-Warner</v>
      </c>
      <c r="Q1810" t="str">
        <f>VLOOKUP(Table6[[#This Row],[Store_ID]],Table4[],3,FALSE)</f>
        <v>East</v>
      </c>
      <c r="R1810" t="str">
        <f>VLOOKUP(Table6[[#This Row],[Store_ID]],Table4[],4,FALSE)</f>
        <v>Washingtonfurt</v>
      </c>
      <c r="S1810" t="str">
        <f>VLOOKUP(Table6[[#This Row],[Store_ID]],Table4[],5,FALSE)</f>
        <v>Flagship</v>
      </c>
      <c r="T1810">
        <v>3</v>
      </c>
      <c r="U1810" s="6">
        <v>168.89</v>
      </c>
      <c r="V1810" s="10">
        <v>0.03</v>
      </c>
      <c r="W1810" t="s">
        <v>1812</v>
      </c>
      <c r="X1810" s="6">
        <v>491.46989999999988</v>
      </c>
      <c r="AE1810"/>
    </row>
    <row r="1811" spans="1:31" x14ac:dyDescent="0.25">
      <c r="A1811" t="s">
        <v>3618</v>
      </c>
      <c r="B1811" t="str">
        <f>VLOOKUP(Table6[[#This Row],[Customer_ID]],Table1[[Customer_ID]:[Name]],2,FALSE)</f>
        <v>Amy Fowler</v>
      </c>
      <c r="C1811" t="str">
        <f>VLOOKUP(Table6[[#This Row],[Customer_ID]],Table1[[Customer_ID]:[City]],5,FALSE)</f>
        <v>West Bobbyshire</v>
      </c>
      <c r="D1811">
        <f>VLOOKUP(Table6[[#This Row],[Customer_ID]],Table1[],3,FALSE)</f>
        <v>62</v>
      </c>
      <c r="E1811" t="str">
        <f>VLOOKUP(Table6[[#This Row],[Customer_ID]],Table1[],4,FALSE)</f>
        <v>Female</v>
      </c>
      <c r="F1811" t="str">
        <f>VLOOKUP(Table6[[#This Row],[Customer_ID]],Table1[],6,FALSE)</f>
        <v>New York</v>
      </c>
      <c r="G1811" t="str">
        <f>VLOOKUP(Table6[[#This Row],[Customer_ID]],Table1[],8,FALSE)</f>
        <v>Platinum</v>
      </c>
      <c r="H1811" t="s">
        <v>336</v>
      </c>
      <c r="I1811" s="16">
        <v>45546</v>
      </c>
      <c r="J1811" t="s">
        <v>1651</v>
      </c>
      <c r="K1811" t="str">
        <f>VLOOKUP($J1811,'Product_Dim (2)'!$A$2:$G$101,{3,4,5,6},FALSE)</f>
        <v>Beauty</v>
      </c>
      <c r="L1811" t="str">
        <f>VLOOKUP($J1811,'Product_Dim (2)'!$A$2:$G$101,{4,5,6},FALSE)</f>
        <v>Fragrance</v>
      </c>
      <c r="M1811" s="6">
        <f t="array" ref="M1811">VLOOKUP($J1811,'Product_Dim (2)'!$A$2:$G$101,{6},FALSE)</f>
        <v>482.75</v>
      </c>
      <c r="N1811">
        <f>VLOOKUP($J1811,'Product_Dim (2)'!$A$2:$G$101,7,FALSE)</f>
        <v>444</v>
      </c>
      <c r="O1811" t="s">
        <v>1775</v>
      </c>
      <c r="P1811" t="str">
        <f>VLOOKUP($O1811,'Store_Dim (2)'!$A$2:$E$21,2,FALSE)</f>
        <v>Aguirre-Keller</v>
      </c>
      <c r="Q1811" t="str">
        <f>VLOOKUP(Table6[[#This Row],[Store_ID]],Table4[],3,FALSE)</f>
        <v>South</v>
      </c>
      <c r="R1811" t="str">
        <f>VLOOKUP(Table6[[#This Row],[Store_ID]],Table4[],4,FALSE)</f>
        <v>Lake Michael</v>
      </c>
      <c r="S1811" t="str">
        <f>VLOOKUP(Table6[[#This Row],[Store_ID]],Table4[],5,FALSE)</f>
        <v>Online</v>
      </c>
      <c r="T1811">
        <v>1</v>
      </c>
      <c r="U1811" s="6">
        <v>141.85</v>
      </c>
      <c r="V1811" s="10">
        <v>0.06</v>
      </c>
      <c r="W1811" t="s">
        <v>1809</v>
      </c>
      <c r="X1811" s="6">
        <v>133.339</v>
      </c>
      <c r="AE1811"/>
    </row>
    <row r="1812" spans="1:31" x14ac:dyDescent="0.25">
      <c r="A1812" t="s">
        <v>3619</v>
      </c>
      <c r="B1812" t="str">
        <f>VLOOKUP(Table6[[#This Row],[Customer_ID]],Table1[[Customer_ID]:[Name]],2,FALSE)</f>
        <v>Angela Robinson</v>
      </c>
      <c r="C1812" t="str">
        <f>VLOOKUP(Table6[[#This Row],[Customer_ID]],Table1[[Customer_ID]:[City]],5,FALSE)</f>
        <v>New Nicholasstad</v>
      </c>
      <c r="D1812">
        <f>VLOOKUP(Table6[[#This Row],[Customer_ID]],Table1[],3,FALSE)</f>
        <v>44</v>
      </c>
      <c r="E1812" t="str">
        <f>VLOOKUP(Table6[[#This Row],[Customer_ID]],Table1[],4,FALSE)</f>
        <v>Male</v>
      </c>
      <c r="F1812" t="str">
        <f>VLOOKUP(Table6[[#This Row],[Customer_ID]],Table1[],6,FALSE)</f>
        <v>Tennessee</v>
      </c>
      <c r="G1812" t="str">
        <f>VLOOKUP(Table6[[#This Row],[Customer_ID]],Table1[],8,FALSE)</f>
        <v>Platinum</v>
      </c>
      <c r="H1812" t="s">
        <v>956</v>
      </c>
      <c r="I1812" s="16">
        <v>45520</v>
      </c>
      <c r="J1812" t="s">
        <v>1601</v>
      </c>
      <c r="K1812" t="str">
        <f>VLOOKUP($J1812,'Product_Dim (2)'!$A$2:$G$101,{3,4,5,6},FALSE)</f>
        <v>Home</v>
      </c>
      <c r="L1812" t="str">
        <f>VLOOKUP($J1812,'Product_Dim (2)'!$A$2:$G$101,{4,5,6},FALSE)</f>
        <v>Lighting</v>
      </c>
      <c r="M1812" s="6">
        <f t="array" ref="M1812">VLOOKUP($J1812,'Product_Dim (2)'!$A$2:$G$101,{6},FALSE)</f>
        <v>382.22</v>
      </c>
      <c r="N1812">
        <f>VLOOKUP($J1812,'Product_Dim (2)'!$A$2:$G$101,7,FALSE)</f>
        <v>329</v>
      </c>
      <c r="O1812" t="s">
        <v>1762</v>
      </c>
      <c r="P1812" t="str">
        <f>VLOOKUP($O1812,'Store_Dim (2)'!$A$2:$E$21,2,FALSE)</f>
        <v>Martinez-Mullins</v>
      </c>
      <c r="Q1812" t="str">
        <f>VLOOKUP(Table6[[#This Row],[Store_ID]],Table4[],3,FALSE)</f>
        <v>South</v>
      </c>
      <c r="R1812" t="str">
        <f>VLOOKUP(Table6[[#This Row],[Store_ID]],Table4[],4,FALSE)</f>
        <v>Williamsfurt</v>
      </c>
      <c r="S1812" t="str">
        <f>VLOOKUP(Table6[[#This Row],[Store_ID]],Table4[],5,FALSE)</f>
        <v>Online</v>
      </c>
      <c r="T1812">
        <v>1</v>
      </c>
      <c r="U1812" s="6">
        <v>617.4</v>
      </c>
      <c r="V1812" s="10">
        <v>0.21</v>
      </c>
      <c r="W1812" t="s">
        <v>1807</v>
      </c>
      <c r="X1812" s="6">
        <v>487.74599999999998</v>
      </c>
      <c r="AE1812"/>
    </row>
    <row r="1813" spans="1:31" x14ac:dyDescent="0.25">
      <c r="A1813" t="s">
        <v>3620</v>
      </c>
      <c r="B1813" t="str">
        <f>VLOOKUP(Table6[[#This Row],[Customer_ID]],Table1[[Customer_ID]:[Name]],2,FALSE)</f>
        <v>Rhonda Young</v>
      </c>
      <c r="C1813" t="str">
        <f>VLOOKUP(Table6[[#This Row],[Customer_ID]],Table1[[Customer_ID]:[City]],5,FALSE)</f>
        <v>Lake Nathanfort</v>
      </c>
      <c r="D1813">
        <f>VLOOKUP(Table6[[#This Row],[Customer_ID]],Table1[],3,FALSE)</f>
        <v>49</v>
      </c>
      <c r="E1813" t="str">
        <f>VLOOKUP(Table6[[#This Row],[Customer_ID]],Table1[],4,FALSE)</f>
        <v>Female</v>
      </c>
      <c r="F1813" t="str">
        <f>VLOOKUP(Table6[[#This Row],[Customer_ID]],Table1[],6,FALSE)</f>
        <v>Alaska</v>
      </c>
      <c r="G1813" t="str">
        <f>VLOOKUP(Table6[[#This Row],[Customer_ID]],Table1[],8,FALSE)</f>
        <v>Platinum</v>
      </c>
      <c r="H1813" t="s">
        <v>491</v>
      </c>
      <c r="I1813" s="16">
        <v>45534</v>
      </c>
      <c r="J1813" t="s">
        <v>1637</v>
      </c>
      <c r="K1813" t="str">
        <f>VLOOKUP($J1813,'Product_Dim (2)'!$A$2:$G$101,{3,4,5,6},FALSE)</f>
        <v>Clothing</v>
      </c>
      <c r="L1813" t="str">
        <f>VLOOKUP($J1813,'Product_Dim (2)'!$A$2:$G$101,{4,5,6},FALSE)</f>
        <v>Bottoms</v>
      </c>
      <c r="M1813" s="6">
        <f t="array" ref="M1813">VLOOKUP($J1813,'Product_Dim (2)'!$A$2:$G$101,{6},FALSE)</f>
        <v>386.56</v>
      </c>
      <c r="N1813">
        <f>VLOOKUP($J1813,'Product_Dim (2)'!$A$2:$G$101,7,FALSE)</f>
        <v>125</v>
      </c>
      <c r="O1813" t="s">
        <v>1740</v>
      </c>
      <c r="P1813" t="str">
        <f>VLOOKUP($O1813,'Store_Dim (2)'!$A$2:$E$21,2,FALSE)</f>
        <v>Martinez, Adkins and Johnson</v>
      </c>
      <c r="Q1813" t="str">
        <f>VLOOKUP(Table6[[#This Row],[Store_ID]],Table4[],3,FALSE)</f>
        <v>North</v>
      </c>
      <c r="R1813" t="str">
        <f>VLOOKUP(Table6[[#This Row],[Store_ID]],Table4[],4,FALSE)</f>
        <v>Danielmouth</v>
      </c>
      <c r="S1813" t="str">
        <f>VLOOKUP(Table6[[#This Row],[Store_ID]],Table4[],5,FALSE)</f>
        <v>Flagship</v>
      </c>
      <c r="T1813">
        <v>3</v>
      </c>
      <c r="U1813" s="6">
        <v>841.47</v>
      </c>
      <c r="V1813" s="10">
        <v>0.15</v>
      </c>
      <c r="W1813" t="s">
        <v>1812</v>
      </c>
      <c r="X1813" s="6">
        <v>2145.7485000000001</v>
      </c>
      <c r="AE1813"/>
    </row>
    <row r="1814" spans="1:31" x14ac:dyDescent="0.25">
      <c r="A1814" t="s">
        <v>3621</v>
      </c>
      <c r="B1814" t="str">
        <f>VLOOKUP(Table6[[#This Row],[Customer_ID]],Table1[[Customer_ID]:[Name]],2,FALSE)</f>
        <v>Alyssa Vargas</v>
      </c>
      <c r="C1814" t="str">
        <f>VLOOKUP(Table6[[#This Row],[Customer_ID]],Table1[[Customer_ID]:[City]],5,FALSE)</f>
        <v>New Kathrynland</v>
      </c>
      <c r="D1814">
        <f>VLOOKUP(Table6[[#This Row],[Customer_ID]],Table1[],3,FALSE)</f>
        <v>53</v>
      </c>
      <c r="E1814" t="str">
        <f>VLOOKUP(Table6[[#This Row],[Customer_ID]],Table1[],4,FALSE)</f>
        <v>Male</v>
      </c>
      <c r="F1814" t="str">
        <f>VLOOKUP(Table6[[#This Row],[Customer_ID]],Table1[],6,FALSE)</f>
        <v>Montana</v>
      </c>
      <c r="G1814" t="str">
        <f>VLOOKUP(Table6[[#This Row],[Customer_ID]],Table1[],8,FALSE)</f>
        <v>Platinum</v>
      </c>
      <c r="H1814" t="s">
        <v>218</v>
      </c>
      <c r="I1814" s="16">
        <v>45334</v>
      </c>
      <c r="J1814" t="s">
        <v>1573</v>
      </c>
      <c r="K1814" t="str">
        <f>VLOOKUP($J1814,'Product_Dim (2)'!$A$2:$G$101,{3,4,5,6},FALSE)</f>
        <v>Home</v>
      </c>
      <c r="L1814" t="str">
        <f>VLOOKUP($J1814,'Product_Dim (2)'!$A$2:$G$101,{4,5,6},FALSE)</f>
        <v>Storage</v>
      </c>
      <c r="M1814" s="6">
        <f t="array" ref="M1814">VLOOKUP($J1814,'Product_Dim (2)'!$A$2:$G$101,{6},FALSE)</f>
        <v>123.46</v>
      </c>
      <c r="N1814">
        <f>VLOOKUP($J1814,'Product_Dim (2)'!$A$2:$G$101,7,FALSE)</f>
        <v>76</v>
      </c>
      <c r="O1814" t="s">
        <v>1780</v>
      </c>
      <c r="P1814" t="str">
        <f>VLOOKUP($O1814,'Store_Dim (2)'!$A$2:$E$21,2,FALSE)</f>
        <v>Gardner, Humphrey and Contreras</v>
      </c>
      <c r="Q1814" t="str">
        <f>VLOOKUP(Table6[[#This Row],[Store_ID]],Table4[],3,FALSE)</f>
        <v>East</v>
      </c>
      <c r="R1814" t="str">
        <f>VLOOKUP(Table6[[#This Row],[Store_ID]],Table4[],4,FALSE)</f>
        <v>Johnsonville</v>
      </c>
      <c r="S1814" t="str">
        <f>VLOOKUP(Table6[[#This Row],[Store_ID]],Table4[],5,FALSE)</f>
        <v>Flagship</v>
      </c>
      <c r="T1814">
        <v>2</v>
      </c>
      <c r="U1814" s="6">
        <v>960.41</v>
      </c>
      <c r="V1814" s="10">
        <v>0.18</v>
      </c>
      <c r="W1814" t="s">
        <v>1807</v>
      </c>
      <c r="X1814" s="6">
        <v>1575.0724</v>
      </c>
      <c r="AE1814"/>
    </row>
    <row r="1815" spans="1:31" x14ac:dyDescent="0.25">
      <c r="A1815" t="s">
        <v>3622</v>
      </c>
      <c r="B1815" t="str">
        <f>VLOOKUP(Table6[[#This Row],[Customer_ID]],Table1[[Customer_ID]:[Name]],2,FALSE)</f>
        <v>Ashley Roberts</v>
      </c>
      <c r="C1815" t="str">
        <f>VLOOKUP(Table6[[#This Row],[Customer_ID]],Table1[[Customer_ID]:[City]],5,FALSE)</f>
        <v>Josephmouth</v>
      </c>
      <c r="D1815">
        <f>VLOOKUP(Table6[[#This Row],[Customer_ID]],Table1[],3,FALSE)</f>
        <v>46</v>
      </c>
      <c r="E1815" t="str">
        <f>VLOOKUP(Table6[[#This Row],[Customer_ID]],Table1[],4,FALSE)</f>
        <v>Male</v>
      </c>
      <c r="F1815" t="str">
        <f>VLOOKUP(Table6[[#This Row],[Customer_ID]],Table1[],6,FALSE)</f>
        <v>New Mexico</v>
      </c>
      <c r="G1815" t="str">
        <f>VLOOKUP(Table6[[#This Row],[Customer_ID]],Table1[],8,FALSE)</f>
        <v>Gold</v>
      </c>
      <c r="H1815" t="s">
        <v>1379</v>
      </c>
      <c r="I1815" s="16">
        <v>45289</v>
      </c>
      <c r="J1815" t="s">
        <v>1681</v>
      </c>
      <c r="K1815" t="str">
        <f>VLOOKUP($J1815,'Product_Dim (2)'!$A$2:$G$101,{3,4,5,6},FALSE)</f>
        <v>Clothing</v>
      </c>
      <c r="L1815" t="str">
        <f>VLOOKUP($J1815,'Product_Dim (2)'!$A$2:$G$101,{4,5,6},FALSE)</f>
        <v>Footwear</v>
      </c>
      <c r="M1815" s="6">
        <f t="array" ref="M1815">VLOOKUP($J1815,'Product_Dim (2)'!$A$2:$G$101,{6},FALSE)</f>
        <v>158.13999999999999</v>
      </c>
      <c r="N1815">
        <f>VLOOKUP($J1815,'Product_Dim (2)'!$A$2:$G$101,7,FALSE)</f>
        <v>82</v>
      </c>
      <c r="O1815" t="s">
        <v>1793</v>
      </c>
      <c r="P1815" t="str">
        <f>VLOOKUP($O1815,'Store_Dim (2)'!$A$2:$E$21,2,FALSE)</f>
        <v>Guerrero-Schmitt</v>
      </c>
      <c r="Q1815" t="str">
        <f>VLOOKUP(Table6[[#This Row],[Store_ID]],Table4[],3,FALSE)</f>
        <v>East</v>
      </c>
      <c r="R1815" t="str">
        <f>VLOOKUP(Table6[[#This Row],[Store_ID]],Table4[],4,FALSE)</f>
        <v>East Stevechester</v>
      </c>
      <c r="S1815" t="str">
        <f>VLOOKUP(Table6[[#This Row],[Store_ID]],Table4[],5,FALSE)</f>
        <v>Flagship</v>
      </c>
      <c r="T1815">
        <v>3</v>
      </c>
      <c r="U1815" s="6">
        <v>717.22</v>
      </c>
      <c r="V1815" s="10">
        <v>0.24</v>
      </c>
      <c r="W1815" t="s">
        <v>1809</v>
      </c>
      <c r="X1815" s="6">
        <v>1635.2616</v>
      </c>
      <c r="AE1815"/>
    </row>
    <row r="1816" spans="1:31" x14ac:dyDescent="0.25">
      <c r="A1816" t="s">
        <v>3623</v>
      </c>
      <c r="B1816" t="str">
        <f>VLOOKUP(Table6[[#This Row],[Customer_ID]],Table1[[Customer_ID]:[Name]],2,FALSE)</f>
        <v>Tyler Conrad</v>
      </c>
      <c r="C1816" t="str">
        <f>VLOOKUP(Table6[[#This Row],[Customer_ID]],Table1[[Customer_ID]:[City]],5,FALSE)</f>
        <v>North Curtischester</v>
      </c>
      <c r="D1816">
        <f>VLOOKUP(Table6[[#This Row],[Customer_ID]],Table1[],3,FALSE)</f>
        <v>53</v>
      </c>
      <c r="E1816" t="str">
        <f>VLOOKUP(Table6[[#This Row],[Customer_ID]],Table1[],4,FALSE)</f>
        <v>Female</v>
      </c>
      <c r="F1816" t="str">
        <f>VLOOKUP(Table6[[#This Row],[Customer_ID]],Table1[],6,FALSE)</f>
        <v>North Dakota</v>
      </c>
      <c r="G1816" t="str">
        <f>VLOOKUP(Table6[[#This Row],[Customer_ID]],Table1[],8,FALSE)</f>
        <v>Platinum</v>
      </c>
      <c r="H1816" t="s">
        <v>397</v>
      </c>
      <c r="I1816" s="16">
        <v>45832</v>
      </c>
      <c r="J1816" t="s">
        <v>1555</v>
      </c>
      <c r="K1816" t="str">
        <f>VLOOKUP($J1816,'Product_Dim (2)'!$A$2:$G$101,{3,4,5,6},FALSE)</f>
        <v>Beauty</v>
      </c>
      <c r="L1816" t="str">
        <f>VLOOKUP($J1816,'Product_Dim (2)'!$A$2:$G$101,{4,5,6},FALSE)</f>
        <v>Haircare</v>
      </c>
      <c r="M1816" s="6">
        <f t="array" ref="M1816">VLOOKUP($J1816,'Product_Dim (2)'!$A$2:$G$101,{6},FALSE)</f>
        <v>115.82</v>
      </c>
      <c r="N1816">
        <f>VLOOKUP($J1816,'Product_Dim (2)'!$A$2:$G$101,7,FALSE)</f>
        <v>460</v>
      </c>
      <c r="O1816" t="s">
        <v>1735</v>
      </c>
      <c r="P1816" t="str">
        <f>VLOOKUP($O1816,'Store_Dim (2)'!$A$2:$E$21,2,FALSE)</f>
        <v>Rivera-Warner</v>
      </c>
      <c r="Q1816" t="str">
        <f>VLOOKUP(Table6[[#This Row],[Store_ID]],Table4[],3,FALSE)</f>
        <v>East</v>
      </c>
      <c r="R1816" t="str">
        <f>VLOOKUP(Table6[[#This Row],[Store_ID]],Table4[],4,FALSE)</f>
        <v>Washingtonfurt</v>
      </c>
      <c r="S1816" t="str">
        <f>VLOOKUP(Table6[[#This Row],[Store_ID]],Table4[],5,FALSE)</f>
        <v>Flagship</v>
      </c>
      <c r="T1816">
        <v>1</v>
      </c>
      <c r="U1816" s="6">
        <v>281.83</v>
      </c>
      <c r="V1816" s="10">
        <v>0.16</v>
      </c>
      <c r="W1816" t="s">
        <v>1812</v>
      </c>
      <c r="X1816" s="6">
        <v>236.7372</v>
      </c>
      <c r="AE1816"/>
    </row>
    <row r="1817" spans="1:31" x14ac:dyDescent="0.25">
      <c r="A1817" t="s">
        <v>3624</v>
      </c>
      <c r="B1817" t="str">
        <f>VLOOKUP(Table6[[#This Row],[Customer_ID]],Table1[[Customer_ID]:[Name]],2,FALSE)</f>
        <v>Tiffany Herrera</v>
      </c>
      <c r="C1817" t="str">
        <f>VLOOKUP(Table6[[#This Row],[Customer_ID]],Table1[[Customer_ID]:[City]],5,FALSE)</f>
        <v>New Dianebury</v>
      </c>
      <c r="D1817">
        <f>VLOOKUP(Table6[[#This Row],[Customer_ID]],Table1[],3,FALSE)</f>
        <v>52</v>
      </c>
      <c r="E1817" t="str">
        <f>VLOOKUP(Table6[[#This Row],[Customer_ID]],Table1[],4,FALSE)</f>
        <v>Male</v>
      </c>
      <c r="F1817" t="str">
        <f>VLOOKUP(Table6[[#This Row],[Customer_ID]],Table1[],6,FALSE)</f>
        <v>Virginia</v>
      </c>
      <c r="G1817" t="str">
        <f>VLOOKUP(Table6[[#This Row],[Customer_ID]],Table1[],8,FALSE)</f>
        <v>Platinum</v>
      </c>
      <c r="H1817" t="s">
        <v>660</v>
      </c>
      <c r="I1817" s="16">
        <v>45400</v>
      </c>
      <c r="J1817" t="s">
        <v>1649</v>
      </c>
      <c r="K1817" t="str">
        <f>VLOOKUP($J1817,'Product_Dim (2)'!$A$2:$G$101,{3,4,5,6},FALSE)</f>
        <v>Beauty</v>
      </c>
      <c r="L1817" t="str">
        <f>VLOOKUP($J1817,'Product_Dim (2)'!$A$2:$G$101,{4,5,6},FALSE)</f>
        <v>Haircare</v>
      </c>
      <c r="M1817" s="6">
        <f t="array" ref="M1817">VLOOKUP($J1817,'Product_Dim (2)'!$A$2:$G$101,{6},FALSE)</f>
        <v>17.309999999999999</v>
      </c>
      <c r="N1817">
        <f>VLOOKUP($J1817,'Product_Dim (2)'!$A$2:$G$101,7,FALSE)</f>
        <v>399</v>
      </c>
      <c r="O1817" t="s">
        <v>1782</v>
      </c>
      <c r="P1817" t="str">
        <f>VLOOKUP($O1817,'Store_Dim (2)'!$A$2:$E$21,2,FALSE)</f>
        <v>Mcdonald Inc</v>
      </c>
      <c r="Q1817" t="str">
        <f>VLOOKUP(Table6[[#This Row],[Store_ID]],Table4[],3,FALSE)</f>
        <v>South</v>
      </c>
      <c r="R1817" t="str">
        <f>VLOOKUP(Table6[[#This Row],[Store_ID]],Table4[],4,FALSE)</f>
        <v>Christopherland</v>
      </c>
      <c r="S1817" t="str">
        <f>VLOOKUP(Table6[[#This Row],[Store_ID]],Table4[],5,FALSE)</f>
        <v>Outlet</v>
      </c>
      <c r="T1817">
        <v>1</v>
      </c>
      <c r="U1817" s="6">
        <v>509.08</v>
      </c>
      <c r="V1817" s="10">
        <v>0.04</v>
      </c>
      <c r="W1817" t="s">
        <v>1809</v>
      </c>
      <c r="X1817" s="6">
        <v>488.71679999999998</v>
      </c>
      <c r="AE1817"/>
    </row>
    <row r="1818" spans="1:31" x14ac:dyDescent="0.25">
      <c r="A1818" t="s">
        <v>3625</v>
      </c>
      <c r="B1818" t="str">
        <f>VLOOKUP(Table6[[#This Row],[Customer_ID]],Table1[[Customer_ID]:[Name]],2,FALSE)</f>
        <v>Mark Rogers</v>
      </c>
      <c r="C1818" t="str">
        <f>VLOOKUP(Table6[[#This Row],[Customer_ID]],Table1[[Customer_ID]:[City]],5,FALSE)</f>
        <v>Bookertown</v>
      </c>
      <c r="D1818">
        <f>VLOOKUP(Table6[[#This Row],[Customer_ID]],Table1[],3,FALSE)</f>
        <v>57</v>
      </c>
      <c r="E1818" t="str">
        <f>VLOOKUP(Table6[[#This Row],[Customer_ID]],Table1[],4,FALSE)</f>
        <v>Female</v>
      </c>
      <c r="F1818" t="str">
        <f>VLOOKUP(Table6[[#This Row],[Customer_ID]],Table1[],6,FALSE)</f>
        <v>Oklahoma</v>
      </c>
      <c r="G1818" t="str">
        <f>VLOOKUP(Table6[[#This Row],[Customer_ID]],Table1[],8,FALSE)</f>
        <v>Platinum</v>
      </c>
      <c r="H1818" t="s">
        <v>1232</v>
      </c>
      <c r="I1818" s="16">
        <v>45930</v>
      </c>
      <c r="J1818" t="s">
        <v>1723</v>
      </c>
      <c r="K1818" t="str">
        <f>VLOOKUP($J1818,'Product_Dim (2)'!$A$2:$G$101,{3,4,5,6},FALSE)</f>
        <v>Clothing</v>
      </c>
      <c r="L1818" t="str">
        <f>VLOOKUP($J1818,'Product_Dim (2)'!$A$2:$G$101,{4,5,6},FALSE)</f>
        <v>Outerwear</v>
      </c>
      <c r="M1818" s="6">
        <f t="array" ref="M1818">VLOOKUP($J1818,'Product_Dim (2)'!$A$2:$G$101,{6},FALSE)</f>
        <v>358.47</v>
      </c>
      <c r="N1818">
        <f>VLOOKUP($J1818,'Product_Dim (2)'!$A$2:$G$101,7,FALSE)</f>
        <v>143</v>
      </c>
      <c r="O1818" t="s">
        <v>1744</v>
      </c>
      <c r="P1818" t="str">
        <f>VLOOKUP($O1818,'Store_Dim (2)'!$A$2:$E$21,2,FALSE)</f>
        <v>Black-Horn</v>
      </c>
      <c r="Q1818" t="str">
        <f>VLOOKUP(Table6[[#This Row],[Store_ID]],Table4[],3,FALSE)</f>
        <v>South</v>
      </c>
      <c r="R1818" t="str">
        <f>VLOOKUP(Table6[[#This Row],[Store_ID]],Table4[],4,FALSE)</f>
        <v>North Nancyview</v>
      </c>
      <c r="S1818" t="str">
        <f>VLOOKUP(Table6[[#This Row],[Store_ID]],Table4[],5,FALSE)</f>
        <v>Outlet</v>
      </c>
      <c r="T1818">
        <v>4</v>
      </c>
      <c r="U1818" s="6">
        <v>827.09</v>
      </c>
      <c r="V1818" s="10">
        <v>0.3</v>
      </c>
      <c r="W1818" t="s">
        <v>1807</v>
      </c>
      <c r="X1818" s="6">
        <v>2315.8519999999999</v>
      </c>
      <c r="AE1818"/>
    </row>
    <row r="1819" spans="1:31" x14ac:dyDescent="0.25">
      <c r="A1819" t="s">
        <v>3626</v>
      </c>
      <c r="B1819" t="str">
        <f>VLOOKUP(Table6[[#This Row],[Customer_ID]],Table1[[Customer_ID]:[Name]],2,FALSE)</f>
        <v>Antonio Jones</v>
      </c>
      <c r="C1819" t="str">
        <f>VLOOKUP(Table6[[#This Row],[Customer_ID]],Table1[[Customer_ID]:[City]],5,FALSE)</f>
        <v>Matthewborough</v>
      </c>
      <c r="D1819">
        <f>VLOOKUP(Table6[[#This Row],[Customer_ID]],Table1[],3,FALSE)</f>
        <v>48</v>
      </c>
      <c r="E1819" t="str">
        <f>VLOOKUP(Table6[[#This Row],[Customer_ID]],Table1[],4,FALSE)</f>
        <v>Male</v>
      </c>
      <c r="F1819" t="str">
        <f>VLOOKUP(Table6[[#This Row],[Customer_ID]],Table1[],6,FALSE)</f>
        <v>Georgia</v>
      </c>
      <c r="G1819" t="str">
        <f>VLOOKUP(Table6[[#This Row],[Customer_ID]],Table1[],8,FALSE)</f>
        <v>Silver</v>
      </c>
      <c r="H1819" t="s">
        <v>678</v>
      </c>
      <c r="I1819" s="16">
        <v>45935</v>
      </c>
      <c r="J1819" t="s">
        <v>1589</v>
      </c>
      <c r="K1819" t="str">
        <f>VLOOKUP($J1819,'Product_Dim (2)'!$A$2:$G$101,{3,4,5,6},FALSE)</f>
        <v>Home</v>
      </c>
      <c r="L1819" t="str">
        <f>VLOOKUP($J1819,'Product_Dim (2)'!$A$2:$G$101,{4,5,6},FALSE)</f>
        <v>Decor</v>
      </c>
      <c r="M1819" s="6">
        <f t="array" ref="M1819">VLOOKUP($J1819,'Product_Dim (2)'!$A$2:$G$101,{6},FALSE)</f>
        <v>218.48</v>
      </c>
      <c r="N1819">
        <f>VLOOKUP($J1819,'Product_Dim (2)'!$A$2:$G$101,7,FALSE)</f>
        <v>276</v>
      </c>
      <c r="O1819" t="s">
        <v>1752</v>
      </c>
      <c r="P1819" t="str">
        <f>VLOOKUP($O1819,'Store_Dim (2)'!$A$2:$E$21,2,FALSE)</f>
        <v>Alexander Group</v>
      </c>
      <c r="Q1819" t="str">
        <f>VLOOKUP(Table6[[#This Row],[Store_ID]],Table4[],3,FALSE)</f>
        <v>South</v>
      </c>
      <c r="R1819" t="str">
        <f>VLOOKUP(Table6[[#This Row],[Store_ID]],Table4[],4,FALSE)</f>
        <v>Port Sharon</v>
      </c>
      <c r="S1819" t="str">
        <f>VLOOKUP(Table6[[#This Row],[Store_ID]],Table4[],5,FALSE)</f>
        <v>Online</v>
      </c>
      <c r="T1819">
        <v>2</v>
      </c>
      <c r="U1819" s="6">
        <v>823.36</v>
      </c>
      <c r="V1819" s="10">
        <v>0.23</v>
      </c>
      <c r="W1819" t="s">
        <v>1807</v>
      </c>
      <c r="X1819" s="6">
        <v>1267.9744000000001</v>
      </c>
      <c r="AE1819"/>
    </row>
    <row r="1820" spans="1:31" x14ac:dyDescent="0.25">
      <c r="A1820" t="s">
        <v>3627</v>
      </c>
      <c r="B1820" t="str">
        <f>VLOOKUP(Table6[[#This Row],[Customer_ID]],Table1[[Customer_ID]:[Name]],2,FALSE)</f>
        <v>Rick Dominguez</v>
      </c>
      <c r="C1820" t="str">
        <f>VLOOKUP(Table6[[#This Row],[Customer_ID]],Table1[[Customer_ID]:[City]],5,FALSE)</f>
        <v>North Johnbury</v>
      </c>
      <c r="D1820">
        <f>VLOOKUP(Table6[[#This Row],[Customer_ID]],Table1[],3,FALSE)</f>
        <v>55</v>
      </c>
      <c r="E1820" t="str">
        <f>VLOOKUP(Table6[[#This Row],[Customer_ID]],Table1[],4,FALSE)</f>
        <v>Female</v>
      </c>
      <c r="F1820" t="str">
        <f>VLOOKUP(Table6[[#This Row],[Customer_ID]],Table1[],6,FALSE)</f>
        <v>Ohio</v>
      </c>
      <c r="G1820" t="str">
        <f>VLOOKUP(Table6[[#This Row],[Customer_ID]],Table1[],8,FALSE)</f>
        <v>Platinum</v>
      </c>
      <c r="H1820" t="s">
        <v>462</v>
      </c>
      <c r="I1820" s="16">
        <v>45814</v>
      </c>
      <c r="J1820" t="s">
        <v>1583</v>
      </c>
      <c r="K1820" t="str">
        <f>VLOOKUP($J1820,'Product_Dim (2)'!$A$2:$G$101,{3,4,5,6},FALSE)</f>
        <v>Electronics</v>
      </c>
      <c r="L1820" t="str">
        <f>VLOOKUP($J1820,'Product_Dim (2)'!$A$2:$G$101,{4,5,6},FALSE)</f>
        <v>Audio</v>
      </c>
      <c r="M1820" s="6">
        <f t="array" ref="M1820">VLOOKUP($J1820,'Product_Dim (2)'!$A$2:$G$101,{6},FALSE)</f>
        <v>322.41000000000003</v>
      </c>
      <c r="N1820">
        <f>VLOOKUP($J1820,'Product_Dim (2)'!$A$2:$G$101,7,FALSE)</f>
        <v>213</v>
      </c>
      <c r="O1820" t="s">
        <v>1756</v>
      </c>
      <c r="P1820" t="str">
        <f>VLOOKUP($O1820,'Store_Dim (2)'!$A$2:$E$21,2,FALSE)</f>
        <v>Gray Ltd</v>
      </c>
      <c r="Q1820" t="str">
        <f>VLOOKUP(Table6[[#This Row],[Store_ID]],Table4[],3,FALSE)</f>
        <v>North</v>
      </c>
      <c r="R1820" t="str">
        <f>VLOOKUP(Table6[[#This Row],[Store_ID]],Table4[],4,FALSE)</f>
        <v>New Michaelchester</v>
      </c>
      <c r="S1820" t="str">
        <f>VLOOKUP(Table6[[#This Row],[Store_ID]],Table4[],5,FALSE)</f>
        <v>Outlet</v>
      </c>
      <c r="T1820">
        <v>4</v>
      </c>
      <c r="U1820" s="6">
        <v>282.18</v>
      </c>
      <c r="V1820" s="10">
        <v>0.13</v>
      </c>
      <c r="W1820" t="s">
        <v>1812</v>
      </c>
      <c r="X1820" s="6">
        <v>981.9864</v>
      </c>
      <c r="AE1820"/>
    </row>
    <row r="1821" spans="1:31" x14ac:dyDescent="0.25">
      <c r="A1821" t="s">
        <v>3628</v>
      </c>
      <c r="B1821" t="str">
        <f>VLOOKUP(Table6[[#This Row],[Customer_ID]],Table1[[Customer_ID]:[Name]],2,FALSE)</f>
        <v>Thomas Rhodes</v>
      </c>
      <c r="C1821" t="str">
        <f>VLOOKUP(Table6[[#This Row],[Customer_ID]],Table1[[Customer_ID]:[City]],5,FALSE)</f>
        <v>Port Richard</v>
      </c>
      <c r="D1821">
        <f>VLOOKUP(Table6[[#This Row],[Customer_ID]],Table1[],3,FALSE)</f>
        <v>41</v>
      </c>
      <c r="E1821" t="str">
        <f>VLOOKUP(Table6[[#This Row],[Customer_ID]],Table1[],4,FALSE)</f>
        <v>Female</v>
      </c>
      <c r="F1821" t="str">
        <f>VLOOKUP(Table6[[#This Row],[Customer_ID]],Table1[],6,FALSE)</f>
        <v>West Virginia</v>
      </c>
      <c r="G1821" t="str">
        <f>VLOOKUP(Table6[[#This Row],[Customer_ID]],Table1[],8,FALSE)</f>
        <v>Bronze</v>
      </c>
      <c r="H1821" t="s">
        <v>565</v>
      </c>
      <c r="I1821" s="16">
        <v>45323</v>
      </c>
      <c r="J1821" t="s">
        <v>1573</v>
      </c>
      <c r="K1821" t="str">
        <f>VLOOKUP($J1821,'Product_Dim (2)'!$A$2:$G$101,{3,4,5,6},FALSE)</f>
        <v>Home</v>
      </c>
      <c r="L1821" t="str">
        <f>VLOOKUP($J1821,'Product_Dim (2)'!$A$2:$G$101,{4,5,6},FALSE)</f>
        <v>Storage</v>
      </c>
      <c r="M1821" s="6">
        <f t="array" ref="M1821">VLOOKUP($J1821,'Product_Dim (2)'!$A$2:$G$101,{6},FALSE)</f>
        <v>123.46</v>
      </c>
      <c r="N1821">
        <f>VLOOKUP($J1821,'Product_Dim (2)'!$A$2:$G$101,7,FALSE)</f>
        <v>76</v>
      </c>
      <c r="O1821" t="s">
        <v>1740</v>
      </c>
      <c r="P1821" t="str">
        <f>VLOOKUP($O1821,'Store_Dim (2)'!$A$2:$E$21,2,FALSE)</f>
        <v>Martinez, Adkins and Johnson</v>
      </c>
      <c r="Q1821" t="str">
        <f>VLOOKUP(Table6[[#This Row],[Store_ID]],Table4[],3,FALSE)</f>
        <v>North</v>
      </c>
      <c r="R1821" t="str">
        <f>VLOOKUP(Table6[[#This Row],[Store_ID]],Table4[],4,FALSE)</f>
        <v>Danielmouth</v>
      </c>
      <c r="S1821" t="str">
        <f>VLOOKUP(Table6[[#This Row],[Store_ID]],Table4[],5,FALSE)</f>
        <v>Flagship</v>
      </c>
      <c r="T1821">
        <v>1</v>
      </c>
      <c r="U1821" s="6">
        <v>486.39</v>
      </c>
      <c r="V1821" s="10">
        <v>0.09</v>
      </c>
      <c r="W1821" t="s">
        <v>1812</v>
      </c>
      <c r="X1821" s="6">
        <v>442.61489999999998</v>
      </c>
      <c r="AE1821"/>
    </row>
    <row r="1822" spans="1:31" x14ac:dyDescent="0.25">
      <c r="A1822" t="s">
        <v>3629</v>
      </c>
      <c r="B1822" t="str">
        <f>VLOOKUP(Table6[[#This Row],[Customer_ID]],Table1[[Customer_ID]:[Name]],2,FALSE)</f>
        <v>Denise Williams</v>
      </c>
      <c r="C1822" t="str">
        <f>VLOOKUP(Table6[[#This Row],[Customer_ID]],Table1[[Customer_ID]:[City]],5,FALSE)</f>
        <v>Christianstad</v>
      </c>
      <c r="D1822">
        <f>VLOOKUP(Table6[[#This Row],[Customer_ID]],Table1[],3,FALSE)</f>
        <v>34</v>
      </c>
      <c r="E1822" t="str">
        <f>VLOOKUP(Table6[[#This Row],[Customer_ID]],Table1[],4,FALSE)</f>
        <v>Male</v>
      </c>
      <c r="F1822" t="str">
        <f>VLOOKUP(Table6[[#This Row],[Customer_ID]],Table1[],6,FALSE)</f>
        <v>Hawaii</v>
      </c>
      <c r="G1822" t="str">
        <f>VLOOKUP(Table6[[#This Row],[Customer_ID]],Table1[],8,FALSE)</f>
        <v>Bronze</v>
      </c>
      <c r="H1822" t="s">
        <v>171</v>
      </c>
      <c r="I1822" s="16">
        <v>45312</v>
      </c>
      <c r="J1822" t="s">
        <v>1567</v>
      </c>
      <c r="K1822" t="str">
        <f>VLOOKUP($J1822,'Product_Dim (2)'!$A$2:$G$101,{3,4,5,6},FALSE)</f>
        <v>Clothing</v>
      </c>
      <c r="L1822" t="str">
        <f>VLOOKUP($J1822,'Product_Dim (2)'!$A$2:$G$101,{4,5,6},FALSE)</f>
        <v>Bottoms</v>
      </c>
      <c r="M1822" s="6">
        <f t="array" ref="M1822">VLOOKUP($J1822,'Product_Dim (2)'!$A$2:$G$101,{6},FALSE)</f>
        <v>265.73266666666666</v>
      </c>
      <c r="N1822">
        <f>VLOOKUP($J1822,'Product_Dim (2)'!$A$2:$G$101,7,FALSE)</f>
        <v>343</v>
      </c>
      <c r="O1822" t="s">
        <v>1749</v>
      </c>
      <c r="P1822" t="str">
        <f>VLOOKUP($O1822,'Store_Dim (2)'!$A$2:$E$21,2,FALSE)</f>
        <v>Johnson-Wright</v>
      </c>
      <c r="Q1822" t="str">
        <f>VLOOKUP(Table6[[#This Row],[Store_ID]],Table4[],3,FALSE)</f>
        <v>North</v>
      </c>
      <c r="R1822" t="str">
        <f>VLOOKUP(Table6[[#This Row],[Store_ID]],Table4[],4,FALSE)</f>
        <v>Hoodberg</v>
      </c>
      <c r="S1822" t="str">
        <f>VLOOKUP(Table6[[#This Row],[Store_ID]],Table4[],5,FALSE)</f>
        <v>Outlet</v>
      </c>
      <c r="T1822">
        <v>2</v>
      </c>
      <c r="U1822" s="6">
        <v>603.62</v>
      </c>
      <c r="V1822" s="10">
        <v>0.18</v>
      </c>
      <c r="W1822" t="s">
        <v>1812</v>
      </c>
      <c r="X1822" s="6">
        <v>989.93680000000006</v>
      </c>
      <c r="AE1822"/>
    </row>
    <row r="1823" spans="1:31" x14ac:dyDescent="0.25">
      <c r="A1823" t="s">
        <v>3630</v>
      </c>
      <c r="B1823" t="str">
        <f>VLOOKUP(Table6[[#This Row],[Customer_ID]],Table1[[Customer_ID]:[Name]],2,FALSE)</f>
        <v>Rhonda Young</v>
      </c>
      <c r="C1823" t="str">
        <f>VLOOKUP(Table6[[#This Row],[Customer_ID]],Table1[[Customer_ID]:[City]],5,FALSE)</f>
        <v>Lake Nathanfort</v>
      </c>
      <c r="D1823">
        <f>VLOOKUP(Table6[[#This Row],[Customer_ID]],Table1[],3,FALSE)</f>
        <v>49</v>
      </c>
      <c r="E1823" t="str">
        <f>VLOOKUP(Table6[[#This Row],[Customer_ID]],Table1[],4,FALSE)</f>
        <v>Female</v>
      </c>
      <c r="F1823" t="str">
        <f>VLOOKUP(Table6[[#This Row],[Customer_ID]],Table1[],6,FALSE)</f>
        <v>Alaska</v>
      </c>
      <c r="G1823" t="str">
        <f>VLOOKUP(Table6[[#This Row],[Customer_ID]],Table1[],8,FALSE)</f>
        <v>Platinum</v>
      </c>
      <c r="H1823" t="s">
        <v>491</v>
      </c>
      <c r="I1823" s="16">
        <v>45554</v>
      </c>
      <c r="J1823" t="s">
        <v>1605</v>
      </c>
      <c r="K1823" t="str">
        <f>VLOOKUP($J1823,'Product_Dim (2)'!$A$2:$G$101,{3,4,5,6},FALSE)</f>
        <v>Clothing</v>
      </c>
      <c r="L1823" t="str">
        <f>VLOOKUP($J1823,'Product_Dim (2)'!$A$2:$G$101,{4,5,6},FALSE)</f>
        <v>Footwear</v>
      </c>
      <c r="M1823" s="6">
        <f t="array" ref="M1823">VLOOKUP($J1823,'Product_Dim (2)'!$A$2:$G$101,{6},FALSE)</f>
        <v>353.47</v>
      </c>
      <c r="N1823">
        <f>VLOOKUP($J1823,'Product_Dim (2)'!$A$2:$G$101,7,FALSE)</f>
        <v>214</v>
      </c>
      <c r="O1823" t="s">
        <v>1765</v>
      </c>
      <c r="P1823" t="str">
        <f>VLOOKUP($O1823,'Store_Dim (2)'!$A$2:$E$21,2,FALSE)</f>
        <v>Bean, Jones and Park</v>
      </c>
      <c r="Q1823" t="str">
        <f>VLOOKUP(Table6[[#This Row],[Store_ID]],Table4[],3,FALSE)</f>
        <v>West</v>
      </c>
      <c r="R1823" t="str">
        <f>VLOOKUP(Table6[[#This Row],[Store_ID]],Table4[],4,FALSE)</f>
        <v>Thompsonborough</v>
      </c>
      <c r="S1823" t="str">
        <f>VLOOKUP(Table6[[#This Row],[Store_ID]],Table4[],5,FALSE)</f>
        <v>Online</v>
      </c>
      <c r="T1823">
        <v>3</v>
      </c>
      <c r="U1823" s="6">
        <v>204.17</v>
      </c>
      <c r="V1823" s="10">
        <v>0.1</v>
      </c>
      <c r="W1823" t="s">
        <v>1809</v>
      </c>
      <c r="X1823" s="6">
        <v>551.25900000000001</v>
      </c>
      <c r="AE1823"/>
    </row>
    <row r="1824" spans="1:31" x14ac:dyDescent="0.25">
      <c r="A1824" t="s">
        <v>3631</v>
      </c>
      <c r="B1824" t="str">
        <f>VLOOKUP(Table6[[#This Row],[Customer_ID]],Table1[[Customer_ID]:[Name]],2,FALSE)</f>
        <v>Rick Dominguez</v>
      </c>
      <c r="C1824" t="str">
        <f>VLOOKUP(Table6[[#This Row],[Customer_ID]],Table1[[Customer_ID]:[City]],5,FALSE)</f>
        <v>North Johnbury</v>
      </c>
      <c r="D1824">
        <f>VLOOKUP(Table6[[#This Row],[Customer_ID]],Table1[],3,FALSE)</f>
        <v>55</v>
      </c>
      <c r="E1824" t="str">
        <f>VLOOKUP(Table6[[#This Row],[Customer_ID]],Table1[],4,FALSE)</f>
        <v>Female</v>
      </c>
      <c r="F1824" t="str">
        <f>VLOOKUP(Table6[[#This Row],[Customer_ID]],Table1[],6,FALSE)</f>
        <v>Ohio</v>
      </c>
      <c r="G1824" t="str">
        <f>VLOOKUP(Table6[[#This Row],[Customer_ID]],Table1[],8,FALSE)</f>
        <v>Platinum</v>
      </c>
      <c r="H1824" t="s">
        <v>462</v>
      </c>
      <c r="I1824" s="16">
        <v>45310</v>
      </c>
      <c r="J1824" t="s">
        <v>1545</v>
      </c>
      <c r="K1824" t="str">
        <f>VLOOKUP($J1824,'Product_Dim (2)'!$A$2:$G$101,{3,4,5,6},FALSE)</f>
        <v>Electronics</v>
      </c>
      <c r="L1824" t="str">
        <f>VLOOKUP($J1824,'Product_Dim (2)'!$A$2:$G$101,{4,5,6},FALSE)</f>
        <v>Audio</v>
      </c>
      <c r="M1824" s="6">
        <f t="array" ref="M1824">VLOOKUP($J1824,'Product_Dim (2)'!$A$2:$G$101,{6},FALSE)</f>
        <v>439.07</v>
      </c>
      <c r="N1824">
        <f>VLOOKUP($J1824,'Product_Dim (2)'!$A$2:$G$101,7,FALSE)</f>
        <v>142</v>
      </c>
      <c r="O1824" t="s">
        <v>1784</v>
      </c>
      <c r="P1824" t="str">
        <f>VLOOKUP($O1824,'Store_Dim (2)'!$A$2:$E$21,2,FALSE)</f>
        <v>Shelton PLC</v>
      </c>
      <c r="Q1824" t="str">
        <f>VLOOKUP(Table6[[#This Row],[Store_ID]],Table4[],3,FALSE)</f>
        <v>North</v>
      </c>
      <c r="R1824" t="str">
        <f>VLOOKUP(Table6[[#This Row],[Store_ID]],Table4[],4,FALSE)</f>
        <v>East Jenniferstad</v>
      </c>
      <c r="S1824" t="str">
        <f>VLOOKUP(Table6[[#This Row],[Store_ID]],Table4[],5,FALSE)</f>
        <v>Flagship</v>
      </c>
      <c r="T1824">
        <v>1</v>
      </c>
      <c r="U1824" s="6">
        <v>43.58</v>
      </c>
      <c r="V1824" s="10">
        <v>0.01</v>
      </c>
      <c r="W1824" t="s">
        <v>1812</v>
      </c>
      <c r="X1824" s="6">
        <v>43.144199999999998</v>
      </c>
      <c r="AE1824"/>
    </row>
    <row r="1825" spans="1:31" x14ac:dyDescent="0.25">
      <c r="A1825" t="s">
        <v>3632</v>
      </c>
      <c r="B1825" t="str">
        <f>VLOOKUP(Table6[[#This Row],[Customer_ID]],Table1[[Customer_ID]:[Name]],2,FALSE)</f>
        <v>Dr. Lindsay Hanna</v>
      </c>
      <c r="C1825" t="str">
        <f>VLOOKUP(Table6[[#This Row],[Customer_ID]],Table1[[Customer_ID]:[City]],5,FALSE)</f>
        <v>New Paulstad</v>
      </c>
      <c r="D1825">
        <f>VLOOKUP(Table6[[#This Row],[Customer_ID]],Table1[],3,FALSE)</f>
        <v>34</v>
      </c>
      <c r="E1825" t="str">
        <f>VLOOKUP(Table6[[#This Row],[Customer_ID]],Table1[],4,FALSE)</f>
        <v>Female</v>
      </c>
      <c r="F1825" t="str">
        <f>VLOOKUP(Table6[[#This Row],[Customer_ID]],Table1[],6,FALSE)</f>
        <v>Hawaii</v>
      </c>
      <c r="G1825" t="str">
        <f>VLOOKUP(Table6[[#This Row],[Customer_ID]],Table1[],8,FALSE)</f>
        <v>Bronze</v>
      </c>
      <c r="H1825" t="s">
        <v>1033</v>
      </c>
      <c r="I1825" s="16">
        <v>45594</v>
      </c>
      <c r="J1825" t="s">
        <v>1625</v>
      </c>
      <c r="K1825" t="str">
        <f>VLOOKUP($J1825,'Product_Dim (2)'!$A$2:$G$101,{3,4,5,6},FALSE)</f>
        <v>Beauty</v>
      </c>
      <c r="L1825" t="str">
        <f>VLOOKUP($J1825,'Product_Dim (2)'!$A$2:$G$101,{4,5,6},FALSE)</f>
        <v>Makeup</v>
      </c>
      <c r="M1825" s="6">
        <f t="array" ref="M1825">VLOOKUP($J1825,'Product_Dim (2)'!$A$2:$G$101,{6},FALSE)</f>
        <v>250.41615384615383</v>
      </c>
      <c r="N1825">
        <f>VLOOKUP($J1825,'Product_Dim (2)'!$A$2:$G$101,7,FALSE)</f>
        <v>431</v>
      </c>
      <c r="O1825" t="s">
        <v>1744</v>
      </c>
      <c r="P1825" t="str">
        <f>VLOOKUP($O1825,'Store_Dim (2)'!$A$2:$E$21,2,FALSE)</f>
        <v>Black-Horn</v>
      </c>
      <c r="Q1825" t="str">
        <f>VLOOKUP(Table6[[#This Row],[Store_ID]],Table4[],3,FALSE)</f>
        <v>South</v>
      </c>
      <c r="R1825" t="str">
        <f>VLOOKUP(Table6[[#This Row],[Store_ID]],Table4[],4,FALSE)</f>
        <v>North Nancyview</v>
      </c>
      <c r="S1825" t="str">
        <f>VLOOKUP(Table6[[#This Row],[Store_ID]],Table4[],5,FALSE)</f>
        <v>Outlet</v>
      </c>
      <c r="T1825">
        <v>3</v>
      </c>
      <c r="U1825" s="6">
        <v>469.33</v>
      </c>
      <c r="V1825" s="10">
        <v>0.14000000000000001</v>
      </c>
      <c r="W1825" t="s">
        <v>1809</v>
      </c>
      <c r="X1825" s="6">
        <v>1210.8714</v>
      </c>
      <c r="AE1825"/>
    </row>
    <row r="1826" spans="1:31" x14ac:dyDescent="0.25">
      <c r="A1826" t="s">
        <v>3633</v>
      </c>
      <c r="B1826" t="str">
        <f>VLOOKUP(Table6[[#This Row],[Customer_ID]],Table1[[Customer_ID]:[Name]],2,FALSE)</f>
        <v>Joan Johnson</v>
      </c>
      <c r="C1826" t="str">
        <f>VLOOKUP(Table6[[#This Row],[Customer_ID]],Table1[[Customer_ID]:[City]],5,FALSE)</f>
        <v>Lake Josephport</v>
      </c>
      <c r="D1826">
        <f>VLOOKUP(Table6[[#This Row],[Customer_ID]],Table1[],3,FALSE)</f>
        <v>50</v>
      </c>
      <c r="E1826" t="str">
        <f>VLOOKUP(Table6[[#This Row],[Customer_ID]],Table1[],4,FALSE)</f>
        <v>Female</v>
      </c>
      <c r="F1826" t="str">
        <f>VLOOKUP(Table6[[#This Row],[Customer_ID]],Table1[],6,FALSE)</f>
        <v>Maine</v>
      </c>
      <c r="G1826" t="str">
        <f>VLOOKUP(Table6[[#This Row],[Customer_ID]],Table1[],8,FALSE)</f>
        <v>Platinum</v>
      </c>
      <c r="H1826" t="s">
        <v>675</v>
      </c>
      <c r="I1826" s="16">
        <v>45840</v>
      </c>
      <c r="J1826" t="s">
        <v>1545</v>
      </c>
      <c r="K1826" t="str">
        <f>VLOOKUP($J1826,'Product_Dim (2)'!$A$2:$G$101,{3,4,5,6},FALSE)</f>
        <v>Electronics</v>
      </c>
      <c r="L1826" t="str">
        <f>VLOOKUP($J1826,'Product_Dim (2)'!$A$2:$G$101,{4,5,6},FALSE)</f>
        <v>Audio</v>
      </c>
      <c r="M1826" s="6">
        <f t="array" ref="M1826">VLOOKUP($J1826,'Product_Dim (2)'!$A$2:$G$101,{6},FALSE)</f>
        <v>439.07</v>
      </c>
      <c r="N1826">
        <f>VLOOKUP($J1826,'Product_Dim (2)'!$A$2:$G$101,7,FALSE)</f>
        <v>142</v>
      </c>
      <c r="O1826" t="s">
        <v>1765</v>
      </c>
      <c r="P1826" t="str">
        <f>VLOOKUP($O1826,'Store_Dim (2)'!$A$2:$E$21,2,FALSE)</f>
        <v>Bean, Jones and Park</v>
      </c>
      <c r="Q1826" t="str">
        <f>VLOOKUP(Table6[[#This Row],[Store_ID]],Table4[],3,FALSE)</f>
        <v>West</v>
      </c>
      <c r="R1826" t="str">
        <f>VLOOKUP(Table6[[#This Row],[Store_ID]],Table4[],4,FALSE)</f>
        <v>Thompsonborough</v>
      </c>
      <c r="S1826" t="str">
        <f>VLOOKUP(Table6[[#This Row],[Store_ID]],Table4[],5,FALSE)</f>
        <v>Online</v>
      </c>
      <c r="T1826">
        <v>4</v>
      </c>
      <c r="U1826" s="6">
        <v>836.23</v>
      </c>
      <c r="V1826" s="10">
        <v>0.12</v>
      </c>
      <c r="W1826" t="s">
        <v>1807</v>
      </c>
      <c r="X1826" s="6">
        <v>2943.5295999999998</v>
      </c>
      <c r="AE1826"/>
    </row>
    <row r="1827" spans="1:31" x14ac:dyDescent="0.25">
      <c r="A1827" t="s">
        <v>3634</v>
      </c>
      <c r="B1827" t="str">
        <f>VLOOKUP(Table6[[#This Row],[Customer_ID]],Table1[[Customer_ID]:[Name]],2,FALSE)</f>
        <v>Michelle Myers</v>
      </c>
      <c r="C1827" t="str">
        <f>VLOOKUP(Table6[[#This Row],[Customer_ID]],Table1[[Customer_ID]:[City]],5,FALSE)</f>
        <v>West Daniel</v>
      </c>
      <c r="D1827">
        <f>VLOOKUP(Table6[[#This Row],[Customer_ID]],Table1[],3,FALSE)</f>
        <v>33</v>
      </c>
      <c r="E1827" t="str">
        <f>VLOOKUP(Table6[[#This Row],[Customer_ID]],Table1[],4,FALSE)</f>
        <v>Female</v>
      </c>
      <c r="F1827" t="str">
        <f>VLOOKUP(Table6[[#This Row],[Customer_ID]],Table1[],6,FALSE)</f>
        <v>South Carolina</v>
      </c>
      <c r="G1827" t="str">
        <f>VLOOKUP(Table6[[#This Row],[Customer_ID]],Table1[],8,FALSE)</f>
        <v>Bronze</v>
      </c>
      <c r="H1827" t="s">
        <v>583</v>
      </c>
      <c r="I1827" s="16">
        <v>45549</v>
      </c>
      <c r="J1827" t="s">
        <v>1665</v>
      </c>
      <c r="K1827" t="str">
        <f>VLOOKUP($J1827,'Product_Dim (2)'!$A$2:$G$101,{3,4,5,6},FALSE)</f>
        <v>Electronics</v>
      </c>
      <c r="L1827" t="str">
        <f>VLOOKUP($J1827,'Product_Dim (2)'!$A$2:$G$101,{4,5,6},FALSE)</f>
        <v>Accessories</v>
      </c>
      <c r="M1827" s="6">
        <f t="array" ref="M1827">VLOOKUP($J1827,'Product_Dim (2)'!$A$2:$G$101,{6},FALSE)</f>
        <v>349.17</v>
      </c>
      <c r="N1827">
        <f>VLOOKUP($J1827,'Product_Dim (2)'!$A$2:$G$101,7,FALSE)</f>
        <v>476</v>
      </c>
      <c r="O1827" t="s">
        <v>1796</v>
      </c>
      <c r="P1827" t="str">
        <f>VLOOKUP($O1827,'Store_Dim (2)'!$A$2:$E$21,2,FALSE)</f>
        <v>Mann-Austin</v>
      </c>
      <c r="Q1827" t="str">
        <f>VLOOKUP(Table6[[#This Row],[Store_ID]],Table4[],3,FALSE)</f>
        <v>East</v>
      </c>
      <c r="R1827" t="str">
        <f>VLOOKUP(Table6[[#This Row],[Store_ID]],Table4[],4,FALSE)</f>
        <v>Vasquezborough</v>
      </c>
      <c r="S1827" t="str">
        <f>VLOOKUP(Table6[[#This Row],[Store_ID]],Table4[],5,FALSE)</f>
        <v>Online</v>
      </c>
      <c r="T1827">
        <v>2</v>
      </c>
      <c r="U1827" s="6">
        <v>661.53</v>
      </c>
      <c r="V1827" s="10">
        <v>0.2</v>
      </c>
      <c r="W1827" t="s">
        <v>1809</v>
      </c>
      <c r="X1827" s="6">
        <v>1058.4480000000001</v>
      </c>
      <c r="AE1827"/>
    </row>
    <row r="1828" spans="1:31" x14ac:dyDescent="0.25">
      <c r="A1828" t="s">
        <v>3635</v>
      </c>
      <c r="B1828" t="str">
        <f>VLOOKUP(Table6[[#This Row],[Customer_ID]],Table1[[Customer_ID]:[Name]],2,FALSE)</f>
        <v>Earl Allen</v>
      </c>
      <c r="C1828" t="str">
        <f>VLOOKUP(Table6[[#This Row],[Customer_ID]],Table1[[Customer_ID]:[City]],5,FALSE)</f>
        <v>New Jenniferburgh</v>
      </c>
      <c r="D1828">
        <f>VLOOKUP(Table6[[#This Row],[Customer_ID]],Table1[],3,FALSE)</f>
        <v>36</v>
      </c>
      <c r="E1828" t="str">
        <f>VLOOKUP(Table6[[#This Row],[Customer_ID]],Table1[],4,FALSE)</f>
        <v>Male</v>
      </c>
      <c r="F1828" t="str">
        <f>VLOOKUP(Table6[[#This Row],[Customer_ID]],Table1[],6,FALSE)</f>
        <v>Nebraska</v>
      </c>
      <c r="G1828" t="str">
        <f>VLOOKUP(Table6[[#This Row],[Customer_ID]],Table1[],8,FALSE)</f>
        <v>Platinum</v>
      </c>
      <c r="H1828" t="s">
        <v>406</v>
      </c>
      <c r="I1828" s="16">
        <v>45903</v>
      </c>
      <c r="J1828" t="s">
        <v>1643</v>
      </c>
      <c r="K1828" t="str">
        <f>VLOOKUP($J1828,'Product_Dim (2)'!$A$2:$G$101,{3,4,5,6},FALSE)</f>
        <v>Home</v>
      </c>
      <c r="L1828" t="str">
        <f>VLOOKUP($J1828,'Product_Dim (2)'!$A$2:$G$101,{4,5,6},FALSE)</f>
        <v>Decor</v>
      </c>
      <c r="M1828" s="6">
        <f t="array" ref="M1828">VLOOKUP($J1828,'Product_Dim (2)'!$A$2:$G$101,{6},FALSE)</f>
        <v>461.47</v>
      </c>
      <c r="N1828">
        <f>VLOOKUP($J1828,'Product_Dim (2)'!$A$2:$G$101,7,FALSE)</f>
        <v>190</v>
      </c>
      <c r="O1828" t="s">
        <v>1787</v>
      </c>
      <c r="P1828" t="str">
        <f>VLOOKUP($O1828,'Store_Dim (2)'!$A$2:$E$21,2,FALSE)</f>
        <v>Frederick-Wright</v>
      </c>
      <c r="Q1828" t="str">
        <f>VLOOKUP(Table6[[#This Row],[Store_ID]],Table4[],3,FALSE)</f>
        <v>West</v>
      </c>
      <c r="R1828" t="str">
        <f>VLOOKUP(Table6[[#This Row],[Store_ID]],Table4[],4,FALSE)</f>
        <v>New Jimmymouth</v>
      </c>
      <c r="S1828" t="str">
        <f>VLOOKUP(Table6[[#This Row],[Store_ID]],Table4[],5,FALSE)</f>
        <v>Flagship</v>
      </c>
      <c r="T1828">
        <v>3</v>
      </c>
      <c r="U1828" s="6">
        <v>753.47</v>
      </c>
      <c r="V1828" s="10">
        <v>0.25</v>
      </c>
      <c r="W1828" t="s">
        <v>1809</v>
      </c>
      <c r="X1828" s="6">
        <v>1695.3074999999999</v>
      </c>
      <c r="AE1828"/>
    </row>
    <row r="1829" spans="1:31" x14ac:dyDescent="0.25">
      <c r="A1829" t="s">
        <v>3636</v>
      </c>
      <c r="B1829" t="str">
        <f>VLOOKUP(Table6[[#This Row],[Customer_ID]],Table1[[Customer_ID]:[Name]],2,FALSE)</f>
        <v>Maria Sanchez</v>
      </c>
      <c r="C1829" t="str">
        <f>VLOOKUP(Table6[[#This Row],[Customer_ID]],Table1[[Customer_ID]:[City]],5,FALSE)</f>
        <v>East Peterbury</v>
      </c>
      <c r="D1829">
        <f>VLOOKUP(Table6[[#This Row],[Customer_ID]],Table1[],3,FALSE)</f>
        <v>46</v>
      </c>
      <c r="E1829" t="str">
        <f>VLOOKUP(Table6[[#This Row],[Customer_ID]],Table1[],4,FALSE)</f>
        <v>Male</v>
      </c>
      <c r="F1829" t="str">
        <f>VLOOKUP(Table6[[#This Row],[Customer_ID]],Table1[],6,FALSE)</f>
        <v>North Dakota</v>
      </c>
      <c r="G1829" t="str">
        <f>VLOOKUP(Table6[[#This Row],[Customer_ID]],Table1[],8,FALSE)</f>
        <v>Bronze</v>
      </c>
      <c r="H1829" t="s">
        <v>518</v>
      </c>
      <c r="I1829" s="16">
        <v>45673</v>
      </c>
      <c r="J1829" t="s">
        <v>1659</v>
      </c>
      <c r="K1829" t="str">
        <f>VLOOKUP($J1829,'Product_Dim (2)'!$A$2:$G$101,{3,4,5,6},FALSE)</f>
        <v>Beauty</v>
      </c>
      <c r="L1829" t="str">
        <f>VLOOKUP($J1829,'Product_Dim (2)'!$A$2:$G$101,{4,5,6},FALSE)</f>
        <v>Makeup</v>
      </c>
      <c r="M1829" s="6">
        <f t="array" ref="M1829">VLOOKUP($J1829,'Product_Dim (2)'!$A$2:$G$101,{6},FALSE)</f>
        <v>299.11</v>
      </c>
      <c r="N1829">
        <f>VLOOKUP($J1829,'Product_Dim (2)'!$A$2:$G$101,7,FALSE)</f>
        <v>118</v>
      </c>
      <c r="O1829" t="s">
        <v>1735</v>
      </c>
      <c r="P1829" t="str">
        <f>VLOOKUP($O1829,'Store_Dim (2)'!$A$2:$E$21,2,FALSE)</f>
        <v>Rivera-Warner</v>
      </c>
      <c r="Q1829" t="str">
        <f>VLOOKUP(Table6[[#This Row],[Store_ID]],Table4[],3,FALSE)</f>
        <v>East</v>
      </c>
      <c r="R1829" t="str">
        <f>VLOOKUP(Table6[[#This Row],[Store_ID]],Table4[],4,FALSE)</f>
        <v>Washingtonfurt</v>
      </c>
      <c r="S1829" t="str">
        <f>VLOOKUP(Table6[[#This Row],[Store_ID]],Table4[],5,FALSE)</f>
        <v>Flagship</v>
      </c>
      <c r="T1829">
        <v>3</v>
      </c>
      <c r="U1829" s="6">
        <v>713.95</v>
      </c>
      <c r="V1829" s="10">
        <v>0</v>
      </c>
      <c r="W1829" t="s">
        <v>1807</v>
      </c>
      <c r="X1829" s="6">
        <v>2141.85</v>
      </c>
      <c r="AE1829"/>
    </row>
    <row r="1830" spans="1:31" x14ac:dyDescent="0.25">
      <c r="A1830" t="s">
        <v>3637</v>
      </c>
      <c r="B1830" t="str">
        <f>VLOOKUP(Table6[[#This Row],[Customer_ID]],Table1[[Customer_ID]:[Name]],2,FALSE)</f>
        <v>Sheila Wilson</v>
      </c>
      <c r="C1830" t="str">
        <f>VLOOKUP(Table6[[#This Row],[Customer_ID]],Table1[[Customer_ID]:[City]],5,FALSE)</f>
        <v>South Dustin</v>
      </c>
      <c r="D1830">
        <f>VLOOKUP(Table6[[#This Row],[Customer_ID]],Table1[],3,FALSE)</f>
        <v>35</v>
      </c>
      <c r="E1830" t="str">
        <f>VLOOKUP(Table6[[#This Row],[Customer_ID]],Table1[],4,FALSE)</f>
        <v>Male</v>
      </c>
      <c r="F1830" t="str">
        <f>VLOOKUP(Table6[[#This Row],[Customer_ID]],Table1[],6,FALSE)</f>
        <v>Tennessee</v>
      </c>
      <c r="G1830" t="str">
        <f>VLOOKUP(Table6[[#This Row],[Customer_ID]],Table1[],8,FALSE)</f>
        <v>Silver</v>
      </c>
      <c r="H1830" t="s">
        <v>348</v>
      </c>
      <c r="I1830" s="16">
        <v>45395</v>
      </c>
      <c r="J1830" t="s">
        <v>1553</v>
      </c>
      <c r="K1830" t="str">
        <f>VLOOKUP($J1830,'Product_Dim (2)'!$A$2:$G$101,{3,4,5,6},FALSE)</f>
        <v>Electronics</v>
      </c>
      <c r="L1830" t="str">
        <f>VLOOKUP($J1830,'Product_Dim (2)'!$A$2:$G$101,{4,5,6},FALSE)</f>
        <v>Accessories</v>
      </c>
      <c r="M1830" s="6">
        <f t="array" ref="M1830">VLOOKUP($J1830,'Product_Dim (2)'!$A$2:$G$101,{6},FALSE)</f>
        <v>449.4</v>
      </c>
      <c r="N1830">
        <f>VLOOKUP($J1830,'Product_Dim (2)'!$A$2:$G$101,7,FALSE)</f>
        <v>274.7</v>
      </c>
      <c r="O1830" t="s">
        <v>1756</v>
      </c>
      <c r="P1830" t="str">
        <f>VLOOKUP($O1830,'Store_Dim (2)'!$A$2:$E$21,2,FALSE)</f>
        <v>Gray Ltd</v>
      </c>
      <c r="Q1830" t="str">
        <f>VLOOKUP(Table6[[#This Row],[Store_ID]],Table4[],3,FALSE)</f>
        <v>North</v>
      </c>
      <c r="R1830" t="str">
        <f>VLOOKUP(Table6[[#This Row],[Store_ID]],Table4[],4,FALSE)</f>
        <v>New Michaelchester</v>
      </c>
      <c r="S1830" t="str">
        <f>VLOOKUP(Table6[[#This Row],[Store_ID]],Table4[],5,FALSE)</f>
        <v>Outlet</v>
      </c>
      <c r="T1830">
        <v>3</v>
      </c>
      <c r="U1830" s="6">
        <v>596</v>
      </c>
      <c r="V1830" s="10">
        <v>0.28000000000000003</v>
      </c>
      <c r="W1830" t="s">
        <v>1812</v>
      </c>
      <c r="X1830" s="6">
        <v>1287.3599999999999</v>
      </c>
      <c r="AE1830"/>
    </row>
    <row r="1831" spans="1:31" x14ac:dyDescent="0.25">
      <c r="A1831" t="s">
        <v>3638</v>
      </c>
      <c r="B1831" t="str">
        <f>VLOOKUP(Table6[[#This Row],[Customer_ID]],Table1[[Customer_ID]:[Name]],2,FALSE)</f>
        <v>Mr. Christopher Sims</v>
      </c>
      <c r="C1831" t="str">
        <f>VLOOKUP(Table6[[#This Row],[Customer_ID]],Table1[[Customer_ID]:[City]],5,FALSE)</f>
        <v>Donaldsontown</v>
      </c>
      <c r="D1831">
        <f>VLOOKUP(Table6[[#This Row],[Customer_ID]],Table1[],3,FALSE)</f>
        <v>50</v>
      </c>
      <c r="E1831" t="str">
        <f>VLOOKUP(Table6[[#This Row],[Customer_ID]],Table1[],4,FALSE)</f>
        <v>Female</v>
      </c>
      <c r="F1831" t="str">
        <f>VLOOKUP(Table6[[#This Row],[Customer_ID]],Table1[],6,FALSE)</f>
        <v>Connecticut</v>
      </c>
      <c r="G1831" t="str">
        <f>VLOOKUP(Table6[[#This Row],[Customer_ID]],Table1[],8,FALSE)</f>
        <v>Silver</v>
      </c>
      <c r="H1831" t="s">
        <v>1039</v>
      </c>
      <c r="I1831" s="16">
        <v>45379</v>
      </c>
      <c r="J1831" t="s">
        <v>1548</v>
      </c>
      <c r="K1831" t="str">
        <f>VLOOKUP($J1831,'Product_Dim (2)'!$A$2:$G$101,{3,4,5,6},FALSE)</f>
        <v>Sports</v>
      </c>
      <c r="L1831" t="str">
        <f>VLOOKUP($J1831,'Product_Dim (2)'!$A$2:$G$101,{4,5,6},FALSE)</f>
        <v>Fitness</v>
      </c>
      <c r="M1831" s="6">
        <f t="array" ref="M1831">VLOOKUP($J1831,'Product_Dim (2)'!$A$2:$G$101,{6},FALSE)</f>
        <v>495.72</v>
      </c>
      <c r="N1831">
        <f>VLOOKUP($J1831,'Product_Dim (2)'!$A$2:$G$101,7,FALSE)</f>
        <v>323</v>
      </c>
      <c r="O1831" t="s">
        <v>1769</v>
      </c>
      <c r="P1831" t="str">
        <f>VLOOKUP($O1831,'Store_Dim (2)'!$A$2:$E$21,2,FALSE)</f>
        <v>Moore, Padilla and Butler</v>
      </c>
      <c r="Q1831" t="str">
        <f>VLOOKUP(Table6[[#This Row],[Store_ID]],Table4[],3,FALSE)</f>
        <v>South</v>
      </c>
      <c r="R1831" t="str">
        <f>VLOOKUP(Table6[[#This Row],[Store_ID]],Table4[],4,FALSE)</f>
        <v>East Johnstad</v>
      </c>
      <c r="S1831" t="str">
        <f>VLOOKUP(Table6[[#This Row],[Store_ID]],Table4[],5,FALSE)</f>
        <v>Flagship</v>
      </c>
      <c r="T1831">
        <v>2</v>
      </c>
      <c r="U1831" s="6">
        <v>169.46</v>
      </c>
      <c r="V1831" s="10">
        <v>0.03</v>
      </c>
      <c r="W1831" t="s">
        <v>1809</v>
      </c>
      <c r="X1831" s="6">
        <v>328.75240000000002</v>
      </c>
      <c r="AE1831"/>
    </row>
    <row r="1832" spans="1:31" x14ac:dyDescent="0.25">
      <c r="A1832" t="s">
        <v>3639</v>
      </c>
      <c r="B1832" t="str">
        <f>VLOOKUP(Table6[[#This Row],[Customer_ID]],Table1[[Customer_ID]:[Name]],2,FALSE)</f>
        <v>Matthew Avery</v>
      </c>
      <c r="C1832" t="str">
        <f>VLOOKUP(Table6[[#This Row],[Customer_ID]],Table1[[Customer_ID]:[City]],5,FALSE)</f>
        <v>Lake Melissashire</v>
      </c>
      <c r="D1832">
        <f>VLOOKUP(Table6[[#This Row],[Customer_ID]],Table1[],3,FALSE)</f>
        <v>29</v>
      </c>
      <c r="E1832" t="str">
        <f>VLOOKUP(Table6[[#This Row],[Customer_ID]],Table1[],4,FALSE)</f>
        <v>Male</v>
      </c>
      <c r="F1832" t="str">
        <f>VLOOKUP(Table6[[#This Row],[Customer_ID]],Table1[],6,FALSE)</f>
        <v>Oregon</v>
      </c>
      <c r="G1832" t="str">
        <f>VLOOKUP(Table6[[#This Row],[Customer_ID]],Table1[],8,FALSE)</f>
        <v>Silver</v>
      </c>
      <c r="H1832" t="s">
        <v>939</v>
      </c>
      <c r="I1832" s="16">
        <v>45860</v>
      </c>
      <c r="J1832" t="s">
        <v>1661</v>
      </c>
      <c r="K1832" t="str">
        <f>VLOOKUP($J1832,'Product_Dim (2)'!$A$2:$G$101,{3,4,5,6},FALSE)</f>
        <v>Sports</v>
      </c>
      <c r="L1832" t="str">
        <f>VLOOKUP($J1832,'Product_Dim (2)'!$A$2:$G$101,{4,5,6},FALSE)</f>
        <v>Fitness</v>
      </c>
      <c r="M1832" s="6">
        <f t="array" ref="M1832">VLOOKUP($J1832,'Product_Dim (2)'!$A$2:$G$101,{6},FALSE)</f>
        <v>240.63</v>
      </c>
      <c r="N1832">
        <f>VLOOKUP($J1832,'Product_Dim (2)'!$A$2:$G$101,7,FALSE)</f>
        <v>423</v>
      </c>
      <c r="O1832" t="s">
        <v>1782</v>
      </c>
      <c r="P1832" t="str">
        <f>VLOOKUP($O1832,'Store_Dim (2)'!$A$2:$E$21,2,FALSE)</f>
        <v>Mcdonald Inc</v>
      </c>
      <c r="Q1832" t="str">
        <f>VLOOKUP(Table6[[#This Row],[Store_ID]],Table4[],3,FALSE)</f>
        <v>South</v>
      </c>
      <c r="R1832" t="str">
        <f>VLOOKUP(Table6[[#This Row],[Store_ID]],Table4[],4,FALSE)</f>
        <v>Christopherland</v>
      </c>
      <c r="S1832" t="str">
        <f>VLOOKUP(Table6[[#This Row],[Store_ID]],Table4[],5,FALSE)</f>
        <v>Outlet</v>
      </c>
      <c r="T1832">
        <v>4</v>
      </c>
      <c r="U1832" s="6">
        <v>611.91999999999996</v>
      </c>
      <c r="V1832" s="10">
        <v>0.2</v>
      </c>
      <c r="W1832" t="s">
        <v>1809</v>
      </c>
      <c r="X1832" s="6">
        <v>1958.144</v>
      </c>
      <c r="AE1832"/>
    </row>
    <row r="1833" spans="1:31" x14ac:dyDescent="0.25">
      <c r="A1833" t="s">
        <v>3640</v>
      </c>
      <c r="B1833" t="str">
        <f>VLOOKUP(Table6[[#This Row],[Customer_ID]],Table1[[Customer_ID]:[Name]],2,FALSE)</f>
        <v>Jeremy Harris</v>
      </c>
      <c r="C1833" t="str">
        <f>VLOOKUP(Table6[[#This Row],[Customer_ID]],Table1[[Customer_ID]:[City]],5,FALSE)</f>
        <v>Thomastown</v>
      </c>
      <c r="D1833">
        <f>VLOOKUP(Table6[[#This Row],[Customer_ID]],Table1[],3,FALSE)</f>
        <v>59</v>
      </c>
      <c r="E1833" t="str">
        <f>VLOOKUP(Table6[[#This Row],[Customer_ID]],Table1[],4,FALSE)</f>
        <v>Female</v>
      </c>
      <c r="F1833" t="str">
        <f>VLOOKUP(Table6[[#This Row],[Customer_ID]],Table1[],6,FALSE)</f>
        <v>Ohio</v>
      </c>
      <c r="G1833" t="str">
        <f>VLOOKUP(Table6[[#This Row],[Customer_ID]],Table1[],8,FALSE)</f>
        <v>Bronze</v>
      </c>
      <c r="H1833" t="s">
        <v>23</v>
      </c>
      <c r="I1833" s="16">
        <v>45704</v>
      </c>
      <c r="J1833" t="s">
        <v>1679</v>
      </c>
      <c r="K1833" t="str">
        <f>VLOOKUP($J1833,'Product_Dim (2)'!$A$2:$G$101,{3,4,5,6},FALSE)</f>
        <v>Electronics</v>
      </c>
      <c r="L1833" t="str">
        <f>VLOOKUP($J1833,'Product_Dim (2)'!$A$2:$G$101,{4,5,6},FALSE)</f>
        <v>Audio</v>
      </c>
      <c r="M1833" s="6">
        <f t="array" ref="M1833">VLOOKUP($J1833,'Product_Dim (2)'!$A$2:$G$101,{6},FALSE)</f>
        <v>403.71</v>
      </c>
      <c r="N1833">
        <f>VLOOKUP($J1833,'Product_Dim (2)'!$A$2:$G$101,7,FALSE)</f>
        <v>159</v>
      </c>
      <c r="O1833" t="s">
        <v>1784</v>
      </c>
      <c r="P1833" t="str">
        <f>VLOOKUP($O1833,'Store_Dim (2)'!$A$2:$E$21,2,FALSE)</f>
        <v>Shelton PLC</v>
      </c>
      <c r="Q1833" t="str">
        <f>VLOOKUP(Table6[[#This Row],[Store_ID]],Table4[],3,FALSE)</f>
        <v>North</v>
      </c>
      <c r="R1833" t="str">
        <f>VLOOKUP(Table6[[#This Row],[Store_ID]],Table4[],4,FALSE)</f>
        <v>East Jenniferstad</v>
      </c>
      <c r="S1833" t="str">
        <f>VLOOKUP(Table6[[#This Row],[Store_ID]],Table4[],5,FALSE)</f>
        <v>Flagship</v>
      </c>
      <c r="T1833">
        <v>2</v>
      </c>
      <c r="U1833" s="6">
        <v>25.3</v>
      </c>
      <c r="V1833" s="10">
        <v>0.21</v>
      </c>
      <c r="W1833" t="s">
        <v>1807</v>
      </c>
      <c r="X1833" s="6">
        <v>39.973999999999997</v>
      </c>
      <c r="AE1833"/>
    </row>
    <row r="1834" spans="1:31" x14ac:dyDescent="0.25">
      <c r="A1834" t="s">
        <v>3641</v>
      </c>
      <c r="B1834" t="str">
        <f>VLOOKUP(Table6[[#This Row],[Customer_ID]],Table1[[Customer_ID]:[Name]],2,FALSE)</f>
        <v>Thomas Moore</v>
      </c>
      <c r="C1834" t="str">
        <f>VLOOKUP(Table6[[#This Row],[Customer_ID]],Table1[[Customer_ID]:[City]],5,FALSE)</f>
        <v>Williamsberg</v>
      </c>
      <c r="D1834">
        <f>VLOOKUP(Table6[[#This Row],[Customer_ID]],Table1[],3,FALSE)</f>
        <v>51</v>
      </c>
      <c r="E1834" t="str">
        <f>VLOOKUP(Table6[[#This Row],[Customer_ID]],Table1[],4,FALSE)</f>
        <v>Female</v>
      </c>
      <c r="F1834" t="str">
        <f>VLOOKUP(Table6[[#This Row],[Customer_ID]],Table1[],6,FALSE)</f>
        <v>New York</v>
      </c>
      <c r="G1834" t="str">
        <f>VLOOKUP(Table6[[#This Row],[Customer_ID]],Table1[],8,FALSE)</f>
        <v>Silver</v>
      </c>
      <c r="H1834" t="s">
        <v>1327</v>
      </c>
      <c r="I1834" s="16">
        <v>45327</v>
      </c>
      <c r="J1834" t="s">
        <v>1677</v>
      </c>
      <c r="K1834" t="str">
        <f>VLOOKUP($J1834,'Product_Dim (2)'!$A$2:$G$101,{3,4,5,6},FALSE)</f>
        <v>Sports</v>
      </c>
      <c r="L1834" t="str">
        <f>VLOOKUP($J1834,'Product_Dim (2)'!$A$2:$G$101,{4,5,6},FALSE)</f>
        <v>Team Sports</v>
      </c>
      <c r="M1834" s="6">
        <f t="array" ref="M1834">VLOOKUP($J1834,'Product_Dim (2)'!$A$2:$G$101,{6},FALSE)</f>
        <v>107.06</v>
      </c>
      <c r="N1834">
        <f>VLOOKUP($J1834,'Product_Dim (2)'!$A$2:$G$101,7,FALSE)</f>
        <v>359</v>
      </c>
      <c r="O1834" t="s">
        <v>1772</v>
      </c>
      <c r="P1834" t="str">
        <f>VLOOKUP($O1834,'Store_Dim (2)'!$A$2:$E$21,2,FALSE)</f>
        <v>Hill, Wagner and Ballard</v>
      </c>
      <c r="Q1834" t="str">
        <f>VLOOKUP(Table6[[#This Row],[Store_ID]],Table4[],3,FALSE)</f>
        <v>East</v>
      </c>
      <c r="R1834" t="str">
        <f>VLOOKUP(Table6[[#This Row],[Store_ID]],Table4[],4,FALSE)</f>
        <v>East Davidville</v>
      </c>
      <c r="S1834" t="str">
        <f>VLOOKUP(Table6[[#This Row],[Store_ID]],Table4[],5,FALSE)</f>
        <v>Online</v>
      </c>
      <c r="T1834">
        <v>4</v>
      </c>
      <c r="U1834" s="6">
        <v>166.93</v>
      </c>
      <c r="V1834" s="10">
        <v>0.02</v>
      </c>
      <c r="W1834" t="s">
        <v>1809</v>
      </c>
      <c r="X1834" s="6">
        <v>654.36559999999997</v>
      </c>
      <c r="AE1834"/>
    </row>
    <row r="1835" spans="1:31" x14ac:dyDescent="0.25">
      <c r="A1835" t="s">
        <v>3642</v>
      </c>
      <c r="B1835" t="str">
        <f>VLOOKUP(Table6[[#This Row],[Customer_ID]],Table1[[Customer_ID]:[Name]],2,FALSE)</f>
        <v>Antonio Leon</v>
      </c>
      <c r="C1835" t="str">
        <f>VLOOKUP(Table6[[#This Row],[Customer_ID]],Table1[[Customer_ID]:[City]],5,FALSE)</f>
        <v>Morrisville</v>
      </c>
      <c r="D1835">
        <f>VLOOKUP(Table6[[#This Row],[Customer_ID]],Table1[],3,FALSE)</f>
        <v>48</v>
      </c>
      <c r="E1835" t="str">
        <f>VLOOKUP(Table6[[#This Row],[Customer_ID]],Table1[],4,FALSE)</f>
        <v>Male</v>
      </c>
      <c r="F1835" t="str">
        <f>VLOOKUP(Table6[[#This Row],[Customer_ID]],Table1[],6,FALSE)</f>
        <v>Hawaii</v>
      </c>
      <c r="G1835" t="str">
        <f>VLOOKUP(Table6[[#This Row],[Customer_ID]],Table1[],8,FALSE)</f>
        <v>Bronze</v>
      </c>
      <c r="H1835" t="s">
        <v>882</v>
      </c>
      <c r="I1835" s="16">
        <v>45721</v>
      </c>
      <c r="J1835" t="s">
        <v>1651</v>
      </c>
      <c r="K1835" t="str">
        <f>VLOOKUP($J1835,'Product_Dim (2)'!$A$2:$G$101,{3,4,5,6},FALSE)</f>
        <v>Beauty</v>
      </c>
      <c r="L1835" t="str">
        <f>VLOOKUP($J1835,'Product_Dim (2)'!$A$2:$G$101,{4,5,6},FALSE)</f>
        <v>Fragrance</v>
      </c>
      <c r="M1835" s="6">
        <f t="array" ref="M1835">VLOOKUP($J1835,'Product_Dim (2)'!$A$2:$G$101,{6},FALSE)</f>
        <v>482.75</v>
      </c>
      <c r="N1835">
        <f>VLOOKUP($J1835,'Product_Dim (2)'!$A$2:$G$101,7,FALSE)</f>
        <v>444</v>
      </c>
      <c r="O1835" t="s">
        <v>1775</v>
      </c>
      <c r="P1835" t="str">
        <f>VLOOKUP($O1835,'Store_Dim (2)'!$A$2:$E$21,2,FALSE)</f>
        <v>Aguirre-Keller</v>
      </c>
      <c r="Q1835" t="str">
        <f>VLOOKUP(Table6[[#This Row],[Store_ID]],Table4[],3,FALSE)</f>
        <v>South</v>
      </c>
      <c r="R1835" t="str">
        <f>VLOOKUP(Table6[[#This Row],[Store_ID]],Table4[],4,FALSE)</f>
        <v>Lake Michael</v>
      </c>
      <c r="S1835" t="str">
        <f>VLOOKUP(Table6[[#This Row],[Store_ID]],Table4[],5,FALSE)</f>
        <v>Online</v>
      </c>
      <c r="T1835">
        <v>4</v>
      </c>
      <c r="U1835" s="6">
        <v>861.55</v>
      </c>
      <c r="V1835" s="10">
        <v>0.12</v>
      </c>
      <c r="W1835" t="s">
        <v>1807</v>
      </c>
      <c r="X1835" s="6">
        <v>3032.6559999999999</v>
      </c>
      <c r="AE1835"/>
    </row>
    <row r="1836" spans="1:31" x14ac:dyDescent="0.25">
      <c r="A1836" t="s">
        <v>3643</v>
      </c>
      <c r="B1836" t="str">
        <f>VLOOKUP(Table6[[#This Row],[Customer_ID]],Table1[[Customer_ID]:[Name]],2,FALSE)</f>
        <v>Denise Tate</v>
      </c>
      <c r="C1836" t="str">
        <f>VLOOKUP(Table6[[#This Row],[Customer_ID]],Table1[[Customer_ID]:[City]],5,FALSE)</f>
        <v>Andersonside</v>
      </c>
      <c r="D1836">
        <f>VLOOKUP(Table6[[#This Row],[Customer_ID]],Table1[],3,FALSE)</f>
        <v>34</v>
      </c>
      <c r="E1836" t="str">
        <f>VLOOKUP(Table6[[#This Row],[Customer_ID]],Table1[],4,FALSE)</f>
        <v>Male</v>
      </c>
      <c r="F1836" t="str">
        <f>VLOOKUP(Table6[[#This Row],[Customer_ID]],Table1[],6,FALSE)</f>
        <v>Arkansas</v>
      </c>
      <c r="G1836" t="str">
        <f>VLOOKUP(Table6[[#This Row],[Customer_ID]],Table1[],8,FALSE)</f>
        <v>Platinum</v>
      </c>
      <c r="H1836" t="s">
        <v>1115</v>
      </c>
      <c r="I1836" s="16">
        <v>45842</v>
      </c>
      <c r="J1836" t="s">
        <v>1617</v>
      </c>
      <c r="K1836" t="str">
        <f>VLOOKUP($J1836,'Product_Dim (2)'!$A$2:$G$101,{3,4,5,6},FALSE)</f>
        <v>Electronics</v>
      </c>
      <c r="L1836" t="str">
        <f>VLOOKUP($J1836,'Product_Dim (2)'!$A$2:$G$101,{4,5,6},FALSE)</f>
        <v>Computer</v>
      </c>
      <c r="M1836" s="6">
        <f t="array" ref="M1836">VLOOKUP($J1836,'Product_Dim (2)'!$A$2:$G$101,{6},FALSE)</f>
        <v>253.33</v>
      </c>
      <c r="N1836">
        <f>VLOOKUP($J1836,'Product_Dim (2)'!$A$2:$G$101,7,FALSE)</f>
        <v>266</v>
      </c>
      <c r="O1836" t="s">
        <v>1756</v>
      </c>
      <c r="P1836" t="str">
        <f>VLOOKUP($O1836,'Store_Dim (2)'!$A$2:$E$21,2,FALSE)</f>
        <v>Gray Ltd</v>
      </c>
      <c r="Q1836" t="str">
        <f>VLOOKUP(Table6[[#This Row],[Store_ID]],Table4[],3,FALSE)</f>
        <v>North</v>
      </c>
      <c r="R1836" t="str">
        <f>VLOOKUP(Table6[[#This Row],[Store_ID]],Table4[],4,FALSE)</f>
        <v>New Michaelchester</v>
      </c>
      <c r="S1836" t="str">
        <f>VLOOKUP(Table6[[#This Row],[Store_ID]],Table4[],5,FALSE)</f>
        <v>Outlet</v>
      </c>
      <c r="T1836">
        <v>3</v>
      </c>
      <c r="U1836" s="6">
        <v>56.17</v>
      </c>
      <c r="V1836" s="10">
        <v>0.01</v>
      </c>
      <c r="W1836" t="s">
        <v>1812</v>
      </c>
      <c r="X1836" s="6">
        <v>166.82490000000001</v>
      </c>
      <c r="AE1836"/>
    </row>
    <row r="1837" spans="1:31" x14ac:dyDescent="0.25">
      <c r="A1837" t="s">
        <v>3644</v>
      </c>
      <c r="B1837" t="str">
        <f>VLOOKUP(Table6[[#This Row],[Customer_ID]],Table1[[Customer_ID]:[Name]],2,FALSE)</f>
        <v>Cynthia Payne</v>
      </c>
      <c r="C1837" t="str">
        <f>VLOOKUP(Table6[[#This Row],[Customer_ID]],Table1[[Customer_ID]:[City]],5,FALSE)</f>
        <v>South Gina</v>
      </c>
      <c r="D1837">
        <f>VLOOKUP(Table6[[#This Row],[Customer_ID]],Table1[],3,FALSE)</f>
        <v>32</v>
      </c>
      <c r="E1837" t="str">
        <f>VLOOKUP(Table6[[#This Row],[Customer_ID]],Table1[],4,FALSE)</f>
        <v>Female</v>
      </c>
      <c r="F1837" t="str">
        <f>VLOOKUP(Table6[[#This Row],[Customer_ID]],Table1[],6,FALSE)</f>
        <v>Kentucky</v>
      </c>
      <c r="G1837" t="str">
        <f>VLOOKUP(Table6[[#This Row],[Customer_ID]],Table1[],8,FALSE)</f>
        <v>Bronze</v>
      </c>
      <c r="H1837" t="s">
        <v>842</v>
      </c>
      <c r="I1837" s="16">
        <v>45862</v>
      </c>
      <c r="J1837" t="s">
        <v>1561</v>
      </c>
      <c r="K1837" t="str">
        <f>VLOOKUP($J1837,'Product_Dim (2)'!$A$2:$G$101,{3,4,5,6},FALSE)</f>
        <v>Electronics</v>
      </c>
      <c r="L1837" t="str">
        <f>VLOOKUP($J1837,'Product_Dim (2)'!$A$2:$G$101,{4,5,6},FALSE)</f>
        <v>Appliances</v>
      </c>
      <c r="M1837" s="6">
        <f t="array" ref="M1837">VLOOKUP($J1837,'Product_Dim (2)'!$A$2:$G$101,{6},FALSE)</f>
        <v>465.34</v>
      </c>
      <c r="N1837">
        <f>VLOOKUP($J1837,'Product_Dim (2)'!$A$2:$G$101,7,FALSE)</f>
        <v>301</v>
      </c>
      <c r="O1837" t="s">
        <v>1796</v>
      </c>
      <c r="P1837" t="str">
        <f>VLOOKUP($O1837,'Store_Dim (2)'!$A$2:$E$21,2,FALSE)</f>
        <v>Mann-Austin</v>
      </c>
      <c r="Q1837" t="str">
        <f>VLOOKUP(Table6[[#This Row],[Store_ID]],Table4[],3,FALSE)</f>
        <v>East</v>
      </c>
      <c r="R1837" t="str">
        <f>VLOOKUP(Table6[[#This Row],[Store_ID]],Table4[],4,FALSE)</f>
        <v>Vasquezborough</v>
      </c>
      <c r="S1837" t="str">
        <f>VLOOKUP(Table6[[#This Row],[Store_ID]],Table4[],5,FALSE)</f>
        <v>Online</v>
      </c>
      <c r="T1837">
        <v>1</v>
      </c>
      <c r="U1837" s="6">
        <v>582.29</v>
      </c>
      <c r="V1837" s="10">
        <v>0.2</v>
      </c>
      <c r="W1837" t="s">
        <v>1807</v>
      </c>
      <c r="X1837" s="6">
        <v>465.83199999999999</v>
      </c>
      <c r="AE1837"/>
    </row>
    <row r="1838" spans="1:31" x14ac:dyDescent="0.25">
      <c r="A1838" t="s">
        <v>3645</v>
      </c>
      <c r="B1838" t="str">
        <f>VLOOKUP(Table6[[#This Row],[Customer_ID]],Table1[[Customer_ID]:[Name]],2,FALSE)</f>
        <v>Carol Bishop</v>
      </c>
      <c r="C1838" t="str">
        <f>VLOOKUP(Table6[[#This Row],[Customer_ID]],Table1[[Customer_ID]:[City]],5,FALSE)</f>
        <v>Lake Saramouth</v>
      </c>
      <c r="D1838">
        <f>VLOOKUP(Table6[[#This Row],[Customer_ID]],Table1[],3,FALSE)</f>
        <v>27</v>
      </c>
      <c r="E1838" t="str">
        <f>VLOOKUP(Table6[[#This Row],[Customer_ID]],Table1[],4,FALSE)</f>
        <v>Female</v>
      </c>
      <c r="F1838" t="str">
        <f>VLOOKUP(Table6[[#This Row],[Customer_ID]],Table1[],6,FALSE)</f>
        <v>Oregon</v>
      </c>
      <c r="G1838" t="str">
        <f>VLOOKUP(Table6[[#This Row],[Customer_ID]],Table1[],8,FALSE)</f>
        <v>Silver</v>
      </c>
      <c r="H1838" t="s">
        <v>826</v>
      </c>
      <c r="I1838" s="16">
        <v>45681</v>
      </c>
      <c r="J1838" t="s">
        <v>1697</v>
      </c>
      <c r="K1838" t="str">
        <f>VLOOKUP($J1838,'Product_Dim (2)'!$A$2:$G$101,{3,4,5,6},FALSE)</f>
        <v>Beauty</v>
      </c>
      <c r="L1838" t="str">
        <f>VLOOKUP($J1838,'Product_Dim (2)'!$A$2:$G$101,{4,5,6},FALSE)</f>
        <v>Skincare</v>
      </c>
      <c r="M1838" s="6">
        <f t="array" ref="M1838">VLOOKUP($J1838,'Product_Dim (2)'!$A$2:$G$101,{6},FALSE)</f>
        <v>250.41615384615383</v>
      </c>
      <c r="N1838">
        <f>VLOOKUP($J1838,'Product_Dim (2)'!$A$2:$G$101,7,FALSE)</f>
        <v>159</v>
      </c>
      <c r="O1838" t="s">
        <v>1735</v>
      </c>
      <c r="P1838" t="str">
        <f>VLOOKUP($O1838,'Store_Dim (2)'!$A$2:$E$21,2,FALSE)</f>
        <v>Rivera-Warner</v>
      </c>
      <c r="Q1838" t="str">
        <f>VLOOKUP(Table6[[#This Row],[Store_ID]],Table4[],3,FALSE)</f>
        <v>East</v>
      </c>
      <c r="R1838" t="str">
        <f>VLOOKUP(Table6[[#This Row],[Store_ID]],Table4[],4,FALSE)</f>
        <v>Washingtonfurt</v>
      </c>
      <c r="S1838" t="str">
        <f>VLOOKUP(Table6[[#This Row],[Store_ID]],Table4[],5,FALSE)</f>
        <v>Flagship</v>
      </c>
      <c r="T1838">
        <v>3</v>
      </c>
      <c r="U1838" s="6">
        <v>63.96</v>
      </c>
      <c r="V1838" s="10">
        <v>0.02</v>
      </c>
      <c r="W1838" t="s">
        <v>1807</v>
      </c>
      <c r="X1838" s="6">
        <v>188.04239999999999</v>
      </c>
      <c r="AE1838"/>
    </row>
    <row r="1839" spans="1:31" x14ac:dyDescent="0.25">
      <c r="A1839" t="s">
        <v>3646</v>
      </c>
      <c r="B1839" t="str">
        <f>VLOOKUP(Table6[[#This Row],[Customer_ID]],Table1[[Customer_ID]:[Name]],2,FALSE)</f>
        <v>Michael Thomas</v>
      </c>
      <c r="C1839" t="str">
        <f>VLOOKUP(Table6[[#This Row],[Customer_ID]],Table1[[Customer_ID]:[City]],5,FALSE)</f>
        <v>Woodmouth</v>
      </c>
      <c r="D1839">
        <f>VLOOKUP(Table6[[#This Row],[Customer_ID]],Table1[],3,FALSE)</f>
        <v>21</v>
      </c>
      <c r="E1839" t="str">
        <f>VLOOKUP(Table6[[#This Row],[Customer_ID]],Table1[],4,FALSE)</f>
        <v>Female</v>
      </c>
      <c r="F1839" t="str">
        <f>VLOOKUP(Table6[[#This Row],[Customer_ID]],Table1[],6,FALSE)</f>
        <v>Nevada</v>
      </c>
      <c r="G1839" t="str">
        <f>VLOOKUP(Table6[[#This Row],[Customer_ID]],Table1[],8,FALSE)</f>
        <v>Silver</v>
      </c>
      <c r="H1839" t="s">
        <v>238</v>
      </c>
      <c r="I1839" s="16">
        <v>45392</v>
      </c>
      <c r="J1839" t="s">
        <v>1548</v>
      </c>
      <c r="K1839" t="str">
        <f>VLOOKUP($J1839,'Product_Dim (2)'!$A$2:$G$101,{3,4,5,6},FALSE)</f>
        <v>Sports</v>
      </c>
      <c r="L1839" t="str">
        <f>VLOOKUP($J1839,'Product_Dim (2)'!$A$2:$G$101,{4,5,6},FALSE)</f>
        <v>Fitness</v>
      </c>
      <c r="M1839" s="6">
        <f t="array" ref="M1839">VLOOKUP($J1839,'Product_Dim (2)'!$A$2:$G$101,{6},FALSE)</f>
        <v>495.72</v>
      </c>
      <c r="N1839">
        <f>VLOOKUP($J1839,'Product_Dim (2)'!$A$2:$G$101,7,FALSE)</f>
        <v>323</v>
      </c>
      <c r="O1839" t="s">
        <v>1777</v>
      </c>
      <c r="P1839" t="str">
        <f>VLOOKUP($O1839,'Store_Dim (2)'!$A$2:$E$21,2,FALSE)</f>
        <v>Thomas, Bridges and Harris</v>
      </c>
      <c r="Q1839" t="str">
        <f>VLOOKUP(Table6[[#This Row],[Store_ID]],Table4[],3,FALSE)</f>
        <v>North</v>
      </c>
      <c r="R1839" t="str">
        <f>VLOOKUP(Table6[[#This Row],[Store_ID]],Table4[],4,FALSE)</f>
        <v>Sabrinatown</v>
      </c>
      <c r="S1839" t="str">
        <f>VLOOKUP(Table6[[#This Row],[Store_ID]],Table4[],5,FALSE)</f>
        <v>Online</v>
      </c>
      <c r="T1839">
        <v>1</v>
      </c>
      <c r="U1839" s="6">
        <v>829.83</v>
      </c>
      <c r="V1839" s="10">
        <v>0.26</v>
      </c>
      <c r="W1839" t="s">
        <v>1812</v>
      </c>
      <c r="X1839" s="6">
        <v>614.07420000000002</v>
      </c>
      <c r="AE1839"/>
    </row>
    <row r="1840" spans="1:31" x14ac:dyDescent="0.25">
      <c r="A1840" t="s">
        <v>3647</v>
      </c>
      <c r="B1840" t="str">
        <f>VLOOKUP(Table6[[#This Row],[Customer_ID]],Table1[[Customer_ID]:[Name]],2,FALSE)</f>
        <v>James Holloway Jr.</v>
      </c>
      <c r="C1840" t="str">
        <f>VLOOKUP(Table6[[#This Row],[Customer_ID]],Table1[[Customer_ID]:[City]],5,FALSE)</f>
        <v>Millston</v>
      </c>
      <c r="D1840">
        <f>VLOOKUP(Table6[[#This Row],[Customer_ID]],Table1[],3,FALSE)</f>
        <v>45</v>
      </c>
      <c r="E1840" t="str">
        <f>VLOOKUP(Table6[[#This Row],[Customer_ID]],Table1[],4,FALSE)</f>
        <v>Male</v>
      </c>
      <c r="F1840" t="str">
        <f>VLOOKUP(Table6[[#This Row],[Customer_ID]],Table1[],6,FALSE)</f>
        <v>Indiana</v>
      </c>
      <c r="G1840" t="str">
        <f>VLOOKUP(Table6[[#This Row],[Customer_ID]],Table1[],8,FALSE)</f>
        <v>Silver</v>
      </c>
      <c r="H1840" t="s">
        <v>1144</v>
      </c>
      <c r="I1840" s="16">
        <v>45586</v>
      </c>
      <c r="J1840" t="s">
        <v>1599</v>
      </c>
      <c r="K1840" t="str">
        <f>VLOOKUP($J1840,'Product_Dim (2)'!$A$2:$G$101,{3,4,5,6},FALSE)</f>
        <v>Electronics</v>
      </c>
      <c r="L1840" t="str">
        <f>VLOOKUP($J1840,'Product_Dim (2)'!$A$2:$G$101,{4,5,6},FALSE)</f>
        <v>Computer</v>
      </c>
      <c r="M1840" s="6">
        <f t="array" ref="M1840">VLOOKUP($J1840,'Product_Dim (2)'!$A$2:$G$101,{6},FALSE)</f>
        <v>419.28</v>
      </c>
      <c r="N1840">
        <f>VLOOKUP($J1840,'Product_Dim (2)'!$A$2:$G$101,7,FALSE)</f>
        <v>86</v>
      </c>
      <c r="O1840" t="s">
        <v>1787</v>
      </c>
      <c r="P1840" t="str">
        <f>VLOOKUP($O1840,'Store_Dim (2)'!$A$2:$E$21,2,FALSE)</f>
        <v>Frederick-Wright</v>
      </c>
      <c r="Q1840" t="str">
        <f>VLOOKUP(Table6[[#This Row],[Store_ID]],Table4[],3,FALSE)</f>
        <v>West</v>
      </c>
      <c r="R1840" t="str">
        <f>VLOOKUP(Table6[[#This Row],[Store_ID]],Table4[],4,FALSE)</f>
        <v>New Jimmymouth</v>
      </c>
      <c r="S1840" t="str">
        <f>VLOOKUP(Table6[[#This Row],[Store_ID]],Table4[],5,FALSE)</f>
        <v>Flagship</v>
      </c>
      <c r="T1840">
        <v>2</v>
      </c>
      <c r="U1840" s="6">
        <v>858.15</v>
      </c>
      <c r="V1840" s="10">
        <v>0.03</v>
      </c>
      <c r="W1840" t="s">
        <v>1807</v>
      </c>
      <c r="X1840" s="6">
        <v>1664.8109999999999</v>
      </c>
      <c r="AE1840"/>
    </row>
    <row r="1841" spans="1:31" x14ac:dyDescent="0.25">
      <c r="A1841" t="s">
        <v>3648</v>
      </c>
      <c r="B1841" t="str">
        <f>VLOOKUP(Table6[[#This Row],[Customer_ID]],Table1[[Customer_ID]:[Name]],2,FALSE)</f>
        <v>Melanie Lam</v>
      </c>
      <c r="C1841" t="str">
        <f>VLOOKUP(Table6[[#This Row],[Customer_ID]],Table1[[Customer_ID]:[City]],5,FALSE)</f>
        <v>East Michaelton</v>
      </c>
      <c r="D1841">
        <f>VLOOKUP(Table6[[#This Row],[Customer_ID]],Table1[],3,FALSE)</f>
        <v>32</v>
      </c>
      <c r="E1841" t="str">
        <f>VLOOKUP(Table6[[#This Row],[Customer_ID]],Table1[],4,FALSE)</f>
        <v>Male</v>
      </c>
      <c r="F1841" t="str">
        <f>VLOOKUP(Table6[[#This Row],[Customer_ID]],Table1[],6,FALSE)</f>
        <v>Kansas</v>
      </c>
      <c r="G1841" t="str">
        <f>VLOOKUP(Table6[[#This Row],[Customer_ID]],Table1[],8,FALSE)</f>
        <v>Silver</v>
      </c>
      <c r="H1841" t="s">
        <v>1112</v>
      </c>
      <c r="I1841" s="16">
        <v>45340</v>
      </c>
      <c r="J1841" t="s">
        <v>1677</v>
      </c>
      <c r="K1841" t="str">
        <f>VLOOKUP($J1841,'Product_Dim (2)'!$A$2:$G$101,{3,4,5,6},FALSE)</f>
        <v>Sports</v>
      </c>
      <c r="L1841" t="str">
        <f>VLOOKUP($J1841,'Product_Dim (2)'!$A$2:$G$101,{4,5,6},FALSE)</f>
        <v>Team Sports</v>
      </c>
      <c r="M1841" s="6">
        <f t="array" ref="M1841">VLOOKUP($J1841,'Product_Dim (2)'!$A$2:$G$101,{6},FALSE)</f>
        <v>107.06</v>
      </c>
      <c r="N1841">
        <f>VLOOKUP($J1841,'Product_Dim (2)'!$A$2:$G$101,7,FALSE)</f>
        <v>359</v>
      </c>
      <c r="O1841" t="s">
        <v>1780</v>
      </c>
      <c r="P1841" t="str">
        <f>VLOOKUP($O1841,'Store_Dim (2)'!$A$2:$E$21,2,FALSE)</f>
        <v>Gardner, Humphrey and Contreras</v>
      </c>
      <c r="Q1841" t="str">
        <f>VLOOKUP(Table6[[#This Row],[Store_ID]],Table4[],3,FALSE)</f>
        <v>East</v>
      </c>
      <c r="R1841" t="str">
        <f>VLOOKUP(Table6[[#This Row],[Store_ID]],Table4[],4,FALSE)</f>
        <v>Johnsonville</v>
      </c>
      <c r="S1841" t="str">
        <f>VLOOKUP(Table6[[#This Row],[Store_ID]],Table4[],5,FALSE)</f>
        <v>Flagship</v>
      </c>
      <c r="T1841">
        <v>3</v>
      </c>
      <c r="U1841" s="6">
        <v>717.32</v>
      </c>
      <c r="V1841" s="10">
        <v>0.23</v>
      </c>
      <c r="W1841" t="s">
        <v>1812</v>
      </c>
      <c r="X1841" s="6">
        <v>1657.0092</v>
      </c>
      <c r="AE1841"/>
    </row>
    <row r="1842" spans="1:31" x14ac:dyDescent="0.25">
      <c r="A1842" t="s">
        <v>3649</v>
      </c>
      <c r="B1842" t="str">
        <f>VLOOKUP(Table6[[#This Row],[Customer_ID]],Table1[[Customer_ID]:[Name]],2,FALSE)</f>
        <v>Samuel Mullins</v>
      </c>
      <c r="C1842" t="str">
        <f>VLOOKUP(Table6[[#This Row],[Customer_ID]],Table1[[Customer_ID]:[City]],5,FALSE)</f>
        <v>Hartmouth</v>
      </c>
      <c r="D1842">
        <f>VLOOKUP(Table6[[#This Row],[Customer_ID]],Table1[],3,FALSE)</f>
        <v>27</v>
      </c>
      <c r="E1842" t="str">
        <f>VLOOKUP(Table6[[#This Row],[Customer_ID]],Table1[],4,FALSE)</f>
        <v>Female</v>
      </c>
      <c r="F1842" t="str">
        <f>VLOOKUP(Table6[[#This Row],[Customer_ID]],Table1[],6,FALSE)</f>
        <v>Louisiana</v>
      </c>
      <c r="G1842" t="str">
        <f>VLOOKUP(Table6[[#This Row],[Customer_ID]],Table1[],8,FALSE)</f>
        <v>Bronze</v>
      </c>
      <c r="H1842" t="s">
        <v>1312</v>
      </c>
      <c r="I1842" s="16">
        <v>45853</v>
      </c>
      <c r="J1842" t="s">
        <v>1697</v>
      </c>
      <c r="K1842" t="str">
        <f>VLOOKUP($J1842,'Product_Dim (2)'!$A$2:$G$101,{3,4,5,6},FALSE)</f>
        <v>Beauty</v>
      </c>
      <c r="L1842" t="str">
        <f>VLOOKUP($J1842,'Product_Dim (2)'!$A$2:$G$101,{4,5,6},FALSE)</f>
        <v>Skincare</v>
      </c>
      <c r="M1842" s="6">
        <f t="array" ref="M1842">VLOOKUP($J1842,'Product_Dim (2)'!$A$2:$G$101,{6},FALSE)</f>
        <v>250.41615384615383</v>
      </c>
      <c r="N1842">
        <f>VLOOKUP($J1842,'Product_Dim (2)'!$A$2:$G$101,7,FALSE)</f>
        <v>159</v>
      </c>
      <c r="O1842" t="s">
        <v>1777</v>
      </c>
      <c r="P1842" t="str">
        <f>VLOOKUP($O1842,'Store_Dim (2)'!$A$2:$E$21,2,FALSE)</f>
        <v>Thomas, Bridges and Harris</v>
      </c>
      <c r="Q1842" t="str">
        <f>VLOOKUP(Table6[[#This Row],[Store_ID]],Table4[],3,FALSE)</f>
        <v>North</v>
      </c>
      <c r="R1842" t="str">
        <f>VLOOKUP(Table6[[#This Row],[Store_ID]],Table4[],4,FALSE)</f>
        <v>Sabrinatown</v>
      </c>
      <c r="S1842" t="str">
        <f>VLOOKUP(Table6[[#This Row],[Store_ID]],Table4[],5,FALSE)</f>
        <v>Online</v>
      </c>
      <c r="T1842">
        <v>1</v>
      </c>
      <c r="U1842" s="6">
        <v>163.19999999999999</v>
      </c>
      <c r="V1842" s="10">
        <v>0.22</v>
      </c>
      <c r="W1842" t="s">
        <v>1809</v>
      </c>
      <c r="X1842" s="6">
        <v>127.29600000000001</v>
      </c>
      <c r="AE1842"/>
    </row>
    <row r="1843" spans="1:31" x14ac:dyDescent="0.25">
      <c r="A1843" t="s">
        <v>3650</v>
      </c>
      <c r="B1843" t="str">
        <f>VLOOKUP(Table6[[#This Row],[Customer_ID]],Table1[[Customer_ID]:[Name]],2,FALSE)</f>
        <v>James Wolfe</v>
      </c>
      <c r="C1843" t="str">
        <f>VLOOKUP(Table6[[#This Row],[Customer_ID]],Table1[[Customer_ID]:[City]],5,FALSE)</f>
        <v>Benjaminton</v>
      </c>
      <c r="D1843">
        <f>VLOOKUP(Table6[[#This Row],[Customer_ID]],Table1[],3,FALSE)</f>
        <v>62</v>
      </c>
      <c r="E1843" t="str">
        <f>VLOOKUP(Table6[[#This Row],[Customer_ID]],Table1[],4,FALSE)</f>
        <v>Female</v>
      </c>
      <c r="F1843" t="str">
        <f>VLOOKUP(Table6[[#This Row],[Customer_ID]],Table1[],6,FALSE)</f>
        <v>Arizona</v>
      </c>
      <c r="G1843" t="str">
        <f>VLOOKUP(Table6[[#This Row],[Customer_ID]],Table1[],8,FALSE)</f>
        <v>Gold</v>
      </c>
      <c r="H1843" t="s">
        <v>430</v>
      </c>
      <c r="I1843" s="16">
        <v>45489</v>
      </c>
      <c r="J1843" t="s">
        <v>1693</v>
      </c>
      <c r="K1843" t="str">
        <f>VLOOKUP($J1843,'Product_Dim (2)'!$A$2:$G$101,{3,4,5,6},FALSE)</f>
        <v>Sports</v>
      </c>
      <c r="L1843" t="str">
        <f>VLOOKUP($J1843,'Product_Dim (2)'!$A$2:$G$101,{4,5,6},FALSE)</f>
        <v>Equipment</v>
      </c>
      <c r="M1843" s="6">
        <f t="array" ref="M1843">VLOOKUP($J1843,'Product_Dim (2)'!$A$2:$G$101,{6},FALSE)</f>
        <v>285.54000000000002</v>
      </c>
      <c r="N1843">
        <f>VLOOKUP($J1843,'Product_Dim (2)'!$A$2:$G$101,7,FALSE)</f>
        <v>358</v>
      </c>
      <c r="O1843" t="s">
        <v>1777</v>
      </c>
      <c r="P1843" t="str">
        <f>VLOOKUP($O1843,'Store_Dim (2)'!$A$2:$E$21,2,FALSE)</f>
        <v>Thomas, Bridges and Harris</v>
      </c>
      <c r="Q1843" t="str">
        <f>VLOOKUP(Table6[[#This Row],[Store_ID]],Table4[],3,FALSE)</f>
        <v>North</v>
      </c>
      <c r="R1843" t="str">
        <f>VLOOKUP(Table6[[#This Row],[Store_ID]],Table4[],4,FALSE)</f>
        <v>Sabrinatown</v>
      </c>
      <c r="S1843" t="str">
        <f>VLOOKUP(Table6[[#This Row],[Store_ID]],Table4[],5,FALSE)</f>
        <v>Online</v>
      </c>
      <c r="T1843">
        <v>2</v>
      </c>
      <c r="U1843" s="6">
        <v>966.71</v>
      </c>
      <c r="V1843" s="10">
        <v>0.11</v>
      </c>
      <c r="W1843" t="s">
        <v>1807</v>
      </c>
      <c r="X1843" s="6">
        <v>1720.7438</v>
      </c>
      <c r="AE1843"/>
    </row>
    <row r="1844" spans="1:31" x14ac:dyDescent="0.25">
      <c r="A1844" t="s">
        <v>3651</v>
      </c>
      <c r="B1844" t="str">
        <f>VLOOKUP(Table6[[#This Row],[Customer_ID]],Table1[[Customer_ID]:[Name]],2,FALSE)</f>
        <v>Sherry Cabrera</v>
      </c>
      <c r="C1844" t="str">
        <f>VLOOKUP(Table6[[#This Row],[Customer_ID]],Table1[[Customer_ID]:[City]],5,FALSE)</f>
        <v>Shannonview</v>
      </c>
      <c r="D1844">
        <f>VLOOKUP(Table6[[#This Row],[Customer_ID]],Table1[],3,FALSE)</f>
        <v>55</v>
      </c>
      <c r="E1844" t="str">
        <f>VLOOKUP(Table6[[#This Row],[Customer_ID]],Table1[],4,FALSE)</f>
        <v>Male</v>
      </c>
      <c r="F1844" t="str">
        <f>VLOOKUP(Table6[[#This Row],[Customer_ID]],Table1[],6,FALSE)</f>
        <v>Pennsylvania</v>
      </c>
      <c r="G1844" t="str">
        <f>VLOOKUP(Table6[[#This Row],[Customer_ID]],Table1[],8,FALSE)</f>
        <v>Silver</v>
      </c>
      <c r="H1844" t="s">
        <v>1080</v>
      </c>
      <c r="I1844" s="16">
        <v>45761</v>
      </c>
      <c r="J1844" t="s">
        <v>1601</v>
      </c>
      <c r="K1844" t="str">
        <f>VLOOKUP($J1844,'Product_Dim (2)'!$A$2:$G$101,{3,4,5,6},FALSE)</f>
        <v>Home</v>
      </c>
      <c r="L1844" t="str">
        <f>VLOOKUP($J1844,'Product_Dim (2)'!$A$2:$G$101,{4,5,6},FALSE)</f>
        <v>Lighting</v>
      </c>
      <c r="M1844" s="6">
        <f t="array" ref="M1844">VLOOKUP($J1844,'Product_Dim (2)'!$A$2:$G$101,{6},FALSE)</f>
        <v>382.22</v>
      </c>
      <c r="N1844">
        <f>VLOOKUP($J1844,'Product_Dim (2)'!$A$2:$G$101,7,FALSE)</f>
        <v>329</v>
      </c>
      <c r="O1844" t="s">
        <v>1780</v>
      </c>
      <c r="P1844" t="str">
        <f>VLOOKUP($O1844,'Store_Dim (2)'!$A$2:$E$21,2,FALSE)</f>
        <v>Gardner, Humphrey and Contreras</v>
      </c>
      <c r="Q1844" t="str">
        <f>VLOOKUP(Table6[[#This Row],[Store_ID]],Table4[],3,FALSE)</f>
        <v>East</v>
      </c>
      <c r="R1844" t="str">
        <f>VLOOKUP(Table6[[#This Row],[Store_ID]],Table4[],4,FALSE)</f>
        <v>Johnsonville</v>
      </c>
      <c r="S1844" t="str">
        <f>VLOOKUP(Table6[[#This Row],[Store_ID]],Table4[],5,FALSE)</f>
        <v>Flagship</v>
      </c>
      <c r="T1844">
        <v>2</v>
      </c>
      <c r="U1844" s="6">
        <v>873.94</v>
      </c>
      <c r="V1844" s="10">
        <v>0.14000000000000001</v>
      </c>
      <c r="W1844" t="s">
        <v>1812</v>
      </c>
      <c r="X1844" s="6">
        <v>1503.1768</v>
      </c>
      <c r="AE1844"/>
    </row>
    <row r="1845" spans="1:31" x14ac:dyDescent="0.25">
      <c r="A1845" t="s">
        <v>3652</v>
      </c>
      <c r="B1845" t="str">
        <f>VLOOKUP(Table6[[#This Row],[Customer_ID]],Table1[[Customer_ID]:[Name]],2,FALSE)</f>
        <v>Denise Griffin</v>
      </c>
      <c r="C1845" t="str">
        <f>VLOOKUP(Table6[[#This Row],[Customer_ID]],Table1[[Customer_ID]:[City]],5,FALSE)</f>
        <v>West Markhaven</v>
      </c>
      <c r="D1845">
        <f>VLOOKUP(Table6[[#This Row],[Customer_ID]],Table1[],3,FALSE)</f>
        <v>33</v>
      </c>
      <c r="E1845" t="str">
        <f>VLOOKUP(Table6[[#This Row],[Customer_ID]],Table1[],4,FALSE)</f>
        <v>Male</v>
      </c>
      <c r="F1845" t="str">
        <f>VLOOKUP(Table6[[#This Row],[Customer_ID]],Table1[],6,FALSE)</f>
        <v>Florida</v>
      </c>
      <c r="G1845" t="str">
        <f>VLOOKUP(Table6[[#This Row],[Customer_ID]],Table1[],8,FALSE)</f>
        <v>Platinum</v>
      </c>
      <c r="H1845" t="s">
        <v>497</v>
      </c>
      <c r="I1845" s="16">
        <v>45379</v>
      </c>
      <c r="J1845" t="s">
        <v>1526</v>
      </c>
      <c r="K1845" t="str">
        <f>VLOOKUP($J1845,'Product_Dim (2)'!$A$2:$G$101,{3,4,5,6},FALSE)</f>
        <v>Electronics</v>
      </c>
      <c r="L1845" t="str">
        <f>VLOOKUP($J1845,'Product_Dim (2)'!$A$2:$G$101,{4,5,6},FALSE)</f>
        <v>Computer</v>
      </c>
      <c r="M1845" s="6">
        <f t="array" ref="M1845">VLOOKUP($J1845,'Product_Dim (2)'!$A$2:$G$101,{6},FALSE)</f>
        <v>112.42</v>
      </c>
      <c r="N1845">
        <f>VLOOKUP($J1845,'Product_Dim (2)'!$A$2:$G$101,7,FALSE)</f>
        <v>416</v>
      </c>
      <c r="O1845" t="s">
        <v>1749</v>
      </c>
      <c r="P1845" t="str">
        <f>VLOOKUP($O1845,'Store_Dim (2)'!$A$2:$E$21,2,FALSE)</f>
        <v>Johnson-Wright</v>
      </c>
      <c r="Q1845" t="str">
        <f>VLOOKUP(Table6[[#This Row],[Store_ID]],Table4[],3,FALSE)</f>
        <v>North</v>
      </c>
      <c r="R1845" t="str">
        <f>VLOOKUP(Table6[[#This Row],[Store_ID]],Table4[],4,FALSE)</f>
        <v>Hoodberg</v>
      </c>
      <c r="S1845" t="str">
        <f>VLOOKUP(Table6[[#This Row],[Store_ID]],Table4[],5,FALSE)</f>
        <v>Outlet</v>
      </c>
      <c r="T1845">
        <v>1</v>
      </c>
      <c r="U1845" s="6">
        <v>140.24</v>
      </c>
      <c r="V1845" s="10">
        <v>0.27</v>
      </c>
      <c r="W1845" t="s">
        <v>1807</v>
      </c>
      <c r="X1845" s="6">
        <v>102.37520000000001</v>
      </c>
      <c r="AE1845"/>
    </row>
    <row r="1846" spans="1:31" x14ac:dyDescent="0.25">
      <c r="A1846" t="s">
        <v>3653</v>
      </c>
      <c r="B1846" t="str">
        <f>VLOOKUP(Table6[[#This Row],[Customer_ID]],Table1[[Customer_ID]:[Name]],2,FALSE)</f>
        <v>Mary Boyd</v>
      </c>
      <c r="C1846" t="str">
        <f>VLOOKUP(Table6[[#This Row],[Customer_ID]],Table1[[Customer_ID]:[City]],5,FALSE)</f>
        <v>New Logan</v>
      </c>
      <c r="D1846">
        <f>VLOOKUP(Table6[[#This Row],[Customer_ID]],Table1[],3,FALSE)</f>
        <v>25</v>
      </c>
      <c r="E1846" t="str">
        <f>VLOOKUP(Table6[[#This Row],[Customer_ID]],Table1[],4,FALSE)</f>
        <v>Female</v>
      </c>
      <c r="F1846" t="str">
        <f>VLOOKUP(Table6[[#This Row],[Customer_ID]],Table1[],6,FALSE)</f>
        <v>Michigan</v>
      </c>
      <c r="G1846" t="str">
        <f>VLOOKUP(Table6[[#This Row],[Customer_ID]],Table1[],8,FALSE)</f>
        <v>Bronze</v>
      </c>
      <c r="H1846" t="s">
        <v>651</v>
      </c>
      <c r="I1846" s="16">
        <v>45716</v>
      </c>
      <c r="J1846" t="s">
        <v>1617</v>
      </c>
      <c r="K1846" t="str">
        <f>VLOOKUP($J1846,'Product_Dim (2)'!$A$2:$G$101,{3,4,5,6},FALSE)</f>
        <v>Electronics</v>
      </c>
      <c r="L1846" t="str">
        <f>VLOOKUP($J1846,'Product_Dim (2)'!$A$2:$G$101,{4,5,6},FALSE)</f>
        <v>Computer</v>
      </c>
      <c r="M1846" s="6">
        <f t="array" ref="M1846">VLOOKUP($J1846,'Product_Dim (2)'!$A$2:$G$101,{6},FALSE)</f>
        <v>253.33</v>
      </c>
      <c r="N1846">
        <f>VLOOKUP($J1846,'Product_Dim (2)'!$A$2:$G$101,7,FALSE)</f>
        <v>266</v>
      </c>
      <c r="O1846" t="s">
        <v>1756</v>
      </c>
      <c r="P1846" t="str">
        <f>VLOOKUP($O1846,'Store_Dim (2)'!$A$2:$E$21,2,FALSE)</f>
        <v>Gray Ltd</v>
      </c>
      <c r="Q1846" t="str">
        <f>VLOOKUP(Table6[[#This Row],[Store_ID]],Table4[],3,FALSE)</f>
        <v>North</v>
      </c>
      <c r="R1846" t="str">
        <f>VLOOKUP(Table6[[#This Row],[Store_ID]],Table4[],4,FALSE)</f>
        <v>New Michaelchester</v>
      </c>
      <c r="S1846" t="str">
        <f>VLOOKUP(Table6[[#This Row],[Store_ID]],Table4[],5,FALSE)</f>
        <v>Outlet</v>
      </c>
      <c r="T1846">
        <v>2</v>
      </c>
      <c r="U1846" s="6">
        <v>549.91999999999996</v>
      </c>
      <c r="V1846" s="10">
        <v>0.28000000000000003</v>
      </c>
      <c r="W1846" t="s">
        <v>1807</v>
      </c>
      <c r="X1846" s="6">
        <v>791.88479999999993</v>
      </c>
      <c r="AE1846"/>
    </row>
    <row r="1847" spans="1:31" x14ac:dyDescent="0.25">
      <c r="A1847" t="s">
        <v>3654</v>
      </c>
      <c r="B1847" t="str">
        <f>VLOOKUP(Table6[[#This Row],[Customer_ID]],Table1[[Customer_ID]:[Name]],2,FALSE)</f>
        <v>Julie Farmer</v>
      </c>
      <c r="C1847" t="str">
        <f>VLOOKUP(Table6[[#This Row],[Customer_ID]],Table1[[Customer_ID]:[City]],5,FALSE)</f>
        <v>Rodriguezmouth</v>
      </c>
      <c r="D1847">
        <f>VLOOKUP(Table6[[#This Row],[Customer_ID]],Table1[],3,FALSE)</f>
        <v>18</v>
      </c>
      <c r="E1847" t="str">
        <f>VLOOKUP(Table6[[#This Row],[Customer_ID]],Table1[],4,FALSE)</f>
        <v>Female</v>
      </c>
      <c r="F1847" t="str">
        <f>VLOOKUP(Table6[[#This Row],[Customer_ID]],Table1[],6,FALSE)</f>
        <v>Arizona</v>
      </c>
      <c r="G1847" t="str">
        <f>VLOOKUP(Table6[[#This Row],[Customer_ID]],Table1[],8,FALSE)</f>
        <v>Platinum</v>
      </c>
      <c r="H1847" t="s">
        <v>385</v>
      </c>
      <c r="I1847" s="16">
        <v>45364</v>
      </c>
      <c r="J1847" t="s">
        <v>1565</v>
      </c>
      <c r="K1847" t="str">
        <f>VLOOKUP($J1847,'Product_Dim (2)'!$A$2:$G$101,{3,4,5,6},FALSE)</f>
        <v>Sports</v>
      </c>
      <c r="L1847" t="str">
        <f>VLOOKUP($J1847,'Product_Dim (2)'!$A$2:$G$101,{4,5,6},FALSE)</f>
        <v>Accessories</v>
      </c>
      <c r="M1847" s="6">
        <f t="array" ref="M1847">VLOOKUP($J1847,'Product_Dim (2)'!$A$2:$G$101,{6},FALSE)</f>
        <v>144.53</v>
      </c>
      <c r="N1847">
        <f>VLOOKUP($J1847,'Product_Dim (2)'!$A$2:$G$101,7,FALSE)</f>
        <v>367</v>
      </c>
      <c r="O1847" t="s">
        <v>1756</v>
      </c>
      <c r="P1847" t="str">
        <f>VLOOKUP($O1847,'Store_Dim (2)'!$A$2:$E$21,2,FALSE)</f>
        <v>Gray Ltd</v>
      </c>
      <c r="Q1847" t="str">
        <f>VLOOKUP(Table6[[#This Row],[Store_ID]],Table4[],3,FALSE)</f>
        <v>North</v>
      </c>
      <c r="R1847" t="str">
        <f>VLOOKUP(Table6[[#This Row],[Store_ID]],Table4[],4,FALSE)</f>
        <v>New Michaelchester</v>
      </c>
      <c r="S1847" t="str">
        <f>VLOOKUP(Table6[[#This Row],[Store_ID]],Table4[],5,FALSE)</f>
        <v>Outlet</v>
      </c>
      <c r="T1847">
        <v>4</v>
      </c>
      <c r="U1847" s="6">
        <v>715.88</v>
      </c>
      <c r="V1847" s="10">
        <v>0.19</v>
      </c>
      <c r="W1847" t="s">
        <v>1809</v>
      </c>
      <c r="X1847" s="6">
        <v>2319.4512</v>
      </c>
      <c r="AE1847"/>
    </row>
    <row r="1848" spans="1:31" x14ac:dyDescent="0.25">
      <c r="A1848" t="s">
        <v>3655</v>
      </c>
      <c r="B1848" t="str">
        <f>VLOOKUP(Table6[[#This Row],[Customer_ID]],Table1[[Customer_ID]:[Name]],2,FALSE)</f>
        <v>Michael Garner</v>
      </c>
      <c r="C1848" t="str">
        <f>VLOOKUP(Table6[[#This Row],[Customer_ID]],Table1[[Customer_ID]:[City]],5,FALSE)</f>
        <v>Port Crystal</v>
      </c>
      <c r="D1848">
        <f>VLOOKUP(Table6[[#This Row],[Customer_ID]],Table1[],3,FALSE)</f>
        <v>21</v>
      </c>
      <c r="E1848" t="str">
        <f>VLOOKUP(Table6[[#This Row],[Customer_ID]],Table1[],4,FALSE)</f>
        <v>Female</v>
      </c>
      <c r="F1848" t="str">
        <f>VLOOKUP(Table6[[#This Row],[Customer_ID]],Table1[],6,FALSE)</f>
        <v>New Hampshire</v>
      </c>
      <c r="G1848" t="str">
        <f>VLOOKUP(Table6[[#This Row],[Customer_ID]],Table1[],8,FALSE)</f>
        <v>Platinum</v>
      </c>
      <c r="H1848" t="s">
        <v>1147</v>
      </c>
      <c r="I1848" s="16">
        <v>45752</v>
      </c>
      <c r="J1848" t="s">
        <v>1532</v>
      </c>
      <c r="K1848" t="str">
        <f>VLOOKUP($J1848,'Product_Dim (2)'!$A$2:$G$101,{3,4,5,6},FALSE)</f>
        <v>Clothing</v>
      </c>
      <c r="L1848" t="str">
        <f>VLOOKUP($J1848,'Product_Dim (2)'!$A$2:$G$101,{4,5,6},FALSE)</f>
        <v>Outerwear</v>
      </c>
      <c r="M1848" s="6">
        <f t="array" ref="M1848">VLOOKUP($J1848,'Product_Dim (2)'!$A$2:$G$101,{6},FALSE)</f>
        <v>265.73266666666666</v>
      </c>
      <c r="N1848">
        <f>VLOOKUP($J1848,'Product_Dim (2)'!$A$2:$G$101,7,FALSE)</f>
        <v>352</v>
      </c>
      <c r="O1848" t="s">
        <v>1765</v>
      </c>
      <c r="P1848" t="str">
        <f>VLOOKUP($O1848,'Store_Dim (2)'!$A$2:$E$21,2,FALSE)</f>
        <v>Bean, Jones and Park</v>
      </c>
      <c r="Q1848" t="str">
        <f>VLOOKUP(Table6[[#This Row],[Store_ID]],Table4[],3,FALSE)</f>
        <v>West</v>
      </c>
      <c r="R1848" t="str">
        <f>VLOOKUP(Table6[[#This Row],[Store_ID]],Table4[],4,FALSE)</f>
        <v>Thompsonborough</v>
      </c>
      <c r="S1848" t="str">
        <f>VLOOKUP(Table6[[#This Row],[Store_ID]],Table4[],5,FALSE)</f>
        <v>Online</v>
      </c>
      <c r="T1848">
        <v>3</v>
      </c>
      <c r="U1848" s="6">
        <v>591.9</v>
      </c>
      <c r="V1848" s="10">
        <v>0.27</v>
      </c>
      <c r="W1848" t="s">
        <v>1807</v>
      </c>
      <c r="X1848" s="6">
        <v>1296.261</v>
      </c>
      <c r="AE1848"/>
    </row>
    <row r="1849" spans="1:31" x14ac:dyDescent="0.25">
      <c r="A1849" t="s">
        <v>3656</v>
      </c>
      <c r="B1849" t="str">
        <f>VLOOKUP(Table6[[#This Row],[Customer_ID]],Table1[[Customer_ID]:[Name]],2,FALSE)</f>
        <v>Joshua Bell</v>
      </c>
      <c r="C1849" t="str">
        <f>VLOOKUP(Table6[[#This Row],[Customer_ID]],Table1[[Customer_ID]:[City]],5,FALSE)</f>
        <v>Port Richardshire</v>
      </c>
      <c r="D1849">
        <f>VLOOKUP(Table6[[#This Row],[Customer_ID]],Table1[],3,FALSE)</f>
        <v>26</v>
      </c>
      <c r="E1849" t="str">
        <f>VLOOKUP(Table6[[#This Row],[Customer_ID]],Table1[],4,FALSE)</f>
        <v>Male</v>
      </c>
      <c r="F1849" t="str">
        <f>VLOOKUP(Table6[[#This Row],[Customer_ID]],Table1[],6,FALSE)</f>
        <v>Minnesota</v>
      </c>
      <c r="G1849" t="str">
        <f>VLOOKUP(Table6[[#This Row],[Customer_ID]],Table1[],8,FALSE)</f>
        <v>Platinum</v>
      </c>
      <c r="H1849" t="s">
        <v>1159</v>
      </c>
      <c r="I1849" s="16">
        <v>45883</v>
      </c>
      <c r="J1849" t="s">
        <v>1575</v>
      </c>
      <c r="K1849" t="str">
        <f>VLOOKUP($J1849,'Product_Dim (2)'!$A$2:$G$101,{3,4,5,6},FALSE)</f>
        <v>Sports</v>
      </c>
      <c r="L1849" t="str">
        <f>VLOOKUP($J1849,'Product_Dim (2)'!$A$2:$G$101,{4,5,6},FALSE)</f>
        <v>Equipment</v>
      </c>
      <c r="M1849" s="6">
        <f t="array" ref="M1849">VLOOKUP($J1849,'Product_Dim (2)'!$A$2:$G$101,{6},FALSE)</f>
        <v>484.62</v>
      </c>
      <c r="N1849">
        <f>VLOOKUP($J1849,'Product_Dim (2)'!$A$2:$G$101,7,FALSE)</f>
        <v>432</v>
      </c>
      <c r="O1849" t="s">
        <v>1772</v>
      </c>
      <c r="P1849" t="str">
        <f>VLOOKUP($O1849,'Store_Dim (2)'!$A$2:$E$21,2,FALSE)</f>
        <v>Hill, Wagner and Ballard</v>
      </c>
      <c r="Q1849" t="str">
        <f>VLOOKUP(Table6[[#This Row],[Store_ID]],Table4[],3,FALSE)</f>
        <v>East</v>
      </c>
      <c r="R1849" t="str">
        <f>VLOOKUP(Table6[[#This Row],[Store_ID]],Table4[],4,FALSE)</f>
        <v>East Davidville</v>
      </c>
      <c r="S1849" t="str">
        <f>VLOOKUP(Table6[[#This Row],[Store_ID]],Table4[],5,FALSE)</f>
        <v>Online</v>
      </c>
      <c r="T1849">
        <v>2</v>
      </c>
      <c r="U1849" s="6">
        <v>523.14</v>
      </c>
      <c r="V1849" s="10">
        <v>0.13</v>
      </c>
      <c r="W1849" t="s">
        <v>1809</v>
      </c>
      <c r="X1849" s="6">
        <v>910.2636</v>
      </c>
      <c r="AE1849"/>
    </row>
    <row r="1850" spans="1:31" x14ac:dyDescent="0.25">
      <c r="A1850" t="s">
        <v>3657</v>
      </c>
      <c r="B1850" t="str">
        <f>VLOOKUP(Table6[[#This Row],[Customer_ID]],Table1[[Customer_ID]:[Name]],2,FALSE)</f>
        <v>Alexis Castaneda</v>
      </c>
      <c r="C1850" t="str">
        <f>VLOOKUP(Table6[[#This Row],[Customer_ID]],Table1[[Customer_ID]:[City]],5,FALSE)</f>
        <v>Morrisbury</v>
      </c>
      <c r="D1850">
        <f>VLOOKUP(Table6[[#This Row],[Customer_ID]],Table1[],3,FALSE)</f>
        <v>54</v>
      </c>
      <c r="E1850" t="str">
        <f>VLOOKUP(Table6[[#This Row],[Customer_ID]],Table1[],4,FALSE)</f>
        <v>Male</v>
      </c>
      <c r="F1850" t="str">
        <f>VLOOKUP(Table6[[#This Row],[Customer_ID]],Table1[],6,FALSE)</f>
        <v>Alaska</v>
      </c>
      <c r="G1850" t="str">
        <f>VLOOKUP(Table6[[#This Row],[Customer_ID]],Table1[],8,FALSE)</f>
        <v>Gold</v>
      </c>
      <c r="H1850" t="s">
        <v>724</v>
      </c>
      <c r="I1850" s="16">
        <v>45477</v>
      </c>
      <c r="J1850" t="s">
        <v>1669</v>
      </c>
      <c r="K1850" t="str">
        <f>VLOOKUP($J1850,'Product_Dim (2)'!$A$2:$G$101,{3,4,5,6},FALSE)</f>
        <v>Clothing</v>
      </c>
      <c r="L1850" t="str">
        <f>VLOOKUP($J1850,'Product_Dim (2)'!$A$2:$G$101,{4,5,6},FALSE)</f>
        <v>Bottoms</v>
      </c>
      <c r="M1850" s="6">
        <f t="array" ref="M1850">VLOOKUP($J1850,'Product_Dim (2)'!$A$2:$G$101,{6},FALSE)</f>
        <v>218.22</v>
      </c>
      <c r="N1850">
        <f>VLOOKUP($J1850,'Product_Dim (2)'!$A$2:$G$101,7,FALSE)</f>
        <v>224</v>
      </c>
      <c r="O1850" t="s">
        <v>1782</v>
      </c>
      <c r="P1850" t="str">
        <f>VLOOKUP($O1850,'Store_Dim (2)'!$A$2:$E$21,2,FALSE)</f>
        <v>Mcdonald Inc</v>
      </c>
      <c r="Q1850" t="str">
        <f>VLOOKUP(Table6[[#This Row],[Store_ID]],Table4[],3,FALSE)</f>
        <v>South</v>
      </c>
      <c r="R1850" t="str">
        <f>VLOOKUP(Table6[[#This Row],[Store_ID]],Table4[],4,FALSE)</f>
        <v>Christopherland</v>
      </c>
      <c r="S1850" t="str">
        <f>VLOOKUP(Table6[[#This Row],[Store_ID]],Table4[],5,FALSE)</f>
        <v>Outlet</v>
      </c>
      <c r="T1850">
        <v>2</v>
      </c>
      <c r="U1850" s="6">
        <v>478.62</v>
      </c>
      <c r="V1850" s="10">
        <v>0.17</v>
      </c>
      <c r="W1850" t="s">
        <v>1812</v>
      </c>
      <c r="X1850" s="6">
        <v>794.50919999999996</v>
      </c>
      <c r="AE1850"/>
    </row>
    <row r="1851" spans="1:31" x14ac:dyDescent="0.25">
      <c r="A1851" t="s">
        <v>3658</v>
      </c>
      <c r="B1851" t="str">
        <f>VLOOKUP(Table6[[#This Row],[Customer_ID]],Table1[[Customer_ID]:[Name]],2,FALSE)</f>
        <v>Stephanie Jacobs</v>
      </c>
      <c r="C1851" t="str">
        <f>VLOOKUP(Table6[[#This Row],[Customer_ID]],Table1[[Customer_ID]:[City]],5,FALSE)</f>
        <v>West Robinmouth</v>
      </c>
      <c r="D1851">
        <f>VLOOKUP(Table6[[#This Row],[Customer_ID]],Table1[],3,FALSE)</f>
        <v>48</v>
      </c>
      <c r="E1851" t="str">
        <f>VLOOKUP(Table6[[#This Row],[Customer_ID]],Table1[],4,FALSE)</f>
        <v>Female</v>
      </c>
      <c r="F1851" t="str">
        <f>VLOOKUP(Table6[[#This Row],[Customer_ID]],Table1[],6,FALSE)</f>
        <v>Louisiana</v>
      </c>
      <c r="G1851" t="str">
        <f>VLOOKUP(Table6[[#This Row],[Customer_ID]],Table1[],8,FALSE)</f>
        <v>Platinum</v>
      </c>
      <c r="H1851" t="s">
        <v>936</v>
      </c>
      <c r="I1851" s="16">
        <v>45556</v>
      </c>
      <c r="J1851" t="s">
        <v>1695</v>
      </c>
      <c r="K1851" t="str">
        <f>VLOOKUP($J1851,'Product_Dim (2)'!$A$2:$G$101,{3,4,5,6},FALSE)</f>
        <v>Sports</v>
      </c>
      <c r="L1851" t="str">
        <f>VLOOKUP($J1851,'Product_Dim (2)'!$A$2:$G$101,{4,5,6},FALSE)</f>
        <v>Fitness</v>
      </c>
      <c r="M1851" s="6">
        <f t="array" ref="M1851">VLOOKUP($J1851,'Product_Dim (2)'!$A$2:$G$101,{6},FALSE)</f>
        <v>152.91999999999999</v>
      </c>
      <c r="N1851">
        <f>VLOOKUP($J1851,'Product_Dim (2)'!$A$2:$G$101,7,FALSE)</f>
        <v>281</v>
      </c>
      <c r="O1851" t="s">
        <v>1740</v>
      </c>
      <c r="P1851" t="str">
        <f>VLOOKUP($O1851,'Store_Dim (2)'!$A$2:$E$21,2,FALSE)</f>
        <v>Martinez, Adkins and Johnson</v>
      </c>
      <c r="Q1851" t="str">
        <f>VLOOKUP(Table6[[#This Row],[Store_ID]],Table4[],3,FALSE)</f>
        <v>North</v>
      </c>
      <c r="R1851" t="str">
        <f>VLOOKUP(Table6[[#This Row],[Store_ID]],Table4[],4,FALSE)</f>
        <v>Danielmouth</v>
      </c>
      <c r="S1851" t="str">
        <f>VLOOKUP(Table6[[#This Row],[Store_ID]],Table4[],5,FALSE)</f>
        <v>Flagship</v>
      </c>
      <c r="T1851">
        <v>4</v>
      </c>
      <c r="U1851" s="6">
        <v>740.5</v>
      </c>
      <c r="V1851" s="10">
        <v>0.17</v>
      </c>
      <c r="W1851" t="s">
        <v>1809</v>
      </c>
      <c r="X1851" s="6">
        <v>2458.46</v>
      </c>
      <c r="AE1851"/>
    </row>
    <row r="1852" spans="1:31" x14ac:dyDescent="0.25">
      <c r="A1852" t="s">
        <v>3659</v>
      </c>
      <c r="B1852" t="str">
        <f>VLOOKUP(Table6[[#This Row],[Customer_ID]],Table1[[Customer_ID]:[Name]],2,FALSE)</f>
        <v>David Cole</v>
      </c>
      <c r="C1852" t="str">
        <f>VLOOKUP(Table6[[#This Row],[Customer_ID]],Table1[[Customer_ID]:[City]],5,FALSE)</f>
        <v>Lake Michael</v>
      </c>
      <c r="D1852">
        <f>VLOOKUP(Table6[[#This Row],[Customer_ID]],Table1[],3,FALSE)</f>
        <v>27</v>
      </c>
      <c r="E1852" t="str">
        <f>VLOOKUP(Table6[[#This Row],[Customer_ID]],Table1[],4,FALSE)</f>
        <v>Female</v>
      </c>
      <c r="F1852" t="str">
        <f>VLOOKUP(Table6[[#This Row],[Customer_ID]],Table1[],6,FALSE)</f>
        <v>Michigan</v>
      </c>
      <c r="G1852" t="str">
        <f>VLOOKUP(Table6[[#This Row],[Customer_ID]],Table1[],8,FALSE)</f>
        <v>Silver</v>
      </c>
      <c r="H1852" t="s">
        <v>388</v>
      </c>
      <c r="I1852" s="16">
        <v>45465</v>
      </c>
      <c r="J1852" t="s">
        <v>1623</v>
      </c>
      <c r="K1852" t="str">
        <f>VLOOKUP($J1852,'Product_Dim (2)'!$A$2:$G$101,{3,4,5,6},FALSE)</f>
        <v>Clothing</v>
      </c>
      <c r="L1852" t="str">
        <f>VLOOKUP($J1852,'Product_Dim (2)'!$A$2:$G$101,{4,5,6},FALSE)</f>
        <v>Outerwear</v>
      </c>
      <c r="M1852" s="6">
        <f t="array" ref="M1852">VLOOKUP($J1852,'Product_Dim (2)'!$A$2:$G$101,{6},FALSE)</f>
        <v>167.34</v>
      </c>
      <c r="N1852">
        <f>VLOOKUP($J1852,'Product_Dim (2)'!$A$2:$G$101,7,FALSE)</f>
        <v>296</v>
      </c>
      <c r="O1852" t="s">
        <v>1744</v>
      </c>
      <c r="P1852" t="str">
        <f>VLOOKUP($O1852,'Store_Dim (2)'!$A$2:$E$21,2,FALSE)</f>
        <v>Black-Horn</v>
      </c>
      <c r="Q1852" t="str">
        <f>VLOOKUP(Table6[[#This Row],[Store_ID]],Table4[],3,FALSE)</f>
        <v>South</v>
      </c>
      <c r="R1852" t="str">
        <f>VLOOKUP(Table6[[#This Row],[Store_ID]],Table4[],4,FALSE)</f>
        <v>North Nancyview</v>
      </c>
      <c r="S1852" t="str">
        <f>VLOOKUP(Table6[[#This Row],[Store_ID]],Table4[],5,FALSE)</f>
        <v>Outlet</v>
      </c>
      <c r="T1852">
        <v>1</v>
      </c>
      <c r="U1852" s="6">
        <v>780.24</v>
      </c>
      <c r="V1852" s="10">
        <v>0.04</v>
      </c>
      <c r="W1852" t="s">
        <v>1812</v>
      </c>
      <c r="X1852" s="6">
        <v>749.03039999999999</v>
      </c>
      <c r="AE1852"/>
    </row>
    <row r="1853" spans="1:31" x14ac:dyDescent="0.25">
      <c r="A1853" t="s">
        <v>3660</v>
      </c>
      <c r="B1853" t="str">
        <f>VLOOKUP(Table6[[#This Row],[Customer_ID]],Table1[[Customer_ID]:[Name]],2,FALSE)</f>
        <v>Erica Carney</v>
      </c>
      <c r="C1853" t="str">
        <f>VLOOKUP(Table6[[#This Row],[Customer_ID]],Table1[[Customer_ID]:[City]],5,FALSE)</f>
        <v>North Justin</v>
      </c>
      <c r="D1853">
        <f>VLOOKUP(Table6[[#This Row],[Customer_ID]],Table1[],3,FALSE)</f>
        <v>62</v>
      </c>
      <c r="E1853" t="str">
        <f>VLOOKUP(Table6[[#This Row],[Customer_ID]],Table1[],4,FALSE)</f>
        <v>Female</v>
      </c>
      <c r="F1853" t="str">
        <f>VLOOKUP(Table6[[#This Row],[Customer_ID]],Table1[],6,FALSE)</f>
        <v>North Dakota</v>
      </c>
      <c r="G1853" t="str">
        <f>VLOOKUP(Table6[[#This Row],[Customer_ID]],Table1[],8,FALSE)</f>
        <v>Platinum</v>
      </c>
      <c r="H1853" t="s">
        <v>373</v>
      </c>
      <c r="I1853" s="16">
        <v>45552</v>
      </c>
      <c r="J1853" t="s">
        <v>1671</v>
      </c>
      <c r="K1853" t="str">
        <f>VLOOKUP($J1853,'Product_Dim (2)'!$A$2:$G$101,{3,4,5,6},FALSE)</f>
        <v>Home</v>
      </c>
      <c r="L1853" t="str">
        <f>VLOOKUP($J1853,'Product_Dim (2)'!$A$2:$G$101,{4,5,6},FALSE)</f>
        <v>Storage</v>
      </c>
      <c r="M1853" s="6">
        <f t="array" ref="M1853">VLOOKUP($J1853,'Product_Dim (2)'!$A$2:$G$101,{6},FALSE)</f>
        <v>138.05000000000001</v>
      </c>
      <c r="N1853">
        <f>VLOOKUP($J1853,'Product_Dim (2)'!$A$2:$G$101,7,FALSE)</f>
        <v>89</v>
      </c>
      <c r="O1853" t="s">
        <v>1787</v>
      </c>
      <c r="P1853" t="str">
        <f>VLOOKUP($O1853,'Store_Dim (2)'!$A$2:$E$21,2,FALSE)</f>
        <v>Frederick-Wright</v>
      </c>
      <c r="Q1853" t="str">
        <f>VLOOKUP(Table6[[#This Row],[Store_ID]],Table4[],3,FALSE)</f>
        <v>West</v>
      </c>
      <c r="R1853" t="str">
        <f>VLOOKUP(Table6[[#This Row],[Store_ID]],Table4[],4,FALSE)</f>
        <v>New Jimmymouth</v>
      </c>
      <c r="S1853" t="str">
        <f>VLOOKUP(Table6[[#This Row],[Store_ID]],Table4[],5,FALSE)</f>
        <v>Flagship</v>
      </c>
      <c r="T1853">
        <v>4</v>
      </c>
      <c r="U1853" s="6">
        <v>579.24</v>
      </c>
      <c r="V1853" s="10">
        <v>0.04</v>
      </c>
      <c r="W1853" t="s">
        <v>1812</v>
      </c>
      <c r="X1853" s="6">
        <v>2224.2815999999998</v>
      </c>
      <c r="AE1853"/>
    </row>
    <row r="1854" spans="1:31" x14ac:dyDescent="0.25">
      <c r="A1854" t="s">
        <v>3661</v>
      </c>
      <c r="B1854" t="str">
        <f>VLOOKUP(Table6[[#This Row],[Customer_ID]],Table1[[Customer_ID]:[Name]],2,FALSE)</f>
        <v>Michael Garner</v>
      </c>
      <c r="C1854" t="str">
        <f>VLOOKUP(Table6[[#This Row],[Customer_ID]],Table1[[Customer_ID]:[City]],5,FALSE)</f>
        <v>Port Crystal</v>
      </c>
      <c r="D1854">
        <f>VLOOKUP(Table6[[#This Row],[Customer_ID]],Table1[],3,FALSE)</f>
        <v>21</v>
      </c>
      <c r="E1854" t="str">
        <f>VLOOKUP(Table6[[#This Row],[Customer_ID]],Table1[],4,FALSE)</f>
        <v>Female</v>
      </c>
      <c r="F1854" t="str">
        <f>VLOOKUP(Table6[[#This Row],[Customer_ID]],Table1[],6,FALSE)</f>
        <v>New Hampshire</v>
      </c>
      <c r="G1854" t="str">
        <f>VLOOKUP(Table6[[#This Row],[Customer_ID]],Table1[],8,FALSE)</f>
        <v>Platinum</v>
      </c>
      <c r="H1854" t="s">
        <v>1147</v>
      </c>
      <c r="I1854" s="16">
        <v>45635</v>
      </c>
      <c r="J1854" t="s">
        <v>1529</v>
      </c>
      <c r="K1854" t="str">
        <f>VLOOKUP($J1854,'Product_Dim (2)'!$A$2:$G$101,{3,4,5,6},FALSE)</f>
        <v>Clothing</v>
      </c>
      <c r="L1854" t="str">
        <f>VLOOKUP($J1854,'Product_Dim (2)'!$A$2:$G$101,{4,5,6},FALSE)</f>
        <v>Tops</v>
      </c>
      <c r="M1854" s="6">
        <f t="array" ref="M1854">VLOOKUP($J1854,'Product_Dim (2)'!$A$2:$G$101,{6},FALSE)</f>
        <v>342.56</v>
      </c>
      <c r="N1854">
        <f>VLOOKUP($J1854,'Product_Dim (2)'!$A$2:$G$101,7,FALSE)</f>
        <v>181</v>
      </c>
      <c r="O1854" t="s">
        <v>1744</v>
      </c>
      <c r="P1854" t="str">
        <f>VLOOKUP($O1854,'Store_Dim (2)'!$A$2:$E$21,2,FALSE)</f>
        <v>Black-Horn</v>
      </c>
      <c r="Q1854" t="str">
        <f>VLOOKUP(Table6[[#This Row],[Store_ID]],Table4[],3,FALSE)</f>
        <v>South</v>
      </c>
      <c r="R1854" t="str">
        <f>VLOOKUP(Table6[[#This Row],[Store_ID]],Table4[],4,FALSE)</f>
        <v>North Nancyview</v>
      </c>
      <c r="S1854" t="str">
        <f>VLOOKUP(Table6[[#This Row],[Store_ID]],Table4[],5,FALSE)</f>
        <v>Outlet</v>
      </c>
      <c r="T1854">
        <v>3</v>
      </c>
      <c r="U1854" s="6">
        <v>268.95</v>
      </c>
      <c r="V1854" s="10">
        <v>0.04</v>
      </c>
      <c r="W1854" t="s">
        <v>1809</v>
      </c>
      <c r="X1854" s="6">
        <v>774.57599999999991</v>
      </c>
      <c r="AE1854"/>
    </row>
    <row r="1855" spans="1:31" x14ac:dyDescent="0.25">
      <c r="A1855" t="s">
        <v>3662</v>
      </c>
      <c r="B1855" t="str">
        <f>VLOOKUP(Table6[[#This Row],[Customer_ID]],Table1[[Customer_ID]:[Name]],2,FALSE)</f>
        <v>Roberta Green</v>
      </c>
      <c r="C1855" t="str">
        <f>VLOOKUP(Table6[[#This Row],[Customer_ID]],Table1[[Customer_ID]:[City]],5,FALSE)</f>
        <v>West Joseph</v>
      </c>
      <c r="D1855">
        <f>VLOOKUP(Table6[[#This Row],[Customer_ID]],Table1[],3,FALSE)</f>
        <v>64</v>
      </c>
      <c r="E1855" t="str">
        <f>VLOOKUP(Table6[[#This Row],[Customer_ID]],Table1[],4,FALSE)</f>
        <v>Male</v>
      </c>
      <c r="F1855" t="str">
        <f>VLOOKUP(Table6[[#This Row],[Customer_ID]],Table1[],6,FALSE)</f>
        <v>Washington</v>
      </c>
      <c r="G1855" t="str">
        <f>VLOOKUP(Table6[[#This Row],[Customer_ID]],Table1[],8,FALSE)</f>
        <v>Platinum</v>
      </c>
      <c r="H1855" t="s">
        <v>953</v>
      </c>
      <c r="I1855" s="16">
        <v>45740</v>
      </c>
      <c r="J1855" t="s">
        <v>1538</v>
      </c>
      <c r="K1855" t="str">
        <f>VLOOKUP($J1855,'Product_Dim (2)'!$A$2:$G$101,{3,4,5,6},FALSE)</f>
        <v>Clothing</v>
      </c>
      <c r="L1855" t="str">
        <f>VLOOKUP($J1855,'Product_Dim (2)'!$A$2:$G$101,{4,5,6},FALSE)</f>
        <v>Accessories</v>
      </c>
      <c r="M1855" s="6">
        <f t="array" ref="M1855">VLOOKUP($J1855,'Product_Dim (2)'!$A$2:$G$101,{6},FALSE)</f>
        <v>261</v>
      </c>
      <c r="N1855">
        <f>VLOOKUP($J1855,'Product_Dim (2)'!$A$2:$G$101,7,FALSE)</f>
        <v>59</v>
      </c>
      <c r="O1855" t="s">
        <v>1752</v>
      </c>
      <c r="P1855" t="str">
        <f>VLOOKUP($O1855,'Store_Dim (2)'!$A$2:$E$21,2,FALSE)</f>
        <v>Alexander Group</v>
      </c>
      <c r="Q1855" t="str">
        <f>VLOOKUP(Table6[[#This Row],[Store_ID]],Table4[],3,FALSE)</f>
        <v>South</v>
      </c>
      <c r="R1855" t="str">
        <f>VLOOKUP(Table6[[#This Row],[Store_ID]],Table4[],4,FALSE)</f>
        <v>Port Sharon</v>
      </c>
      <c r="S1855" t="str">
        <f>VLOOKUP(Table6[[#This Row],[Store_ID]],Table4[],5,FALSE)</f>
        <v>Online</v>
      </c>
      <c r="T1855">
        <v>1</v>
      </c>
      <c r="U1855" s="6">
        <v>47.47</v>
      </c>
      <c r="V1855" s="10">
        <v>0.28000000000000003</v>
      </c>
      <c r="W1855" t="s">
        <v>1807</v>
      </c>
      <c r="X1855" s="6">
        <v>34.178400000000003</v>
      </c>
      <c r="AE1855"/>
    </row>
    <row r="1856" spans="1:31" x14ac:dyDescent="0.25">
      <c r="A1856" t="s">
        <v>3663</v>
      </c>
      <c r="B1856" t="str">
        <f>VLOOKUP(Table6[[#This Row],[Customer_ID]],Table1[[Customer_ID]:[Name]],2,FALSE)</f>
        <v>Christopher David</v>
      </c>
      <c r="C1856" t="str">
        <f>VLOOKUP(Table6[[#This Row],[Customer_ID]],Table1[[Customer_ID]:[City]],5,FALSE)</f>
        <v>Karenmouth</v>
      </c>
      <c r="D1856">
        <f>VLOOKUP(Table6[[#This Row],[Customer_ID]],Table1[],3,FALSE)</f>
        <v>42</v>
      </c>
      <c r="E1856" t="str">
        <f>VLOOKUP(Table6[[#This Row],[Customer_ID]],Table1[],4,FALSE)</f>
        <v>Male</v>
      </c>
      <c r="F1856" t="str">
        <f>VLOOKUP(Table6[[#This Row],[Customer_ID]],Table1[],6,FALSE)</f>
        <v>Massachusetts</v>
      </c>
      <c r="G1856" t="str">
        <f>VLOOKUP(Table6[[#This Row],[Customer_ID]],Table1[],8,FALSE)</f>
        <v>Silver</v>
      </c>
      <c r="H1856" t="s">
        <v>814</v>
      </c>
      <c r="I1856" s="16">
        <v>45796</v>
      </c>
      <c r="J1856" t="s">
        <v>1597</v>
      </c>
      <c r="K1856" t="str">
        <f>VLOOKUP($J1856,'Product_Dim (2)'!$A$2:$G$101,{3,4,5,6},FALSE)</f>
        <v>Home</v>
      </c>
      <c r="L1856" t="str">
        <f>VLOOKUP($J1856,'Product_Dim (2)'!$A$2:$G$101,{4,5,6},FALSE)</f>
        <v>Decor</v>
      </c>
      <c r="M1856" s="6">
        <f t="array" ref="M1856">VLOOKUP($J1856,'Product_Dim (2)'!$A$2:$G$101,{6},FALSE)</f>
        <v>179.77</v>
      </c>
      <c r="N1856">
        <f>VLOOKUP($J1856,'Product_Dim (2)'!$A$2:$G$101,7,FALSE)</f>
        <v>305</v>
      </c>
      <c r="O1856" t="s">
        <v>1790</v>
      </c>
      <c r="P1856" t="str">
        <f>VLOOKUP($O1856,'Store_Dim (2)'!$A$2:$E$21,2,FALSE)</f>
        <v>Holloway Ltd</v>
      </c>
      <c r="Q1856" t="str">
        <f>VLOOKUP(Table6[[#This Row],[Store_ID]],Table4[],3,FALSE)</f>
        <v>North</v>
      </c>
      <c r="R1856" t="str">
        <f>VLOOKUP(Table6[[#This Row],[Store_ID]],Table4[],4,FALSE)</f>
        <v>Bensonhaven</v>
      </c>
      <c r="S1856" t="str">
        <f>VLOOKUP(Table6[[#This Row],[Store_ID]],Table4[],5,FALSE)</f>
        <v>Flagship</v>
      </c>
      <c r="T1856">
        <v>3</v>
      </c>
      <c r="U1856" s="6">
        <v>858.81</v>
      </c>
      <c r="V1856" s="10">
        <v>7.0000000000000007E-2</v>
      </c>
      <c r="W1856" t="s">
        <v>1807</v>
      </c>
      <c r="X1856" s="6">
        <v>2396.0799000000002</v>
      </c>
      <c r="AE1856"/>
    </row>
    <row r="1857" spans="1:31" x14ac:dyDescent="0.25">
      <c r="A1857" t="s">
        <v>3664</v>
      </c>
      <c r="B1857" t="str">
        <f>VLOOKUP(Table6[[#This Row],[Customer_ID]],Table1[[Customer_ID]:[Name]],2,FALSE)</f>
        <v>Kara Dodson</v>
      </c>
      <c r="C1857" t="str">
        <f>VLOOKUP(Table6[[#This Row],[Customer_ID]],Table1[[Customer_ID]:[City]],5,FALSE)</f>
        <v>Joelside</v>
      </c>
      <c r="D1857">
        <f>VLOOKUP(Table6[[#This Row],[Customer_ID]],Table1[],3,FALSE)</f>
        <v>20</v>
      </c>
      <c r="E1857" t="str">
        <f>VLOOKUP(Table6[[#This Row],[Customer_ID]],Table1[],4,FALSE)</f>
        <v>Male</v>
      </c>
      <c r="F1857" t="str">
        <f>VLOOKUP(Table6[[#This Row],[Customer_ID]],Table1[],6,FALSE)</f>
        <v>Vermont</v>
      </c>
      <c r="G1857" t="str">
        <f>VLOOKUP(Table6[[#This Row],[Customer_ID]],Table1[],8,FALSE)</f>
        <v>Silver</v>
      </c>
      <c r="H1857" t="s">
        <v>968</v>
      </c>
      <c r="I1857" s="16">
        <v>45710</v>
      </c>
      <c r="J1857" t="s">
        <v>1569</v>
      </c>
      <c r="K1857" t="str">
        <f>VLOOKUP($J1857,'Product_Dim (2)'!$A$2:$G$101,{3,4,5,6},FALSE)</f>
        <v>Sports</v>
      </c>
      <c r="L1857" t="str">
        <f>VLOOKUP($J1857,'Product_Dim (2)'!$A$2:$G$101,{4,5,6},FALSE)</f>
        <v>Equipment</v>
      </c>
      <c r="M1857" s="6">
        <f t="array" ref="M1857">VLOOKUP($J1857,'Product_Dim (2)'!$A$2:$G$101,{6},FALSE)</f>
        <v>21.34</v>
      </c>
      <c r="N1857">
        <f>VLOOKUP($J1857,'Product_Dim (2)'!$A$2:$G$101,7,FALSE)</f>
        <v>65</v>
      </c>
      <c r="O1857" t="s">
        <v>1772</v>
      </c>
      <c r="P1857" t="str">
        <f>VLOOKUP($O1857,'Store_Dim (2)'!$A$2:$E$21,2,FALSE)</f>
        <v>Hill, Wagner and Ballard</v>
      </c>
      <c r="Q1857" t="str">
        <f>VLOOKUP(Table6[[#This Row],[Store_ID]],Table4[],3,FALSE)</f>
        <v>East</v>
      </c>
      <c r="R1857" t="str">
        <f>VLOOKUP(Table6[[#This Row],[Store_ID]],Table4[],4,FALSE)</f>
        <v>East Davidville</v>
      </c>
      <c r="S1857" t="str">
        <f>VLOOKUP(Table6[[#This Row],[Store_ID]],Table4[],5,FALSE)</f>
        <v>Online</v>
      </c>
      <c r="T1857">
        <v>3</v>
      </c>
      <c r="U1857" s="6">
        <v>569.98</v>
      </c>
      <c r="V1857" s="10">
        <v>0.05</v>
      </c>
      <c r="W1857" t="s">
        <v>1807</v>
      </c>
      <c r="X1857" s="6">
        <v>1624.443</v>
      </c>
      <c r="AE1857"/>
    </row>
    <row r="1858" spans="1:31" x14ac:dyDescent="0.25">
      <c r="A1858" t="s">
        <v>3665</v>
      </c>
      <c r="B1858" t="str">
        <f>VLOOKUP(Table6[[#This Row],[Customer_ID]],Table1[[Customer_ID]:[Name]],2,FALSE)</f>
        <v>Reginald Willis</v>
      </c>
      <c r="C1858" t="str">
        <f>VLOOKUP(Table6[[#This Row],[Customer_ID]],Table1[[Customer_ID]:[City]],5,FALSE)</f>
        <v>Kellybury</v>
      </c>
      <c r="D1858">
        <f>VLOOKUP(Table6[[#This Row],[Customer_ID]],Table1[],3,FALSE)</f>
        <v>62</v>
      </c>
      <c r="E1858" t="str">
        <f>VLOOKUP(Table6[[#This Row],[Customer_ID]],Table1[],4,FALSE)</f>
        <v>Female</v>
      </c>
      <c r="F1858" t="str">
        <f>VLOOKUP(Table6[[#This Row],[Customer_ID]],Table1[],6,FALSE)</f>
        <v>New York</v>
      </c>
      <c r="G1858" t="str">
        <f>VLOOKUP(Table6[[#This Row],[Customer_ID]],Table1[],8,FALSE)</f>
        <v>Bronze</v>
      </c>
      <c r="H1858" t="s">
        <v>1018</v>
      </c>
      <c r="I1858" s="16">
        <v>45596</v>
      </c>
      <c r="J1858" t="s">
        <v>1679</v>
      </c>
      <c r="K1858" t="str">
        <f>VLOOKUP($J1858,'Product_Dim (2)'!$A$2:$G$101,{3,4,5,6},FALSE)</f>
        <v>Electronics</v>
      </c>
      <c r="L1858" t="str">
        <f>VLOOKUP($J1858,'Product_Dim (2)'!$A$2:$G$101,{4,5,6},FALSE)</f>
        <v>Audio</v>
      </c>
      <c r="M1858" s="6">
        <f t="array" ref="M1858">VLOOKUP($J1858,'Product_Dim (2)'!$A$2:$G$101,{6},FALSE)</f>
        <v>403.71</v>
      </c>
      <c r="N1858">
        <f>VLOOKUP($J1858,'Product_Dim (2)'!$A$2:$G$101,7,FALSE)</f>
        <v>159</v>
      </c>
      <c r="O1858" t="s">
        <v>1777</v>
      </c>
      <c r="P1858" t="str">
        <f>VLOOKUP($O1858,'Store_Dim (2)'!$A$2:$E$21,2,FALSE)</f>
        <v>Thomas, Bridges and Harris</v>
      </c>
      <c r="Q1858" t="str">
        <f>VLOOKUP(Table6[[#This Row],[Store_ID]],Table4[],3,FALSE)</f>
        <v>North</v>
      </c>
      <c r="R1858" t="str">
        <f>VLOOKUP(Table6[[#This Row],[Store_ID]],Table4[],4,FALSE)</f>
        <v>Sabrinatown</v>
      </c>
      <c r="S1858" t="str">
        <f>VLOOKUP(Table6[[#This Row],[Store_ID]],Table4[],5,FALSE)</f>
        <v>Online</v>
      </c>
      <c r="T1858">
        <v>3</v>
      </c>
      <c r="U1858" s="6">
        <v>306.52</v>
      </c>
      <c r="V1858" s="10">
        <v>0.01</v>
      </c>
      <c r="W1858" t="s">
        <v>1812</v>
      </c>
      <c r="X1858" s="6">
        <v>910.36439999999993</v>
      </c>
      <c r="AE1858"/>
    </row>
    <row r="1859" spans="1:31" x14ac:dyDescent="0.25">
      <c r="A1859" t="s">
        <v>3666</v>
      </c>
      <c r="B1859" t="str">
        <f>VLOOKUP(Table6[[#This Row],[Customer_ID]],Table1[[Customer_ID]:[Name]],2,FALSE)</f>
        <v>Mr. Mason Butler</v>
      </c>
      <c r="C1859" t="str">
        <f>VLOOKUP(Table6[[#This Row],[Customer_ID]],Table1[[Customer_ID]:[City]],5,FALSE)</f>
        <v>Port Kathrynhaven</v>
      </c>
      <c r="D1859">
        <f>VLOOKUP(Table6[[#This Row],[Customer_ID]],Table1[],3,FALSE)</f>
        <v>33</v>
      </c>
      <c r="E1859" t="str">
        <f>VLOOKUP(Table6[[#This Row],[Customer_ID]],Table1[],4,FALSE)</f>
        <v>Male</v>
      </c>
      <c r="F1859" t="str">
        <f>VLOOKUP(Table6[[#This Row],[Customer_ID]],Table1[],6,FALSE)</f>
        <v>Arizona</v>
      </c>
      <c r="G1859" t="str">
        <f>VLOOKUP(Table6[[#This Row],[Customer_ID]],Table1[],8,FALSE)</f>
        <v>Gold</v>
      </c>
      <c r="H1859" t="s">
        <v>235</v>
      </c>
      <c r="I1859" s="16">
        <v>45354</v>
      </c>
      <c r="J1859" t="s">
        <v>1643</v>
      </c>
      <c r="K1859" t="str">
        <f>VLOOKUP($J1859,'Product_Dim (2)'!$A$2:$G$101,{3,4,5,6},FALSE)</f>
        <v>Home</v>
      </c>
      <c r="L1859" t="str">
        <f>VLOOKUP($J1859,'Product_Dim (2)'!$A$2:$G$101,{4,5,6},FALSE)</f>
        <v>Decor</v>
      </c>
      <c r="M1859" s="6">
        <f t="array" ref="M1859">VLOOKUP($J1859,'Product_Dim (2)'!$A$2:$G$101,{6},FALSE)</f>
        <v>461.47</v>
      </c>
      <c r="N1859">
        <f>VLOOKUP($J1859,'Product_Dim (2)'!$A$2:$G$101,7,FALSE)</f>
        <v>190</v>
      </c>
      <c r="O1859" t="s">
        <v>1780</v>
      </c>
      <c r="P1859" t="str">
        <f>VLOOKUP($O1859,'Store_Dim (2)'!$A$2:$E$21,2,FALSE)</f>
        <v>Gardner, Humphrey and Contreras</v>
      </c>
      <c r="Q1859" t="str">
        <f>VLOOKUP(Table6[[#This Row],[Store_ID]],Table4[],3,FALSE)</f>
        <v>East</v>
      </c>
      <c r="R1859" t="str">
        <f>VLOOKUP(Table6[[#This Row],[Store_ID]],Table4[],4,FALSE)</f>
        <v>Johnsonville</v>
      </c>
      <c r="S1859" t="str">
        <f>VLOOKUP(Table6[[#This Row],[Store_ID]],Table4[],5,FALSE)</f>
        <v>Flagship</v>
      </c>
      <c r="T1859">
        <v>3</v>
      </c>
      <c r="U1859" s="6">
        <v>184.67</v>
      </c>
      <c r="V1859" s="10">
        <v>0.03</v>
      </c>
      <c r="W1859" t="s">
        <v>1812</v>
      </c>
      <c r="X1859" s="6">
        <v>537.38969999999995</v>
      </c>
      <c r="AE1859"/>
    </row>
    <row r="1860" spans="1:31" x14ac:dyDescent="0.25">
      <c r="A1860" t="s">
        <v>3667</v>
      </c>
      <c r="B1860" t="str">
        <f>VLOOKUP(Table6[[#This Row],[Customer_ID]],Table1[[Customer_ID]:[Name]],2,FALSE)</f>
        <v>Sheri Joyce</v>
      </c>
      <c r="C1860" t="str">
        <f>VLOOKUP(Table6[[#This Row],[Customer_ID]],Table1[[Customer_ID]:[City]],5,FALSE)</f>
        <v>West Tylerfort</v>
      </c>
      <c r="D1860">
        <f>VLOOKUP(Table6[[#This Row],[Customer_ID]],Table1[],3,FALSE)</f>
        <v>26</v>
      </c>
      <c r="E1860" t="str">
        <f>VLOOKUP(Table6[[#This Row],[Customer_ID]],Table1[],4,FALSE)</f>
        <v>Male</v>
      </c>
      <c r="F1860" t="str">
        <f>VLOOKUP(Table6[[#This Row],[Customer_ID]],Table1[],6,FALSE)</f>
        <v>Kentucky</v>
      </c>
      <c r="G1860" t="str">
        <f>VLOOKUP(Table6[[#This Row],[Customer_ID]],Table1[],8,FALSE)</f>
        <v>Platinum</v>
      </c>
      <c r="H1860" t="s">
        <v>1467</v>
      </c>
      <c r="I1860" s="16">
        <v>45428</v>
      </c>
      <c r="J1860" t="s">
        <v>1583</v>
      </c>
      <c r="K1860" t="str">
        <f>VLOOKUP($J1860,'Product_Dim (2)'!$A$2:$G$101,{3,4,5,6},FALSE)</f>
        <v>Electronics</v>
      </c>
      <c r="L1860" t="str">
        <f>VLOOKUP($J1860,'Product_Dim (2)'!$A$2:$G$101,{4,5,6},FALSE)</f>
        <v>Audio</v>
      </c>
      <c r="M1860" s="6">
        <f t="array" ref="M1860">VLOOKUP($J1860,'Product_Dim (2)'!$A$2:$G$101,{6},FALSE)</f>
        <v>322.41000000000003</v>
      </c>
      <c r="N1860">
        <f>VLOOKUP($J1860,'Product_Dim (2)'!$A$2:$G$101,7,FALSE)</f>
        <v>213</v>
      </c>
      <c r="O1860" t="s">
        <v>1756</v>
      </c>
      <c r="P1860" t="str">
        <f>VLOOKUP($O1860,'Store_Dim (2)'!$A$2:$E$21,2,FALSE)</f>
        <v>Gray Ltd</v>
      </c>
      <c r="Q1860" t="str">
        <f>VLOOKUP(Table6[[#This Row],[Store_ID]],Table4[],3,FALSE)</f>
        <v>North</v>
      </c>
      <c r="R1860" t="str">
        <f>VLOOKUP(Table6[[#This Row],[Store_ID]],Table4[],4,FALSE)</f>
        <v>New Michaelchester</v>
      </c>
      <c r="S1860" t="str">
        <f>VLOOKUP(Table6[[#This Row],[Store_ID]],Table4[],5,FALSE)</f>
        <v>Outlet</v>
      </c>
      <c r="T1860">
        <v>4</v>
      </c>
      <c r="U1860" s="6">
        <v>189.56</v>
      </c>
      <c r="V1860" s="10">
        <v>0</v>
      </c>
      <c r="W1860" t="s">
        <v>1812</v>
      </c>
      <c r="X1860" s="6">
        <v>758.24</v>
      </c>
      <c r="AE1860"/>
    </row>
    <row r="1861" spans="1:31" x14ac:dyDescent="0.25">
      <c r="A1861" t="s">
        <v>3668</v>
      </c>
      <c r="B1861" t="str">
        <f>VLOOKUP(Table6[[#This Row],[Customer_ID]],Table1[[Customer_ID]:[Name]],2,FALSE)</f>
        <v>John Perez</v>
      </c>
      <c r="C1861" t="str">
        <f>VLOOKUP(Table6[[#This Row],[Customer_ID]],Table1[[Customer_ID]:[City]],5,FALSE)</f>
        <v>Kathrynview</v>
      </c>
      <c r="D1861">
        <f>VLOOKUP(Table6[[#This Row],[Customer_ID]],Table1[],3,FALSE)</f>
        <v>54</v>
      </c>
      <c r="E1861" t="str">
        <f>VLOOKUP(Table6[[#This Row],[Customer_ID]],Table1[],4,FALSE)</f>
        <v>Male</v>
      </c>
      <c r="F1861" t="str">
        <f>VLOOKUP(Table6[[#This Row],[Customer_ID]],Table1[],6,FALSE)</f>
        <v>Louisiana</v>
      </c>
      <c r="G1861" t="str">
        <f>VLOOKUP(Table6[[#This Row],[Customer_ID]],Table1[],8,FALSE)</f>
        <v>Platinum</v>
      </c>
      <c r="H1861" t="s">
        <v>672</v>
      </c>
      <c r="I1861" s="16">
        <v>45511</v>
      </c>
      <c r="J1861" t="s">
        <v>1681</v>
      </c>
      <c r="K1861" t="str">
        <f>VLOOKUP($J1861,'Product_Dim (2)'!$A$2:$G$101,{3,4,5,6},FALSE)</f>
        <v>Clothing</v>
      </c>
      <c r="L1861" t="str">
        <f>VLOOKUP($J1861,'Product_Dim (2)'!$A$2:$G$101,{4,5,6},FALSE)</f>
        <v>Footwear</v>
      </c>
      <c r="M1861" s="6">
        <f t="array" ref="M1861">VLOOKUP($J1861,'Product_Dim (2)'!$A$2:$G$101,{6},FALSE)</f>
        <v>158.13999999999999</v>
      </c>
      <c r="N1861">
        <f>VLOOKUP($J1861,'Product_Dim (2)'!$A$2:$G$101,7,FALSE)</f>
        <v>82</v>
      </c>
      <c r="O1861" t="s">
        <v>1756</v>
      </c>
      <c r="P1861" t="str">
        <f>VLOOKUP($O1861,'Store_Dim (2)'!$A$2:$E$21,2,FALSE)</f>
        <v>Gray Ltd</v>
      </c>
      <c r="Q1861" t="str">
        <f>VLOOKUP(Table6[[#This Row],[Store_ID]],Table4[],3,FALSE)</f>
        <v>North</v>
      </c>
      <c r="R1861" t="str">
        <f>VLOOKUP(Table6[[#This Row],[Store_ID]],Table4[],4,FALSE)</f>
        <v>New Michaelchester</v>
      </c>
      <c r="S1861" t="str">
        <f>VLOOKUP(Table6[[#This Row],[Store_ID]],Table4[],5,FALSE)</f>
        <v>Outlet</v>
      </c>
      <c r="T1861">
        <v>1</v>
      </c>
      <c r="U1861" s="6">
        <v>805.24</v>
      </c>
      <c r="V1861" s="10">
        <v>0.04</v>
      </c>
      <c r="W1861" t="s">
        <v>1809</v>
      </c>
      <c r="X1861" s="6">
        <v>773.03039999999999</v>
      </c>
      <c r="AE1861"/>
    </row>
    <row r="1862" spans="1:31" x14ac:dyDescent="0.25">
      <c r="A1862" t="s">
        <v>3669</v>
      </c>
      <c r="B1862" t="str">
        <f>VLOOKUP(Table6[[#This Row],[Customer_ID]],Table1[[Customer_ID]:[Name]],2,FALSE)</f>
        <v>Kimberly Brooks</v>
      </c>
      <c r="C1862" t="str">
        <f>VLOOKUP(Table6[[#This Row],[Customer_ID]],Table1[[Customer_ID]:[City]],5,FALSE)</f>
        <v>Kingfort</v>
      </c>
      <c r="D1862">
        <f>VLOOKUP(Table6[[#This Row],[Customer_ID]],Table1[],3,FALSE)</f>
        <v>42</v>
      </c>
      <c r="E1862" t="str">
        <f>VLOOKUP(Table6[[#This Row],[Customer_ID]],Table1[],4,FALSE)</f>
        <v>Male</v>
      </c>
      <c r="F1862" t="str">
        <f>VLOOKUP(Table6[[#This Row],[Customer_ID]],Table1[],6,FALSE)</f>
        <v>New Mexico</v>
      </c>
      <c r="G1862" t="str">
        <f>VLOOKUP(Table6[[#This Row],[Customer_ID]],Table1[],8,FALSE)</f>
        <v>Silver</v>
      </c>
      <c r="H1862" t="s">
        <v>613</v>
      </c>
      <c r="I1862" s="16">
        <v>45549</v>
      </c>
      <c r="J1862" t="s">
        <v>1639</v>
      </c>
      <c r="K1862" t="str">
        <f>VLOOKUP($J1862,'Product_Dim (2)'!$A$2:$G$101,{3,4,5,6},FALSE)</f>
        <v>Sports</v>
      </c>
      <c r="L1862" t="str">
        <f>VLOOKUP($J1862,'Product_Dim (2)'!$A$2:$G$101,{4,5,6},FALSE)</f>
        <v>Accessories</v>
      </c>
      <c r="M1862" s="6">
        <f t="array" ref="M1862">VLOOKUP($J1862,'Product_Dim (2)'!$A$2:$G$101,{6},FALSE)</f>
        <v>434.84</v>
      </c>
      <c r="N1862">
        <f>VLOOKUP($J1862,'Product_Dim (2)'!$A$2:$G$101,7,FALSE)</f>
        <v>185</v>
      </c>
      <c r="O1862" t="s">
        <v>1790</v>
      </c>
      <c r="P1862" t="str">
        <f>VLOOKUP($O1862,'Store_Dim (2)'!$A$2:$E$21,2,FALSE)</f>
        <v>Holloway Ltd</v>
      </c>
      <c r="Q1862" t="str">
        <f>VLOOKUP(Table6[[#This Row],[Store_ID]],Table4[],3,FALSE)</f>
        <v>North</v>
      </c>
      <c r="R1862" t="str">
        <f>VLOOKUP(Table6[[#This Row],[Store_ID]],Table4[],4,FALSE)</f>
        <v>Bensonhaven</v>
      </c>
      <c r="S1862" t="str">
        <f>VLOOKUP(Table6[[#This Row],[Store_ID]],Table4[],5,FALSE)</f>
        <v>Flagship</v>
      </c>
      <c r="T1862">
        <v>3</v>
      </c>
      <c r="U1862" s="6">
        <v>683.74</v>
      </c>
      <c r="V1862" s="10">
        <v>0.24</v>
      </c>
      <c r="W1862" t="s">
        <v>1807</v>
      </c>
      <c r="X1862" s="6">
        <v>1558.9272000000001</v>
      </c>
      <c r="AE1862"/>
    </row>
    <row r="1863" spans="1:31" x14ac:dyDescent="0.25">
      <c r="A1863" t="s">
        <v>3670</v>
      </c>
      <c r="B1863" t="str">
        <f>VLOOKUP(Table6[[#This Row],[Customer_ID]],Table1[[Customer_ID]:[Name]],2,FALSE)</f>
        <v>Antonio Jones</v>
      </c>
      <c r="C1863" t="str">
        <f>VLOOKUP(Table6[[#This Row],[Customer_ID]],Table1[[Customer_ID]:[City]],5,FALSE)</f>
        <v>Matthewborough</v>
      </c>
      <c r="D1863">
        <f>VLOOKUP(Table6[[#This Row],[Customer_ID]],Table1[],3,FALSE)</f>
        <v>48</v>
      </c>
      <c r="E1863" t="str">
        <f>VLOOKUP(Table6[[#This Row],[Customer_ID]],Table1[],4,FALSE)</f>
        <v>Male</v>
      </c>
      <c r="F1863" t="str">
        <f>VLOOKUP(Table6[[#This Row],[Customer_ID]],Table1[],6,FALSE)</f>
        <v>Georgia</v>
      </c>
      <c r="G1863" t="str">
        <f>VLOOKUP(Table6[[#This Row],[Customer_ID]],Table1[],8,FALSE)</f>
        <v>Silver</v>
      </c>
      <c r="H1863" t="s">
        <v>678</v>
      </c>
      <c r="I1863" s="16">
        <v>45573</v>
      </c>
      <c r="J1863" t="s">
        <v>1643</v>
      </c>
      <c r="K1863" t="str">
        <f>VLOOKUP($J1863,'Product_Dim (2)'!$A$2:$G$101,{3,4,5,6},FALSE)</f>
        <v>Home</v>
      </c>
      <c r="L1863" t="str">
        <f>VLOOKUP($J1863,'Product_Dim (2)'!$A$2:$G$101,{4,5,6},FALSE)</f>
        <v>Decor</v>
      </c>
      <c r="M1863" s="6">
        <f t="array" ref="M1863">VLOOKUP($J1863,'Product_Dim (2)'!$A$2:$G$101,{6},FALSE)</f>
        <v>461.47</v>
      </c>
      <c r="N1863">
        <f>VLOOKUP($J1863,'Product_Dim (2)'!$A$2:$G$101,7,FALSE)</f>
        <v>190</v>
      </c>
      <c r="O1863" t="s">
        <v>1793</v>
      </c>
      <c r="P1863" t="str">
        <f>VLOOKUP($O1863,'Store_Dim (2)'!$A$2:$E$21,2,FALSE)</f>
        <v>Guerrero-Schmitt</v>
      </c>
      <c r="Q1863" t="str">
        <f>VLOOKUP(Table6[[#This Row],[Store_ID]],Table4[],3,FALSE)</f>
        <v>East</v>
      </c>
      <c r="R1863" t="str">
        <f>VLOOKUP(Table6[[#This Row],[Store_ID]],Table4[],4,FALSE)</f>
        <v>East Stevechester</v>
      </c>
      <c r="S1863" t="str">
        <f>VLOOKUP(Table6[[#This Row],[Store_ID]],Table4[],5,FALSE)</f>
        <v>Flagship</v>
      </c>
      <c r="T1863">
        <v>3</v>
      </c>
      <c r="U1863" s="6">
        <v>439.21</v>
      </c>
      <c r="V1863" s="10">
        <v>0.28000000000000003</v>
      </c>
      <c r="W1863" t="s">
        <v>1812</v>
      </c>
      <c r="X1863" s="6">
        <v>948.69359999999983</v>
      </c>
      <c r="AE1863"/>
    </row>
    <row r="1864" spans="1:31" x14ac:dyDescent="0.25">
      <c r="A1864" t="s">
        <v>3671</v>
      </c>
      <c r="B1864" t="str">
        <f>VLOOKUP(Table6[[#This Row],[Customer_ID]],Table1[[Customer_ID]:[Name]],2,FALSE)</f>
        <v>Michael Jones</v>
      </c>
      <c r="C1864" t="str">
        <f>VLOOKUP(Table6[[#This Row],[Customer_ID]],Table1[[Customer_ID]:[City]],5,FALSE)</f>
        <v>North Edwardton</v>
      </c>
      <c r="D1864">
        <f>VLOOKUP(Table6[[#This Row],[Customer_ID]],Table1[],3,FALSE)</f>
        <v>40</v>
      </c>
      <c r="E1864" t="str">
        <f>VLOOKUP(Table6[[#This Row],[Customer_ID]],Table1[],4,FALSE)</f>
        <v>Male</v>
      </c>
      <c r="F1864" t="str">
        <f>VLOOKUP(Table6[[#This Row],[Customer_ID]],Table1[],6,FALSE)</f>
        <v>Tennessee</v>
      </c>
      <c r="G1864" t="str">
        <f>VLOOKUP(Table6[[#This Row],[Customer_ID]],Table1[],8,FALSE)</f>
        <v>Bronze</v>
      </c>
      <c r="H1864" t="s">
        <v>409</v>
      </c>
      <c r="I1864" s="16">
        <v>45904</v>
      </c>
      <c r="J1864" t="s">
        <v>1663</v>
      </c>
      <c r="K1864" t="str">
        <f>VLOOKUP($J1864,'Product_Dim (2)'!$A$2:$G$101,{3,4,5,6},FALSE)</f>
        <v>Beauty</v>
      </c>
      <c r="L1864" t="str">
        <f>VLOOKUP($J1864,'Product_Dim (2)'!$A$2:$G$101,{4,5,6},FALSE)</f>
        <v>Haircare</v>
      </c>
      <c r="M1864" s="6">
        <f t="array" ref="M1864">VLOOKUP($J1864,'Product_Dim (2)'!$A$2:$G$101,{6},FALSE)</f>
        <v>340.39</v>
      </c>
      <c r="N1864">
        <f>VLOOKUP($J1864,'Product_Dim (2)'!$A$2:$G$101,7,FALSE)</f>
        <v>177</v>
      </c>
      <c r="O1864" t="s">
        <v>1759</v>
      </c>
      <c r="P1864" t="str">
        <f>VLOOKUP($O1864,'Store_Dim (2)'!$A$2:$E$21,2,FALSE)</f>
        <v>Benson-Elliott</v>
      </c>
      <c r="Q1864" t="str">
        <f>VLOOKUP(Table6[[#This Row],[Store_ID]],Table4[],3,FALSE)</f>
        <v>East</v>
      </c>
      <c r="R1864" t="str">
        <f>VLOOKUP(Table6[[#This Row],[Store_ID]],Table4[],4,FALSE)</f>
        <v>Port Josephberg</v>
      </c>
      <c r="S1864" t="str">
        <f>VLOOKUP(Table6[[#This Row],[Store_ID]],Table4[],5,FALSE)</f>
        <v>Online</v>
      </c>
      <c r="T1864">
        <v>1</v>
      </c>
      <c r="U1864" s="6">
        <v>126.92</v>
      </c>
      <c r="V1864" s="10">
        <v>0.24</v>
      </c>
      <c r="W1864" t="s">
        <v>1812</v>
      </c>
      <c r="X1864" s="6">
        <v>96.459199999999996</v>
      </c>
      <c r="AE1864"/>
    </row>
    <row r="1865" spans="1:31" x14ac:dyDescent="0.25">
      <c r="A1865" t="s">
        <v>3672</v>
      </c>
      <c r="B1865" t="str">
        <f>VLOOKUP(Table6[[#This Row],[Customer_ID]],Table1[[Customer_ID]:[Name]],2,FALSE)</f>
        <v>Caroline Collins</v>
      </c>
      <c r="C1865" t="str">
        <f>VLOOKUP(Table6[[#This Row],[Customer_ID]],Table1[[Customer_ID]:[City]],5,FALSE)</f>
        <v>Nicholasshire</v>
      </c>
      <c r="D1865">
        <f>VLOOKUP(Table6[[#This Row],[Customer_ID]],Table1[],3,FALSE)</f>
        <v>64</v>
      </c>
      <c r="E1865" t="str">
        <f>VLOOKUP(Table6[[#This Row],[Customer_ID]],Table1[],4,FALSE)</f>
        <v>Female</v>
      </c>
      <c r="F1865" t="str">
        <f>VLOOKUP(Table6[[#This Row],[Customer_ID]],Table1[],6,FALSE)</f>
        <v>California</v>
      </c>
      <c r="G1865" t="str">
        <f>VLOOKUP(Table6[[#This Row],[Customer_ID]],Table1[],8,FALSE)</f>
        <v>Silver</v>
      </c>
      <c r="H1865" t="s">
        <v>27</v>
      </c>
      <c r="I1865" s="16">
        <v>45489</v>
      </c>
      <c r="J1865" t="s">
        <v>1677</v>
      </c>
      <c r="K1865" t="str">
        <f>VLOOKUP($J1865,'Product_Dim (2)'!$A$2:$G$101,{3,4,5,6},FALSE)</f>
        <v>Sports</v>
      </c>
      <c r="L1865" t="str">
        <f>VLOOKUP($J1865,'Product_Dim (2)'!$A$2:$G$101,{4,5,6},FALSE)</f>
        <v>Team Sports</v>
      </c>
      <c r="M1865" s="6">
        <f t="array" ref="M1865">VLOOKUP($J1865,'Product_Dim (2)'!$A$2:$G$101,{6},FALSE)</f>
        <v>107.06</v>
      </c>
      <c r="N1865">
        <f>VLOOKUP($J1865,'Product_Dim (2)'!$A$2:$G$101,7,FALSE)</f>
        <v>359</v>
      </c>
      <c r="O1865" t="s">
        <v>1752</v>
      </c>
      <c r="P1865" t="str">
        <f>VLOOKUP($O1865,'Store_Dim (2)'!$A$2:$E$21,2,FALSE)</f>
        <v>Alexander Group</v>
      </c>
      <c r="Q1865" t="str">
        <f>VLOOKUP(Table6[[#This Row],[Store_ID]],Table4[],3,FALSE)</f>
        <v>South</v>
      </c>
      <c r="R1865" t="str">
        <f>VLOOKUP(Table6[[#This Row],[Store_ID]],Table4[],4,FALSE)</f>
        <v>Port Sharon</v>
      </c>
      <c r="S1865" t="str">
        <f>VLOOKUP(Table6[[#This Row],[Store_ID]],Table4[],5,FALSE)</f>
        <v>Online</v>
      </c>
      <c r="T1865">
        <v>4</v>
      </c>
      <c r="U1865" s="6">
        <v>834.7</v>
      </c>
      <c r="V1865" s="10">
        <v>0.14000000000000001</v>
      </c>
      <c r="W1865" t="s">
        <v>1807</v>
      </c>
      <c r="X1865" s="6">
        <v>2871.3679999999999</v>
      </c>
      <c r="AE1865"/>
    </row>
    <row r="1866" spans="1:31" x14ac:dyDescent="0.25">
      <c r="A1866" t="s">
        <v>3673</v>
      </c>
      <c r="B1866" t="str">
        <f>VLOOKUP(Table6[[#This Row],[Customer_ID]],Table1[[Customer_ID]:[Name]],2,FALSE)</f>
        <v>Angela Williams</v>
      </c>
      <c r="C1866" t="str">
        <f>VLOOKUP(Table6[[#This Row],[Customer_ID]],Table1[[Customer_ID]:[City]],5,FALSE)</f>
        <v>Lake Alyssaburgh</v>
      </c>
      <c r="D1866">
        <f>VLOOKUP(Table6[[#This Row],[Customer_ID]],Table1[],3,FALSE)</f>
        <v>56</v>
      </c>
      <c r="E1866" t="str">
        <f>VLOOKUP(Table6[[#This Row],[Customer_ID]],Table1[],4,FALSE)</f>
        <v>Female</v>
      </c>
      <c r="F1866" t="str">
        <f>VLOOKUP(Table6[[#This Row],[Customer_ID]],Table1[],6,FALSE)</f>
        <v>Illinois</v>
      </c>
      <c r="G1866" t="str">
        <f>VLOOKUP(Table6[[#This Row],[Customer_ID]],Table1[],8,FALSE)</f>
        <v>Bronze</v>
      </c>
      <c r="H1866" t="s">
        <v>1060</v>
      </c>
      <c r="I1866" s="16">
        <v>45909</v>
      </c>
      <c r="J1866" t="s">
        <v>1615</v>
      </c>
      <c r="K1866" t="str">
        <f>VLOOKUP($J1866,'Product_Dim (2)'!$A$2:$G$101,{3,4,5,6},FALSE)</f>
        <v>Electronics</v>
      </c>
      <c r="L1866" t="str">
        <f>VLOOKUP($J1866,'Product_Dim (2)'!$A$2:$G$101,{4,5,6},FALSE)</f>
        <v>Accessories</v>
      </c>
      <c r="M1866" s="6">
        <f t="array" ref="M1866">VLOOKUP($J1866,'Product_Dim (2)'!$A$2:$G$101,{6},FALSE)</f>
        <v>450.71</v>
      </c>
      <c r="N1866">
        <f>VLOOKUP($J1866,'Product_Dim (2)'!$A$2:$G$101,7,FALSE)</f>
        <v>389</v>
      </c>
      <c r="O1866" t="s">
        <v>1775</v>
      </c>
      <c r="P1866" t="str">
        <f>VLOOKUP($O1866,'Store_Dim (2)'!$A$2:$E$21,2,FALSE)</f>
        <v>Aguirre-Keller</v>
      </c>
      <c r="Q1866" t="str">
        <f>VLOOKUP(Table6[[#This Row],[Store_ID]],Table4[],3,FALSE)</f>
        <v>South</v>
      </c>
      <c r="R1866" t="str">
        <f>VLOOKUP(Table6[[#This Row],[Store_ID]],Table4[],4,FALSE)</f>
        <v>Lake Michael</v>
      </c>
      <c r="S1866" t="str">
        <f>VLOOKUP(Table6[[#This Row],[Store_ID]],Table4[],5,FALSE)</f>
        <v>Online</v>
      </c>
      <c r="T1866">
        <v>2</v>
      </c>
      <c r="U1866" s="6">
        <v>271.88</v>
      </c>
      <c r="V1866" s="10">
        <v>0.11</v>
      </c>
      <c r="W1866" t="s">
        <v>1812</v>
      </c>
      <c r="X1866" s="6">
        <v>483.94639999999998</v>
      </c>
      <c r="AE1866"/>
    </row>
    <row r="1867" spans="1:31" x14ac:dyDescent="0.25">
      <c r="A1867" t="s">
        <v>3674</v>
      </c>
      <c r="B1867" t="str">
        <f>VLOOKUP(Table6[[#This Row],[Customer_ID]],Table1[[Customer_ID]:[Name]],2,FALSE)</f>
        <v>Jordan Medina</v>
      </c>
      <c r="C1867" t="str">
        <f>VLOOKUP(Table6[[#This Row],[Customer_ID]],Table1[[Customer_ID]:[City]],5,FALSE)</f>
        <v>Robinchester</v>
      </c>
      <c r="D1867">
        <f>VLOOKUP(Table6[[#This Row],[Customer_ID]],Table1[],3,FALSE)</f>
        <v>33</v>
      </c>
      <c r="E1867" t="str">
        <f>VLOOKUP(Table6[[#This Row],[Customer_ID]],Table1[],4,FALSE)</f>
        <v>Male</v>
      </c>
      <c r="F1867" t="str">
        <f>VLOOKUP(Table6[[#This Row],[Customer_ID]],Table1[],6,FALSE)</f>
        <v>Florida</v>
      </c>
      <c r="G1867" t="str">
        <f>VLOOKUP(Table6[[#This Row],[Customer_ID]],Table1[],8,FALSE)</f>
        <v>Bronze</v>
      </c>
      <c r="H1867" t="s">
        <v>1461</v>
      </c>
      <c r="I1867" s="16">
        <v>45720</v>
      </c>
      <c r="J1867" t="s">
        <v>1553</v>
      </c>
      <c r="K1867" t="str">
        <f>VLOOKUP($J1867,'Product_Dim (2)'!$A$2:$G$101,{3,4,5,6},FALSE)</f>
        <v>Electronics</v>
      </c>
      <c r="L1867" t="str">
        <f>VLOOKUP($J1867,'Product_Dim (2)'!$A$2:$G$101,{4,5,6},FALSE)</f>
        <v>Accessories</v>
      </c>
      <c r="M1867" s="6">
        <f t="array" ref="M1867">VLOOKUP($J1867,'Product_Dim (2)'!$A$2:$G$101,{6},FALSE)</f>
        <v>449.4</v>
      </c>
      <c r="N1867">
        <f>VLOOKUP($J1867,'Product_Dim (2)'!$A$2:$G$101,7,FALSE)</f>
        <v>274.7</v>
      </c>
      <c r="O1867" t="s">
        <v>1740</v>
      </c>
      <c r="P1867" t="str">
        <f>VLOOKUP($O1867,'Store_Dim (2)'!$A$2:$E$21,2,FALSE)</f>
        <v>Martinez, Adkins and Johnson</v>
      </c>
      <c r="Q1867" t="str">
        <f>VLOOKUP(Table6[[#This Row],[Store_ID]],Table4[],3,FALSE)</f>
        <v>North</v>
      </c>
      <c r="R1867" t="str">
        <f>VLOOKUP(Table6[[#This Row],[Store_ID]],Table4[],4,FALSE)</f>
        <v>Danielmouth</v>
      </c>
      <c r="S1867" t="str">
        <f>VLOOKUP(Table6[[#This Row],[Store_ID]],Table4[],5,FALSE)</f>
        <v>Flagship</v>
      </c>
      <c r="T1867">
        <v>4</v>
      </c>
      <c r="U1867" s="6">
        <v>972.14</v>
      </c>
      <c r="V1867" s="10">
        <v>0.25</v>
      </c>
      <c r="W1867" t="s">
        <v>1807</v>
      </c>
      <c r="X1867" s="6">
        <v>2916.42</v>
      </c>
      <c r="AE1867"/>
    </row>
    <row r="1868" spans="1:31" x14ac:dyDescent="0.25">
      <c r="A1868" t="s">
        <v>3675</v>
      </c>
      <c r="B1868" t="str">
        <f>VLOOKUP(Table6[[#This Row],[Customer_ID]],Table1[[Customer_ID]:[Name]],2,FALSE)</f>
        <v>Christy Vasquez</v>
      </c>
      <c r="C1868" t="str">
        <f>VLOOKUP(Table6[[#This Row],[Customer_ID]],Table1[[Customer_ID]:[City]],5,FALSE)</f>
        <v>Port Travisstad</v>
      </c>
      <c r="D1868">
        <f>VLOOKUP(Table6[[#This Row],[Customer_ID]],Table1[],3,FALSE)</f>
        <v>28</v>
      </c>
      <c r="E1868" t="str">
        <f>VLOOKUP(Table6[[#This Row],[Customer_ID]],Table1[],4,FALSE)</f>
        <v>Female</v>
      </c>
      <c r="F1868" t="str">
        <f>VLOOKUP(Table6[[#This Row],[Customer_ID]],Table1[],6,FALSE)</f>
        <v>South Carolina</v>
      </c>
      <c r="G1868" t="str">
        <f>VLOOKUP(Table6[[#This Row],[Customer_ID]],Table1[],8,FALSE)</f>
        <v>Gold</v>
      </c>
      <c r="H1868" t="s">
        <v>330</v>
      </c>
      <c r="I1868" s="16">
        <v>45831</v>
      </c>
      <c r="J1868" t="s">
        <v>1617</v>
      </c>
      <c r="K1868" t="str">
        <f>VLOOKUP($J1868,'Product_Dim (2)'!$A$2:$G$101,{3,4,5,6},FALSE)</f>
        <v>Electronics</v>
      </c>
      <c r="L1868" t="str">
        <f>VLOOKUP($J1868,'Product_Dim (2)'!$A$2:$G$101,{4,5,6},FALSE)</f>
        <v>Computer</v>
      </c>
      <c r="M1868" s="6">
        <f t="array" ref="M1868">VLOOKUP($J1868,'Product_Dim (2)'!$A$2:$G$101,{6},FALSE)</f>
        <v>253.33</v>
      </c>
      <c r="N1868">
        <f>VLOOKUP($J1868,'Product_Dim (2)'!$A$2:$G$101,7,FALSE)</f>
        <v>266</v>
      </c>
      <c r="O1868" t="s">
        <v>1752</v>
      </c>
      <c r="P1868" t="str">
        <f>VLOOKUP($O1868,'Store_Dim (2)'!$A$2:$E$21,2,FALSE)</f>
        <v>Alexander Group</v>
      </c>
      <c r="Q1868" t="str">
        <f>VLOOKUP(Table6[[#This Row],[Store_ID]],Table4[],3,FALSE)</f>
        <v>South</v>
      </c>
      <c r="R1868" t="str">
        <f>VLOOKUP(Table6[[#This Row],[Store_ID]],Table4[],4,FALSE)</f>
        <v>Port Sharon</v>
      </c>
      <c r="S1868" t="str">
        <f>VLOOKUP(Table6[[#This Row],[Store_ID]],Table4[],5,FALSE)</f>
        <v>Online</v>
      </c>
      <c r="T1868">
        <v>3</v>
      </c>
      <c r="U1868" s="6">
        <v>523.66</v>
      </c>
      <c r="V1868" s="10">
        <v>0.27</v>
      </c>
      <c r="W1868" t="s">
        <v>1809</v>
      </c>
      <c r="X1868" s="6">
        <v>1146.8154</v>
      </c>
      <c r="AE1868"/>
    </row>
    <row r="1869" spans="1:31" x14ac:dyDescent="0.25">
      <c r="A1869" t="s">
        <v>3676</v>
      </c>
      <c r="B1869" t="str">
        <f>VLOOKUP(Table6[[#This Row],[Customer_ID]],Table1[[Customer_ID]:[Name]],2,FALSE)</f>
        <v>Theresa Campbell</v>
      </c>
      <c r="C1869" t="str">
        <f>VLOOKUP(Table6[[#This Row],[Customer_ID]],Table1[[Customer_ID]:[City]],5,FALSE)</f>
        <v>New Brian</v>
      </c>
      <c r="D1869">
        <f>VLOOKUP(Table6[[#This Row],[Customer_ID]],Table1[],3,FALSE)</f>
        <v>42</v>
      </c>
      <c r="E1869" t="str">
        <f>VLOOKUP(Table6[[#This Row],[Customer_ID]],Table1[],4,FALSE)</f>
        <v>Female</v>
      </c>
      <c r="F1869" t="str">
        <f>VLOOKUP(Table6[[#This Row],[Customer_ID]],Table1[],6,FALSE)</f>
        <v>Wisconsin</v>
      </c>
      <c r="G1869" t="str">
        <f>VLOOKUP(Table6[[#This Row],[Customer_ID]],Table1[],8,FALSE)</f>
        <v>Bronze</v>
      </c>
      <c r="H1869" t="s">
        <v>494</v>
      </c>
      <c r="I1869" s="16">
        <v>45602</v>
      </c>
      <c r="J1869" t="s">
        <v>1659</v>
      </c>
      <c r="K1869" t="str">
        <f>VLOOKUP($J1869,'Product_Dim (2)'!$A$2:$G$101,{3,4,5,6},FALSE)</f>
        <v>Beauty</v>
      </c>
      <c r="L1869" t="str">
        <f>VLOOKUP($J1869,'Product_Dim (2)'!$A$2:$G$101,{4,5,6},FALSE)</f>
        <v>Makeup</v>
      </c>
      <c r="M1869" s="6">
        <f t="array" ref="M1869">VLOOKUP($J1869,'Product_Dim (2)'!$A$2:$G$101,{6},FALSE)</f>
        <v>299.11</v>
      </c>
      <c r="N1869">
        <f>VLOOKUP($J1869,'Product_Dim (2)'!$A$2:$G$101,7,FALSE)</f>
        <v>118</v>
      </c>
      <c r="O1869" t="s">
        <v>1744</v>
      </c>
      <c r="P1869" t="str">
        <f>VLOOKUP($O1869,'Store_Dim (2)'!$A$2:$E$21,2,FALSE)</f>
        <v>Black-Horn</v>
      </c>
      <c r="Q1869" t="str">
        <f>VLOOKUP(Table6[[#This Row],[Store_ID]],Table4[],3,FALSE)</f>
        <v>South</v>
      </c>
      <c r="R1869" t="str">
        <f>VLOOKUP(Table6[[#This Row],[Store_ID]],Table4[],4,FALSE)</f>
        <v>North Nancyview</v>
      </c>
      <c r="S1869" t="str">
        <f>VLOOKUP(Table6[[#This Row],[Store_ID]],Table4[],5,FALSE)</f>
        <v>Outlet</v>
      </c>
      <c r="T1869">
        <v>4</v>
      </c>
      <c r="U1869" s="6">
        <v>838.99</v>
      </c>
      <c r="V1869" s="10">
        <v>0.16</v>
      </c>
      <c r="W1869" t="s">
        <v>1807</v>
      </c>
      <c r="X1869" s="6">
        <v>2819.0064000000002</v>
      </c>
      <c r="AE1869"/>
    </row>
    <row r="1870" spans="1:31" x14ac:dyDescent="0.25">
      <c r="A1870" t="s">
        <v>3677</v>
      </c>
      <c r="B1870" t="str">
        <f>VLOOKUP(Table6[[#This Row],[Customer_ID]],Table1[[Customer_ID]:[Name]],2,FALSE)</f>
        <v>Matthew Hanna</v>
      </c>
      <c r="C1870" t="str">
        <f>VLOOKUP(Table6[[#This Row],[Customer_ID]],Table1[[Customer_ID]:[City]],5,FALSE)</f>
        <v>Gonzalezbury</v>
      </c>
      <c r="D1870">
        <f>VLOOKUP(Table6[[#This Row],[Customer_ID]],Table1[],3,FALSE)</f>
        <v>33</v>
      </c>
      <c r="E1870" t="str">
        <f>VLOOKUP(Table6[[#This Row],[Customer_ID]],Table1[],4,FALSE)</f>
        <v>Female</v>
      </c>
      <c r="F1870" t="str">
        <f>VLOOKUP(Table6[[#This Row],[Customer_ID]],Table1[],6,FALSE)</f>
        <v>Michigan</v>
      </c>
      <c r="G1870" t="str">
        <f>VLOOKUP(Table6[[#This Row],[Customer_ID]],Table1[],8,FALSE)</f>
        <v>Platinum</v>
      </c>
      <c r="H1870" t="s">
        <v>456</v>
      </c>
      <c r="I1870" s="16">
        <v>45722</v>
      </c>
      <c r="J1870" t="s">
        <v>1553</v>
      </c>
      <c r="K1870" t="str">
        <f>VLOOKUP($J1870,'Product_Dim (2)'!$A$2:$G$101,{3,4,5,6},FALSE)</f>
        <v>Electronics</v>
      </c>
      <c r="L1870" t="str">
        <f>VLOOKUP($J1870,'Product_Dim (2)'!$A$2:$G$101,{4,5,6},FALSE)</f>
        <v>Accessories</v>
      </c>
      <c r="M1870" s="6">
        <f t="array" ref="M1870">VLOOKUP($J1870,'Product_Dim (2)'!$A$2:$G$101,{6},FALSE)</f>
        <v>449.4</v>
      </c>
      <c r="N1870">
        <f>VLOOKUP($J1870,'Product_Dim (2)'!$A$2:$G$101,7,FALSE)</f>
        <v>274.7</v>
      </c>
      <c r="O1870" t="s">
        <v>1790</v>
      </c>
      <c r="P1870" t="str">
        <f>VLOOKUP($O1870,'Store_Dim (2)'!$A$2:$E$21,2,FALSE)</f>
        <v>Holloway Ltd</v>
      </c>
      <c r="Q1870" t="str">
        <f>VLOOKUP(Table6[[#This Row],[Store_ID]],Table4[],3,FALSE)</f>
        <v>North</v>
      </c>
      <c r="R1870" t="str">
        <f>VLOOKUP(Table6[[#This Row],[Store_ID]],Table4[],4,FALSE)</f>
        <v>Bensonhaven</v>
      </c>
      <c r="S1870" t="str">
        <f>VLOOKUP(Table6[[#This Row],[Store_ID]],Table4[],5,FALSE)</f>
        <v>Flagship</v>
      </c>
      <c r="T1870">
        <v>4</v>
      </c>
      <c r="U1870" s="6">
        <v>838.7</v>
      </c>
      <c r="V1870" s="10">
        <v>0.21</v>
      </c>
      <c r="W1870" t="s">
        <v>1812</v>
      </c>
      <c r="X1870" s="6">
        <v>2650.2919999999999</v>
      </c>
      <c r="AE1870"/>
    </row>
    <row r="1871" spans="1:31" x14ac:dyDescent="0.25">
      <c r="A1871" t="s">
        <v>3678</v>
      </c>
      <c r="B1871" t="str">
        <f>VLOOKUP(Table6[[#This Row],[Customer_ID]],Table1[[Customer_ID]:[Name]],2,FALSE)</f>
        <v>Dr. Tamara White Md</v>
      </c>
      <c r="C1871" t="str">
        <f>VLOOKUP(Table6[[#This Row],[Customer_ID]],Table1[[Customer_ID]:[City]],5,FALSE)</f>
        <v>New Benjamin</v>
      </c>
      <c r="D1871">
        <f>VLOOKUP(Table6[[#This Row],[Customer_ID]],Table1[],3,FALSE)</f>
        <v>60</v>
      </c>
      <c r="E1871" t="str">
        <f>VLOOKUP(Table6[[#This Row],[Customer_ID]],Table1[],4,FALSE)</f>
        <v>Male</v>
      </c>
      <c r="F1871" t="str">
        <f>VLOOKUP(Table6[[#This Row],[Customer_ID]],Table1[],6,FALSE)</f>
        <v>North Carolina</v>
      </c>
      <c r="G1871" t="str">
        <f>VLOOKUP(Table6[[#This Row],[Customer_ID]],Table1[],8,FALSE)</f>
        <v>Bronze</v>
      </c>
      <c r="H1871" t="s">
        <v>1290</v>
      </c>
      <c r="I1871" s="16">
        <v>45794</v>
      </c>
      <c r="J1871" t="s">
        <v>1679</v>
      </c>
      <c r="K1871" t="str">
        <f>VLOOKUP($J1871,'Product_Dim (2)'!$A$2:$G$101,{3,4,5,6},FALSE)</f>
        <v>Electronics</v>
      </c>
      <c r="L1871" t="str">
        <f>VLOOKUP($J1871,'Product_Dim (2)'!$A$2:$G$101,{4,5,6},FALSE)</f>
        <v>Audio</v>
      </c>
      <c r="M1871" s="6">
        <f t="array" ref="M1871">VLOOKUP($J1871,'Product_Dim (2)'!$A$2:$G$101,{6},FALSE)</f>
        <v>403.71</v>
      </c>
      <c r="N1871">
        <f>VLOOKUP($J1871,'Product_Dim (2)'!$A$2:$G$101,7,FALSE)</f>
        <v>159</v>
      </c>
      <c r="O1871" t="s">
        <v>1765</v>
      </c>
      <c r="P1871" t="str">
        <f>VLOOKUP($O1871,'Store_Dim (2)'!$A$2:$E$21,2,FALSE)</f>
        <v>Bean, Jones and Park</v>
      </c>
      <c r="Q1871" t="str">
        <f>VLOOKUP(Table6[[#This Row],[Store_ID]],Table4[],3,FALSE)</f>
        <v>West</v>
      </c>
      <c r="R1871" t="str">
        <f>VLOOKUP(Table6[[#This Row],[Store_ID]],Table4[],4,FALSE)</f>
        <v>Thompsonborough</v>
      </c>
      <c r="S1871" t="str">
        <f>VLOOKUP(Table6[[#This Row],[Store_ID]],Table4[],5,FALSE)</f>
        <v>Online</v>
      </c>
      <c r="T1871">
        <v>3</v>
      </c>
      <c r="U1871" s="6">
        <v>943.24</v>
      </c>
      <c r="V1871" s="10">
        <v>0.21</v>
      </c>
      <c r="W1871" t="s">
        <v>1807</v>
      </c>
      <c r="X1871" s="6">
        <v>2235.4787999999999</v>
      </c>
      <c r="AE1871"/>
    </row>
    <row r="1872" spans="1:31" x14ac:dyDescent="0.25">
      <c r="A1872" t="s">
        <v>3679</v>
      </c>
      <c r="B1872" t="str">
        <f>VLOOKUP(Table6[[#This Row],[Customer_ID]],Table1[[Customer_ID]:[Name]],2,FALSE)</f>
        <v>Stephanie Jacobs</v>
      </c>
      <c r="C1872" t="str">
        <f>VLOOKUP(Table6[[#This Row],[Customer_ID]],Table1[[Customer_ID]:[City]],5,FALSE)</f>
        <v>West Robinmouth</v>
      </c>
      <c r="D1872">
        <f>VLOOKUP(Table6[[#This Row],[Customer_ID]],Table1[],3,FALSE)</f>
        <v>48</v>
      </c>
      <c r="E1872" t="str">
        <f>VLOOKUP(Table6[[#This Row],[Customer_ID]],Table1[],4,FALSE)</f>
        <v>Female</v>
      </c>
      <c r="F1872" t="str">
        <f>VLOOKUP(Table6[[#This Row],[Customer_ID]],Table1[],6,FALSE)</f>
        <v>Louisiana</v>
      </c>
      <c r="G1872" t="str">
        <f>VLOOKUP(Table6[[#This Row],[Customer_ID]],Table1[],8,FALSE)</f>
        <v>Platinum</v>
      </c>
      <c r="H1872" t="s">
        <v>936</v>
      </c>
      <c r="I1872" s="16">
        <v>45659</v>
      </c>
      <c r="J1872" t="s">
        <v>1526</v>
      </c>
      <c r="K1872" t="str">
        <f>VLOOKUP($J1872,'Product_Dim (2)'!$A$2:$G$101,{3,4,5,6},FALSE)</f>
        <v>Electronics</v>
      </c>
      <c r="L1872" t="str">
        <f>VLOOKUP($J1872,'Product_Dim (2)'!$A$2:$G$101,{4,5,6},FALSE)</f>
        <v>Computer</v>
      </c>
      <c r="M1872" s="6">
        <f t="array" ref="M1872">VLOOKUP($J1872,'Product_Dim (2)'!$A$2:$G$101,{6},FALSE)</f>
        <v>112.42</v>
      </c>
      <c r="N1872">
        <f>VLOOKUP($J1872,'Product_Dim (2)'!$A$2:$G$101,7,FALSE)</f>
        <v>416</v>
      </c>
      <c r="O1872" t="s">
        <v>1790</v>
      </c>
      <c r="P1872" t="str">
        <f>VLOOKUP($O1872,'Store_Dim (2)'!$A$2:$E$21,2,FALSE)</f>
        <v>Holloway Ltd</v>
      </c>
      <c r="Q1872" t="str">
        <f>VLOOKUP(Table6[[#This Row],[Store_ID]],Table4[],3,FALSE)</f>
        <v>North</v>
      </c>
      <c r="R1872" t="str">
        <f>VLOOKUP(Table6[[#This Row],[Store_ID]],Table4[],4,FALSE)</f>
        <v>Bensonhaven</v>
      </c>
      <c r="S1872" t="str">
        <f>VLOOKUP(Table6[[#This Row],[Store_ID]],Table4[],5,FALSE)</f>
        <v>Flagship</v>
      </c>
      <c r="T1872">
        <v>2</v>
      </c>
      <c r="U1872" s="6">
        <v>310.33</v>
      </c>
      <c r="V1872" s="10">
        <v>0.26</v>
      </c>
      <c r="W1872" t="s">
        <v>1807</v>
      </c>
      <c r="X1872" s="6">
        <v>459.28840000000002</v>
      </c>
      <c r="AE1872"/>
    </row>
    <row r="1873" spans="1:31" x14ac:dyDescent="0.25">
      <c r="A1873" t="s">
        <v>3680</v>
      </c>
      <c r="B1873" t="str">
        <f>VLOOKUP(Table6[[#This Row],[Customer_ID]],Table1[[Customer_ID]:[Name]],2,FALSE)</f>
        <v>John Jordan</v>
      </c>
      <c r="C1873" t="str">
        <f>VLOOKUP(Table6[[#This Row],[Customer_ID]],Table1[[Customer_ID]:[City]],5,FALSE)</f>
        <v>Port Crystalberg</v>
      </c>
      <c r="D1873">
        <f>VLOOKUP(Table6[[#This Row],[Customer_ID]],Table1[],3,FALSE)</f>
        <v>58</v>
      </c>
      <c r="E1873" t="str">
        <f>VLOOKUP(Table6[[#This Row],[Customer_ID]],Table1[],4,FALSE)</f>
        <v>Female</v>
      </c>
      <c r="F1873" t="str">
        <f>VLOOKUP(Table6[[#This Row],[Customer_ID]],Table1[],6,FALSE)</f>
        <v>Tennessee</v>
      </c>
      <c r="G1873" t="str">
        <f>VLOOKUP(Table6[[#This Row],[Customer_ID]],Table1[],8,FALSE)</f>
        <v>Platinum</v>
      </c>
      <c r="H1873" t="s">
        <v>1075</v>
      </c>
      <c r="I1873" s="16">
        <v>45501</v>
      </c>
      <c r="J1873" t="s">
        <v>1621</v>
      </c>
      <c r="K1873" t="str">
        <f>VLOOKUP($J1873,'Product_Dim (2)'!$A$2:$G$101,{3,4,5,6},FALSE)</f>
        <v>Sports</v>
      </c>
      <c r="L1873" t="str">
        <f>VLOOKUP($J1873,'Product_Dim (2)'!$A$2:$G$101,{4,5,6},FALSE)</f>
        <v>Team Sports</v>
      </c>
      <c r="M1873" s="6">
        <f t="array" ref="M1873">VLOOKUP($J1873,'Product_Dim (2)'!$A$2:$G$101,{6},FALSE)</f>
        <v>318.91000000000003</v>
      </c>
      <c r="N1873">
        <f>VLOOKUP($J1873,'Product_Dim (2)'!$A$2:$G$101,7,FALSE)</f>
        <v>114</v>
      </c>
      <c r="O1873" t="s">
        <v>1735</v>
      </c>
      <c r="P1873" t="str">
        <f>VLOOKUP($O1873,'Store_Dim (2)'!$A$2:$E$21,2,FALSE)</f>
        <v>Rivera-Warner</v>
      </c>
      <c r="Q1873" t="str">
        <f>VLOOKUP(Table6[[#This Row],[Store_ID]],Table4[],3,FALSE)</f>
        <v>East</v>
      </c>
      <c r="R1873" t="str">
        <f>VLOOKUP(Table6[[#This Row],[Store_ID]],Table4[],4,FALSE)</f>
        <v>Washingtonfurt</v>
      </c>
      <c r="S1873" t="str">
        <f>VLOOKUP(Table6[[#This Row],[Store_ID]],Table4[],5,FALSE)</f>
        <v>Flagship</v>
      </c>
      <c r="T1873">
        <v>3</v>
      </c>
      <c r="U1873" s="6">
        <v>201.05</v>
      </c>
      <c r="V1873" s="10">
        <v>0.23</v>
      </c>
      <c r="W1873" t="s">
        <v>1809</v>
      </c>
      <c r="X1873" s="6">
        <v>464.42550000000011</v>
      </c>
      <c r="AE1873"/>
    </row>
    <row r="1874" spans="1:31" x14ac:dyDescent="0.25">
      <c r="A1874" t="s">
        <v>3681</v>
      </c>
      <c r="B1874" t="str">
        <f>VLOOKUP(Table6[[#This Row],[Customer_ID]],Table1[[Customer_ID]:[Name]],2,FALSE)</f>
        <v>John Mccoy</v>
      </c>
      <c r="C1874" t="str">
        <f>VLOOKUP(Table6[[#This Row],[Customer_ID]],Table1[[Customer_ID]:[City]],5,FALSE)</f>
        <v>Robinborough</v>
      </c>
      <c r="D1874">
        <f>VLOOKUP(Table6[[#This Row],[Customer_ID]],Table1[],3,FALSE)</f>
        <v>26</v>
      </c>
      <c r="E1874" t="str">
        <f>VLOOKUP(Table6[[#This Row],[Customer_ID]],Table1[],4,FALSE)</f>
        <v>Male</v>
      </c>
      <c r="F1874" t="str">
        <f>VLOOKUP(Table6[[#This Row],[Customer_ID]],Table1[],6,FALSE)</f>
        <v>South Dakota</v>
      </c>
      <c r="G1874" t="str">
        <f>VLOOKUP(Table6[[#This Row],[Customer_ID]],Table1[],8,FALSE)</f>
        <v>Silver</v>
      </c>
      <c r="H1874" t="s">
        <v>800</v>
      </c>
      <c r="I1874" s="16">
        <v>45408</v>
      </c>
      <c r="J1874" t="s">
        <v>1647</v>
      </c>
      <c r="K1874" t="str">
        <f>VLOOKUP($J1874,'Product_Dim (2)'!$A$2:$G$101,{3,4,5,6},FALSE)</f>
        <v>Clothing</v>
      </c>
      <c r="L1874" t="str">
        <f>VLOOKUP($J1874,'Product_Dim (2)'!$A$2:$G$101,{4,5,6},FALSE)</f>
        <v>Accessories</v>
      </c>
      <c r="M1874" s="6">
        <f t="array" ref="M1874">VLOOKUP($J1874,'Product_Dim (2)'!$A$2:$G$101,{6},FALSE)</f>
        <v>113.83</v>
      </c>
      <c r="N1874">
        <f>VLOOKUP($J1874,'Product_Dim (2)'!$A$2:$G$101,7,FALSE)</f>
        <v>485</v>
      </c>
      <c r="O1874" t="s">
        <v>1790</v>
      </c>
      <c r="P1874" t="str">
        <f>VLOOKUP($O1874,'Store_Dim (2)'!$A$2:$E$21,2,FALSE)</f>
        <v>Holloway Ltd</v>
      </c>
      <c r="Q1874" t="str">
        <f>VLOOKUP(Table6[[#This Row],[Store_ID]],Table4[],3,FALSE)</f>
        <v>North</v>
      </c>
      <c r="R1874" t="str">
        <f>VLOOKUP(Table6[[#This Row],[Store_ID]],Table4[],4,FALSE)</f>
        <v>Bensonhaven</v>
      </c>
      <c r="S1874" t="str">
        <f>VLOOKUP(Table6[[#This Row],[Store_ID]],Table4[],5,FALSE)</f>
        <v>Flagship</v>
      </c>
      <c r="T1874">
        <v>1</v>
      </c>
      <c r="U1874" s="6">
        <v>803.37</v>
      </c>
      <c r="V1874" s="10">
        <v>0.3</v>
      </c>
      <c r="W1874" t="s">
        <v>1809</v>
      </c>
      <c r="X1874" s="6">
        <v>562.35899999999992</v>
      </c>
      <c r="AE1874"/>
    </row>
    <row r="1875" spans="1:31" x14ac:dyDescent="0.25">
      <c r="A1875" t="s">
        <v>3682</v>
      </c>
      <c r="B1875" t="str">
        <f>VLOOKUP(Table6[[#This Row],[Customer_ID]],Table1[[Customer_ID]:[Name]],2,FALSE)</f>
        <v>Thomas Phillips</v>
      </c>
      <c r="C1875" t="str">
        <f>VLOOKUP(Table6[[#This Row],[Customer_ID]],Table1[[Customer_ID]:[City]],5,FALSE)</f>
        <v>Luisfurt</v>
      </c>
      <c r="D1875">
        <f>VLOOKUP(Table6[[#This Row],[Customer_ID]],Table1[],3,FALSE)</f>
        <v>20</v>
      </c>
      <c r="E1875" t="str">
        <f>VLOOKUP(Table6[[#This Row],[Customer_ID]],Table1[],4,FALSE)</f>
        <v>Female</v>
      </c>
      <c r="F1875" t="str">
        <f>VLOOKUP(Table6[[#This Row],[Customer_ID]],Table1[],6,FALSE)</f>
        <v>Georgia</v>
      </c>
      <c r="G1875" t="str">
        <f>VLOOKUP(Table6[[#This Row],[Customer_ID]],Table1[],8,FALSE)</f>
        <v>Gold</v>
      </c>
      <c r="H1875" t="s">
        <v>143</v>
      </c>
      <c r="I1875" s="16">
        <v>45886</v>
      </c>
      <c r="J1875" t="s">
        <v>1653</v>
      </c>
      <c r="K1875" t="str">
        <f>VLOOKUP($J1875,'Product_Dim (2)'!$A$2:$G$101,{3,4,5,6},FALSE)</f>
        <v>Sports</v>
      </c>
      <c r="L1875" t="str">
        <f>VLOOKUP($J1875,'Product_Dim (2)'!$A$2:$G$101,{4,5,6},FALSE)</f>
        <v>Equipment</v>
      </c>
      <c r="M1875" s="6">
        <f t="array" ref="M1875">VLOOKUP($J1875,'Product_Dim (2)'!$A$2:$G$101,{6},FALSE)</f>
        <v>103.45</v>
      </c>
      <c r="N1875">
        <f>VLOOKUP($J1875,'Product_Dim (2)'!$A$2:$G$101,7,FALSE)</f>
        <v>465</v>
      </c>
      <c r="O1875" t="s">
        <v>1784</v>
      </c>
      <c r="P1875" t="str">
        <f>VLOOKUP($O1875,'Store_Dim (2)'!$A$2:$E$21,2,FALSE)</f>
        <v>Shelton PLC</v>
      </c>
      <c r="Q1875" t="str">
        <f>VLOOKUP(Table6[[#This Row],[Store_ID]],Table4[],3,FALSE)</f>
        <v>North</v>
      </c>
      <c r="R1875" t="str">
        <f>VLOOKUP(Table6[[#This Row],[Store_ID]],Table4[],4,FALSE)</f>
        <v>East Jenniferstad</v>
      </c>
      <c r="S1875" t="str">
        <f>VLOOKUP(Table6[[#This Row],[Store_ID]],Table4[],5,FALSE)</f>
        <v>Flagship</v>
      </c>
      <c r="T1875">
        <v>3</v>
      </c>
      <c r="U1875" s="6">
        <v>259.98</v>
      </c>
      <c r="V1875" s="10">
        <v>7.0000000000000007E-2</v>
      </c>
      <c r="W1875" t="s">
        <v>1812</v>
      </c>
      <c r="X1875" s="6">
        <v>725.3442</v>
      </c>
      <c r="AE1875"/>
    </row>
    <row r="1876" spans="1:31" x14ac:dyDescent="0.25">
      <c r="A1876" t="s">
        <v>3683</v>
      </c>
      <c r="B1876" t="str">
        <f>VLOOKUP(Table6[[#This Row],[Customer_ID]],Table1[[Customer_ID]:[Name]],2,FALSE)</f>
        <v>Donald Lee</v>
      </c>
      <c r="C1876" t="str">
        <f>VLOOKUP(Table6[[#This Row],[Customer_ID]],Table1[[Customer_ID]:[City]],5,FALSE)</f>
        <v>Wongberg</v>
      </c>
      <c r="D1876">
        <f>VLOOKUP(Table6[[#This Row],[Customer_ID]],Table1[],3,FALSE)</f>
        <v>26</v>
      </c>
      <c r="E1876" t="str">
        <f>VLOOKUP(Table6[[#This Row],[Customer_ID]],Table1[],4,FALSE)</f>
        <v>Male</v>
      </c>
      <c r="F1876" t="str">
        <f>VLOOKUP(Table6[[#This Row],[Customer_ID]],Table1[],6,FALSE)</f>
        <v>Illinois</v>
      </c>
      <c r="G1876" t="str">
        <f>VLOOKUP(Table6[[#This Row],[Customer_ID]],Table1[],8,FALSE)</f>
        <v>Bronze</v>
      </c>
      <c r="H1876" t="s">
        <v>423</v>
      </c>
      <c r="I1876" s="16">
        <v>45426</v>
      </c>
      <c r="J1876" t="s">
        <v>1532</v>
      </c>
      <c r="K1876" t="str">
        <f>VLOOKUP($J1876,'Product_Dim (2)'!$A$2:$G$101,{3,4,5,6},FALSE)</f>
        <v>Clothing</v>
      </c>
      <c r="L1876" t="str">
        <f>VLOOKUP($J1876,'Product_Dim (2)'!$A$2:$G$101,{4,5,6},FALSE)</f>
        <v>Outerwear</v>
      </c>
      <c r="M1876" s="6">
        <f t="array" ref="M1876">VLOOKUP($J1876,'Product_Dim (2)'!$A$2:$G$101,{6},FALSE)</f>
        <v>265.73266666666666</v>
      </c>
      <c r="N1876">
        <f>VLOOKUP($J1876,'Product_Dim (2)'!$A$2:$G$101,7,FALSE)</f>
        <v>352</v>
      </c>
      <c r="O1876" t="s">
        <v>1749</v>
      </c>
      <c r="P1876" t="str">
        <f>VLOOKUP($O1876,'Store_Dim (2)'!$A$2:$E$21,2,FALSE)</f>
        <v>Johnson-Wright</v>
      </c>
      <c r="Q1876" t="str">
        <f>VLOOKUP(Table6[[#This Row],[Store_ID]],Table4[],3,FALSE)</f>
        <v>North</v>
      </c>
      <c r="R1876" t="str">
        <f>VLOOKUP(Table6[[#This Row],[Store_ID]],Table4[],4,FALSE)</f>
        <v>Hoodberg</v>
      </c>
      <c r="S1876" t="str">
        <f>VLOOKUP(Table6[[#This Row],[Store_ID]],Table4[],5,FALSE)</f>
        <v>Outlet</v>
      </c>
      <c r="T1876">
        <v>4</v>
      </c>
      <c r="U1876" s="6">
        <v>591.9</v>
      </c>
      <c r="V1876" s="10">
        <v>0.2</v>
      </c>
      <c r="W1876" t="s">
        <v>1809</v>
      </c>
      <c r="X1876" s="6">
        <v>1894.08</v>
      </c>
      <c r="AE1876"/>
    </row>
    <row r="1877" spans="1:31" x14ac:dyDescent="0.25">
      <c r="A1877" t="s">
        <v>3684</v>
      </c>
      <c r="B1877" t="str">
        <f>VLOOKUP(Table6[[#This Row],[Customer_ID]],Table1[[Customer_ID]:[Name]],2,FALSE)</f>
        <v>Sarah Vance</v>
      </c>
      <c r="C1877" t="str">
        <f>VLOOKUP(Table6[[#This Row],[Customer_ID]],Table1[[Customer_ID]:[City]],5,FALSE)</f>
        <v>Johnsonville</v>
      </c>
      <c r="D1877">
        <f>VLOOKUP(Table6[[#This Row],[Customer_ID]],Table1[],3,FALSE)</f>
        <v>41</v>
      </c>
      <c r="E1877" t="str">
        <f>VLOOKUP(Table6[[#This Row],[Customer_ID]],Table1[],4,FALSE)</f>
        <v>Male</v>
      </c>
      <c r="F1877" t="str">
        <f>VLOOKUP(Table6[[#This Row],[Customer_ID]],Table1[],6,FALSE)</f>
        <v>Oregon</v>
      </c>
      <c r="G1877" t="str">
        <f>VLOOKUP(Table6[[#This Row],[Customer_ID]],Table1[],8,FALSE)</f>
        <v>Silver</v>
      </c>
      <c r="H1877" t="s">
        <v>127</v>
      </c>
      <c r="I1877" s="16">
        <v>45730</v>
      </c>
      <c r="J1877" t="s">
        <v>1651</v>
      </c>
      <c r="K1877" t="str">
        <f>VLOOKUP($J1877,'Product_Dim (2)'!$A$2:$G$101,{3,4,5,6},FALSE)</f>
        <v>Beauty</v>
      </c>
      <c r="L1877" t="str">
        <f>VLOOKUP($J1877,'Product_Dim (2)'!$A$2:$G$101,{4,5,6},FALSE)</f>
        <v>Fragrance</v>
      </c>
      <c r="M1877" s="6">
        <f t="array" ref="M1877">VLOOKUP($J1877,'Product_Dim (2)'!$A$2:$G$101,{6},FALSE)</f>
        <v>482.75</v>
      </c>
      <c r="N1877">
        <f>VLOOKUP($J1877,'Product_Dim (2)'!$A$2:$G$101,7,FALSE)</f>
        <v>444</v>
      </c>
      <c r="O1877" t="s">
        <v>1777</v>
      </c>
      <c r="P1877" t="str">
        <f>VLOOKUP($O1877,'Store_Dim (2)'!$A$2:$E$21,2,FALSE)</f>
        <v>Thomas, Bridges and Harris</v>
      </c>
      <c r="Q1877" t="str">
        <f>VLOOKUP(Table6[[#This Row],[Store_ID]],Table4[],3,FALSE)</f>
        <v>North</v>
      </c>
      <c r="R1877" t="str">
        <f>VLOOKUP(Table6[[#This Row],[Store_ID]],Table4[],4,FALSE)</f>
        <v>Sabrinatown</v>
      </c>
      <c r="S1877" t="str">
        <f>VLOOKUP(Table6[[#This Row],[Store_ID]],Table4[],5,FALSE)</f>
        <v>Online</v>
      </c>
      <c r="T1877">
        <v>2</v>
      </c>
      <c r="U1877" s="6">
        <v>396.9</v>
      </c>
      <c r="V1877" s="10">
        <v>0.18</v>
      </c>
      <c r="W1877" t="s">
        <v>1809</v>
      </c>
      <c r="X1877" s="6">
        <v>650.91600000000005</v>
      </c>
      <c r="AE1877"/>
    </row>
    <row r="1878" spans="1:31" x14ac:dyDescent="0.25">
      <c r="A1878" t="s">
        <v>3685</v>
      </c>
      <c r="B1878" t="str">
        <f>VLOOKUP(Table6[[#This Row],[Customer_ID]],Table1[[Customer_ID]:[Name]],2,FALSE)</f>
        <v>April Phillips</v>
      </c>
      <c r="C1878" t="str">
        <f>VLOOKUP(Table6[[#This Row],[Customer_ID]],Table1[[Customer_ID]:[City]],5,FALSE)</f>
        <v>Lake Carolyn</v>
      </c>
      <c r="D1878">
        <f>VLOOKUP(Table6[[#This Row],[Customer_ID]],Table1[],3,FALSE)</f>
        <v>62</v>
      </c>
      <c r="E1878" t="str">
        <f>VLOOKUP(Table6[[#This Row],[Customer_ID]],Table1[],4,FALSE)</f>
        <v>Female</v>
      </c>
      <c r="F1878" t="str">
        <f>VLOOKUP(Table6[[#This Row],[Customer_ID]],Table1[],6,FALSE)</f>
        <v>Hawaii</v>
      </c>
      <c r="G1878" t="str">
        <f>VLOOKUP(Table6[[#This Row],[Customer_ID]],Table1[],8,FALSE)</f>
        <v>Platinum</v>
      </c>
      <c r="H1878" t="s">
        <v>1384</v>
      </c>
      <c r="I1878" s="16">
        <v>45731</v>
      </c>
      <c r="J1878" t="s">
        <v>1727</v>
      </c>
      <c r="K1878" t="str">
        <f>VLOOKUP($J1878,'Product_Dim (2)'!$A$2:$G$101,{3,4,5,6},FALSE)</f>
        <v>Electronics</v>
      </c>
      <c r="L1878" t="str">
        <f>VLOOKUP($J1878,'Product_Dim (2)'!$A$2:$G$101,{4,5,6},FALSE)</f>
        <v>Audio</v>
      </c>
      <c r="M1878" s="6">
        <f t="array" ref="M1878">VLOOKUP($J1878,'Product_Dim (2)'!$A$2:$G$101,{6},FALSE)</f>
        <v>431.67</v>
      </c>
      <c r="N1878">
        <f>VLOOKUP($J1878,'Product_Dim (2)'!$A$2:$G$101,7,FALSE)</f>
        <v>73</v>
      </c>
      <c r="O1878" t="s">
        <v>1744</v>
      </c>
      <c r="P1878" t="str">
        <f>VLOOKUP($O1878,'Store_Dim (2)'!$A$2:$E$21,2,FALSE)</f>
        <v>Black-Horn</v>
      </c>
      <c r="Q1878" t="str">
        <f>VLOOKUP(Table6[[#This Row],[Store_ID]],Table4[],3,FALSE)</f>
        <v>South</v>
      </c>
      <c r="R1878" t="str">
        <f>VLOOKUP(Table6[[#This Row],[Store_ID]],Table4[],4,FALSE)</f>
        <v>North Nancyview</v>
      </c>
      <c r="S1878" t="str">
        <f>VLOOKUP(Table6[[#This Row],[Store_ID]],Table4[],5,FALSE)</f>
        <v>Outlet</v>
      </c>
      <c r="T1878">
        <v>1</v>
      </c>
      <c r="U1878" s="6">
        <v>176.84</v>
      </c>
      <c r="V1878" s="10">
        <v>0.19</v>
      </c>
      <c r="W1878" t="s">
        <v>1807</v>
      </c>
      <c r="X1878" s="6">
        <v>143.24039999999999</v>
      </c>
      <c r="AE1878"/>
    </row>
    <row r="1879" spans="1:31" x14ac:dyDescent="0.25">
      <c r="A1879" t="s">
        <v>3686</v>
      </c>
      <c r="B1879" t="str">
        <f>VLOOKUP(Table6[[#This Row],[Customer_ID]],Table1[[Customer_ID]:[Name]],2,FALSE)</f>
        <v>Linda Kline</v>
      </c>
      <c r="C1879" t="str">
        <f>VLOOKUP(Table6[[#This Row],[Customer_ID]],Table1[[Customer_ID]:[City]],5,FALSE)</f>
        <v>Masseyland</v>
      </c>
      <c r="D1879">
        <f>VLOOKUP(Table6[[#This Row],[Customer_ID]],Table1[],3,FALSE)</f>
        <v>34</v>
      </c>
      <c r="E1879" t="str">
        <f>VLOOKUP(Table6[[#This Row],[Customer_ID]],Table1[],4,FALSE)</f>
        <v>Male</v>
      </c>
      <c r="F1879" t="str">
        <f>VLOOKUP(Table6[[#This Row],[Customer_ID]],Table1[],6,FALSE)</f>
        <v>Alaska</v>
      </c>
      <c r="G1879" t="str">
        <f>VLOOKUP(Table6[[#This Row],[Customer_ID]],Table1[],8,FALSE)</f>
        <v>Silver</v>
      </c>
      <c r="H1879" t="s">
        <v>805</v>
      </c>
      <c r="I1879" s="16">
        <v>45272</v>
      </c>
      <c r="J1879" t="s">
        <v>1583</v>
      </c>
      <c r="K1879" t="str">
        <f>VLOOKUP($J1879,'Product_Dim (2)'!$A$2:$G$101,{3,4,5,6},FALSE)</f>
        <v>Electronics</v>
      </c>
      <c r="L1879" t="str">
        <f>VLOOKUP($J1879,'Product_Dim (2)'!$A$2:$G$101,{4,5,6},FALSE)</f>
        <v>Audio</v>
      </c>
      <c r="M1879" s="6">
        <f t="array" ref="M1879">VLOOKUP($J1879,'Product_Dim (2)'!$A$2:$G$101,{6},FALSE)</f>
        <v>322.41000000000003</v>
      </c>
      <c r="N1879">
        <f>VLOOKUP($J1879,'Product_Dim (2)'!$A$2:$G$101,7,FALSE)</f>
        <v>213</v>
      </c>
      <c r="O1879" t="s">
        <v>1735</v>
      </c>
      <c r="P1879" t="str">
        <f>VLOOKUP($O1879,'Store_Dim (2)'!$A$2:$E$21,2,FALSE)</f>
        <v>Rivera-Warner</v>
      </c>
      <c r="Q1879" t="str">
        <f>VLOOKUP(Table6[[#This Row],[Store_ID]],Table4[],3,FALSE)</f>
        <v>East</v>
      </c>
      <c r="R1879" t="str">
        <f>VLOOKUP(Table6[[#This Row],[Store_ID]],Table4[],4,FALSE)</f>
        <v>Washingtonfurt</v>
      </c>
      <c r="S1879" t="str">
        <f>VLOOKUP(Table6[[#This Row],[Store_ID]],Table4[],5,FALSE)</f>
        <v>Flagship</v>
      </c>
      <c r="T1879">
        <v>2</v>
      </c>
      <c r="U1879" s="6">
        <v>614.21</v>
      </c>
      <c r="V1879" s="10">
        <v>0.11</v>
      </c>
      <c r="W1879" t="s">
        <v>1809</v>
      </c>
      <c r="X1879" s="6">
        <v>1093.2937999999999</v>
      </c>
      <c r="AE1879"/>
    </row>
    <row r="1880" spans="1:31" x14ac:dyDescent="0.25">
      <c r="A1880" t="s">
        <v>3687</v>
      </c>
      <c r="B1880" t="str">
        <f>VLOOKUP(Table6[[#This Row],[Customer_ID]],Table1[[Customer_ID]:[Name]],2,FALSE)</f>
        <v>Travis Holland</v>
      </c>
      <c r="C1880" t="str">
        <f>VLOOKUP(Table6[[#This Row],[Customer_ID]],Table1[[Customer_ID]:[City]],5,FALSE)</f>
        <v>Webstermouth</v>
      </c>
      <c r="D1880">
        <f>VLOOKUP(Table6[[#This Row],[Customer_ID]],Table1[],3,FALSE)</f>
        <v>38</v>
      </c>
      <c r="E1880" t="str">
        <f>VLOOKUP(Table6[[#This Row],[Customer_ID]],Table1[],4,FALSE)</f>
        <v>Male</v>
      </c>
      <c r="F1880" t="str">
        <f>VLOOKUP(Table6[[#This Row],[Customer_ID]],Table1[],6,FALSE)</f>
        <v>New Hampshire</v>
      </c>
      <c r="G1880" t="str">
        <f>VLOOKUP(Table6[[#This Row],[Customer_ID]],Table1[],8,FALSE)</f>
        <v>Bronze</v>
      </c>
      <c r="H1880" t="s">
        <v>376</v>
      </c>
      <c r="I1880" s="16">
        <v>45584</v>
      </c>
      <c r="J1880" t="s">
        <v>1534</v>
      </c>
      <c r="K1880" t="str">
        <f>VLOOKUP($J1880,'Product_Dim (2)'!$A$2:$G$101,{3,4,5,6},FALSE)</f>
        <v>Clothing</v>
      </c>
      <c r="L1880" t="str">
        <f>VLOOKUP($J1880,'Product_Dim (2)'!$A$2:$G$101,{4,5,6},FALSE)</f>
        <v>Outerwear</v>
      </c>
      <c r="M1880" s="6">
        <f t="array" ref="M1880">VLOOKUP($J1880,'Product_Dim (2)'!$A$2:$G$101,{6},FALSE)</f>
        <v>364.67</v>
      </c>
      <c r="N1880">
        <f>VLOOKUP($J1880,'Product_Dim (2)'!$A$2:$G$101,7,FALSE)</f>
        <v>452</v>
      </c>
      <c r="O1880" t="s">
        <v>1762</v>
      </c>
      <c r="P1880" t="str">
        <f>VLOOKUP($O1880,'Store_Dim (2)'!$A$2:$E$21,2,FALSE)</f>
        <v>Martinez-Mullins</v>
      </c>
      <c r="Q1880" t="str">
        <f>VLOOKUP(Table6[[#This Row],[Store_ID]],Table4[],3,FALSE)</f>
        <v>South</v>
      </c>
      <c r="R1880" t="str">
        <f>VLOOKUP(Table6[[#This Row],[Store_ID]],Table4[],4,FALSE)</f>
        <v>Williamsfurt</v>
      </c>
      <c r="S1880" t="str">
        <f>VLOOKUP(Table6[[#This Row],[Store_ID]],Table4[],5,FALSE)</f>
        <v>Online</v>
      </c>
      <c r="T1880">
        <v>3</v>
      </c>
      <c r="U1880" s="6">
        <v>604.66</v>
      </c>
      <c r="V1880" s="10">
        <v>0.18</v>
      </c>
      <c r="W1880" t="s">
        <v>1812</v>
      </c>
      <c r="X1880" s="6">
        <v>1487.4636</v>
      </c>
      <c r="AE1880"/>
    </row>
    <row r="1881" spans="1:31" x14ac:dyDescent="0.25">
      <c r="A1881" t="s">
        <v>3688</v>
      </c>
      <c r="B1881" t="str">
        <f>VLOOKUP(Table6[[#This Row],[Customer_ID]],Table1[[Customer_ID]:[Name]],2,FALSE)</f>
        <v>Traci Gonzalez</v>
      </c>
      <c r="C1881" t="str">
        <f>VLOOKUP(Table6[[#This Row],[Customer_ID]],Table1[[Customer_ID]:[City]],5,FALSE)</f>
        <v>Snyderfurt</v>
      </c>
      <c r="D1881">
        <f>VLOOKUP(Table6[[#This Row],[Customer_ID]],Table1[],3,FALSE)</f>
        <v>35</v>
      </c>
      <c r="E1881" t="str">
        <f>VLOOKUP(Table6[[#This Row],[Customer_ID]],Table1[],4,FALSE)</f>
        <v>Male</v>
      </c>
      <c r="F1881" t="str">
        <f>VLOOKUP(Table6[[#This Row],[Customer_ID]],Table1[],6,FALSE)</f>
        <v>New Mexico</v>
      </c>
      <c r="G1881" t="str">
        <f>VLOOKUP(Table6[[#This Row],[Customer_ID]],Table1[],8,FALSE)</f>
        <v>Silver</v>
      </c>
      <c r="H1881" t="s">
        <v>1513</v>
      </c>
      <c r="I1881" s="16">
        <v>45534</v>
      </c>
      <c r="J1881" t="s">
        <v>1532</v>
      </c>
      <c r="K1881" t="str">
        <f>VLOOKUP($J1881,'Product_Dim (2)'!$A$2:$G$101,{3,4,5,6},FALSE)</f>
        <v>Clothing</v>
      </c>
      <c r="L1881" t="str">
        <f>VLOOKUP($J1881,'Product_Dim (2)'!$A$2:$G$101,{4,5,6},FALSE)</f>
        <v>Outerwear</v>
      </c>
      <c r="M1881" s="6">
        <f t="array" ref="M1881">VLOOKUP($J1881,'Product_Dim (2)'!$A$2:$G$101,{6},FALSE)</f>
        <v>265.73266666666666</v>
      </c>
      <c r="N1881">
        <f>VLOOKUP($J1881,'Product_Dim (2)'!$A$2:$G$101,7,FALSE)</f>
        <v>352</v>
      </c>
      <c r="O1881" t="s">
        <v>1777</v>
      </c>
      <c r="P1881" t="str">
        <f>VLOOKUP($O1881,'Store_Dim (2)'!$A$2:$E$21,2,FALSE)</f>
        <v>Thomas, Bridges and Harris</v>
      </c>
      <c r="Q1881" t="str">
        <f>VLOOKUP(Table6[[#This Row],[Store_ID]],Table4[],3,FALSE)</f>
        <v>North</v>
      </c>
      <c r="R1881" t="str">
        <f>VLOOKUP(Table6[[#This Row],[Store_ID]],Table4[],4,FALSE)</f>
        <v>Sabrinatown</v>
      </c>
      <c r="S1881" t="str">
        <f>VLOOKUP(Table6[[#This Row],[Store_ID]],Table4[],5,FALSE)</f>
        <v>Online</v>
      </c>
      <c r="T1881">
        <v>3</v>
      </c>
      <c r="U1881" s="6">
        <v>24.29</v>
      </c>
      <c r="V1881" s="10">
        <v>0.12</v>
      </c>
      <c r="W1881" t="s">
        <v>1809</v>
      </c>
      <c r="X1881" s="6">
        <v>64.125600000000006</v>
      </c>
      <c r="AE1881"/>
    </row>
    <row r="1882" spans="1:31" x14ac:dyDescent="0.25">
      <c r="A1882" t="s">
        <v>3689</v>
      </c>
      <c r="B1882" t="str">
        <f>VLOOKUP(Table6[[#This Row],[Customer_ID]],Table1[[Customer_ID]:[Name]],2,FALSE)</f>
        <v>Joel Robinson</v>
      </c>
      <c r="C1882" t="str">
        <f>VLOOKUP(Table6[[#This Row],[Customer_ID]],Table1[[Customer_ID]:[City]],5,FALSE)</f>
        <v>Lake Danielport</v>
      </c>
      <c r="D1882">
        <f>VLOOKUP(Table6[[#This Row],[Customer_ID]],Table1[],3,FALSE)</f>
        <v>62</v>
      </c>
      <c r="E1882" t="str">
        <f>VLOOKUP(Table6[[#This Row],[Customer_ID]],Table1[],4,FALSE)</f>
        <v>Male</v>
      </c>
      <c r="F1882" t="str">
        <f>VLOOKUP(Table6[[#This Row],[Customer_ID]],Table1[],6,FALSE)</f>
        <v>Hawaii</v>
      </c>
      <c r="G1882" t="str">
        <f>VLOOKUP(Table6[[#This Row],[Customer_ID]],Table1[],8,FALSE)</f>
        <v>Platinum</v>
      </c>
      <c r="H1882" t="s">
        <v>414</v>
      </c>
      <c r="I1882" s="16">
        <v>45482</v>
      </c>
      <c r="J1882" t="s">
        <v>1657</v>
      </c>
      <c r="K1882" t="str">
        <f>VLOOKUP($J1882,'Product_Dim (2)'!$A$2:$G$101,{3,4,5,6},FALSE)</f>
        <v>Beauty</v>
      </c>
      <c r="L1882" t="str">
        <f>VLOOKUP($J1882,'Product_Dim (2)'!$A$2:$G$101,{4,5,6},FALSE)</f>
        <v>Skincare</v>
      </c>
      <c r="M1882" s="6">
        <f t="array" ref="M1882">VLOOKUP($J1882,'Product_Dim (2)'!$A$2:$G$101,{6},FALSE)</f>
        <v>266.86</v>
      </c>
      <c r="N1882">
        <f>VLOOKUP($J1882,'Product_Dim (2)'!$A$2:$G$101,7,FALSE)</f>
        <v>458</v>
      </c>
      <c r="O1882" t="s">
        <v>1775</v>
      </c>
      <c r="P1882" t="str">
        <f>VLOOKUP($O1882,'Store_Dim (2)'!$A$2:$E$21,2,FALSE)</f>
        <v>Aguirre-Keller</v>
      </c>
      <c r="Q1882" t="str">
        <f>VLOOKUP(Table6[[#This Row],[Store_ID]],Table4[],3,FALSE)</f>
        <v>South</v>
      </c>
      <c r="R1882" t="str">
        <f>VLOOKUP(Table6[[#This Row],[Store_ID]],Table4[],4,FALSE)</f>
        <v>Lake Michael</v>
      </c>
      <c r="S1882" t="str">
        <f>VLOOKUP(Table6[[#This Row],[Store_ID]],Table4[],5,FALSE)</f>
        <v>Online</v>
      </c>
      <c r="T1882">
        <v>1</v>
      </c>
      <c r="U1882" s="6">
        <v>503.95</v>
      </c>
      <c r="V1882" s="10">
        <v>0.24</v>
      </c>
      <c r="W1882" t="s">
        <v>1809</v>
      </c>
      <c r="X1882" s="6">
        <v>383.00200000000001</v>
      </c>
      <c r="AE1882"/>
    </row>
    <row r="1883" spans="1:31" x14ac:dyDescent="0.25">
      <c r="A1883" t="s">
        <v>3690</v>
      </c>
      <c r="B1883" t="str">
        <f>VLOOKUP(Table6[[#This Row],[Customer_ID]],Table1[[Customer_ID]:[Name]],2,FALSE)</f>
        <v>Casey Simpson</v>
      </c>
      <c r="C1883" t="str">
        <f>VLOOKUP(Table6[[#This Row],[Customer_ID]],Table1[[Customer_ID]:[City]],5,FALSE)</f>
        <v>West Mathewside</v>
      </c>
      <c r="D1883">
        <f>VLOOKUP(Table6[[#This Row],[Customer_ID]],Table1[],3,FALSE)</f>
        <v>54</v>
      </c>
      <c r="E1883" t="str">
        <f>VLOOKUP(Table6[[#This Row],[Customer_ID]],Table1[],4,FALSE)</f>
        <v>Male</v>
      </c>
      <c r="F1883" t="str">
        <f>VLOOKUP(Table6[[#This Row],[Customer_ID]],Table1[],6,FALSE)</f>
        <v>Mississippi</v>
      </c>
      <c r="G1883" t="str">
        <f>VLOOKUP(Table6[[#This Row],[Customer_ID]],Table1[],8,FALSE)</f>
        <v>Platinum</v>
      </c>
      <c r="H1883" t="s">
        <v>995</v>
      </c>
      <c r="I1883" s="16">
        <v>45475</v>
      </c>
      <c r="J1883" t="s">
        <v>1633</v>
      </c>
      <c r="K1883" t="str">
        <f>VLOOKUP($J1883,'Product_Dim (2)'!$A$2:$G$101,{3,4,5,6},FALSE)</f>
        <v>Electronics</v>
      </c>
      <c r="L1883" t="str">
        <f>VLOOKUP($J1883,'Product_Dim (2)'!$A$2:$G$101,{4,5,6},FALSE)</f>
        <v>Accessories</v>
      </c>
      <c r="M1883" s="6">
        <f t="array" ref="M1883">VLOOKUP($J1883,'Product_Dim (2)'!$A$2:$G$101,{6},FALSE)</f>
        <v>88.49</v>
      </c>
      <c r="N1883">
        <f>VLOOKUP($J1883,'Product_Dim (2)'!$A$2:$G$101,7,FALSE)</f>
        <v>246</v>
      </c>
      <c r="O1883" t="s">
        <v>1782</v>
      </c>
      <c r="P1883" t="str">
        <f>VLOOKUP($O1883,'Store_Dim (2)'!$A$2:$E$21,2,FALSE)</f>
        <v>Mcdonald Inc</v>
      </c>
      <c r="Q1883" t="str">
        <f>VLOOKUP(Table6[[#This Row],[Store_ID]],Table4[],3,FALSE)</f>
        <v>South</v>
      </c>
      <c r="R1883" t="str">
        <f>VLOOKUP(Table6[[#This Row],[Store_ID]],Table4[],4,FALSE)</f>
        <v>Christopherland</v>
      </c>
      <c r="S1883" t="str">
        <f>VLOOKUP(Table6[[#This Row],[Store_ID]],Table4[],5,FALSE)</f>
        <v>Outlet</v>
      </c>
      <c r="T1883">
        <v>4</v>
      </c>
      <c r="U1883" s="6">
        <v>860.78</v>
      </c>
      <c r="V1883" s="10">
        <v>0.03</v>
      </c>
      <c r="W1883" t="s">
        <v>1807</v>
      </c>
      <c r="X1883" s="6">
        <v>3339.8263999999999</v>
      </c>
      <c r="AE1883"/>
    </row>
    <row r="1884" spans="1:31" x14ac:dyDescent="0.25">
      <c r="A1884" t="s">
        <v>3691</v>
      </c>
      <c r="B1884" t="str">
        <f>VLOOKUP(Table6[[#This Row],[Customer_ID]],Table1[[Customer_ID]:[Name]],2,FALSE)</f>
        <v>Andrea Jacobs</v>
      </c>
      <c r="C1884" t="str">
        <f>VLOOKUP(Table6[[#This Row],[Customer_ID]],Table1[[Customer_ID]:[City]],5,FALSE)</f>
        <v>Christopherland</v>
      </c>
      <c r="D1884">
        <f>VLOOKUP(Table6[[#This Row],[Customer_ID]],Table1[],3,FALSE)</f>
        <v>45</v>
      </c>
      <c r="E1884" t="str">
        <f>VLOOKUP(Table6[[#This Row],[Customer_ID]],Table1[],4,FALSE)</f>
        <v>Female</v>
      </c>
      <c r="F1884" t="str">
        <f>VLOOKUP(Table6[[#This Row],[Customer_ID]],Table1[],6,FALSE)</f>
        <v>Minnesota</v>
      </c>
      <c r="G1884" t="str">
        <f>VLOOKUP(Table6[[#This Row],[Customer_ID]],Table1[],8,FALSE)</f>
        <v>Platinum</v>
      </c>
      <c r="H1884" t="s">
        <v>640</v>
      </c>
      <c r="I1884" s="16">
        <v>45234</v>
      </c>
      <c r="J1884" t="s">
        <v>1615</v>
      </c>
      <c r="K1884" t="str">
        <f>VLOOKUP($J1884,'Product_Dim (2)'!$A$2:$G$101,{3,4,5,6},FALSE)</f>
        <v>Electronics</v>
      </c>
      <c r="L1884" t="str">
        <f>VLOOKUP($J1884,'Product_Dim (2)'!$A$2:$G$101,{4,5,6},FALSE)</f>
        <v>Accessories</v>
      </c>
      <c r="M1884" s="6">
        <f t="array" ref="M1884">VLOOKUP($J1884,'Product_Dim (2)'!$A$2:$G$101,{6},FALSE)</f>
        <v>450.71</v>
      </c>
      <c r="N1884">
        <f>VLOOKUP($J1884,'Product_Dim (2)'!$A$2:$G$101,7,FALSE)</f>
        <v>389</v>
      </c>
      <c r="O1884" t="s">
        <v>1749</v>
      </c>
      <c r="P1884" t="str">
        <f>VLOOKUP($O1884,'Store_Dim (2)'!$A$2:$E$21,2,FALSE)</f>
        <v>Johnson-Wright</v>
      </c>
      <c r="Q1884" t="str">
        <f>VLOOKUP(Table6[[#This Row],[Store_ID]],Table4[],3,FALSE)</f>
        <v>North</v>
      </c>
      <c r="R1884" t="str">
        <f>VLOOKUP(Table6[[#This Row],[Store_ID]],Table4[],4,FALSE)</f>
        <v>Hoodberg</v>
      </c>
      <c r="S1884" t="str">
        <f>VLOOKUP(Table6[[#This Row],[Store_ID]],Table4[],5,FALSE)</f>
        <v>Outlet</v>
      </c>
      <c r="T1884">
        <v>3</v>
      </c>
      <c r="U1884" s="6">
        <v>41.97</v>
      </c>
      <c r="V1884" s="10">
        <v>0.03</v>
      </c>
      <c r="W1884" t="s">
        <v>1812</v>
      </c>
      <c r="X1884" s="6">
        <v>122.1327</v>
      </c>
      <c r="AE1884"/>
    </row>
    <row r="1885" spans="1:31" x14ac:dyDescent="0.25">
      <c r="A1885" t="s">
        <v>3692</v>
      </c>
      <c r="B1885" t="str">
        <f>VLOOKUP(Table6[[#This Row],[Customer_ID]],Table1[[Customer_ID]:[Name]],2,FALSE)</f>
        <v>Robert Jones Dds</v>
      </c>
      <c r="C1885" t="str">
        <f>VLOOKUP(Table6[[#This Row],[Customer_ID]],Table1[[Customer_ID]:[City]],5,FALSE)</f>
        <v>Tristanton</v>
      </c>
      <c r="D1885">
        <f>VLOOKUP(Table6[[#This Row],[Customer_ID]],Table1[],3,FALSE)</f>
        <v>25</v>
      </c>
      <c r="E1885" t="str">
        <f>VLOOKUP(Table6[[#This Row],[Customer_ID]],Table1[],4,FALSE)</f>
        <v>Male</v>
      </c>
      <c r="F1885" t="str">
        <f>VLOOKUP(Table6[[#This Row],[Customer_ID]],Table1[],6,FALSE)</f>
        <v>Oklahoma</v>
      </c>
      <c r="G1885" t="str">
        <f>VLOOKUP(Table6[[#This Row],[Customer_ID]],Table1[],8,FALSE)</f>
        <v>Platinum</v>
      </c>
      <c r="H1885" t="s">
        <v>134</v>
      </c>
      <c r="I1885" s="16">
        <v>45397</v>
      </c>
      <c r="J1885" t="s">
        <v>1561</v>
      </c>
      <c r="K1885" t="str">
        <f>VLOOKUP($J1885,'Product_Dim (2)'!$A$2:$G$101,{3,4,5,6},FALSE)</f>
        <v>Electronics</v>
      </c>
      <c r="L1885" t="str">
        <f>VLOOKUP($J1885,'Product_Dim (2)'!$A$2:$G$101,{4,5,6},FALSE)</f>
        <v>Appliances</v>
      </c>
      <c r="M1885" s="6">
        <f t="array" ref="M1885">VLOOKUP($J1885,'Product_Dim (2)'!$A$2:$G$101,{6},FALSE)</f>
        <v>465.34</v>
      </c>
      <c r="N1885">
        <f>VLOOKUP($J1885,'Product_Dim (2)'!$A$2:$G$101,7,FALSE)</f>
        <v>301</v>
      </c>
      <c r="O1885" t="s">
        <v>1756</v>
      </c>
      <c r="P1885" t="str">
        <f>VLOOKUP($O1885,'Store_Dim (2)'!$A$2:$E$21,2,FALSE)</f>
        <v>Gray Ltd</v>
      </c>
      <c r="Q1885" t="str">
        <f>VLOOKUP(Table6[[#This Row],[Store_ID]],Table4[],3,FALSE)</f>
        <v>North</v>
      </c>
      <c r="R1885" t="str">
        <f>VLOOKUP(Table6[[#This Row],[Store_ID]],Table4[],4,FALSE)</f>
        <v>New Michaelchester</v>
      </c>
      <c r="S1885" t="str">
        <f>VLOOKUP(Table6[[#This Row],[Store_ID]],Table4[],5,FALSE)</f>
        <v>Outlet</v>
      </c>
      <c r="T1885">
        <v>1</v>
      </c>
      <c r="U1885" s="6">
        <v>649.59</v>
      </c>
      <c r="V1885" s="10">
        <v>0.12</v>
      </c>
      <c r="W1885" t="s">
        <v>1812</v>
      </c>
      <c r="X1885" s="6">
        <v>571.63920000000007</v>
      </c>
      <c r="AE1885"/>
    </row>
    <row r="1886" spans="1:31" x14ac:dyDescent="0.25">
      <c r="A1886" t="s">
        <v>3693</v>
      </c>
      <c r="B1886" t="str">
        <f>VLOOKUP(Table6[[#This Row],[Customer_ID]],Table1[[Customer_ID]:[Name]],2,FALSE)</f>
        <v>Sharon Brown</v>
      </c>
      <c r="C1886" t="str">
        <f>VLOOKUP(Table6[[#This Row],[Customer_ID]],Table1[[Customer_ID]:[City]],5,FALSE)</f>
        <v>East Andrea</v>
      </c>
      <c r="D1886">
        <f>VLOOKUP(Table6[[#This Row],[Customer_ID]],Table1[],3,FALSE)</f>
        <v>37</v>
      </c>
      <c r="E1886" t="str">
        <f>VLOOKUP(Table6[[#This Row],[Customer_ID]],Table1[],4,FALSE)</f>
        <v>Female</v>
      </c>
      <c r="F1886" t="str">
        <f>VLOOKUP(Table6[[#This Row],[Customer_ID]],Table1[],6,FALSE)</f>
        <v>Michigan</v>
      </c>
      <c r="G1886" t="str">
        <f>VLOOKUP(Table6[[#This Row],[Customer_ID]],Table1[],8,FALSE)</f>
        <v>Gold</v>
      </c>
      <c r="H1886" t="s">
        <v>199</v>
      </c>
      <c r="I1886" s="16">
        <v>45502</v>
      </c>
      <c r="J1886" t="s">
        <v>1657</v>
      </c>
      <c r="K1886" t="str">
        <f>VLOOKUP($J1886,'Product_Dim (2)'!$A$2:$G$101,{3,4,5,6},FALSE)</f>
        <v>Beauty</v>
      </c>
      <c r="L1886" t="str">
        <f>VLOOKUP($J1886,'Product_Dim (2)'!$A$2:$G$101,{4,5,6},FALSE)</f>
        <v>Skincare</v>
      </c>
      <c r="M1886" s="6">
        <f t="array" ref="M1886">VLOOKUP($J1886,'Product_Dim (2)'!$A$2:$G$101,{6},FALSE)</f>
        <v>266.86</v>
      </c>
      <c r="N1886">
        <f>VLOOKUP($J1886,'Product_Dim (2)'!$A$2:$G$101,7,FALSE)</f>
        <v>458</v>
      </c>
      <c r="O1886" t="s">
        <v>1769</v>
      </c>
      <c r="P1886" t="str">
        <f>VLOOKUP($O1886,'Store_Dim (2)'!$A$2:$E$21,2,FALSE)</f>
        <v>Moore, Padilla and Butler</v>
      </c>
      <c r="Q1886" t="str">
        <f>VLOOKUP(Table6[[#This Row],[Store_ID]],Table4[],3,FALSE)</f>
        <v>South</v>
      </c>
      <c r="R1886" t="str">
        <f>VLOOKUP(Table6[[#This Row],[Store_ID]],Table4[],4,FALSE)</f>
        <v>East Johnstad</v>
      </c>
      <c r="S1886" t="str">
        <f>VLOOKUP(Table6[[#This Row],[Store_ID]],Table4[],5,FALSE)</f>
        <v>Flagship</v>
      </c>
      <c r="T1886">
        <v>2</v>
      </c>
      <c r="U1886" s="6">
        <v>386.09</v>
      </c>
      <c r="V1886" s="10">
        <v>0.19</v>
      </c>
      <c r="W1886" t="s">
        <v>1809</v>
      </c>
      <c r="X1886" s="6">
        <v>625.46579999999994</v>
      </c>
      <c r="AE1886"/>
    </row>
    <row r="1887" spans="1:31" x14ac:dyDescent="0.25">
      <c r="A1887" t="s">
        <v>3694</v>
      </c>
      <c r="B1887" t="str">
        <f>VLOOKUP(Table6[[#This Row],[Customer_ID]],Table1[[Customer_ID]:[Name]],2,FALSE)</f>
        <v>Sheila Wilson</v>
      </c>
      <c r="C1887" t="str">
        <f>VLOOKUP(Table6[[#This Row],[Customer_ID]],Table1[[Customer_ID]:[City]],5,FALSE)</f>
        <v>South Dustin</v>
      </c>
      <c r="D1887">
        <f>VLOOKUP(Table6[[#This Row],[Customer_ID]],Table1[],3,FALSE)</f>
        <v>35</v>
      </c>
      <c r="E1887" t="str">
        <f>VLOOKUP(Table6[[#This Row],[Customer_ID]],Table1[],4,FALSE)</f>
        <v>Male</v>
      </c>
      <c r="F1887" t="str">
        <f>VLOOKUP(Table6[[#This Row],[Customer_ID]],Table1[],6,FALSE)</f>
        <v>Tennessee</v>
      </c>
      <c r="G1887" t="str">
        <f>VLOOKUP(Table6[[#This Row],[Customer_ID]],Table1[],8,FALSE)</f>
        <v>Silver</v>
      </c>
      <c r="H1887" t="s">
        <v>348</v>
      </c>
      <c r="I1887" s="16">
        <v>45644</v>
      </c>
      <c r="J1887" t="s">
        <v>1633</v>
      </c>
      <c r="K1887" t="str">
        <f>VLOOKUP($J1887,'Product_Dim (2)'!$A$2:$G$101,{3,4,5,6},FALSE)</f>
        <v>Electronics</v>
      </c>
      <c r="L1887" t="str">
        <f>VLOOKUP($J1887,'Product_Dim (2)'!$A$2:$G$101,{4,5,6},FALSE)</f>
        <v>Accessories</v>
      </c>
      <c r="M1887" s="6">
        <f t="array" ref="M1887">VLOOKUP($J1887,'Product_Dim (2)'!$A$2:$G$101,{6},FALSE)</f>
        <v>88.49</v>
      </c>
      <c r="N1887">
        <f>VLOOKUP($J1887,'Product_Dim (2)'!$A$2:$G$101,7,FALSE)</f>
        <v>246</v>
      </c>
      <c r="O1887" t="s">
        <v>1777</v>
      </c>
      <c r="P1887" t="str">
        <f>VLOOKUP($O1887,'Store_Dim (2)'!$A$2:$E$21,2,FALSE)</f>
        <v>Thomas, Bridges and Harris</v>
      </c>
      <c r="Q1887" t="str">
        <f>VLOOKUP(Table6[[#This Row],[Store_ID]],Table4[],3,FALSE)</f>
        <v>North</v>
      </c>
      <c r="R1887" t="str">
        <f>VLOOKUP(Table6[[#This Row],[Store_ID]],Table4[],4,FALSE)</f>
        <v>Sabrinatown</v>
      </c>
      <c r="S1887" t="str">
        <f>VLOOKUP(Table6[[#This Row],[Store_ID]],Table4[],5,FALSE)</f>
        <v>Online</v>
      </c>
      <c r="T1887">
        <v>1</v>
      </c>
      <c r="U1887" s="6">
        <v>891.62</v>
      </c>
      <c r="V1887" s="10">
        <v>0.06</v>
      </c>
      <c r="W1887" t="s">
        <v>1809</v>
      </c>
      <c r="X1887" s="6">
        <v>838.12279999999998</v>
      </c>
      <c r="AE1887"/>
    </row>
    <row r="1888" spans="1:31" x14ac:dyDescent="0.25">
      <c r="A1888" t="s">
        <v>3695</v>
      </c>
      <c r="B1888" t="str">
        <f>VLOOKUP(Table6[[#This Row],[Customer_ID]],Table1[[Customer_ID]:[Name]],2,FALSE)</f>
        <v>Erika Padilla</v>
      </c>
      <c r="C1888" t="str">
        <f>VLOOKUP(Table6[[#This Row],[Customer_ID]],Table1[[Customer_ID]:[City]],5,FALSE)</f>
        <v>Andrewsland</v>
      </c>
      <c r="D1888">
        <f>VLOOKUP(Table6[[#This Row],[Customer_ID]],Table1[],3,FALSE)</f>
        <v>50</v>
      </c>
      <c r="E1888" t="str">
        <f>VLOOKUP(Table6[[#This Row],[Customer_ID]],Table1[],4,FALSE)</f>
        <v>Male</v>
      </c>
      <c r="F1888" t="str">
        <f>VLOOKUP(Table6[[#This Row],[Customer_ID]],Table1[],6,FALSE)</f>
        <v>Alabama</v>
      </c>
      <c r="G1888" t="str">
        <f>VLOOKUP(Table6[[#This Row],[Customer_ID]],Table1[],8,FALSE)</f>
        <v>Silver</v>
      </c>
      <c r="H1888" t="s">
        <v>1177</v>
      </c>
      <c r="I1888" s="16">
        <v>45617</v>
      </c>
      <c r="J1888" t="s">
        <v>1659</v>
      </c>
      <c r="K1888" t="str">
        <f>VLOOKUP($J1888,'Product_Dim (2)'!$A$2:$G$101,{3,4,5,6},FALSE)</f>
        <v>Beauty</v>
      </c>
      <c r="L1888" t="str">
        <f>VLOOKUP($J1888,'Product_Dim (2)'!$A$2:$G$101,{4,5,6},FALSE)</f>
        <v>Makeup</v>
      </c>
      <c r="M1888" s="6">
        <f t="array" ref="M1888">VLOOKUP($J1888,'Product_Dim (2)'!$A$2:$G$101,{6},FALSE)</f>
        <v>299.11</v>
      </c>
      <c r="N1888">
        <f>VLOOKUP($J1888,'Product_Dim (2)'!$A$2:$G$101,7,FALSE)</f>
        <v>118</v>
      </c>
      <c r="O1888" t="s">
        <v>1784</v>
      </c>
      <c r="P1888" t="str">
        <f>VLOOKUP($O1888,'Store_Dim (2)'!$A$2:$E$21,2,FALSE)</f>
        <v>Shelton PLC</v>
      </c>
      <c r="Q1888" t="str">
        <f>VLOOKUP(Table6[[#This Row],[Store_ID]],Table4[],3,FALSE)</f>
        <v>North</v>
      </c>
      <c r="R1888" t="str">
        <f>VLOOKUP(Table6[[#This Row],[Store_ID]],Table4[],4,FALSE)</f>
        <v>East Jenniferstad</v>
      </c>
      <c r="S1888" t="str">
        <f>VLOOKUP(Table6[[#This Row],[Store_ID]],Table4[],5,FALSE)</f>
        <v>Flagship</v>
      </c>
      <c r="T1888">
        <v>2</v>
      </c>
      <c r="U1888" s="6">
        <v>558.9</v>
      </c>
      <c r="V1888" s="10">
        <v>0.05</v>
      </c>
      <c r="W1888" t="s">
        <v>1812</v>
      </c>
      <c r="X1888" s="6">
        <v>1061.9100000000001</v>
      </c>
      <c r="AE1888"/>
    </row>
    <row r="1889" spans="1:31" x14ac:dyDescent="0.25">
      <c r="A1889" t="s">
        <v>3696</v>
      </c>
      <c r="B1889" t="str">
        <f>VLOOKUP(Table6[[#This Row],[Customer_ID]],Table1[[Customer_ID]:[Name]],2,FALSE)</f>
        <v>Michael Greene</v>
      </c>
      <c r="C1889" t="str">
        <f>VLOOKUP(Table6[[#This Row],[Customer_ID]],Table1[[Customer_ID]:[City]],5,FALSE)</f>
        <v>Port Saramouth</v>
      </c>
      <c r="D1889">
        <f>VLOOKUP(Table6[[#This Row],[Customer_ID]],Table1[],3,FALSE)</f>
        <v>52</v>
      </c>
      <c r="E1889" t="str">
        <f>VLOOKUP(Table6[[#This Row],[Customer_ID]],Table1[],4,FALSE)</f>
        <v>Female</v>
      </c>
      <c r="F1889" t="str">
        <f>VLOOKUP(Table6[[#This Row],[Customer_ID]],Table1[],6,FALSE)</f>
        <v>Wisconsin</v>
      </c>
      <c r="G1889" t="str">
        <f>VLOOKUP(Table6[[#This Row],[Customer_ID]],Table1[],8,FALSE)</f>
        <v>Silver</v>
      </c>
      <c r="H1889" t="s">
        <v>1092</v>
      </c>
      <c r="I1889" s="16">
        <v>45797</v>
      </c>
      <c r="J1889" t="s">
        <v>1529</v>
      </c>
      <c r="K1889" t="str">
        <f>VLOOKUP($J1889,'Product_Dim (2)'!$A$2:$G$101,{3,4,5,6},FALSE)</f>
        <v>Clothing</v>
      </c>
      <c r="L1889" t="str">
        <f>VLOOKUP($J1889,'Product_Dim (2)'!$A$2:$G$101,{4,5,6},FALSE)</f>
        <v>Tops</v>
      </c>
      <c r="M1889" s="6">
        <f t="array" ref="M1889">VLOOKUP($J1889,'Product_Dim (2)'!$A$2:$G$101,{6},FALSE)</f>
        <v>342.56</v>
      </c>
      <c r="N1889">
        <f>VLOOKUP($J1889,'Product_Dim (2)'!$A$2:$G$101,7,FALSE)</f>
        <v>181</v>
      </c>
      <c r="O1889" t="s">
        <v>1749</v>
      </c>
      <c r="P1889" t="str">
        <f>VLOOKUP($O1889,'Store_Dim (2)'!$A$2:$E$21,2,FALSE)</f>
        <v>Johnson-Wright</v>
      </c>
      <c r="Q1889" t="str">
        <f>VLOOKUP(Table6[[#This Row],[Store_ID]],Table4[],3,FALSE)</f>
        <v>North</v>
      </c>
      <c r="R1889" t="str">
        <f>VLOOKUP(Table6[[#This Row],[Store_ID]],Table4[],4,FALSE)</f>
        <v>Hoodberg</v>
      </c>
      <c r="S1889" t="str">
        <f>VLOOKUP(Table6[[#This Row],[Store_ID]],Table4[],5,FALSE)</f>
        <v>Outlet</v>
      </c>
      <c r="T1889">
        <v>2</v>
      </c>
      <c r="U1889" s="6">
        <v>99.04</v>
      </c>
      <c r="V1889" s="10">
        <v>0.26</v>
      </c>
      <c r="W1889" t="s">
        <v>1812</v>
      </c>
      <c r="X1889" s="6">
        <v>146.57919999999999</v>
      </c>
      <c r="AE1889"/>
    </row>
    <row r="1890" spans="1:31" x14ac:dyDescent="0.25">
      <c r="A1890" t="s">
        <v>3697</v>
      </c>
      <c r="B1890" t="str">
        <f>VLOOKUP(Table6[[#This Row],[Customer_ID]],Table1[[Customer_ID]:[Name]],2,FALSE)</f>
        <v>James Powell</v>
      </c>
      <c r="C1890" t="str">
        <f>VLOOKUP(Table6[[#This Row],[Customer_ID]],Table1[[Customer_ID]:[City]],5,FALSE)</f>
        <v>West Beverlymouth</v>
      </c>
      <c r="D1890">
        <f>VLOOKUP(Table6[[#This Row],[Customer_ID]],Table1[],3,FALSE)</f>
        <v>40</v>
      </c>
      <c r="E1890" t="str">
        <f>VLOOKUP(Table6[[#This Row],[Customer_ID]],Table1[],4,FALSE)</f>
        <v>Female</v>
      </c>
      <c r="F1890" t="str">
        <f>VLOOKUP(Table6[[#This Row],[Customer_ID]],Table1[],6,FALSE)</f>
        <v>Missouri</v>
      </c>
      <c r="G1890" t="str">
        <f>VLOOKUP(Table6[[#This Row],[Customer_ID]],Table1[],8,FALSE)</f>
        <v>Bronze</v>
      </c>
      <c r="H1890" t="s">
        <v>914</v>
      </c>
      <c r="I1890" s="16">
        <v>45740</v>
      </c>
      <c r="J1890" t="s">
        <v>1534</v>
      </c>
      <c r="K1890" t="str">
        <f>VLOOKUP($J1890,'Product_Dim (2)'!$A$2:$G$101,{3,4,5,6},FALSE)</f>
        <v>Clothing</v>
      </c>
      <c r="L1890" t="str">
        <f>VLOOKUP($J1890,'Product_Dim (2)'!$A$2:$G$101,{4,5,6},FALSE)</f>
        <v>Outerwear</v>
      </c>
      <c r="M1890" s="6">
        <f t="array" ref="M1890">VLOOKUP($J1890,'Product_Dim (2)'!$A$2:$G$101,{6},FALSE)</f>
        <v>364.67</v>
      </c>
      <c r="N1890">
        <f>VLOOKUP($J1890,'Product_Dim (2)'!$A$2:$G$101,7,FALSE)</f>
        <v>452</v>
      </c>
      <c r="O1890" t="s">
        <v>1765</v>
      </c>
      <c r="P1890" t="str">
        <f>VLOOKUP($O1890,'Store_Dim (2)'!$A$2:$E$21,2,FALSE)</f>
        <v>Bean, Jones and Park</v>
      </c>
      <c r="Q1890" t="str">
        <f>VLOOKUP(Table6[[#This Row],[Store_ID]],Table4[],3,FALSE)</f>
        <v>West</v>
      </c>
      <c r="R1890" t="str">
        <f>VLOOKUP(Table6[[#This Row],[Store_ID]],Table4[],4,FALSE)</f>
        <v>Thompsonborough</v>
      </c>
      <c r="S1890" t="str">
        <f>VLOOKUP(Table6[[#This Row],[Store_ID]],Table4[],5,FALSE)</f>
        <v>Online</v>
      </c>
      <c r="T1890">
        <v>4</v>
      </c>
      <c r="U1890" s="6">
        <v>625.13</v>
      </c>
      <c r="V1890" s="10">
        <v>0.06</v>
      </c>
      <c r="W1890" t="s">
        <v>1807</v>
      </c>
      <c r="X1890" s="6">
        <v>2350.4888000000001</v>
      </c>
      <c r="AE1890"/>
    </row>
    <row r="1891" spans="1:31" x14ac:dyDescent="0.25">
      <c r="A1891" t="s">
        <v>3698</v>
      </c>
      <c r="B1891" t="str">
        <f>VLOOKUP(Table6[[#This Row],[Customer_ID]],Table1[[Customer_ID]:[Name]],2,FALSE)</f>
        <v>Thomas Phillips</v>
      </c>
      <c r="C1891" t="str">
        <f>VLOOKUP(Table6[[#This Row],[Customer_ID]],Table1[[Customer_ID]:[City]],5,FALSE)</f>
        <v>Luisfurt</v>
      </c>
      <c r="D1891">
        <f>VLOOKUP(Table6[[#This Row],[Customer_ID]],Table1[],3,FALSE)</f>
        <v>20</v>
      </c>
      <c r="E1891" t="str">
        <f>VLOOKUP(Table6[[#This Row],[Customer_ID]],Table1[],4,FALSE)</f>
        <v>Female</v>
      </c>
      <c r="F1891" t="str">
        <f>VLOOKUP(Table6[[#This Row],[Customer_ID]],Table1[],6,FALSE)</f>
        <v>Georgia</v>
      </c>
      <c r="G1891" t="str">
        <f>VLOOKUP(Table6[[#This Row],[Customer_ID]],Table1[],8,FALSE)</f>
        <v>Gold</v>
      </c>
      <c r="H1891" t="s">
        <v>143</v>
      </c>
      <c r="I1891" s="16">
        <v>45824</v>
      </c>
      <c r="J1891" t="s">
        <v>1611</v>
      </c>
      <c r="K1891" t="str">
        <f>VLOOKUP($J1891,'Product_Dim (2)'!$A$2:$G$101,{3,4,5,6},FALSE)</f>
        <v>Electronics</v>
      </c>
      <c r="L1891" t="str">
        <f>VLOOKUP($J1891,'Product_Dim (2)'!$A$2:$G$101,{4,5,6},FALSE)</f>
        <v>Audio</v>
      </c>
      <c r="M1891" s="6">
        <f t="array" ref="M1891">VLOOKUP($J1891,'Product_Dim (2)'!$A$2:$G$101,{6},FALSE)</f>
        <v>38.520000000000003</v>
      </c>
      <c r="N1891">
        <f>VLOOKUP($J1891,'Product_Dim (2)'!$A$2:$G$101,7,FALSE)</f>
        <v>378</v>
      </c>
      <c r="O1891" t="s">
        <v>1793</v>
      </c>
      <c r="P1891" t="str">
        <f>VLOOKUP($O1891,'Store_Dim (2)'!$A$2:$E$21,2,FALSE)</f>
        <v>Guerrero-Schmitt</v>
      </c>
      <c r="Q1891" t="str">
        <f>VLOOKUP(Table6[[#This Row],[Store_ID]],Table4[],3,FALSE)</f>
        <v>East</v>
      </c>
      <c r="R1891" t="str">
        <f>VLOOKUP(Table6[[#This Row],[Store_ID]],Table4[],4,FALSE)</f>
        <v>East Stevechester</v>
      </c>
      <c r="S1891" t="str">
        <f>VLOOKUP(Table6[[#This Row],[Store_ID]],Table4[],5,FALSE)</f>
        <v>Flagship</v>
      </c>
      <c r="T1891">
        <v>4</v>
      </c>
      <c r="U1891" s="6">
        <v>38.380000000000003</v>
      </c>
      <c r="V1891" s="10">
        <v>0.16</v>
      </c>
      <c r="W1891" t="s">
        <v>1812</v>
      </c>
      <c r="X1891" s="6">
        <v>128.95679999999999</v>
      </c>
      <c r="AE1891"/>
    </row>
    <row r="1892" spans="1:31" x14ac:dyDescent="0.25">
      <c r="A1892" t="s">
        <v>3699</v>
      </c>
      <c r="B1892" t="str">
        <f>VLOOKUP(Table6[[#This Row],[Customer_ID]],Table1[[Customer_ID]:[Name]],2,FALSE)</f>
        <v>Darrell Miller</v>
      </c>
      <c r="C1892" t="str">
        <f>VLOOKUP(Table6[[#This Row],[Customer_ID]],Table1[[Customer_ID]:[City]],5,FALSE)</f>
        <v>Port Carol</v>
      </c>
      <c r="D1892">
        <f>VLOOKUP(Table6[[#This Row],[Customer_ID]],Table1[],3,FALSE)</f>
        <v>59</v>
      </c>
      <c r="E1892" t="str">
        <f>VLOOKUP(Table6[[#This Row],[Customer_ID]],Table1[],4,FALSE)</f>
        <v>Female</v>
      </c>
      <c r="F1892" t="str">
        <f>VLOOKUP(Table6[[#This Row],[Customer_ID]],Table1[],6,FALSE)</f>
        <v>Florida</v>
      </c>
      <c r="G1892" t="str">
        <f>VLOOKUP(Table6[[#This Row],[Customer_ID]],Table1[],8,FALSE)</f>
        <v>Platinum</v>
      </c>
      <c r="H1892" t="s">
        <v>1496</v>
      </c>
      <c r="I1892" s="16">
        <v>45404</v>
      </c>
      <c r="J1892" t="s">
        <v>1719</v>
      </c>
      <c r="K1892" t="str">
        <f>VLOOKUP($J1892,'Product_Dim (2)'!$A$2:$G$101,{3,4,5,6},FALSE)</f>
        <v>Beauty</v>
      </c>
      <c r="L1892" t="str">
        <f>VLOOKUP($J1892,'Product_Dim (2)'!$A$2:$G$101,{4,5,6},FALSE)</f>
        <v>Skincare</v>
      </c>
      <c r="M1892" s="6">
        <f t="array" ref="M1892">VLOOKUP($J1892,'Product_Dim (2)'!$A$2:$G$101,{6},FALSE)</f>
        <v>358.47</v>
      </c>
      <c r="N1892">
        <f>VLOOKUP($J1892,'Product_Dim (2)'!$A$2:$G$101,7,FALSE)</f>
        <v>213</v>
      </c>
      <c r="O1892" t="s">
        <v>1772</v>
      </c>
      <c r="P1892" t="str">
        <f>VLOOKUP($O1892,'Store_Dim (2)'!$A$2:$E$21,2,FALSE)</f>
        <v>Hill, Wagner and Ballard</v>
      </c>
      <c r="Q1892" t="str">
        <f>VLOOKUP(Table6[[#This Row],[Store_ID]],Table4[],3,FALSE)</f>
        <v>East</v>
      </c>
      <c r="R1892" t="str">
        <f>VLOOKUP(Table6[[#This Row],[Store_ID]],Table4[],4,FALSE)</f>
        <v>East Davidville</v>
      </c>
      <c r="S1892" t="str">
        <f>VLOOKUP(Table6[[#This Row],[Store_ID]],Table4[],5,FALSE)</f>
        <v>Online</v>
      </c>
      <c r="T1892">
        <v>4</v>
      </c>
      <c r="U1892" s="6">
        <v>731.72</v>
      </c>
      <c r="V1892" s="10">
        <v>0.22</v>
      </c>
      <c r="W1892" t="s">
        <v>1812</v>
      </c>
      <c r="X1892" s="6">
        <v>2282.9663999999998</v>
      </c>
      <c r="AE1892"/>
    </row>
    <row r="1893" spans="1:31" x14ac:dyDescent="0.25">
      <c r="A1893" t="s">
        <v>3700</v>
      </c>
      <c r="B1893" t="str">
        <f>VLOOKUP(Table6[[#This Row],[Customer_ID]],Table1[[Customer_ID]:[Name]],2,FALSE)</f>
        <v>Christina Robertson</v>
      </c>
      <c r="C1893" t="str">
        <f>VLOOKUP(Table6[[#This Row],[Customer_ID]],Table1[[Customer_ID]:[City]],5,FALSE)</f>
        <v>Hubbardborough</v>
      </c>
      <c r="D1893">
        <f>VLOOKUP(Table6[[#This Row],[Customer_ID]],Table1[],3,FALSE)</f>
        <v>59</v>
      </c>
      <c r="E1893" t="str">
        <f>VLOOKUP(Table6[[#This Row],[Customer_ID]],Table1[],4,FALSE)</f>
        <v>Male</v>
      </c>
      <c r="F1893" t="str">
        <f>VLOOKUP(Table6[[#This Row],[Customer_ID]],Table1[],6,FALSE)</f>
        <v>Kentucky</v>
      </c>
      <c r="G1893" t="str">
        <f>VLOOKUP(Table6[[#This Row],[Customer_ID]],Table1[],8,FALSE)</f>
        <v>Platinum</v>
      </c>
      <c r="H1893" t="s">
        <v>1395</v>
      </c>
      <c r="I1893" s="16">
        <v>45916</v>
      </c>
      <c r="J1893" t="s">
        <v>1693</v>
      </c>
      <c r="K1893" t="str">
        <f>VLOOKUP($J1893,'Product_Dim (2)'!$A$2:$G$101,{3,4,5,6},FALSE)</f>
        <v>Sports</v>
      </c>
      <c r="L1893" t="str">
        <f>VLOOKUP($J1893,'Product_Dim (2)'!$A$2:$G$101,{4,5,6},FALSE)</f>
        <v>Equipment</v>
      </c>
      <c r="M1893" s="6">
        <f t="array" ref="M1893">VLOOKUP($J1893,'Product_Dim (2)'!$A$2:$G$101,{6},FALSE)</f>
        <v>285.54000000000002</v>
      </c>
      <c r="N1893">
        <f>VLOOKUP($J1893,'Product_Dim (2)'!$A$2:$G$101,7,FALSE)</f>
        <v>358</v>
      </c>
      <c r="O1893" t="s">
        <v>1796</v>
      </c>
      <c r="P1893" t="str">
        <f>VLOOKUP($O1893,'Store_Dim (2)'!$A$2:$E$21,2,FALSE)</f>
        <v>Mann-Austin</v>
      </c>
      <c r="Q1893" t="str">
        <f>VLOOKUP(Table6[[#This Row],[Store_ID]],Table4[],3,FALSE)</f>
        <v>East</v>
      </c>
      <c r="R1893" t="str">
        <f>VLOOKUP(Table6[[#This Row],[Store_ID]],Table4[],4,FALSE)</f>
        <v>Vasquezborough</v>
      </c>
      <c r="S1893" t="str">
        <f>VLOOKUP(Table6[[#This Row],[Store_ID]],Table4[],5,FALSE)</f>
        <v>Online</v>
      </c>
      <c r="T1893">
        <v>3</v>
      </c>
      <c r="U1893" s="6">
        <v>825.33</v>
      </c>
      <c r="V1893" s="10">
        <v>0.21</v>
      </c>
      <c r="W1893" t="s">
        <v>1807</v>
      </c>
      <c r="X1893" s="6">
        <v>1956.0320999999999</v>
      </c>
      <c r="AE1893"/>
    </row>
    <row r="1894" spans="1:31" x14ac:dyDescent="0.25">
      <c r="A1894" t="s">
        <v>3701</v>
      </c>
      <c r="B1894" t="str">
        <f>VLOOKUP(Table6[[#This Row],[Customer_ID]],Table1[[Customer_ID]:[Name]],2,FALSE)</f>
        <v>Alyssa Vargas</v>
      </c>
      <c r="C1894" t="str">
        <f>VLOOKUP(Table6[[#This Row],[Customer_ID]],Table1[[Customer_ID]:[City]],5,FALSE)</f>
        <v>New Kathrynland</v>
      </c>
      <c r="D1894">
        <f>VLOOKUP(Table6[[#This Row],[Customer_ID]],Table1[],3,FALSE)</f>
        <v>53</v>
      </c>
      <c r="E1894" t="str">
        <f>VLOOKUP(Table6[[#This Row],[Customer_ID]],Table1[],4,FALSE)</f>
        <v>Male</v>
      </c>
      <c r="F1894" t="str">
        <f>VLOOKUP(Table6[[#This Row],[Customer_ID]],Table1[],6,FALSE)</f>
        <v>Montana</v>
      </c>
      <c r="G1894" t="str">
        <f>VLOOKUP(Table6[[#This Row],[Customer_ID]],Table1[],8,FALSE)</f>
        <v>Platinum</v>
      </c>
      <c r="H1894" t="s">
        <v>218</v>
      </c>
      <c r="I1894" s="16">
        <v>45269</v>
      </c>
      <c r="J1894" t="s">
        <v>1671</v>
      </c>
      <c r="K1894" t="str">
        <f>VLOOKUP($J1894,'Product_Dim (2)'!$A$2:$G$101,{3,4,5,6},FALSE)</f>
        <v>Home</v>
      </c>
      <c r="L1894" t="str">
        <f>VLOOKUP($J1894,'Product_Dim (2)'!$A$2:$G$101,{4,5,6},FALSE)</f>
        <v>Storage</v>
      </c>
      <c r="M1894" s="6">
        <f t="array" ref="M1894">VLOOKUP($J1894,'Product_Dim (2)'!$A$2:$G$101,{6},FALSE)</f>
        <v>138.05000000000001</v>
      </c>
      <c r="N1894">
        <f>VLOOKUP($J1894,'Product_Dim (2)'!$A$2:$G$101,7,FALSE)</f>
        <v>89</v>
      </c>
      <c r="O1894" t="s">
        <v>1782</v>
      </c>
      <c r="P1894" t="str">
        <f>VLOOKUP($O1894,'Store_Dim (2)'!$A$2:$E$21,2,FALSE)</f>
        <v>Mcdonald Inc</v>
      </c>
      <c r="Q1894" t="str">
        <f>VLOOKUP(Table6[[#This Row],[Store_ID]],Table4[],3,FALSE)</f>
        <v>South</v>
      </c>
      <c r="R1894" t="str">
        <f>VLOOKUP(Table6[[#This Row],[Store_ID]],Table4[],4,FALSE)</f>
        <v>Christopherland</v>
      </c>
      <c r="S1894" t="str">
        <f>VLOOKUP(Table6[[#This Row],[Store_ID]],Table4[],5,FALSE)</f>
        <v>Outlet</v>
      </c>
      <c r="T1894">
        <v>2</v>
      </c>
      <c r="U1894" s="6">
        <v>47.3</v>
      </c>
      <c r="V1894" s="10">
        <v>0.01</v>
      </c>
      <c r="W1894" t="s">
        <v>1809</v>
      </c>
      <c r="X1894" s="6">
        <v>93.653999999999996</v>
      </c>
      <c r="AE1894"/>
    </row>
    <row r="1895" spans="1:31" x14ac:dyDescent="0.25">
      <c r="A1895" t="s">
        <v>3702</v>
      </c>
      <c r="B1895" t="str">
        <f>VLOOKUP(Table6[[#This Row],[Customer_ID]],Table1[[Customer_ID]:[Name]],2,FALSE)</f>
        <v>Amy Wilson</v>
      </c>
      <c r="C1895" t="str">
        <f>VLOOKUP(Table6[[#This Row],[Customer_ID]],Table1[[Customer_ID]:[City]],5,FALSE)</f>
        <v>Morrisburgh</v>
      </c>
      <c r="D1895">
        <f>VLOOKUP(Table6[[#This Row],[Customer_ID]],Table1[],3,FALSE)</f>
        <v>44</v>
      </c>
      <c r="E1895" t="str">
        <f>VLOOKUP(Table6[[#This Row],[Customer_ID]],Table1[],4,FALSE)</f>
        <v>Female</v>
      </c>
      <c r="F1895" t="str">
        <f>VLOOKUP(Table6[[#This Row],[Customer_ID]],Table1[],6,FALSE)</f>
        <v>Indiana</v>
      </c>
      <c r="G1895" t="str">
        <f>VLOOKUP(Table6[[#This Row],[Customer_ID]],Table1[],8,FALSE)</f>
        <v>Platinum</v>
      </c>
      <c r="H1895" t="s">
        <v>562</v>
      </c>
      <c r="I1895" s="16">
        <v>45493</v>
      </c>
      <c r="J1895" t="s">
        <v>1675</v>
      </c>
      <c r="K1895" t="str">
        <f>VLOOKUP($J1895,'Product_Dim (2)'!$A$2:$G$101,{3,4,5,6},FALSE)</f>
        <v>Sports</v>
      </c>
      <c r="L1895" t="str">
        <f>VLOOKUP($J1895,'Product_Dim (2)'!$A$2:$G$101,{4,5,6},FALSE)</f>
        <v>Fitness</v>
      </c>
      <c r="M1895" s="6">
        <f t="array" ref="M1895">VLOOKUP($J1895,'Product_Dim (2)'!$A$2:$G$101,{6},FALSE)</f>
        <v>477.61</v>
      </c>
      <c r="N1895">
        <f>VLOOKUP($J1895,'Product_Dim (2)'!$A$2:$G$101,7,FALSE)</f>
        <v>300</v>
      </c>
      <c r="O1895" t="s">
        <v>1790</v>
      </c>
      <c r="P1895" t="str">
        <f>VLOOKUP($O1895,'Store_Dim (2)'!$A$2:$E$21,2,FALSE)</f>
        <v>Holloway Ltd</v>
      </c>
      <c r="Q1895" t="str">
        <f>VLOOKUP(Table6[[#This Row],[Store_ID]],Table4[],3,FALSE)</f>
        <v>North</v>
      </c>
      <c r="R1895" t="str">
        <f>VLOOKUP(Table6[[#This Row],[Store_ID]],Table4[],4,FALSE)</f>
        <v>Bensonhaven</v>
      </c>
      <c r="S1895" t="str">
        <f>VLOOKUP(Table6[[#This Row],[Store_ID]],Table4[],5,FALSE)</f>
        <v>Flagship</v>
      </c>
      <c r="T1895">
        <v>1</v>
      </c>
      <c r="U1895" s="6">
        <v>389.12</v>
      </c>
      <c r="V1895" s="10">
        <v>0.18</v>
      </c>
      <c r="W1895" t="s">
        <v>1809</v>
      </c>
      <c r="X1895" s="6">
        <v>319.07839999999999</v>
      </c>
      <c r="AE1895"/>
    </row>
    <row r="1896" spans="1:31" x14ac:dyDescent="0.25">
      <c r="A1896" t="s">
        <v>3703</v>
      </c>
      <c r="B1896" t="str">
        <f>VLOOKUP(Table6[[#This Row],[Customer_ID]],Table1[[Customer_ID]:[Name]],2,FALSE)</f>
        <v>Kelly Garrett</v>
      </c>
      <c r="C1896" t="str">
        <f>VLOOKUP(Table6[[#This Row],[Customer_ID]],Table1[[Customer_ID]:[City]],5,FALSE)</f>
        <v>Port Taylorberg</v>
      </c>
      <c r="D1896">
        <f>VLOOKUP(Table6[[#This Row],[Customer_ID]],Table1[],3,FALSE)</f>
        <v>62</v>
      </c>
      <c r="E1896" t="str">
        <f>VLOOKUP(Table6[[#This Row],[Customer_ID]],Table1[],4,FALSE)</f>
        <v>Female</v>
      </c>
      <c r="F1896" t="str">
        <f>VLOOKUP(Table6[[#This Row],[Customer_ID]],Table1[],6,FALSE)</f>
        <v>Pennsylvania</v>
      </c>
      <c r="G1896" t="str">
        <f>VLOOKUP(Table6[[#This Row],[Customer_ID]],Table1[],8,FALSE)</f>
        <v>Silver</v>
      </c>
      <c r="H1896" t="s">
        <v>1398</v>
      </c>
      <c r="I1896" s="16">
        <v>45558</v>
      </c>
      <c r="J1896" t="s">
        <v>1695</v>
      </c>
      <c r="K1896" t="str">
        <f>VLOOKUP($J1896,'Product_Dim (2)'!$A$2:$G$101,{3,4,5,6},FALSE)</f>
        <v>Sports</v>
      </c>
      <c r="L1896" t="str">
        <f>VLOOKUP($J1896,'Product_Dim (2)'!$A$2:$G$101,{4,5,6},FALSE)</f>
        <v>Fitness</v>
      </c>
      <c r="M1896" s="6">
        <f t="array" ref="M1896">VLOOKUP($J1896,'Product_Dim (2)'!$A$2:$G$101,{6},FALSE)</f>
        <v>152.91999999999999</v>
      </c>
      <c r="N1896">
        <f>VLOOKUP($J1896,'Product_Dim (2)'!$A$2:$G$101,7,FALSE)</f>
        <v>281</v>
      </c>
      <c r="O1896" t="s">
        <v>1793</v>
      </c>
      <c r="P1896" t="str">
        <f>VLOOKUP($O1896,'Store_Dim (2)'!$A$2:$E$21,2,FALSE)</f>
        <v>Guerrero-Schmitt</v>
      </c>
      <c r="Q1896" t="str">
        <f>VLOOKUP(Table6[[#This Row],[Store_ID]],Table4[],3,FALSE)</f>
        <v>East</v>
      </c>
      <c r="R1896" t="str">
        <f>VLOOKUP(Table6[[#This Row],[Store_ID]],Table4[],4,FALSE)</f>
        <v>East Stevechester</v>
      </c>
      <c r="S1896" t="str">
        <f>VLOOKUP(Table6[[#This Row],[Store_ID]],Table4[],5,FALSE)</f>
        <v>Flagship</v>
      </c>
      <c r="T1896">
        <v>3</v>
      </c>
      <c r="U1896" s="6">
        <v>543.83000000000004</v>
      </c>
      <c r="V1896" s="10">
        <v>0.05</v>
      </c>
      <c r="W1896" t="s">
        <v>1807</v>
      </c>
      <c r="X1896" s="6">
        <v>1549.9155000000001</v>
      </c>
      <c r="AE1896"/>
    </row>
    <row r="1897" spans="1:31" x14ac:dyDescent="0.25">
      <c r="A1897" t="s">
        <v>3704</v>
      </c>
      <c r="B1897" t="str">
        <f>VLOOKUP(Table6[[#This Row],[Customer_ID]],Table1[[Customer_ID]:[Name]],2,FALSE)</f>
        <v>Heather Collins</v>
      </c>
      <c r="C1897" t="str">
        <f>VLOOKUP(Table6[[#This Row],[Customer_ID]],Table1[[Customer_ID]:[City]],5,FALSE)</f>
        <v>Rogerschester</v>
      </c>
      <c r="D1897">
        <f>VLOOKUP(Table6[[#This Row],[Customer_ID]],Table1[],3,FALSE)</f>
        <v>40</v>
      </c>
      <c r="E1897" t="str">
        <f>VLOOKUP(Table6[[#This Row],[Customer_ID]],Table1[],4,FALSE)</f>
        <v>Male</v>
      </c>
      <c r="F1897" t="str">
        <f>VLOOKUP(Table6[[#This Row],[Customer_ID]],Table1[],6,FALSE)</f>
        <v>Idaho</v>
      </c>
      <c r="G1897" t="str">
        <f>VLOOKUP(Table6[[#This Row],[Customer_ID]],Table1[],8,FALSE)</f>
        <v>Platinum</v>
      </c>
      <c r="H1897" t="s">
        <v>103</v>
      </c>
      <c r="I1897" s="16">
        <v>45423</v>
      </c>
      <c r="J1897" t="s">
        <v>1559</v>
      </c>
      <c r="K1897" t="str">
        <f>VLOOKUP($J1897,'Product_Dim (2)'!$A$2:$G$101,{3,4,5,6},FALSE)</f>
        <v>Home</v>
      </c>
      <c r="L1897" t="str">
        <f>VLOOKUP($J1897,'Product_Dim (2)'!$A$2:$G$101,{4,5,6},FALSE)</f>
        <v>Decor</v>
      </c>
      <c r="M1897" s="6">
        <f t="array" ref="M1897">VLOOKUP($J1897,'Product_Dim (2)'!$A$2:$G$101,{6},FALSE)</f>
        <v>48.01</v>
      </c>
      <c r="N1897">
        <f>VLOOKUP($J1897,'Product_Dim (2)'!$A$2:$G$101,7,FALSE)</f>
        <v>439</v>
      </c>
      <c r="O1897" t="s">
        <v>1740</v>
      </c>
      <c r="P1897" t="str">
        <f>VLOOKUP($O1897,'Store_Dim (2)'!$A$2:$E$21,2,FALSE)</f>
        <v>Martinez, Adkins and Johnson</v>
      </c>
      <c r="Q1897" t="str">
        <f>VLOOKUP(Table6[[#This Row],[Store_ID]],Table4[],3,FALSE)</f>
        <v>North</v>
      </c>
      <c r="R1897" t="str">
        <f>VLOOKUP(Table6[[#This Row],[Store_ID]],Table4[],4,FALSE)</f>
        <v>Danielmouth</v>
      </c>
      <c r="S1897" t="str">
        <f>VLOOKUP(Table6[[#This Row],[Store_ID]],Table4[],5,FALSE)</f>
        <v>Flagship</v>
      </c>
      <c r="T1897">
        <v>2</v>
      </c>
      <c r="U1897" s="6">
        <v>660.27</v>
      </c>
      <c r="V1897" s="10">
        <v>0.01</v>
      </c>
      <c r="W1897" t="s">
        <v>1809</v>
      </c>
      <c r="X1897" s="6">
        <v>1307.3345999999999</v>
      </c>
      <c r="AE1897"/>
    </row>
    <row r="1898" spans="1:31" x14ac:dyDescent="0.25">
      <c r="A1898" t="s">
        <v>3705</v>
      </c>
      <c r="B1898" t="str">
        <f>VLOOKUP(Table6[[#This Row],[Customer_ID]],Table1[[Customer_ID]:[Name]],2,FALSE)</f>
        <v>Monique Castro</v>
      </c>
      <c r="C1898" t="str">
        <f>VLOOKUP(Table6[[#This Row],[Customer_ID]],Table1[[Customer_ID]:[City]],5,FALSE)</f>
        <v>New Sarah</v>
      </c>
      <c r="D1898">
        <f>VLOOKUP(Table6[[#This Row],[Customer_ID]],Table1[],3,FALSE)</f>
        <v>48</v>
      </c>
      <c r="E1898" t="str">
        <f>VLOOKUP(Table6[[#This Row],[Customer_ID]],Table1[],4,FALSE)</f>
        <v>Female</v>
      </c>
      <c r="F1898" t="str">
        <f>VLOOKUP(Table6[[#This Row],[Customer_ID]],Table1[],6,FALSE)</f>
        <v>Indiana</v>
      </c>
      <c r="G1898" t="str">
        <f>VLOOKUP(Table6[[#This Row],[Customer_ID]],Table1[],8,FALSE)</f>
        <v>Gold</v>
      </c>
      <c r="H1898" t="s">
        <v>1330</v>
      </c>
      <c r="I1898" s="16">
        <v>45780</v>
      </c>
      <c r="J1898" t="s">
        <v>1557</v>
      </c>
      <c r="K1898" t="str">
        <f>VLOOKUP($J1898,'Product_Dim (2)'!$A$2:$G$101,{3,4,5,6},FALSE)</f>
        <v>Electronics</v>
      </c>
      <c r="L1898" t="str">
        <f>VLOOKUP($J1898,'Product_Dim (2)'!$A$2:$G$101,{4,5,6},FALSE)</f>
        <v>Accessories</v>
      </c>
      <c r="M1898" s="6">
        <f t="array" ref="M1898">VLOOKUP($J1898,'Product_Dim (2)'!$A$2:$G$101,{6},FALSE)</f>
        <v>242.23</v>
      </c>
      <c r="N1898">
        <f>VLOOKUP($J1898,'Product_Dim (2)'!$A$2:$G$101,7,FALSE)</f>
        <v>453</v>
      </c>
      <c r="O1898" t="s">
        <v>1765</v>
      </c>
      <c r="P1898" t="str">
        <f>VLOOKUP($O1898,'Store_Dim (2)'!$A$2:$E$21,2,FALSE)</f>
        <v>Bean, Jones and Park</v>
      </c>
      <c r="Q1898" t="str">
        <f>VLOOKUP(Table6[[#This Row],[Store_ID]],Table4[],3,FALSE)</f>
        <v>West</v>
      </c>
      <c r="R1898" t="str">
        <f>VLOOKUP(Table6[[#This Row],[Store_ID]],Table4[],4,FALSE)</f>
        <v>Thompsonborough</v>
      </c>
      <c r="S1898" t="str">
        <f>VLOOKUP(Table6[[#This Row],[Store_ID]],Table4[],5,FALSE)</f>
        <v>Online</v>
      </c>
      <c r="T1898">
        <v>4</v>
      </c>
      <c r="U1898" s="6">
        <v>729.31</v>
      </c>
      <c r="V1898" s="10">
        <v>0.03</v>
      </c>
      <c r="W1898" t="s">
        <v>1807</v>
      </c>
      <c r="X1898" s="6">
        <v>2829.7228</v>
      </c>
      <c r="AE1898"/>
    </row>
    <row r="1899" spans="1:31" x14ac:dyDescent="0.25">
      <c r="A1899" t="s">
        <v>3706</v>
      </c>
      <c r="B1899" t="str">
        <f>VLOOKUP(Table6[[#This Row],[Customer_ID]],Table1[[Customer_ID]:[Name]],2,FALSE)</f>
        <v>Holly Robinson</v>
      </c>
      <c r="C1899" t="str">
        <f>VLOOKUP(Table6[[#This Row],[Customer_ID]],Table1[[Customer_ID]:[City]],5,FALSE)</f>
        <v>East Amy</v>
      </c>
      <c r="D1899">
        <f>VLOOKUP(Table6[[#This Row],[Customer_ID]],Table1[],3,FALSE)</f>
        <v>45</v>
      </c>
      <c r="E1899" t="str">
        <f>VLOOKUP(Table6[[#This Row],[Customer_ID]],Table1[],4,FALSE)</f>
        <v>Female</v>
      </c>
      <c r="F1899" t="str">
        <f>VLOOKUP(Table6[[#This Row],[Customer_ID]],Table1[],6,FALSE)</f>
        <v>Washington</v>
      </c>
      <c r="G1899" t="str">
        <f>VLOOKUP(Table6[[#This Row],[Customer_ID]],Table1[],8,FALSE)</f>
        <v>Platinum</v>
      </c>
      <c r="H1899" t="s">
        <v>1292</v>
      </c>
      <c r="I1899" s="16">
        <v>45345</v>
      </c>
      <c r="J1899" t="s">
        <v>1705</v>
      </c>
      <c r="K1899" t="str">
        <f>VLOOKUP($J1899,'Product_Dim (2)'!$A$2:$G$101,{3,4,5,6},FALSE)</f>
        <v>Home</v>
      </c>
      <c r="L1899" t="str">
        <f>VLOOKUP($J1899,'Product_Dim (2)'!$A$2:$G$101,{4,5,6},FALSE)</f>
        <v>Lighting</v>
      </c>
      <c r="M1899" s="6">
        <f t="array" ref="M1899">VLOOKUP($J1899,'Product_Dim (2)'!$A$2:$G$101,{6},FALSE)</f>
        <v>371.38</v>
      </c>
      <c r="N1899">
        <f>VLOOKUP($J1899,'Product_Dim (2)'!$A$2:$G$101,7,FALSE)</f>
        <v>220</v>
      </c>
      <c r="O1899" t="s">
        <v>1759</v>
      </c>
      <c r="P1899" t="str">
        <f>VLOOKUP($O1899,'Store_Dim (2)'!$A$2:$E$21,2,FALSE)</f>
        <v>Benson-Elliott</v>
      </c>
      <c r="Q1899" t="str">
        <f>VLOOKUP(Table6[[#This Row],[Store_ID]],Table4[],3,FALSE)</f>
        <v>East</v>
      </c>
      <c r="R1899" t="str">
        <f>VLOOKUP(Table6[[#This Row],[Store_ID]],Table4[],4,FALSE)</f>
        <v>Port Josephberg</v>
      </c>
      <c r="S1899" t="str">
        <f>VLOOKUP(Table6[[#This Row],[Store_ID]],Table4[],5,FALSE)</f>
        <v>Online</v>
      </c>
      <c r="T1899">
        <v>2</v>
      </c>
      <c r="U1899" s="6">
        <v>152.91</v>
      </c>
      <c r="V1899" s="10">
        <v>0.24</v>
      </c>
      <c r="W1899" t="s">
        <v>1809</v>
      </c>
      <c r="X1899" s="6">
        <v>232.42320000000001</v>
      </c>
      <c r="AE1899"/>
    </row>
    <row r="1900" spans="1:31" x14ac:dyDescent="0.25">
      <c r="A1900" t="s">
        <v>3707</v>
      </c>
      <c r="B1900" t="str">
        <f>VLOOKUP(Table6[[#This Row],[Customer_ID]],Table1[[Customer_ID]:[Name]],2,FALSE)</f>
        <v>Paul Cox</v>
      </c>
      <c r="C1900" t="str">
        <f>VLOOKUP(Table6[[#This Row],[Customer_ID]],Table1[[Customer_ID]:[City]],5,FALSE)</f>
        <v>East Julie</v>
      </c>
      <c r="D1900">
        <f>VLOOKUP(Table6[[#This Row],[Customer_ID]],Table1[],3,FALSE)</f>
        <v>60</v>
      </c>
      <c r="E1900" t="str">
        <f>VLOOKUP(Table6[[#This Row],[Customer_ID]],Table1[],4,FALSE)</f>
        <v>Female</v>
      </c>
      <c r="F1900" t="str">
        <f>VLOOKUP(Table6[[#This Row],[Customer_ID]],Table1[],6,FALSE)</f>
        <v>Kansas</v>
      </c>
      <c r="G1900" t="str">
        <f>VLOOKUP(Table6[[#This Row],[Customer_ID]],Table1[],8,FALSE)</f>
        <v>Silver</v>
      </c>
      <c r="H1900" t="s">
        <v>1406</v>
      </c>
      <c r="I1900" s="16">
        <v>45344</v>
      </c>
      <c r="J1900" t="s">
        <v>1679</v>
      </c>
      <c r="K1900" t="str">
        <f>VLOOKUP($J1900,'Product_Dim (2)'!$A$2:$G$101,{3,4,5,6},FALSE)</f>
        <v>Electronics</v>
      </c>
      <c r="L1900" t="str">
        <f>VLOOKUP($J1900,'Product_Dim (2)'!$A$2:$G$101,{4,5,6},FALSE)</f>
        <v>Audio</v>
      </c>
      <c r="M1900" s="6">
        <f t="array" ref="M1900">VLOOKUP($J1900,'Product_Dim (2)'!$A$2:$G$101,{6},FALSE)</f>
        <v>403.71</v>
      </c>
      <c r="N1900">
        <f>VLOOKUP($J1900,'Product_Dim (2)'!$A$2:$G$101,7,FALSE)</f>
        <v>159</v>
      </c>
      <c r="O1900" t="s">
        <v>1784</v>
      </c>
      <c r="P1900" t="str">
        <f>VLOOKUP($O1900,'Store_Dim (2)'!$A$2:$E$21,2,FALSE)</f>
        <v>Shelton PLC</v>
      </c>
      <c r="Q1900" t="str">
        <f>VLOOKUP(Table6[[#This Row],[Store_ID]],Table4[],3,FALSE)</f>
        <v>North</v>
      </c>
      <c r="R1900" t="str">
        <f>VLOOKUP(Table6[[#This Row],[Store_ID]],Table4[],4,FALSE)</f>
        <v>East Jenniferstad</v>
      </c>
      <c r="S1900" t="str">
        <f>VLOOKUP(Table6[[#This Row],[Store_ID]],Table4[],5,FALSE)</f>
        <v>Flagship</v>
      </c>
      <c r="T1900">
        <v>4</v>
      </c>
      <c r="U1900" s="6">
        <v>592.14</v>
      </c>
      <c r="V1900" s="10">
        <v>0.12</v>
      </c>
      <c r="W1900" t="s">
        <v>1812</v>
      </c>
      <c r="X1900" s="6">
        <v>2084.3328000000001</v>
      </c>
      <c r="AE1900"/>
    </row>
    <row r="1901" spans="1:31" x14ac:dyDescent="0.25">
      <c r="A1901" t="s">
        <v>3708</v>
      </c>
      <c r="B1901" t="str">
        <f>VLOOKUP(Table6[[#This Row],[Customer_ID]],Table1[[Customer_ID]:[Name]],2,FALSE)</f>
        <v>James Bean</v>
      </c>
      <c r="C1901" t="str">
        <f>VLOOKUP(Table6[[#This Row],[Customer_ID]],Table1[[Customer_ID]:[City]],5,FALSE)</f>
        <v>Stevensonton</v>
      </c>
      <c r="D1901">
        <f>VLOOKUP(Table6[[#This Row],[Customer_ID]],Table1[],3,FALSE)</f>
        <v>50</v>
      </c>
      <c r="E1901" t="str">
        <f>VLOOKUP(Table6[[#This Row],[Customer_ID]],Table1[],4,FALSE)</f>
        <v>Male</v>
      </c>
      <c r="F1901" t="str">
        <f>VLOOKUP(Table6[[#This Row],[Customer_ID]],Table1[],6,FALSE)</f>
        <v>New Mexico</v>
      </c>
      <c r="G1901" t="str">
        <f>VLOOKUP(Table6[[#This Row],[Customer_ID]],Table1[],8,FALSE)</f>
        <v>Bronze</v>
      </c>
      <c r="H1901" t="s">
        <v>227</v>
      </c>
      <c r="I1901" s="16">
        <v>45525</v>
      </c>
      <c r="J1901" t="s">
        <v>1687</v>
      </c>
      <c r="K1901" t="str">
        <f>VLOOKUP($J1901,'Product_Dim (2)'!$A$2:$G$101,{3,4,5,6},FALSE)</f>
        <v>Home</v>
      </c>
      <c r="L1901" t="str">
        <f>VLOOKUP($J1901,'Product_Dim (2)'!$A$2:$G$101,{4,5,6},FALSE)</f>
        <v>Decor</v>
      </c>
      <c r="M1901" s="6">
        <f t="array" ref="M1901">VLOOKUP($J1901,'Product_Dim (2)'!$A$2:$G$101,{6},FALSE)</f>
        <v>325.26</v>
      </c>
      <c r="N1901">
        <f>VLOOKUP($J1901,'Product_Dim (2)'!$A$2:$G$101,7,FALSE)</f>
        <v>400</v>
      </c>
      <c r="O1901" t="s">
        <v>1777</v>
      </c>
      <c r="P1901" t="str">
        <f>VLOOKUP($O1901,'Store_Dim (2)'!$A$2:$E$21,2,FALSE)</f>
        <v>Thomas, Bridges and Harris</v>
      </c>
      <c r="Q1901" t="str">
        <f>VLOOKUP(Table6[[#This Row],[Store_ID]],Table4[],3,FALSE)</f>
        <v>North</v>
      </c>
      <c r="R1901" t="str">
        <f>VLOOKUP(Table6[[#This Row],[Store_ID]],Table4[],4,FALSE)</f>
        <v>Sabrinatown</v>
      </c>
      <c r="S1901" t="str">
        <f>VLOOKUP(Table6[[#This Row],[Store_ID]],Table4[],5,FALSE)</f>
        <v>Online</v>
      </c>
      <c r="T1901">
        <v>1</v>
      </c>
      <c r="U1901" s="6">
        <v>984.37</v>
      </c>
      <c r="V1901" s="10">
        <v>0</v>
      </c>
      <c r="W1901" t="s">
        <v>1809</v>
      </c>
      <c r="X1901" s="6">
        <v>984.37</v>
      </c>
      <c r="AE1901"/>
    </row>
    <row r="1902" spans="1:31" x14ac:dyDescent="0.25">
      <c r="A1902" t="s">
        <v>3709</v>
      </c>
      <c r="B1902" t="str">
        <f>VLOOKUP(Table6[[#This Row],[Customer_ID]],Table1[[Customer_ID]:[Name]],2,FALSE)</f>
        <v>Ricardo Jones</v>
      </c>
      <c r="C1902" t="str">
        <f>VLOOKUP(Table6[[#This Row],[Customer_ID]],Table1[[Customer_ID]:[City]],5,FALSE)</f>
        <v>Danielland</v>
      </c>
      <c r="D1902">
        <f>VLOOKUP(Table6[[#This Row],[Customer_ID]],Table1[],3,FALSE)</f>
        <v>30</v>
      </c>
      <c r="E1902" t="str">
        <f>VLOOKUP(Table6[[#This Row],[Customer_ID]],Table1[],4,FALSE)</f>
        <v>Male</v>
      </c>
      <c r="F1902" t="str">
        <f>VLOOKUP(Table6[[#This Row],[Customer_ID]],Table1[],6,FALSE)</f>
        <v>Minnesota</v>
      </c>
      <c r="G1902" t="str">
        <f>VLOOKUP(Table6[[#This Row],[Customer_ID]],Table1[],8,FALSE)</f>
        <v>Silver</v>
      </c>
      <c r="H1902" t="s">
        <v>917</v>
      </c>
      <c r="I1902" s="16">
        <v>45329</v>
      </c>
      <c r="J1902" t="s">
        <v>1529</v>
      </c>
      <c r="K1902" t="str">
        <f>VLOOKUP($J1902,'Product_Dim (2)'!$A$2:$G$101,{3,4,5,6},FALSE)</f>
        <v>Clothing</v>
      </c>
      <c r="L1902" t="str">
        <f>VLOOKUP($J1902,'Product_Dim (2)'!$A$2:$G$101,{4,5,6},FALSE)</f>
        <v>Tops</v>
      </c>
      <c r="M1902" s="6">
        <f t="array" ref="M1902">VLOOKUP($J1902,'Product_Dim (2)'!$A$2:$G$101,{6},FALSE)</f>
        <v>342.56</v>
      </c>
      <c r="N1902">
        <f>VLOOKUP($J1902,'Product_Dim (2)'!$A$2:$G$101,7,FALSE)</f>
        <v>181</v>
      </c>
      <c r="O1902" t="s">
        <v>1777</v>
      </c>
      <c r="P1902" t="str">
        <f>VLOOKUP($O1902,'Store_Dim (2)'!$A$2:$E$21,2,FALSE)</f>
        <v>Thomas, Bridges and Harris</v>
      </c>
      <c r="Q1902" t="str">
        <f>VLOOKUP(Table6[[#This Row],[Store_ID]],Table4[],3,FALSE)</f>
        <v>North</v>
      </c>
      <c r="R1902" t="str">
        <f>VLOOKUP(Table6[[#This Row],[Store_ID]],Table4[],4,FALSE)</f>
        <v>Sabrinatown</v>
      </c>
      <c r="S1902" t="str">
        <f>VLOOKUP(Table6[[#This Row],[Store_ID]],Table4[],5,FALSE)</f>
        <v>Online</v>
      </c>
      <c r="T1902">
        <v>2</v>
      </c>
      <c r="U1902" s="6">
        <v>237.59</v>
      </c>
      <c r="V1902" s="10">
        <v>0.12</v>
      </c>
      <c r="W1902" t="s">
        <v>1807</v>
      </c>
      <c r="X1902" s="6">
        <v>418.15839999999997</v>
      </c>
      <c r="AE1902"/>
    </row>
    <row r="1903" spans="1:31" x14ac:dyDescent="0.25">
      <c r="A1903" t="s">
        <v>3710</v>
      </c>
      <c r="B1903" t="str">
        <f>VLOOKUP(Table6[[#This Row],[Customer_ID]],Table1[[Customer_ID]:[Name]],2,FALSE)</f>
        <v>John Smith</v>
      </c>
      <c r="C1903" t="str">
        <f>VLOOKUP(Table6[[#This Row],[Customer_ID]],Table1[[Customer_ID]:[City]],5,FALSE)</f>
        <v>South Andrewport</v>
      </c>
      <c r="D1903">
        <f>VLOOKUP(Table6[[#This Row],[Customer_ID]],Table1[],3,FALSE)</f>
        <v>27</v>
      </c>
      <c r="E1903" t="str">
        <f>VLOOKUP(Table6[[#This Row],[Customer_ID]],Table1[],4,FALSE)</f>
        <v>Male</v>
      </c>
      <c r="F1903" t="str">
        <f>VLOOKUP(Table6[[#This Row],[Customer_ID]],Table1[],6,FALSE)</f>
        <v>California</v>
      </c>
      <c r="G1903" t="str">
        <f>VLOOKUP(Table6[[#This Row],[Customer_ID]],Table1[],8,FALSE)</f>
        <v>Platinum</v>
      </c>
      <c r="H1903" t="s">
        <v>1321</v>
      </c>
      <c r="I1903" s="16">
        <v>45250</v>
      </c>
      <c r="J1903" t="s">
        <v>1581</v>
      </c>
      <c r="K1903" t="str">
        <f>VLOOKUP($J1903,'Product_Dim (2)'!$A$2:$G$101,{3,4,5,6},FALSE)</f>
        <v>Clothing</v>
      </c>
      <c r="L1903" t="str">
        <f>VLOOKUP($J1903,'Product_Dim (2)'!$A$2:$G$101,{4,5,6},FALSE)</f>
        <v>Accessories</v>
      </c>
      <c r="M1903" s="6">
        <f t="array" ref="M1903">VLOOKUP($J1903,'Product_Dim (2)'!$A$2:$G$101,{6},FALSE)</f>
        <v>174.02</v>
      </c>
      <c r="N1903">
        <f>VLOOKUP($J1903,'Product_Dim (2)'!$A$2:$G$101,7,FALSE)</f>
        <v>268</v>
      </c>
      <c r="O1903" t="s">
        <v>1765</v>
      </c>
      <c r="P1903" t="str">
        <f>VLOOKUP($O1903,'Store_Dim (2)'!$A$2:$E$21,2,FALSE)</f>
        <v>Bean, Jones and Park</v>
      </c>
      <c r="Q1903" t="str">
        <f>VLOOKUP(Table6[[#This Row],[Store_ID]],Table4[],3,FALSE)</f>
        <v>West</v>
      </c>
      <c r="R1903" t="str">
        <f>VLOOKUP(Table6[[#This Row],[Store_ID]],Table4[],4,FALSE)</f>
        <v>Thompsonborough</v>
      </c>
      <c r="S1903" t="str">
        <f>VLOOKUP(Table6[[#This Row],[Store_ID]],Table4[],5,FALSE)</f>
        <v>Online</v>
      </c>
      <c r="T1903">
        <v>1</v>
      </c>
      <c r="U1903" s="6">
        <v>52.06</v>
      </c>
      <c r="V1903" s="10">
        <v>0.27</v>
      </c>
      <c r="W1903" t="s">
        <v>1812</v>
      </c>
      <c r="X1903" s="6">
        <v>38.003799999999998</v>
      </c>
      <c r="AE1903"/>
    </row>
    <row r="1904" spans="1:31" x14ac:dyDescent="0.25">
      <c r="A1904" t="s">
        <v>3711</v>
      </c>
      <c r="B1904" t="str">
        <f>VLOOKUP(Table6[[#This Row],[Customer_ID]],Table1[[Customer_ID]:[Name]],2,FALSE)</f>
        <v>Tyler Weber</v>
      </c>
      <c r="C1904" t="str">
        <f>VLOOKUP(Table6[[#This Row],[Customer_ID]],Table1[[Customer_ID]:[City]],5,FALSE)</f>
        <v>East Yvette</v>
      </c>
      <c r="D1904">
        <f>VLOOKUP(Table6[[#This Row],[Customer_ID]],Table1[],3,FALSE)</f>
        <v>54</v>
      </c>
      <c r="E1904" t="str">
        <f>VLOOKUP(Table6[[#This Row],[Customer_ID]],Table1[],4,FALSE)</f>
        <v>Male</v>
      </c>
      <c r="F1904" t="str">
        <f>VLOOKUP(Table6[[#This Row],[Customer_ID]],Table1[],6,FALSE)</f>
        <v>Illinois</v>
      </c>
      <c r="G1904" t="str">
        <f>VLOOKUP(Table6[[#This Row],[Customer_ID]],Table1[],8,FALSE)</f>
        <v>Gold</v>
      </c>
      <c r="H1904" t="s">
        <v>1389</v>
      </c>
      <c r="I1904" s="16">
        <v>45691</v>
      </c>
      <c r="J1904" t="s">
        <v>1534</v>
      </c>
      <c r="K1904" t="str">
        <f>VLOOKUP($J1904,'Product_Dim (2)'!$A$2:$G$101,{3,4,5,6},FALSE)</f>
        <v>Clothing</v>
      </c>
      <c r="L1904" t="str">
        <f>VLOOKUP($J1904,'Product_Dim (2)'!$A$2:$G$101,{4,5,6},FALSE)</f>
        <v>Outerwear</v>
      </c>
      <c r="M1904" s="6">
        <f t="array" ref="M1904">VLOOKUP($J1904,'Product_Dim (2)'!$A$2:$G$101,{6},FALSE)</f>
        <v>364.67</v>
      </c>
      <c r="N1904">
        <f>VLOOKUP($J1904,'Product_Dim (2)'!$A$2:$G$101,7,FALSE)</f>
        <v>452</v>
      </c>
      <c r="O1904" t="s">
        <v>1740</v>
      </c>
      <c r="P1904" t="str">
        <f>VLOOKUP($O1904,'Store_Dim (2)'!$A$2:$E$21,2,FALSE)</f>
        <v>Martinez, Adkins and Johnson</v>
      </c>
      <c r="Q1904" t="str">
        <f>VLOOKUP(Table6[[#This Row],[Store_ID]],Table4[],3,FALSE)</f>
        <v>North</v>
      </c>
      <c r="R1904" t="str">
        <f>VLOOKUP(Table6[[#This Row],[Store_ID]],Table4[],4,FALSE)</f>
        <v>Danielmouth</v>
      </c>
      <c r="S1904" t="str">
        <f>VLOOKUP(Table6[[#This Row],[Store_ID]],Table4[],5,FALSE)</f>
        <v>Flagship</v>
      </c>
      <c r="T1904">
        <v>2</v>
      </c>
      <c r="U1904" s="6">
        <v>594.63</v>
      </c>
      <c r="V1904" s="10">
        <v>0.12</v>
      </c>
      <c r="W1904" t="s">
        <v>1807</v>
      </c>
      <c r="X1904" s="6">
        <v>1046.5488</v>
      </c>
      <c r="AE1904"/>
    </row>
    <row r="1905" spans="1:31" x14ac:dyDescent="0.25">
      <c r="A1905" t="s">
        <v>3712</v>
      </c>
      <c r="B1905" t="str">
        <f>VLOOKUP(Table6[[#This Row],[Customer_ID]],Table1[[Customer_ID]:[Name]],2,FALSE)</f>
        <v>Antonio Wade</v>
      </c>
      <c r="C1905" t="str">
        <f>VLOOKUP(Table6[[#This Row],[Customer_ID]],Table1[[Customer_ID]:[City]],5,FALSE)</f>
        <v>New Jasonmouth</v>
      </c>
      <c r="D1905">
        <f>VLOOKUP(Table6[[#This Row],[Customer_ID]],Table1[],3,FALSE)</f>
        <v>36</v>
      </c>
      <c r="E1905" t="str">
        <f>VLOOKUP(Table6[[#This Row],[Customer_ID]],Table1[],4,FALSE)</f>
        <v>Female</v>
      </c>
      <c r="F1905" t="str">
        <f>VLOOKUP(Table6[[#This Row],[Customer_ID]],Table1[],6,FALSE)</f>
        <v>Tennessee</v>
      </c>
      <c r="G1905" t="str">
        <f>VLOOKUP(Table6[[#This Row],[Customer_ID]],Table1[],8,FALSE)</f>
        <v>Gold</v>
      </c>
      <c r="H1905" t="s">
        <v>551</v>
      </c>
      <c r="I1905" s="16">
        <v>45644</v>
      </c>
      <c r="J1905" t="s">
        <v>1534</v>
      </c>
      <c r="K1905" t="str">
        <f>VLOOKUP($J1905,'Product_Dim (2)'!$A$2:$G$101,{3,4,5,6},FALSE)</f>
        <v>Clothing</v>
      </c>
      <c r="L1905" t="str">
        <f>VLOOKUP($J1905,'Product_Dim (2)'!$A$2:$G$101,{4,5,6},FALSE)</f>
        <v>Outerwear</v>
      </c>
      <c r="M1905" s="6">
        <f t="array" ref="M1905">VLOOKUP($J1905,'Product_Dim (2)'!$A$2:$G$101,{6},FALSE)</f>
        <v>364.67</v>
      </c>
      <c r="N1905">
        <f>VLOOKUP($J1905,'Product_Dim (2)'!$A$2:$G$101,7,FALSE)</f>
        <v>452</v>
      </c>
      <c r="O1905" t="s">
        <v>1735</v>
      </c>
      <c r="P1905" t="str">
        <f>VLOOKUP($O1905,'Store_Dim (2)'!$A$2:$E$21,2,FALSE)</f>
        <v>Rivera-Warner</v>
      </c>
      <c r="Q1905" t="str">
        <f>VLOOKUP(Table6[[#This Row],[Store_ID]],Table4[],3,FALSE)</f>
        <v>East</v>
      </c>
      <c r="R1905" t="str">
        <f>VLOOKUP(Table6[[#This Row],[Store_ID]],Table4[],4,FALSE)</f>
        <v>Washingtonfurt</v>
      </c>
      <c r="S1905" t="str">
        <f>VLOOKUP(Table6[[#This Row],[Store_ID]],Table4[],5,FALSE)</f>
        <v>Flagship</v>
      </c>
      <c r="T1905">
        <v>3</v>
      </c>
      <c r="U1905" s="6">
        <v>476.1</v>
      </c>
      <c r="V1905" s="10">
        <v>0.05</v>
      </c>
      <c r="W1905" t="s">
        <v>1812</v>
      </c>
      <c r="X1905" s="6">
        <v>1356.885</v>
      </c>
      <c r="AE1905"/>
    </row>
    <row r="1906" spans="1:31" x14ac:dyDescent="0.25">
      <c r="A1906" t="s">
        <v>3713</v>
      </c>
      <c r="B1906" t="str">
        <f>VLOOKUP(Table6[[#This Row],[Customer_ID]],Table1[[Customer_ID]:[Name]],2,FALSE)</f>
        <v>Kristin Stein</v>
      </c>
      <c r="C1906" t="str">
        <f>VLOOKUP(Table6[[#This Row],[Customer_ID]],Table1[[Customer_ID]:[City]],5,FALSE)</f>
        <v>Jennifermouth</v>
      </c>
      <c r="D1906">
        <f>VLOOKUP(Table6[[#This Row],[Customer_ID]],Table1[],3,FALSE)</f>
        <v>23</v>
      </c>
      <c r="E1906" t="str">
        <f>VLOOKUP(Table6[[#This Row],[Customer_ID]],Table1[],4,FALSE)</f>
        <v>Male</v>
      </c>
      <c r="F1906" t="str">
        <f>VLOOKUP(Table6[[#This Row],[Customer_ID]],Table1[],6,FALSE)</f>
        <v>Missouri</v>
      </c>
      <c r="G1906" t="str">
        <f>VLOOKUP(Table6[[#This Row],[Customer_ID]],Table1[],8,FALSE)</f>
        <v>Silver</v>
      </c>
      <c r="H1906" t="s">
        <v>224</v>
      </c>
      <c r="I1906" s="16">
        <v>45514</v>
      </c>
      <c r="J1906" t="s">
        <v>1653</v>
      </c>
      <c r="K1906" t="str">
        <f>VLOOKUP($J1906,'Product_Dim (2)'!$A$2:$G$101,{3,4,5,6},FALSE)</f>
        <v>Sports</v>
      </c>
      <c r="L1906" t="str">
        <f>VLOOKUP($J1906,'Product_Dim (2)'!$A$2:$G$101,{4,5,6},FALSE)</f>
        <v>Equipment</v>
      </c>
      <c r="M1906" s="6">
        <f t="array" ref="M1906">VLOOKUP($J1906,'Product_Dim (2)'!$A$2:$G$101,{6},FALSE)</f>
        <v>103.45</v>
      </c>
      <c r="N1906">
        <f>VLOOKUP($J1906,'Product_Dim (2)'!$A$2:$G$101,7,FALSE)</f>
        <v>465</v>
      </c>
      <c r="O1906" t="s">
        <v>1759</v>
      </c>
      <c r="P1906" t="str">
        <f>VLOOKUP($O1906,'Store_Dim (2)'!$A$2:$E$21,2,FALSE)</f>
        <v>Benson-Elliott</v>
      </c>
      <c r="Q1906" t="str">
        <f>VLOOKUP(Table6[[#This Row],[Store_ID]],Table4[],3,FALSE)</f>
        <v>East</v>
      </c>
      <c r="R1906" t="str">
        <f>VLOOKUP(Table6[[#This Row],[Store_ID]],Table4[],4,FALSE)</f>
        <v>Port Josephberg</v>
      </c>
      <c r="S1906" t="str">
        <f>VLOOKUP(Table6[[#This Row],[Store_ID]],Table4[],5,FALSE)</f>
        <v>Online</v>
      </c>
      <c r="T1906">
        <v>1</v>
      </c>
      <c r="U1906" s="6">
        <v>546.47</v>
      </c>
      <c r="V1906" s="10">
        <v>0.08</v>
      </c>
      <c r="W1906" t="s">
        <v>1812</v>
      </c>
      <c r="X1906" s="6">
        <v>502.75240000000002</v>
      </c>
      <c r="AE1906"/>
    </row>
    <row r="1907" spans="1:31" x14ac:dyDescent="0.25">
      <c r="A1907" t="s">
        <v>3714</v>
      </c>
      <c r="B1907" t="str">
        <f>VLOOKUP(Table6[[#This Row],[Customer_ID]],Table1[[Customer_ID]:[Name]],2,FALSE)</f>
        <v>John Bradford</v>
      </c>
      <c r="C1907" t="str">
        <f>VLOOKUP(Table6[[#This Row],[Customer_ID]],Table1[[Customer_ID]:[City]],5,FALSE)</f>
        <v>Anabury</v>
      </c>
      <c r="D1907">
        <f>VLOOKUP(Table6[[#This Row],[Customer_ID]],Table1[],3,FALSE)</f>
        <v>48</v>
      </c>
      <c r="E1907" t="str">
        <f>VLOOKUP(Table6[[#This Row],[Customer_ID]],Table1[],4,FALSE)</f>
        <v>Male</v>
      </c>
      <c r="F1907" t="str">
        <f>VLOOKUP(Table6[[#This Row],[Customer_ID]],Table1[],6,FALSE)</f>
        <v>Vermont</v>
      </c>
      <c r="G1907" t="str">
        <f>VLOOKUP(Table6[[#This Row],[Customer_ID]],Table1[],8,FALSE)</f>
        <v>Silver</v>
      </c>
      <c r="H1907" t="s">
        <v>576</v>
      </c>
      <c r="I1907" s="16">
        <v>45760</v>
      </c>
      <c r="J1907" t="s">
        <v>1681</v>
      </c>
      <c r="K1907" t="str">
        <f>VLOOKUP($J1907,'Product_Dim (2)'!$A$2:$G$101,{3,4,5,6},FALSE)</f>
        <v>Clothing</v>
      </c>
      <c r="L1907" t="str">
        <f>VLOOKUP($J1907,'Product_Dim (2)'!$A$2:$G$101,{4,5,6},FALSE)</f>
        <v>Footwear</v>
      </c>
      <c r="M1907" s="6">
        <f t="array" ref="M1907">VLOOKUP($J1907,'Product_Dim (2)'!$A$2:$G$101,{6},FALSE)</f>
        <v>158.13999999999999</v>
      </c>
      <c r="N1907">
        <f>VLOOKUP($J1907,'Product_Dim (2)'!$A$2:$G$101,7,FALSE)</f>
        <v>82</v>
      </c>
      <c r="O1907" t="s">
        <v>1777</v>
      </c>
      <c r="P1907" t="str">
        <f>VLOOKUP($O1907,'Store_Dim (2)'!$A$2:$E$21,2,FALSE)</f>
        <v>Thomas, Bridges and Harris</v>
      </c>
      <c r="Q1907" t="str">
        <f>VLOOKUP(Table6[[#This Row],[Store_ID]],Table4[],3,FALSE)</f>
        <v>North</v>
      </c>
      <c r="R1907" t="str">
        <f>VLOOKUP(Table6[[#This Row],[Store_ID]],Table4[],4,FALSE)</f>
        <v>Sabrinatown</v>
      </c>
      <c r="S1907" t="str">
        <f>VLOOKUP(Table6[[#This Row],[Store_ID]],Table4[],5,FALSE)</f>
        <v>Online</v>
      </c>
      <c r="T1907">
        <v>1</v>
      </c>
      <c r="U1907" s="6">
        <v>979.49</v>
      </c>
      <c r="V1907" s="10">
        <v>0.19</v>
      </c>
      <c r="W1907" t="s">
        <v>1812</v>
      </c>
      <c r="X1907" s="6">
        <v>793.38690000000008</v>
      </c>
      <c r="AE1907"/>
    </row>
    <row r="1908" spans="1:31" x14ac:dyDescent="0.25">
      <c r="A1908" t="s">
        <v>3715</v>
      </c>
      <c r="B1908" t="str">
        <f>VLOOKUP(Table6[[#This Row],[Customer_ID]],Table1[[Customer_ID]:[Name]],2,FALSE)</f>
        <v>David Roberts</v>
      </c>
      <c r="C1908" t="str">
        <f>VLOOKUP(Table6[[#This Row],[Customer_ID]],Table1[[Customer_ID]:[City]],5,FALSE)</f>
        <v>Port Amanda</v>
      </c>
      <c r="D1908">
        <f>VLOOKUP(Table6[[#This Row],[Customer_ID]],Table1[],3,FALSE)</f>
        <v>38</v>
      </c>
      <c r="E1908" t="str">
        <f>VLOOKUP(Table6[[#This Row],[Customer_ID]],Table1[],4,FALSE)</f>
        <v>Male</v>
      </c>
      <c r="F1908" t="str">
        <f>VLOOKUP(Table6[[#This Row],[Customer_ID]],Table1[],6,FALSE)</f>
        <v>Georgia</v>
      </c>
      <c r="G1908" t="str">
        <f>VLOOKUP(Table6[[#This Row],[Customer_ID]],Table1[],8,FALSE)</f>
        <v>Gold</v>
      </c>
      <c r="H1908" t="s">
        <v>628</v>
      </c>
      <c r="I1908" s="16">
        <v>45289</v>
      </c>
      <c r="J1908" t="s">
        <v>1565</v>
      </c>
      <c r="K1908" t="str">
        <f>VLOOKUP($J1908,'Product_Dim (2)'!$A$2:$G$101,{3,4,5,6},FALSE)</f>
        <v>Sports</v>
      </c>
      <c r="L1908" t="str">
        <f>VLOOKUP($J1908,'Product_Dim (2)'!$A$2:$G$101,{4,5,6},FALSE)</f>
        <v>Accessories</v>
      </c>
      <c r="M1908" s="6">
        <f t="array" ref="M1908">VLOOKUP($J1908,'Product_Dim (2)'!$A$2:$G$101,{6},FALSE)</f>
        <v>144.53</v>
      </c>
      <c r="N1908">
        <f>VLOOKUP($J1908,'Product_Dim (2)'!$A$2:$G$101,7,FALSE)</f>
        <v>367</v>
      </c>
      <c r="O1908" t="s">
        <v>1744</v>
      </c>
      <c r="P1908" t="str">
        <f>VLOOKUP($O1908,'Store_Dim (2)'!$A$2:$E$21,2,FALSE)</f>
        <v>Black-Horn</v>
      </c>
      <c r="Q1908" t="str">
        <f>VLOOKUP(Table6[[#This Row],[Store_ID]],Table4[],3,FALSE)</f>
        <v>South</v>
      </c>
      <c r="R1908" t="str">
        <f>VLOOKUP(Table6[[#This Row],[Store_ID]],Table4[],4,FALSE)</f>
        <v>North Nancyview</v>
      </c>
      <c r="S1908" t="str">
        <f>VLOOKUP(Table6[[#This Row],[Store_ID]],Table4[],5,FALSE)</f>
        <v>Outlet</v>
      </c>
      <c r="T1908">
        <v>3</v>
      </c>
      <c r="U1908" s="6">
        <v>988.53</v>
      </c>
      <c r="V1908" s="10">
        <v>0.3</v>
      </c>
      <c r="W1908" t="s">
        <v>1812</v>
      </c>
      <c r="X1908" s="6">
        <v>2075.913</v>
      </c>
      <c r="AE1908"/>
    </row>
    <row r="1909" spans="1:31" x14ac:dyDescent="0.25">
      <c r="A1909" t="s">
        <v>3716</v>
      </c>
      <c r="B1909" t="str">
        <f>VLOOKUP(Table6[[#This Row],[Customer_ID]],Table1[[Customer_ID]:[Name]],2,FALSE)</f>
        <v>Damon Perez</v>
      </c>
      <c r="C1909" t="str">
        <f>VLOOKUP(Table6[[#This Row],[Customer_ID]],Table1[[Customer_ID]:[City]],5,FALSE)</f>
        <v>Jasonton</v>
      </c>
      <c r="D1909">
        <f>VLOOKUP(Table6[[#This Row],[Customer_ID]],Table1[],3,FALSE)</f>
        <v>21</v>
      </c>
      <c r="E1909" t="str">
        <f>VLOOKUP(Table6[[#This Row],[Customer_ID]],Table1[],4,FALSE)</f>
        <v>Male</v>
      </c>
      <c r="F1909" t="str">
        <f>VLOOKUP(Table6[[#This Row],[Customer_ID]],Table1[],6,FALSE)</f>
        <v>Ohio</v>
      </c>
      <c r="G1909" t="str">
        <f>VLOOKUP(Table6[[#This Row],[Customer_ID]],Table1[],8,FALSE)</f>
        <v>Gold</v>
      </c>
      <c r="H1909" t="s">
        <v>808</v>
      </c>
      <c r="I1909" s="16">
        <v>45704</v>
      </c>
      <c r="J1909" t="s">
        <v>1683</v>
      </c>
      <c r="K1909" t="str">
        <f>VLOOKUP($J1909,'Product_Dim (2)'!$A$2:$G$101,{3,4,5,6},FALSE)</f>
        <v>Electronics</v>
      </c>
      <c r="L1909" t="str">
        <f>VLOOKUP($J1909,'Product_Dim (2)'!$A$2:$G$101,{4,5,6},FALSE)</f>
        <v>Computer</v>
      </c>
      <c r="M1909" s="6">
        <f t="array" ref="M1909">VLOOKUP($J1909,'Product_Dim (2)'!$A$2:$G$101,{6},FALSE)</f>
        <v>392.89</v>
      </c>
      <c r="N1909">
        <f>VLOOKUP($J1909,'Product_Dim (2)'!$A$2:$G$101,7,FALSE)</f>
        <v>320</v>
      </c>
      <c r="O1909" t="s">
        <v>1749</v>
      </c>
      <c r="P1909" t="str">
        <f>VLOOKUP($O1909,'Store_Dim (2)'!$A$2:$E$21,2,FALSE)</f>
        <v>Johnson-Wright</v>
      </c>
      <c r="Q1909" t="str">
        <f>VLOOKUP(Table6[[#This Row],[Store_ID]],Table4[],3,FALSE)</f>
        <v>North</v>
      </c>
      <c r="R1909" t="str">
        <f>VLOOKUP(Table6[[#This Row],[Store_ID]],Table4[],4,FALSE)</f>
        <v>Hoodberg</v>
      </c>
      <c r="S1909" t="str">
        <f>VLOOKUP(Table6[[#This Row],[Store_ID]],Table4[],5,FALSE)</f>
        <v>Outlet</v>
      </c>
      <c r="T1909">
        <v>4</v>
      </c>
      <c r="U1909" s="6">
        <v>849.29</v>
      </c>
      <c r="V1909" s="10">
        <v>0.26</v>
      </c>
      <c r="W1909" t="s">
        <v>1807</v>
      </c>
      <c r="X1909" s="6">
        <v>2513.8984</v>
      </c>
      <c r="AE1909"/>
    </row>
    <row r="1910" spans="1:31" x14ac:dyDescent="0.25">
      <c r="A1910" t="s">
        <v>3717</v>
      </c>
      <c r="B1910" t="str">
        <f>VLOOKUP(Table6[[#This Row],[Customer_ID]],Table1[[Customer_ID]:[Name]],2,FALSE)</f>
        <v>Ryan Moore</v>
      </c>
      <c r="C1910" t="str">
        <f>VLOOKUP(Table6[[#This Row],[Customer_ID]],Table1[[Customer_ID]:[City]],5,FALSE)</f>
        <v>Cartershire</v>
      </c>
      <c r="D1910">
        <f>VLOOKUP(Table6[[#This Row],[Customer_ID]],Table1[],3,FALSE)</f>
        <v>38</v>
      </c>
      <c r="E1910" t="str">
        <f>VLOOKUP(Table6[[#This Row],[Customer_ID]],Table1[],4,FALSE)</f>
        <v>Male</v>
      </c>
      <c r="F1910" t="str">
        <f>VLOOKUP(Table6[[#This Row],[Customer_ID]],Table1[],6,FALSE)</f>
        <v>Virginia</v>
      </c>
      <c r="G1910" t="str">
        <f>VLOOKUP(Table6[[#This Row],[Customer_ID]],Table1[],8,FALSE)</f>
        <v>Bronze</v>
      </c>
      <c r="H1910" t="s">
        <v>1066</v>
      </c>
      <c r="I1910" s="16">
        <v>45318</v>
      </c>
      <c r="J1910" t="s">
        <v>1721</v>
      </c>
      <c r="K1910" t="str">
        <f>VLOOKUP($J1910,'Product_Dim (2)'!$A$2:$G$101,{3,4,5,6},FALSE)</f>
        <v>Sports</v>
      </c>
      <c r="L1910" t="str">
        <f>VLOOKUP($J1910,'Product_Dim (2)'!$A$2:$G$101,{4,5,6},FALSE)</f>
        <v>Accessories</v>
      </c>
      <c r="M1910" s="6">
        <f t="array" ref="M1910">VLOOKUP($J1910,'Product_Dim (2)'!$A$2:$G$101,{6},FALSE)</f>
        <v>60.65</v>
      </c>
      <c r="N1910">
        <f>VLOOKUP($J1910,'Product_Dim (2)'!$A$2:$G$101,7,FALSE)</f>
        <v>75</v>
      </c>
      <c r="O1910" t="s">
        <v>1782</v>
      </c>
      <c r="P1910" t="str">
        <f>VLOOKUP($O1910,'Store_Dim (2)'!$A$2:$E$21,2,FALSE)</f>
        <v>Mcdonald Inc</v>
      </c>
      <c r="Q1910" t="str">
        <f>VLOOKUP(Table6[[#This Row],[Store_ID]],Table4[],3,FALSE)</f>
        <v>South</v>
      </c>
      <c r="R1910" t="str">
        <f>VLOOKUP(Table6[[#This Row],[Store_ID]],Table4[],4,FALSE)</f>
        <v>Christopherland</v>
      </c>
      <c r="S1910" t="str">
        <f>VLOOKUP(Table6[[#This Row],[Store_ID]],Table4[],5,FALSE)</f>
        <v>Outlet</v>
      </c>
      <c r="T1910">
        <v>2</v>
      </c>
      <c r="U1910" s="6">
        <v>452.29</v>
      </c>
      <c r="V1910" s="10">
        <v>0.01</v>
      </c>
      <c r="W1910" t="s">
        <v>1812</v>
      </c>
      <c r="X1910" s="6">
        <v>895.53420000000006</v>
      </c>
      <c r="AE1910"/>
    </row>
    <row r="1911" spans="1:31" x14ac:dyDescent="0.25">
      <c r="A1911" t="s">
        <v>3718</v>
      </c>
      <c r="B1911" t="str">
        <f>VLOOKUP(Table6[[#This Row],[Customer_ID]],Table1[[Customer_ID]:[Name]],2,FALSE)</f>
        <v>Gene Lee</v>
      </c>
      <c r="C1911" t="str">
        <f>VLOOKUP(Table6[[#This Row],[Customer_ID]],Table1[[Customer_ID]:[City]],5,FALSE)</f>
        <v>Mcfarlandmouth</v>
      </c>
      <c r="D1911">
        <f>VLOOKUP(Table6[[#This Row],[Customer_ID]],Table1[],3,FALSE)</f>
        <v>41</v>
      </c>
      <c r="E1911" t="str">
        <f>VLOOKUP(Table6[[#This Row],[Customer_ID]],Table1[],4,FALSE)</f>
        <v>Female</v>
      </c>
      <c r="F1911" t="str">
        <f>VLOOKUP(Table6[[#This Row],[Customer_ID]],Table1[],6,FALSE)</f>
        <v>Virginia</v>
      </c>
      <c r="G1911" t="str">
        <f>VLOOKUP(Table6[[#This Row],[Customer_ID]],Table1[],8,FALSE)</f>
        <v>Platinum</v>
      </c>
      <c r="H1911" t="s">
        <v>1361</v>
      </c>
      <c r="I1911" s="16">
        <v>45495</v>
      </c>
      <c r="J1911" t="s">
        <v>1639</v>
      </c>
      <c r="K1911" t="str">
        <f>VLOOKUP($J1911,'Product_Dim (2)'!$A$2:$G$101,{3,4,5,6},FALSE)</f>
        <v>Sports</v>
      </c>
      <c r="L1911" t="str">
        <f>VLOOKUP($J1911,'Product_Dim (2)'!$A$2:$G$101,{4,5,6},FALSE)</f>
        <v>Accessories</v>
      </c>
      <c r="M1911" s="6">
        <f t="array" ref="M1911">VLOOKUP($J1911,'Product_Dim (2)'!$A$2:$G$101,{6},FALSE)</f>
        <v>434.84</v>
      </c>
      <c r="N1911">
        <f>VLOOKUP($J1911,'Product_Dim (2)'!$A$2:$G$101,7,FALSE)</f>
        <v>185</v>
      </c>
      <c r="O1911" t="s">
        <v>1793</v>
      </c>
      <c r="P1911" t="str">
        <f>VLOOKUP($O1911,'Store_Dim (2)'!$A$2:$E$21,2,FALSE)</f>
        <v>Guerrero-Schmitt</v>
      </c>
      <c r="Q1911" t="str">
        <f>VLOOKUP(Table6[[#This Row],[Store_ID]],Table4[],3,FALSE)</f>
        <v>East</v>
      </c>
      <c r="R1911" t="str">
        <f>VLOOKUP(Table6[[#This Row],[Store_ID]],Table4[],4,FALSE)</f>
        <v>East Stevechester</v>
      </c>
      <c r="S1911" t="str">
        <f>VLOOKUP(Table6[[#This Row],[Store_ID]],Table4[],5,FALSE)</f>
        <v>Flagship</v>
      </c>
      <c r="T1911">
        <v>2</v>
      </c>
      <c r="U1911" s="6">
        <v>810.81</v>
      </c>
      <c r="V1911" s="10">
        <v>0.11</v>
      </c>
      <c r="W1911" t="s">
        <v>1812</v>
      </c>
      <c r="X1911" s="6">
        <v>1443.2418</v>
      </c>
      <c r="AE1911"/>
    </row>
    <row r="1912" spans="1:31" x14ac:dyDescent="0.25">
      <c r="A1912" t="s">
        <v>3719</v>
      </c>
      <c r="B1912" t="str">
        <f>VLOOKUP(Table6[[#This Row],[Customer_ID]],Table1[[Customer_ID]:[Name]],2,FALSE)</f>
        <v>Sarah Vance</v>
      </c>
      <c r="C1912" t="str">
        <f>VLOOKUP(Table6[[#This Row],[Customer_ID]],Table1[[Customer_ID]:[City]],5,FALSE)</f>
        <v>Johnsonville</v>
      </c>
      <c r="D1912">
        <f>VLOOKUP(Table6[[#This Row],[Customer_ID]],Table1[],3,FALSE)</f>
        <v>41</v>
      </c>
      <c r="E1912" t="str">
        <f>VLOOKUP(Table6[[#This Row],[Customer_ID]],Table1[],4,FALSE)</f>
        <v>Male</v>
      </c>
      <c r="F1912" t="str">
        <f>VLOOKUP(Table6[[#This Row],[Customer_ID]],Table1[],6,FALSE)</f>
        <v>Oregon</v>
      </c>
      <c r="G1912" t="str">
        <f>VLOOKUP(Table6[[#This Row],[Customer_ID]],Table1[],8,FALSE)</f>
        <v>Silver</v>
      </c>
      <c r="H1912" t="s">
        <v>127</v>
      </c>
      <c r="I1912" s="16">
        <v>45560</v>
      </c>
      <c r="J1912" t="s">
        <v>1653</v>
      </c>
      <c r="K1912" t="str">
        <f>VLOOKUP($J1912,'Product_Dim (2)'!$A$2:$G$101,{3,4,5,6},FALSE)</f>
        <v>Sports</v>
      </c>
      <c r="L1912" t="str">
        <f>VLOOKUP($J1912,'Product_Dim (2)'!$A$2:$G$101,{4,5,6},FALSE)</f>
        <v>Equipment</v>
      </c>
      <c r="M1912" s="6">
        <f t="array" ref="M1912">VLOOKUP($J1912,'Product_Dim (2)'!$A$2:$G$101,{6},FALSE)</f>
        <v>103.45</v>
      </c>
      <c r="N1912">
        <f>VLOOKUP($J1912,'Product_Dim (2)'!$A$2:$G$101,7,FALSE)</f>
        <v>465</v>
      </c>
      <c r="O1912" t="s">
        <v>1765</v>
      </c>
      <c r="P1912" t="str">
        <f>VLOOKUP($O1912,'Store_Dim (2)'!$A$2:$E$21,2,FALSE)</f>
        <v>Bean, Jones and Park</v>
      </c>
      <c r="Q1912" t="str">
        <f>VLOOKUP(Table6[[#This Row],[Store_ID]],Table4[],3,FALSE)</f>
        <v>West</v>
      </c>
      <c r="R1912" t="str">
        <f>VLOOKUP(Table6[[#This Row],[Store_ID]],Table4[],4,FALSE)</f>
        <v>Thompsonborough</v>
      </c>
      <c r="S1912" t="str">
        <f>VLOOKUP(Table6[[#This Row],[Store_ID]],Table4[],5,FALSE)</f>
        <v>Online</v>
      </c>
      <c r="T1912">
        <v>1</v>
      </c>
      <c r="U1912" s="6">
        <v>846.67</v>
      </c>
      <c r="V1912" s="10">
        <v>0.1</v>
      </c>
      <c r="W1912" t="s">
        <v>1812</v>
      </c>
      <c r="X1912" s="6">
        <v>762.00299999999993</v>
      </c>
      <c r="AE1912"/>
    </row>
    <row r="1913" spans="1:31" x14ac:dyDescent="0.25">
      <c r="A1913" t="s">
        <v>3720</v>
      </c>
      <c r="B1913" t="str">
        <f>VLOOKUP(Table6[[#This Row],[Customer_ID]],Table1[[Customer_ID]:[Name]],2,FALSE)</f>
        <v>Adam Cruz</v>
      </c>
      <c r="C1913" t="str">
        <f>VLOOKUP(Table6[[#This Row],[Customer_ID]],Table1[[Customer_ID]:[City]],5,FALSE)</f>
        <v>Brandonville</v>
      </c>
      <c r="D1913">
        <f>VLOOKUP(Table6[[#This Row],[Customer_ID]],Table1[],3,FALSE)</f>
        <v>60</v>
      </c>
      <c r="E1913" t="str">
        <f>VLOOKUP(Table6[[#This Row],[Customer_ID]],Table1[],4,FALSE)</f>
        <v>Female</v>
      </c>
      <c r="F1913" t="str">
        <f>VLOOKUP(Table6[[#This Row],[Customer_ID]],Table1[],6,FALSE)</f>
        <v>Georgia</v>
      </c>
      <c r="G1913" t="str">
        <f>VLOOKUP(Table6[[#This Row],[Customer_ID]],Table1[],8,FALSE)</f>
        <v>Platinum</v>
      </c>
      <c r="H1913" t="s">
        <v>78</v>
      </c>
      <c r="I1913" s="16">
        <v>45367</v>
      </c>
      <c r="J1913" t="s">
        <v>1579</v>
      </c>
      <c r="K1913" t="str">
        <f>VLOOKUP($J1913,'Product_Dim (2)'!$A$2:$G$101,{3,4,5,6},FALSE)</f>
        <v>Sports</v>
      </c>
      <c r="L1913" t="str">
        <f>VLOOKUP($J1913,'Product_Dim (2)'!$A$2:$G$101,{4,5,6},FALSE)</f>
        <v>Outdoor</v>
      </c>
      <c r="M1913" s="6">
        <f t="array" ref="M1913">VLOOKUP($J1913,'Product_Dim (2)'!$A$2:$G$101,{6},FALSE)</f>
        <v>166.06</v>
      </c>
      <c r="N1913">
        <f>VLOOKUP($J1913,'Product_Dim (2)'!$A$2:$G$101,7,FALSE)</f>
        <v>340</v>
      </c>
      <c r="O1913" t="s">
        <v>1759</v>
      </c>
      <c r="P1913" t="str">
        <f>VLOOKUP($O1913,'Store_Dim (2)'!$A$2:$E$21,2,FALSE)</f>
        <v>Benson-Elliott</v>
      </c>
      <c r="Q1913" t="str">
        <f>VLOOKUP(Table6[[#This Row],[Store_ID]],Table4[],3,FALSE)</f>
        <v>East</v>
      </c>
      <c r="R1913" t="str">
        <f>VLOOKUP(Table6[[#This Row],[Store_ID]],Table4[],4,FALSE)</f>
        <v>Port Josephberg</v>
      </c>
      <c r="S1913" t="str">
        <f>VLOOKUP(Table6[[#This Row],[Store_ID]],Table4[],5,FALSE)</f>
        <v>Online</v>
      </c>
      <c r="T1913">
        <v>4</v>
      </c>
      <c r="U1913" s="6">
        <v>73.55</v>
      </c>
      <c r="V1913" s="10">
        <v>0.24</v>
      </c>
      <c r="W1913" t="s">
        <v>1812</v>
      </c>
      <c r="X1913" s="6">
        <v>223.59200000000001</v>
      </c>
      <c r="AE1913"/>
    </row>
    <row r="1914" spans="1:31" x14ac:dyDescent="0.25">
      <c r="A1914" t="s">
        <v>3721</v>
      </c>
      <c r="B1914" t="str">
        <f>VLOOKUP(Table6[[#This Row],[Customer_ID]],Table1[[Customer_ID]:[Name]],2,FALSE)</f>
        <v>Stephen Fowler</v>
      </c>
      <c r="C1914" t="str">
        <f>VLOOKUP(Table6[[#This Row],[Customer_ID]],Table1[[Customer_ID]:[City]],5,FALSE)</f>
        <v>Port Mariastad</v>
      </c>
      <c r="D1914">
        <f>VLOOKUP(Table6[[#This Row],[Customer_ID]],Table1[],3,FALSE)</f>
        <v>42</v>
      </c>
      <c r="E1914" t="str">
        <f>VLOOKUP(Table6[[#This Row],[Customer_ID]],Table1[],4,FALSE)</f>
        <v>Female</v>
      </c>
      <c r="F1914" t="str">
        <f>VLOOKUP(Table6[[#This Row],[Customer_ID]],Table1[],6,FALSE)</f>
        <v>Rhode Island</v>
      </c>
      <c r="G1914" t="str">
        <f>VLOOKUP(Table6[[#This Row],[Customer_ID]],Table1[],8,FALSE)</f>
        <v>Platinum</v>
      </c>
      <c r="H1914" t="s">
        <v>876</v>
      </c>
      <c r="I1914" s="16">
        <v>45861</v>
      </c>
      <c r="J1914" t="s">
        <v>1715</v>
      </c>
      <c r="K1914" t="str">
        <f>VLOOKUP($J1914,'Product_Dim (2)'!$A$2:$G$101,{3,4,5,6},FALSE)</f>
        <v>Home</v>
      </c>
      <c r="L1914" t="str">
        <f>VLOOKUP($J1914,'Product_Dim (2)'!$A$2:$G$101,{4,5,6},FALSE)</f>
        <v>Appliances</v>
      </c>
      <c r="M1914" s="6">
        <f t="array" ref="M1914">VLOOKUP($J1914,'Product_Dim (2)'!$A$2:$G$101,{6},FALSE)</f>
        <v>447.43</v>
      </c>
      <c r="N1914">
        <f>VLOOKUP($J1914,'Product_Dim (2)'!$A$2:$G$101,7,FALSE)</f>
        <v>191</v>
      </c>
      <c r="O1914" t="s">
        <v>1759</v>
      </c>
      <c r="P1914" t="str">
        <f>VLOOKUP($O1914,'Store_Dim (2)'!$A$2:$E$21,2,FALSE)</f>
        <v>Benson-Elliott</v>
      </c>
      <c r="Q1914" t="str">
        <f>VLOOKUP(Table6[[#This Row],[Store_ID]],Table4[],3,FALSE)</f>
        <v>East</v>
      </c>
      <c r="R1914" t="str">
        <f>VLOOKUP(Table6[[#This Row],[Store_ID]],Table4[],4,FALSE)</f>
        <v>Port Josephberg</v>
      </c>
      <c r="S1914" t="str">
        <f>VLOOKUP(Table6[[#This Row],[Store_ID]],Table4[],5,FALSE)</f>
        <v>Online</v>
      </c>
      <c r="T1914">
        <v>1</v>
      </c>
      <c r="U1914" s="6">
        <v>882.03</v>
      </c>
      <c r="V1914" s="10">
        <v>0.04</v>
      </c>
      <c r="W1914" t="s">
        <v>1812</v>
      </c>
      <c r="X1914" s="6">
        <v>846.74879999999996</v>
      </c>
      <c r="AE1914"/>
    </row>
    <row r="1915" spans="1:31" x14ac:dyDescent="0.25">
      <c r="A1915" t="s">
        <v>3722</v>
      </c>
      <c r="B1915" t="str">
        <f>VLOOKUP(Table6[[#This Row],[Customer_ID]],Table1[[Customer_ID]:[Name]],2,FALSE)</f>
        <v>Melissa Howard</v>
      </c>
      <c r="C1915" t="str">
        <f>VLOOKUP(Table6[[#This Row],[Customer_ID]],Table1[[Customer_ID]:[City]],5,FALSE)</f>
        <v>Maynardton</v>
      </c>
      <c r="D1915">
        <f>VLOOKUP(Table6[[#This Row],[Customer_ID]],Table1[],3,FALSE)</f>
        <v>53</v>
      </c>
      <c r="E1915" t="str">
        <f>VLOOKUP(Table6[[#This Row],[Customer_ID]],Table1[],4,FALSE)</f>
        <v>Female</v>
      </c>
      <c r="F1915" t="str">
        <f>VLOOKUP(Table6[[#This Row],[Customer_ID]],Table1[],6,FALSE)</f>
        <v>New Hampshire</v>
      </c>
      <c r="G1915" t="str">
        <f>VLOOKUP(Table6[[#This Row],[Customer_ID]],Table1[],8,FALSE)</f>
        <v>Gold</v>
      </c>
      <c r="H1915" t="s">
        <v>44</v>
      </c>
      <c r="I1915" s="16">
        <v>45589</v>
      </c>
      <c r="J1915" t="s">
        <v>1575</v>
      </c>
      <c r="K1915" t="str">
        <f>VLOOKUP($J1915,'Product_Dim (2)'!$A$2:$G$101,{3,4,5,6},FALSE)</f>
        <v>Sports</v>
      </c>
      <c r="L1915" t="str">
        <f>VLOOKUP($J1915,'Product_Dim (2)'!$A$2:$G$101,{4,5,6},FALSE)</f>
        <v>Equipment</v>
      </c>
      <c r="M1915" s="6">
        <f t="array" ref="M1915">VLOOKUP($J1915,'Product_Dim (2)'!$A$2:$G$101,{6},FALSE)</f>
        <v>484.62</v>
      </c>
      <c r="N1915">
        <f>VLOOKUP($J1915,'Product_Dim (2)'!$A$2:$G$101,7,FALSE)</f>
        <v>432</v>
      </c>
      <c r="O1915" t="s">
        <v>1782</v>
      </c>
      <c r="P1915" t="str">
        <f>VLOOKUP($O1915,'Store_Dim (2)'!$A$2:$E$21,2,FALSE)</f>
        <v>Mcdonald Inc</v>
      </c>
      <c r="Q1915" t="str">
        <f>VLOOKUP(Table6[[#This Row],[Store_ID]],Table4[],3,FALSE)</f>
        <v>South</v>
      </c>
      <c r="R1915" t="str">
        <f>VLOOKUP(Table6[[#This Row],[Store_ID]],Table4[],4,FALSE)</f>
        <v>Christopherland</v>
      </c>
      <c r="S1915" t="str">
        <f>VLOOKUP(Table6[[#This Row],[Store_ID]],Table4[],5,FALSE)</f>
        <v>Outlet</v>
      </c>
      <c r="T1915">
        <v>1</v>
      </c>
      <c r="U1915" s="6">
        <v>958.44</v>
      </c>
      <c r="V1915" s="10">
        <v>0.21</v>
      </c>
      <c r="W1915" t="s">
        <v>1807</v>
      </c>
      <c r="X1915" s="6">
        <v>757.16760000000011</v>
      </c>
      <c r="AE1915"/>
    </row>
    <row r="1916" spans="1:31" x14ac:dyDescent="0.25">
      <c r="A1916" t="s">
        <v>3723</v>
      </c>
      <c r="B1916" t="str">
        <f>VLOOKUP(Table6[[#This Row],[Customer_ID]],Table1[[Customer_ID]:[Name]],2,FALSE)</f>
        <v>Melissa Howard</v>
      </c>
      <c r="C1916" t="str">
        <f>VLOOKUP(Table6[[#This Row],[Customer_ID]],Table1[[Customer_ID]:[City]],5,FALSE)</f>
        <v>Maynardton</v>
      </c>
      <c r="D1916">
        <f>VLOOKUP(Table6[[#This Row],[Customer_ID]],Table1[],3,FALSE)</f>
        <v>53</v>
      </c>
      <c r="E1916" t="str">
        <f>VLOOKUP(Table6[[#This Row],[Customer_ID]],Table1[],4,FALSE)</f>
        <v>Female</v>
      </c>
      <c r="F1916" t="str">
        <f>VLOOKUP(Table6[[#This Row],[Customer_ID]],Table1[],6,FALSE)</f>
        <v>New Hampshire</v>
      </c>
      <c r="G1916" t="str">
        <f>VLOOKUP(Table6[[#This Row],[Customer_ID]],Table1[],8,FALSE)</f>
        <v>Gold</v>
      </c>
      <c r="H1916" t="s">
        <v>44</v>
      </c>
      <c r="I1916" s="16">
        <v>45560</v>
      </c>
      <c r="J1916" t="s">
        <v>1729</v>
      </c>
      <c r="K1916" t="str">
        <f>VLOOKUP($J1916,'Product_Dim (2)'!$A$2:$G$101,{3,4,5,6},FALSE)</f>
        <v>Home</v>
      </c>
      <c r="L1916" t="str">
        <f>VLOOKUP($J1916,'Product_Dim (2)'!$A$2:$G$101,{4,5,6},FALSE)</f>
        <v>Kitchen</v>
      </c>
      <c r="M1916" s="6">
        <f t="array" ref="M1916">VLOOKUP($J1916,'Product_Dim (2)'!$A$2:$G$101,{6},FALSE)</f>
        <v>201.41</v>
      </c>
      <c r="N1916">
        <f>VLOOKUP($J1916,'Product_Dim (2)'!$A$2:$G$101,7,FALSE)</f>
        <v>146</v>
      </c>
      <c r="O1916" t="s">
        <v>1744</v>
      </c>
      <c r="P1916" t="str">
        <f>VLOOKUP($O1916,'Store_Dim (2)'!$A$2:$E$21,2,FALSE)</f>
        <v>Black-Horn</v>
      </c>
      <c r="Q1916" t="str">
        <f>VLOOKUP(Table6[[#This Row],[Store_ID]],Table4[],3,FALSE)</f>
        <v>South</v>
      </c>
      <c r="R1916" t="str">
        <f>VLOOKUP(Table6[[#This Row],[Store_ID]],Table4[],4,FALSE)</f>
        <v>North Nancyview</v>
      </c>
      <c r="S1916" t="str">
        <f>VLOOKUP(Table6[[#This Row],[Store_ID]],Table4[],5,FALSE)</f>
        <v>Outlet</v>
      </c>
      <c r="T1916">
        <v>1</v>
      </c>
      <c r="U1916" s="6">
        <v>716.29</v>
      </c>
      <c r="V1916" s="10">
        <v>0.01</v>
      </c>
      <c r="W1916" t="s">
        <v>1809</v>
      </c>
      <c r="X1916" s="6">
        <v>709.12709999999993</v>
      </c>
      <c r="AE1916"/>
    </row>
    <row r="1917" spans="1:31" x14ac:dyDescent="0.25">
      <c r="A1917" t="s">
        <v>3724</v>
      </c>
      <c r="B1917" t="str">
        <f>VLOOKUP(Table6[[#This Row],[Customer_ID]],Table1[[Customer_ID]:[Name]],2,FALSE)</f>
        <v>Kristy Dunlap</v>
      </c>
      <c r="C1917" t="str">
        <f>VLOOKUP(Table6[[#This Row],[Customer_ID]],Table1[[Customer_ID]:[City]],5,FALSE)</f>
        <v>Whiteport</v>
      </c>
      <c r="D1917">
        <f>VLOOKUP(Table6[[#This Row],[Customer_ID]],Table1[],3,FALSE)</f>
        <v>64</v>
      </c>
      <c r="E1917" t="str">
        <f>VLOOKUP(Table6[[#This Row],[Customer_ID]],Table1[],4,FALSE)</f>
        <v>Female</v>
      </c>
      <c r="F1917" t="str">
        <f>VLOOKUP(Table6[[#This Row],[Customer_ID]],Table1[],6,FALSE)</f>
        <v>North Carolina</v>
      </c>
      <c r="G1917" t="str">
        <f>VLOOKUP(Table6[[#This Row],[Customer_ID]],Table1[],8,FALSE)</f>
        <v>Platinum</v>
      </c>
      <c r="H1917" t="s">
        <v>1007</v>
      </c>
      <c r="I1917" s="16">
        <v>45408</v>
      </c>
      <c r="J1917" t="s">
        <v>1548</v>
      </c>
      <c r="K1917" t="str">
        <f>VLOOKUP($J1917,'Product_Dim (2)'!$A$2:$G$101,{3,4,5,6},FALSE)</f>
        <v>Sports</v>
      </c>
      <c r="L1917" t="str">
        <f>VLOOKUP($J1917,'Product_Dim (2)'!$A$2:$G$101,{4,5,6},FALSE)</f>
        <v>Fitness</v>
      </c>
      <c r="M1917" s="6">
        <f t="array" ref="M1917">VLOOKUP($J1917,'Product_Dim (2)'!$A$2:$G$101,{6},FALSE)</f>
        <v>495.72</v>
      </c>
      <c r="N1917">
        <f>VLOOKUP($J1917,'Product_Dim (2)'!$A$2:$G$101,7,FALSE)</f>
        <v>323</v>
      </c>
      <c r="O1917" t="s">
        <v>1787</v>
      </c>
      <c r="P1917" t="str">
        <f>VLOOKUP($O1917,'Store_Dim (2)'!$A$2:$E$21,2,FALSE)</f>
        <v>Frederick-Wright</v>
      </c>
      <c r="Q1917" t="str">
        <f>VLOOKUP(Table6[[#This Row],[Store_ID]],Table4[],3,FALSE)</f>
        <v>West</v>
      </c>
      <c r="R1917" t="str">
        <f>VLOOKUP(Table6[[#This Row],[Store_ID]],Table4[],4,FALSE)</f>
        <v>New Jimmymouth</v>
      </c>
      <c r="S1917" t="str">
        <f>VLOOKUP(Table6[[#This Row],[Store_ID]],Table4[],5,FALSE)</f>
        <v>Flagship</v>
      </c>
      <c r="T1917">
        <v>2</v>
      </c>
      <c r="U1917" s="6">
        <v>409.14</v>
      </c>
      <c r="V1917" s="10">
        <v>0.01</v>
      </c>
      <c r="W1917" t="s">
        <v>1809</v>
      </c>
      <c r="X1917" s="6">
        <v>810.09719999999993</v>
      </c>
      <c r="AE1917"/>
    </row>
    <row r="1918" spans="1:31" x14ac:dyDescent="0.25">
      <c r="A1918" t="s">
        <v>3725</v>
      </c>
      <c r="B1918" t="str">
        <f>VLOOKUP(Table6[[#This Row],[Customer_ID]],Table1[[Customer_ID]:[Name]],2,FALSE)</f>
        <v>Christy Hoffman</v>
      </c>
      <c r="C1918" t="str">
        <f>VLOOKUP(Table6[[#This Row],[Customer_ID]],Table1[[Customer_ID]:[City]],5,FALSE)</f>
        <v>Garyberg</v>
      </c>
      <c r="D1918">
        <f>VLOOKUP(Table6[[#This Row],[Customer_ID]],Table1[],3,FALSE)</f>
        <v>26</v>
      </c>
      <c r="E1918" t="str">
        <f>VLOOKUP(Table6[[#This Row],[Customer_ID]],Table1[],4,FALSE)</f>
        <v>Female</v>
      </c>
      <c r="F1918" t="str">
        <f>VLOOKUP(Table6[[#This Row],[Customer_ID]],Table1[],6,FALSE)</f>
        <v>Indiana</v>
      </c>
      <c r="G1918" t="str">
        <f>VLOOKUP(Table6[[#This Row],[Customer_ID]],Table1[],8,FALSE)</f>
        <v>Platinum</v>
      </c>
      <c r="H1918" t="s">
        <v>301</v>
      </c>
      <c r="I1918" s="16">
        <v>45714</v>
      </c>
      <c r="J1918" t="s">
        <v>1729</v>
      </c>
      <c r="K1918" t="str">
        <f>VLOOKUP($J1918,'Product_Dim (2)'!$A$2:$G$101,{3,4,5,6},FALSE)</f>
        <v>Home</v>
      </c>
      <c r="L1918" t="str">
        <f>VLOOKUP($J1918,'Product_Dim (2)'!$A$2:$G$101,{4,5,6},FALSE)</f>
        <v>Kitchen</v>
      </c>
      <c r="M1918" s="6">
        <f t="array" ref="M1918">VLOOKUP($J1918,'Product_Dim (2)'!$A$2:$G$101,{6},FALSE)</f>
        <v>201.41</v>
      </c>
      <c r="N1918">
        <f>VLOOKUP($J1918,'Product_Dim (2)'!$A$2:$G$101,7,FALSE)</f>
        <v>146</v>
      </c>
      <c r="O1918" t="s">
        <v>1769</v>
      </c>
      <c r="P1918" t="str">
        <f>VLOOKUP($O1918,'Store_Dim (2)'!$A$2:$E$21,2,FALSE)</f>
        <v>Moore, Padilla and Butler</v>
      </c>
      <c r="Q1918" t="str">
        <f>VLOOKUP(Table6[[#This Row],[Store_ID]],Table4[],3,FALSE)</f>
        <v>South</v>
      </c>
      <c r="R1918" t="str">
        <f>VLOOKUP(Table6[[#This Row],[Store_ID]],Table4[],4,FALSE)</f>
        <v>East Johnstad</v>
      </c>
      <c r="S1918" t="str">
        <f>VLOOKUP(Table6[[#This Row],[Store_ID]],Table4[],5,FALSE)</f>
        <v>Flagship</v>
      </c>
      <c r="T1918">
        <v>4</v>
      </c>
      <c r="U1918" s="6">
        <v>261.73</v>
      </c>
      <c r="V1918" s="10">
        <v>0.1</v>
      </c>
      <c r="W1918" t="s">
        <v>1809</v>
      </c>
      <c r="X1918" s="6">
        <v>942.22800000000007</v>
      </c>
      <c r="AE1918"/>
    </row>
    <row r="1919" spans="1:31" x14ac:dyDescent="0.25">
      <c r="A1919" t="s">
        <v>3726</v>
      </c>
      <c r="B1919" t="str">
        <f>VLOOKUP(Table6[[#This Row],[Customer_ID]],Table1[[Customer_ID]:[Name]],2,FALSE)</f>
        <v>Cynthia Parrish</v>
      </c>
      <c r="C1919" t="str">
        <f>VLOOKUP(Table6[[#This Row],[Customer_ID]],Table1[[Customer_ID]:[City]],5,FALSE)</f>
        <v>Espinozaberg</v>
      </c>
      <c r="D1919">
        <f>VLOOKUP(Table6[[#This Row],[Customer_ID]],Table1[],3,FALSE)</f>
        <v>18</v>
      </c>
      <c r="E1919" t="str">
        <f>VLOOKUP(Table6[[#This Row],[Customer_ID]],Table1[],4,FALSE)</f>
        <v>Male</v>
      </c>
      <c r="F1919" t="str">
        <f>VLOOKUP(Table6[[#This Row],[Customer_ID]],Table1[],6,FALSE)</f>
        <v>Minnesota</v>
      </c>
      <c r="G1919" t="str">
        <f>VLOOKUP(Table6[[#This Row],[Customer_ID]],Table1[],8,FALSE)</f>
        <v>Silver</v>
      </c>
      <c r="H1919" t="s">
        <v>1421</v>
      </c>
      <c r="I1919" s="16">
        <v>45661</v>
      </c>
      <c r="J1919" t="s">
        <v>1555</v>
      </c>
      <c r="K1919" t="str">
        <f>VLOOKUP($J1919,'Product_Dim (2)'!$A$2:$G$101,{3,4,5,6},FALSE)</f>
        <v>Beauty</v>
      </c>
      <c r="L1919" t="str">
        <f>VLOOKUP($J1919,'Product_Dim (2)'!$A$2:$G$101,{4,5,6},FALSE)</f>
        <v>Haircare</v>
      </c>
      <c r="M1919" s="6">
        <f t="array" ref="M1919">VLOOKUP($J1919,'Product_Dim (2)'!$A$2:$G$101,{6},FALSE)</f>
        <v>115.82</v>
      </c>
      <c r="N1919">
        <f>VLOOKUP($J1919,'Product_Dim (2)'!$A$2:$G$101,7,FALSE)</f>
        <v>460</v>
      </c>
      <c r="O1919" t="s">
        <v>1735</v>
      </c>
      <c r="P1919" t="str">
        <f>VLOOKUP($O1919,'Store_Dim (2)'!$A$2:$E$21,2,FALSE)</f>
        <v>Rivera-Warner</v>
      </c>
      <c r="Q1919" t="str">
        <f>VLOOKUP(Table6[[#This Row],[Store_ID]],Table4[],3,FALSE)</f>
        <v>East</v>
      </c>
      <c r="R1919" t="str">
        <f>VLOOKUP(Table6[[#This Row],[Store_ID]],Table4[],4,FALSE)</f>
        <v>Washingtonfurt</v>
      </c>
      <c r="S1919" t="str">
        <f>VLOOKUP(Table6[[#This Row],[Store_ID]],Table4[],5,FALSE)</f>
        <v>Flagship</v>
      </c>
      <c r="T1919">
        <v>2</v>
      </c>
      <c r="U1919" s="6">
        <v>687.35</v>
      </c>
      <c r="V1919" s="10">
        <v>0.2</v>
      </c>
      <c r="W1919" t="s">
        <v>1812</v>
      </c>
      <c r="X1919" s="6">
        <v>1099.76</v>
      </c>
      <c r="AE1919"/>
    </row>
    <row r="1920" spans="1:31" x14ac:dyDescent="0.25">
      <c r="A1920" t="s">
        <v>3727</v>
      </c>
      <c r="B1920" t="str">
        <f>VLOOKUP(Table6[[#This Row],[Customer_ID]],Table1[[Customer_ID]:[Name]],2,FALSE)</f>
        <v>Jacqueline Pacheco</v>
      </c>
      <c r="C1920" t="str">
        <f>VLOOKUP(Table6[[#This Row],[Customer_ID]],Table1[[Customer_ID]:[City]],5,FALSE)</f>
        <v>South Emily</v>
      </c>
      <c r="D1920">
        <f>VLOOKUP(Table6[[#This Row],[Customer_ID]],Table1[],3,FALSE)</f>
        <v>28</v>
      </c>
      <c r="E1920" t="str">
        <f>VLOOKUP(Table6[[#This Row],[Customer_ID]],Table1[],4,FALSE)</f>
        <v>Female</v>
      </c>
      <c r="F1920" t="str">
        <f>VLOOKUP(Table6[[#This Row],[Customer_ID]],Table1[],6,FALSE)</f>
        <v>New Jersey</v>
      </c>
      <c r="G1920" t="str">
        <f>VLOOKUP(Table6[[#This Row],[Customer_ID]],Table1[],8,FALSE)</f>
        <v>Bronze</v>
      </c>
      <c r="H1920" t="s">
        <v>669</v>
      </c>
      <c r="I1920" s="16">
        <v>45921</v>
      </c>
      <c r="J1920" t="s">
        <v>1699</v>
      </c>
      <c r="K1920" t="str">
        <f>VLOOKUP($J1920,'Product_Dim (2)'!$A$2:$G$101,{3,4,5,6},FALSE)</f>
        <v>Home</v>
      </c>
      <c r="L1920" t="str">
        <f>VLOOKUP($J1920,'Product_Dim (2)'!$A$2:$G$101,{4,5,6},FALSE)</f>
        <v>Furniture</v>
      </c>
      <c r="M1920" s="6">
        <f t="array" ref="M1920">VLOOKUP($J1920,'Product_Dim (2)'!$A$2:$G$101,{6},FALSE)</f>
        <v>388.46</v>
      </c>
      <c r="N1920">
        <f>VLOOKUP($J1920,'Product_Dim (2)'!$A$2:$G$101,7,FALSE)</f>
        <v>208</v>
      </c>
      <c r="O1920" t="s">
        <v>1765</v>
      </c>
      <c r="P1920" t="str">
        <f>VLOOKUP($O1920,'Store_Dim (2)'!$A$2:$E$21,2,FALSE)</f>
        <v>Bean, Jones and Park</v>
      </c>
      <c r="Q1920" t="str">
        <f>VLOOKUP(Table6[[#This Row],[Store_ID]],Table4[],3,FALSE)</f>
        <v>West</v>
      </c>
      <c r="R1920" t="str">
        <f>VLOOKUP(Table6[[#This Row],[Store_ID]],Table4[],4,FALSE)</f>
        <v>Thompsonborough</v>
      </c>
      <c r="S1920" t="str">
        <f>VLOOKUP(Table6[[#This Row],[Store_ID]],Table4[],5,FALSE)</f>
        <v>Online</v>
      </c>
      <c r="T1920">
        <v>2</v>
      </c>
      <c r="U1920" s="6">
        <v>30.14</v>
      </c>
      <c r="V1920" s="10">
        <v>0.21</v>
      </c>
      <c r="W1920" t="s">
        <v>1807</v>
      </c>
      <c r="X1920" s="6">
        <v>47.621200000000002</v>
      </c>
      <c r="AE1920"/>
    </row>
    <row r="1921" spans="1:31" x14ac:dyDescent="0.25">
      <c r="A1921" t="s">
        <v>3728</v>
      </c>
      <c r="B1921" t="str">
        <f>VLOOKUP(Table6[[#This Row],[Customer_ID]],Table1[[Customer_ID]:[Name]],2,FALSE)</f>
        <v>Sheila Wilson</v>
      </c>
      <c r="C1921" t="str">
        <f>VLOOKUP(Table6[[#This Row],[Customer_ID]],Table1[[Customer_ID]:[City]],5,FALSE)</f>
        <v>South Dustin</v>
      </c>
      <c r="D1921">
        <f>VLOOKUP(Table6[[#This Row],[Customer_ID]],Table1[],3,FALSE)</f>
        <v>35</v>
      </c>
      <c r="E1921" t="str">
        <f>VLOOKUP(Table6[[#This Row],[Customer_ID]],Table1[],4,FALSE)</f>
        <v>Male</v>
      </c>
      <c r="F1921" t="str">
        <f>VLOOKUP(Table6[[#This Row],[Customer_ID]],Table1[],6,FALSE)</f>
        <v>Tennessee</v>
      </c>
      <c r="G1921" t="str">
        <f>VLOOKUP(Table6[[#This Row],[Customer_ID]],Table1[],8,FALSE)</f>
        <v>Silver</v>
      </c>
      <c r="H1921" t="s">
        <v>348</v>
      </c>
      <c r="I1921" s="16">
        <v>45651</v>
      </c>
      <c r="J1921" t="s">
        <v>1599</v>
      </c>
      <c r="K1921" t="str">
        <f>VLOOKUP($J1921,'Product_Dim (2)'!$A$2:$G$101,{3,4,5,6},FALSE)</f>
        <v>Electronics</v>
      </c>
      <c r="L1921" t="str">
        <f>VLOOKUP($J1921,'Product_Dim (2)'!$A$2:$G$101,{4,5,6},FALSE)</f>
        <v>Computer</v>
      </c>
      <c r="M1921" s="6">
        <f t="array" ref="M1921">VLOOKUP($J1921,'Product_Dim (2)'!$A$2:$G$101,{6},FALSE)</f>
        <v>419.28</v>
      </c>
      <c r="N1921">
        <f>VLOOKUP($J1921,'Product_Dim (2)'!$A$2:$G$101,7,FALSE)</f>
        <v>86</v>
      </c>
      <c r="O1921" t="s">
        <v>1765</v>
      </c>
      <c r="P1921" t="str">
        <f>VLOOKUP($O1921,'Store_Dim (2)'!$A$2:$E$21,2,FALSE)</f>
        <v>Bean, Jones and Park</v>
      </c>
      <c r="Q1921" t="str">
        <f>VLOOKUP(Table6[[#This Row],[Store_ID]],Table4[],3,FALSE)</f>
        <v>West</v>
      </c>
      <c r="R1921" t="str">
        <f>VLOOKUP(Table6[[#This Row],[Store_ID]],Table4[],4,FALSE)</f>
        <v>Thompsonborough</v>
      </c>
      <c r="S1921" t="str">
        <f>VLOOKUP(Table6[[#This Row],[Store_ID]],Table4[],5,FALSE)</f>
        <v>Online</v>
      </c>
      <c r="T1921">
        <v>3</v>
      </c>
      <c r="U1921" s="6">
        <v>570.12</v>
      </c>
      <c r="V1921" s="10">
        <v>0.12</v>
      </c>
      <c r="W1921" t="s">
        <v>1809</v>
      </c>
      <c r="X1921" s="6">
        <v>1505.1168</v>
      </c>
      <c r="AE1921"/>
    </row>
    <row r="1922" spans="1:31" x14ac:dyDescent="0.25">
      <c r="A1922" t="s">
        <v>3729</v>
      </c>
      <c r="B1922" t="str">
        <f>VLOOKUP(Table6[[#This Row],[Customer_ID]],Table1[[Customer_ID]:[Name]],2,FALSE)</f>
        <v>Brittany Watson</v>
      </c>
      <c r="C1922" t="str">
        <f>VLOOKUP(Table6[[#This Row],[Customer_ID]],Table1[[Customer_ID]:[City]],5,FALSE)</f>
        <v>North Joshualand</v>
      </c>
      <c r="D1922">
        <f>VLOOKUP(Table6[[#This Row],[Customer_ID]],Table1[],3,FALSE)</f>
        <v>59</v>
      </c>
      <c r="E1922" t="str">
        <f>VLOOKUP(Table6[[#This Row],[Customer_ID]],Table1[],4,FALSE)</f>
        <v>Male</v>
      </c>
      <c r="F1922" t="str">
        <f>VLOOKUP(Table6[[#This Row],[Customer_ID]],Table1[],6,FALSE)</f>
        <v>Connecticut</v>
      </c>
      <c r="G1922" t="str">
        <f>VLOOKUP(Table6[[#This Row],[Customer_ID]],Table1[],8,FALSE)</f>
        <v>Platinum</v>
      </c>
      <c r="H1922" t="s">
        <v>885</v>
      </c>
      <c r="I1922" s="16">
        <v>45883</v>
      </c>
      <c r="J1922" t="s">
        <v>1685</v>
      </c>
      <c r="K1922" t="str">
        <f>VLOOKUP($J1922,'Product_Dim (2)'!$A$2:$G$101,{3,4,5,6},FALSE)</f>
        <v>Electronics</v>
      </c>
      <c r="L1922" t="str">
        <f>VLOOKUP($J1922,'Product_Dim (2)'!$A$2:$G$101,{4,5,6},FALSE)</f>
        <v>Appliances</v>
      </c>
      <c r="M1922" s="6">
        <f t="array" ref="M1922">VLOOKUP($J1922,'Product_Dim (2)'!$A$2:$G$101,{6},FALSE)</f>
        <v>480.9</v>
      </c>
      <c r="N1922">
        <f>VLOOKUP($J1922,'Product_Dim (2)'!$A$2:$G$101,7,FALSE)</f>
        <v>104</v>
      </c>
      <c r="O1922" t="s">
        <v>1796</v>
      </c>
      <c r="P1922" t="str">
        <f>VLOOKUP($O1922,'Store_Dim (2)'!$A$2:$E$21,2,FALSE)</f>
        <v>Mann-Austin</v>
      </c>
      <c r="Q1922" t="str">
        <f>VLOOKUP(Table6[[#This Row],[Store_ID]],Table4[],3,FALSE)</f>
        <v>East</v>
      </c>
      <c r="R1922" t="str">
        <f>VLOOKUP(Table6[[#This Row],[Store_ID]],Table4[],4,FALSE)</f>
        <v>Vasquezborough</v>
      </c>
      <c r="S1922" t="str">
        <f>VLOOKUP(Table6[[#This Row],[Store_ID]],Table4[],5,FALSE)</f>
        <v>Online</v>
      </c>
      <c r="T1922">
        <v>3</v>
      </c>
      <c r="U1922" s="6">
        <v>401.87</v>
      </c>
      <c r="V1922" s="10">
        <v>0.28999999999999998</v>
      </c>
      <c r="W1922" t="s">
        <v>1812</v>
      </c>
      <c r="X1922" s="6">
        <v>855.98310000000004</v>
      </c>
      <c r="AE1922"/>
    </row>
    <row r="1923" spans="1:31" x14ac:dyDescent="0.25">
      <c r="A1923" t="s">
        <v>3730</v>
      </c>
      <c r="B1923" t="str">
        <f>VLOOKUP(Table6[[#This Row],[Customer_ID]],Table1[[Customer_ID]:[Name]],2,FALSE)</f>
        <v>Christopher Ford</v>
      </c>
      <c r="C1923" t="str">
        <f>VLOOKUP(Table6[[#This Row],[Customer_ID]],Table1[[Customer_ID]:[City]],5,FALSE)</f>
        <v>North Seanfurt</v>
      </c>
      <c r="D1923">
        <f>VLOOKUP(Table6[[#This Row],[Customer_ID]],Table1[],3,FALSE)</f>
        <v>56</v>
      </c>
      <c r="E1923" t="str">
        <f>VLOOKUP(Table6[[#This Row],[Customer_ID]],Table1[],4,FALSE)</f>
        <v>Male</v>
      </c>
      <c r="F1923" t="str">
        <f>VLOOKUP(Table6[[#This Row],[Customer_ID]],Table1[],6,FALSE)</f>
        <v>Ohio</v>
      </c>
      <c r="G1923" t="str">
        <f>VLOOKUP(Table6[[#This Row],[Customer_ID]],Table1[],8,FALSE)</f>
        <v>Bronze</v>
      </c>
      <c r="H1923" t="s">
        <v>1507</v>
      </c>
      <c r="I1923" s="16">
        <v>45624</v>
      </c>
      <c r="J1923" t="s">
        <v>1689</v>
      </c>
      <c r="K1923" t="str">
        <f>VLOOKUP($J1923,'Product_Dim (2)'!$A$2:$G$101,{3,4,5,6},FALSE)</f>
        <v>Home</v>
      </c>
      <c r="L1923" t="str">
        <f>VLOOKUP($J1923,'Product_Dim (2)'!$A$2:$G$101,{4,5,6},FALSE)</f>
        <v>Lighting</v>
      </c>
      <c r="M1923" s="6">
        <f t="array" ref="M1923">VLOOKUP($J1923,'Product_Dim (2)'!$A$2:$G$101,{6},FALSE)</f>
        <v>228.53</v>
      </c>
      <c r="N1923">
        <f>VLOOKUP($J1923,'Product_Dim (2)'!$A$2:$G$101,7,FALSE)</f>
        <v>469</v>
      </c>
      <c r="O1923" t="s">
        <v>1777</v>
      </c>
      <c r="P1923" t="str">
        <f>VLOOKUP($O1923,'Store_Dim (2)'!$A$2:$E$21,2,FALSE)</f>
        <v>Thomas, Bridges and Harris</v>
      </c>
      <c r="Q1923" t="str">
        <f>VLOOKUP(Table6[[#This Row],[Store_ID]],Table4[],3,FALSE)</f>
        <v>North</v>
      </c>
      <c r="R1923" t="str">
        <f>VLOOKUP(Table6[[#This Row],[Store_ID]],Table4[],4,FALSE)</f>
        <v>Sabrinatown</v>
      </c>
      <c r="S1923" t="str">
        <f>VLOOKUP(Table6[[#This Row],[Store_ID]],Table4[],5,FALSE)</f>
        <v>Online</v>
      </c>
      <c r="T1923">
        <v>4</v>
      </c>
      <c r="U1923" s="6">
        <v>619.35</v>
      </c>
      <c r="V1923" s="10">
        <v>0.3</v>
      </c>
      <c r="W1923" t="s">
        <v>1807</v>
      </c>
      <c r="X1923" s="6">
        <v>1734.18</v>
      </c>
      <c r="AE1923"/>
    </row>
    <row r="1924" spans="1:31" x14ac:dyDescent="0.25">
      <c r="A1924" t="s">
        <v>3731</v>
      </c>
      <c r="B1924" t="str">
        <f>VLOOKUP(Table6[[#This Row],[Customer_ID]],Table1[[Customer_ID]:[Name]],2,FALSE)</f>
        <v>Douglas Rhodes</v>
      </c>
      <c r="C1924" t="str">
        <f>VLOOKUP(Table6[[#This Row],[Customer_ID]],Table1[[Customer_ID]:[City]],5,FALSE)</f>
        <v>Mikehaven</v>
      </c>
      <c r="D1924">
        <f>VLOOKUP(Table6[[#This Row],[Customer_ID]],Table1[],3,FALSE)</f>
        <v>32</v>
      </c>
      <c r="E1924" t="str">
        <f>VLOOKUP(Table6[[#This Row],[Customer_ID]],Table1[],4,FALSE)</f>
        <v>Male</v>
      </c>
      <c r="F1924" t="str">
        <f>VLOOKUP(Table6[[#This Row],[Customer_ID]],Table1[],6,FALSE)</f>
        <v>New Hampshire</v>
      </c>
      <c r="G1924" t="str">
        <f>VLOOKUP(Table6[[#This Row],[Customer_ID]],Table1[],8,FALSE)</f>
        <v>Platinum</v>
      </c>
      <c r="H1924" t="s">
        <v>785</v>
      </c>
      <c r="I1924" s="16">
        <v>45276</v>
      </c>
      <c r="J1924" t="s">
        <v>1623</v>
      </c>
      <c r="K1924" t="str">
        <f>VLOOKUP($J1924,'Product_Dim (2)'!$A$2:$G$101,{3,4,5,6},FALSE)</f>
        <v>Clothing</v>
      </c>
      <c r="L1924" t="str">
        <f>VLOOKUP($J1924,'Product_Dim (2)'!$A$2:$G$101,{4,5,6},FALSE)</f>
        <v>Outerwear</v>
      </c>
      <c r="M1924" s="6">
        <f t="array" ref="M1924">VLOOKUP($J1924,'Product_Dim (2)'!$A$2:$G$101,{6},FALSE)</f>
        <v>167.34</v>
      </c>
      <c r="N1924">
        <f>VLOOKUP($J1924,'Product_Dim (2)'!$A$2:$G$101,7,FALSE)</f>
        <v>296</v>
      </c>
      <c r="O1924" t="s">
        <v>1790</v>
      </c>
      <c r="P1924" t="str">
        <f>VLOOKUP($O1924,'Store_Dim (2)'!$A$2:$E$21,2,FALSE)</f>
        <v>Holloway Ltd</v>
      </c>
      <c r="Q1924" t="str">
        <f>VLOOKUP(Table6[[#This Row],[Store_ID]],Table4[],3,FALSE)</f>
        <v>North</v>
      </c>
      <c r="R1924" t="str">
        <f>VLOOKUP(Table6[[#This Row],[Store_ID]],Table4[],4,FALSE)</f>
        <v>Bensonhaven</v>
      </c>
      <c r="S1924" t="str">
        <f>VLOOKUP(Table6[[#This Row],[Store_ID]],Table4[],5,FALSE)</f>
        <v>Flagship</v>
      </c>
      <c r="T1924">
        <v>4</v>
      </c>
      <c r="U1924" s="6">
        <v>569.36</v>
      </c>
      <c r="V1924" s="10">
        <v>0.27</v>
      </c>
      <c r="W1924" t="s">
        <v>1809</v>
      </c>
      <c r="X1924" s="6">
        <v>1662.5311999999999</v>
      </c>
      <c r="AE1924"/>
    </row>
    <row r="1925" spans="1:31" x14ac:dyDescent="0.25">
      <c r="A1925" t="s">
        <v>3732</v>
      </c>
      <c r="B1925" t="str">
        <f>VLOOKUP(Table6[[#This Row],[Customer_ID]],Table1[[Customer_ID]:[Name]],2,FALSE)</f>
        <v>Elizabeth Foster</v>
      </c>
      <c r="C1925" t="str">
        <f>VLOOKUP(Table6[[#This Row],[Customer_ID]],Table1[[Customer_ID]:[City]],5,FALSE)</f>
        <v>Anthonymouth</v>
      </c>
      <c r="D1925">
        <f>VLOOKUP(Table6[[#This Row],[Customer_ID]],Table1[],3,FALSE)</f>
        <v>33</v>
      </c>
      <c r="E1925" t="str">
        <f>VLOOKUP(Table6[[#This Row],[Customer_ID]],Table1[],4,FALSE)</f>
        <v>Female</v>
      </c>
      <c r="F1925" t="str">
        <f>VLOOKUP(Table6[[#This Row],[Customer_ID]],Table1[],6,FALSE)</f>
        <v>Oklahoma</v>
      </c>
      <c r="G1925" t="str">
        <f>VLOOKUP(Table6[[#This Row],[Customer_ID]],Table1[],8,FALSE)</f>
        <v>Gold</v>
      </c>
      <c r="H1925" t="s">
        <v>1450</v>
      </c>
      <c r="I1925" s="16">
        <v>45344</v>
      </c>
      <c r="J1925" t="s">
        <v>1585</v>
      </c>
      <c r="K1925" t="str">
        <f>VLOOKUP($J1925,'Product_Dim (2)'!$A$2:$G$101,{3,4,5,6},FALSE)</f>
        <v>Home</v>
      </c>
      <c r="L1925" t="str">
        <f>VLOOKUP($J1925,'Product_Dim (2)'!$A$2:$G$101,{4,5,6},FALSE)</f>
        <v>Decor</v>
      </c>
      <c r="M1925" s="6">
        <f t="array" ref="M1925">VLOOKUP($J1925,'Product_Dim (2)'!$A$2:$G$101,{6},FALSE)</f>
        <v>234.80599999999998</v>
      </c>
      <c r="N1925">
        <f>VLOOKUP($J1925,'Product_Dim (2)'!$A$2:$G$101,7,FALSE)</f>
        <v>378</v>
      </c>
      <c r="O1925" t="s">
        <v>1752</v>
      </c>
      <c r="P1925" t="str">
        <f>VLOOKUP($O1925,'Store_Dim (2)'!$A$2:$E$21,2,FALSE)</f>
        <v>Alexander Group</v>
      </c>
      <c r="Q1925" t="str">
        <f>VLOOKUP(Table6[[#This Row],[Store_ID]],Table4[],3,FALSE)</f>
        <v>South</v>
      </c>
      <c r="R1925" t="str">
        <f>VLOOKUP(Table6[[#This Row],[Store_ID]],Table4[],4,FALSE)</f>
        <v>Port Sharon</v>
      </c>
      <c r="S1925" t="str">
        <f>VLOOKUP(Table6[[#This Row],[Store_ID]],Table4[],5,FALSE)</f>
        <v>Online</v>
      </c>
      <c r="T1925">
        <v>2</v>
      </c>
      <c r="U1925" s="6">
        <v>846.35</v>
      </c>
      <c r="V1925" s="10">
        <v>0.3</v>
      </c>
      <c r="W1925" t="s">
        <v>1812</v>
      </c>
      <c r="X1925" s="6">
        <v>1184.8900000000001</v>
      </c>
      <c r="AE1925"/>
    </row>
    <row r="1926" spans="1:31" x14ac:dyDescent="0.25">
      <c r="A1926" t="s">
        <v>3733</v>
      </c>
      <c r="B1926" t="str">
        <f>VLOOKUP(Table6[[#This Row],[Customer_ID]],Table1[[Customer_ID]:[Name]],2,FALSE)</f>
        <v>Monique Castro</v>
      </c>
      <c r="C1926" t="str">
        <f>VLOOKUP(Table6[[#This Row],[Customer_ID]],Table1[[Customer_ID]:[City]],5,FALSE)</f>
        <v>New Sarah</v>
      </c>
      <c r="D1926">
        <f>VLOOKUP(Table6[[#This Row],[Customer_ID]],Table1[],3,FALSE)</f>
        <v>48</v>
      </c>
      <c r="E1926" t="str">
        <f>VLOOKUP(Table6[[#This Row],[Customer_ID]],Table1[],4,FALSE)</f>
        <v>Female</v>
      </c>
      <c r="F1926" t="str">
        <f>VLOOKUP(Table6[[#This Row],[Customer_ID]],Table1[],6,FALSE)</f>
        <v>Indiana</v>
      </c>
      <c r="G1926" t="str">
        <f>VLOOKUP(Table6[[#This Row],[Customer_ID]],Table1[],8,FALSE)</f>
        <v>Gold</v>
      </c>
      <c r="H1926" t="s">
        <v>1330</v>
      </c>
      <c r="I1926" s="16">
        <v>45849</v>
      </c>
      <c r="J1926" t="s">
        <v>1591</v>
      </c>
      <c r="K1926" t="str">
        <f>VLOOKUP($J1926,'Product_Dim (2)'!$A$2:$G$101,{3,4,5,6},FALSE)</f>
        <v>Home</v>
      </c>
      <c r="L1926" t="str">
        <f>VLOOKUP($J1926,'Product_Dim (2)'!$A$2:$G$101,{4,5,6},FALSE)</f>
        <v>Kitchen</v>
      </c>
      <c r="M1926" s="6">
        <f t="array" ref="M1926">VLOOKUP($J1926,'Product_Dim (2)'!$A$2:$G$101,{6},FALSE)</f>
        <v>19.52</v>
      </c>
      <c r="N1926">
        <f>VLOOKUP($J1926,'Product_Dim (2)'!$A$2:$G$101,7,FALSE)</f>
        <v>57</v>
      </c>
      <c r="O1926" t="s">
        <v>1744</v>
      </c>
      <c r="P1926" t="str">
        <f>VLOOKUP($O1926,'Store_Dim (2)'!$A$2:$E$21,2,FALSE)</f>
        <v>Black-Horn</v>
      </c>
      <c r="Q1926" t="str">
        <f>VLOOKUP(Table6[[#This Row],[Store_ID]],Table4[],3,FALSE)</f>
        <v>South</v>
      </c>
      <c r="R1926" t="str">
        <f>VLOOKUP(Table6[[#This Row],[Store_ID]],Table4[],4,FALSE)</f>
        <v>North Nancyview</v>
      </c>
      <c r="S1926" t="str">
        <f>VLOOKUP(Table6[[#This Row],[Store_ID]],Table4[],5,FALSE)</f>
        <v>Outlet</v>
      </c>
      <c r="T1926">
        <v>1</v>
      </c>
      <c r="U1926" s="6">
        <v>788.45</v>
      </c>
      <c r="V1926" s="10">
        <v>0.28999999999999998</v>
      </c>
      <c r="W1926" t="s">
        <v>1809</v>
      </c>
      <c r="X1926" s="6">
        <v>559.79949999999997</v>
      </c>
      <c r="AE1926"/>
    </row>
    <row r="1927" spans="1:31" x14ac:dyDescent="0.25">
      <c r="A1927" t="s">
        <v>3734</v>
      </c>
      <c r="B1927" t="str">
        <f>VLOOKUP(Table6[[#This Row],[Customer_ID]],Table1[[Customer_ID]:[Name]],2,FALSE)</f>
        <v>Denise Tate</v>
      </c>
      <c r="C1927" t="str">
        <f>VLOOKUP(Table6[[#This Row],[Customer_ID]],Table1[[Customer_ID]:[City]],5,FALSE)</f>
        <v>Andersonside</v>
      </c>
      <c r="D1927">
        <f>VLOOKUP(Table6[[#This Row],[Customer_ID]],Table1[],3,FALSE)</f>
        <v>34</v>
      </c>
      <c r="E1927" t="str">
        <f>VLOOKUP(Table6[[#This Row],[Customer_ID]],Table1[],4,FALSE)</f>
        <v>Male</v>
      </c>
      <c r="F1927" t="str">
        <f>VLOOKUP(Table6[[#This Row],[Customer_ID]],Table1[],6,FALSE)</f>
        <v>Arkansas</v>
      </c>
      <c r="G1927" t="str">
        <f>VLOOKUP(Table6[[#This Row],[Customer_ID]],Table1[],8,FALSE)</f>
        <v>Platinum</v>
      </c>
      <c r="H1927" t="s">
        <v>1115</v>
      </c>
      <c r="I1927" s="16">
        <v>45880</v>
      </c>
      <c r="J1927" t="s">
        <v>1601</v>
      </c>
      <c r="K1927" t="str">
        <f>VLOOKUP($J1927,'Product_Dim (2)'!$A$2:$G$101,{3,4,5,6},FALSE)</f>
        <v>Home</v>
      </c>
      <c r="L1927" t="str">
        <f>VLOOKUP($J1927,'Product_Dim (2)'!$A$2:$G$101,{4,5,6},FALSE)</f>
        <v>Lighting</v>
      </c>
      <c r="M1927" s="6">
        <f t="array" ref="M1927">VLOOKUP($J1927,'Product_Dim (2)'!$A$2:$G$101,{6},FALSE)</f>
        <v>382.22</v>
      </c>
      <c r="N1927">
        <f>VLOOKUP($J1927,'Product_Dim (2)'!$A$2:$G$101,7,FALSE)</f>
        <v>329</v>
      </c>
      <c r="O1927" t="s">
        <v>1777</v>
      </c>
      <c r="P1927" t="str">
        <f>VLOOKUP($O1927,'Store_Dim (2)'!$A$2:$E$21,2,FALSE)</f>
        <v>Thomas, Bridges and Harris</v>
      </c>
      <c r="Q1927" t="str">
        <f>VLOOKUP(Table6[[#This Row],[Store_ID]],Table4[],3,FALSE)</f>
        <v>North</v>
      </c>
      <c r="R1927" t="str">
        <f>VLOOKUP(Table6[[#This Row],[Store_ID]],Table4[],4,FALSE)</f>
        <v>Sabrinatown</v>
      </c>
      <c r="S1927" t="str">
        <f>VLOOKUP(Table6[[#This Row],[Store_ID]],Table4[],5,FALSE)</f>
        <v>Online</v>
      </c>
      <c r="T1927">
        <v>2</v>
      </c>
      <c r="U1927" s="6">
        <v>338.81</v>
      </c>
      <c r="V1927" s="10">
        <v>7.0000000000000007E-2</v>
      </c>
      <c r="W1927" t="s">
        <v>1812</v>
      </c>
      <c r="X1927" s="6">
        <v>630.1866</v>
      </c>
      <c r="AE1927"/>
    </row>
    <row r="1928" spans="1:31" x14ac:dyDescent="0.25">
      <c r="A1928" t="s">
        <v>3735</v>
      </c>
      <c r="B1928" t="str">
        <f>VLOOKUP(Table6[[#This Row],[Customer_ID]],Table1[[Customer_ID]:[Name]],2,FALSE)</f>
        <v>Amber Carlson</v>
      </c>
      <c r="C1928" t="str">
        <f>VLOOKUP(Table6[[#This Row],[Customer_ID]],Table1[[Customer_ID]:[City]],5,FALSE)</f>
        <v>East Michellemouth</v>
      </c>
      <c r="D1928">
        <f>VLOOKUP(Table6[[#This Row],[Customer_ID]],Table1[],3,FALSE)</f>
        <v>18</v>
      </c>
      <c r="E1928" t="str">
        <f>VLOOKUP(Table6[[#This Row],[Customer_ID]],Table1[],4,FALSE)</f>
        <v>Female</v>
      </c>
      <c r="F1928" t="str">
        <f>VLOOKUP(Table6[[#This Row],[Customer_ID]],Table1[],6,FALSE)</f>
        <v>Missouri</v>
      </c>
      <c r="G1928" t="str">
        <f>VLOOKUP(Table6[[#This Row],[Customer_ID]],Table1[],8,FALSE)</f>
        <v>Gold</v>
      </c>
      <c r="H1928" t="s">
        <v>110</v>
      </c>
      <c r="I1928" s="16">
        <v>45907</v>
      </c>
      <c r="J1928" t="s">
        <v>1559</v>
      </c>
      <c r="K1928" t="str">
        <f>VLOOKUP($J1928,'Product_Dim (2)'!$A$2:$G$101,{3,4,5,6},FALSE)</f>
        <v>Home</v>
      </c>
      <c r="L1928" t="str">
        <f>VLOOKUP($J1928,'Product_Dim (2)'!$A$2:$G$101,{4,5,6},FALSE)</f>
        <v>Decor</v>
      </c>
      <c r="M1928" s="6">
        <f t="array" ref="M1928">VLOOKUP($J1928,'Product_Dim (2)'!$A$2:$G$101,{6},FALSE)</f>
        <v>48.01</v>
      </c>
      <c r="N1928">
        <f>VLOOKUP($J1928,'Product_Dim (2)'!$A$2:$G$101,7,FALSE)</f>
        <v>439</v>
      </c>
      <c r="O1928" t="s">
        <v>1756</v>
      </c>
      <c r="P1928" t="str">
        <f>VLOOKUP($O1928,'Store_Dim (2)'!$A$2:$E$21,2,FALSE)</f>
        <v>Gray Ltd</v>
      </c>
      <c r="Q1928" t="str">
        <f>VLOOKUP(Table6[[#This Row],[Store_ID]],Table4[],3,FALSE)</f>
        <v>North</v>
      </c>
      <c r="R1928" t="str">
        <f>VLOOKUP(Table6[[#This Row],[Store_ID]],Table4[],4,FALSE)</f>
        <v>New Michaelchester</v>
      </c>
      <c r="S1928" t="str">
        <f>VLOOKUP(Table6[[#This Row],[Store_ID]],Table4[],5,FALSE)</f>
        <v>Outlet</v>
      </c>
      <c r="T1928">
        <v>4</v>
      </c>
      <c r="U1928" s="6">
        <v>94.48</v>
      </c>
      <c r="V1928" s="10">
        <v>0.06</v>
      </c>
      <c r="W1928" t="s">
        <v>1812</v>
      </c>
      <c r="X1928" s="6">
        <v>355.2448</v>
      </c>
      <c r="AE1928"/>
    </row>
    <row r="1929" spans="1:31" x14ac:dyDescent="0.25">
      <c r="A1929" t="s">
        <v>3736</v>
      </c>
      <c r="B1929" t="str">
        <f>VLOOKUP(Table6[[#This Row],[Customer_ID]],Table1[[Customer_ID]:[Name]],2,FALSE)</f>
        <v>Andrea Harris</v>
      </c>
      <c r="C1929" t="str">
        <f>VLOOKUP(Table6[[#This Row],[Customer_ID]],Table1[[Customer_ID]:[City]],5,FALSE)</f>
        <v>West Kelseyberg</v>
      </c>
      <c r="D1929">
        <f>VLOOKUP(Table6[[#This Row],[Customer_ID]],Table1[],3,FALSE)</f>
        <v>41</v>
      </c>
      <c r="E1929" t="str">
        <f>VLOOKUP(Table6[[#This Row],[Customer_ID]],Table1[],4,FALSE)</f>
        <v>Female</v>
      </c>
      <c r="F1929" t="str">
        <f>VLOOKUP(Table6[[#This Row],[Customer_ID]],Table1[],6,FALSE)</f>
        <v>Kansas</v>
      </c>
      <c r="G1929" t="str">
        <f>VLOOKUP(Table6[[#This Row],[Customer_ID]],Table1[],8,FALSE)</f>
        <v>Platinum</v>
      </c>
      <c r="H1929" t="s">
        <v>1453</v>
      </c>
      <c r="I1929" s="16">
        <v>45545</v>
      </c>
      <c r="J1929" t="s">
        <v>1569</v>
      </c>
      <c r="K1929" t="str">
        <f>VLOOKUP($J1929,'Product_Dim (2)'!$A$2:$G$101,{3,4,5,6},FALSE)</f>
        <v>Sports</v>
      </c>
      <c r="L1929" t="str">
        <f>VLOOKUP($J1929,'Product_Dim (2)'!$A$2:$G$101,{4,5,6},FALSE)</f>
        <v>Equipment</v>
      </c>
      <c r="M1929" s="6">
        <f t="array" ref="M1929">VLOOKUP($J1929,'Product_Dim (2)'!$A$2:$G$101,{6},FALSE)</f>
        <v>21.34</v>
      </c>
      <c r="N1929">
        <f>VLOOKUP($J1929,'Product_Dim (2)'!$A$2:$G$101,7,FALSE)</f>
        <v>65</v>
      </c>
      <c r="O1929" t="s">
        <v>1780</v>
      </c>
      <c r="P1929" t="str">
        <f>VLOOKUP($O1929,'Store_Dim (2)'!$A$2:$E$21,2,FALSE)</f>
        <v>Gardner, Humphrey and Contreras</v>
      </c>
      <c r="Q1929" t="str">
        <f>VLOOKUP(Table6[[#This Row],[Store_ID]],Table4[],3,FALSE)</f>
        <v>East</v>
      </c>
      <c r="R1929" t="str">
        <f>VLOOKUP(Table6[[#This Row],[Store_ID]],Table4[],4,FALSE)</f>
        <v>Johnsonville</v>
      </c>
      <c r="S1929" t="str">
        <f>VLOOKUP(Table6[[#This Row],[Store_ID]],Table4[],5,FALSE)</f>
        <v>Flagship</v>
      </c>
      <c r="T1929">
        <v>3</v>
      </c>
      <c r="U1929" s="6">
        <v>941.85</v>
      </c>
      <c r="V1929" s="10">
        <v>0.16</v>
      </c>
      <c r="W1929" t="s">
        <v>1809</v>
      </c>
      <c r="X1929" s="6">
        <v>2373.462</v>
      </c>
      <c r="AE1929"/>
    </row>
    <row r="1930" spans="1:31" x14ac:dyDescent="0.25">
      <c r="A1930" t="s">
        <v>3737</v>
      </c>
      <c r="B1930" t="str">
        <f>VLOOKUP(Table6[[#This Row],[Customer_ID]],Table1[[Customer_ID]:[Name]],2,FALSE)</f>
        <v>Cynthia Morris</v>
      </c>
      <c r="C1930" t="str">
        <f>VLOOKUP(Table6[[#This Row],[Customer_ID]],Table1[[Customer_ID]:[City]],5,FALSE)</f>
        <v>Hessmouth</v>
      </c>
      <c r="D1930">
        <f>VLOOKUP(Table6[[#This Row],[Customer_ID]],Table1[],3,FALSE)</f>
        <v>18</v>
      </c>
      <c r="E1930" t="str">
        <f>VLOOKUP(Table6[[#This Row],[Customer_ID]],Table1[],4,FALSE)</f>
        <v>Female</v>
      </c>
      <c r="F1930" t="str">
        <f>VLOOKUP(Table6[[#This Row],[Customer_ID]],Table1[],6,FALSE)</f>
        <v>Arizona</v>
      </c>
      <c r="G1930" t="str">
        <f>VLOOKUP(Table6[[#This Row],[Customer_ID]],Table1[],8,FALSE)</f>
        <v>Silver</v>
      </c>
      <c r="H1930" t="s">
        <v>533</v>
      </c>
      <c r="I1930" s="16">
        <v>45257</v>
      </c>
      <c r="J1930" t="s">
        <v>1621</v>
      </c>
      <c r="K1930" t="str">
        <f>VLOOKUP($J1930,'Product_Dim (2)'!$A$2:$G$101,{3,4,5,6},FALSE)</f>
        <v>Sports</v>
      </c>
      <c r="L1930" t="str">
        <f>VLOOKUP($J1930,'Product_Dim (2)'!$A$2:$G$101,{4,5,6},FALSE)</f>
        <v>Team Sports</v>
      </c>
      <c r="M1930" s="6">
        <f t="array" ref="M1930">VLOOKUP($J1930,'Product_Dim (2)'!$A$2:$G$101,{6},FALSE)</f>
        <v>318.91000000000003</v>
      </c>
      <c r="N1930">
        <f>VLOOKUP($J1930,'Product_Dim (2)'!$A$2:$G$101,7,FALSE)</f>
        <v>114</v>
      </c>
      <c r="O1930" t="s">
        <v>1756</v>
      </c>
      <c r="P1930" t="str">
        <f>VLOOKUP($O1930,'Store_Dim (2)'!$A$2:$E$21,2,FALSE)</f>
        <v>Gray Ltd</v>
      </c>
      <c r="Q1930" t="str">
        <f>VLOOKUP(Table6[[#This Row],[Store_ID]],Table4[],3,FALSE)</f>
        <v>North</v>
      </c>
      <c r="R1930" t="str">
        <f>VLOOKUP(Table6[[#This Row],[Store_ID]],Table4[],4,FALSE)</f>
        <v>New Michaelchester</v>
      </c>
      <c r="S1930" t="str">
        <f>VLOOKUP(Table6[[#This Row],[Store_ID]],Table4[],5,FALSE)</f>
        <v>Outlet</v>
      </c>
      <c r="T1930">
        <v>2</v>
      </c>
      <c r="U1930" s="6">
        <v>336.97</v>
      </c>
      <c r="V1930" s="10">
        <v>0.14000000000000001</v>
      </c>
      <c r="W1930" t="s">
        <v>1809</v>
      </c>
      <c r="X1930" s="6">
        <v>579.58840000000009</v>
      </c>
      <c r="AE1930"/>
    </row>
    <row r="1931" spans="1:31" x14ac:dyDescent="0.25">
      <c r="A1931" t="s">
        <v>3738</v>
      </c>
      <c r="B1931" t="str">
        <f>VLOOKUP(Table6[[#This Row],[Customer_ID]],Table1[[Customer_ID]:[Name]],2,FALSE)</f>
        <v>Kara Dodson</v>
      </c>
      <c r="C1931" t="str">
        <f>VLOOKUP(Table6[[#This Row],[Customer_ID]],Table1[[Customer_ID]:[City]],5,FALSE)</f>
        <v>Joelside</v>
      </c>
      <c r="D1931">
        <f>VLOOKUP(Table6[[#This Row],[Customer_ID]],Table1[],3,FALSE)</f>
        <v>20</v>
      </c>
      <c r="E1931" t="str">
        <f>VLOOKUP(Table6[[#This Row],[Customer_ID]],Table1[],4,FALSE)</f>
        <v>Male</v>
      </c>
      <c r="F1931" t="str">
        <f>VLOOKUP(Table6[[#This Row],[Customer_ID]],Table1[],6,FALSE)</f>
        <v>Vermont</v>
      </c>
      <c r="G1931" t="str">
        <f>VLOOKUP(Table6[[#This Row],[Customer_ID]],Table1[],8,FALSE)</f>
        <v>Silver</v>
      </c>
      <c r="H1931" t="s">
        <v>968</v>
      </c>
      <c r="I1931" s="16">
        <v>45466</v>
      </c>
      <c r="J1931" t="s">
        <v>1538</v>
      </c>
      <c r="K1931" t="str">
        <f>VLOOKUP($J1931,'Product_Dim (2)'!$A$2:$G$101,{3,4,5,6},FALSE)</f>
        <v>Clothing</v>
      </c>
      <c r="L1931" t="str">
        <f>VLOOKUP($J1931,'Product_Dim (2)'!$A$2:$G$101,{4,5,6},FALSE)</f>
        <v>Accessories</v>
      </c>
      <c r="M1931" s="6">
        <f t="array" ref="M1931">VLOOKUP($J1931,'Product_Dim (2)'!$A$2:$G$101,{6},FALSE)</f>
        <v>261</v>
      </c>
      <c r="N1931">
        <f>VLOOKUP($J1931,'Product_Dim (2)'!$A$2:$G$101,7,FALSE)</f>
        <v>59</v>
      </c>
      <c r="O1931" t="s">
        <v>1756</v>
      </c>
      <c r="P1931" t="str">
        <f>VLOOKUP($O1931,'Store_Dim (2)'!$A$2:$E$21,2,FALSE)</f>
        <v>Gray Ltd</v>
      </c>
      <c r="Q1931" t="str">
        <f>VLOOKUP(Table6[[#This Row],[Store_ID]],Table4[],3,FALSE)</f>
        <v>North</v>
      </c>
      <c r="R1931" t="str">
        <f>VLOOKUP(Table6[[#This Row],[Store_ID]],Table4[],4,FALSE)</f>
        <v>New Michaelchester</v>
      </c>
      <c r="S1931" t="str">
        <f>VLOOKUP(Table6[[#This Row],[Store_ID]],Table4[],5,FALSE)</f>
        <v>Outlet</v>
      </c>
      <c r="T1931">
        <v>2</v>
      </c>
      <c r="U1931" s="6">
        <v>344.16</v>
      </c>
      <c r="V1931" s="10">
        <v>0.09</v>
      </c>
      <c r="W1931" t="s">
        <v>1809</v>
      </c>
      <c r="X1931" s="6">
        <v>626.37120000000004</v>
      </c>
      <c r="AE1931"/>
    </row>
    <row r="1932" spans="1:31" x14ac:dyDescent="0.25">
      <c r="A1932" t="s">
        <v>3739</v>
      </c>
      <c r="B1932" t="str">
        <f>VLOOKUP(Table6[[#This Row],[Customer_ID]],Table1[[Customer_ID]:[Name]],2,FALSE)</f>
        <v>Matthew Avery</v>
      </c>
      <c r="C1932" t="str">
        <f>VLOOKUP(Table6[[#This Row],[Customer_ID]],Table1[[Customer_ID]:[City]],5,FALSE)</f>
        <v>Lake Melissashire</v>
      </c>
      <c r="D1932">
        <f>VLOOKUP(Table6[[#This Row],[Customer_ID]],Table1[],3,FALSE)</f>
        <v>29</v>
      </c>
      <c r="E1932" t="str">
        <f>VLOOKUP(Table6[[#This Row],[Customer_ID]],Table1[],4,FALSE)</f>
        <v>Male</v>
      </c>
      <c r="F1932" t="str">
        <f>VLOOKUP(Table6[[#This Row],[Customer_ID]],Table1[],6,FALSE)</f>
        <v>Oregon</v>
      </c>
      <c r="G1932" t="str">
        <f>VLOOKUP(Table6[[#This Row],[Customer_ID]],Table1[],8,FALSE)</f>
        <v>Silver</v>
      </c>
      <c r="H1932" t="s">
        <v>939</v>
      </c>
      <c r="I1932" s="16">
        <v>45847</v>
      </c>
      <c r="J1932" t="s">
        <v>1627</v>
      </c>
      <c r="K1932" t="str">
        <f>VLOOKUP($J1932,'Product_Dim (2)'!$A$2:$G$101,{3,4,5,6},FALSE)</f>
        <v>Electronics</v>
      </c>
      <c r="L1932" t="str">
        <f>VLOOKUP($J1932,'Product_Dim (2)'!$A$2:$G$101,{4,5,6},FALSE)</f>
        <v>Accessories</v>
      </c>
      <c r="M1932" s="6">
        <f t="array" ref="M1932">VLOOKUP($J1932,'Product_Dim (2)'!$A$2:$G$101,{6},FALSE)</f>
        <v>177.98</v>
      </c>
      <c r="N1932">
        <f>VLOOKUP($J1932,'Product_Dim (2)'!$A$2:$G$101,7,FALSE)</f>
        <v>103</v>
      </c>
      <c r="O1932" t="s">
        <v>1769</v>
      </c>
      <c r="P1932" t="str">
        <f>VLOOKUP($O1932,'Store_Dim (2)'!$A$2:$E$21,2,FALSE)</f>
        <v>Moore, Padilla and Butler</v>
      </c>
      <c r="Q1932" t="str">
        <f>VLOOKUP(Table6[[#This Row],[Store_ID]],Table4[],3,FALSE)</f>
        <v>South</v>
      </c>
      <c r="R1932" t="str">
        <f>VLOOKUP(Table6[[#This Row],[Store_ID]],Table4[],4,FALSE)</f>
        <v>East Johnstad</v>
      </c>
      <c r="S1932" t="str">
        <f>VLOOKUP(Table6[[#This Row],[Store_ID]],Table4[],5,FALSE)</f>
        <v>Flagship</v>
      </c>
      <c r="T1932">
        <v>1</v>
      </c>
      <c r="U1932" s="6">
        <v>841.53</v>
      </c>
      <c r="V1932" s="10">
        <v>0.15</v>
      </c>
      <c r="W1932" t="s">
        <v>1807</v>
      </c>
      <c r="X1932" s="6">
        <v>715.30049999999994</v>
      </c>
      <c r="AE1932"/>
    </row>
    <row r="1933" spans="1:31" x14ac:dyDescent="0.25">
      <c r="A1933" t="s">
        <v>3740</v>
      </c>
      <c r="B1933" t="str">
        <f>VLOOKUP(Table6[[#This Row],[Customer_ID]],Table1[[Customer_ID]:[Name]],2,FALSE)</f>
        <v>Edwin Barnes</v>
      </c>
      <c r="C1933" t="str">
        <f>VLOOKUP(Table6[[#This Row],[Customer_ID]],Table1[[Customer_ID]:[City]],5,FALSE)</f>
        <v>Lake Alexandra</v>
      </c>
      <c r="D1933">
        <f>VLOOKUP(Table6[[#This Row],[Customer_ID]],Table1[],3,FALSE)</f>
        <v>53</v>
      </c>
      <c r="E1933" t="str">
        <f>VLOOKUP(Table6[[#This Row],[Customer_ID]],Table1[],4,FALSE)</f>
        <v>Male</v>
      </c>
      <c r="F1933" t="str">
        <f>VLOOKUP(Table6[[#This Row],[Customer_ID]],Table1[],6,FALSE)</f>
        <v>North Carolina</v>
      </c>
      <c r="G1933" t="str">
        <f>VLOOKUP(Table6[[#This Row],[Customer_ID]],Table1[],8,FALSE)</f>
        <v>Bronze</v>
      </c>
      <c r="H1933" t="s">
        <v>1300</v>
      </c>
      <c r="I1933" s="16">
        <v>45825</v>
      </c>
      <c r="J1933" t="s">
        <v>1697</v>
      </c>
      <c r="K1933" t="str">
        <f>VLOOKUP($J1933,'Product_Dim (2)'!$A$2:$G$101,{3,4,5,6},FALSE)</f>
        <v>Beauty</v>
      </c>
      <c r="L1933" t="str">
        <f>VLOOKUP($J1933,'Product_Dim (2)'!$A$2:$G$101,{4,5,6},FALSE)</f>
        <v>Skincare</v>
      </c>
      <c r="M1933" s="6">
        <f t="array" ref="M1933">VLOOKUP($J1933,'Product_Dim (2)'!$A$2:$G$101,{6},FALSE)</f>
        <v>250.41615384615383</v>
      </c>
      <c r="N1933">
        <f>VLOOKUP($J1933,'Product_Dim (2)'!$A$2:$G$101,7,FALSE)</f>
        <v>159</v>
      </c>
      <c r="O1933" t="s">
        <v>1790</v>
      </c>
      <c r="P1933" t="str">
        <f>VLOOKUP($O1933,'Store_Dim (2)'!$A$2:$E$21,2,FALSE)</f>
        <v>Holloway Ltd</v>
      </c>
      <c r="Q1933" t="str">
        <f>VLOOKUP(Table6[[#This Row],[Store_ID]],Table4[],3,FALSE)</f>
        <v>North</v>
      </c>
      <c r="R1933" t="str">
        <f>VLOOKUP(Table6[[#This Row],[Store_ID]],Table4[],4,FALSE)</f>
        <v>Bensonhaven</v>
      </c>
      <c r="S1933" t="str">
        <f>VLOOKUP(Table6[[#This Row],[Store_ID]],Table4[],5,FALSE)</f>
        <v>Flagship</v>
      </c>
      <c r="T1933">
        <v>3</v>
      </c>
      <c r="U1933" s="6">
        <v>63.36</v>
      </c>
      <c r="V1933" s="10">
        <v>0.28999999999999998</v>
      </c>
      <c r="W1933" t="s">
        <v>1812</v>
      </c>
      <c r="X1933" s="6">
        <v>134.95679999999999</v>
      </c>
      <c r="AE1933"/>
    </row>
    <row r="1934" spans="1:31" x14ac:dyDescent="0.25">
      <c r="A1934" t="s">
        <v>3741</v>
      </c>
      <c r="B1934" t="str">
        <f>VLOOKUP(Table6[[#This Row],[Customer_ID]],Table1[[Customer_ID]:[Name]],2,FALSE)</f>
        <v>Christopher Ford</v>
      </c>
      <c r="C1934" t="str">
        <f>VLOOKUP(Table6[[#This Row],[Customer_ID]],Table1[[Customer_ID]:[City]],5,FALSE)</f>
        <v>North Seanfurt</v>
      </c>
      <c r="D1934">
        <f>VLOOKUP(Table6[[#This Row],[Customer_ID]],Table1[],3,FALSE)</f>
        <v>56</v>
      </c>
      <c r="E1934" t="str">
        <f>VLOOKUP(Table6[[#This Row],[Customer_ID]],Table1[],4,FALSE)</f>
        <v>Male</v>
      </c>
      <c r="F1934" t="str">
        <f>VLOOKUP(Table6[[#This Row],[Customer_ID]],Table1[],6,FALSE)</f>
        <v>Ohio</v>
      </c>
      <c r="G1934" t="str">
        <f>VLOOKUP(Table6[[#This Row],[Customer_ID]],Table1[],8,FALSE)</f>
        <v>Bronze</v>
      </c>
      <c r="H1934" t="s">
        <v>1507</v>
      </c>
      <c r="I1934" s="16">
        <v>45839</v>
      </c>
      <c r="J1934" t="s">
        <v>1687</v>
      </c>
      <c r="K1934" t="str">
        <f>VLOOKUP($J1934,'Product_Dim (2)'!$A$2:$G$101,{3,4,5,6},FALSE)</f>
        <v>Home</v>
      </c>
      <c r="L1934" t="str">
        <f>VLOOKUP($J1934,'Product_Dim (2)'!$A$2:$G$101,{4,5,6},FALSE)</f>
        <v>Decor</v>
      </c>
      <c r="M1934" s="6">
        <f t="array" ref="M1934">VLOOKUP($J1934,'Product_Dim (2)'!$A$2:$G$101,{6},FALSE)</f>
        <v>325.26</v>
      </c>
      <c r="N1934">
        <f>VLOOKUP($J1934,'Product_Dim (2)'!$A$2:$G$101,7,FALSE)</f>
        <v>400</v>
      </c>
      <c r="O1934" t="s">
        <v>1765</v>
      </c>
      <c r="P1934" t="str">
        <f>VLOOKUP($O1934,'Store_Dim (2)'!$A$2:$E$21,2,FALSE)</f>
        <v>Bean, Jones and Park</v>
      </c>
      <c r="Q1934" t="str">
        <f>VLOOKUP(Table6[[#This Row],[Store_ID]],Table4[],3,FALSE)</f>
        <v>West</v>
      </c>
      <c r="R1934" t="str">
        <f>VLOOKUP(Table6[[#This Row],[Store_ID]],Table4[],4,FALSE)</f>
        <v>Thompsonborough</v>
      </c>
      <c r="S1934" t="str">
        <f>VLOOKUP(Table6[[#This Row],[Store_ID]],Table4[],5,FALSE)</f>
        <v>Online</v>
      </c>
      <c r="T1934">
        <v>2</v>
      </c>
      <c r="U1934" s="6">
        <v>552.49</v>
      </c>
      <c r="V1934" s="10">
        <v>0.1</v>
      </c>
      <c r="W1934" t="s">
        <v>1807</v>
      </c>
      <c r="X1934" s="6">
        <v>994.48200000000008</v>
      </c>
      <c r="AE1934"/>
    </row>
    <row r="1935" spans="1:31" x14ac:dyDescent="0.25">
      <c r="A1935" t="s">
        <v>3742</v>
      </c>
      <c r="B1935" t="str">
        <f>VLOOKUP(Table6[[#This Row],[Customer_ID]],Table1[[Customer_ID]:[Name]],2,FALSE)</f>
        <v>Joshua Wilson</v>
      </c>
      <c r="C1935" t="str">
        <f>VLOOKUP(Table6[[#This Row],[Customer_ID]],Table1[[Customer_ID]:[City]],5,FALSE)</f>
        <v>North Larryport</v>
      </c>
      <c r="D1935">
        <f>VLOOKUP(Table6[[#This Row],[Customer_ID]],Table1[],3,FALSE)</f>
        <v>42</v>
      </c>
      <c r="E1935" t="str">
        <f>VLOOKUP(Table6[[#This Row],[Customer_ID]],Table1[],4,FALSE)</f>
        <v>Female</v>
      </c>
      <c r="F1935" t="str">
        <f>VLOOKUP(Table6[[#This Row],[Customer_ID]],Table1[],6,FALSE)</f>
        <v>Virginia</v>
      </c>
      <c r="G1935" t="str">
        <f>VLOOKUP(Table6[[#This Row],[Customer_ID]],Table1[],8,FALSE)</f>
        <v>Bronze</v>
      </c>
      <c r="H1935" t="s">
        <v>752</v>
      </c>
      <c r="I1935" s="16">
        <v>45720</v>
      </c>
      <c r="J1935" t="s">
        <v>1579</v>
      </c>
      <c r="K1935" t="str">
        <f>VLOOKUP($J1935,'Product_Dim (2)'!$A$2:$G$101,{3,4,5,6},FALSE)</f>
        <v>Sports</v>
      </c>
      <c r="L1935" t="str">
        <f>VLOOKUP($J1935,'Product_Dim (2)'!$A$2:$G$101,{4,5,6},FALSE)</f>
        <v>Outdoor</v>
      </c>
      <c r="M1935" s="6">
        <f t="array" ref="M1935">VLOOKUP($J1935,'Product_Dim (2)'!$A$2:$G$101,{6},FALSE)</f>
        <v>166.06</v>
      </c>
      <c r="N1935">
        <f>VLOOKUP($J1935,'Product_Dim (2)'!$A$2:$G$101,7,FALSE)</f>
        <v>340</v>
      </c>
      <c r="O1935" t="s">
        <v>1759</v>
      </c>
      <c r="P1935" t="str">
        <f>VLOOKUP($O1935,'Store_Dim (2)'!$A$2:$E$21,2,FALSE)</f>
        <v>Benson-Elliott</v>
      </c>
      <c r="Q1935" t="str">
        <f>VLOOKUP(Table6[[#This Row],[Store_ID]],Table4[],3,FALSE)</f>
        <v>East</v>
      </c>
      <c r="R1935" t="str">
        <f>VLOOKUP(Table6[[#This Row],[Store_ID]],Table4[],4,FALSE)</f>
        <v>Port Josephberg</v>
      </c>
      <c r="S1935" t="str">
        <f>VLOOKUP(Table6[[#This Row],[Store_ID]],Table4[],5,FALSE)</f>
        <v>Online</v>
      </c>
      <c r="T1935">
        <v>3</v>
      </c>
      <c r="U1935" s="6">
        <v>447.38</v>
      </c>
      <c r="V1935" s="10">
        <v>0.03</v>
      </c>
      <c r="W1935" t="s">
        <v>1807</v>
      </c>
      <c r="X1935" s="6">
        <v>1301.8758</v>
      </c>
      <c r="AE1935"/>
    </row>
    <row r="1936" spans="1:31" x14ac:dyDescent="0.25">
      <c r="A1936" t="s">
        <v>3743</v>
      </c>
      <c r="B1936" t="str">
        <f>VLOOKUP(Table6[[#This Row],[Customer_ID]],Table1[[Customer_ID]:[Name]],2,FALSE)</f>
        <v>Shane Mills</v>
      </c>
      <c r="C1936" t="str">
        <f>VLOOKUP(Table6[[#This Row],[Customer_ID]],Table1[[Customer_ID]:[City]],5,FALSE)</f>
        <v>Lake Meganstad</v>
      </c>
      <c r="D1936">
        <f>VLOOKUP(Table6[[#This Row],[Customer_ID]],Table1[],3,FALSE)</f>
        <v>59</v>
      </c>
      <c r="E1936" t="str">
        <f>VLOOKUP(Table6[[#This Row],[Customer_ID]],Table1[],4,FALSE)</f>
        <v>Male</v>
      </c>
      <c r="F1936" t="str">
        <f>VLOOKUP(Table6[[#This Row],[Customer_ID]],Table1[],6,FALSE)</f>
        <v>Nebraska</v>
      </c>
      <c r="G1936" t="str">
        <f>VLOOKUP(Table6[[#This Row],[Customer_ID]],Table1[],8,FALSE)</f>
        <v>Bronze</v>
      </c>
      <c r="H1936" t="s">
        <v>1376</v>
      </c>
      <c r="I1936" s="16">
        <v>45250</v>
      </c>
      <c r="J1936" t="s">
        <v>1677</v>
      </c>
      <c r="K1936" t="str">
        <f>VLOOKUP($J1936,'Product_Dim (2)'!$A$2:$G$101,{3,4,5,6},FALSE)</f>
        <v>Sports</v>
      </c>
      <c r="L1936" t="str">
        <f>VLOOKUP($J1936,'Product_Dim (2)'!$A$2:$G$101,{4,5,6},FALSE)</f>
        <v>Team Sports</v>
      </c>
      <c r="M1936" s="6">
        <f t="array" ref="M1936">VLOOKUP($J1936,'Product_Dim (2)'!$A$2:$G$101,{6},FALSE)</f>
        <v>107.06</v>
      </c>
      <c r="N1936">
        <f>VLOOKUP($J1936,'Product_Dim (2)'!$A$2:$G$101,7,FALSE)</f>
        <v>359</v>
      </c>
      <c r="O1936" t="s">
        <v>1796</v>
      </c>
      <c r="P1936" t="str">
        <f>VLOOKUP($O1936,'Store_Dim (2)'!$A$2:$E$21,2,FALSE)</f>
        <v>Mann-Austin</v>
      </c>
      <c r="Q1936" t="str">
        <f>VLOOKUP(Table6[[#This Row],[Store_ID]],Table4[],3,FALSE)</f>
        <v>East</v>
      </c>
      <c r="R1936" t="str">
        <f>VLOOKUP(Table6[[#This Row],[Store_ID]],Table4[],4,FALSE)</f>
        <v>Vasquezborough</v>
      </c>
      <c r="S1936" t="str">
        <f>VLOOKUP(Table6[[#This Row],[Store_ID]],Table4[],5,FALSE)</f>
        <v>Online</v>
      </c>
      <c r="T1936">
        <v>1</v>
      </c>
      <c r="U1936" s="6">
        <v>727.7</v>
      </c>
      <c r="V1936" s="10">
        <v>0.21</v>
      </c>
      <c r="W1936" t="s">
        <v>1812</v>
      </c>
      <c r="X1936" s="6">
        <v>574.88300000000004</v>
      </c>
      <c r="AE1936"/>
    </row>
    <row r="1937" spans="1:31" x14ac:dyDescent="0.25">
      <c r="A1937" t="s">
        <v>3744</v>
      </c>
      <c r="B1937" t="str">
        <f>VLOOKUP(Table6[[#This Row],[Customer_ID]],Table1[[Customer_ID]:[Name]],2,FALSE)</f>
        <v>Sharon Simpson</v>
      </c>
      <c r="C1937" t="str">
        <f>VLOOKUP(Table6[[#This Row],[Customer_ID]],Table1[[Customer_ID]:[City]],5,FALSE)</f>
        <v>South Michellebury</v>
      </c>
      <c r="D1937">
        <f>VLOOKUP(Table6[[#This Row],[Customer_ID]],Table1[],3,FALSE)</f>
        <v>61</v>
      </c>
      <c r="E1937" t="str">
        <f>VLOOKUP(Table6[[#This Row],[Customer_ID]],Table1[],4,FALSE)</f>
        <v>Male</v>
      </c>
      <c r="F1937" t="str">
        <f>VLOOKUP(Table6[[#This Row],[Customer_ID]],Table1[],6,FALSE)</f>
        <v>South Dakota</v>
      </c>
      <c r="G1937" t="str">
        <f>VLOOKUP(Table6[[#This Row],[Customer_ID]],Table1[],8,FALSE)</f>
        <v>Gold</v>
      </c>
      <c r="H1937" t="s">
        <v>1336</v>
      </c>
      <c r="I1937" s="16">
        <v>45258</v>
      </c>
      <c r="J1937" t="s">
        <v>1633</v>
      </c>
      <c r="K1937" t="str">
        <f>VLOOKUP($J1937,'Product_Dim (2)'!$A$2:$G$101,{3,4,5,6},FALSE)</f>
        <v>Electronics</v>
      </c>
      <c r="L1937" t="str">
        <f>VLOOKUP($J1937,'Product_Dim (2)'!$A$2:$G$101,{4,5,6},FALSE)</f>
        <v>Accessories</v>
      </c>
      <c r="M1937" s="6">
        <f t="array" ref="M1937">VLOOKUP($J1937,'Product_Dim (2)'!$A$2:$G$101,{6},FALSE)</f>
        <v>88.49</v>
      </c>
      <c r="N1937">
        <f>VLOOKUP($J1937,'Product_Dim (2)'!$A$2:$G$101,7,FALSE)</f>
        <v>246</v>
      </c>
      <c r="O1937" t="s">
        <v>1762</v>
      </c>
      <c r="P1937" t="str">
        <f>VLOOKUP($O1937,'Store_Dim (2)'!$A$2:$E$21,2,FALSE)</f>
        <v>Martinez-Mullins</v>
      </c>
      <c r="Q1937" t="str">
        <f>VLOOKUP(Table6[[#This Row],[Store_ID]],Table4[],3,FALSE)</f>
        <v>South</v>
      </c>
      <c r="R1937" t="str">
        <f>VLOOKUP(Table6[[#This Row],[Store_ID]],Table4[],4,FALSE)</f>
        <v>Williamsfurt</v>
      </c>
      <c r="S1937" t="str">
        <f>VLOOKUP(Table6[[#This Row],[Store_ID]],Table4[],5,FALSE)</f>
        <v>Online</v>
      </c>
      <c r="T1937">
        <v>4</v>
      </c>
      <c r="U1937" s="6">
        <v>581.34</v>
      </c>
      <c r="V1937" s="10">
        <v>0.08</v>
      </c>
      <c r="W1937" t="s">
        <v>1807</v>
      </c>
      <c r="X1937" s="6">
        <v>2139.3312000000001</v>
      </c>
      <c r="AE1937"/>
    </row>
    <row r="1938" spans="1:31" x14ac:dyDescent="0.25">
      <c r="A1938" t="s">
        <v>3745</v>
      </c>
      <c r="B1938" t="str">
        <f>VLOOKUP(Table6[[#This Row],[Customer_ID]],Table1[[Customer_ID]:[Name]],2,FALSE)</f>
        <v>Samantha Walker</v>
      </c>
      <c r="C1938" t="str">
        <f>VLOOKUP(Table6[[#This Row],[Customer_ID]],Table1[[Customer_ID]:[City]],5,FALSE)</f>
        <v>Timothyburgh</v>
      </c>
      <c r="D1938">
        <f>VLOOKUP(Table6[[#This Row],[Customer_ID]],Table1[],3,FALSE)</f>
        <v>30</v>
      </c>
      <c r="E1938" t="str">
        <f>VLOOKUP(Table6[[#This Row],[Customer_ID]],Table1[],4,FALSE)</f>
        <v>Female</v>
      </c>
      <c r="F1938" t="str">
        <f>VLOOKUP(Table6[[#This Row],[Customer_ID]],Table1[],6,FALSE)</f>
        <v>Louisiana</v>
      </c>
      <c r="G1938" t="str">
        <f>VLOOKUP(Table6[[#This Row],[Customer_ID]],Table1[],8,FALSE)</f>
        <v>Platinum</v>
      </c>
      <c r="H1938" t="s">
        <v>339</v>
      </c>
      <c r="I1938" s="16">
        <v>45793</v>
      </c>
      <c r="J1938" t="s">
        <v>1663</v>
      </c>
      <c r="K1938" t="str">
        <f>VLOOKUP($J1938,'Product_Dim (2)'!$A$2:$G$101,{3,4,5,6},FALSE)</f>
        <v>Beauty</v>
      </c>
      <c r="L1938" t="str">
        <f>VLOOKUP($J1938,'Product_Dim (2)'!$A$2:$G$101,{4,5,6},FALSE)</f>
        <v>Haircare</v>
      </c>
      <c r="M1938" s="6">
        <f t="array" ref="M1938">VLOOKUP($J1938,'Product_Dim (2)'!$A$2:$G$101,{6},FALSE)</f>
        <v>340.39</v>
      </c>
      <c r="N1938">
        <f>VLOOKUP($J1938,'Product_Dim (2)'!$A$2:$G$101,7,FALSE)</f>
        <v>177</v>
      </c>
      <c r="O1938" t="s">
        <v>1740</v>
      </c>
      <c r="P1938" t="str">
        <f>VLOOKUP($O1938,'Store_Dim (2)'!$A$2:$E$21,2,FALSE)</f>
        <v>Martinez, Adkins and Johnson</v>
      </c>
      <c r="Q1938" t="str">
        <f>VLOOKUP(Table6[[#This Row],[Store_ID]],Table4[],3,FALSE)</f>
        <v>North</v>
      </c>
      <c r="R1938" t="str">
        <f>VLOOKUP(Table6[[#This Row],[Store_ID]],Table4[],4,FALSE)</f>
        <v>Danielmouth</v>
      </c>
      <c r="S1938" t="str">
        <f>VLOOKUP(Table6[[#This Row],[Store_ID]],Table4[],5,FALSE)</f>
        <v>Flagship</v>
      </c>
      <c r="T1938">
        <v>1</v>
      </c>
      <c r="U1938" s="6">
        <v>338.83</v>
      </c>
      <c r="V1938" s="10">
        <v>0.19</v>
      </c>
      <c r="W1938" t="s">
        <v>1809</v>
      </c>
      <c r="X1938" s="6">
        <v>274.45229999999998</v>
      </c>
      <c r="AE1938"/>
    </row>
    <row r="1939" spans="1:31" x14ac:dyDescent="0.25">
      <c r="A1939" t="s">
        <v>3746</v>
      </c>
      <c r="B1939" t="str">
        <f>VLOOKUP(Table6[[#This Row],[Customer_ID]],Table1[[Customer_ID]:[Name]],2,FALSE)</f>
        <v>Donna Guerra</v>
      </c>
      <c r="C1939" t="str">
        <f>VLOOKUP(Table6[[#This Row],[Customer_ID]],Table1[[Customer_ID]:[City]],5,FALSE)</f>
        <v>North Robert</v>
      </c>
      <c r="D1939">
        <f>VLOOKUP(Table6[[#This Row],[Customer_ID]],Table1[],3,FALSE)</f>
        <v>46</v>
      </c>
      <c r="E1939" t="str">
        <f>VLOOKUP(Table6[[#This Row],[Customer_ID]],Table1[],4,FALSE)</f>
        <v>Female</v>
      </c>
      <c r="F1939" t="str">
        <f>VLOOKUP(Table6[[#This Row],[Customer_ID]],Table1[],6,FALSE)</f>
        <v>Massachusetts</v>
      </c>
      <c r="G1939" t="str">
        <f>VLOOKUP(Table6[[#This Row],[Customer_ID]],Table1[],8,FALSE)</f>
        <v>Silver</v>
      </c>
      <c r="H1939" t="s">
        <v>897</v>
      </c>
      <c r="I1939" s="16">
        <v>45265</v>
      </c>
      <c r="J1939" t="s">
        <v>1629</v>
      </c>
      <c r="K1939" t="str">
        <f>VLOOKUP($J1939,'Product_Dim (2)'!$A$2:$G$101,{3,4,5,6},FALSE)</f>
        <v>Beauty</v>
      </c>
      <c r="L1939" t="str">
        <f>VLOOKUP($J1939,'Product_Dim (2)'!$A$2:$G$101,{4,5,6},FALSE)</f>
        <v>Fragrance</v>
      </c>
      <c r="M1939" s="6">
        <f t="array" ref="M1939">VLOOKUP($J1939,'Product_Dim (2)'!$A$2:$G$101,{6},FALSE)</f>
        <v>43.29</v>
      </c>
      <c r="N1939">
        <f>VLOOKUP($J1939,'Product_Dim (2)'!$A$2:$G$101,7,FALSE)</f>
        <v>267</v>
      </c>
      <c r="O1939" t="s">
        <v>1780</v>
      </c>
      <c r="P1939" t="str">
        <f>VLOOKUP($O1939,'Store_Dim (2)'!$A$2:$E$21,2,FALSE)</f>
        <v>Gardner, Humphrey and Contreras</v>
      </c>
      <c r="Q1939" t="str">
        <f>VLOOKUP(Table6[[#This Row],[Store_ID]],Table4[],3,FALSE)</f>
        <v>East</v>
      </c>
      <c r="R1939" t="str">
        <f>VLOOKUP(Table6[[#This Row],[Store_ID]],Table4[],4,FALSE)</f>
        <v>Johnsonville</v>
      </c>
      <c r="S1939" t="str">
        <f>VLOOKUP(Table6[[#This Row],[Store_ID]],Table4[],5,FALSE)</f>
        <v>Flagship</v>
      </c>
      <c r="T1939">
        <v>4</v>
      </c>
      <c r="U1939" s="6">
        <v>568.80999999999995</v>
      </c>
      <c r="V1939" s="10">
        <v>0.25</v>
      </c>
      <c r="W1939" t="s">
        <v>1807</v>
      </c>
      <c r="X1939" s="6">
        <v>1706.43</v>
      </c>
      <c r="AE1939"/>
    </row>
    <row r="1940" spans="1:31" x14ac:dyDescent="0.25">
      <c r="A1940" t="s">
        <v>3747</v>
      </c>
      <c r="B1940" t="str">
        <f>VLOOKUP(Table6[[#This Row],[Customer_ID]],Table1[[Customer_ID]:[Name]],2,FALSE)</f>
        <v>Joshua Bell</v>
      </c>
      <c r="C1940" t="str">
        <f>VLOOKUP(Table6[[#This Row],[Customer_ID]],Table1[[Customer_ID]:[City]],5,FALSE)</f>
        <v>Port Richardshire</v>
      </c>
      <c r="D1940">
        <f>VLOOKUP(Table6[[#This Row],[Customer_ID]],Table1[],3,FALSE)</f>
        <v>26</v>
      </c>
      <c r="E1940" t="str">
        <f>VLOOKUP(Table6[[#This Row],[Customer_ID]],Table1[],4,FALSE)</f>
        <v>Male</v>
      </c>
      <c r="F1940" t="str">
        <f>VLOOKUP(Table6[[#This Row],[Customer_ID]],Table1[],6,FALSE)</f>
        <v>Minnesota</v>
      </c>
      <c r="G1940" t="str">
        <f>VLOOKUP(Table6[[#This Row],[Customer_ID]],Table1[],8,FALSE)</f>
        <v>Platinum</v>
      </c>
      <c r="H1940" t="s">
        <v>1159</v>
      </c>
      <c r="I1940" s="16">
        <v>45607</v>
      </c>
      <c r="J1940" t="s">
        <v>1653</v>
      </c>
      <c r="K1940" t="str">
        <f>VLOOKUP($J1940,'Product_Dim (2)'!$A$2:$G$101,{3,4,5,6},FALSE)</f>
        <v>Sports</v>
      </c>
      <c r="L1940" t="str">
        <f>VLOOKUP($J1940,'Product_Dim (2)'!$A$2:$G$101,{4,5,6},FALSE)</f>
        <v>Equipment</v>
      </c>
      <c r="M1940" s="6">
        <f t="array" ref="M1940">VLOOKUP($J1940,'Product_Dim (2)'!$A$2:$G$101,{6},FALSE)</f>
        <v>103.45</v>
      </c>
      <c r="N1940">
        <f>VLOOKUP($J1940,'Product_Dim (2)'!$A$2:$G$101,7,FALSE)</f>
        <v>465</v>
      </c>
      <c r="O1940" t="s">
        <v>1790</v>
      </c>
      <c r="P1940" t="str">
        <f>VLOOKUP($O1940,'Store_Dim (2)'!$A$2:$E$21,2,FALSE)</f>
        <v>Holloway Ltd</v>
      </c>
      <c r="Q1940" t="str">
        <f>VLOOKUP(Table6[[#This Row],[Store_ID]],Table4[],3,FALSE)</f>
        <v>North</v>
      </c>
      <c r="R1940" t="str">
        <f>VLOOKUP(Table6[[#This Row],[Store_ID]],Table4[],4,FALSE)</f>
        <v>Bensonhaven</v>
      </c>
      <c r="S1940" t="str">
        <f>VLOOKUP(Table6[[#This Row],[Store_ID]],Table4[],5,FALSE)</f>
        <v>Flagship</v>
      </c>
      <c r="T1940">
        <v>2</v>
      </c>
      <c r="U1940" s="6">
        <v>352.63</v>
      </c>
      <c r="V1940" s="10">
        <v>0.15</v>
      </c>
      <c r="W1940" t="s">
        <v>1809</v>
      </c>
      <c r="X1940" s="6">
        <v>599.471</v>
      </c>
      <c r="AE1940"/>
    </row>
    <row r="1941" spans="1:31" x14ac:dyDescent="0.25">
      <c r="A1941" t="s">
        <v>3748</v>
      </c>
      <c r="B1941" t="str">
        <f>VLOOKUP(Table6[[#This Row],[Customer_ID]],Table1[[Customer_ID]:[Name]],2,FALSE)</f>
        <v>Maria Sanchez</v>
      </c>
      <c r="C1941" t="str">
        <f>VLOOKUP(Table6[[#This Row],[Customer_ID]],Table1[[Customer_ID]:[City]],5,FALSE)</f>
        <v>East Peterbury</v>
      </c>
      <c r="D1941">
        <f>VLOOKUP(Table6[[#This Row],[Customer_ID]],Table1[],3,FALSE)</f>
        <v>46</v>
      </c>
      <c r="E1941" t="str">
        <f>VLOOKUP(Table6[[#This Row],[Customer_ID]],Table1[],4,FALSE)</f>
        <v>Male</v>
      </c>
      <c r="F1941" t="str">
        <f>VLOOKUP(Table6[[#This Row],[Customer_ID]],Table1[],6,FALSE)</f>
        <v>North Dakota</v>
      </c>
      <c r="G1941" t="str">
        <f>VLOOKUP(Table6[[#This Row],[Customer_ID]],Table1[],8,FALSE)</f>
        <v>Bronze</v>
      </c>
      <c r="H1941" t="s">
        <v>518</v>
      </c>
      <c r="I1941" s="16">
        <v>45382</v>
      </c>
      <c r="J1941" t="s">
        <v>1723</v>
      </c>
      <c r="K1941" t="str">
        <f>VLOOKUP($J1941,'Product_Dim (2)'!$A$2:$G$101,{3,4,5,6},FALSE)</f>
        <v>Clothing</v>
      </c>
      <c r="L1941" t="str">
        <f>VLOOKUP($J1941,'Product_Dim (2)'!$A$2:$G$101,{4,5,6},FALSE)</f>
        <v>Outerwear</v>
      </c>
      <c r="M1941" s="6">
        <f t="array" ref="M1941">VLOOKUP($J1941,'Product_Dim (2)'!$A$2:$G$101,{6},FALSE)</f>
        <v>358.47</v>
      </c>
      <c r="N1941">
        <f>VLOOKUP($J1941,'Product_Dim (2)'!$A$2:$G$101,7,FALSE)</f>
        <v>143</v>
      </c>
      <c r="O1941" t="s">
        <v>1780</v>
      </c>
      <c r="P1941" t="str">
        <f>VLOOKUP($O1941,'Store_Dim (2)'!$A$2:$E$21,2,FALSE)</f>
        <v>Gardner, Humphrey and Contreras</v>
      </c>
      <c r="Q1941" t="str">
        <f>VLOOKUP(Table6[[#This Row],[Store_ID]],Table4[],3,FALSE)</f>
        <v>East</v>
      </c>
      <c r="R1941" t="str">
        <f>VLOOKUP(Table6[[#This Row],[Store_ID]],Table4[],4,FALSE)</f>
        <v>Johnsonville</v>
      </c>
      <c r="S1941" t="str">
        <f>VLOOKUP(Table6[[#This Row],[Store_ID]],Table4[],5,FALSE)</f>
        <v>Flagship</v>
      </c>
      <c r="T1941">
        <v>2</v>
      </c>
      <c r="U1941" s="6">
        <v>629.86</v>
      </c>
      <c r="V1941" s="10">
        <v>0.15</v>
      </c>
      <c r="W1941" t="s">
        <v>1809</v>
      </c>
      <c r="X1941" s="6">
        <v>1070.7619999999999</v>
      </c>
      <c r="AE1941"/>
    </row>
    <row r="1942" spans="1:31" x14ac:dyDescent="0.25">
      <c r="A1942" t="s">
        <v>3749</v>
      </c>
      <c r="B1942" t="str">
        <f>VLOOKUP(Table6[[#This Row],[Customer_ID]],Table1[[Customer_ID]:[Name]],2,FALSE)</f>
        <v>Amanda Powell</v>
      </c>
      <c r="C1942" t="str">
        <f>VLOOKUP(Table6[[#This Row],[Customer_ID]],Table1[[Customer_ID]:[City]],5,FALSE)</f>
        <v>South William</v>
      </c>
      <c r="D1942">
        <f>VLOOKUP(Table6[[#This Row],[Customer_ID]],Table1[],3,FALSE)</f>
        <v>28</v>
      </c>
      <c r="E1942" t="str">
        <f>VLOOKUP(Table6[[#This Row],[Customer_ID]],Table1[],4,FALSE)</f>
        <v>Male</v>
      </c>
      <c r="F1942" t="str">
        <f>VLOOKUP(Table6[[#This Row],[Customer_ID]],Table1[],6,FALSE)</f>
        <v>Alabama</v>
      </c>
      <c r="G1942" t="str">
        <f>VLOOKUP(Table6[[#This Row],[Customer_ID]],Table1[],8,FALSE)</f>
        <v>Silver</v>
      </c>
      <c r="H1942" t="s">
        <v>1499</v>
      </c>
      <c r="I1942" s="16">
        <v>45793</v>
      </c>
      <c r="J1942" t="s">
        <v>1727</v>
      </c>
      <c r="K1942" t="str">
        <f>VLOOKUP($J1942,'Product_Dim (2)'!$A$2:$G$101,{3,4,5,6},FALSE)</f>
        <v>Electronics</v>
      </c>
      <c r="L1942" t="str">
        <f>VLOOKUP($J1942,'Product_Dim (2)'!$A$2:$G$101,{4,5,6},FALSE)</f>
        <v>Audio</v>
      </c>
      <c r="M1942" s="6">
        <f t="array" ref="M1942">VLOOKUP($J1942,'Product_Dim (2)'!$A$2:$G$101,{6},FALSE)</f>
        <v>431.67</v>
      </c>
      <c r="N1942">
        <f>VLOOKUP($J1942,'Product_Dim (2)'!$A$2:$G$101,7,FALSE)</f>
        <v>73</v>
      </c>
      <c r="O1942" t="s">
        <v>1749</v>
      </c>
      <c r="P1942" t="str">
        <f>VLOOKUP($O1942,'Store_Dim (2)'!$A$2:$E$21,2,FALSE)</f>
        <v>Johnson-Wright</v>
      </c>
      <c r="Q1942" t="str">
        <f>VLOOKUP(Table6[[#This Row],[Store_ID]],Table4[],3,FALSE)</f>
        <v>North</v>
      </c>
      <c r="R1942" t="str">
        <f>VLOOKUP(Table6[[#This Row],[Store_ID]],Table4[],4,FALSE)</f>
        <v>Hoodberg</v>
      </c>
      <c r="S1942" t="str">
        <f>VLOOKUP(Table6[[#This Row],[Store_ID]],Table4[],5,FALSE)</f>
        <v>Outlet</v>
      </c>
      <c r="T1942">
        <v>3</v>
      </c>
      <c r="U1942" s="6">
        <v>212.08</v>
      </c>
      <c r="V1942" s="10">
        <v>7.0000000000000007E-2</v>
      </c>
      <c r="W1942" t="s">
        <v>1807</v>
      </c>
      <c r="X1942" s="6">
        <v>591.70319999999992</v>
      </c>
      <c r="AE1942"/>
    </row>
    <row r="1943" spans="1:31" x14ac:dyDescent="0.25">
      <c r="A1943" t="s">
        <v>3750</v>
      </c>
      <c r="B1943" t="str">
        <f>VLOOKUP(Table6[[#This Row],[Customer_ID]],Table1[[Customer_ID]:[Name]],2,FALSE)</f>
        <v>Cynthia Morris</v>
      </c>
      <c r="C1943" t="str">
        <f>VLOOKUP(Table6[[#This Row],[Customer_ID]],Table1[[Customer_ID]:[City]],5,FALSE)</f>
        <v>Hessmouth</v>
      </c>
      <c r="D1943">
        <f>VLOOKUP(Table6[[#This Row],[Customer_ID]],Table1[],3,FALSE)</f>
        <v>18</v>
      </c>
      <c r="E1943" t="str">
        <f>VLOOKUP(Table6[[#This Row],[Customer_ID]],Table1[],4,FALSE)</f>
        <v>Female</v>
      </c>
      <c r="F1943" t="str">
        <f>VLOOKUP(Table6[[#This Row],[Customer_ID]],Table1[],6,FALSE)</f>
        <v>Arizona</v>
      </c>
      <c r="G1943" t="str">
        <f>VLOOKUP(Table6[[#This Row],[Customer_ID]],Table1[],8,FALSE)</f>
        <v>Silver</v>
      </c>
      <c r="H1943" t="s">
        <v>533</v>
      </c>
      <c r="I1943" s="16">
        <v>45590</v>
      </c>
      <c r="J1943" t="s">
        <v>1645</v>
      </c>
      <c r="K1943" t="str">
        <f>VLOOKUP($J1943,'Product_Dim (2)'!$A$2:$G$101,{3,4,5,6},FALSE)</f>
        <v>Sports</v>
      </c>
      <c r="L1943" t="str">
        <f>VLOOKUP($J1943,'Product_Dim (2)'!$A$2:$G$101,{4,5,6},FALSE)</f>
        <v>Fitness</v>
      </c>
      <c r="M1943" s="6">
        <f t="array" ref="M1943">VLOOKUP($J1943,'Product_Dim (2)'!$A$2:$G$101,{6},FALSE)</f>
        <v>30.62</v>
      </c>
      <c r="N1943">
        <f>VLOOKUP($J1943,'Product_Dim (2)'!$A$2:$G$101,7,FALSE)</f>
        <v>138</v>
      </c>
      <c r="O1943" t="s">
        <v>1744</v>
      </c>
      <c r="P1943" t="str">
        <f>VLOOKUP($O1943,'Store_Dim (2)'!$A$2:$E$21,2,FALSE)</f>
        <v>Black-Horn</v>
      </c>
      <c r="Q1943" t="str">
        <f>VLOOKUP(Table6[[#This Row],[Store_ID]],Table4[],3,FALSE)</f>
        <v>South</v>
      </c>
      <c r="R1943" t="str">
        <f>VLOOKUP(Table6[[#This Row],[Store_ID]],Table4[],4,FALSE)</f>
        <v>North Nancyview</v>
      </c>
      <c r="S1943" t="str">
        <f>VLOOKUP(Table6[[#This Row],[Store_ID]],Table4[],5,FALSE)</f>
        <v>Outlet</v>
      </c>
      <c r="T1943">
        <v>3</v>
      </c>
      <c r="U1943" s="6">
        <v>878.62</v>
      </c>
      <c r="V1943" s="10">
        <v>0.05</v>
      </c>
      <c r="W1943" t="s">
        <v>1809</v>
      </c>
      <c r="X1943" s="6">
        <v>2504.067</v>
      </c>
      <c r="AE1943"/>
    </row>
    <row r="1944" spans="1:31" x14ac:dyDescent="0.25">
      <c r="A1944" t="s">
        <v>3751</v>
      </c>
      <c r="B1944" t="str">
        <f>VLOOKUP(Table6[[#This Row],[Customer_ID]],Table1[[Customer_ID]:[Name]],2,FALSE)</f>
        <v>Carol Bishop</v>
      </c>
      <c r="C1944" t="str">
        <f>VLOOKUP(Table6[[#This Row],[Customer_ID]],Table1[[Customer_ID]:[City]],5,FALSE)</f>
        <v>Lake Saramouth</v>
      </c>
      <c r="D1944">
        <f>VLOOKUP(Table6[[#This Row],[Customer_ID]],Table1[],3,FALSE)</f>
        <v>27</v>
      </c>
      <c r="E1944" t="str">
        <f>VLOOKUP(Table6[[#This Row],[Customer_ID]],Table1[],4,FALSE)</f>
        <v>Female</v>
      </c>
      <c r="F1944" t="str">
        <f>VLOOKUP(Table6[[#This Row],[Customer_ID]],Table1[],6,FALSE)</f>
        <v>Oregon</v>
      </c>
      <c r="G1944" t="str">
        <f>VLOOKUP(Table6[[#This Row],[Customer_ID]],Table1[],8,FALSE)</f>
        <v>Silver</v>
      </c>
      <c r="H1944" t="s">
        <v>826</v>
      </c>
      <c r="I1944" s="16">
        <v>45679</v>
      </c>
      <c r="J1944" t="s">
        <v>1691</v>
      </c>
      <c r="K1944" t="str">
        <f>VLOOKUP($J1944,'Product_Dim (2)'!$A$2:$G$101,{3,4,5,6},FALSE)</f>
        <v>Home</v>
      </c>
      <c r="L1944" t="str">
        <f>VLOOKUP($J1944,'Product_Dim (2)'!$A$2:$G$101,{4,5,6},FALSE)</f>
        <v>Kitchen</v>
      </c>
      <c r="M1944" s="6">
        <f t="array" ref="M1944">VLOOKUP($J1944,'Product_Dim (2)'!$A$2:$G$101,{6},FALSE)</f>
        <v>143.43</v>
      </c>
      <c r="N1944">
        <f>VLOOKUP($J1944,'Product_Dim (2)'!$A$2:$G$101,7,FALSE)</f>
        <v>58</v>
      </c>
      <c r="O1944" t="s">
        <v>1772</v>
      </c>
      <c r="P1944" t="str">
        <f>VLOOKUP($O1944,'Store_Dim (2)'!$A$2:$E$21,2,FALSE)</f>
        <v>Hill, Wagner and Ballard</v>
      </c>
      <c r="Q1944" t="str">
        <f>VLOOKUP(Table6[[#This Row],[Store_ID]],Table4[],3,FALSE)</f>
        <v>East</v>
      </c>
      <c r="R1944" t="str">
        <f>VLOOKUP(Table6[[#This Row],[Store_ID]],Table4[],4,FALSE)</f>
        <v>East Davidville</v>
      </c>
      <c r="S1944" t="str">
        <f>VLOOKUP(Table6[[#This Row],[Store_ID]],Table4[],5,FALSE)</f>
        <v>Online</v>
      </c>
      <c r="T1944">
        <v>4</v>
      </c>
      <c r="U1944" s="6">
        <v>87.83</v>
      </c>
      <c r="V1944" s="10">
        <v>0.23</v>
      </c>
      <c r="W1944" t="s">
        <v>1809</v>
      </c>
      <c r="X1944" s="6">
        <v>270.51639999999998</v>
      </c>
      <c r="AE1944"/>
    </row>
    <row r="1945" spans="1:31" x14ac:dyDescent="0.25">
      <c r="A1945" t="s">
        <v>3752</v>
      </c>
      <c r="B1945" t="str">
        <f>VLOOKUP(Table6[[#This Row],[Customer_ID]],Table1[[Customer_ID]:[Name]],2,FALSE)</f>
        <v>Shannon Miller</v>
      </c>
      <c r="C1945" t="str">
        <f>VLOOKUP(Table6[[#This Row],[Customer_ID]],Table1[[Customer_ID]:[City]],5,FALSE)</f>
        <v>North Austinport</v>
      </c>
      <c r="D1945">
        <f>VLOOKUP(Table6[[#This Row],[Customer_ID]],Table1[],3,FALSE)</f>
        <v>22</v>
      </c>
      <c r="E1945" t="str">
        <f>VLOOKUP(Table6[[#This Row],[Customer_ID]],Table1[],4,FALSE)</f>
        <v>Male</v>
      </c>
      <c r="F1945" t="str">
        <f>VLOOKUP(Table6[[#This Row],[Customer_ID]],Table1[],6,FALSE)</f>
        <v>Kentucky</v>
      </c>
      <c r="G1945" t="str">
        <f>VLOOKUP(Table6[[#This Row],[Customer_ID]],Table1[],8,FALSE)</f>
        <v>Gold</v>
      </c>
      <c r="H1945" t="s">
        <v>867</v>
      </c>
      <c r="I1945" s="16">
        <v>45814</v>
      </c>
      <c r="J1945" t="s">
        <v>1643</v>
      </c>
      <c r="K1945" t="str">
        <f>VLOOKUP($J1945,'Product_Dim (2)'!$A$2:$G$101,{3,4,5,6},FALSE)</f>
        <v>Home</v>
      </c>
      <c r="L1945" t="str">
        <f>VLOOKUP($J1945,'Product_Dim (2)'!$A$2:$G$101,{4,5,6},FALSE)</f>
        <v>Decor</v>
      </c>
      <c r="M1945" s="6">
        <f t="array" ref="M1945">VLOOKUP($J1945,'Product_Dim (2)'!$A$2:$G$101,{6},FALSE)</f>
        <v>461.47</v>
      </c>
      <c r="N1945">
        <f>VLOOKUP($J1945,'Product_Dim (2)'!$A$2:$G$101,7,FALSE)</f>
        <v>190</v>
      </c>
      <c r="O1945" t="s">
        <v>1769</v>
      </c>
      <c r="P1945" t="str">
        <f>VLOOKUP($O1945,'Store_Dim (2)'!$A$2:$E$21,2,FALSE)</f>
        <v>Moore, Padilla and Butler</v>
      </c>
      <c r="Q1945" t="str">
        <f>VLOOKUP(Table6[[#This Row],[Store_ID]],Table4[],3,FALSE)</f>
        <v>South</v>
      </c>
      <c r="R1945" t="str">
        <f>VLOOKUP(Table6[[#This Row],[Store_ID]],Table4[],4,FALSE)</f>
        <v>East Johnstad</v>
      </c>
      <c r="S1945" t="str">
        <f>VLOOKUP(Table6[[#This Row],[Store_ID]],Table4[],5,FALSE)</f>
        <v>Flagship</v>
      </c>
      <c r="T1945">
        <v>3</v>
      </c>
      <c r="U1945" s="6">
        <v>442.64</v>
      </c>
      <c r="V1945" s="10">
        <v>0.15</v>
      </c>
      <c r="W1945" t="s">
        <v>1812</v>
      </c>
      <c r="X1945" s="6">
        <v>1128.732</v>
      </c>
      <c r="AE1945"/>
    </row>
    <row r="1946" spans="1:31" x14ac:dyDescent="0.25">
      <c r="A1946" t="s">
        <v>3753</v>
      </c>
      <c r="B1946" t="str">
        <f>VLOOKUP(Table6[[#This Row],[Customer_ID]],Table1[[Customer_ID]:[Name]],2,FALSE)</f>
        <v>Christy Vasquez</v>
      </c>
      <c r="C1946" t="str">
        <f>VLOOKUP(Table6[[#This Row],[Customer_ID]],Table1[[Customer_ID]:[City]],5,FALSE)</f>
        <v>Port Travisstad</v>
      </c>
      <c r="D1946">
        <f>VLOOKUP(Table6[[#This Row],[Customer_ID]],Table1[],3,FALSE)</f>
        <v>28</v>
      </c>
      <c r="E1946" t="str">
        <f>VLOOKUP(Table6[[#This Row],[Customer_ID]],Table1[],4,FALSE)</f>
        <v>Female</v>
      </c>
      <c r="F1946" t="str">
        <f>VLOOKUP(Table6[[#This Row],[Customer_ID]],Table1[],6,FALSE)</f>
        <v>South Carolina</v>
      </c>
      <c r="G1946" t="str">
        <f>VLOOKUP(Table6[[#This Row],[Customer_ID]],Table1[],8,FALSE)</f>
        <v>Gold</v>
      </c>
      <c r="H1946" t="s">
        <v>330</v>
      </c>
      <c r="I1946" s="16">
        <v>45795</v>
      </c>
      <c r="J1946" t="s">
        <v>1607</v>
      </c>
      <c r="K1946" t="str">
        <f>VLOOKUP($J1946,'Product_Dim (2)'!$A$2:$G$101,{3,4,5,6},FALSE)</f>
        <v>Sports</v>
      </c>
      <c r="L1946" t="str">
        <f>VLOOKUP($J1946,'Product_Dim (2)'!$A$2:$G$101,{4,5,6},FALSE)</f>
        <v>Outdoor</v>
      </c>
      <c r="M1946" s="6">
        <f t="array" ref="M1946">VLOOKUP($J1946,'Product_Dim (2)'!$A$2:$G$101,{6},FALSE)</f>
        <v>135.61000000000001</v>
      </c>
      <c r="N1946">
        <f>VLOOKUP($J1946,'Product_Dim (2)'!$A$2:$G$101,7,FALSE)</f>
        <v>394</v>
      </c>
      <c r="O1946" t="s">
        <v>1744</v>
      </c>
      <c r="P1946" t="str">
        <f>VLOOKUP($O1946,'Store_Dim (2)'!$A$2:$E$21,2,FALSE)</f>
        <v>Black-Horn</v>
      </c>
      <c r="Q1946" t="str">
        <f>VLOOKUP(Table6[[#This Row],[Store_ID]],Table4[],3,FALSE)</f>
        <v>South</v>
      </c>
      <c r="R1946" t="str">
        <f>VLOOKUP(Table6[[#This Row],[Store_ID]],Table4[],4,FALSE)</f>
        <v>North Nancyview</v>
      </c>
      <c r="S1946" t="str">
        <f>VLOOKUP(Table6[[#This Row],[Store_ID]],Table4[],5,FALSE)</f>
        <v>Outlet</v>
      </c>
      <c r="T1946">
        <v>3</v>
      </c>
      <c r="U1946" s="6">
        <v>410.04</v>
      </c>
      <c r="V1946" s="10">
        <v>0.09</v>
      </c>
      <c r="W1946" t="s">
        <v>1812</v>
      </c>
      <c r="X1946" s="6">
        <v>1119.4092000000001</v>
      </c>
      <c r="AE1946"/>
    </row>
    <row r="1947" spans="1:31" x14ac:dyDescent="0.25">
      <c r="A1947" t="s">
        <v>3754</v>
      </c>
      <c r="B1947" t="str">
        <f>VLOOKUP(Table6[[#This Row],[Customer_ID]],Table1[[Customer_ID]:[Name]],2,FALSE)</f>
        <v>Hayley Pope</v>
      </c>
      <c r="C1947" t="str">
        <f>VLOOKUP(Table6[[#This Row],[Customer_ID]],Table1[[Customer_ID]:[City]],5,FALSE)</f>
        <v>West Stephenville</v>
      </c>
      <c r="D1947">
        <f>VLOOKUP(Table6[[#This Row],[Customer_ID]],Table1[],3,FALSE)</f>
        <v>62</v>
      </c>
      <c r="E1947" t="str">
        <f>VLOOKUP(Table6[[#This Row],[Customer_ID]],Table1[],4,FALSE)</f>
        <v>Female</v>
      </c>
      <c r="F1947" t="str">
        <f>VLOOKUP(Table6[[#This Row],[Customer_ID]],Table1[],6,FALSE)</f>
        <v>Florida</v>
      </c>
      <c r="G1947" t="str">
        <f>VLOOKUP(Table6[[#This Row],[Customer_ID]],Table1[],8,FALSE)</f>
        <v>Bronze</v>
      </c>
      <c r="H1947" t="s">
        <v>450</v>
      </c>
      <c r="I1947" s="16">
        <v>45797</v>
      </c>
      <c r="J1947" t="s">
        <v>1719</v>
      </c>
      <c r="K1947" t="str">
        <f>VLOOKUP($J1947,'Product_Dim (2)'!$A$2:$G$101,{3,4,5,6},FALSE)</f>
        <v>Beauty</v>
      </c>
      <c r="L1947" t="str">
        <f>VLOOKUP($J1947,'Product_Dim (2)'!$A$2:$G$101,{4,5,6},FALSE)</f>
        <v>Skincare</v>
      </c>
      <c r="M1947" s="6">
        <f t="array" ref="M1947">VLOOKUP($J1947,'Product_Dim (2)'!$A$2:$G$101,{6},FALSE)</f>
        <v>358.47</v>
      </c>
      <c r="N1947">
        <f>VLOOKUP($J1947,'Product_Dim (2)'!$A$2:$G$101,7,FALSE)</f>
        <v>213</v>
      </c>
      <c r="O1947" t="s">
        <v>1790</v>
      </c>
      <c r="P1947" t="str">
        <f>VLOOKUP($O1947,'Store_Dim (2)'!$A$2:$E$21,2,FALSE)</f>
        <v>Holloway Ltd</v>
      </c>
      <c r="Q1947" t="str">
        <f>VLOOKUP(Table6[[#This Row],[Store_ID]],Table4[],3,FALSE)</f>
        <v>North</v>
      </c>
      <c r="R1947" t="str">
        <f>VLOOKUP(Table6[[#This Row],[Store_ID]],Table4[],4,FALSE)</f>
        <v>Bensonhaven</v>
      </c>
      <c r="S1947" t="str">
        <f>VLOOKUP(Table6[[#This Row],[Store_ID]],Table4[],5,FALSE)</f>
        <v>Flagship</v>
      </c>
      <c r="T1947">
        <v>1</v>
      </c>
      <c r="U1947" s="6">
        <v>355.31</v>
      </c>
      <c r="V1947" s="10">
        <v>0.27</v>
      </c>
      <c r="W1947" t="s">
        <v>1807</v>
      </c>
      <c r="X1947" s="6">
        <v>259.37630000000001</v>
      </c>
      <c r="AE1947"/>
    </row>
    <row r="1948" spans="1:31" x14ac:dyDescent="0.25">
      <c r="A1948" t="s">
        <v>3755</v>
      </c>
      <c r="B1948" t="str">
        <f>VLOOKUP(Table6[[#This Row],[Customer_ID]],Table1[[Customer_ID]:[Name]],2,FALSE)</f>
        <v>Michele Burke</v>
      </c>
      <c r="C1948" t="str">
        <f>VLOOKUP(Table6[[#This Row],[Customer_ID]],Table1[[Customer_ID]:[City]],5,FALSE)</f>
        <v>Chambersberg</v>
      </c>
      <c r="D1948">
        <f>VLOOKUP(Table6[[#This Row],[Customer_ID]],Table1[],3,FALSE)</f>
        <v>30</v>
      </c>
      <c r="E1948" t="str">
        <f>VLOOKUP(Table6[[#This Row],[Customer_ID]],Table1[],4,FALSE)</f>
        <v>Male</v>
      </c>
      <c r="F1948" t="str">
        <f>VLOOKUP(Table6[[#This Row],[Customer_ID]],Table1[],6,FALSE)</f>
        <v>Connecticut</v>
      </c>
      <c r="G1948" t="str">
        <f>VLOOKUP(Table6[[#This Row],[Customer_ID]],Table1[],8,FALSE)</f>
        <v>Bronze</v>
      </c>
      <c r="H1948" t="s">
        <v>1162</v>
      </c>
      <c r="I1948" s="16">
        <v>45607</v>
      </c>
      <c r="J1948" t="s">
        <v>1548</v>
      </c>
      <c r="K1948" t="str">
        <f>VLOOKUP($J1948,'Product_Dim (2)'!$A$2:$G$101,{3,4,5,6},FALSE)</f>
        <v>Sports</v>
      </c>
      <c r="L1948" t="str">
        <f>VLOOKUP($J1948,'Product_Dim (2)'!$A$2:$G$101,{4,5,6},FALSE)</f>
        <v>Fitness</v>
      </c>
      <c r="M1948" s="6">
        <f t="array" ref="M1948">VLOOKUP($J1948,'Product_Dim (2)'!$A$2:$G$101,{6},FALSE)</f>
        <v>495.72</v>
      </c>
      <c r="N1948">
        <f>VLOOKUP($J1948,'Product_Dim (2)'!$A$2:$G$101,7,FALSE)</f>
        <v>323</v>
      </c>
      <c r="O1948" t="s">
        <v>1780</v>
      </c>
      <c r="P1948" t="str">
        <f>VLOOKUP($O1948,'Store_Dim (2)'!$A$2:$E$21,2,FALSE)</f>
        <v>Gardner, Humphrey and Contreras</v>
      </c>
      <c r="Q1948" t="str">
        <f>VLOOKUP(Table6[[#This Row],[Store_ID]],Table4[],3,FALSE)</f>
        <v>East</v>
      </c>
      <c r="R1948" t="str">
        <f>VLOOKUP(Table6[[#This Row],[Store_ID]],Table4[],4,FALSE)</f>
        <v>Johnsonville</v>
      </c>
      <c r="S1948" t="str">
        <f>VLOOKUP(Table6[[#This Row],[Store_ID]],Table4[],5,FALSE)</f>
        <v>Flagship</v>
      </c>
      <c r="T1948">
        <v>4</v>
      </c>
      <c r="U1948" s="6">
        <v>243.13</v>
      </c>
      <c r="V1948" s="10">
        <v>0.25</v>
      </c>
      <c r="W1948" t="s">
        <v>1812</v>
      </c>
      <c r="X1948" s="6">
        <v>729.39</v>
      </c>
      <c r="AE1948"/>
    </row>
    <row r="1949" spans="1:31" x14ac:dyDescent="0.25">
      <c r="A1949" t="s">
        <v>3756</v>
      </c>
      <c r="B1949" t="str">
        <f>VLOOKUP(Table6[[#This Row],[Customer_ID]],Table1[[Customer_ID]:[Name]],2,FALSE)</f>
        <v>Tanner Thompson</v>
      </c>
      <c r="C1949" t="str">
        <f>VLOOKUP(Table6[[#This Row],[Customer_ID]],Table1[[Customer_ID]:[City]],5,FALSE)</f>
        <v>Port Lisashire</v>
      </c>
      <c r="D1949">
        <f>VLOOKUP(Table6[[#This Row],[Customer_ID]],Table1[],3,FALSE)</f>
        <v>32</v>
      </c>
      <c r="E1949" t="str">
        <f>VLOOKUP(Table6[[#This Row],[Customer_ID]],Table1[],4,FALSE)</f>
        <v>Female</v>
      </c>
      <c r="F1949" t="str">
        <f>VLOOKUP(Table6[[#This Row],[Customer_ID]],Table1[],6,FALSE)</f>
        <v>Maryland</v>
      </c>
      <c r="G1949" t="str">
        <f>VLOOKUP(Table6[[#This Row],[Customer_ID]],Table1[],8,FALSE)</f>
        <v>Bronze</v>
      </c>
      <c r="H1949" t="s">
        <v>731</v>
      </c>
      <c r="I1949" s="16">
        <v>45614</v>
      </c>
      <c r="J1949" t="s">
        <v>1649</v>
      </c>
      <c r="K1949" t="str">
        <f>VLOOKUP($J1949,'Product_Dim (2)'!$A$2:$G$101,{3,4,5,6},FALSE)</f>
        <v>Beauty</v>
      </c>
      <c r="L1949" t="str">
        <f>VLOOKUP($J1949,'Product_Dim (2)'!$A$2:$G$101,{4,5,6},FALSE)</f>
        <v>Haircare</v>
      </c>
      <c r="M1949" s="6">
        <f t="array" ref="M1949">VLOOKUP($J1949,'Product_Dim (2)'!$A$2:$G$101,{6},FALSE)</f>
        <v>17.309999999999999</v>
      </c>
      <c r="N1949">
        <f>VLOOKUP($J1949,'Product_Dim (2)'!$A$2:$G$101,7,FALSE)</f>
        <v>399</v>
      </c>
      <c r="O1949" t="s">
        <v>1775</v>
      </c>
      <c r="P1949" t="str">
        <f>VLOOKUP($O1949,'Store_Dim (2)'!$A$2:$E$21,2,FALSE)</f>
        <v>Aguirre-Keller</v>
      </c>
      <c r="Q1949" t="str">
        <f>VLOOKUP(Table6[[#This Row],[Store_ID]],Table4[],3,FALSE)</f>
        <v>South</v>
      </c>
      <c r="R1949" t="str">
        <f>VLOOKUP(Table6[[#This Row],[Store_ID]],Table4[],4,FALSE)</f>
        <v>Lake Michael</v>
      </c>
      <c r="S1949" t="str">
        <f>VLOOKUP(Table6[[#This Row],[Store_ID]],Table4[],5,FALSE)</f>
        <v>Online</v>
      </c>
      <c r="T1949">
        <v>2</v>
      </c>
      <c r="U1949" s="6">
        <v>410.63</v>
      </c>
      <c r="V1949" s="10">
        <v>0.28000000000000003</v>
      </c>
      <c r="W1949" t="s">
        <v>1812</v>
      </c>
      <c r="X1949" s="6">
        <v>591.30719999999997</v>
      </c>
      <c r="AE1949"/>
    </row>
    <row r="1950" spans="1:31" x14ac:dyDescent="0.25">
      <c r="A1950" t="s">
        <v>3757</v>
      </c>
      <c r="B1950" t="str">
        <f>VLOOKUP(Table6[[#This Row],[Customer_ID]],Table1[[Customer_ID]:[Name]],2,FALSE)</f>
        <v>Bryce Hawkins</v>
      </c>
      <c r="C1950" t="str">
        <f>VLOOKUP(Table6[[#This Row],[Customer_ID]],Table1[[Customer_ID]:[City]],5,FALSE)</f>
        <v>Lake Monique</v>
      </c>
      <c r="D1950">
        <f>VLOOKUP(Table6[[#This Row],[Customer_ID]],Table1[],3,FALSE)</f>
        <v>40</v>
      </c>
      <c r="E1950" t="str">
        <f>VLOOKUP(Table6[[#This Row],[Customer_ID]],Table1[],4,FALSE)</f>
        <v>Male</v>
      </c>
      <c r="F1950" t="str">
        <f>VLOOKUP(Table6[[#This Row],[Customer_ID]],Table1[],6,FALSE)</f>
        <v>Utah</v>
      </c>
      <c r="G1950" t="str">
        <f>VLOOKUP(Table6[[#This Row],[Customer_ID]],Table1[],8,FALSE)</f>
        <v>Bronze</v>
      </c>
      <c r="H1950" t="s">
        <v>1303</v>
      </c>
      <c r="I1950" s="16">
        <v>45293</v>
      </c>
      <c r="J1950" t="s">
        <v>1719</v>
      </c>
      <c r="K1950" t="str">
        <f>VLOOKUP($J1950,'Product_Dim (2)'!$A$2:$G$101,{3,4,5,6},FALSE)</f>
        <v>Beauty</v>
      </c>
      <c r="L1950" t="str">
        <f>VLOOKUP($J1950,'Product_Dim (2)'!$A$2:$G$101,{4,5,6},FALSE)</f>
        <v>Skincare</v>
      </c>
      <c r="M1950" s="6">
        <f t="array" ref="M1950">VLOOKUP($J1950,'Product_Dim (2)'!$A$2:$G$101,{6},FALSE)</f>
        <v>358.47</v>
      </c>
      <c r="N1950">
        <f>VLOOKUP($J1950,'Product_Dim (2)'!$A$2:$G$101,7,FALSE)</f>
        <v>213</v>
      </c>
      <c r="O1950" t="s">
        <v>1772</v>
      </c>
      <c r="P1950" t="str">
        <f>VLOOKUP($O1950,'Store_Dim (2)'!$A$2:$E$21,2,FALSE)</f>
        <v>Hill, Wagner and Ballard</v>
      </c>
      <c r="Q1950" t="str">
        <f>VLOOKUP(Table6[[#This Row],[Store_ID]],Table4[],3,FALSE)</f>
        <v>East</v>
      </c>
      <c r="R1950" t="str">
        <f>VLOOKUP(Table6[[#This Row],[Store_ID]],Table4[],4,FALSE)</f>
        <v>East Davidville</v>
      </c>
      <c r="S1950" t="str">
        <f>VLOOKUP(Table6[[#This Row],[Store_ID]],Table4[],5,FALSE)</f>
        <v>Online</v>
      </c>
      <c r="T1950">
        <v>4</v>
      </c>
      <c r="U1950" s="6">
        <v>101.25</v>
      </c>
      <c r="V1950" s="10">
        <v>0.16</v>
      </c>
      <c r="W1950" t="s">
        <v>1809</v>
      </c>
      <c r="X1950" s="6">
        <v>340.2</v>
      </c>
      <c r="AE1950"/>
    </row>
    <row r="1951" spans="1:31" x14ac:dyDescent="0.25">
      <c r="A1951" t="s">
        <v>3758</v>
      </c>
      <c r="B1951" t="str">
        <f>VLOOKUP(Table6[[#This Row],[Customer_ID]],Table1[[Customer_ID]:[Name]],2,FALSE)</f>
        <v>Alexis Castaneda</v>
      </c>
      <c r="C1951" t="str">
        <f>VLOOKUP(Table6[[#This Row],[Customer_ID]],Table1[[Customer_ID]:[City]],5,FALSE)</f>
        <v>Morrisbury</v>
      </c>
      <c r="D1951">
        <f>VLOOKUP(Table6[[#This Row],[Customer_ID]],Table1[],3,FALSE)</f>
        <v>54</v>
      </c>
      <c r="E1951" t="str">
        <f>VLOOKUP(Table6[[#This Row],[Customer_ID]],Table1[],4,FALSE)</f>
        <v>Male</v>
      </c>
      <c r="F1951" t="str">
        <f>VLOOKUP(Table6[[#This Row],[Customer_ID]],Table1[],6,FALSE)</f>
        <v>Alaska</v>
      </c>
      <c r="G1951" t="str">
        <f>VLOOKUP(Table6[[#This Row],[Customer_ID]],Table1[],8,FALSE)</f>
        <v>Gold</v>
      </c>
      <c r="H1951" t="s">
        <v>724</v>
      </c>
      <c r="I1951" s="16">
        <v>45301</v>
      </c>
      <c r="J1951" t="s">
        <v>1543</v>
      </c>
      <c r="K1951" t="str">
        <f>VLOOKUP($J1951,'Product_Dim (2)'!$A$2:$G$101,{3,4,5,6},FALSE)</f>
        <v>Home</v>
      </c>
      <c r="L1951" t="str">
        <f>VLOOKUP($J1951,'Product_Dim (2)'!$A$2:$G$101,{4,5,6},FALSE)</f>
        <v>Lighting</v>
      </c>
      <c r="M1951" s="6">
        <f t="array" ref="M1951">VLOOKUP($J1951,'Product_Dim (2)'!$A$2:$G$101,{6},FALSE)</f>
        <v>218.86</v>
      </c>
      <c r="N1951">
        <f>VLOOKUP($J1951,'Product_Dim (2)'!$A$2:$G$101,7,FALSE)</f>
        <v>170</v>
      </c>
      <c r="O1951" t="s">
        <v>1790</v>
      </c>
      <c r="P1951" t="str">
        <f>VLOOKUP($O1951,'Store_Dim (2)'!$A$2:$E$21,2,FALSE)</f>
        <v>Holloway Ltd</v>
      </c>
      <c r="Q1951" t="str">
        <f>VLOOKUP(Table6[[#This Row],[Store_ID]],Table4[],3,FALSE)</f>
        <v>North</v>
      </c>
      <c r="R1951" t="str">
        <f>VLOOKUP(Table6[[#This Row],[Store_ID]],Table4[],4,FALSE)</f>
        <v>Bensonhaven</v>
      </c>
      <c r="S1951" t="str">
        <f>VLOOKUP(Table6[[#This Row],[Store_ID]],Table4[],5,FALSE)</f>
        <v>Flagship</v>
      </c>
      <c r="T1951">
        <v>4</v>
      </c>
      <c r="U1951" s="6">
        <v>716.39</v>
      </c>
      <c r="V1951" s="10">
        <v>0.03</v>
      </c>
      <c r="W1951" t="s">
        <v>1809</v>
      </c>
      <c r="X1951" s="6">
        <v>2779.5931999999998</v>
      </c>
      <c r="AE1951"/>
    </row>
    <row r="1952" spans="1:31" x14ac:dyDescent="0.25">
      <c r="A1952" t="s">
        <v>3759</v>
      </c>
      <c r="B1952" t="str">
        <f>VLOOKUP(Table6[[#This Row],[Customer_ID]],Table1[[Customer_ID]:[Name]],2,FALSE)</f>
        <v>David Patterson</v>
      </c>
      <c r="C1952" t="str">
        <f>VLOOKUP(Table6[[#This Row],[Customer_ID]],Table1[[Customer_ID]:[City]],5,FALSE)</f>
        <v>New Amyport</v>
      </c>
      <c r="D1952">
        <f>VLOOKUP(Table6[[#This Row],[Customer_ID]],Table1[],3,FALSE)</f>
        <v>43</v>
      </c>
      <c r="E1952" t="str">
        <f>VLOOKUP(Table6[[#This Row],[Customer_ID]],Table1[],4,FALSE)</f>
        <v>Female</v>
      </c>
      <c r="F1952" t="str">
        <f>VLOOKUP(Table6[[#This Row],[Customer_ID]],Table1[],6,FALSE)</f>
        <v>Nevada</v>
      </c>
      <c r="G1952" t="str">
        <f>VLOOKUP(Table6[[#This Row],[Customer_ID]],Table1[],8,FALSE)</f>
        <v>Gold</v>
      </c>
      <c r="H1952" t="s">
        <v>333</v>
      </c>
      <c r="I1952" s="16">
        <v>45311</v>
      </c>
      <c r="J1952" t="s">
        <v>1677</v>
      </c>
      <c r="K1952" t="str">
        <f>VLOOKUP($J1952,'Product_Dim (2)'!$A$2:$G$101,{3,4,5,6},FALSE)</f>
        <v>Sports</v>
      </c>
      <c r="L1952" t="str">
        <f>VLOOKUP($J1952,'Product_Dim (2)'!$A$2:$G$101,{4,5,6},FALSE)</f>
        <v>Team Sports</v>
      </c>
      <c r="M1952" s="6">
        <f t="array" ref="M1952">VLOOKUP($J1952,'Product_Dim (2)'!$A$2:$G$101,{6},FALSE)</f>
        <v>107.06</v>
      </c>
      <c r="N1952">
        <f>VLOOKUP($J1952,'Product_Dim (2)'!$A$2:$G$101,7,FALSE)</f>
        <v>359</v>
      </c>
      <c r="O1952" t="s">
        <v>1740</v>
      </c>
      <c r="P1952" t="str">
        <f>VLOOKUP($O1952,'Store_Dim (2)'!$A$2:$E$21,2,FALSE)</f>
        <v>Martinez, Adkins and Johnson</v>
      </c>
      <c r="Q1952" t="str">
        <f>VLOOKUP(Table6[[#This Row],[Store_ID]],Table4[],3,FALSE)</f>
        <v>North</v>
      </c>
      <c r="R1952" t="str">
        <f>VLOOKUP(Table6[[#This Row],[Store_ID]],Table4[],4,FALSE)</f>
        <v>Danielmouth</v>
      </c>
      <c r="S1952" t="str">
        <f>VLOOKUP(Table6[[#This Row],[Store_ID]],Table4[],5,FALSE)</f>
        <v>Flagship</v>
      </c>
      <c r="T1952">
        <v>1</v>
      </c>
      <c r="U1952" s="6">
        <v>721.74</v>
      </c>
      <c r="V1952" s="10">
        <v>0.24</v>
      </c>
      <c r="W1952" t="s">
        <v>1809</v>
      </c>
      <c r="X1952" s="6">
        <v>548.52240000000006</v>
      </c>
      <c r="AE1952"/>
    </row>
    <row r="1953" spans="1:31" x14ac:dyDescent="0.25">
      <c r="A1953" t="s">
        <v>3760</v>
      </c>
      <c r="B1953" t="str">
        <f>VLOOKUP(Table6[[#This Row],[Customer_ID]],Table1[[Customer_ID]:[Name]],2,FALSE)</f>
        <v>Katherine Dorsey</v>
      </c>
      <c r="C1953" t="str">
        <f>VLOOKUP(Table6[[#This Row],[Customer_ID]],Table1[[Customer_ID]:[City]],5,FALSE)</f>
        <v>Christopherland</v>
      </c>
      <c r="D1953">
        <f>VLOOKUP(Table6[[#This Row],[Customer_ID]],Table1[],3,FALSE)</f>
        <v>24</v>
      </c>
      <c r="E1953" t="str">
        <f>VLOOKUP(Table6[[#This Row],[Customer_ID]],Table1[],4,FALSE)</f>
        <v>Male</v>
      </c>
      <c r="F1953" t="str">
        <f>VLOOKUP(Table6[[#This Row],[Customer_ID]],Table1[],6,FALSE)</f>
        <v>Oklahoma</v>
      </c>
      <c r="G1953" t="str">
        <f>VLOOKUP(Table6[[#This Row],[Customer_ID]],Table1[],8,FALSE)</f>
        <v>Platinum</v>
      </c>
      <c r="H1953" t="s">
        <v>202</v>
      </c>
      <c r="I1953" s="16">
        <v>45702</v>
      </c>
      <c r="J1953" t="s">
        <v>1655</v>
      </c>
      <c r="K1953" t="str">
        <f>VLOOKUP($J1953,'Product_Dim (2)'!$A$2:$G$101,{3,4,5,6},FALSE)</f>
        <v>Electronics</v>
      </c>
      <c r="L1953" t="str">
        <f>VLOOKUP($J1953,'Product_Dim (2)'!$A$2:$G$101,{4,5,6},FALSE)</f>
        <v>Computer</v>
      </c>
      <c r="M1953" s="6">
        <f t="array" ref="M1953">VLOOKUP($J1953,'Product_Dim (2)'!$A$2:$G$101,{6},FALSE)</f>
        <v>86.42</v>
      </c>
      <c r="N1953">
        <f>VLOOKUP($J1953,'Product_Dim (2)'!$A$2:$G$101,7,FALSE)</f>
        <v>222</v>
      </c>
      <c r="O1953" t="s">
        <v>1775</v>
      </c>
      <c r="P1953" t="str">
        <f>VLOOKUP($O1953,'Store_Dim (2)'!$A$2:$E$21,2,FALSE)</f>
        <v>Aguirre-Keller</v>
      </c>
      <c r="Q1953" t="str">
        <f>VLOOKUP(Table6[[#This Row],[Store_ID]],Table4[],3,FALSE)</f>
        <v>South</v>
      </c>
      <c r="R1953" t="str">
        <f>VLOOKUP(Table6[[#This Row],[Store_ID]],Table4[],4,FALSE)</f>
        <v>Lake Michael</v>
      </c>
      <c r="S1953" t="str">
        <f>VLOOKUP(Table6[[#This Row],[Store_ID]],Table4[],5,FALSE)</f>
        <v>Online</v>
      </c>
      <c r="T1953">
        <v>2</v>
      </c>
      <c r="U1953" s="6">
        <v>527.91</v>
      </c>
      <c r="V1953" s="10">
        <v>0.02</v>
      </c>
      <c r="W1953" t="s">
        <v>1807</v>
      </c>
      <c r="X1953" s="6">
        <v>1034.7036000000001</v>
      </c>
      <c r="AE1953"/>
    </row>
    <row r="1954" spans="1:31" x14ac:dyDescent="0.25">
      <c r="A1954" t="s">
        <v>3761</v>
      </c>
      <c r="B1954" t="str">
        <f>VLOOKUP(Table6[[#This Row],[Customer_ID]],Table1[[Customer_ID]:[Name]],2,FALSE)</f>
        <v>Casey Simpson</v>
      </c>
      <c r="C1954" t="str">
        <f>VLOOKUP(Table6[[#This Row],[Customer_ID]],Table1[[Customer_ID]:[City]],5,FALSE)</f>
        <v>West Mathewside</v>
      </c>
      <c r="D1954">
        <f>VLOOKUP(Table6[[#This Row],[Customer_ID]],Table1[],3,FALSE)</f>
        <v>54</v>
      </c>
      <c r="E1954" t="str">
        <f>VLOOKUP(Table6[[#This Row],[Customer_ID]],Table1[],4,FALSE)</f>
        <v>Male</v>
      </c>
      <c r="F1954" t="str">
        <f>VLOOKUP(Table6[[#This Row],[Customer_ID]],Table1[],6,FALSE)</f>
        <v>Mississippi</v>
      </c>
      <c r="G1954" t="str">
        <f>VLOOKUP(Table6[[#This Row],[Customer_ID]],Table1[],8,FALSE)</f>
        <v>Platinum</v>
      </c>
      <c r="H1954" t="s">
        <v>995</v>
      </c>
      <c r="I1954" s="16">
        <v>45525</v>
      </c>
      <c r="J1954" t="s">
        <v>1635</v>
      </c>
      <c r="K1954" t="str">
        <f>VLOOKUP($J1954,'Product_Dim (2)'!$A$2:$G$101,{3,4,5,6},FALSE)</f>
        <v>Sports</v>
      </c>
      <c r="L1954" t="str">
        <f>VLOOKUP($J1954,'Product_Dim (2)'!$A$2:$G$101,{4,5,6},FALSE)</f>
        <v>Team Sports</v>
      </c>
      <c r="M1954" s="6">
        <f t="array" ref="M1954">VLOOKUP($J1954,'Product_Dim (2)'!$A$2:$G$101,{6},FALSE)</f>
        <v>212.26</v>
      </c>
      <c r="N1954">
        <f>VLOOKUP($J1954,'Product_Dim (2)'!$A$2:$G$101,7,FALSE)</f>
        <v>82</v>
      </c>
      <c r="O1954" t="s">
        <v>1780</v>
      </c>
      <c r="P1954" t="str">
        <f>VLOOKUP($O1954,'Store_Dim (2)'!$A$2:$E$21,2,FALSE)</f>
        <v>Gardner, Humphrey and Contreras</v>
      </c>
      <c r="Q1954" t="str">
        <f>VLOOKUP(Table6[[#This Row],[Store_ID]],Table4[],3,FALSE)</f>
        <v>East</v>
      </c>
      <c r="R1954" t="str">
        <f>VLOOKUP(Table6[[#This Row],[Store_ID]],Table4[],4,FALSE)</f>
        <v>Johnsonville</v>
      </c>
      <c r="S1954" t="str">
        <f>VLOOKUP(Table6[[#This Row],[Store_ID]],Table4[],5,FALSE)</f>
        <v>Flagship</v>
      </c>
      <c r="T1954">
        <v>2</v>
      </c>
      <c r="U1954" s="6">
        <v>945.92</v>
      </c>
      <c r="V1954" s="10">
        <v>0.19</v>
      </c>
      <c r="W1954" t="s">
        <v>1812</v>
      </c>
      <c r="X1954" s="6">
        <v>1532.3904</v>
      </c>
      <c r="AE1954"/>
    </row>
    <row r="1955" spans="1:31" x14ac:dyDescent="0.25">
      <c r="A1955" t="s">
        <v>3762</v>
      </c>
      <c r="B1955" t="str">
        <f>VLOOKUP(Table6[[#This Row],[Customer_ID]],Table1[[Customer_ID]:[Name]],2,FALSE)</f>
        <v>Krystal Ford</v>
      </c>
      <c r="C1955" t="str">
        <f>VLOOKUP(Table6[[#This Row],[Customer_ID]],Table1[[Customer_ID]:[City]],5,FALSE)</f>
        <v>South David</v>
      </c>
      <c r="D1955">
        <f>VLOOKUP(Table6[[#This Row],[Customer_ID]],Table1[],3,FALSE)</f>
        <v>34</v>
      </c>
      <c r="E1955" t="str">
        <f>VLOOKUP(Table6[[#This Row],[Customer_ID]],Table1[],4,FALSE)</f>
        <v>Female</v>
      </c>
      <c r="F1955" t="str">
        <f>VLOOKUP(Table6[[#This Row],[Customer_ID]],Table1[],6,FALSE)</f>
        <v>Arizona</v>
      </c>
      <c r="G1955" t="str">
        <f>VLOOKUP(Table6[[#This Row],[Customer_ID]],Table1[],8,FALSE)</f>
        <v>Platinum</v>
      </c>
      <c r="H1955" t="s">
        <v>292</v>
      </c>
      <c r="I1955" s="16">
        <v>45780</v>
      </c>
      <c r="J1955" t="s">
        <v>1643</v>
      </c>
      <c r="K1955" t="str">
        <f>VLOOKUP($J1955,'Product_Dim (2)'!$A$2:$G$101,{3,4,5,6},FALSE)</f>
        <v>Home</v>
      </c>
      <c r="L1955" t="str">
        <f>VLOOKUP($J1955,'Product_Dim (2)'!$A$2:$G$101,{4,5,6},FALSE)</f>
        <v>Decor</v>
      </c>
      <c r="M1955" s="6">
        <f t="array" ref="M1955">VLOOKUP($J1955,'Product_Dim (2)'!$A$2:$G$101,{6},FALSE)</f>
        <v>461.47</v>
      </c>
      <c r="N1955">
        <f>VLOOKUP($J1955,'Product_Dim (2)'!$A$2:$G$101,7,FALSE)</f>
        <v>190</v>
      </c>
      <c r="O1955" t="s">
        <v>1790</v>
      </c>
      <c r="P1955" t="str">
        <f>VLOOKUP($O1955,'Store_Dim (2)'!$A$2:$E$21,2,FALSE)</f>
        <v>Holloway Ltd</v>
      </c>
      <c r="Q1955" t="str">
        <f>VLOOKUP(Table6[[#This Row],[Store_ID]],Table4[],3,FALSE)</f>
        <v>North</v>
      </c>
      <c r="R1955" t="str">
        <f>VLOOKUP(Table6[[#This Row],[Store_ID]],Table4[],4,FALSE)</f>
        <v>Bensonhaven</v>
      </c>
      <c r="S1955" t="str">
        <f>VLOOKUP(Table6[[#This Row],[Store_ID]],Table4[],5,FALSE)</f>
        <v>Flagship</v>
      </c>
      <c r="T1955">
        <v>2</v>
      </c>
      <c r="U1955" s="6">
        <v>981.35</v>
      </c>
      <c r="V1955" s="10">
        <v>0.16</v>
      </c>
      <c r="W1955" t="s">
        <v>1809</v>
      </c>
      <c r="X1955" s="6">
        <v>1648.6679999999999</v>
      </c>
      <c r="AE1955"/>
    </row>
    <row r="1956" spans="1:31" x14ac:dyDescent="0.25">
      <c r="A1956" t="s">
        <v>3763</v>
      </c>
      <c r="B1956" t="str">
        <f>VLOOKUP(Table6[[#This Row],[Customer_ID]],Table1[[Customer_ID]:[Name]],2,FALSE)</f>
        <v>Robert Harris</v>
      </c>
      <c r="C1956" t="str">
        <f>VLOOKUP(Table6[[#This Row],[Customer_ID]],Table1[[Customer_ID]:[City]],5,FALSE)</f>
        <v>East jeremy</v>
      </c>
      <c r="D1956">
        <f>VLOOKUP(Table6[[#This Row],[Customer_ID]],Table1[],3,FALSE)</f>
        <v>50</v>
      </c>
      <c r="E1956" t="str">
        <f>VLOOKUP(Table6[[#This Row],[Customer_ID]],Table1[],4,FALSE)</f>
        <v>Male</v>
      </c>
      <c r="F1956" t="str">
        <f>VLOOKUP(Table6[[#This Row],[Customer_ID]],Table1[],6,FALSE)</f>
        <v>Iowa</v>
      </c>
      <c r="G1956" t="str">
        <f>VLOOKUP(Table6[[#This Row],[Customer_ID]],Table1[],8,FALSE)</f>
        <v>Platinum</v>
      </c>
      <c r="H1956" t="s">
        <v>716</v>
      </c>
      <c r="I1956" s="16">
        <v>45819</v>
      </c>
      <c r="J1956" t="s">
        <v>1649</v>
      </c>
      <c r="K1956" t="str">
        <f>VLOOKUP($J1956,'Product_Dim (2)'!$A$2:$G$101,{3,4,5,6},FALSE)</f>
        <v>Beauty</v>
      </c>
      <c r="L1956" t="str">
        <f>VLOOKUP($J1956,'Product_Dim (2)'!$A$2:$G$101,{4,5,6},FALSE)</f>
        <v>Haircare</v>
      </c>
      <c r="M1956" s="6">
        <f t="array" ref="M1956">VLOOKUP($J1956,'Product_Dim (2)'!$A$2:$G$101,{6},FALSE)</f>
        <v>17.309999999999999</v>
      </c>
      <c r="N1956">
        <f>VLOOKUP($J1956,'Product_Dim (2)'!$A$2:$G$101,7,FALSE)</f>
        <v>399</v>
      </c>
      <c r="O1956" t="s">
        <v>1749</v>
      </c>
      <c r="P1956" t="str">
        <f>VLOOKUP($O1956,'Store_Dim (2)'!$A$2:$E$21,2,FALSE)</f>
        <v>Johnson-Wright</v>
      </c>
      <c r="Q1956" t="str">
        <f>VLOOKUP(Table6[[#This Row],[Store_ID]],Table4[],3,FALSE)</f>
        <v>North</v>
      </c>
      <c r="R1956" t="str">
        <f>VLOOKUP(Table6[[#This Row],[Store_ID]],Table4[],4,FALSE)</f>
        <v>Hoodberg</v>
      </c>
      <c r="S1956" t="str">
        <f>VLOOKUP(Table6[[#This Row],[Store_ID]],Table4[],5,FALSE)</f>
        <v>Outlet</v>
      </c>
      <c r="T1956">
        <v>1</v>
      </c>
      <c r="U1956" s="6">
        <v>913.99</v>
      </c>
      <c r="V1956" s="10">
        <v>0.14000000000000001</v>
      </c>
      <c r="W1956" t="s">
        <v>1807</v>
      </c>
      <c r="X1956" s="6">
        <v>786.03139999999996</v>
      </c>
      <c r="AE1956"/>
    </row>
    <row r="1957" spans="1:31" x14ac:dyDescent="0.25">
      <c r="A1957" t="s">
        <v>3764</v>
      </c>
      <c r="B1957" t="str">
        <f>VLOOKUP(Table6[[#This Row],[Customer_ID]],Table1[[Customer_ID]:[Name]],2,FALSE)</f>
        <v>Brian Lopez</v>
      </c>
      <c r="C1957" t="str">
        <f>VLOOKUP(Table6[[#This Row],[Customer_ID]],Table1[[Customer_ID]:[City]],5,FALSE)</f>
        <v>East Krista</v>
      </c>
      <c r="D1957">
        <f>VLOOKUP(Table6[[#This Row],[Customer_ID]],Table1[],3,FALSE)</f>
        <v>28</v>
      </c>
      <c r="E1957" t="str">
        <f>VLOOKUP(Table6[[#This Row],[Customer_ID]],Table1[],4,FALSE)</f>
        <v>Female</v>
      </c>
      <c r="F1957" t="str">
        <f>VLOOKUP(Table6[[#This Row],[Customer_ID]],Table1[],6,FALSE)</f>
        <v>New York</v>
      </c>
      <c r="G1957" t="str">
        <f>VLOOKUP(Table6[[#This Row],[Customer_ID]],Table1[],8,FALSE)</f>
        <v>Gold</v>
      </c>
      <c r="H1957" t="s">
        <v>55</v>
      </c>
      <c r="I1957" s="16">
        <v>45863</v>
      </c>
      <c r="J1957" t="s">
        <v>1663</v>
      </c>
      <c r="K1957" t="str">
        <f>VLOOKUP($J1957,'Product_Dim (2)'!$A$2:$G$101,{3,4,5,6},FALSE)</f>
        <v>Beauty</v>
      </c>
      <c r="L1957" t="str">
        <f>VLOOKUP($J1957,'Product_Dim (2)'!$A$2:$G$101,{4,5,6},FALSE)</f>
        <v>Haircare</v>
      </c>
      <c r="M1957" s="6">
        <f t="array" ref="M1957">VLOOKUP($J1957,'Product_Dim (2)'!$A$2:$G$101,{6},FALSE)</f>
        <v>340.39</v>
      </c>
      <c r="N1957">
        <f>VLOOKUP($J1957,'Product_Dim (2)'!$A$2:$G$101,7,FALSE)</f>
        <v>177</v>
      </c>
      <c r="O1957" t="s">
        <v>1765</v>
      </c>
      <c r="P1957" t="str">
        <f>VLOOKUP($O1957,'Store_Dim (2)'!$A$2:$E$21,2,FALSE)</f>
        <v>Bean, Jones and Park</v>
      </c>
      <c r="Q1957" t="str">
        <f>VLOOKUP(Table6[[#This Row],[Store_ID]],Table4[],3,FALSE)</f>
        <v>West</v>
      </c>
      <c r="R1957" t="str">
        <f>VLOOKUP(Table6[[#This Row],[Store_ID]],Table4[],4,FALSE)</f>
        <v>Thompsonborough</v>
      </c>
      <c r="S1957" t="str">
        <f>VLOOKUP(Table6[[#This Row],[Store_ID]],Table4[],5,FALSE)</f>
        <v>Online</v>
      </c>
      <c r="T1957">
        <v>4</v>
      </c>
      <c r="U1957" s="6">
        <v>270.69</v>
      </c>
      <c r="V1957" s="10">
        <v>0.18</v>
      </c>
      <c r="W1957" t="s">
        <v>1809</v>
      </c>
      <c r="X1957" s="6">
        <v>887.86320000000001</v>
      </c>
      <c r="AE1957"/>
    </row>
    <row r="1958" spans="1:31" x14ac:dyDescent="0.25">
      <c r="A1958" t="s">
        <v>3765</v>
      </c>
      <c r="B1958" t="str">
        <f>VLOOKUP(Table6[[#This Row],[Customer_ID]],Table1[[Customer_ID]:[Name]],2,FALSE)</f>
        <v>Cynthia Morris</v>
      </c>
      <c r="C1958" t="str">
        <f>VLOOKUP(Table6[[#This Row],[Customer_ID]],Table1[[Customer_ID]:[City]],5,FALSE)</f>
        <v>Hessmouth</v>
      </c>
      <c r="D1958">
        <f>VLOOKUP(Table6[[#This Row],[Customer_ID]],Table1[],3,FALSE)</f>
        <v>18</v>
      </c>
      <c r="E1958" t="str">
        <f>VLOOKUP(Table6[[#This Row],[Customer_ID]],Table1[],4,FALSE)</f>
        <v>Female</v>
      </c>
      <c r="F1958" t="str">
        <f>VLOOKUP(Table6[[#This Row],[Customer_ID]],Table1[],6,FALSE)</f>
        <v>Arizona</v>
      </c>
      <c r="G1958" t="str">
        <f>VLOOKUP(Table6[[#This Row],[Customer_ID]],Table1[],8,FALSE)</f>
        <v>Silver</v>
      </c>
      <c r="H1958" t="s">
        <v>533</v>
      </c>
      <c r="I1958" s="16">
        <v>45687</v>
      </c>
      <c r="J1958" t="s">
        <v>1685</v>
      </c>
      <c r="K1958" t="str">
        <f>VLOOKUP($J1958,'Product_Dim (2)'!$A$2:$G$101,{3,4,5,6},FALSE)</f>
        <v>Electronics</v>
      </c>
      <c r="L1958" t="str">
        <f>VLOOKUP($J1958,'Product_Dim (2)'!$A$2:$G$101,{4,5,6},FALSE)</f>
        <v>Appliances</v>
      </c>
      <c r="M1958" s="6">
        <f t="array" ref="M1958">VLOOKUP($J1958,'Product_Dim (2)'!$A$2:$G$101,{6},FALSE)</f>
        <v>480.9</v>
      </c>
      <c r="N1958">
        <f>VLOOKUP($J1958,'Product_Dim (2)'!$A$2:$G$101,7,FALSE)</f>
        <v>104</v>
      </c>
      <c r="O1958" t="s">
        <v>1759</v>
      </c>
      <c r="P1958" t="str">
        <f>VLOOKUP($O1958,'Store_Dim (2)'!$A$2:$E$21,2,FALSE)</f>
        <v>Benson-Elliott</v>
      </c>
      <c r="Q1958" t="str">
        <f>VLOOKUP(Table6[[#This Row],[Store_ID]],Table4[],3,FALSE)</f>
        <v>East</v>
      </c>
      <c r="R1958" t="str">
        <f>VLOOKUP(Table6[[#This Row],[Store_ID]],Table4[],4,FALSE)</f>
        <v>Port Josephberg</v>
      </c>
      <c r="S1958" t="str">
        <f>VLOOKUP(Table6[[#This Row],[Store_ID]],Table4[],5,FALSE)</f>
        <v>Online</v>
      </c>
      <c r="T1958">
        <v>3</v>
      </c>
      <c r="U1958" s="6">
        <v>998.58</v>
      </c>
      <c r="V1958" s="10">
        <v>0.02</v>
      </c>
      <c r="W1958" t="s">
        <v>1807</v>
      </c>
      <c r="X1958" s="6">
        <v>2935.8252000000002</v>
      </c>
      <c r="AE1958"/>
    </row>
    <row r="1959" spans="1:31" x14ac:dyDescent="0.25">
      <c r="A1959" t="s">
        <v>3766</v>
      </c>
      <c r="B1959" t="str">
        <f>VLOOKUP(Table6[[#This Row],[Customer_ID]],Table1[[Customer_ID]:[Name]],2,FALSE)</f>
        <v>Julie Powell</v>
      </c>
      <c r="C1959" t="str">
        <f>VLOOKUP(Table6[[#This Row],[Customer_ID]],Table1[[Customer_ID]:[City]],5,FALSE)</f>
        <v>South Barbara</v>
      </c>
      <c r="D1959">
        <f>VLOOKUP(Table6[[#This Row],[Customer_ID]],Table1[],3,FALSE)</f>
        <v>59</v>
      </c>
      <c r="E1959" t="str">
        <f>VLOOKUP(Table6[[#This Row],[Customer_ID]],Table1[],4,FALSE)</f>
        <v>Female</v>
      </c>
      <c r="F1959" t="str">
        <f>VLOOKUP(Table6[[#This Row],[Customer_ID]],Table1[],6,FALSE)</f>
        <v>Arkansas</v>
      </c>
      <c r="G1959" t="str">
        <f>VLOOKUP(Table6[[#This Row],[Customer_ID]],Table1[],8,FALSE)</f>
        <v>Gold</v>
      </c>
      <c r="H1959" t="s">
        <v>1392</v>
      </c>
      <c r="I1959" s="16">
        <v>45806</v>
      </c>
      <c r="J1959" t="s">
        <v>1605</v>
      </c>
      <c r="K1959" t="str">
        <f>VLOOKUP($J1959,'Product_Dim (2)'!$A$2:$G$101,{3,4,5,6},FALSE)</f>
        <v>Clothing</v>
      </c>
      <c r="L1959" t="str">
        <f>VLOOKUP($J1959,'Product_Dim (2)'!$A$2:$G$101,{4,5,6},FALSE)</f>
        <v>Footwear</v>
      </c>
      <c r="M1959" s="6">
        <f t="array" ref="M1959">VLOOKUP($J1959,'Product_Dim (2)'!$A$2:$G$101,{6},FALSE)</f>
        <v>353.47</v>
      </c>
      <c r="N1959">
        <f>VLOOKUP($J1959,'Product_Dim (2)'!$A$2:$G$101,7,FALSE)</f>
        <v>214</v>
      </c>
      <c r="O1959" t="s">
        <v>1769</v>
      </c>
      <c r="P1959" t="str">
        <f>VLOOKUP($O1959,'Store_Dim (2)'!$A$2:$E$21,2,FALSE)</f>
        <v>Moore, Padilla and Butler</v>
      </c>
      <c r="Q1959" t="str">
        <f>VLOOKUP(Table6[[#This Row],[Store_ID]],Table4[],3,FALSE)</f>
        <v>South</v>
      </c>
      <c r="R1959" t="str">
        <f>VLOOKUP(Table6[[#This Row],[Store_ID]],Table4[],4,FALSE)</f>
        <v>East Johnstad</v>
      </c>
      <c r="S1959" t="str">
        <f>VLOOKUP(Table6[[#This Row],[Store_ID]],Table4[],5,FALSE)</f>
        <v>Flagship</v>
      </c>
      <c r="T1959">
        <v>3</v>
      </c>
      <c r="U1959" s="6">
        <v>765.12</v>
      </c>
      <c r="V1959" s="10">
        <v>0.18</v>
      </c>
      <c r="W1959" t="s">
        <v>1807</v>
      </c>
      <c r="X1959" s="6">
        <v>1882.1952000000001</v>
      </c>
      <c r="AE1959"/>
    </row>
    <row r="1960" spans="1:31" x14ac:dyDescent="0.25">
      <c r="A1960" t="s">
        <v>3767</v>
      </c>
      <c r="B1960" t="str">
        <f>VLOOKUP(Table6[[#This Row],[Customer_ID]],Table1[[Customer_ID]:[Name]],2,FALSE)</f>
        <v>Tonya Burch</v>
      </c>
      <c r="C1960" t="str">
        <f>VLOOKUP(Table6[[#This Row],[Customer_ID]],Table1[[Customer_ID]:[City]],5,FALSE)</f>
        <v>Olsonhaven</v>
      </c>
      <c r="D1960">
        <f>VLOOKUP(Table6[[#This Row],[Customer_ID]],Table1[],3,FALSE)</f>
        <v>39</v>
      </c>
      <c r="E1960" t="str">
        <f>VLOOKUP(Table6[[#This Row],[Customer_ID]],Table1[],4,FALSE)</f>
        <v>Female</v>
      </c>
      <c r="F1960" t="str">
        <f>VLOOKUP(Table6[[#This Row],[Customer_ID]],Table1[],6,FALSE)</f>
        <v>Iowa</v>
      </c>
      <c r="G1960" t="str">
        <f>VLOOKUP(Table6[[#This Row],[Customer_ID]],Table1[],8,FALSE)</f>
        <v>Gold</v>
      </c>
      <c r="H1960" t="s">
        <v>261</v>
      </c>
      <c r="I1960" s="16">
        <v>45216</v>
      </c>
      <c r="J1960" t="s">
        <v>1659</v>
      </c>
      <c r="K1960" t="str">
        <f>VLOOKUP($J1960,'Product_Dim (2)'!$A$2:$G$101,{3,4,5,6},FALSE)</f>
        <v>Beauty</v>
      </c>
      <c r="L1960" t="str">
        <f>VLOOKUP($J1960,'Product_Dim (2)'!$A$2:$G$101,{4,5,6},FALSE)</f>
        <v>Makeup</v>
      </c>
      <c r="M1960" s="6">
        <f t="array" ref="M1960">VLOOKUP($J1960,'Product_Dim (2)'!$A$2:$G$101,{6},FALSE)</f>
        <v>299.11</v>
      </c>
      <c r="N1960">
        <f>VLOOKUP($J1960,'Product_Dim (2)'!$A$2:$G$101,7,FALSE)</f>
        <v>118</v>
      </c>
      <c r="O1960" t="s">
        <v>1796</v>
      </c>
      <c r="P1960" t="str">
        <f>VLOOKUP($O1960,'Store_Dim (2)'!$A$2:$E$21,2,FALSE)</f>
        <v>Mann-Austin</v>
      </c>
      <c r="Q1960" t="str">
        <f>VLOOKUP(Table6[[#This Row],[Store_ID]],Table4[],3,FALSE)</f>
        <v>East</v>
      </c>
      <c r="R1960" t="str">
        <f>VLOOKUP(Table6[[#This Row],[Store_ID]],Table4[],4,FALSE)</f>
        <v>Vasquezborough</v>
      </c>
      <c r="S1960" t="str">
        <f>VLOOKUP(Table6[[#This Row],[Store_ID]],Table4[],5,FALSE)</f>
        <v>Online</v>
      </c>
      <c r="T1960">
        <v>3</v>
      </c>
      <c r="U1960" s="6">
        <v>449.99</v>
      </c>
      <c r="V1960" s="10">
        <v>0.17</v>
      </c>
      <c r="W1960" t="s">
        <v>1812</v>
      </c>
      <c r="X1960" s="6">
        <v>1120.4751000000001</v>
      </c>
      <c r="AE1960"/>
    </row>
    <row r="1961" spans="1:31" x14ac:dyDescent="0.25">
      <c r="A1961" t="s">
        <v>3768</v>
      </c>
      <c r="B1961" t="str">
        <f>VLOOKUP(Table6[[#This Row],[Customer_ID]],Table1[[Customer_ID]:[Name]],2,FALSE)</f>
        <v>John Mccoy</v>
      </c>
      <c r="C1961" t="str">
        <f>VLOOKUP(Table6[[#This Row],[Customer_ID]],Table1[[Customer_ID]:[City]],5,FALSE)</f>
        <v>Robinborough</v>
      </c>
      <c r="D1961">
        <f>VLOOKUP(Table6[[#This Row],[Customer_ID]],Table1[],3,FALSE)</f>
        <v>26</v>
      </c>
      <c r="E1961" t="str">
        <f>VLOOKUP(Table6[[#This Row],[Customer_ID]],Table1[],4,FALSE)</f>
        <v>Male</v>
      </c>
      <c r="F1961" t="str">
        <f>VLOOKUP(Table6[[#This Row],[Customer_ID]],Table1[],6,FALSE)</f>
        <v>South Dakota</v>
      </c>
      <c r="G1961" t="str">
        <f>VLOOKUP(Table6[[#This Row],[Customer_ID]],Table1[],8,FALSE)</f>
        <v>Silver</v>
      </c>
      <c r="H1961" t="s">
        <v>800</v>
      </c>
      <c r="I1961" s="16">
        <v>45639</v>
      </c>
      <c r="J1961" t="s">
        <v>1617</v>
      </c>
      <c r="K1961" t="str">
        <f>VLOOKUP($J1961,'Product_Dim (2)'!$A$2:$G$101,{3,4,5,6},FALSE)</f>
        <v>Electronics</v>
      </c>
      <c r="L1961" t="str">
        <f>VLOOKUP($J1961,'Product_Dim (2)'!$A$2:$G$101,{4,5,6},FALSE)</f>
        <v>Computer</v>
      </c>
      <c r="M1961" s="6">
        <f t="array" ref="M1961">VLOOKUP($J1961,'Product_Dim (2)'!$A$2:$G$101,{6},FALSE)</f>
        <v>253.33</v>
      </c>
      <c r="N1961">
        <f>VLOOKUP($J1961,'Product_Dim (2)'!$A$2:$G$101,7,FALSE)</f>
        <v>266</v>
      </c>
      <c r="O1961" t="s">
        <v>1775</v>
      </c>
      <c r="P1961" t="str">
        <f>VLOOKUP($O1961,'Store_Dim (2)'!$A$2:$E$21,2,FALSE)</f>
        <v>Aguirre-Keller</v>
      </c>
      <c r="Q1961" t="str">
        <f>VLOOKUP(Table6[[#This Row],[Store_ID]],Table4[],3,FALSE)</f>
        <v>South</v>
      </c>
      <c r="R1961" t="str">
        <f>VLOOKUP(Table6[[#This Row],[Store_ID]],Table4[],4,FALSE)</f>
        <v>Lake Michael</v>
      </c>
      <c r="S1961" t="str">
        <f>VLOOKUP(Table6[[#This Row],[Store_ID]],Table4[],5,FALSE)</f>
        <v>Online</v>
      </c>
      <c r="T1961">
        <v>2</v>
      </c>
      <c r="U1961" s="6">
        <v>249.02</v>
      </c>
      <c r="V1961" s="10">
        <v>0.01</v>
      </c>
      <c r="W1961" t="s">
        <v>1812</v>
      </c>
      <c r="X1961" s="6">
        <v>493.05959999999999</v>
      </c>
      <c r="AE1961"/>
    </row>
    <row r="1962" spans="1:31" x14ac:dyDescent="0.25">
      <c r="A1962" t="s">
        <v>3769</v>
      </c>
      <c r="B1962" t="str">
        <f>VLOOKUP(Table6[[#This Row],[Customer_ID]],Table1[[Customer_ID]:[Name]],2,FALSE)</f>
        <v>Rick Dominguez</v>
      </c>
      <c r="C1962" t="str">
        <f>VLOOKUP(Table6[[#This Row],[Customer_ID]],Table1[[Customer_ID]:[City]],5,FALSE)</f>
        <v>North Johnbury</v>
      </c>
      <c r="D1962">
        <f>VLOOKUP(Table6[[#This Row],[Customer_ID]],Table1[],3,FALSE)</f>
        <v>55</v>
      </c>
      <c r="E1962" t="str">
        <f>VLOOKUP(Table6[[#This Row],[Customer_ID]],Table1[],4,FALSE)</f>
        <v>Female</v>
      </c>
      <c r="F1962" t="str">
        <f>VLOOKUP(Table6[[#This Row],[Customer_ID]],Table1[],6,FALSE)</f>
        <v>Ohio</v>
      </c>
      <c r="G1962" t="str">
        <f>VLOOKUP(Table6[[#This Row],[Customer_ID]],Table1[],8,FALSE)</f>
        <v>Platinum</v>
      </c>
      <c r="H1962" t="s">
        <v>462</v>
      </c>
      <c r="I1962" s="16">
        <v>45454</v>
      </c>
      <c r="J1962" t="s">
        <v>1645</v>
      </c>
      <c r="K1962" t="str">
        <f>VLOOKUP($J1962,'Product_Dim (2)'!$A$2:$G$101,{3,4,5,6},FALSE)</f>
        <v>Sports</v>
      </c>
      <c r="L1962" t="str">
        <f>VLOOKUP($J1962,'Product_Dim (2)'!$A$2:$G$101,{4,5,6},FALSE)</f>
        <v>Fitness</v>
      </c>
      <c r="M1962" s="6">
        <f t="array" ref="M1962">VLOOKUP($J1962,'Product_Dim (2)'!$A$2:$G$101,{6},FALSE)</f>
        <v>30.62</v>
      </c>
      <c r="N1962">
        <f>VLOOKUP($J1962,'Product_Dim (2)'!$A$2:$G$101,7,FALSE)</f>
        <v>138</v>
      </c>
      <c r="O1962" t="s">
        <v>1796</v>
      </c>
      <c r="P1962" t="str">
        <f>VLOOKUP($O1962,'Store_Dim (2)'!$A$2:$E$21,2,FALSE)</f>
        <v>Mann-Austin</v>
      </c>
      <c r="Q1962" t="str">
        <f>VLOOKUP(Table6[[#This Row],[Store_ID]],Table4[],3,FALSE)</f>
        <v>East</v>
      </c>
      <c r="R1962" t="str">
        <f>VLOOKUP(Table6[[#This Row],[Store_ID]],Table4[],4,FALSE)</f>
        <v>Vasquezborough</v>
      </c>
      <c r="S1962" t="str">
        <f>VLOOKUP(Table6[[#This Row],[Store_ID]],Table4[],5,FALSE)</f>
        <v>Online</v>
      </c>
      <c r="T1962">
        <v>3</v>
      </c>
      <c r="U1962" s="6">
        <v>223.64</v>
      </c>
      <c r="V1962" s="10">
        <v>0.05</v>
      </c>
      <c r="W1962" t="s">
        <v>1807</v>
      </c>
      <c r="X1962" s="6">
        <v>637.37399999999991</v>
      </c>
      <c r="AE1962"/>
    </row>
    <row r="1963" spans="1:31" x14ac:dyDescent="0.25">
      <c r="A1963" t="s">
        <v>3770</v>
      </c>
      <c r="B1963" t="str">
        <f>VLOOKUP(Table6[[#This Row],[Customer_ID]],Table1[[Customer_ID]:[Name]],2,FALSE)</f>
        <v>Howard Summers</v>
      </c>
      <c r="C1963" t="str">
        <f>VLOOKUP(Table6[[#This Row],[Customer_ID]],Table1[[Customer_ID]:[City]],5,FALSE)</f>
        <v>East Linda</v>
      </c>
      <c r="D1963">
        <f>VLOOKUP(Table6[[#This Row],[Customer_ID]],Table1[],3,FALSE)</f>
        <v>53</v>
      </c>
      <c r="E1963" t="str">
        <f>VLOOKUP(Table6[[#This Row],[Customer_ID]],Table1[],4,FALSE)</f>
        <v>Female</v>
      </c>
      <c r="F1963" t="str">
        <f>VLOOKUP(Table6[[#This Row],[Customer_ID]],Table1[],6,FALSE)</f>
        <v>Rhode Island</v>
      </c>
      <c r="G1963" t="str">
        <f>VLOOKUP(Table6[[#This Row],[Customer_ID]],Table1[],8,FALSE)</f>
        <v>Bronze</v>
      </c>
      <c r="H1963" t="s">
        <v>370</v>
      </c>
      <c r="I1963" s="16">
        <v>45934</v>
      </c>
      <c r="J1963" t="s">
        <v>1579</v>
      </c>
      <c r="K1963" t="str">
        <f>VLOOKUP($J1963,'Product_Dim (2)'!$A$2:$G$101,{3,4,5,6},FALSE)</f>
        <v>Sports</v>
      </c>
      <c r="L1963" t="str">
        <f>VLOOKUP($J1963,'Product_Dim (2)'!$A$2:$G$101,{4,5,6},FALSE)</f>
        <v>Outdoor</v>
      </c>
      <c r="M1963" s="6">
        <f t="array" ref="M1963">VLOOKUP($J1963,'Product_Dim (2)'!$A$2:$G$101,{6},FALSE)</f>
        <v>166.06</v>
      </c>
      <c r="N1963">
        <f>VLOOKUP($J1963,'Product_Dim (2)'!$A$2:$G$101,7,FALSE)</f>
        <v>340</v>
      </c>
      <c r="O1963" t="s">
        <v>1752</v>
      </c>
      <c r="P1963" t="str">
        <f>VLOOKUP($O1963,'Store_Dim (2)'!$A$2:$E$21,2,FALSE)</f>
        <v>Alexander Group</v>
      </c>
      <c r="Q1963" t="str">
        <f>VLOOKUP(Table6[[#This Row],[Store_ID]],Table4[],3,FALSE)</f>
        <v>South</v>
      </c>
      <c r="R1963" t="str">
        <f>VLOOKUP(Table6[[#This Row],[Store_ID]],Table4[],4,FALSE)</f>
        <v>Port Sharon</v>
      </c>
      <c r="S1963" t="str">
        <f>VLOOKUP(Table6[[#This Row],[Store_ID]],Table4[],5,FALSE)</f>
        <v>Online</v>
      </c>
      <c r="T1963">
        <v>2</v>
      </c>
      <c r="U1963" s="6">
        <v>92.94</v>
      </c>
      <c r="V1963" s="10">
        <v>0.12</v>
      </c>
      <c r="W1963" t="s">
        <v>1807</v>
      </c>
      <c r="X1963" s="6">
        <v>163.5744</v>
      </c>
      <c r="AE1963"/>
    </row>
    <row r="1964" spans="1:31" x14ac:dyDescent="0.25">
      <c r="A1964" t="s">
        <v>3771</v>
      </c>
      <c r="B1964" t="str">
        <f>VLOOKUP(Table6[[#This Row],[Customer_ID]],Table1[[Customer_ID]:[Name]],2,FALSE)</f>
        <v>Natalie Johnson</v>
      </c>
      <c r="C1964" t="str">
        <f>VLOOKUP(Table6[[#This Row],[Customer_ID]],Table1[[Customer_ID]:[City]],5,FALSE)</f>
        <v>New Jessechester</v>
      </c>
      <c r="D1964">
        <f>VLOOKUP(Table6[[#This Row],[Customer_ID]],Table1[],3,FALSE)</f>
        <v>64</v>
      </c>
      <c r="E1964" t="str">
        <f>VLOOKUP(Table6[[#This Row],[Customer_ID]],Table1[],4,FALSE)</f>
        <v>Male</v>
      </c>
      <c r="F1964" t="str">
        <f>VLOOKUP(Table6[[#This Row],[Customer_ID]],Table1[],6,FALSE)</f>
        <v>Indiana</v>
      </c>
      <c r="G1964" t="str">
        <f>VLOOKUP(Table6[[#This Row],[Customer_ID]],Table1[],8,FALSE)</f>
        <v>Platinum</v>
      </c>
      <c r="H1964" t="s">
        <v>1118</v>
      </c>
      <c r="I1964" s="16">
        <v>45401</v>
      </c>
      <c r="J1964" t="s">
        <v>1563</v>
      </c>
      <c r="K1964" t="str">
        <f>VLOOKUP($J1964,'Product_Dim (2)'!$A$2:$G$101,{3,4,5,6},FALSE)</f>
        <v>Beauty</v>
      </c>
      <c r="L1964" t="str">
        <f>VLOOKUP($J1964,'Product_Dim (2)'!$A$2:$G$101,{4,5,6},FALSE)</f>
        <v>Grooming</v>
      </c>
      <c r="M1964" s="6">
        <f t="array" ref="M1964">VLOOKUP($J1964,'Product_Dim (2)'!$A$2:$G$101,{6},FALSE)</f>
        <v>337.42</v>
      </c>
      <c r="N1964">
        <f>VLOOKUP($J1964,'Product_Dim (2)'!$A$2:$G$101,7,FALSE)</f>
        <v>256</v>
      </c>
      <c r="O1964" t="s">
        <v>1744</v>
      </c>
      <c r="P1964" t="str">
        <f>VLOOKUP($O1964,'Store_Dim (2)'!$A$2:$E$21,2,FALSE)</f>
        <v>Black-Horn</v>
      </c>
      <c r="Q1964" t="str">
        <f>VLOOKUP(Table6[[#This Row],[Store_ID]],Table4[],3,FALSE)</f>
        <v>South</v>
      </c>
      <c r="R1964" t="str">
        <f>VLOOKUP(Table6[[#This Row],[Store_ID]],Table4[],4,FALSE)</f>
        <v>North Nancyview</v>
      </c>
      <c r="S1964" t="str">
        <f>VLOOKUP(Table6[[#This Row],[Store_ID]],Table4[],5,FALSE)</f>
        <v>Outlet</v>
      </c>
      <c r="T1964">
        <v>4</v>
      </c>
      <c r="U1964" s="6">
        <v>268.3</v>
      </c>
      <c r="V1964" s="10">
        <v>0.02</v>
      </c>
      <c r="W1964" t="s">
        <v>1812</v>
      </c>
      <c r="X1964" s="6">
        <v>1051.7360000000001</v>
      </c>
      <c r="AE1964"/>
    </row>
    <row r="1965" spans="1:31" x14ac:dyDescent="0.25">
      <c r="A1965" t="s">
        <v>3772</v>
      </c>
      <c r="B1965" t="str">
        <f>VLOOKUP(Table6[[#This Row],[Customer_ID]],Table1[[Customer_ID]:[Name]],2,FALSE)</f>
        <v>Kelli Smith</v>
      </c>
      <c r="C1965" t="str">
        <f>VLOOKUP(Table6[[#This Row],[Customer_ID]],Table1[[Customer_ID]:[City]],5,FALSE)</f>
        <v>North Maryfort</v>
      </c>
      <c r="D1965">
        <f>VLOOKUP(Table6[[#This Row],[Customer_ID]],Table1[],3,FALSE)</f>
        <v>42</v>
      </c>
      <c r="E1965" t="str">
        <f>VLOOKUP(Table6[[#This Row],[Customer_ID]],Table1[],4,FALSE)</f>
        <v>Female</v>
      </c>
      <c r="F1965" t="str">
        <f>VLOOKUP(Table6[[#This Row],[Customer_ID]],Table1[],6,FALSE)</f>
        <v>Oregon</v>
      </c>
      <c r="G1965" t="str">
        <f>VLOOKUP(Table6[[#This Row],[Customer_ID]],Table1[],8,FALSE)</f>
        <v>Bronze</v>
      </c>
      <c r="H1965" t="s">
        <v>1352</v>
      </c>
      <c r="I1965" s="16">
        <v>45770</v>
      </c>
      <c r="J1965" t="s">
        <v>1649</v>
      </c>
      <c r="K1965" t="str">
        <f>VLOOKUP($J1965,'Product_Dim (2)'!$A$2:$G$101,{3,4,5,6},FALSE)</f>
        <v>Beauty</v>
      </c>
      <c r="L1965" t="str">
        <f>VLOOKUP($J1965,'Product_Dim (2)'!$A$2:$G$101,{4,5,6},FALSE)</f>
        <v>Haircare</v>
      </c>
      <c r="M1965" s="6">
        <f t="array" ref="M1965">VLOOKUP($J1965,'Product_Dim (2)'!$A$2:$G$101,{6},FALSE)</f>
        <v>17.309999999999999</v>
      </c>
      <c r="N1965">
        <f>VLOOKUP($J1965,'Product_Dim (2)'!$A$2:$G$101,7,FALSE)</f>
        <v>399</v>
      </c>
      <c r="O1965" t="s">
        <v>1796</v>
      </c>
      <c r="P1965" t="str">
        <f>VLOOKUP($O1965,'Store_Dim (2)'!$A$2:$E$21,2,FALSE)</f>
        <v>Mann-Austin</v>
      </c>
      <c r="Q1965" t="str">
        <f>VLOOKUP(Table6[[#This Row],[Store_ID]],Table4[],3,FALSE)</f>
        <v>East</v>
      </c>
      <c r="R1965" t="str">
        <f>VLOOKUP(Table6[[#This Row],[Store_ID]],Table4[],4,FALSE)</f>
        <v>Vasquezborough</v>
      </c>
      <c r="S1965" t="str">
        <f>VLOOKUP(Table6[[#This Row],[Store_ID]],Table4[],5,FALSE)</f>
        <v>Online</v>
      </c>
      <c r="T1965">
        <v>4</v>
      </c>
      <c r="U1965" s="6">
        <v>835.61</v>
      </c>
      <c r="V1965" s="10">
        <v>0.03</v>
      </c>
      <c r="W1965" t="s">
        <v>1807</v>
      </c>
      <c r="X1965" s="6">
        <v>3242.1668</v>
      </c>
      <c r="AE1965"/>
    </row>
    <row r="1966" spans="1:31" x14ac:dyDescent="0.25">
      <c r="A1966" t="s">
        <v>3773</v>
      </c>
      <c r="B1966" t="str">
        <f>VLOOKUP(Table6[[#This Row],[Customer_ID]],Table1[[Customer_ID]:[Name]],2,FALSE)</f>
        <v>Martha Brown</v>
      </c>
      <c r="C1966" t="str">
        <f>VLOOKUP(Table6[[#This Row],[Customer_ID]],Table1[[Customer_ID]:[City]],5,FALSE)</f>
        <v>Novakstad</v>
      </c>
      <c r="D1966">
        <f>VLOOKUP(Table6[[#This Row],[Customer_ID]],Table1[],3,FALSE)</f>
        <v>20</v>
      </c>
      <c r="E1966" t="str">
        <f>VLOOKUP(Table6[[#This Row],[Customer_ID]],Table1[],4,FALSE)</f>
        <v>Female</v>
      </c>
      <c r="F1966" t="str">
        <f>VLOOKUP(Table6[[#This Row],[Customer_ID]],Table1[],6,FALSE)</f>
        <v>California</v>
      </c>
      <c r="G1966" t="str">
        <f>VLOOKUP(Table6[[#This Row],[Customer_ID]],Table1[],8,FALSE)</f>
        <v>Gold</v>
      </c>
      <c r="H1966" t="s">
        <v>1180</v>
      </c>
      <c r="I1966" s="16">
        <v>45405</v>
      </c>
      <c r="J1966" t="s">
        <v>1667</v>
      </c>
      <c r="K1966" t="str">
        <f>VLOOKUP($J1966,'Product_Dim (2)'!$A$2:$G$101,{3,4,5,6},FALSE)</f>
        <v>Home</v>
      </c>
      <c r="L1966" t="str">
        <f>VLOOKUP($J1966,'Product_Dim (2)'!$A$2:$G$101,{4,5,6},FALSE)</f>
        <v>Furniture</v>
      </c>
      <c r="M1966" s="6">
        <f t="array" ref="M1966">VLOOKUP($J1966,'Product_Dim (2)'!$A$2:$G$101,{6},FALSE)</f>
        <v>243.7</v>
      </c>
      <c r="N1966">
        <f>VLOOKUP($J1966,'Product_Dim (2)'!$A$2:$G$101,7,FALSE)</f>
        <v>130</v>
      </c>
      <c r="O1966" t="s">
        <v>1756</v>
      </c>
      <c r="P1966" t="str">
        <f>VLOOKUP($O1966,'Store_Dim (2)'!$A$2:$E$21,2,FALSE)</f>
        <v>Gray Ltd</v>
      </c>
      <c r="Q1966" t="str">
        <f>VLOOKUP(Table6[[#This Row],[Store_ID]],Table4[],3,FALSE)</f>
        <v>North</v>
      </c>
      <c r="R1966" t="str">
        <f>VLOOKUP(Table6[[#This Row],[Store_ID]],Table4[],4,FALSE)</f>
        <v>New Michaelchester</v>
      </c>
      <c r="S1966" t="str">
        <f>VLOOKUP(Table6[[#This Row],[Store_ID]],Table4[],5,FALSE)</f>
        <v>Outlet</v>
      </c>
      <c r="T1966">
        <v>3</v>
      </c>
      <c r="U1966" s="6">
        <v>120.97</v>
      </c>
      <c r="V1966" s="10">
        <v>0.11</v>
      </c>
      <c r="W1966" t="s">
        <v>1807</v>
      </c>
      <c r="X1966" s="6">
        <v>322.98989999999998</v>
      </c>
      <c r="AE1966"/>
    </row>
    <row r="1967" spans="1:31" x14ac:dyDescent="0.25">
      <c r="A1967" t="s">
        <v>3774</v>
      </c>
      <c r="B1967" t="str">
        <f>VLOOKUP(Table6[[#This Row],[Customer_ID]],Table1[[Customer_ID]:[Name]],2,FALSE)</f>
        <v>Jessica Acevedo</v>
      </c>
      <c r="C1967" t="str">
        <f>VLOOKUP(Table6[[#This Row],[Customer_ID]],Table1[[Customer_ID]:[City]],5,FALSE)</f>
        <v>Amybury</v>
      </c>
      <c r="D1967">
        <f>VLOOKUP(Table6[[#This Row],[Customer_ID]],Table1[],3,FALSE)</f>
        <v>64</v>
      </c>
      <c r="E1967" t="str">
        <f>VLOOKUP(Table6[[#This Row],[Customer_ID]],Table1[],4,FALSE)</f>
        <v>Female</v>
      </c>
      <c r="F1967" t="str">
        <f>VLOOKUP(Table6[[#This Row],[Customer_ID]],Table1[],6,FALSE)</f>
        <v>Pennsylvania</v>
      </c>
      <c r="G1967" t="str">
        <f>VLOOKUP(Table6[[#This Row],[Customer_ID]],Table1[],8,FALSE)</f>
        <v>Bronze</v>
      </c>
      <c r="H1967" t="s">
        <v>124</v>
      </c>
      <c r="I1967" s="16">
        <v>45424</v>
      </c>
      <c r="J1967" t="s">
        <v>1611</v>
      </c>
      <c r="K1967" t="str">
        <f>VLOOKUP($J1967,'Product_Dim (2)'!$A$2:$G$101,{3,4,5,6},FALSE)</f>
        <v>Electronics</v>
      </c>
      <c r="L1967" t="str">
        <f>VLOOKUP($J1967,'Product_Dim (2)'!$A$2:$G$101,{4,5,6},FALSE)</f>
        <v>Audio</v>
      </c>
      <c r="M1967" s="6">
        <f t="array" ref="M1967">VLOOKUP($J1967,'Product_Dim (2)'!$A$2:$G$101,{6},FALSE)</f>
        <v>38.520000000000003</v>
      </c>
      <c r="N1967">
        <f>VLOOKUP($J1967,'Product_Dim (2)'!$A$2:$G$101,7,FALSE)</f>
        <v>378</v>
      </c>
      <c r="O1967" t="s">
        <v>1769</v>
      </c>
      <c r="P1967" t="str">
        <f>VLOOKUP($O1967,'Store_Dim (2)'!$A$2:$E$21,2,FALSE)</f>
        <v>Moore, Padilla and Butler</v>
      </c>
      <c r="Q1967" t="str">
        <f>VLOOKUP(Table6[[#This Row],[Store_ID]],Table4[],3,FALSE)</f>
        <v>South</v>
      </c>
      <c r="R1967" t="str">
        <f>VLOOKUP(Table6[[#This Row],[Store_ID]],Table4[],4,FALSE)</f>
        <v>East Johnstad</v>
      </c>
      <c r="S1967" t="str">
        <f>VLOOKUP(Table6[[#This Row],[Store_ID]],Table4[],5,FALSE)</f>
        <v>Flagship</v>
      </c>
      <c r="T1967">
        <v>2</v>
      </c>
      <c r="U1967" s="6">
        <v>26.36</v>
      </c>
      <c r="V1967" s="10">
        <v>0.03</v>
      </c>
      <c r="W1967" t="s">
        <v>1812</v>
      </c>
      <c r="X1967" s="6">
        <v>51.138399999999997</v>
      </c>
      <c r="AE1967"/>
    </row>
    <row r="1968" spans="1:31" x14ac:dyDescent="0.25">
      <c r="A1968" t="s">
        <v>3775</v>
      </c>
      <c r="B1968" t="str">
        <f>VLOOKUP(Table6[[#This Row],[Customer_ID]],Table1[[Customer_ID]:[Name]],2,FALSE)</f>
        <v>Robert Jones Dds</v>
      </c>
      <c r="C1968" t="str">
        <f>VLOOKUP(Table6[[#This Row],[Customer_ID]],Table1[[Customer_ID]:[City]],5,FALSE)</f>
        <v>Tristanton</v>
      </c>
      <c r="D1968">
        <f>VLOOKUP(Table6[[#This Row],[Customer_ID]],Table1[],3,FALSE)</f>
        <v>25</v>
      </c>
      <c r="E1968" t="str">
        <f>VLOOKUP(Table6[[#This Row],[Customer_ID]],Table1[],4,FALSE)</f>
        <v>Male</v>
      </c>
      <c r="F1968" t="str">
        <f>VLOOKUP(Table6[[#This Row],[Customer_ID]],Table1[],6,FALSE)</f>
        <v>Oklahoma</v>
      </c>
      <c r="G1968" t="str">
        <f>VLOOKUP(Table6[[#This Row],[Customer_ID]],Table1[],8,FALSE)</f>
        <v>Platinum</v>
      </c>
      <c r="H1968" t="s">
        <v>134</v>
      </c>
      <c r="I1968" s="16">
        <v>45881</v>
      </c>
      <c r="J1968" t="s">
        <v>1685</v>
      </c>
      <c r="K1968" t="str">
        <f>VLOOKUP($J1968,'Product_Dim (2)'!$A$2:$G$101,{3,4,5,6},FALSE)</f>
        <v>Electronics</v>
      </c>
      <c r="L1968" t="str">
        <f>VLOOKUP($J1968,'Product_Dim (2)'!$A$2:$G$101,{4,5,6},FALSE)</f>
        <v>Appliances</v>
      </c>
      <c r="M1968" s="6">
        <f t="array" ref="M1968">VLOOKUP($J1968,'Product_Dim (2)'!$A$2:$G$101,{6},FALSE)</f>
        <v>480.9</v>
      </c>
      <c r="N1968">
        <f>VLOOKUP($J1968,'Product_Dim (2)'!$A$2:$G$101,7,FALSE)</f>
        <v>104</v>
      </c>
      <c r="O1968" t="s">
        <v>1759</v>
      </c>
      <c r="P1968" t="str">
        <f>VLOOKUP($O1968,'Store_Dim (2)'!$A$2:$E$21,2,FALSE)</f>
        <v>Benson-Elliott</v>
      </c>
      <c r="Q1968" t="str">
        <f>VLOOKUP(Table6[[#This Row],[Store_ID]],Table4[],3,FALSE)</f>
        <v>East</v>
      </c>
      <c r="R1968" t="str">
        <f>VLOOKUP(Table6[[#This Row],[Store_ID]],Table4[],4,FALSE)</f>
        <v>Port Josephberg</v>
      </c>
      <c r="S1968" t="str">
        <f>VLOOKUP(Table6[[#This Row],[Store_ID]],Table4[],5,FALSE)</f>
        <v>Online</v>
      </c>
      <c r="T1968">
        <v>1</v>
      </c>
      <c r="U1968" s="6">
        <v>918.87</v>
      </c>
      <c r="V1968" s="10">
        <v>0.11</v>
      </c>
      <c r="W1968" t="s">
        <v>1809</v>
      </c>
      <c r="X1968" s="6">
        <v>817.79430000000002</v>
      </c>
      <c r="AE1968"/>
    </row>
    <row r="1969" spans="1:31" x14ac:dyDescent="0.25">
      <c r="A1969" t="s">
        <v>3776</v>
      </c>
      <c r="B1969" t="str">
        <f>VLOOKUP(Table6[[#This Row],[Customer_ID]],Table1[[Customer_ID]:[Name]],2,FALSE)</f>
        <v>Sarah Vance</v>
      </c>
      <c r="C1969" t="str">
        <f>VLOOKUP(Table6[[#This Row],[Customer_ID]],Table1[[Customer_ID]:[City]],5,FALSE)</f>
        <v>Johnsonville</v>
      </c>
      <c r="D1969">
        <f>VLOOKUP(Table6[[#This Row],[Customer_ID]],Table1[],3,FALSE)</f>
        <v>41</v>
      </c>
      <c r="E1969" t="str">
        <f>VLOOKUP(Table6[[#This Row],[Customer_ID]],Table1[],4,FALSE)</f>
        <v>Male</v>
      </c>
      <c r="F1969" t="str">
        <f>VLOOKUP(Table6[[#This Row],[Customer_ID]],Table1[],6,FALSE)</f>
        <v>Oregon</v>
      </c>
      <c r="G1969" t="str">
        <f>VLOOKUP(Table6[[#This Row],[Customer_ID]],Table1[],8,FALSE)</f>
        <v>Silver</v>
      </c>
      <c r="H1969" t="s">
        <v>127</v>
      </c>
      <c r="I1969" s="16">
        <v>45794</v>
      </c>
      <c r="J1969" t="s">
        <v>1665</v>
      </c>
      <c r="K1969" t="str">
        <f>VLOOKUP($J1969,'Product_Dim (2)'!$A$2:$G$101,{3,4,5,6},FALSE)</f>
        <v>Electronics</v>
      </c>
      <c r="L1969" t="str">
        <f>VLOOKUP($J1969,'Product_Dim (2)'!$A$2:$G$101,{4,5,6},FALSE)</f>
        <v>Accessories</v>
      </c>
      <c r="M1969" s="6">
        <f t="array" ref="M1969">VLOOKUP($J1969,'Product_Dim (2)'!$A$2:$G$101,{6},FALSE)</f>
        <v>349.17</v>
      </c>
      <c r="N1969">
        <f>VLOOKUP($J1969,'Product_Dim (2)'!$A$2:$G$101,7,FALSE)</f>
        <v>476</v>
      </c>
      <c r="O1969" t="s">
        <v>1775</v>
      </c>
      <c r="P1969" t="str">
        <f>VLOOKUP($O1969,'Store_Dim (2)'!$A$2:$E$21,2,FALSE)</f>
        <v>Aguirre-Keller</v>
      </c>
      <c r="Q1969" t="str">
        <f>VLOOKUP(Table6[[#This Row],[Store_ID]],Table4[],3,FALSE)</f>
        <v>South</v>
      </c>
      <c r="R1969" t="str">
        <f>VLOOKUP(Table6[[#This Row],[Store_ID]],Table4[],4,FALSE)</f>
        <v>Lake Michael</v>
      </c>
      <c r="S1969" t="str">
        <f>VLOOKUP(Table6[[#This Row],[Store_ID]],Table4[],5,FALSE)</f>
        <v>Online</v>
      </c>
      <c r="T1969">
        <v>2</v>
      </c>
      <c r="U1969" s="6">
        <v>924.73</v>
      </c>
      <c r="V1969" s="10">
        <v>0.28999999999999998</v>
      </c>
      <c r="W1969" t="s">
        <v>1809</v>
      </c>
      <c r="X1969" s="6">
        <v>1313.1166000000001</v>
      </c>
      <c r="AE1969"/>
    </row>
    <row r="1970" spans="1:31" x14ac:dyDescent="0.25">
      <c r="A1970" t="s">
        <v>3777</v>
      </c>
      <c r="B1970" t="str">
        <f>VLOOKUP(Table6[[#This Row],[Customer_ID]],Table1[[Customer_ID]:[Name]],2,FALSE)</f>
        <v>Jeff Martinez</v>
      </c>
      <c r="C1970" t="str">
        <f>VLOOKUP(Table6[[#This Row],[Customer_ID]],Table1[[Customer_ID]:[City]],5,FALSE)</f>
        <v>Smithburgh</v>
      </c>
      <c r="D1970">
        <f>VLOOKUP(Table6[[#This Row],[Customer_ID]],Table1[],3,FALSE)</f>
        <v>36</v>
      </c>
      <c r="E1970" t="str">
        <f>VLOOKUP(Table6[[#This Row],[Customer_ID]],Table1[],4,FALSE)</f>
        <v>Female</v>
      </c>
      <c r="F1970" t="str">
        <f>VLOOKUP(Table6[[#This Row],[Customer_ID]],Table1[],6,FALSE)</f>
        <v>Oklahoma</v>
      </c>
      <c r="G1970" t="str">
        <f>VLOOKUP(Table6[[#This Row],[Customer_ID]],Table1[],8,FALSE)</f>
        <v>Gold</v>
      </c>
      <c r="H1970" t="s">
        <v>93</v>
      </c>
      <c r="I1970" s="16">
        <v>45665</v>
      </c>
      <c r="J1970" t="s">
        <v>1555</v>
      </c>
      <c r="K1970" t="str">
        <f>VLOOKUP($J1970,'Product_Dim (2)'!$A$2:$G$101,{3,4,5,6},FALSE)</f>
        <v>Beauty</v>
      </c>
      <c r="L1970" t="str">
        <f>VLOOKUP($J1970,'Product_Dim (2)'!$A$2:$G$101,{4,5,6},FALSE)</f>
        <v>Haircare</v>
      </c>
      <c r="M1970" s="6">
        <f t="array" ref="M1970">VLOOKUP($J1970,'Product_Dim (2)'!$A$2:$G$101,{6},FALSE)</f>
        <v>115.82</v>
      </c>
      <c r="N1970">
        <f>VLOOKUP($J1970,'Product_Dim (2)'!$A$2:$G$101,7,FALSE)</f>
        <v>460</v>
      </c>
      <c r="O1970" t="s">
        <v>1772</v>
      </c>
      <c r="P1970" t="str">
        <f>VLOOKUP($O1970,'Store_Dim (2)'!$A$2:$E$21,2,FALSE)</f>
        <v>Hill, Wagner and Ballard</v>
      </c>
      <c r="Q1970" t="str">
        <f>VLOOKUP(Table6[[#This Row],[Store_ID]],Table4[],3,FALSE)</f>
        <v>East</v>
      </c>
      <c r="R1970" t="str">
        <f>VLOOKUP(Table6[[#This Row],[Store_ID]],Table4[],4,FALSE)</f>
        <v>East Davidville</v>
      </c>
      <c r="S1970" t="str">
        <f>VLOOKUP(Table6[[#This Row],[Store_ID]],Table4[],5,FALSE)</f>
        <v>Online</v>
      </c>
      <c r="T1970">
        <v>3</v>
      </c>
      <c r="U1970" s="6">
        <v>195.31</v>
      </c>
      <c r="V1970" s="10">
        <v>0.13</v>
      </c>
      <c r="W1970" t="s">
        <v>1812</v>
      </c>
      <c r="X1970" s="6">
        <v>509.75909999999999</v>
      </c>
      <c r="AE1970"/>
    </row>
    <row r="1971" spans="1:31" x14ac:dyDescent="0.25">
      <c r="A1971" t="s">
        <v>3778</v>
      </c>
      <c r="B1971" t="str">
        <f>VLOOKUP(Table6[[#This Row],[Customer_ID]],Table1[[Customer_ID]:[Name]],2,FALSE)</f>
        <v>Maria Ramirez</v>
      </c>
      <c r="C1971" t="str">
        <f>VLOOKUP(Table6[[#This Row],[Customer_ID]],Table1[[Customer_ID]:[City]],5,FALSE)</f>
        <v>West Brandon</v>
      </c>
      <c r="D1971">
        <f>VLOOKUP(Table6[[#This Row],[Customer_ID]],Table1[],3,FALSE)</f>
        <v>37</v>
      </c>
      <c r="E1971" t="str">
        <f>VLOOKUP(Table6[[#This Row],[Customer_ID]],Table1[],4,FALSE)</f>
        <v>Male</v>
      </c>
      <c r="F1971" t="str">
        <f>VLOOKUP(Table6[[#This Row],[Customer_ID]],Table1[],6,FALSE)</f>
        <v>Montana</v>
      </c>
      <c r="G1971" t="str">
        <f>VLOOKUP(Table6[[#This Row],[Customer_ID]],Table1[],8,FALSE)</f>
        <v>Bronze</v>
      </c>
      <c r="H1971" t="s">
        <v>476</v>
      </c>
      <c r="I1971" s="16">
        <v>45793</v>
      </c>
      <c r="J1971" t="s">
        <v>1607</v>
      </c>
      <c r="K1971" t="str">
        <f>VLOOKUP($J1971,'Product_Dim (2)'!$A$2:$G$101,{3,4,5,6},FALSE)</f>
        <v>Sports</v>
      </c>
      <c r="L1971" t="str">
        <f>VLOOKUP($J1971,'Product_Dim (2)'!$A$2:$G$101,{4,5,6},FALSE)</f>
        <v>Outdoor</v>
      </c>
      <c r="M1971" s="6">
        <f t="array" ref="M1971">VLOOKUP($J1971,'Product_Dim (2)'!$A$2:$G$101,{6},FALSE)</f>
        <v>135.61000000000001</v>
      </c>
      <c r="N1971">
        <f>VLOOKUP($J1971,'Product_Dim (2)'!$A$2:$G$101,7,FALSE)</f>
        <v>394</v>
      </c>
      <c r="O1971" t="s">
        <v>1765</v>
      </c>
      <c r="P1971" t="str">
        <f>VLOOKUP($O1971,'Store_Dim (2)'!$A$2:$E$21,2,FALSE)</f>
        <v>Bean, Jones and Park</v>
      </c>
      <c r="Q1971" t="str">
        <f>VLOOKUP(Table6[[#This Row],[Store_ID]],Table4[],3,FALSE)</f>
        <v>West</v>
      </c>
      <c r="R1971" t="str">
        <f>VLOOKUP(Table6[[#This Row],[Store_ID]],Table4[],4,FALSE)</f>
        <v>Thompsonborough</v>
      </c>
      <c r="S1971" t="str">
        <f>VLOOKUP(Table6[[#This Row],[Store_ID]],Table4[],5,FALSE)</f>
        <v>Online</v>
      </c>
      <c r="T1971">
        <v>1</v>
      </c>
      <c r="U1971" s="6">
        <v>91.38</v>
      </c>
      <c r="V1971" s="10">
        <v>0.14000000000000001</v>
      </c>
      <c r="W1971" t="s">
        <v>1807</v>
      </c>
      <c r="X1971" s="6">
        <v>78.586799999999997</v>
      </c>
      <c r="AE1971"/>
    </row>
    <row r="1972" spans="1:31" x14ac:dyDescent="0.25">
      <c r="A1972" t="s">
        <v>3779</v>
      </c>
      <c r="B1972" t="str">
        <f>VLOOKUP(Table6[[#This Row],[Customer_ID]],Table1[[Customer_ID]:[Name]],2,FALSE)</f>
        <v>Sarah Smith</v>
      </c>
      <c r="C1972" t="str">
        <f>VLOOKUP(Table6[[#This Row],[Customer_ID]],Table1[[Customer_ID]:[City]],5,FALSE)</f>
        <v>East Rodney</v>
      </c>
      <c r="D1972">
        <f>VLOOKUP(Table6[[#This Row],[Customer_ID]],Table1[],3,FALSE)</f>
        <v>48</v>
      </c>
      <c r="E1972" t="str">
        <f>VLOOKUP(Table6[[#This Row],[Customer_ID]],Table1[],4,FALSE)</f>
        <v>Male</v>
      </c>
      <c r="F1972" t="str">
        <f>VLOOKUP(Table6[[#This Row],[Customer_ID]],Table1[],6,FALSE)</f>
        <v>Nevada</v>
      </c>
      <c r="G1972" t="str">
        <f>VLOOKUP(Table6[[#This Row],[Customer_ID]],Table1[],8,FALSE)</f>
        <v>Gold</v>
      </c>
      <c r="H1972" t="s">
        <v>1470</v>
      </c>
      <c r="I1972" s="16">
        <v>45563</v>
      </c>
      <c r="J1972" t="s">
        <v>1703</v>
      </c>
      <c r="K1972" t="str">
        <f>VLOOKUP($J1972,'Product_Dim (2)'!$A$2:$G$101,{3,4,5,6},FALSE)</f>
        <v>Home</v>
      </c>
      <c r="L1972" t="str">
        <f>VLOOKUP($J1972,'Product_Dim (2)'!$A$2:$G$101,{4,5,6},FALSE)</f>
        <v>Kitchen</v>
      </c>
      <c r="M1972" s="6">
        <f t="array" ref="M1972">VLOOKUP($J1972,'Product_Dim (2)'!$A$2:$G$101,{6},FALSE)</f>
        <v>176.07</v>
      </c>
      <c r="N1972">
        <f>VLOOKUP($J1972,'Product_Dim (2)'!$A$2:$G$101,7,FALSE)</f>
        <v>82</v>
      </c>
      <c r="O1972" t="s">
        <v>1775</v>
      </c>
      <c r="P1972" t="str">
        <f>VLOOKUP($O1972,'Store_Dim (2)'!$A$2:$E$21,2,FALSE)</f>
        <v>Aguirre-Keller</v>
      </c>
      <c r="Q1972" t="str">
        <f>VLOOKUP(Table6[[#This Row],[Store_ID]],Table4[],3,FALSE)</f>
        <v>South</v>
      </c>
      <c r="R1972" t="str">
        <f>VLOOKUP(Table6[[#This Row],[Store_ID]],Table4[],4,FALSE)</f>
        <v>Lake Michael</v>
      </c>
      <c r="S1972" t="str">
        <f>VLOOKUP(Table6[[#This Row],[Store_ID]],Table4[],5,FALSE)</f>
        <v>Online</v>
      </c>
      <c r="T1972">
        <v>2</v>
      </c>
      <c r="U1972" s="6">
        <v>494.35</v>
      </c>
      <c r="V1972" s="10">
        <v>0.1</v>
      </c>
      <c r="W1972" t="s">
        <v>1807</v>
      </c>
      <c r="X1972" s="6">
        <v>889.83</v>
      </c>
      <c r="AE1972"/>
    </row>
    <row r="1973" spans="1:31" x14ac:dyDescent="0.25">
      <c r="A1973" t="s">
        <v>3780</v>
      </c>
      <c r="B1973" t="str">
        <f>VLOOKUP(Table6[[#This Row],[Customer_ID]],Table1[[Customer_ID]:[Name]],2,FALSE)</f>
        <v>Damon Perez</v>
      </c>
      <c r="C1973" t="str">
        <f>VLOOKUP(Table6[[#This Row],[Customer_ID]],Table1[[Customer_ID]:[City]],5,FALSE)</f>
        <v>Jasonton</v>
      </c>
      <c r="D1973">
        <f>VLOOKUP(Table6[[#This Row],[Customer_ID]],Table1[],3,FALSE)</f>
        <v>21</v>
      </c>
      <c r="E1973" t="str">
        <f>VLOOKUP(Table6[[#This Row],[Customer_ID]],Table1[],4,FALSE)</f>
        <v>Male</v>
      </c>
      <c r="F1973" t="str">
        <f>VLOOKUP(Table6[[#This Row],[Customer_ID]],Table1[],6,FALSE)</f>
        <v>Ohio</v>
      </c>
      <c r="G1973" t="str">
        <f>VLOOKUP(Table6[[#This Row],[Customer_ID]],Table1[],8,FALSE)</f>
        <v>Gold</v>
      </c>
      <c r="H1973" t="s">
        <v>808</v>
      </c>
      <c r="I1973" s="16">
        <v>45577</v>
      </c>
      <c r="J1973" t="s">
        <v>1579</v>
      </c>
      <c r="K1973" t="str">
        <f>VLOOKUP($J1973,'Product_Dim (2)'!$A$2:$G$101,{3,4,5,6},FALSE)</f>
        <v>Sports</v>
      </c>
      <c r="L1973" t="str">
        <f>VLOOKUP($J1973,'Product_Dim (2)'!$A$2:$G$101,{4,5,6},FALSE)</f>
        <v>Outdoor</v>
      </c>
      <c r="M1973" s="6">
        <f t="array" ref="M1973">VLOOKUP($J1973,'Product_Dim (2)'!$A$2:$G$101,{6},FALSE)</f>
        <v>166.06</v>
      </c>
      <c r="N1973">
        <f>VLOOKUP($J1973,'Product_Dim (2)'!$A$2:$G$101,7,FALSE)</f>
        <v>340</v>
      </c>
      <c r="O1973" t="s">
        <v>1772</v>
      </c>
      <c r="P1973" t="str">
        <f>VLOOKUP($O1973,'Store_Dim (2)'!$A$2:$E$21,2,FALSE)</f>
        <v>Hill, Wagner and Ballard</v>
      </c>
      <c r="Q1973" t="str">
        <f>VLOOKUP(Table6[[#This Row],[Store_ID]],Table4[],3,FALSE)</f>
        <v>East</v>
      </c>
      <c r="R1973" t="str">
        <f>VLOOKUP(Table6[[#This Row],[Store_ID]],Table4[],4,FALSE)</f>
        <v>East Davidville</v>
      </c>
      <c r="S1973" t="str">
        <f>VLOOKUP(Table6[[#This Row],[Store_ID]],Table4[],5,FALSE)</f>
        <v>Online</v>
      </c>
      <c r="T1973">
        <v>1</v>
      </c>
      <c r="U1973" s="6">
        <v>412.2</v>
      </c>
      <c r="V1973" s="10">
        <v>0.11</v>
      </c>
      <c r="W1973" t="s">
        <v>1807</v>
      </c>
      <c r="X1973" s="6">
        <v>366.858</v>
      </c>
      <c r="AE1973"/>
    </row>
    <row r="1974" spans="1:31" x14ac:dyDescent="0.25">
      <c r="A1974" t="s">
        <v>3781</v>
      </c>
      <c r="B1974" t="str">
        <f>VLOOKUP(Table6[[#This Row],[Customer_ID]],Table1[[Customer_ID]:[Name]],2,FALSE)</f>
        <v>Alejandro Evans</v>
      </c>
      <c r="C1974" t="str">
        <f>VLOOKUP(Table6[[#This Row],[Customer_ID]],Table1[[Customer_ID]:[City]],5,FALSE)</f>
        <v>Cannonberg</v>
      </c>
      <c r="D1974">
        <f>VLOOKUP(Table6[[#This Row],[Customer_ID]],Table1[],3,FALSE)</f>
        <v>43</v>
      </c>
      <c r="E1974" t="str">
        <f>VLOOKUP(Table6[[#This Row],[Customer_ID]],Table1[],4,FALSE)</f>
        <v>Female</v>
      </c>
      <c r="F1974" t="str">
        <f>VLOOKUP(Table6[[#This Row],[Customer_ID]],Table1[],6,FALSE)</f>
        <v>Connecticut</v>
      </c>
      <c r="G1974" t="str">
        <f>VLOOKUP(Table6[[#This Row],[Customer_ID]],Table1[],8,FALSE)</f>
        <v>Bronze</v>
      </c>
      <c r="H1974" t="s">
        <v>1216</v>
      </c>
      <c r="I1974" s="16">
        <v>45466</v>
      </c>
      <c r="J1974" t="s">
        <v>1689</v>
      </c>
      <c r="K1974" t="str">
        <f>VLOOKUP($J1974,'Product_Dim (2)'!$A$2:$G$101,{3,4,5,6},FALSE)</f>
        <v>Home</v>
      </c>
      <c r="L1974" t="str">
        <f>VLOOKUP($J1974,'Product_Dim (2)'!$A$2:$G$101,{4,5,6},FALSE)</f>
        <v>Lighting</v>
      </c>
      <c r="M1974" s="6">
        <f t="array" ref="M1974">VLOOKUP($J1974,'Product_Dim (2)'!$A$2:$G$101,{6},FALSE)</f>
        <v>228.53</v>
      </c>
      <c r="N1974">
        <f>VLOOKUP($J1974,'Product_Dim (2)'!$A$2:$G$101,7,FALSE)</f>
        <v>469</v>
      </c>
      <c r="O1974" t="s">
        <v>1787</v>
      </c>
      <c r="P1974" t="str">
        <f>VLOOKUP($O1974,'Store_Dim (2)'!$A$2:$E$21,2,FALSE)</f>
        <v>Frederick-Wright</v>
      </c>
      <c r="Q1974" t="str">
        <f>VLOOKUP(Table6[[#This Row],[Store_ID]],Table4[],3,FALSE)</f>
        <v>West</v>
      </c>
      <c r="R1974" t="str">
        <f>VLOOKUP(Table6[[#This Row],[Store_ID]],Table4[],4,FALSE)</f>
        <v>New Jimmymouth</v>
      </c>
      <c r="S1974" t="str">
        <f>VLOOKUP(Table6[[#This Row],[Store_ID]],Table4[],5,FALSE)</f>
        <v>Flagship</v>
      </c>
      <c r="T1974">
        <v>1</v>
      </c>
      <c r="U1974" s="6">
        <v>650.47</v>
      </c>
      <c r="V1974" s="10">
        <v>0.13</v>
      </c>
      <c r="W1974" t="s">
        <v>1809</v>
      </c>
      <c r="X1974" s="6">
        <v>565.90890000000002</v>
      </c>
      <c r="AE1974"/>
    </row>
    <row r="1975" spans="1:31" x14ac:dyDescent="0.25">
      <c r="A1975" t="s">
        <v>3782</v>
      </c>
      <c r="B1975" t="str">
        <f>VLOOKUP(Table6[[#This Row],[Customer_ID]],Table1[[Customer_ID]:[Name]],2,FALSE)</f>
        <v>Curtis Haynes</v>
      </c>
      <c r="C1975" t="str">
        <f>VLOOKUP(Table6[[#This Row],[Customer_ID]],Table1[[Customer_ID]:[City]],5,FALSE)</f>
        <v>Estradaside</v>
      </c>
      <c r="D1975">
        <f>VLOOKUP(Table6[[#This Row],[Customer_ID]],Table1[],3,FALSE)</f>
        <v>60</v>
      </c>
      <c r="E1975" t="str">
        <f>VLOOKUP(Table6[[#This Row],[Customer_ID]],Table1[],4,FALSE)</f>
        <v>Female</v>
      </c>
      <c r="F1975" t="str">
        <f>VLOOKUP(Table6[[#This Row],[Customer_ID]],Table1[],6,FALSE)</f>
        <v>Iowa</v>
      </c>
      <c r="G1975" t="str">
        <f>VLOOKUP(Table6[[#This Row],[Customer_ID]],Table1[],8,FALSE)</f>
        <v>Gold</v>
      </c>
      <c r="H1975" t="s">
        <v>515</v>
      </c>
      <c r="I1975" s="16">
        <v>45256</v>
      </c>
      <c r="J1975" t="s">
        <v>1559</v>
      </c>
      <c r="K1975" t="str">
        <f>VLOOKUP($J1975,'Product_Dim (2)'!$A$2:$G$101,{3,4,5,6},FALSE)</f>
        <v>Home</v>
      </c>
      <c r="L1975" t="str">
        <f>VLOOKUP($J1975,'Product_Dim (2)'!$A$2:$G$101,{4,5,6},FALSE)</f>
        <v>Decor</v>
      </c>
      <c r="M1975" s="6">
        <f t="array" ref="M1975">VLOOKUP($J1975,'Product_Dim (2)'!$A$2:$G$101,{6},FALSE)</f>
        <v>48.01</v>
      </c>
      <c r="N1975">
        <f>VLOOKUP($J1975,'Product_Dim (2)'!$A$2:$G$101,7,FALSE)</f>
        <v>439</v>
      </c>
      <c r="O1975" t="s">
        <v>1777</v>
      </c>
      <c r="P1975" t="str">
        <f>VLOOKUP($O1975,'Store_Dim (2)'!$A$2:$E$21,2,FALSE)</f>
        <v>Thomas, Bridges and Harris</v>
      </c>
      <c r="Q1975" t="str">
        <f>VLOOKUP(Table6[[#This Row],[Store_ID]],Table4[],3,FALSE)</f>
        <v>North</v>
      </c>
      <c r="R1975" t="str">
        <f>VLOOKUP(Table6[[#This Row],[Store_ID]],Table4[],4,FALSE)</f>
        <v>Sabrinatown</v>
      </c>
      <c r="S1975" t="str">
        <f>VLOOKUP(Table6[[#This Row],[Store_ID]],Table4[],5,FALSE)</f>
        <v>Online</v>
      </c>
      <c r="T1975">
        <v>1</v>
      </c>
      <c r="U1975" s="6">
        <v>68.209999999999994</v>
      </c>
      <c r="V1975" s="10">
        <v>0.05</v>
      </c>
      <c r="W1975" t="s">
        <v>1809</v>
      </c>
      <c r="X1975" s="6">
        <v>64.799499999999995</v>
      </c>
      <c r="AE1975"/>
    </row>
    <row r="1976" spans="1:31" x14ac:dyDescent="0.25">
      <c r="A1976" t="s">
        <v>3783</v>
      </c>
      <c r="B1976" t="str">
        <f>VLOOKUP(Table6[[#This Row],[Customer_ID]],Table1[[Customer_ID]:[Name]],2,FALSE)</f>
        <v>Matthew Hanna</v>
      </c>
      <c r="C1976" t="str">
        <f>VLOOKUP(Table6[[#This Row],[Customer_ID]],Table1[[Customer_ID]:[City]],5,FALSE)</f>
        <v>Gonzalezbury</v>
      </c>
      <c r="D1976">
        <f>VLOOKUP(Table6[[#This Row],[Customer_ID]],Table1[],3,FALSE)</f>
        <v>33</v>
      </c>
      <c r="E1976" t="str">
        <f>VLOOKUP(Table6[[#This Row],[Customer_ID]],Table1[],4,FALSE)</f>
        <v>Female</v>
      </c>
      <c r="F1976" t="str">
        <f>VLOOKUP(Table6[[#This Row],[Customer_ID]],Table1[],6,FALSE)</f>
        <v>Michigan</v>
      </c>
      <c r="G1976" t="str">
        <f>VLOOKUP(Table6[[#This Row],[Customer_ID]],Table1[],8,FALSE)</f>
        <v>Platinum</v>
      </c>
      <c r="H1976" t="s">
        <v>456</v>
      </c>
      <c r="I1976" s="16">
        <v>45886</v>
      </c>
      <c r="J1976" t="s">
        <v>1637</v>
      </c>
      <c r="K1976" t="str">
        <f>VLOOKUP($J1976,'Product_Dim (2)'!$A$2:$G$101,{3,4,5,6},FALSE)</f>
        <v>Clothing</v>
      </c>
      <c r="L1976" t="str">
        <f>VLOOKUP($J1976,'Product_Dim (2)'!$A$2:$G$101,{4,5,6},FALSE)</f>
        <v>Bottoms</v>
      </c>
      <c r="M1976" s="6">
        <f t="array" ref="M1976">VLOOKUP($J1976,'Product_Dim (2)'!$A$2:$G$101,{6},FALSE)</f>
        <v>386.56</v>
      </c>
      <c r="N1976">
        <f>VLOOKUP($J1976,'Product_Dim (2)'!$A$2:$G$101,7,FALSE)</f>
        <v>125</v>
      </c>
      <c r="O1976" t="s">
        <v>1762</v>
      </c>
      <c r="P1976" t="str">
        <f>VLOOKUP($O1976,'Store_Dim (2)'!$A$2:$E$21,2,FALSE)</f>
        <v>Martinez-Mullins</v>
      </c>
      <c r="Q1976" t="str">
        <f>VLOOKUP(Table6[[#This Row],[Store_ID]],Table4[],3,FALSE)</f>
        <v>South</v>
      </c>
      <c r="R1976" t="str">
        <f>VLOOKUP(Table6[[#This Row],[Store_ID]],Table4[],4,FALSE)</f>
        <v>Williamsfurt</v>
      </c>
      <c r="S1976" t="str">
        <f>VLOOKUP(Table6[[#This Row],[Store_ID]],Table4[],5,FALSE)</f>
        <v>Online</v>
      </c>
      <c r="T1976">
        <v>2</v>
      </c>
      <c r="U1976" s="6">
        <v>842.89</v>
      </c>
      <c r="V1976" s="10">
        <v>0.25</v>
      </c>
      <c r="W1976" t="s">
        <v>1812</v>
      </c>
      <c r="X1976" s="6">
        <v>1264.335</v>
      </c>
      <c r="AE1976"/>
    </row>
    <row r="1977" spans="1:31" x14ac:dyDescent="0.25">
      <c r="A1977" t="s">
        <v>3784</v>
      </c>
      <c r="B1977" t="str">
        <f>VLOOKUP(Table6[[#This Row],[Customer_ID]],Table1[[Customer_ID]:[Name]],2,FALSE)</f>
        <v>Matthew Avery</v>
      </c>
      <c r="C1977" t="str">
        <f>VLOOKUP(Table6[[#This Row],[Customer_ID]],Table1[[Customer_ID]:[City]],5,FALSE)</f>
        <v>Lake Melissashire</v>
      </c>
      <c r="D1977">
        <f>VLOOKUP(Table6[[#This Row],[Customer_ID]],Table1[],3,FALSE)</f>
        <v>29</v>
      </c>
      <c r="E1977" t="str">
        <f>VLOOKUP(Table6[[#This Row],[Customer_ID]],Table1[],4,FALSE)</f>
        <v>Male</v>
      </c>
      <c r="F1977" t="str">
        <f>VLOOKUP(Table6[[#This Row],[Customer_ID]],Table1[],6,FALSE)</f>
        <v>Oregon</v>
      </c>
      <c r="G1977" t="str">
        <f>VLOOKUP(Table6[[#This Row],[Customer_ID]],Table1[],8,FALSE)</f>
        <v>Silver</v>
      </c>
      <c r="H1977" t="s">
        <v>939</v>
      </c>
      <c r="I1977" s="16">
        <v>45390</v>
      </c>
      <c r="J1977" t="s">
        <v>1538</v>
      </c>
      <c r="K1977" t="str">
        <f>VLOOKUP($J1977,'Product_Dim (2)'!$A$2:$G$101,{3,4,5,6},FALSE)</f>
        <v>Clothing</v>
      </c>
      <c r="L1977" t="str">
        <f>VLOOKUP($J1977,'Product_Dim (2)'!$A$2:$G$101,{4,5,6},FALSE)</f>
        <v>Accessories</v>
      </c>
      <c r="M1977" s="6">
        <f t="array" ref="M1977">VLOOKUP($J1977,'Product_Dim (2)'!$A$2:$G$101,{6},FALSE)</f>
        <v>261</v>
      </c>
      <c r="N1977">
        <f>VLOOKUP($J1977,'Product_Dim (2)'!$A$2:$G$101,7,FALSE)</f>
        <v>59</v>
      </c>
      <c r="O1977" t="s">
        <v>1752</v>
      </c>
      <c r="P1977" t="str">
        <f>VLOOKUP($O1977,'Store_Dim (2)'!$A$2:$E$21,2,FALSE)</f>
        <v>Alexander Group</v>
      </c>
      <c r="Q1977" t="str">
        <f>VLOOKUP(Table6[[#This Row],[Store_ID]],Table4[],3,FALSE)</f>
        <v>South</v>
      </c>
      <c r="R1977" t="str">
        <f>VLOOKUP(Table6[[#This Row],[Store_ID]],Table4[],4,FALSE)</f>
        <v>Port Sharon</v>
      </c>
      <c r="S1977" t="str">
        <f>VLOOKUP(Table6[[#This Row],[Store_ID]],Table4[],5,FALSE)</f>
        <v>Online</v>
      </c>
      <c r="T1977">
        <v>2</v>
      </c>
      <c r="U1977" s="6">
        <v>227.95</v>
      </c>
      <c r="V1977" s="10">
        <v>0.24</v>
      </c>
      <c r="W1977" t="s">
        <v>1812</v>
      </c>
      <c r="X1977" s="6">
        <v>346.48399999999998</v>
      </c>
      <c r="AE1977"/>
    </row>
    <row r="1978" spans="1:31" x14ac:dyDescent="0.25">
      <c r="A1978" t="s">
        <v>3785</v>
      </c>
      <c r="B1978" t="str">
        <f>VLOOKUP(Table6[[#This Row],[Customer_ID]],Table1[[Customer_ID]:[Name]],2,FALSE)</f>
        <v>Jacob Wood</v>
      </c>
      <c r="C1978" t="str">
        <f>VLOOKUP(Table6[[#This Row],[Customer_ID]],Table1[[Customer_ID]:[City]],5,FALSE)</f>
        <v>Lake Samanthafort</v>
      </c>
      <c r="D1978">
        <f>VLOOKUP(Table6[[#This Row],[Customer_ID]],Table1[],3,FALSE)</f>
        <v>26</v>
      </c>
      <c r="E1978" t="str">
        <f>VLOOKUP(Table6[[#This Row],[Customer_ID]],Table1[],4,FALSE)</f>
        <v>Male</v>
      </c>
      <c r="F1978" t="str">
        <f>VLOOKUP(Table6[[#This Row],[Customer_ID]],Table1[],6,FALSE)</f>
        <v>Idaho</v>
      </c>
      <c r="G1978" t="str">
        <f>VLOOKUP(Table6[[#This Row],[Customer_ID]],Table1[],8,FALSE)</f>
        <v>Gold</v>
      </c>
      <c r="H1978" t="s">
        <v>625</v>
      </c>
      <c r="I1978" s="16">
        <v>45388</v>
      </c>
      <c r="J1978" t="s">
        <v>1663</v>
      </c>
      <c r="K1978" t="str">
        <f>VLOOKUP($J1978,'Product_Dim (2)'!$A$2:$G$101,{3,4,5,6},FALSE)</f>
        <v>Beauty</v>
      </c>
      <c r="L1978" t="str">
        <f>VLOOKUP($J1978,'Product_Dim (2)'!$A$2:$G$101,{4,5,6},FALSE)</f>
        <v>Haircare</v>
      </c>
      <c r="M1978" s="6">
        <f t="array" ref="M1978">VLOOKUP($J1978,'Product_Dim (2)'!$A$2:$G$101,{6},FALSE)</f>
        <v>340.39</v>
      </c>
      <c r="N1978">
        <f>VLOOKUP($J1978,'Product_Dim (2)'!$A$2:$G$101,7,FALSE)</f>
        <v>177</v>
      </c>
      <c r="O1978" t="s">
        <v>1777</v>
      </c>
      <c r="P1978" t="str">
        <f>VLOOKUP($O1978,'Store_Dim (2)'!$A$2:$E$21,2,FALSE)</f>
        <v>Thomas, Bridges and Harris</v>
      </c>
      <c r="Q1978" t="str">
        <f>VLOOKUP(Table6[[#This Row],[Store_ID]],Table4[],3,FALSE)</f>
        <v>North</v>
      </c>
      <c r="R1978" t="str">
        <f>VLOOKUP(Table6[[#This Row],[Store_ID]],Table4[],4,FALSE)</f>
        <v>Sabrinatown</v>
      </c>
      <c r="S1978" t="str">
        <f>VLOOKUP(Table6[[#This Row],[Store_ID]],Table4[],5,FALSE)</f>
        <v>Online</v>
      </c>
      <c r="T1978">
        <v>3</v>
      </c>
      <c r="U1978" s="6">
        <v>685.97</v>
      </c>
      <c r="V1978" s="10">
        <v>0.24</v>
      </c>
      <c r="W1978" t="s">
        <v>1809</v>
      </c>
      <c r="X1978" s="6">
        <v>1564.0116</v>
      </c>
      <c r="AE1978"/>
    </row>
    <row r="1979" spans="1:31" x14ac:dyDescent="0.25">
      <c r="A1979" t="s">
        <v>3786</v>
      </c>
      <c r="B1979" t="str">
        <f>VLOOKUP(Table6[[#This Row],[Customer_ID]],Table1[[Customer_ID]:[Name]],2,FALSE)</f>
        <v>Brandon Mcbride</v>
      </c>
      <c r="C1979" t="str">
        <f>VLOOKUP(Table6[[#This Row],[Customer_ID]],Table1[[Customer_ID]:[City]],5,FALSE)</f>
        <v>Kellyside</v>
      </c>
      <c r="D1979">
        <f>VLOOKUP(Table6[[#This Row],[Customer_ID]],Table1[],3,FALSE)</f>
        <v>63</v>
      </c>
      <c r="E1979" t="str">
        <f>VLOOKUP(Table6[[#This Row],[Customer_ID]],Table1[],4,FALSE)</f>
        <v>Female</v>
      </c>
      <c r="F1979" t="str">
        <f>VLOOKUP(Table6[[#This Row],[Customer_ID]],Table1[],6,FALSE)</f>
        <v>Alaska</v>
      </c>
      <c r="G1979" t="str">
        <f>VLOOKUP(Table6[[#This Row],[Customer_ID]],Table1[],8,FALSE)</f>
        <v>Platinum</v>
      </c>
      <c r="H1979" t="s">
        <v>1129</v>
      </c>
      <c r="I1979" s="16">
        <v>45793</v>
      </c>
      <c r="J1979" t="s">
        <v>1589</v>
      </c>
      <c r="K1979" t="str">
        <f>VLOOKUP($J1979,'Product_Dim (2)'!$A$2:$G$101,{3,4,5,6},FALSE)</f>
        <v>Home</v>
      </c>
      <c r="L1979" t="str">
        <f>VLOOKUP($J1979,'Product_Dim (2)'!$A$2:$G$101,{4,5,6},FALSE)</f>
        <v>Decor</v>
      </c>
      <c r="M1979" s="6">
        <f t="array" ref="M1979">VLOOKUP($J1979,'Product_Dim (2)'!$A$2:$G$101,{6},FALSE)</f>
        <v>218.48</v>
      </c>
      <c r="N1979">
        <f>VLOOKUP($J1979,'Product_Dim (2)'!$A$2:$G$101,7,FALSE)</f>
        <v>276</v>
      </c>
      <c r="O1979" t="s">
        <v>1744</v>
      </c>
      <c r="P1979" t="str">
        <f>VLOOKUP($O1979,'Store_Dim (2)'!$A$2:$E$21,2,FALSE)</f>
        <v>Black-Horn</v>
      </c>
      <c r="Q1979" t="str">
        <f>VLOOKUP(Table6[[#This Row],[Store_ID]],Table4[],3,FALSE)</f>
        <v>South</v>
      </c>
      <c r="R1979" t="str">
        <f>VLOOKUP(Table6[[#This Row],[Store_ID]],Table4[],4,FALSE)</f>
        <v>North Nancyview</v>
      </c>
      <c r="S1979" t="str">
        <f>VLOOKUP(Table6[[#This Row],[Store_ID]],Table4[],5,FALSE)</f>
        <v>Outlet</v>
      </c>
      <c r="T1979">
        <v>1</v>
      </c>
      <c r="U1979" s="6">
        <v>722.57</v>
      </c>
      <c r="V1979" s="10">
        <v>0.18</v>
      </c>
      <c r="W1979" t="s">
        <v>1807</v>
      </c>
      <c r="X1979" s="6">
        <v>592.50740000000008</v>
      </c>
      <c r="AE1979"/>
    </row>
    <row r="1980" spans="1:31" x14ac:dyDescent="0.25">
      <c r="A1980" t="s">
        <v>3787</v>
      </c>
      <c r="B1980" t="str">
        <f>VLOOKUP(Table6[[#This Row],[Customer_ID]],Table1[[Customer_ID]:[Name]],2,FALSE)</f>
        <v>Patty Francis</v>
      </c>
      <c r="C1980" t="str">
        <f>VLOOKUP(Table6[[#This Row],[Customer_ID]],Table1[[Customer_ID]:[City]],5,FALSE)</f>
        <v>South Brooke</v>
      </c>
      <c r="D1980">
        <f>VLOOKUP(Table6[[#This Row],[Customer_ID]],Table1[],3,FALSE)</f>
        <v>63</v>
      </c>
      <c r="E1980" t="str">
        <f>VLOOKUP(Table6[[#This Row],[Customer_ID]],Table1[],4,FALSE)</f>
        <v>Female</v>
      </c>
      <c r="F1980" t="str">
        <f>VLOOKUP(Table6[[#This Row],[Customer_ID]],Table1[],6,FALSE)</f>
        <v>Pennsylvania</v>
      </c>
      <c r="G1980" t="str">
        <f>VLOOKUP(Table6[[#This Row],[Customer_ID]],Table1[],8,FALSE)</f>
        <v>Gold</v>
      </c>
      <c r="H1980" t="s">
        <v>470</v>
      </c>
      <c r="I1980" s="16">
        <v>45615</v>
      </c>
      <c r="J1980" t="s">
        <v>1601</v>
      </c>
      <c r="K1980" t="str">
        <f>VLOOKUP($J1980,'Product_Dim (2)'!$A$2:$G$101,{3,4,5,6},FALSE)</f>
        <v>Home</v>
      </c>
      <c r="L1980" t="str">
        <f>VLOOKUP($J1980,'Product_Dim (2)'!$A$2:$G$101,{4,5,6},FALSE)</f>
        <v>Lighting</v>
      </c>
      <c r="M1980" s="6">
        <f t="array" ref="M1980">VLOOKUP($J1980,'Product_Dim (2)'!$A$2:$G$101,{6},FALSE)</f>
        <v>382.22</v>
      </c>
      <c r="N1980">
        <f>VLOOKUP($J1980,'Product_Dim (2)'!$A$2:$G$101,7,FALSE)</f>
        <v>329</v>
      </c>
      <c r="O1980" t="s">
        <v>1756</v>
      </c>
      <c r="P1980" t="str">
        <f>VLOOKUP($O1980,'Store_Dim (2)'!$A$2:$E$21,2,FALSE)</f>
        <v>Gray Ltd</v>
      </c>
      <c r="Q1980" t="str">
        <f>VLOOKUP(Table6[[#This Row],[Store_ID]],Table4[],3,FALSE)</f>
        <v>North</v>
      </c>
      <c r="R1980" t="str">
        <f>VLOOKUP(Table6[[#This Row],[Store_ID]],Table4[],4,FALSE)</f>
        <v>New Michaelchester</v>
      </c>
      <c r="S1980" t="str">
        <f>VLOOKUP(Table6[[#This Row],[Store_ID]],Table4[],5,FALSE)</f>
        <v>Outlet</v>
      </c>
      <c r="T1980">
        <v>3</v>
      </c>
      <c r="U1980" s="6">
        <v>585.54999999999995</v>
      </c>
      <c r="V1980" s="10">
        <v>0.14000000000000001</v>
      </c>
      <c r="W1980" t="s">
        <v>1812</v>
      </c>
      <c r="X1980" s="6">
        <v>1510.7190000000001</v>
      </c>
      <c r="AE1980"/>
    </row>
    <row r="1981" spans="1:31" x14ac:dyDescent="0.25">
      <c r="A1981" t="s">
        <v>3788</v>
      </c>
      <c r="B1981" t="str">
        <f>VLOOKUP(Table6[[#This Row],[Customer_ID]],Table1[[Customer_ID]:[Name]],2,FALSE)</f>
        <v>Stacy Collins</v>
      </c>
      <c r="C1981" t="str">
        <f>VLOOKUP(Table6[[#This Row],[Customer_ID]],Table1[[Customer_ID]:[City]],5,FALSE)</f>
        <v>Randychester</v>
      </c>
      <c r="D1981">
        <f>VLOOKUP(Table6[[#This Row],[Customer_ID]],Table1[],3,FALSE)</f>
        <v>41</v>
      </c>
      <c r="E1981" t="str">
        <f>VLOOKUP(Table6[[#This Row],[Customer_ID]],Table1[],4,FALSE)</f>
        <v>Female</v>
      </c>
      <c r="F1981" t="str">
        <f>VLOOKUP(Table6[[#This Row],[Customer_ID]],Table1[],6,FALSE)</f>
        <v>California</v>
      </c>
      <c r="G1981" t="str">
        <f>VLOOKUP(Table6[[#This Row],[Customer_ID]],Table1[],8,FALSE)</f>
        <v>Bronze</v>
      </c>
      <c r="H1981" t="s">
        <v>965</v>
      </c>
      <c r="I1981" s="16">
        <v>45666</v>
      </c>
      <c r="J1981" t="s">
        <v>1623</v>
      </c>
      <c r="K1981" t="str">
        <f>VLOOKUP($J1981,'Product_Dim (2)'!$A$2:$G$101,{3,4,5,6},FALSE)</f>
        <v>Clothing</v>
      </c>
      <c r="L1981" t="str">
        <f>VLOOKUP($J1981,'Product_Dim (2)'!$A$2:$G$101,{4,5,6},FALSE)</f>
        <v>Outerwear</v>
      </c>
      <c r="M1981" s="6">
        <f t="array" ref="M1981">VLOOKUP($J1981,'Product_Dim (2)'!$A$2:$G$101,{6},FALSE)</f>
        <v>167.34</v>
      </c>
      <c r="N1981">
        <f>VLOOKUP($J1981,'Product_Dim (2)'!$A$2:$G$101,7,FALSE)</f>
        <v>296</v>
      </c>
      <c r="O1981" t="s">
        <v>1780</v>
      </c>
      <c r="P1981" t="str">
        <f>VLOOKUP($O1981,'Store_Dim (2)'!$A$2:$E$21,2,FALSE)</f>
        <v>Gardner, Humphrey and Contreras</v>
      </c>
      <c r="Q1981" t="str">
        <f>VLOOKUP(Table6[[#This Row],[Store_ID]],Table4[],3,FALSE)</f>
        <v>East</v>
      </c>
      <c r="R1981" t="str">
        <f>VLOOKUP(Table6[[#This Row],[Store_ID]],Table4[],4,FALSE)</f>
        <v>Johnsonville</v>
      </c>
      <c r="S1981" t="str">
        <f>VLOOKUP(Table6[[#This Row],[Store_ID]],Table4[],5,FALSE)</f>
        <v>Flagship</v>
      </c>
      <c r="T1981">
        <v>2</v>
      </c>
      <c r="U1981" s="6">
        <v>635.80999999999995</v>
      </c>
      <c r="V1981" s="10">
        <v>0.13</v>
      </c>
      <c r="W1981" t="s">
        <v>1809</v>
      </c>
      <c r="X1981" s="6">
        <v>1106.3094000000001</v>
      </c>
      <c r="AE1981"/>
    </row>
    <row r="1982" spans="1:31" x14ac:dyDescent="0.25">
      <c r="A1982" t="s">
        <v>3789</v>
      </c>
      <c r="B1982" t="str">
        <f>VLOOKUP(Table6[[#This Row],[Customer_ID]],Table1[[Customer_ID]:[Name]],2,FALSE)</f>
        <v>Jeffrey Gomez</v>
      </c>
      <c r="C1982" t="str">
        <f>VLOOKUP(Table6[[#This Row],[Customer_ID]],Table1[[Customer_ID]:[City]],5,FALSE)</f>
        <v>Lake Nicole</v>
      </c>
      <c r="D1982">
        <f>VLOOKUP(Table6[[#This Row],[Customer_ID]],Table1[],3,FALSE)</f>
        <v>22</v>
      </c>
      <c r="E1982" t="str">
        <f>VLOOKUP(Table6[[#This Row],[Customer_ID]],Table1[],4,FALSE)</f>
        <v>Female</v>
      </c>
      <c r="F1982" t="str">
        <f>VLOOKUP(Table6[[#This Row],[Customer_ID]],Table1[],6,FALSE)</f>
        <v>Colorado</v>
      </c>
      <c r="G1982" t="str">
        <f>VLOOKUP(Table6[[#This Row],[Customer_ID]],Table1[],8,FALSE)</f>
        <v>Platinum</v>
      </c>
      <c r="H1982" t="s">
        <v>873</v>
      </c>
      <c r="I1982" s="16">
        <v>45644</v>
      </c>
      <c r="J1982" t="s">
        <v>1559</v>
      </c>
      <c r="K1982" t="str">
        <f>VLOOKUP($J1982,'Product_Dim (2)'!$A$2:$G$101,{3,4,5,6},FALSE)</f>
        <v>Home</v>
      </c>
      <c r="L1982" t="str">
        <f>VLOOKUP($J1982,'Product_Dim (2)'!$A$2:$G$101,{4,5,6},FALSE)</f>
        <v>Decor</v>
      </c>
      <c r="M1982" s="6">
        <f t="array" ref="M1982">VLOOKUP($J1982,'Product_Dim (2)'!$A$2:$G$101,{6},FALSE)</f>
        <v>48.01</v>
      </c>
      <c r="N1982">
        <f>VLOOKUP($J1982,'Product_Dim (2)'!$A$2:$G$101,7,FALSE)</f>
        <v>439</v>
      </c>
      <c r="O1982" t="s">
        <v>1752</v>
      </c>
      <c r="P1982" t="str">
        <f>VLOOKUP($O1982,'Store_Dim (2)'!$A$2:$E$21,2,FALSE)</f>
        <v>Alexander Group</v>
      </c>
      <c r="Q1982" t="str">
        <f>VLOOKUP(Table6[[#This Row],[Store_ID]],Table4[],3,FALSE)</f>
        <v>South</v>
      </c>
      <c r="R1982" t="str">
        <f>VLOOKUP(Table6[[#This Row],[Store_ID]],Table4[],4,FALSE)</f>
        <v>Port Sharon</v>
      </c>
      <c r="S1982" t="str">
        <f>VLOOKUP(Table6[[#This Row],[Store_ID]],Table4[],5,FALSE)</f>
        <v>Online</v>
      </c>
      <c r="T1982">
        <v>2</v>
      </c>
      <c r="U1982" s="6">
        <v>353.74</v>
      </c>
      <c r="V1982" s="10">
        <v>0.01</v>
      </c>
      <c r="W1982" t="s">
        <v>1807</v>
      </c>
      <c r="X1982" s="6">
        <v>700.40520000000004</v>
      </c>
      <c r="AE1982"/>
    </row>
    <row r="1983" spans="1:31" x14ac:dyDescent="0.25">
      <c r="A1983" t="s">
        <v>3790</v>
      </c>
      <c r="B1983" t="str">
        <f>VLOOKUP(Table6[[#This Row],[Customer_ID]],Table1[[Customer_ID]:[Name]],2,FALSE)</f>
        <v>Matthew Payne</v>
      </c>
      <c r="C1983" t="str">
        <f>VLOOKUP(Table6[[#This Row],[Customer_ID]],Table1[[Customer_ID]:[City]],5,FALSE)</f>
        <v>Grahamfurt</v>
      </c>
      <c r="D1983">
        <f>VLOOKUP(Table6[[#This Row],[Customer_ID]],Table1[],3,FALSE)</f>
        <v>25</v>
      </c>
      <c r="E1983" t="str">
        <f>VLOOKUP(Table6[[#This Row],[Customer_ID]],Table1[],4,FALSE)</f>
        <v>Male</v>
      </c>
      <c r="F1983" t="str">
        <f>VLOOKUP(Table6[[#This Row],[Customer_ID]],Table1[],6,FALSE)</f>
        <v>Wyoming</v>
      </c>
      <c r="G1983" t="str">
        <f>VLOOKUP(Table6[[#This Row],[Customer_ID]],Table1[],8,FALSE)</f>
        <v>Gold</v>
      </c>
      <c r="H1983" t="s">
        <v>835</v>
      </c>
      <c r="I1983" s="16">
        <v>45648</v>
      </c>
      <c r="J1983" t="s">
        <v>1603</v>
      </c>
      <c r="K1983" t="str">
        <f>VLOOKUP($J1983,'Product_Dim (2)'!$A$2:$G$101,{3,4,5,6},FALSE)</f>
        <v>Clothing</v>
      </c>
      <c r="L1983" t="str">
        <f>VLOOKUP($J1983,'Product_Dim (2)'!$A$2:$G$101,{4,5,6},FALSE)</f>
        <v>Tops</v>
      </c>
      <c r="M1983" s="6">
        <f t="array" ref="M1983">VLOOKUP($J1983,'Product_Dim (2)'!$A$2:$G$101,{6},FALSE)</f>
        <v>223.43</v>
      </c>
      <c r="N1983">
        <f>VLOOKUP($J1983,'Product_Dim (2)'!$A$2:$G$101,7,FALSE)</f>
        <v>154</v>
      </c>
      <c r="O1983" t="s">
        <v>1762</v>
      </c>
      <c r="P1983" t="str">
        <f>VLOOKUP($O1983,'Store_Dim (2)'!$A$2:$E$21,2,FALSE)</f>
        <v>Martinez-Mullins</v>
      </c>
      <c r="Q1983" t="str">
        <f>VLOOKUP(Table6[[#This Row],[Store_ID]],Table4[],3,FALSE)</f>
        <v>South</v>
      </c>
      <c r="R1983" t="str">
        <f>VLOOKUP(Table6[[#This Row],[Store_ID]],Table4[],4,FALSE)</f>
        <v>Williamsfurt</v>
      </c>
      <c r="S1983" t="str">
        <f>VLOOKUP(Table6[[#This Row],[Store_ID]],Table4[],5,FALSE)</f>
        <v>Online</v>
      </c>
      <c r="T1983">
        <v>1</v>
      </c>
      <c r="U1983" s="6">
        <v>377.52</v>
      </c>
      <c r="V1983" s="10">
        <v>0.15</v>
      </c>
      <c r="W1983" t="s">
        <v>1807</v>
      </c>
      <c r="X1983" s="6">
        <v>320.892</v>
      </c>
      <c r="AE1983"/>
    </row>
    <row r="1984" spans="1:31" x14ac:dyDescent="0.25">
      <c r="A1984" t="s">
        <v>3791</v>
      </c>
      <c r="B1984" t="str">
        <f>VLOOKUP(Table6[[#This Row],[Customer_ID]],Table1[[Customer_ID]:[Name]],2,FALSE)</f>
        <v>Michelle Carpenter</v>
      </c>
      <c r="C1984" t="str">
        <f>VLOOKUP(Table6[[#This Row],[Customer_ID]],Table1[[Customer_ID]:[City]],5,FALSE)</f>
        <v>Lake Danielleton</v>
      </c>
      <c r="D1984">
        <f>VLOOKUP(Table6[[#This Row],[Customer_ID]],Table1[],3,FALSE)</f>
        <v>44</v>
      </c>
      <c r="E1984" t="str">
        <f>VLOOKUP(Table6[[#This Row],[Customer_ID]],Table1[],4,FALSE)</f>
        <v>Female</v>
      </c>
      <c r="F1984" t="str">
        <f>VLOOKUP(Table6[[#This Row],[Customer_ID]],Table1[],6,FALSE)</f>
        <v>New Jersey</v>
      </c>
      <c r="G1984" t="str">
        <f>VLOOKUP(Table6[[#This Row],[Customer_ID]],Table1[],8,FALSE)</f>
        <v>Gold</v>
      </c>
      <c r="H1984" t="s">
        <v>663</v>
      </c>
      <c r="I1984" s="16">
        <v>45500</v>
      </c>
      <c r="J1984" t="s">
        <v>1667</v>
      </c>
      <c r="K1984" t="str">
        <f>VLOOKUP($J1984,'Product_Dim (2)'!$A$2:$G$101,{3,4,5,6},FALSE)</f>
        <v>Home</v>
      </c>
      <c r="L1984" t="str">
        <f>VLOOKUP($J1984,'Product_Dim (2)'!$A$2:$G$101,{4,5,6},FALSE)</f>
        <v>Furniture</v>
      </c>
      <c r="M1984" s="6">
        <f t="array" ref="M1984">VLOOKUP($J1984,'Product_Dim (2)'!$A$2:$G$101,{6},FALSE)</f>
        <v>243.7</v>
      </c>
      <c r="N1984">
        <f>VLOOKUP($J1984,'Product_Dim (2)'!$A$2:$G$101,7,FALSE)</f>
        <v>130</v>
      </c>
      <c r="O1984" t="s">
        <v>1744</v>
      </c>
      <c r="P1984" t="str">
        <f>VLOOKUP($O1984,'Store_Dim (2)'!$A$2:$E$21,2,FALSE)</f>
        <v>Black-Horn</v>
      </c>
      <c r="Q1984" t="str">
        <f>VLOOKUP(Table6[[#This Row],[Store_ID]],Table4[],3,FALSE)</f>
        <v>South</v>
      </c>
      <c r="R1984" t="str">
        <f>VLOOKUP(Table6[[#This Row],[Store_ID]],Table4[],4,FALSE)</f>
        <v>North Nancyview</v>
      </c>
      <c r="S1984" t="str">
        <f>VLOOKUP(Table6[[#This Row],[Store_ID]],Table4[],5,FALSE)</f>
        <v>Outlet</v>
      </c>
      <c r="T1984">
        <v>3</v>
      </c>
      <c r="U1984" s="6">
        <v>901.49</v>
      </c>
      <c r="V1984" s="10">
        <v>0</v>
      </c>
      <c r="W1984" t="s">
        <v>1807</v>
      </c>
      <c r="X1984" s="6">
        <v>2704.47</v>
      </c>
      <c r="AE1984"/>
    </row>
    <row r="1985" spans="1:31" x14ac:dyDescent="0.25">
      <c r="A1985" t="s">
        <v>3792</v>
      </c>
      <c r="B1985" t="str">
        <f>VLOOKUP(Table6[[#This Row],[Customer_ID]],Table1[[Customer_ID]:[Name]],2,FALSE)</f>
        <v>Anna Perez</v>
      </c>
      <c r="C1985" t="str">
        <f>VLOOKUP(Table6[[#This Row],[Customer_ID]],Table1[[Customer_ID]:[City]],5,FALSE)</f>
        <v>South Jerry</v>
      </c>
      <c r="D1985">
        <f>VLOOKUP(Table6[[#This Row],[Customer_ID]],Table1[],3,FALSE)</f>
        <v>30</v>
      </c>
      <c r="E1985" t="str">
        <f>VLOOKUP(Table6[[#This Row],[Customer_ID]],Table1[],4,FALSE)</f>
        <v>Male</v>
      </c>
      <c r="F1985" t="str">
        <f>VLOOKUP(Table6[[#This Row],[Customer_ID]],Table1[],6,FALSE)</f>
        <v>Maine</v>
      </c>
      <c r="G1985" t="str">
        <f>VLOOKUP(Table6[[#This Row],[Customer_ID]],Table1[],8,FALSE)</f>
        <v>Platinum</v>
      </c>
      <c r="H1985" t="s">
        <v>648</v>
      </c>
      <c r="I1985" s="16">
        <v>45806</v>
      </c>
      <c r="J1985" t="s">
        <v>1591</v>
      </c>
      <c r="K1985" t="str">
        <f>VLOOKUP($J1985,'Product_Dim (2)'!$A$2:$G$101,{3,4,5,6},FALSE)</f>
        <v>Home</v>
      </c>
      <c r="L1985" t="str">
        <f>VLOOKUP($J1985,'Product_Dim (2)'!$A$2:$G$101,{4,5,6},FALSE)</f>
        <v>Kitchen</v>
      </c>
      <c r="M1985" s="6">
        <f t="array" ref="M1985">VLOOKUP($J1985,'Product_Dim (2)'!$A$2:$G$101,{6},FALSE)</f>
        <v>19.52</v>
      </c>
      <c r="N1985">
        <f>VLOOKUP($J1985,'Product_Dim (2)'!$A$2:$G$101,7,FALSE)</f>
        <v>57</v>
      </c>
      <c r="O1985" t="s">
        <v>1756</v>
      </c>
      <c r="P1985" t="str">
        <f>VLOOKUP($O1985,'Store_Dim (2)'!$A$2:$E$21,2,FALSE)</f>
        <v>Gray Ltd</v>
      </c>
      <c r="Q1985" t="str">
        <f>VLOOKUP(Table6[[#This Row],[Store_ID]],Table4[],3,FALSE)</f>
        <v>North</v>
      </c>
      <c r="R1985" t="str">
        <f>VLOOKUP(Table6[[#This Row],[Store_ID]],Table4[],4,FALSE)</f>
        <v>New Michaelchester</v>
      </c>
      <c r="S1985" t="str">
        <f>VLOOKUP(Table6[[#This Row],[Store_ID]],Table4[],5,FALSE)</f>
        <v>Outlet</v>
      </c>
      <c r="T1985">
        <v>1</v>
      </c>
      <c r="U1985" s="6">
        <v>563.01</v>
      </c>
      <c r="V1985" s="10">
        <v>0.1</v>
      </c>
      <c r="W1985" t="s">
        <v>1807</v>
      </c>
      <c r="X1985" s="6">
        <v>506.709</v>
      </c>
      <c r="AE1985"/>
    </row>
    <row r="1986" spans="1:31" x14ac:dyDescent="0.25">
      <c r="A1986" t="s">
        <v>3793</v>
      </c>
      <c r="B1986" t="str">
        <f>VLOOKUP(Table6[[#This Row],[Customer_ID]],Table1[[Customer_ID]:[Name]],2,FALSE)</f>
        <v>Debra Liu</v>
      </c>
      <c r="C1986" t="str">
        <f>VLOOKUP(Table6[[#This Row],[Customer_ID]],Table1[[Customer_ID]:[City]],5,FALSE)</f>
        <v>South Timtown</v>
      </c>
      <c r="D1986">
        <f>VLOOKUP(Table6[[#This Row],[Customer_ID]],Table1[],3,FALSE)</f>
        <v>55</v>
      </c>
      <c r="E1986" t="str">
        <f>VLOOKUP(Table6[[#This Row],[Customer_ID]],Table1[],4,FALSE)</f>
        <v>Male</v>
      </c>
      <c r="F1986" t="str">
        <f>VLOOKUP(Table6[[#This Row],[Customer_ID]],Table1[],6,FALSE)</f>
        <v>Minnesota</v>
      </c>
      <c r="G1986" t="str">
        <f>VLOOKUP(Table6[[#This Row],[Customer_ID]],Table1[],8,FALSE)</f>
        <v>Bronze</v>
      </c>
      <c r="H1986" t="s">
        <v>195</v>
      </c>
      <c r="I1986" s="16">
        <v>45365</v>
      </c>
      <c r="J1986" t="s">
        <v>1671</v>
      </c>
      <c r="K1986" t="str">
        <f>VLOOKUP($J1986,'Product_Dim (2)'!$A$2:$G$101,{3,4,5,6},FALSE)</f>
        <v>Home</v>
      </c>
      <c r="L1986" t="str">
        <f>VLOOKUP($J1986,'Product_Dim (2)'!$A$2:$G$101,{4,5,6},FALSE)</f>
        <v>Storage</v>
      </c>
      <c r="M1986" s="6">
        <f t="array" ref="M1986">VLOOKUP($J1986,'Product_Dim (2)'!$A$2:$G$101,{6},FALSE)</f>
        <v>138.05000000000001</v>
      </c>
      <c r="N1986">
        <f>VLOOKUP($J1986,'Product_Dim (2)'!$A$2:$G$101,7,FALSE)</f>
        <v>89</v>
      </c>
      <c r="O1986" t="s">
        <v>1759</v>
      </c>
      <c r="P1986" t="str">
        <f>VLOOKUP($O1986,'Store_Dim (2)'!$A$2:$E$21,2,FALSE)</f>
        <v>Benson-Elliott</v>
      </c>
      <c r="Q1986" t="str">
        <f>VLOOKUP(Table6[[#This Row],[Store_ID]],Table4[],3,FALSE)</f>
        <v>East</v>
      </c>
      <c r="R1986" t="str">
        <f>VLOOKUP(Table6[[#This Row],[Store_ID]],Table4[],4,FALSE)</f>
        <v>Port Josephberg</v>
      </c>
      <c r="S1986" t="str">
        <f>VLOOKUP(Table6[[#This Row],[Store_ID]],Table4[],5,FALSE)</f>
        <v>Online</v>
      </c>
      <c r="T1986">
        <v>4</v>
      </c>
      <c r="U1986" s="6">
        <v>167.25</v>
      </c>
      <c r="V1986" s="10">
        <v>0.11</v>
      </c>
      <c r="W1986" t="s">
        <v>1807</v>
      </c>
      <c r="X1986" s="6">
        <v>595.41</v>
      </c>
      <c r="AE1986"/>
    </row>
    <row r="1987" spans="1:31" x14ac:dyDescent="0.25">
      <c r="A1987" t="s">
        <v>3794</v>
      </c>
      <c r="B1987" t="str">
        <f>VLOOKUP(Table6[[#This Row],[Customer_ID]],Table1[[Customer_ID]:[Name]],2,FALSE)</f>
        <v>John Berg</v>
      </c>
      <c r="C1987" t="str">
        <f>VLOOKUP(Table6[[#This Row],[Customer_ID]],Table1[[Customer_ID]:[City]],5,FALSE)</f>
        <v>Johnsonville</v>
      </c>
      <c r="D1987">
        <f>VLOOKUP(Table6[[#This Row],[Customer_ID]],Table1[],3,FALSE)</f>
        <v>60</v>
      </c>
      <c r="E1987" t="str">
        <f>VLOOKUP(Table6[[#This Row],[Customer_ID]],Table1[],4,FALSE)</f>
        <v>Male</v>
      </c>
      <c r="F1987" t="str">
        <f>VLOOKUP(Table6[[#This Row],[Customer_ID]],Table1[],6,FALSE)</f>
        <v>Oklahoma</v>
      </c>
      <c r="G1987" t="str">
        <f>VLOOKUP(Table6[[#This Row],[Customer_ID]],Table1[],8,FALSE)</f>
        <v>Gold</v>
      </c>
      <c r="H1987" t="s">
        <v>1387</v>
      </c>
      <c r="I1987" s="16">
        <v>45229</v>
      </c>
      <c r="J1987" t="s">
        <v>1651</v>
      </c>
      <c r="K1987" t="str">
        <f>VLOOKUP($J1987,'Product_Dim (2)'!$A$2:$G$101,{3,4,5,6},FALSE)</f>
        <v>Beauty</v>
      </c>
      <c r="L1987" t="str">
        <f>VLOOKUP($J1987,'Product_Dim (2)'!$A$2:$G$101,{4,5,6},FALSE)</f>
        <v>Fragrance</v>
      </c>
      <c r="M1987" s="6">
        <f t="array" ref="M1987">VLOOKUP($J1987,'Product_Dim (2)'!$A$2:$G$101,{6},FALSE)</f>
        <v>482.75</v>
      </c>
      <c r="N1987">
        <f>VLOOKUP($J1987,'Product_Dim (2)'!$A$2:$G$101,7,FALSE)</f>
        <v>444</v>
      </c>
      <c r="O1987" t="s">
        <v>1793</v>
      </c>
      <c r="P1987" t="str">
        <f>VLOOKUP($O1987,'Store_Dim (2)'!$A$2:$E$21,2,FALSE)</f>
        <v>Guerrero-Schmitt</v>
      </c>
      <c r="Q1987" t="str">
        <f>VLOOKUP(Table6[[#This Row],[Store_ID]],Table4[],3,FALSE)</f>
        <v>East</v>
      </c>
      <c r="R1987" t="str">
        <f>VLOOKUP(Table6[[#This Row],[Store_ID]],Table4[],4,FALSE)</f>
        <v>East Stevechester</v>
      </c>
      <c r="S1987" t="str">
        <f>VLOOKUP(Table6[[#This Row],[Store_ID]],Table4[],5,FALSE)</f>
        <v>Flagship</v>
      </c>
      <c r="T1987">
        <v>3</v>
      </c>
      <c r="U1987" s="6">
        <v>345.43</v>
      </c>
      <c r="V1987" s="10">
        <v>0.08</v>
      </c>
      <c r="W1987" t="s">
        <v>1812</v>
      </c>
      <c r="X1987" s="6">
        <v>953.38679999999999</v>
      </c>
      <c r="AE1987"/>
    </row>
    <row r="1988" spans="1:31" x14ac:dyDescent="0.25">
      <c r="A1988" t="s">
        <v>3795</v>
      </c>
      <c r="B1988" t="str">
        <f>VLOOKUP(Table6[[#This Row],[Customer_ID]],Table1[[Customer_ID]:[Name]],2,FALSE)</f>
        <v>Jennifer Zamora</v>
      </c>
      <c r="C1988" t="str">
        <f>VLOOKUP(Table6[[#This Row],[Customer_ID]],Table1[[Customer_ID]:[City]],5,FALSE)</f>
        <v>Sarahland</v>
      </c>
      <c r="D1988">
        <f>VLOOKUP(Table6[[#This Row],[Customer_ID]],Table1[],3,FALSE)</f>
        <v>60</v>
      </c>
      <c r="E1988" t="str">
        <f>VLOOKUP(Table6[[#This Row],[Customer_ID]],Table1[],4,FALSE)</f>
        <v>Female</v>
      </c>
      <c r="F1988" t="str">
        <f>VLOOKUP(Table6[[#This Row],[Customer_ID]],Table1[],6,FALSE)</f>
        <v>Iowa</v>
      </c>
      <c r="G1988" t="str">
        <f>VLOOKUP(Table6[[#This Row],[Customer_ID]],Table1[],8,FALSE)</f>
        <v>Gold</v>
      </c>
      <c r="H1988" t="s">
        <v>962</v>
      </c>
      <c r="I1988" s="16">
        <v>45349</v>
      </c>
      <c r="J1988" t="s">
        <v>1695</v>
      </c>
      <c r="K1988" t="str">
        <f>VLOOKUP($J1988,'Product_Dim (2)'!$A$2:$G$101,{3,4,5,6},FALSE)</f>
        <v>Sports</v>
      </c>
      <c r="L1988" t="str">
        <f>VLOOKUP($J1988,'Product_Dim (2)'!$A$2:$G$101,{4,5,6},FALSE)</f>
        <v>Fitness</v>
      </c>
      <c r="M1988" s="6">
        <f t="array" ref="M1988">VLOOKUP($J1988,'Product_Dim (2)'!$A$2:$G$101,{6},FALSE)</f>
        <v>152.91999999999999</v>
      </c>
      <c r="N1988">
        <f>VLOOKUP($J1988,'Product_Dim (2)'!$A$2:$G$101,7,FALSE)</f>
        <v>281</v>
      </c>
      <c r="O1988" t="s">
        <v>1769</v>
      </c>
      <c r="P1988" t="str">
        <f>VLOOKUP($O1988,'Store_Dim (2)'!$A$2:$E$21,2,FALSE)</f>
        <v>Moore, Padilla and Butler</v>
      </c>
      <c r="Q1988" t="str">
        <f>VLOOKUP(Table6[[#This Row],[Store_ID]],Table4[],3,FALSE)</f>
        <v>South</v>
      </c>
      <c r="R1988" t="str">
        <f>VLOOKUP(Table6[[#This Row],[Store_ID]],Table4[],4,FALSE)</f>
        <v>East Johnstad</v>
      </c>
      <c r="S1988" t="str">
        <f>VLOOKUP(Table6[[#This Row],[Store_ID]],Table4[],5,FALSE)</f>
        <v>Flagship</v>
      </c>
      <c r="T1988">
        <v>4</v>
      </c>
      <c r="U1988" s="6">
        <v>752.48</v>
      </c>
      <c r="V1988" s="10">
        <v>0.23</v>
      </c>
      <c r="W1988" t="s">
        <v>1807</v>
      </c>
      <c r="X1988" s="6">
        <v>2317.6383999999998</v>
      </c>
      <c r="AE1988"/>
    </row>
    <row r="1989" spans="1:31" x14ac:dyDescent="0.25">
      <c r="A1989" t="s">
        <v>3796</v>
      </c>
      <c r="B1989" t="str">
        <f>VLOOKUP(Table6[[#This Row],[Customer_ID]],Table1[[Customer_ID]:[Name]],2,FALSE)</f>
        <v>William Cortez</v>
      </c>
      <c r="C1989" t="str">
        <f>VLOOKUP(Table6[[#This Row],[Customer_ID]],Table1[[Customer_ID]:[City]],5,FALSE)</f>
        <v>Port Hannahport</v>
      </c>
      <c r="D1989">
        <f>VLOOKUP(Table6[[#This Row],[Customer_ID]],Table1[],3,FALSE)</f>
        <v>29</v>
      </c>
      <c r="E1989" t="str">
        <f>VLOOKUP(Table6[[#This Row],[Customer_ID]],Table1[],4,FALSE)</f>
        <v>Male</v>
      </c>
      <c r="F1989" t="str">
        <f>VLOOKUP(Table6[[#This Row],[Customer_ID]],Table1[],6,FALSE)</f>
        <v>Ohio</v>
      </c>
      <c r="G1989" t="str">
        <f>VLOOKUP(Table6[[#This Row],[Customer_ID]],Table1[],8,FALSE)</f>
        <v>Bronze</v>
      </c>
      <c r="H1989" t="s">
        <v>1373</v>
      </c>
      <c r="I1989" s="16">
        <v>45886</v>
      </c>
      <c r="J1989" t="s">
        <v>1645</v>
      </c>
      <c r="K1989" t="str">
        <f>VLOOKUP($J1989,'Product_Dim (2)'!$A$2:$G$101,{3,4,5,6},FALSE)</f>
        <v>Sports</v>
      </c>
      <c r="L1989" t="str">
        <f>VLOOKUP($J1989,'Product_Dim (2)'!$A$2:$G$101,{4,5,6},FALSE)</f>
        <v>Fitness</v>
      </c>
      <c r="M1989" s="6">
        <f t="array" ref="M1989">VLOOKUP($J1989,'Product_Dim (2)'!$A$2:$G$101,{6},FALSE)</f>
        <v>30.62</v>
      </c>
      <c r="N1989">
        <f>VLOOKUP($J1989,'Product_Dim (2)'!$A$2:$G$101,7,FALSE)</f>
        <v>138</v>
      </c>
      <c r="O1989" t="s">
        <v>1796</v>
      </c>
      <c r="P1989" t="str">
        <f>VLOOKUP($O1989,'Store_Dim (2)'!$A$2:$E$21,2,FALSE)</f>
        <v>Mann-Austin</v>
      </c>
      <c r="Q1989" t="str">
        <f>VLOOKUP(Table6[[#This Row],[Store_ID]],Table4[],3,FALSE)</f>
        <v>East</v>
      </c>
      <c r="R1989" t="str">
        <f>VLOOKUP(Table6[[#This Row],[Store_ID]],Table4[],4,FALSE)</f>
        <v>Vasquezborough</v>
      </c>
      <c r="S1989" t="str">
        <f>VLOOKUP(Table6[[#This Row],[Store_ID]],Table4[],5,FALSE)</f>
        <v>Online</v>
      </c>
      <c r="T1989">
        <v>1</v>
      </c>
      <c r="U1989" s="6">
        <v>120.02</v>
      </c>
      <c r="V1989" s="10">
        <v>0.26</v>
      </c>
      <c r="W1989" t="s">
        <v>1807</v>
      </c>
      <c r="X1989" s="6">
        <v>88.814799999999991</v>
      </c>
      <c r="AE1989"/>
    </row>
    <row r="1990" spans="1:31" x14ac:dyDescent="0.25">
      <c r="A1990" t="s">
        <v>3797</v>
      </c>
      <c r="B1990" t="str">
        <f>VLOOKUP(Table6[[#This Row],[Customer_ID]],Table1[[Customer_ID]:[Name]],2,FALSE)</f>
        <v>Kristy Dunlap</v>
      </c>
      <c r="C1990" t="str">
        <f>VLOOKUP(Table6[[#This Row],[Customer_ID]],Table1[[Customer_ID]:[City]],5,FALSE)</f>
        <v>Whiteport</v>
      </c>
      <c r="D1990">
        <f>VLOOKUP(Table6[[#This Row],[Customer_ID]],Table1[],3,FALSE)</f>
        <v>64</v>
      </c>
      <c r="E1990" t="str">
        <f>VLOOKUP(Table6[[#This Row],[Customer_ID]],Table1[],4,FALSE)</f>
        <v>Female</v>
      </c>
      <c r="F1990" t="str">
        <f>VLOOKUP(Table6[[#This Row],[Customer_ID]],Table1[],6,FALSE)</f>
        <v>North Carolina</v>
      </c>
      <c r="G1990" t="str">
        <f>VLOOKUP(Table6[[#This Row],[Customer_ID]],Table1[],8,FALSE)</f>
        <v>Platinum</v>
      </c>
      <c r="H1990" t="s">
        <v>1007</v>
      </c>
      <c r="I1990" s="16">
        <v>45359</v>
      </c>
      <c r="J1990" t="s">
        <v>1613</v>
      </c>
      <c r="K1990" t="str">
        <f>VLOOKUP($J1990,'Product_Dim (2)'!$A$2:$G$101,{3,4,5,6},FALSE)</f>
        <v>Sports</v>
      </c>
      <c r="L1990" t="str">
        <f>VLOOKUP($J1990,'Product_Dim (2)'!$A$2:$G$101,{4,5,6},FALSE)</f>
        <v>Fitness</v>
      </c>
      <c r="M1990" s="6">
        <f t="array" ref="M1990">VLOOKUP($J1990,'Product_Dim (2)'!$A$2:$G$101,{6},FALSE)</f>
        <v>313.26</v>
      </c>
      <c r="N1990">
        <f>VLOOKUP($J1990,'Product_Dim (2)'!$A$2:$G$101,7,FALSE)</f>
        <v>369</v>
      </c>
      <c r="O1990" t="s">
        <v>1765</v>
      </c>
      <c r="P1990" t="str">
        <f>VLOOKUP($O1990,'Store_Dim (2)'!$A$2:$E$21,2,FALSE)</f>
        <v>Bean, Jones and Park</v>
      </c>
      <c r="Q1990" t="str">
        <f>VLOOKUP(Table6[[#This Row],[Store_ID]],Table4[],3,FALSE)</f>
        <v>West</v>
      </c>
      <c r="R1990" t="str">
        <f>VLOOKUP(Table6[[#This Row],[Store_ID]],Table4[],4,FALSE)</f>
        <v>Thompsonborough</v>
      </c>
      <c r="S1990" t="str">
        <f>VLOOKUP(Table6[[#This Row],[Store_ID]],Table4[],5,FALSE)</f>
        <v>Online</v>
      </c>
      <c r="T1990">
        <v>3</v>
      </c>
      <c r="U1990" s="6">
        <v>146.71</v>
      </c>
      <c r="V1990" s="10">
        <v>0.28000000000000003</v>
      </c>
      <c r="W1990" t="s">
        <v>1807</v>
      </c>
      <c r="X1990" s="6">
        <v>316.89359999999999</v>
      </c>
      <c r="AE1990"/>
    </row>
    <row r="1991" spans="1:31" x14ac:dyDescent="0.25">
      <c r="A1991" t="s">
        <v>3798</v>
      </c>
      <c r="B1991" t="str">
        <f>VLOOKUP(Table6[[#This Row],[Customer_ID]],Table1[[Customer_ID]:[Name]],2,FALSE)</f>
        <v>George Rosario</v>
      </c>
      <c r="C1991" t="str">
        <f>VLOOKUP(Table6[[#This Row],[Customer_ID]],Table1[[Customer_ID]:[City]],5,FALSE)</f>
        <v>Leburgh</v>
      </c>
      <c r="D1991">
        <f>VLOOKUP(Table6[[#This Row],[Customer_ID]],Table1[],3,FALSE)</f>
        <v>53</v>
      </c>
      <c r="E1991" t="str">
        <f>VLOOKUP(Table6[[#This Row],[Customer_ID]],Table1[],4,FALSE)</f>
        <v>Male</v>
      </c>
      <c r="F1991" t="str">
        <f>VLOOKUP(Table6[[#This Row],[Customer_ID]],Table1[],6,FALSE)</f>
        <v>Florida</v>
      </c>
      <c r="G1991" t="str">
        <f>VLOOKUP(Table6[[#This Row],[Customer_ID]],Table1[],8,FALSE)</f>
        <v>Bronze</v>
      </c>
      <c r="H1991" t="s">
        <v>295</v>
      </c>
      <c r="I1991" s="16">
        <v>45730</v>
      </c>
      <c r="J1991" t="s">
        <v>1659</v>
      </c>
      <c r="K1991" t="str">
        <f>VLOOKUP($J1991,'Product_Dim (2)'!$A$2:$G$101,{3,4,5,6},FALSE)</f>
        <v>Beauty</v>
      </c>
      <c r="L1991" t="str">
        <f>VLOOKUP($J1991,'Product_Dim (2)'!$A$2:$G$101,{4,5,6},FALSE)</f>
        <v>Makeup</v>
      </c>
      <c r="M1991" s="6">
        <f t="array" ref="M1991">VLOOKUP($J1991,'Product_Dim (2)'!$A$2:$G$101,{6},FALSE)</f>
        <v>299.11</v>
      </c>
      <c r="N1991">
        <f>VLOOKUP($J1991,'Product_Dim (2)'!$A$2:$G$101,7,FALSE)</f>
        <v>118</v>
      </c>
      <c r="O1991" t="s">
        <v>1735</v>
      </c>
      <c r="P1991" t="str">
        <f>VLOOKUP($O1991,'Store_Dim (2)'!$A$2:$E$21,2,FALSE)</f>
        <v>Rivera-Warner</v>
      </c>
      <c r="Q1991" t="str">
        <f>VLOOKUP(Table6[[#This Row],[Store_ID]],Table4[],3,FALSE)</f>
        <v>East</v>
      </c>
      <c r="R1991" t="str">
        <f>VLOOKUP(Table6[[#This Row],[Store_ID]],Table4[],4,FALSE)</f>
        <v>Washingtonfurt</v>
      </c>
      <c r="S1991" t="str">
        <f>VLOOKUP(Table6[[#This Row],[Store_ID]],Table4[],5,FALSE)</f>
        <v>Flagship</v>
      </c>
      <c r="T1991">
        <v>2</v>
      </c>
      <c r="U1991" s="6">
        <v>358.87</v>
      </c>
      <c r="V1991" s="10">
        <v>0.24</v>
      </c>
      <c r="W1991" t="s">
        <v>1807</v>
      </c>
      <c r="X1991" s="6">
        <v>545.48239999999998</v>
      </c>
      <c r="AE1991"/>
    </row>
    <row r="1992" spans="1:31" x14ac:dyDescent="0.25">
      <c r="A1992" t="s">
        <v>3799</v>
      </c>
      <c r="B1992" t="str">
        <f>VLOOKUP(Table6[[#This Row],[Customer_ID]],Table1[[Customer_ID]:[Name]],2,FALSE)</f>
        <v>Mr. William Horton</v>
      </c>
      <c r="C1992" t="str">
        <f>VLOOKUP(Table6[[#This Row],[Customer_ID]],Table1[[Customer_ID]:[City]],5,FALSE)</f>
        <v>Dawsonchester</v>
      </c>
      <c r="D1992">
        <f>VLOOKUP(Table6[[#This Row],[Customer_ID]],Table1[],3,FALSE)</f>
        <v>31</v>
      </c>
      <c r="E1992" t="str">
        <f>VLOOKUP(Table6[[#This Row],[Customer_ID]],Table1[],4,FALSE)</f>
        <v>Male</v>
      </c>
      <c r="F1992" t="str">
        <f>VLOOKUP(Table6[[#This Row],[Customer_ID]],Table1[],6,FALSE)</f>
        <v>Virginia</v>
      </c>
      <c r="G1992" t="str">
        <f>VLOOKUP(Table6[[#This Row],[Customer_ID]],Table1[],8,FALSE)</f>
        <v>Platinum</v>
      </c>
      <c r="H1992" t="s">
        <v>767</v>
      </c>
      <c r="I1992" s="16">
        <v>45456</v>
      </c>
      <c r="J1992" t="s">
        <v>1635</v>
      </c>
      <c r="K1992" t="str">
        <f>VLOOKUP($J1992,'Product_Dim (2)'!$A$2:$G$101,{3,4,5,6},FALSE)</f>
        <v>Sports</v>
      </c>
      <c r="L1992" t="str">
        <f>VLOOKUP($J1992,'Product_Dim (2)'!$A$2:$G$101,{4,5,6},FALSE)</f>
        <v>Team Sports</v>
      </c>
      <c r="M1992" s="6">
        <f t="array" ref="M1992">VLOOKUP($J1992,'Product_Dim (2)'!$A$2:$G$101,{6},FALSE)</f>
        <v>212.26</v>
      </c>
      <c r="N1992">
        <f>VLOOKUP($J1992,'Product_Dim (2)'!$A$2:$G$101,7,FALSE)</f>
        <v>82</v>
      </c>
      <c r="O1992" t="s">
        <v>1749</v>
      </c>
      <c r="P1992" t="str">
        <f>VLOOKUP($O1992,'Store_Dim (2)'!$A$2:$E$21,2,FALSE)</f>
        <v>Johnson-Wright</v>
      </c>
      <c r="Q1992" t="str">
        <f>VLOOKUP(Table6[[#This Row],[Store_ID]],Table4[],3,FALSE)</f>
        <v>North</v>
      </c>
      <c r="R1992" t="str">
        <f>VLOOKUP(Table6[[#This Row],[Store_ID]],Table4[],4,FALSE)</f>
        <v>Hoodberg</v>
      </c>
      <c r="S1992" t="str">
        <f>VLOOKUP(Table6[[#This Row],[Store_ID]],Table4[],5,FALSE)</f>
        <v>Outlet</v>
      </c>
      <c r="T1992">
        <v>4</v>
      </c>
      <c r="U1992" s="6">
        <v>212.75</v>
      </c>
      <c r="V1992" s="10">
        <v>0.11</v>
      </c>
      <c r="W1992" t="s">
        <v>1812</v>
      </c>
      <c r="X1992" s="6">
        <v>757.39</v>
      </c>
      <c r="AE1992"/>
    </row>
    <row r="1993" spans="1:31" x14ac:dyDescent="0.25">
      <c r="A1993" t="s">
        <v>3800</v>
      </c>
      <c r="B1993" t="str">
        <f>VLOOKUP(Table6[[#This Row],[Customer_ID]],Table1[[Customer_ID]:[Name]],2,FALSE)</f>
        <v>Reginald Willis</v>
      </c>
      <c r="C1993" t="str">
        <f>VLOOKUP(Table6[[#This Row],[Customer_ID]],Table1[[Customer_ID]:[City]],5,FALSE)</f>
        <v>Kellybury</v>
      </c>
      <c r="D1993">
        <f>VLOOKUP(Table6[[#This Row],[Customer_ID]],Table1[],3,FALSE)</f>
        <v>62</v>
      </c>
      <c r="E1993" t="str">
        <f>VLOOKUP(Table6[[#This Row],[Customer_ID]],Table1[],4,FALSE)</f>
        <v>Female</v>
      </c>
      <c r="F1993" t="str">
        <f>VLOOKUP(Table6[[#This Row],[Customer_ID]],Table1[],6,FALSE)</f>
        <v>New York</v>
      </c>
      <c r="G1993" t="str">
        <f>VLOOKUP(Table6[[#This Row],[Customer_ID]],Table1[],8,FALSE)</f>
        <v>Bronze</v>
      </c>
      <c r="H1993" t="s">
        <v>1018</v>
      </c>
      <c r="I1993" s="16">
        <v>45450</v>
      </c>
      <c r="J1993" t="s">
        <v>1621</v>
      </c>
      <c r="K1993" t="str">
        <f>VLOOKUP($J1993,'Product_Dim (2)'!$A$2:$G$101,{3,4,5,6},FALSE)</f>
        <v>Sports</v>
      </c>
      <c r="L1993" t="str">
        <f>VLOOKUP($J1993,'Product_Dim (2)'!$A$2:$G$101,{4,5,6},FALSE)</f>
        <v>Team Sports</v>
      </c>
      <c r="M1993" s="6">
        <f t="array" ref="M1993">VLOOKUP($J1993,'Product_Dim (2)'!$A$2:$G$101,{6},FALSE)</f>
        <v>318.91000000000003</v>
      </c>
      <c r="N1993">
        <f>VLOOKUP($J1993,'Product_Dim (2)'!$A$2:$G$101,7,FALSE)</f>
        <v>114</v>
      </c>
      <c r="O1993" t="s">
        <v>1775</v>
      </c>
      <c r="P1993" t="str">
        <f>VLOOKUP($O1993,'Store_Dim (2)'!$A$2:$E$21,2,FALSE)</f>
        <v>Aguirre-Keller</v>
      </c>
      <c r="Q1993" t="str">
        <f>VLOOKUP(Table6[[#This Row],[Store_ID]],Table4[],3,FALSE)</f>
        <v>South</v>
      </c>
      <c r="R1993" t="str">
        <f>VLOOKUP(Table6[[#This Row],[Store_ID]],Table4[],4,FALSE)</f>
        <v>Lake Michael</v>
      </c>
      <c r="S1993" t="str">
        <f>VLOOKUP(Table6[[#This Row],[Store_ID]],Table4[],5,FALSE)</f>
        <v>Online</v>
      </c>
      <c r="T1993">
        <v>1</v>
      </c>
      <c r="U1993" s="6">
        <v>183.47</v>
      </c>
      <c r="V1993" s="10">
        <v>0.17</v>
      </c>
      <c r="W1993" t="s">
        <v>1809</v>
      </c>
      <c r="X1993" s="6">
        <v>152.2801</v>
      </c>
      <c r="AE1993"/>
    </row>
    <row r="1994" spans="1:31" x14ac:dyDescent="0.25">
      <c r="A1994" t="s">
        <v>3801</v>
      </c>
      <c r="B1994" t="str">
        <f>VLOOKUP(Table6[[#This Row],[Customer_ID]],Table1[[Customer_ID]:[Name]],2,FALSE)</f>
        <v>Mr. Mark Beasley</v>
      </c>
      <c r="C1994" t="str">
        <f>VLOOKUP(Table6[[#This Row],[Customer_ID]],Table1[[Customer_ID]:[City]],5,FALSE)</f>
        <v>West Johnchester</v>
      </c>
      <c r="D1994">
        <f>VLOOKUP(Table6[[#This Row],[Customer_ID]],Table1[],3,FALSE)</f>
        <v>24</v>
      </c>
      <c r="E1994" t="str">
        <f>VLOOKUP(Table6[[#This Row],[Customer_ID]],Table1[],4,FALSE)</f>
        <v>Female</v>
      </c>
      <c r="F1994" t="str">
        <f>VLOOKUP(Table6[[#This Row],[Customer_ID]],Table1[],6,FALSE)</f>
        <v>Indiana</v>
      </c>
      <c r="G1994" t="str">
        <f>VLOOKUP(Table6[[#This Row],[Customer_ID]],Table1[],8,FALSE)</f>
        <v>Silver</v>
      </c>
      <c r="H1994" t="s">
        <v>248</v>
      </c>
      <c r="I1994" s="16">
        <v>45493</v>
      </c>
      <c r="J1994" t="s">
        <v>1709</v>
      </c>
      <c r="K1994" t="str">
        <f>VLOOKUP($J1994,'Product_Dim (2)'!$A$2:$G$101,{3,4,5,6},FALSE)</f>
        <v>Beauty</v>
      </c>
      <c r="L1994" t="str">
        <f>VLOOKUP($J1994,'Product_Dim (2)'!$A$2:$G$101,{4,5,6},FALSE)</f>
        <v>Makeup</v>
      </c>
      <c r="M1994" s="6">
        <f t="array" ref="M1994">VLOOKUP($J1994,'Product_Dim (2)'!$A$2:$G$101,{6},FALSE)</f>
        <v>183.04</v>
      </c>
      <c r="N1994">
        <f>VLOOKUP($J1994,'Product_Dim (2)'!$A$2:$G$101,7,FALSE)</f>
        <v>457</v>
      </c>
      <c r="O1994" t="s">
        <v>1784</v>
      </c>
      <c r="P1994" t="str">
        <f>VLOOKUP($O1994,'Store_Dim (2)'!$A$2:$E$21,2,FALSE)</f>
        <v>Shelton PLC</v>
      </c>
      <c r="Q1994" t="str">
        <f>VLOOKUP(Table6[[#This Row],[Store_ID]],Table4[],3,FALSE)</f>
        <v>North</v>
      </c>
      <c r="R1994" t="str">
        <f>VLOOKUP(Table6[[#This Row],[Store_ID]],Table4[],4,FALSE)</f>
        <v>East Jenniferstad</v>
      </c>
      <c r="S1994" t="str">
        <f>VLOOKUP(Table6[[#This Row],[Store_ID]],Table4[],5,FALSE)</f>
        <v>Flagship</v>
      </c>
      <c r="T1994">
        <v>4</v>
      </c>
      <c r="U1994" s="6">
        <v>569.98</v>
      </c>
      <c r="V1994" s="10">
        <v>0.23</v>
      </c>
      <c r="W1994" t="s">
        <v>1807</v>
      </c>
      <c r="X1994" s="6">
        <v>1755.5383999999999</v>
      </c>
      <c r="AE1994"/>
    </row>
    <row r="1995" spans="1:31" x14ac:dyDescent="0.25">
      <c r="A1995" t="s">
        <v>3802</v>
      </c>
      <c r="B1995" t="str">
        <f>VLOOKUP(Table6[[#This Row],[Customer_ID]],Table1[[Customer_ID]:[Name]],2,FALSE)</f>
        <v>Philip Mendoza</v>
      </c>
      <c r="C1995" t="str">
        <f>VLOOKUP(Table6[[#This Row],[Customer_ID]],Table1[[Customer_ID]:[City]],5,FALSE)</f>
        <v>Tylermouth</v>
      </c>
      <c r="D1995">
        <f>VLOOKUP(Table6[[#This Row],[Customer_ID]],Table1[],3,FALSE)</f>
        <v>42</v>
      </c>
      <c r="E1995" t="str">
        <f>VLOOKUP(Table6[[#This Row],[Customer_ID]],Table1[],4,FALSE)</f>
        <v>Male</v>
      </c>
      <c r="F1995" t="str">
        <f>VLOOKUP(Table6[[#This Row],[Customer_ID]],Table1[],6,FALSE)</f>
        <v>Massachusetts</v>
      </c>
      <c r="G1995" t="str">
        <f>VLOOKUP(Table6[[#This Row],[Customer_ID]],Table1[],8,FALSE)</f>
        <v>Silver</v>
      </c>
      <c r="H1995" t="s">
        <v>1439</v>
      </c>
      <c r="I1995" s="16">
        <v>45274</v>
      </c>
      <c r="J1995" t="s">
        <v>1573</v>
      </c>
      <c r="K1995" t="str">
        <f>VLOOKUP($J1995,'Product_Dim (2)'!$A$2:$G$101,{3,4,5,6},FALSE)</f>
        <v>Home</v>
      </c>
      <c r="L1995" t="str">
        <f>VLOOKUP($J1995,'Product_Dim (2)'!$A$2:$G$101,{4,5,6},FALSE)</f>
        <v>Storage</v>
      </c>
      <c r="M1995" s="6">
        <f t="array" ref="M1995">VLOOKUP($J1995,'Product_Dim (2)'!$A$2:$G$101,{6},FALSE)</f>
        <v>123.46</v>
      </c>
      <c r="N1995">
        <f>VLOOKUP($J1995,'Product_Dim (2)'!$A$2:$G$101,7,FALSE)</f>
        <v>76</v>
      </c>
      <c r="O1995" t="s">
        <v>1777</v>
      </c>
      <c r="P1995" t="str">
        <f>VLOOKUP($O1995,'Store_Dim (2)'!$A$2:$E$21,2,FALSE)</f>
        <v>Thomas, Bridges and Harris</v>
      </c>
      <c r="Q1995" t="str">
        <f>VLOOKUP(Table6[[#This Row],[Store_ID]],Table4[],3,FALSE)</f>
        <v>North</v>
      </c>
      <c r="R1995" t="str">
        <f>VLOOKUP(Table6[[#This Row],[Store_ID]],Table4[],4,FALSE)</f>
        <v>Sabrinatown</v>
      </c>
      <c r="S1995" t="str">
        <f>VLOOKUP(Table6[[#This Row],[Store_ID]],Table4[],5,FALSE)</f>
        <v>Online</v>
      </c>
      <c r="T1995">
        <v>3</v>
      </c>
      <c r="U1995" s="6">
        <v>984.12</v>
      </c>
      <c r="V1995" s="10">
        <v>0.27</v>
      </c>
      <c r="W1995" t="s">
        <v>1807</v>
      </c>
      <c r="X1995" s="6">
        <v>2155.2228</v>
      </c>
      <c r="AE1995"/>
    </row>
    <row r="1996" spans="1:31" x14ac:dyDescent="0.25">
      <c r="A1996" t="s">
        <v>3803</v>
      </c>
      <c r="B1996" t="str">
        <f>VLOOKUP(Table6[[#This Row],[Customer_ID]],Table1[[Customer_ID]:[Name]],2,FALSE)</f>
        <v>Laura Mathews</v>
      </c>
      <c r="C1996" t="str">
        <f>VLOOKUP(Table6[[#This Row],[Customer_ID]],Table1[[Customer_ID]:[City]],5,FALSE)</f>
        <v>Chambersfurt</v>
      </c>
      <c r="D1996">
        <f>VLOOKUP(Table6[[#This Row],[Customer_ID]],Table1[],3,FALSE)</f>
        <v>53</v>
      </c>
      <c r="E1996" t="str">
        <f>VLOOKUP(Table6[[#This Row],[Customer_ID]],Table1[],4,FALSE)</f>
        <v>Male</v>
      </c>
      <c r="F1996" t="str">
        <f>VLOOKUP(Table6[[#This Row],[Customer_ID]],Table1[],6,FALSE)</f>
        <v>Wisconsin</v>
      </c>
      <c r="G1996" t="str">
        <f>VLOOKUP(Table6[[#This Row],[Customer_ID]],Table1[],8,FALSE)</f>
        <v>Bronze</v>
      </c>
      <c r="H1996" t="s">
        <v>1442</v>
      </c>
      <c r="I1996" s="16">
        <v>45844</v>
      </c>
      <c r="J1996" t="s">
        <v>1699</v>
      </c>
      <c r="K1996" t="str">
        <f>VLOOKUP($J1996,'Product_Dim (2)'!$A$2:$G$101,{3,4,5,6},FALSE)</f>
        <v>Home</v>
      </c>
      <c r="L1996" t="str">
        <f>VLOOKUP($J1996,'Product_Dim (2)'!$A$2:$G$101,{4,5,6},FALSE)</f>
        <v>Furniture</v>
      </c>
      <c r="M1996" s="6">
        <f t="array" ref="M1996">VLOOKUP($J1996,'Product_Dim (2)'!$A$2:$G$101,{6},FALSE)</f>
        <v>388.46</v>
      </c>
      <c r="N1996">
        <f>VLOOKUP($J1996,'Product_Dim (2)'!$A$2:$G$101,7,FALSE)</f>
        <v>208</v>
      </c>
      <c r="O1996" t="s">
        <v>1765</v>
      </c>
      <c r="P1996" t="str">
        <f>VLOOKUP($O1996,'Store_Dim (2)'!$A$2:$E$21,2,FALSE)</f>
        <v>Bean, Jones and Park</v>
      </c>
      <c r="Q1996" t="str">
        <f>VLOOKUP(Table6[[#This Row],[Store_ID]],Table4[],3,FALSE)</f>
        <v>West</v>
      </c>
      <c r="R1996" t="str">
        <f>VLOOKUP(Table6[[#This Row],[Store_ID]],Table4[],4,FALSE)</f>
        <v>Thompsonborough</v>
      </c>
      <c r="S1996" t="str">
        <f>VLOOKUP(Table6[[#This Row],[Store_ID]],Table4[],5,FALSE)</f>
        <v>Online</v>
      </c>
      <c r="T1996">
        <v>1</v>
      </c>
      <c r="U1996" s="6">
        <v>905.23</v>
      </c>
      <c r="V1996" s="10">
        <v>0</v>
      </c>
      <c r="W1996" t="s">
        <v>1807</v>
      </c>
      <c r="X1996" s="6">
        <v>905.23</v>
      </c>
      <c r="AE1996"/>
    </row>
    <row r="1997" spans="1:31" x14ac:dyDescent="0.25">
      <c r="A1997" t="s">
        <v>3804</v>
      </c>
      <c r="B1997" t="str">
        <f>VLOOKUP(Table6[[#This Row],[Customer_ID]],Table1[[Customer_ID]:[Name]],2,FALSE)</f>
        <v>Jennifer Pruitt</v>
      </c>
      <c r="C1997" t="str">
        <f>VLOOKUP(Table6[[#This Row],[Customer_ID]],Table1[[Customer_ID]:[City]],5,FALSE)</f>
        <v>East Justin</v>
      </c>
      <c r="D1997">
        <f>VLOOKUP(Table6[[#This Row],[Customer_ID]],Table1[],3,FALSE)</f>
        <v>53</v>
      </c>
      <c r="E1997" t="str">
        <f>VLOOKUP(Table6[[#This Row],[Customer_ID]],Table1[],4,FALSE)</f>
        <v>Male</v>
      </c>
      <c r="F1997" t="str">
        <f>VLOOKUP(Table6[[#This Row],[Customer_ID]],Table1[],6,FALSE)</f>
        <v>Missouri</v>
      </c>
      <c r="G1997" t="str">
        <f>VLOOKUP(Table6[[#This Row],[Customer_ID]],Table1[],8,FALSE)</f>
        <v>Silver</v>
      </c>
      <c r="H1997" t="s">
        <v>607</v>
      </c>
      <c r="I1997" s="16">
        <v>45264</v>
      </c>
      <c r="J1997" t="s">
        <v>1729</v>
      </c>
      <c r="K1997" t="str">
        <f>VLOOKUP($J1997,'Product_Dim (2)'!$A$2:$G$101,{3,4,5,6},FALSE)</f>
        <v>Home</v>
      </c>
      <c r="L1997" t="str">
        <f>VLOOKUP($J1997,'Product_Dim (2)'!$A$2:$G$101,{4,5,6},FALSE)</f>
        <v>Kitchen</v>
      </c>
      <c r="M1997" s="6">
        <f t="array" ref="M1997">VLOOKUP($J1997,'Product_Dim (2)'!$A$2:$G$101,{6},FALSE)</f>
        <v>201.41</v>
      </c>
      <c r="N1997">
        <f>VLOOKUP($J1997,'Product_Dim (2)'!$A$2:$G$101,7,FALSE)</f>
        <v>146</v>
      </c>
      <c r="O1997" t="s">
        <v>1796</v>
      </c>
      <c r="P1997" t="str">
        <f>VLOOKUP($O1997,'Store_Dim (2)'!$A$2:$E$21,2,FALSE)</f>
        <v>Mann-Austin</v>
      </c>
      <c r="Q1997" t="str">
        <f>VLOOKUP(Table6[[#This Row],[Store_ID]],Table4[],3,FALSE)</f>
        <v>East</v>
      </c>
      <c r="R1997" t="str">
        <f>VLOOKUP(Table6[[#This Row],[Store_ID]],Table4[],4,FALSE)</f>
        <v>Vasquezborough</v>
      </c>
      <c r="S1997" t="str">
        <f>VLOOKUP(Table6[[#This Row],[Store_ID]],Table4[],5,FALSE)</f>
        <v>Online</v>
      </c>
      <c r="T1997">
        <v>3</v>
      </c>
      <c r="U1997" s="6">
        <v>112.77</v>
      </c>
      <c r="V1997" s="10">
        <v>0.19</v>
      </c>
      <c r="W1997" t="s">
        <v>1807</v>
      </c>
      <c r="X1997" s="6">
        <v>274.03109999999998</v>
      </c>
      <c r="AE1997"/>
    </row>
    <row r="1998" spans="1:31" x14ac:dyDescent="0.25">
      <c r="A1998" t="s">
        <v>3805</v>
      </c>
      <c r="B1998" t="str">
        <f>VLOOKUP(Table6[[#This Row],[Customer_ID]],Table1[[Customer_ID]:[Name]],2,FALSE)</f>
        <v>Cynthia Morris</v>
      </c>
      <c r="C1998" t="str">
        <f>VLOOKUP(Table6[[#This Row],[Customer_ID]],Table1[[Customer_ID]:[City]],5,FALSE)</f>
        <v>Hessmouth</v>
      </c>
      <c r="D1998">
        <f>VLOOKUP(Table6[[#This Row],[Customer_ID]],Table1[],3,FALSE)</f>
        <v>18</v>
      </c>
      <c r="E1998" t="str">
        <f>VLOOKUP(Table6[[#This Row],[Customer_ID]],Table1[],4,FALSE)</f>
        <v>Female</v>
      </c>
      <c r="F1998" t="str">
        <f>VLOOKUP(Table6[[#This Row],[Customer_ID]],Table1[],6,FALSE)</f>
        <v>Arizona</v>
      </c>
      <c r="G1998" t="str">
        <f>VLOOKUP(Table6[[#This Row],[Customer_ID]],Table1[],8,FALSE)</f>
        <v>Silver</v>
      </c>
      <c r="H1998" t="s">
        <v>533</v>
      </c>
      <c r="I1998" s="16">
        <v>45773</v>
      </c>
      <c r="J1998" t="s">
        <v>1601</v>
      </c>
      <c r="K1998" t="str">
        <f>VLOOKUP($J1998,'Product_Dim (2)'!$A$2:$G$101,{3,4,5,6},FALSE)</f>
        <v>Home</v>
      </c>
      <c r="L1998" t="str">
        <f>VLOOKUP($J1998,'Product_Dim (2)'!$A$2:$G$101,{4,5,6},FALSE)</f>
        <v>Lighting</v>
      </c>
      <c r="M1998" s="6">
        <f t="array" ref="M1998">VLOOKUP($J1998,'Product_Dim (2)'!$A$2:$G$101,{6},FALSE)</f>
        <v>382.22</v>
      </c>
      <c r="N1998">
        <f>VLOOKUP($J1998,'Product_Dim (2)'!$A$2:$G$101,7,FALSE)</f>
        <v>329</v>
      </c>
      <c r="O1998" t="s">
        <v>1765</v>
      </c>
      <c r="P1998" t="str">
        <f>VLOOKUP($O1998,'Store_Dim (2)'!$A$2:$E$21,2,FALSE)</f>
        <v>Bean, Jones and Park</v>
      </c>
      <c r="Q1998" t="str">
        <f>VLOOKUP(Table6[[#This Row],[Store_ID]],Table4[],3,FALSE)</f>
        <v>West</v>
      </c>
      <c r="R1998" t="str">
        <f>VLOOKUP(Table6[[#This Row],[Store_ID]],Table4[],4,FALSE)</f>
        <v>Thompsonborough</v>
      </c>
      <c r="S1998" t="str">
        <f>VLOOKUP(Table6[[#This Row],[Store_ID]],Table4[],5,FALSE)</f>
        <v>Online</v>
      </c>
      <c r="T1998">
        <v>3</v>
      </c>
      <c r="U1998" s="6">
        <v>875.99</v>
      </c>
      <c r="V1998" s="10">
        <v>0.09</v>
      </c>
      <c r="W1998" t="s">
        <v>1809</v>
      </c>
      <c r="X1998" s="6">
        <v>2391.4526999999998</v>
      </c>
      <c r="AE1998"/>
    </row>
    <row r="1999" spans="1:31" x14ac:dyDescent="0.25">
      <c r="A1999" t="s">
        <v>3806</v>
      </c>
      <c r="B1999" t="str">
        <f>VLOOKUP(Table6[[#This Row],[Customer_ID]],Table1[[Customer_ID]:[Name]],2,FALSE)</f>
        <v>Susan Mcdonald</v>
      </c>
      <c r="C1999" t="str">
        <f>VLOOKUP(Table6[[#This Row],[Customer_ID]],Table1[[Customer_ID]:[City]],5,FALSE)</f>
        <v>East Ellen</v>
      </c>
      <c r="D1999">
        <f>VLOOKUP(Table6[[#This Row],[Customer_ID]],Table1[],3,FALSE)</f>
        <v>45</v>
      </c>
      <c r="E1999" t="str">
        <f>VLOOKUP(Table6[[#This Row],[Customer_ID]],Table1[],4,FALSE)</f>
        <v>Male</v>
      </c>
      <c r="F1999" t="str">
        <f>VLOOKUP(Table6[[#This Row],[Customer_ID]],Table1[],6,FALSE)</f>
        <v>Arkansas</v>
      </c>
      <c r="G1999" t="str">
        <f>VLOOKUP(Table6[[#This Row],[Customer_ID]],Table1[],8,FALSE)</f>
        <v>Silver</v>
      </c>
      <c r="H1999" t="s">
        <v>436</v>
      </c>
      <c r="I1999" s="16">
        <v>45460</v>
      </c>
      <c r="J1999" t="s">
        <v>1709</v>
      </c>
      <c r="K1999" t="str">
        <f>VLOOKUP($J1999,'Product_Dim (2)'!$A$2:$G$101,{3,4,5,6},FALSE)</f>
        <v>Beauty</v>
      </c>
      <c r="L1999" t="str">
        <f>VLOOKUP($J1999,'Product_Dim (2)'!$A$2:$G$101,{4,5,6},FALSE)</f>
        <v>Makeup</v>
      </c>
      <c r="M1999" s="6">
        <f t="array" ref="M1999">VLOOKUP($J1999,'Product_Dim (2)'!$A$2:$G$101,{6},FALSE)</f>
        <v>183.04</v>
      </c>
      <c r="N1999">
        <f>VLOOKUP($J1999,'Product_Dim (2)'!$A$2:$G$101,7,FALSE)</f>
        <v>457</v>
      </c>
      <c r="O1999" t="s">
        <v>1772</v>
      </c>
      <c r="P1999" t="str">
        <f>VLOOKUP($O1999,'Store_Dim (2)'!$A$2:$E$21,2,FALSE)</f>
        <v>Hill, Wagner and Ballard</v>
      </c>
      <c r="Q1999" t="str">
        <f>VLOOKUP(Table6[[#This Row],[Store_ID]],Table4[],3,FALSE)</f>
        <v>East</v>
      </c>
      <c r="R1999" t="str">
        <f>VLOOKUP(Table6[[#This Row],[Store_ID]],Table4[],4,FALSE)</f>
        <v>East Davidville</v>
      </c>
      <c r="S1999" t="str">
        <f>VLOOKUP(Table6[[#This Row],[Store_ID]],Table4[],5,FALSE)</f>
        <v>Online</v>
      </c>
      <c r="T1999">
        <v>2</v>
      </c>
      <c r="U1999" s="6">
        <v>685.31</v>
      </c>
      <c r="V1999" s="10">
        <v>0.26</v>
      </c>
      <c r="W1999" t="s">
        <v>1809</v>
      </c>
      <c r="X1999" s="6">
        <v>1014.2588</v>
      </c>
      <c r="AE1999"/>
    </row>
    <row r="2000" spans="1:31" x14ac:dyDescent="0.25">
      <c r="A2000" t="s">
        <v>3807</v>
      </c>
      <c r="B2000" t="str">
        <f>VLOOKUP(Table6[[#This Row],[Customer_ID]],Table1[[Customer_ID]:[Name]],2,FALSE)</f>
        <v>Debra Liu</v>
      </c>
      <c r="C2000" t="str">
        <f>VLOOKUP(Table6[[#This Row],[Customer_ID]],Table1[[Customer_ID]:[City]],5,FALSE)</f>
        <v>South Timtown</v>
      </c>
      <c r="D2000">
        <f>VLOOKUP(Table6[[#This Row],[Customer_ID]],Table1[],3,FALSE)</f>
        <v>55</v>
      </c>
      <c r="E2000" t="str">
        <f>VLOOKUP(Table6[[#This Row],[Customer_ID]],Table1[],4,FALSE)</f>
        <v>Male</v>
      </c>
      <c r="F2000" t="str">
        <f>VLOOKUP(Table6[[#This Row],[Customer_ID]],Table1[],6,FALSE)</f>
        <v>Minnesota</v>
      </c>
      <c r="G2000" t="str">
        <f>VLOOKUP(Table6[[#This Row],[Customer_ID]],Table1[],8,FALSE)</f>
        <v>Bronze</v>
      </c>
      <c r="H2000" t="s">
        <v>195</v>
      </c>
      <c r="I2000" s="16">
        <v>45607</v>
      </c>
      <c r="J2000" t="s">
        <v>1653</v>
      </c>
      <c r="K2000" t="str">
        <f>VLOOKUP($J2000,'Product_Dim (2)'!$A$2:$G$101,{3,4,5,6},FALSE)</f>
        <v>Sports</v>
      </c>
      <c r="L2000" t="str">
        <f>VLOOKUP($J2000,'Product_Dim (2)'!$A$2:$G$101,{4,5,6},FALSE)</f>
        <v>Equipment</v>
      </c>
      <c r="M2000" s="6">
        <f t="array" ref="M2000">VLOOKUP($J2000,'Product_Dim (2)'!$A$2:$G$101,{6},FALSE)</f>
        <v>103.45</v>
      </c>
      <c r="N2000">
        <f>VLOOKUP($J2000,'Product_Dim (2)'!$A$2:$G$101,7,FALSE)</f>
        <v>465</v>
      </c>
      <c r="O2000" t="s">
        <v>1775</v>
      </c>
      <c r="P2000" t="str">
        <f>VLOOKUP($O2000,'Store_Dim (2)'!$A$2:$E$21,2,FALSE)</f>
        <v>Aguirre-Keller</v>
      </c>
      <c r="Q2000" t="str">
        <f>VLOOKUP(Table6[[#This Row],[Store_ID]],Table4[],3,FALSE)</f>
        <v>South</v>
      </c>
      <c r="R2000" t="str">
        <f>VLOOKUP(Table6[[#This Row],[Store_ID]],Table4[],4,FALSE)</f>
        <v>Lake Michael</v>
      </c>
      <c r="S2000" t="str">
        <f>VLOOKUP(Table6[[#This Row],[Store_ID]],Table4[],5,FALSE)</f>
        <v>Online</v>
      </c>
      <c r="T2000">
        <v>3</v>
      </c>
      <c r="U2000" s="6">
        <v>945.37</v>
      </c>
      <c r="V2000" s="10">
        <v>0.05</v>
      </c>
      <c r="W2000" t="s">
        <v>1807</v>
      </c>
      <c r="X2000" s="6">
        <v>2694.3045000000002</v>
      </c>
      <c r="AE2000"/>
    </row>
    <row r="2001" spans="1:31" x14ac:dyDescent="0.25">
      <c r="A2001" t="s">
        <v>3808</v>
      </c>
      <c r="B2001" t="str">
        <f>VLOOKUP(Table6[[#This Row],[Customer_ID]],Table1[[Customer_ID]:[Name]],2,FALSE)</f>
        <v>Jonathan Steele</v>
      </c>
      <c r="C2001" t="str">
        <f>VLOOKUP(Table6[[#This Row],[Customer_ID]],Table1[[Customer_ID]:[City]],5,FALSE)</f>
        <v>Molinabury</v>
      </c>
      <c r="D2001">
        <f>VLOOKUP(Table6[[#This Row],[Customer_ID]],Table1[],3,FALSE)</f>
        <v>52</v>
      </c>
      <c r="E2001" t="str">
        <f>VLOOKUP(Table6[[#This Row],[Customer_ID]],Table1[],4,FALSE)</f>
        <v>Female</v>
      </c>
      <c r="F2001" t="str">
        <f>VLOOKUP(Table6[[#This Row],[Customer_ID]],Table1[],6,FALSE)</f>
        <v>Oregon</v>
      </c>
      <c r="G2001" t="str">
        <f>VLOOKUP(Table6[[#This Row],[Customer_ID]],Table1[],8,FALSE)</f>
        <v>Silver</v>
      </c>
      <c r="H2001" t="s">
        <v>100</v>
      </c>
      <c r="I2001" s="16">
        <v>45267</v>
      </c>
      <c r="J2001" t="s">
        <v>1683</v>
      </c>
      <c r="K2001" t="str">
        <f>VLOOKUP($J2001,'Product_Dim (2)'!$A$2:$G$101,{3,4,5,6},FALSE)</f>
        <v>Electronics</v>
      </c>
      <c r="L2001" t="str">
        <f>VLOOKUP($J2001,'Product_Dim (2)'!$A$2:$G$101,{4,5,6},FALSE)</f>
        <v>Computer</v>
      </c>
      <c r="M2001" s="6">
        <f t="array" ref="M2001">VLOOKUP($J2001,'Product_Dim (2)'!$A$2:$G$101,{6},FALSE)</f>
        <v>392.89</v>
      </c>
      <c r="N2001">
        <f>VLOOKUP($J2001,'Product_Dim (2)'!$A$2:$G$101,7,FALSE)</f>
        <v>320</v>
      </c>
      <c r="O2001" t="s">
        <v>1796</v>
      </c>
      <c r="P2001" t="str">
        <f>VLOOKUP($O2001,'Store_Dim (2)'!$A$2:$E$21,2,FALSE)</f>
        <v>Mann-Austin</v>
      </c>
      <c r="Q2001" t="str">
        <f>VLOOKUP(Table6[[#This Row],[Store_ID]],Table4[],3,FALSE)</f>
        <v>East</v>
      </c>
      <c r="R2001" t="str">
        <f>VLOOKUP(Table6[[#This Row],[Store_ID]],Table4[],4,FALSE)</f>
        <v>Vasquezborough</v>
      </c>
      <c r="S2001" t="str">
        <f>VLOOKUP(Table6[[#This Row],[Store_ID]],Table4[],5,FALSE)</f>
        <v>Online</v>
      </c>
      <c r="T2001">
        <v>3</v>
      </c>
      <c r="U2001" s="6">
        <v>68.45</v>
      </c>
      <c r="V2001" s="10">
        <v>0.17</v>
      </c>
      <c r="W2001" t="s">
        <v>1809</v>
      </c>
      <c r="X2001" s="6">
        <v>170.44049999999999</v>
      </c>
      <c r="AE2001"/>
    </row>
  </sheetData>
  <phoneticPr fontId="4"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BF92-5D54-468D-90BA-2FEF60632AA8}">
  <dimension ref="B3:G17"/>
  <sheetViews>
    <sheetView showGridLines="0" workbookViewId="0">
      <selection activeCell="N14" sqref="N14"/>
    </sheetView>
  </sheetViews>
  <sheetFormatPr defaultRowHeight="15" x14ac:dyDescent="0.25"/>
  <cols>
    <col min="2" max="2" width="17.140625" customWidth="1"/>
    <col min="7" max="7" width="15.140625" customWidth="1"/>
  </cols>
  <sheetData>
    <row r="3" spans="2:7" ht="15.75" thickBot="1" x14ac:dyDescent="0.3"/>
    <row r="4" spans="2:7" x14ac:dyDescent="0.25">
      <c r="B4" t="s">
        <v>3994</v>
      </c>
      <c r="G4" s="21">
        <f>COUNTA(Table6[Sales_ID])</f>
        <v>2000</v>
      </c>
    </row>
    <row r="5" spans="2:7" x14ac:dyDescent="0.25">
      <c r="B5" t="s">
        <v>3995</v>
      </c>
      <c r="G5" s="27">
        <f>SUM(Table6[Total_Amount])</f>
        <v>2174394.6983000007</v>
      </c>
    </row>
    <row r="6" spans="2:7" x14ac:dyDescent="0.25">
      <c r="B6" t="s">
        <v>3996</v>
      </c>
      <c r="G6" s="28">
        <f>AVERAGE(Table6[Total_Amount])</f>
        <v>1087.1973491500003</v>
      </c>
    </row>
    <row r="7" spans="2:7" x14ac:dyDescent="0.25">
      <c r="B7" t="s">
        <v>3997</v>
      </c>
      <c r="G7" s="22">
        <f>INT(AVERAGE(Table6[Quantity]))</f>
        <v>2</v>
      </c>
    </row>
    <row r="8" spans="2:7" x14ac:dyDescent="0.25">
      <c r="B8" t="s">
        <v>3998</v>
      </c>
      <c r="G8" s="24">
        <f>AVERAGE(Table6[Discount])</f>
        <v>0.14796000000000004</v>
      </c>
    </row>
    <row r="9" spans="2:7" x14ac:dyDescent="0.25">
      <c r="B9" t="s">
        <v>3999</v>
      </c>
      <c r="G9" s="22" t="str">
        <f>INDEX(Table6[Loyalty_level],_xlfn.MODE.MULT(MATCH(Table6[Loyalty_level],Table6[Loyalty_level],FALSE)))</f>
        <v>Platinum</v>
      </c>
    </row>
    <row r="10" spans="2:7" x14ac:dyDescent="0.25">
      <c r="B10" t="s">
        <v>4000</v>
      </c>
      <c r="G10" s="25">
        <f>SUMIF(Table6[Sex],"Male",Table6[Total_Amount])</f>
        <v>942950.46850000066</v>
      </c>
    </row>
    <row r="11" spans="2:7" x14ac:dyDescent="0.25">
      <c r="B11" t="s">
        <v>4001</v>
      </c>
      <c r="G11" s="25">
        <f>SUMIF(Table6[Sex],"Female",Table6[Total_Amount])</f>
        <v>1231444.2297999992</v>
      </c>
    </row>
    <row r="12" spans="2:7" x14ac:dyDescent="0.25">
      <c r="B12" t="s">
        <v>4002</v>
      </c>
      <c r="G12" s="22">
        <f>COUNTIF(Table6[Sex],"Female")</f>
        <v>1096</v>
      </c>
    </row>
    <row r="13" spans="2:7" x14ac:dyDescent="0.25">
      <c r="B13" t="s">
        <v>4003</v>
      </c>
      <c r="G13" s="22">
        <f>COUNTIF(Table6[Sex],"Male")</f>
        <v>904</v>
      </c>
    </row>
    <row r="14" spans="2:7" x14ac:dyDescent="0.25">
      <c r="B14" t="s">
        <v>4004</v>
      </c>
      <c r="D14" t="s">
        <v>4007</v>
      </c>
      <c r="G14" s="26">
        <f>SUMIF(Table6[State],"Indiana",Table6[Total_Amount])</f>
        <v>51827.029300000024</v>
      </c>
    </row>
    <row r="15" spans="2:7" x14ac:dyDescent="0.25">
      <c r="B15" t="s">
        <v>4005</v>
      </c>
      <c r="G15" s="22" t="str">
        <f>INDEX(Table6[Category],_xlfn.MODE.MULT(MATCH(Table6[Category],Table6[Category],0)))</f>
        <v>Sports</v>
      </c>
    </row>
    <row r="16" spans="2:7" x14ac:dyDescent="0.25">
      <c r="B16" t="s">
        <v>4006</v>
      </c>
      <c r="G16" s="22" t="str">
        <f>INDEX(Table6[City],_xlfn.MODE.MULT(MATCH(Table6[City],Table6[City],0)))</f>
        <v>Christopherland</v>
      </c>
    </row>
    <row r="17" spans="2:7" ht="15.75" thickBot="1" x14ac:dyDescent="0.3">
      <c r="B17" t="s">
        <v>4008</v>
      </c>
      <c r="G17" s="23">
        <f>SUM(Table6[Quantity])</f>
        <v>4964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758A-F48A-4ABC-96C3-1039419368D9}">
  <dimension ref="E5:N20"/>
  <sheetViews>
    <sheetView workbookViewId="0">
      <selection activeCell="C10" sqref="C10"/>
    </sheetView>
  </sheetViews>
  <sheetFormatPr defaultRowHeight="15" x14ac:dyDescent="0.25"/>
  <sheetData>
    <row r="5" spans="5:14" ht="15.75" thickBot="1" x14ac:dyDescent="0.3"/>
    <row r="6" spans="5:14" x14ac:dyDescent="0.25">
      <c r="E6" s="8" t="s">
        <v>1801</v>
      </c>
      <c r="F6" s="8"/>
      <c r="I6" s="8" t="s">
        <v>1805</v>
      </c>
      <c r="J6" s="8"/>
      <c r="M6" s="8" t="s">
        <v>1803</v>
      </c>
      <c r="N6" s="8"/>
    </row>
    <row r="8" spans="5:14" x14ac:dyDescent="0.25">
      <c r="E8" t="s">
        <v>3966</v>
      </c>
      <c r="F8">
        <v>2.4820000000000002</v>
      </c>
      <c r="I8" t="s">
        <v>3966</v>
      </c>
      <c r="J8">
        <v>1087.1973491500003</v>
      </c>
      <c r="M8" t="s">
        <v>3966</v>
      </c>
      <c r="N8">
        <v>0.14796000000000004</v>
      </c>
    </row>
    <row r="9" spans="5:14" x14ac:dyDescent="0.25">
      <c r="E9" t="s">
        <v>3967</v>
      </c>
      <c r="F9">
        <v>2.4852501351206202E-2</v>
      </c>
      <c r="I9" t="s">
        <v>3967</v>
      </c>
      <c r="J9">
        <v>18.327237195560887</v>
      </c>
      <c r="M9" t="s">
        <v>3967</v>
      </c>
      <c r="N9">
        <v>1.9598570661810695E-3</v>
      </c>
    </row>
    <row r="10" spans="5:14" x14ac:dyDescent="0.25">
      <c r="E10" t="s">
        <v>3968</v>
      </c>
      <c r="F10">
        <v>2</v>
      </c>
      <c r="I10" t="s">
        <v>3968</v>
      </c>
      <c r="J10">
        <v>868.71820000000002</v>
      </c>
      <c r="M10" t="s">
        <v>3968</v>
      </c>
      <c r="N10">
        <v>0.14000000000000001</v>
      </c>
    </row>
    <row r="11" spans="5:14" x14ac:dyDescent="0.25">
      <c r="E11" t="s">
        <v>3969</v>
      </c>
      <c r="F11">
        <v>2</v>
      </c>
      <c r="I11" t="s">
        <v>3969</v>
      </c>
      <c r="J11" t="e">
        <v>#N/A</v>
      </c>
      <c r="M11" t="s">
        <v>3969</v>
      </c>
      <c r="N11">
        <v>0.1</v>
      </c>
    </row>
    <row r="12" spans="5:14" x14ac:dyDescent="0.25">
      <c r="E12" t="s">
        <v>3970</v>
      </c>
      <c r="F12">
        <v>1.1114376486440489</v>
      </c>
      <c r="I12" t="s">
        <v>3970</v>
      </c>
      <c r="J12">
        <v>819.61896418073502</v>
      </c>
      <c r="M12" t="s">
        <v>3970</v>
      </c>
      <c r="N12">
        <v>8.7647472523283518E-2</v>
      </c>
    </row>
    <row r="13" spans="5:14" x14ac:dyDescent="0.25">
      <c r="E13" t="s">
        <v>3971</v>
      </c>
      <c r="F13">
        <v>1.2352936468234121</v>
      </c>
      <c r="I13" t="s">
        <v>3971</v>
      </c>
      <c r="J13">
        <v>671775.24644470098</v>
      </c>
      <c r="M13" t="s">
        <v>3971</v>
      </c>
      <c r="N13">
        <v>7.6820794397197403E-3</v>
      </c>
    </row>
    <row r="14" spans="5:14" x14ac:dyDescent="0.25">
      <c r="E14" t="s">
        <v>3972</v>
      </c>
      <c r="F14">
        <v>-1.3441226340505921</v>
      </c>
      <c r="I14" t="s">
        <v>3972</v>
      </c>
      <c r="J14">
        <v>4.5826153354484145E-2</v>
      </c>
      <c r="M14" t="s">
        <v>3972</v>
      </c>
      <c r="N14">
        <v>-1.2080239905876557</v>
      </c>
    </row>
    <row r="15" spans="5:14" x14ac:dyDescent="0.25">
      <c r="E15" t="s">
        <v>3973</v>
      </c>
      <c r="F15">
        <v>2.2378357176843708E-2</v>
      </c>
      <c r="I15" t="s">
        <v>3973</v>
      </c>
      <c r="J15">
        <v>0.87904703968681508</v>
      </c>
      <c r="M15" t="s">
        <v>3973</v>
      </c>
      <c r="N15">
        <v>6.2951034707763115E-2</v>
      </c>
    </row>
    <row r="16" spans="5:14" x14ac:dyDescent="0.25">
      <c r="E16" t="s">
        <v>3974</v>
      </c>
      <c r="F16">
        <v>3</v>
      </c>
      <c r="I16" t="s">
        <v>3974</v>
      </c>
      <c r="J16">
        <v>3889.7838000000002</v>
      </c>
      <c r="M16" t="s">
        <v>3974</v>
      </c>
      <c r="N16">
        <v>0.3</v>
      </c>
    </row>
    <row r="17" spans="5:14" x14ac:dyDescent="0.25">
      <c r="E17" t="s">
        <v>3975</v>
      </c>
      <c r="F17">
        <v>1</v>
      </c>
      <c r="I17" t="s">
        <v>3975</v>
      </c>
      <c r="J17">
        <v>18.459</v>
      </c>
      <c r="M17" t="s">
        <v>3975</v>
      </c>
      <c r="N17">
        <v>0</v>
      </c>
    </row>
    <row r="18" spans="5:14" x14ac:dyDescent="0.25">
      <c r="E18" t="s">
        <v>3976</v>
      </c>
      <c r="F18">
        <v>4</v>
      </c>
      <c r="I18" t="s">
        <v>3976</v>
      </c>
      <c r="J18">
        <v>3908.2428</v>
      </c>
      <c r="M18" t="s">
        <v>3976</v>
      </c>
      <c r="N18">
        <v>0.3</v>
      </c>
    </row>
    <row r="19" spans="5:14" x14ac:dyDescent="0.25">
      <c r="E19" t="s">
        <v>3977</v>
      </c>
      <c r="F19">
        <v>4964</v>
      </c>
      <c r="I19" t="s">
        <v>3977</v>
      </c>
      <c r="J19">
        <v>2174394.6983000007</v>
      </c>
      <c r="M19" t="s">
        <v>3977</v>
      </c>
      <c r="N19">
        <v>295.92000000000007</v>
      </c>
    </row>
    <row r="20" spans="5:14" ht="15.75" thickBot="1" x14ac:dyDescent="0.3">
      <c r="E20" s="7" t="s">
        <v>3978</v>
      </c>
      <c r="F20" s="7">
        <v>2000</v>
      </c>
      <c r="I20" s="7" t="s">
        <v>3978</v>
      </c>
      <c r="J20" s="7">
        <v>2000</v>
      </c>
      <c r="M20" s="7" t="s">
        <v>3978</v>
      </c>
      <c r="N20" s="7">
        <v>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K11" sqref="K11"/>
    </sheetView>
  </sheetViews>
  <sheetFormatPr defaultRowHeight="15" x14ac:dyDescent="0.25"/>
  <cols>
    <col min="1" max="1" width="14.5703125" customWidth="1"/>
    <col min="2" max="2" width="19.42578125" customWidth="1"/>
    <col min="3" max="3" width="9" bestFit="1" customWidth="1"/>
    <col min="4" max="4" width="12.28515625" bestFit="1" customWidth="1"/>
    <col min="5" max="5" width="22.42578125" bestFit="1" customWidth="1"/>
    <col min="6" max="6" width="24.28515625" customWidth="1"/>
    <col min="7" max="7" width="15.28515625" bestFit="1" customWidth="1"/>
    <col min="8" max="8" width="16.140625" customWidth="1"/>
    <col min="9" max="9" width="17.7109375" bestFit="1" customWidth="1"/>
  </cols>
  <sheetData>
    <row r="1" spans="1:11" x14ac:dyDescent="0.25">
      <c r="A1" s="3" t="s">
        <v>0</v>
      </c>
      <c r="B1" s="4" t="s">
        <v>1</v>
      </c>
      <c r="C1" s="3" t="s">
        <v>2</v>
      </c>
      <c r="D1" s="3" t="s">
        <v>3</v>
      </c>
      <c r="E1" s="3" t="s">
        <v>4</v>
      </c>
      <c r="F1" s="3" t="s">
        <v>5</v>
      </c>
      <c r="G1" s="3" t="s">
        <v>6</v>
      </c>
      <c r="H1" s="3" t="s">
        <v>7</v>
      </c>
    </row>
    <row r="2" spans="1:11" x14ac:dyDescent="0.25">
      <c r="A2" t="s">
        <v>1004</v>
      </c>
      <c r="B2" t="s">
        <v>1005</v>
      </c>
      <c r="C2">
        <v>54</v>
      </c>
      <c r="D2" t="s">
        <v>9</v>
      </c>
      <c r="E2" t="s">
        <v>1006</v>
      </c>
      <c r="F2" t="s">
        <v>838</v>
      </c>
      <c r="G2" t="s">
        <v>12</v>
      </c>
      <c r="H2" t="s">
        <v>26</v>
      </c>
    </row>
    <row r="3" spans="1:11" x14ac:dyDescent="0.25">
      <c r="A3" t="s">
        <v>1370</v>
      </c>
      <c r="B3" t="s">
        <v>1371</v>
      </c>
      <c r="C3">
        <v>64</v>
      </c>
      <c r="D3" t="s">
        <v>16</v>
      </c>
      <c r="E3" t="s">
        <v>1372</v>
      </c>
      <c r="F3" t="s">
        <v>838</v>
      </c>
      <c r="G3" t="s">
        <v>12</v>
      </c>
      <c r="H3" t="s">
        <v>26</v>
      </c>
    </row>
    <row r="4" spans="1:11" x14ac:dyDescent="0.25">
      <c r="A4" t="s">
        <v>835</v>
      </c>
      <c r="B4" t="s">
        <v>836</v>
      </c>
      <c r="C4">
        <v>25</v>
      </c>
      <c r="D4" t="s">
        <v>9</v>
      </c>
      <c r="E4" t="s">
        <v>837</v>
      </c>
      <c r="F4" t="s">
        <v>838</v>
      </c>
      <c r="G4" t="s">
        <v>12</v>
      </c>
      <c r="H4" t="s">
        <v>13</v>
      </c>
    </row>
    <row r="5" spans="1:11" x14ac:dyDescent="0.25">
      <c r="A5" t="s">
        <v>1258</v>
      </c>
      <c r="B5" t="s">
        <v>1259</v>
      </c>
      <c r="C5">
        <v>55</v>
      </c>
      <c r="D5" t="s">
        <v>9</v>
      </c>
      <c r="E5" t="s">
        <v>1260</v>
      </c>
      <c r="F5" t="s">
        <v>838</v>
      </c>
      <c r="G5" t="s">
        <v>12</v>
      </c>
      <c r="H5" t="s">
        <v>13</v>
      </c>
    </row>
    <row r="6" spans="1:11" x14ac:dyDescent="0.25">
      <c r="A6" t="s">
        <v>1358</v>
      </c>
      <c r="B6" t="s">
        <v>1359</v>
      </c>
      <c r="C6">
        <v>19</v>
      </c>
      <c r="D6" t="s">
        <v>9</v>
      </c>
      <c r="E6" t="s">
        <v>1360</v>
      </c>
      <c r="F6" t="s">
        <v>838</v>
      </c>
      <c r="G6" t="s">
        <v>12</v>
      </c>
      <c r="H6" t="s">
        <v>13</v>
      </c>
    </row>
    <row r="7" spans="1:11" x14ac:dyDescent="0.25">
      <c r="A7" t="s">
        <v>891</v>
      </c>
      <c r="B7" t="s">
        <v>892</v>
      </c>
      <c r="C7">
        <v>54</v>
      </c>
      <c r="D7" t="s">
        <v>16</v>
      </c>
      <c r="E7" t="s">
        <v>893</v>
      </c>
      <c r="F7" t="s">
        <v>838</v>
      </c>
      <c r="G7" t="s">
        <v>12</v>
      </c>
      <c r="H7" t="s">
        <v>31</v>
      </c>
    </row>
    <row r="8" spans="1:11" x14ac:dyDescent="0.25">
      <c r="A8" t="s">
        <v>494</v>
      </c>
      <c r="B8" t="s">
        <v>495</v>
      </c>
      <c r="C8">
        <v>42</v>
      </c>
      <c r="D8" t="s">
        <v>16</v>
      </c>
      <c r="E8" t="s">
        <v>496</v>
      </c>
      <c r="F8" t="s">
        <v>319</v>
      </c>
      <c r="G8" t="s">
        <v>12</v>
      </c>
      <c r="H8" t="s">
        <v>26</v>
      </c>
    </row>
    <row r="9" spans="1:11" x14ac:dyDescent="0.25">
      <c r="A9" t="s">
        <v>803</v>
      </c>
      <c r="B9" t="s">
        <v>3949</v>
      </c>
      <c r="C9">
        <v>32</v>
      </c>
      <c r="D9" t="s">
        <v>9</v>
      </c>
      <c r="E9" t="s">
        <v>804</v>
      </c>
      <c r="F9" t="s">
        <v>319</v>
      </c>
      <c r="G9" t="s">
        <v>12</v>
      </c>
      <c r="H9" t="s">
        <v>26</v>
      </c>
    </row>
    <row r="10" spans="1:11" x14ac:dyDescent="0.25">
      <c r="A10" t="s">
        <v>1012</v>
      </c>
      <c r="B10" t="s">
        <v>1013</v>
      </c>
      <c r="C10">
        <v>60</v>
      </c>
      <c r="D10" t="s">
        <v>9</v>
      </c>
      <c r="E10" t="s">
        <v>1014</v>
      </c>
      <c r="F10" t="s">
        <v>319</v>
      </c>
      <c r="G10" t="s">
        <v>12</v>
      </c>
      <c r="H10" t="s">
        <v>26</v>
      </c>
    </row>
    <row r="11" spans="1:11" x14ac:dyDescent="0.25">
      <c r="A11" t="s">
        <v>1442</v>
      </c>
      <c r="B11" t="s">
        <v>1443</v>
      </c>
      <c r="C11">
        <v>53</v>
      </c>
      <c r="D11" t="s">
        <v>9</v>
      </c>
      <c r="E11" t="s">
        <v>1444</v>
      </c>
      <c r="F11" t="s">
        <v>319</v>
      </c>
      <c r="G11" t="s">
        <v>12</v>
      </c>
      <c r="H11" t="s">
        <v>26</v>
      </c>
      <c r="J11" t="s">
        <v>3961</v>
      </c>
      <c r="K11" t="str">
        <f>INDEX(Table1[Loyalty_Level],_xlfn.MODE.MULT(MATCH(Table1[Loyalty_Level],Table1[Loyalty_Level],0)))</f>
        <v>Platinum</v>
      </c>
    </row>
    <row r="12" spans="1:11" x14ac:dyDescent="0.25">
      <c r="A12" t="s">
        <v>1249</v>
      </c>
      <c r="B12" t="s">
        <v>1250</v>
      </c>
      <c r="C12">
        <v>23</v>
      </c>
      <c r="D12" t="s">
        <v>16</v>
      </c>
      <c r="E12" t="s">
        <v>1251</v>
      </c>
      <c r="F12" t="s">
        <v>319</v>
      </c>
      <c r="G12" t="s">
        <v>12</v>
      </c>
      <c r="H12" t="s">
        <v>13</v>
      </c>
    </row>
    <row r="13" spans="1:11" x14ac:dyDescent="0.25">
      <c r="A13" t="s">
        <v>316</v>
      </c>
      <c r="B13" t="s">
        <v>317</v>
      </c>
      <c r="C13">
        <v>43</v>
      </c>
      <c r="D13" t="s">
        <v>9</v>
      </c>
      <c r="E13" t="s">
        <v>318</v>
      </c>
      <c r="F13" t="s">
        <v>319</v>
      </c>
      <c r="G13" t="s">
        <v>12</v>
      </c>
      <c r="H13" t="s">
        <v>19</v>
      </c>
    </row>
    <row r="14" spans="1:11" x14ac:dyDescent="0.25">
      <c r="A14" t="s">
        <v>1278</v>
      </c>
      <c r="B14" t="s">
        <v>1279</v>
      </c>
      <c r="C14">
        <v>46</v>
      </c>
      <c r="D14" t="s">
        <v>9</v>
      </c>
      <c r="E14" t="s">
        <v>1280</v>
      </c>
      <c r="F14" t="s">
        <v>319</v>
      </c>
      <c r="G14" t="s">
        <v>12</v>
      </c>
      <c r="H14" t="s">
        <v>19</v>
      </c>
    </row>
    <row r="15" spans="1:11" x14ac:dyDescent="0.25">
      <c r="A15" t="s">
        <v>1092</v>
      </c>
      <c r="B15" t="s">
        <v>1093</v>
      </c>
      <c r="C15">
        <v>52</v>
      </c>
      <c r="D15" t="s">
        <v>16</v>
      </c>
      <c r="E15" t="s">
        <v>1094</v>
      </c>
      <c r="F15" t="s">
        <v>319</v>
      </c>
      <c r="G15" t="s">
        <v>12</v>
      </c>
      <c r="H15" t="s">
        <v>31</v>
      </c>
    </row>
    <row r="16" spans="1:11" x14ac:dyDescent="0.25">
      <c r="A16" t="s">
        <v>1349</v>
      </c>
      <c r="B16" t="s">
        <v>1350</v>
      </c>
      <c r="C16">
        <v>31</v>
      </c>
      <c r="D16" t="s">
        <v>9</v>
      </c>
      <c r="E16" t="s">
        <v>1351</v>
      </c>
      <c r="F16" t="s">
        <v>319</v>
      </c>
      <c r="G16" t="s">
        <v>12</v>
      </c>
      <c r="H16" t="s">
        <v>31</v>
      </c>
    </row>
    <row r="17" spans="1:8" x14ac:dyDescent="0.25">
      <c r="A17" t="s">
        <v>40</v>
      </c>
      <c r="B17" t="s">
        <v>41</v>
      </c>
      <c r="C17">
        <v>29</v>
      </c>
      <c r="D17" t="s">
        <v>16</v>
      </c>
      <c r="E17" t="s">
        <v>42</v>
      </c>
      <c r="F17" t="s">
        <v>43</v>
      </c>
      <c r="G17" t="s">
        <v>12</v>
      </c>
      <c r="H17" t="s">
        <v>26</v>
      </c>
    </row>
    <row r="18" spans="1:8" x14ac:dyDescent="0.25">
      <c r="A18" t="s">
        <v>565</v>
      </c>
      <c r="B18" t="s">
        <v>566</v>
      </c>
      <c r="C18">
        <v>41</v>
      </c>
      <c r="D18" t="s">
        <v>16</v>
      </c>
      <c r="E18" t="s">
        <v>567</v>
      </c>
      <c r="F18" t="s">
        <v>43</v>
      </c>
      <c r="G18" t="s">
        <v>12</v>
      </c>
      <c r="H18" t="s">
        <v>26</v>
      </c>
    </row>
    <row r="19" spans="1:8" x14ac:dyDescent="0.25">
      <c r="A19" t="s">
        <v>928</v>
      </c>
      <c r="B19" t="s">
        <v>929</v>
      </c>
      <c r="C19">
        <v>28</v>
      </c>
      <c r="D19" t="s">
        <v>16</v>
      </c>
      <c r="E19" t="s">
        <v>294</v>
      </c>
      <c r="F19" t="s">
        <v>43</v>
      </c>
      <c r="G19" t="s">
        <v>12</v>
      </c>
      <c r="H19" t="s">
        <v>26</v>
      </c>
    </row>
    <row r="20" spans="1:8" x14ac:dyDescent="0.25">
      <c r="A20" t="s">
        <v>1458</v>
      </c>
      <c r="B20" t="s">
        <v>1459</v>
      </c>
      <c r="C20">
        <v>40</v>
      </c>
      <c r="D20" t="s">
        <v>9</v>
      </c>
      <c r="E20" t="s">
        <v>1460</v>
      </c>
      <c r="F20" t="s">
        <v>43</v>
      </c>
      <c r="G20" t="s">
        <v>12</v>
      </c>
      <c r="H20" t="s">
        <v>26</v>
      </c>
    </row>
    <row r="21" spans="1:8" x14ac:dyDescent="0.25">
      <c r="A21" t="s">
        <v>192</v>
      </c>
      <c r="B21" t="s">
        <v>193</v>
      </c>
      <c r="C21">
        <v>23</v>
      </c>
      <c r="D21" t="s">
        <v>16</v>
      </c>
      <c r="E21" t="s">
        <v>194</v>
      </c>
      <c r="F21" t="s">
        <v>43</v>
      </c>
      <c r="G21" t="s">
        <v>12</v>
      </c>
      <c r="H21" t="s">
        <v>13</v>
      </c>
    </row>
    <row r="22" spans="1:8" x14ac:dyDescent="0.25">
      <c r="A22" t="s">
        <v>758</v>
      </c>
      <c r="B22" t="s">
        <v>759</v>
      </c>
      <c r="C22">
        <v>40</v>
      </c>
      <c r="D22" t="s">
        <v>9</v>
      </c>
      <c r="E22" t="s">
        <v>760</v>
      </c>
      <c r="F22" t="s">
        <v>43</v>
      </c>
      <c r="G22" t="s">
        <v>12</v>
      </c>
      <c r="H22" t="s">
        <v>19</v>
      </c>
    </row>
    <row r="23" spans="1:8" x14ac:dyDescent="0.25">
      <c r="A23" t="s">
        <v>265</v>
      </c>
      <c r="B23" t="s">
        <v>266</v>
      </c>
      <c r="C23">
        <v>56</v>
      </c>
      <c r="D23" t="s">
        <v>16</v>
      </c>
      <c r="E23" t="s">
        <v>267</v>
      </c>
      <c r="F23" t="s">
        <v>43</v>
      </c>
      <c r="G23" t="s">
        <v>12</v>
      </c>
      <c r="H23" t="s">
        <v>31</v>
      </c>
    </row>
    <row r="24" spans="1:8" x14ac:dyDescent="0.25">
      <c r="A24" t="s">
        <v>379</v>
      </c>
      <c r="B24" t="s">
        <v>380</v>
      </c>
      <c r="C24">
        <v>27</v>
      </c>
      <c r="D24" t="s">
        <v>9</v>
      </c>
      <c r="E24" t="s">
        <v>381</v>
      </c>
      <c r="F24" t="s">
        <v>43</v>
      </c>
      <c r="G24" t="s">
        <v>12</v>
      </c>
      <c r="H24" t="s">
        <v>31</v>
      </c>
    </row>
    <row r="25" spans="1:8" x14ac:dyDescent="0.25">
      <c r="A25" t="s">
        <v>743</v>
      </c>
      <c r="B25" t="s">
        <v>744</v>
      </c>
      <c r="C25">
        <v>59</v>
      </c>
      <c r="D25" t="s">
        <v>9</v>
      </c>
      <c r="E25" t="s">
        <v>745</v>
      </c>
      <c r="F25" t="s">
        <v>43</v>
      </c>
      <c r="G25" t="s">
        <v>12</v>
      </c>
      <c r="H25" t="s">
        <v>31</v>
      </c>
    </row>
    <row r="26" spans="1:8" x14ac:dyDescent="0.25">
      <c r="A26" t="s">
        <v>1409</v>
      </c>
      <c r="B26" t="s">
        <v>1410</v>
      </c>
      <c r="C26">
        <v>34</v>
      </c>
      <c r="D26" t="s">
        <v>16</v>
      </c>
      <c r="E26" t="s">
        <v>1411</v>
      </c>
      <c r="F26" t="s">
        <v>43</v>
      </c>
      <c r="G26" t="s">
        <v>12</v>
      </c>
      <c r="H26" t="s">
        <v>31</v>
      </c>
    </row>
    <row r="27" spans="1:8" x14ac:dyDescent="0.25">
      <c r="A27" t="s">
        <v>453</v>
      </c>
      <c r="B27" t="s">
        <v>454</v>
      </c>
      <c r="C27">
        <v>54</v>
      </c>
      <c r="D27" t="s">
        <v>9</v>
      </c>
      <c r="E27" t="s">
        <v>455</v>
      </c>
      <c r="F27" t="s">
        <v>74</v>
      </c>
      <c r="G27" t="s">
        <v>12</v>
      </c>
      <c r="H27" t="s">
        <v>13</v>
      </c>
    </row>
    <row r="28" spans="1:8" x14ac:dyDescent="0.25">
      <c r="A28" t="s">
        <v>1100</v>
      </c>
      <c r="B28" t="s">
        <v>1101</v>
      </c>
      <c r="C28">
        <v>20</v>
      </c>
      <c r="D28" t="s">
        <v>9</v>
      </c>
      <c r="E28" t="s">
        <v>1102</v>
      </c>
      <c r="F28" t="s">
        <v>74</v>
      </c>
      <c r="G28" t="s">
        <v>12</v>
      </c>
      <c r="H28" t="s">
        <v>13</v>
      </c>
    </row>
    <row r="29" spans="1:8" x14ac:dyDescent="0.25">
      <c r="A29" t="s">
        <v>71</v>
      </c>
      <c r="B29" t="s">
        <v>72</v>
      </c>
      <c r="C29">
        <v>49</v>
      </c>
      <c r="D29" t="s">
        <v>16</v>
      </c>
      <c r="E29" t="s">
        <v>73</v>
      </c>
      <c r="F29" t="s">
        <v>74</v>
      </c>
      <c r="G29" t="s">
        <v>12</v>
      </c>
      <c r="H29" t="s">
        <v>19</v>
      </c>
    </row>
    <row r="30" spans="1:8" x14ac:dyDescent="0.25">
      <c r="A30" t="s">
        <v>403</v>
      </c>
      <c r="B30" t="s">
        <v>404</v>
      </c>
      <c r="C30">
        <v>21</v>
      </c>
      <c r="D30" t="s">
        <v>16</v>
      </c>
      <c r="E30" t="s">
        <v>405</v>
      </c>
      <c r="F30" t="s">
        <v>74</v>
      </c>
      <c r="G30" t="s">
        <v>12</v>
      </c>
      <c r="H30" t="s">
        <v>19</v>
      </c>
    </row>
    <row r="31" spans="1:8" x14ac:dyDescent="0.25">
      <c r="A31" t="s">
        <v>684</v>
      </c>
      <c r="B31" t="s">
        <v>685</v>
      </c>
      <c r="C31">
        <v>63</v>
      </c>
      <c r="D31" t="s">
        <v>16</v>
      </c>
      <c r="E31" t="s">
        <v>686</v>
      </c>
      <c r="F31" t="s">
        <v>74</v>
      </c>
      <c r="G31" t="s">
        <v>12</v>
      </c>
      <c r="H31" t="s">
        <v>19</v>
      </c>
    </row>
    <row r="32" spans="1:8" x14ac:dyDescent="0.25">
      <c r="A32" t="s">
        <v>953</v>
      </c>
      <c r="B32" t="s">
        <v>954</v>
      </c>
      <c r="C32">
        <v>64</v>
      </c>
      <c r="D32" t="s">
        <v>9</v>
      </c>
      <c r="E32" t="s">
        <v>955</v>
      </c>
      <c r="F32" t="s">
        <v>74</v>
      </c>
      <c r="G32" t="s">
        <v>12</v>
      </c>
      <c r="H32" t="s">
        <v>19</v>
      </c>
    </row>
    <row r="33" spans="1:8" x14ac:dyDescent="0.25">
      <c r="A33" t="s">
        <v>1292</v>
      </c>
      <c r="B33" t="s">
        <v>1293</v>
      </c>
      <c r="C33">
        <v>45</v>
      </c>
      <c r="D33" t="s">
        <v>16</v>
      </c>
      <c r="E33" t="s">
        <v>1294</v>
      </c>
      <c r="F33" t="s">
        <v>74</v>
      </c>
      <c r="G33" t="s">
        <v>12</v>
      </c>
      <c r="H33" t="s">
        <v>19</v>
      </c>
    </row>
    <row r="34" spans="1:8" x14ac:dyDescent="0.25">
      <c r="A34" t="s">
        <v>1415</v>
      </c>
      <c r="B34" t="s">
        <v>1416</v>
      </c>
      <c r="C34">
        <v>45</v>
      </c>
      <c r="D34" t="s">
        <v>16</v>
      </c>
      <c r="E34" t="s">
        <v>1417</v>
      </c>
      <c r="F34" t="s">
        <v>74</v>
      </c>
      <c r="G34" t="s">
        <v>12</v>
      </c>
      <c r="H34" t="s">
        <v>19</v>
      </c>
    </row>
    <row r="35" spans="1:8" x14ac:dyDescent="0.25">
      <c r="A35" t="s">
        <v>980</v>
      </c>
      <c r="B35" t="s">
        <v>981</v>
      </c>
      <c r="C35">
        <v>53</v>
      </c>
      <c r="D35" t="s">
        <v>16</v>
      </c>
      <c r="E35" t="s">
        <v>982</v>
      </c>
      <c r="F35" t="s">
        <v>74</v>
      </c>
      <c r="G35" t="s">
        <v>12</v>
      </c>
      <c r="H35" t="s">
        <v>31</v>
      </c>
    </row>
    <row r="36" spans="1:8" x14ac:dyDescent="0.25">
      <c r="A36" t="s">
        <v>752</v>
      </c>
      <c r="B36" t="s">
        <v>753</v>
      </c>
      <c r="C36">
        <v>42</v>
      </c>
      <c r="D36" t="s">
        <v>16</v>
      </c>
      <c r="E36" t="s">
        <v>754</v>
      </c>
      <c r="F36" t="s">
        <v>284</v>
      </c>
      <c r="G36" t="s">
        <v>12</v>
      </c>
      <c r="H36" t="s">
        <v>26</v>
      </c>
    </row>
    <row r="37" spans="1:8" x14ac:dyDescent="0.25">
      <c r="A37" t="s">
        <v>1066</v>
      </c>
      <c r="B37" t="s">
        <v>1067</v>
      </c>
      <c r="C37">
        <v>38</v>
      </c>
      <c r="D37" t="s">
        <v>9</v>
      </c>
      <c r="E37" t="s">
        <v>1068</v>
      </c>
      <c r="F37" t="s">
        <v>284</v>
      </c>
      <c r="G37" t="s">
        <v>12</v>
      </c>
      <c r="H37" t="s">
        <v>26</v>
      </c>
    </row>
    <row r="38" spans="1:8" x14ac:dyDescent="0.25">
      <c r="A38" t="s">
        <v>1103</v>
      </c>
      <c r="B38" t="s">
        <v>1104</v>
      </c>
      <c r="C38">
        <v>54</v>
      </c>
      <c r="D38" t="s">
        <v>9</v>
      </c>
      <c r="E38" t="s">
        <v>1105</v>
      </c>
      <c r="F38" t="s">
        <v>284</v>
      </c>
      <c r="G38" t="s">
        <v>12</v>
      </c>
      <c r="H38" t="s">
        <v>26</v>
      </c>
    </row>
    <row r="39" spans="1:8" x14ac:dyDescent="0.25">
      <c r="A39" t="s">
        <v>1475</v>
      </c>
      <c r="B39" t="s">
        <v>1476</v>
      </c>
      <c r="C39">
        <v>46</v>
      </c>
      <c r="D39" t="s">
        <v>16</v>
      </c>
      <c r="E39" t="s">
        <v>1477</v>
      </c>
      <c r="F39" t="s">
        <v>284</v>
      </c>
      <c r="G39" t="s">
        <v>12</v>
      </c>
      <c r="H39" t="s">
        <v>26</v>
      </c>
    </row>
    <row r="40" spans="1:8" x14ac:dyDescent="0.25">
      <c r="A40" t="s">
        <v>281</v>
      </c>
      <c r="B40" t="s">
        <v>282</v>
      </c>
      <c r="C40">
        <v>21</v>
      </c>
      <c r="D40" t="s">
        <v>9</v>
      </c>
      <c r="E40" t="s">
        <v>283</v>
      </c>
      <c r="F40" t="s">
        <v>284</v>
      </c>
      <c r="G40" t="s">
        <v>12</v>
      </c>
      <c r="H40" t="s">
        <v>13</v>
      </c>
    </row>
    <row r="41" spans="1:8" x14ac:dyDescent="0.25">
      <c r="A41" t="s">
        <v>465</v>
      </c>
      <c r="B41" t="s">
        <v>466</v>
      </c>
      <c r="C41">
        <v>43</v>
      </c>
      <c r="D41" t="s">
        <v>9</v>
      </c>
      <c r="E41" t="s">
        <v>390</v>
      </c>
      <c r="F41" t="s">
        <v>284</v>
      </c>
      <c r="G41" t="s">
        <v>12</v>
      </c>
      <c r="H41" t="s">
        <v>13</v>
      </c>
    </row>
    <row r="42" spans="1:8" x14ac:dyDescent="0.25">
      <c r="A42" t="s">
        <v>942</v>
      </c>
      <c r="B42" t="s">
        <v>943</v>
      </c>
      <c r="C42">
        <v>50</v>
      </c>
      <c r="D42" t="s">
        <v>9</v>
      </c>
      <c r="E42" t="s">
        <v>944</v>
      </c>
      <c r="F42" t="s">
        <v>284</v>
      </c>
      <c r="G42" t="s">
        <v>12</v>
      </c>
      <c r="H42" t="s">
        <v>13</v>
      </c>
    </row>
    <row r="43" spans="1:8" x14ac:dyDescent="0.25">
      <c r="A43" t="s">
        <v>660</v>
      </c>
      <c r="B43" t="s">
        <v>661</v>
      </c>
      <c r="C43">
        <v>52</v>
      </c>
      <c r="D43" t="s">
        <v>9</v>
      </c>
      <c r="E43" t="s">
        <v>662</v>
      </c>
      <c r="F43" t="s">
        <v>284</v>
      </c>
      <c r="G43" t="s">
        <v>12</v>
      </c>
      <c r="H43" t="s">
        <v>19</v>
      </c>
    </row>
    <row r="44" spans="1:8" x14ac:dyDescent="0.25">
      <c r="A44" t="s">
        <v>767</v>
      </c>
      <c r="B44" t="s">
        <v>768</v>
      </c>
      <c r="C44">
        <v>31</v>
      </c>
      <c r="D44" t="s">
        <v>9</v>
      </c>
      <c r="E44" t="s">
        <v>769</v>
      </c>
      <c r="F44" t="s">
        <v>284</v>
      </c>
      <c r="G44" t="s">
        <v>12</v>
      </c>
      <c r="H44" t="s">
        <v>19</v>
      </c>
    </row>
    <row r="45" spans="1:8" x14ac:dyDescent="0.25">
      <c r="A45" t="s">
        <v>1361</v>
      </c>
      <c r="B45" t="s">
        <v>1362</v>
      </c>
      <c r="C45">
        <v>41</v>
      </c>
      <c r="D45" t="s">
        <v>16</v>
      </c>
      <c r="E45" t="s">
        <v>1363</v>
      </c>
      <c r="F45" t="s">
        <v>284</v>
      </c>
      <c r="G45" t="s">
        <v>12</v>
      </c>
      <c r="H45" t="s">
        <v>19</v>
      </c>
    </row>
    <row r="46" spans="1:8" x14ac:dyDescent="0.25">
      <c r="A46" t="s">
        <v>912</v>
      </c>
      <c r="B46" t="s">
        <v>3951</v>
      </c>
      <c r="C46">
        <v>52</v>
      </c>
      <c r="D46" t="s">
        <v>16</v>
      </c>
      <c r="E46" t="s">
        <v>913</v>
      </c>
      <c r="F46" t="s">
        <v>284</v>
      </c>
      <c r="G46" t="s">
        <v>12</v>
      </c>
      <c r="H46" t="s">
        <v>31</v>
      </c>
    </row>
    <row r="47" spans="1:8" x14ac:dyDescent="0.25">
      <c r="A47" t="s">
        <v>524</v>
      </c>
      <c r="B47" t="s">
        <v>525</v>
      </c>
      <c r="C47">
        <v>43</v>
      </c>
      <c r="D47" t="s">
        <v>9</v>
      </c>
      <c r="E47" t="s">
        <v>526</v>
      </c>
      <c r="F47" t="s">
        <v>170</v>
      </c>
      <c r="G47" t="s">
        <v>12</v>
      </c>
      <c r="H47" t="s">
        <v>26</v>
      </c>
    </row>
    <row r="48" spans="1:8" x14ac:dyDescent="0.25">
      <c r="A48" t="s">
        <v>642</v>
      </c>
      <c r="B48" t="s">
        <v>643</v>
      </c>
      <c r="C48">
        <v>54</v>
      </c>
      <c r="D48" t="s">
        <v>9</v>
      </c>
      <c r="E48" t="s">
        <v>644</v>
      </c>
      <c r="F48" t="s">
        <v>170</v>
      </c>
      <c r="G48" t="s">
        <v>12</v>
      </c>
      <c r="H48" t="s">
        <v>26</v>
      </c>
    </row>
    <row r="49" spans="1:8" x14ac:dyDescent="0.25">
      <c r="A49" t="s">
        <v>1427</v>
      </c>
      <c r="B49" t="s">
        <v>1428</v>
      </c>
      <c r="C49">
        <v>45</v>
      </c>
      <c r="D49" t="s">
        <v>9</v>
      </c>
      <c r="E49" t="s">
        <v>1429</v>
      </c>
      <c r="F49" t="s">
        <v>170</v>
      </c>
      <c r="G49" t="s">
        <v>12</v>
      </c>
      <c r="H49" t="s">
        <v>26</v>
      </c>
    </row>
    <row r="50" spans="1:8" x14ac:dyDescent="0.25">
      <c r="A50" t="s">
        <v>1478</v>
      </c>
      <c r="B50" t="s">
        <v>1479</v>
      </c>
      <c r="C50">
        <v>22</v>
      </c>
      <c r="D50" t="s">
        <v>16</v>
      </c>
      <c r="E50" t="s">
        <v>1480</v>
      </c>
      <c r="F50" t="s">
        <v>170</v>
      </c>
      <c r="G50" t="s">
        <v>12</v>
      </c>
      <c r="H50" t="s">
        <v>26</v>
      </c>
    </row>
    <row r="51" spans="1:8" x14ac:dyDescent="0.25">
      <c r="A51" t="s">
        <v>167</v>
      </c>
      <c r="B51" t="s">
        <v>168</v>
      </c>
      <c r="C51">
        <v>45</v>
      </c>
      <c r="D51" t="s">
        <v>9</v>
      </c>
      <c r="E51" t="s">
        <v>169</v>
      </c>
      <c r="F51" t="s">
        <v>170</v>
      </c>
      <c r="G51" t="s">
        <v>12</v>
      </c>
      <c r="H51" t="s">
        <v>13</v>
      </c>
    </row>
    <row r="52" spans="1:8" x14ac:dyDescent="0.25">
      <c r="A52" t="s">
        <v>278</v>
      </c>
      <c r="B52" t="s">
        <v>279</v>
      </c>
      <c r="C52">
        <v>29</v>
      </c>
      <c r="D52" t="s">
        <v>9</v>
      </c>
      <c r="E52" t="s">
        <v>280</v>
      </c>
      <c r="F52" t="s">
        <v>170</v>
      </c>
      <c r="G52" t="s">
        <v>12</v>
      </c>
      <c r="H52" t="s">
        <v>13</v>
      </c>
    </row>
    <row r="53" spans="1:8" x14ac:dyDescent="0.25">
      <c r="A53" t="s">
        <v>512</v>
      </c>
      <c r="B53" t="s">
        <v>513</v>
      </c>
      <c r="C53">
        <v>35</v>
      </c>
      <c r="D53" t="s">
        <v>16</v>
      </c>
      <c r="E53" t="s">
        <v>514</v>
      </c>
      <c r="F53" t="s">
        <v>170</v>
      </c>
      <c r="G53" t="s">
        <v>12</v>
      </c>
      <c r="H53" t="s">
        <v>13</v>
      </c>
    </row>
    <row r="54" spans="1:8" x14ac:dyDescent="0.25">
      <c r="A54" t="s">
        <v>570</v>
      </c>
      <c r="B54" t="s">
        <v>571</v>
      </c>
      <c r="C54">
        <v>26</v>
      </c>
      <c r="D54" t="s">
        <v>16</v>
      </c>
      <c r="E54" t="s">
        <v>572</v>
      </c>
      <c r="F54" t="s">
        <v>170</v>
      </c>
      <c r="G54" t="s">
        <v>12</v>
      </c>
      <c r="H54" t="s">
        <v>13</v>
      </c>
    </row>
    <row r="55" spans="1:8" x14ac:dyDescent="0.25">
      <c r="A55" t="s">
        <v>903</v>
      </c>
      <c r="B55" t="s">
        <v>904</v>
      </c>
      <c r="C55">
        <v>22</v>
      </c>
      <c r="D55" t="s">
        <v>16</v>
      </c>
      <c r="E55" t="s">
        <v>905</v>
      </c>
      <c r="F55" t="s">
        <v>170</v>
      </c>
      <c r="G55" t="s">
        <v>12</v>
      </c>
      <c r="H55" t="s">
        <v>13</v>
      </c>
    </row>
    <row r="56" spans="1:8" x14ac:dyDescent="0.25">
      <c r="A56" t="s">
        <v>1424</v>
      </c>
      <c r="B56" t="s">
        <v>1425</v>
      </c>
      <c r="C56">
        <v>63</v>
      </c>
      <c r="D56" t="s">
        <v>16</v>
      </c>
      <c r="E56" t="s">
        <v>1426</v>
      </c>
      <c r="F56" t="s">
        <v>170</v>
      </c>
      <c r="G56" t="s">
        <v>12</v>
      </c>
      <c r="H56" t="s">
        <v>13</v>
      </c>
    </row>
    <row r="57" spans="1:8" x14ac:dyDescent="0.25">
      <c r="A57" t="s">
        <v>433</v>
      </c>
      <c r="B57" t="s">
        <v>434</v>
      </c>
      <c r="C57">
        <v>39</v>
      </c>
      <c r="D57" t="s">
        <v>9</v>
      </c>
      <c r="E57" t="s">
        <v>435</v>
      </c>
      <c r="F57" t="s">
        <v>170</v>
      </c>
      <c r="G57" t="s">
        <v>12</v>
      </c>
      <c r="H57" t="s">
        <v>19</v>
      </c>
    </row>
    <row r="58" spans="1:8" x14ac:dyDescent="0.25">
      <c r="A58" t="s">
        <v>1141</v>
      </c>
      <c r="B58" t="s">
        <v>1142</v>
      </c>
      <c r="C58">
        <v>20</v>
      </c>
      <c r="D58" t="s">
        <v>16</v>
      </c>
      <c r="E58" t="s">
        <v>1143</v>
      </c>
      <c r="F58" t="s">
        <v>170</v>
      </c>
      <c r="G58" t="s">
        <v>12</v>
      </c>
      <c r="H58" t="s">
        <v>19</v>
      </c>
    </row>
    <row r="59" spans="1:8" x14ac:dyDescent="0.25">
      <c r="A59" t="s">
        <v>1448</v>
      </c>
      <c r="B59" t="s">
        <v>1449</v>
      </c>
      <c r="C59">
        <v>18</v>
      </c>
      <c r="D59" t="s">
        <v>16</v>
      </c>
      <c r="E59" t="s">
        <v>390</v>
      </c>
      <c r="F59" t="s">
        <v>170</v>
      </c>
      <c r="G59" t="s">
        <v>12</v>
      </c>
      <c r="H59" t="s">
        <v>19</v>
      </c>
    </row>
    <row r="60" spans="1:8" x14ac:dyDescent="0.25">
      <c r="A60" t="s">
        <v>576</v>
      </c>
      <c r="B60" t="s">
        <v>577</v>
      </c>
      <c r="C60">
        <v>48</v>
      </c>
      <c r="D60" t="s">
        <v>9</v>
      </c>
      <c r="E60" t="s">
        <v>578</v>
      </c>
      <c r="F60" t="s">
        <v>170</v>
      </c>
      <c r="G60" t="s">
        <v>12</v>
      </c>
      <c r="H60" t="s">
        <v>31</v>
      </c>
    </row>
    <row r="61" spans="1:8" x14ac:dyDescent="0.25">
      <c r="A61" t="s">
        <v>864</v>
      </c>
      <c r="B61" t="s">
        <v>865</v>
      </c>
      <c r="C61">
        <v>38</v>
      </c>
      <c r="D61" t="s">
        <v>9</v>
      </c>
      <c r="E61" t="s">
        <v>866</v>
      </c>
      <c r="F61" t="s">
        <v>170</v>
      </c>
      <c r="G61" t="s">
        <v>12</v>
      </c>
      <c r="H61" t="s">
        <v>31</v>
      </c>
    </row>
    <row r="62" spans="1:8" x14ac:dyDescent="0.25">
      <c r="A62" t="s">
        <v>968</v>
      </c>
      <c r="B62" t="s">
        <v>969</v>
      </c>
      <c r="C62">
        <v>20</v>
      </c>
      <c r="D62" t="s">
        <v>9</v>
      </c>
      <c r="E62" t="s">
        <v>970</v>
      </c>
      <c r="F62" t="s">
        <v>170</v>
      </c>
      <c r="G62" t="s">
        <v>12</v>
      </c>
      <c r="H62" t="s">
        <v>31</v>
      </c>
    </row>
    <row r="63" spans="1:8" x14ac:dyDescent="0.25">
      <c r="A63" t="s">
        <v>467</v>
      </c>
      <c r="B63" t="s">
        <v>468</v>
      </c>
      <c r="C63">
        <v>32</v>
      </c>
      <c r="D63" t="s">
        <v>9</v>
      </c>
      <c r="E63" t="s">
        <v>469</v>
      </c>
      <c r="F63" t="s">
        <v>117</v>
      </c>
      <c r="G63" t="s">
        <v>12</v>
      </c>
      <c r="H63" t="s">
        <v>26</v>
      </c>
    </row>
    <row r="64" spans="1:8" x14ac:dyDescent="0.25">
      <c r="A64" t="s">
        <v>776</v>
      </c>
      <c r="B64" t="s">
        <v>777</v>
      </c>
      <c r="C64">
        <v>19</v>
      </c>
      <c r="D64" t="s">
        <v>9</v>
      </c>
      <c r="E64" t="s">
        <v>778</v>
      </c>
      <c r="F64" t="s">
        <v>117</v>
      </c>
      <c r="G64" t="s">
        <v>12</v>
      </c>
      <c r="H64" t="s">
        <v>26</v>
      </c>
    </row>
    <row r="65" spans="1:8" x14ac:dyDescent="0.25">
      <c r="A65" t="s">
        <v>1213</v>
      </c>
      <c r="B65" t="s">
        <v>1214</v>
      </c>
      <c r="C65">
        <v>46</v>
      </c>
      <c r="D65" t="s">
        <v>9</v>
      </c>
      <c r="E65" t="s">
        <v>1215</v>
      </c>
      <c r="F65" t="s">
        <v>117</v>
      </c>
      <c r="G65" t="s">
        <v>12</v>
      </c>
      <c r="H65" t="s">
        <v>26</v>
      </c>
    </row>
    <row r="66" spans="1:8" x14ac:dyDescent="0.25">
      <c r="A66" t="s">
        <v>1303</v>
      </c>
      <c r="B66" t="s">
        <v>1304</v>
      </c>
      <c r="C66">
        <v>40</v>
      </c>
      <c r="D66" t="s">
        <v>9</v>
      </c>
      <c r="E66" t="s">
        <v>1305</v>
      </c>
      <c r="F66" t="s">
        <v>117</v>
      </c>
      <c r="G66" t="s">
        <v>12</v>
      </c>
      <c r="H66" t="s">
        <v>26</v>
      </c>
    </row>
    <row r="67" spans="1:8" x14ac:dyDescent="0.25">
      <c r="A67" t="s">
        <v>355</v>
      </c>
      <c r="B67" t="s">
        <v>356</v>
      </c>
      <c r="C67">
        <v>29</v>
      </c>
      <c r="D67" t="s">
        <v>9</v>
      </c>
      <c r="E67" t="s">
        <v>357</v>
      </c>
      <c r="F67" t="s">
        <v>117</v>
      </c>
      <c r="G67" t="s">
        <v>12</v>
      </c>
      <c r="H67" t="s">
        <v>13</v>
      </c>
    </row>
    <row r="68" spans="1:8" x14ac:dyDescent="0.25">
      <c r="A68" t="s">
        <v>729</v>
      </c>
      <c r="B68" t="s">
        <v>730</v>
      </c>
      <c r="C68">
        <v>52</v>
      </c>
      <c r="D68" t="s">
        <v>16</v>
      </c>
      <c r="E68" t="s">
        <v>390</v>
      </c>
      <c r="F68" t="s">
        <v>117</v>
      </c>
      <c r="G68" t="s">
        <v>12</v>
      </c>
      <c r="H68" t="s">
        <v>13</v>
      </c>
    </row>
    <row r="69" spans="1:8" x14ac:dyDescent="0.25">
      <c r="A69" t="s">
        <v>1430</v>
      </c>
      <c r="B69" t="s">
        <v>1431</v>
      </c>
      <c r="C69">
        <v>19</v>
      </c>
      <c r="D69" t="s">
        <v>9</v>
      </c>
      <c r="E69" t="s">
        <v>1432</v>
      </c>
      <c r="F69" t="s">
        <v>117</v>
      </c>
      <c r="G69" t="s">
        <v>12</v>
      </c>
      <c r="H69" t="s">
        <v>13</v>
      </c>
    </row>
    <row r="70" spans="1:8" x14ac:dyDescent="0.25">
      <c r="A70" t="s">
        <v>114</v>
      </c>
      <c r="B70" t="s">
        <v>115</v>
      </c>
      <c r="C70">
        <v>31</v>
      </c>
      <c r="D70" t="s">
        <v>9</v>
      </c>
      <c r="E70" t="s">
        <v>116</v>
      </c>
      <c r="F70" t="s">
        <v>117</v>
      </c>
      <c r="G70" t="s">
        <v>12</v>
      </c>
      <c r="H70" t="s">
        <v>19</v>
      </c>
    </row>
    <row r="71" spans="1:8" x14ac:dyDescent="0.25">
      <c r="A71" t="s">
        <v>721</v>
      </c>
      <c r="B71" t="s">
        <v>722</v>
      </c>
      <c r="C71">
        <v>46</v>
      </c>
      <c r="D71" t="s">
        <v>16</v>
      </c>
      <c r="E71" t="s">
        <v>723</v>
      </c>
      <c r="F71" t="s">
        <v>117</v>
      </c>
      <c r="G71" t="s">
        <v>12</v>
      </c>
      <c r="H71" t="s">
        <v>19</v>
      </c>
    </row>
    <row r="72" spans="1:8" x14ac:dyDescent="0.25">
      <c r="A72" t="s">
        <v>1481</v>
      </c>
      <c r="B72" t="s">
        <v>1482</v>
      </c>
      <c r="C72">
        <v>36</v>
      </c>
      <c r="D72" t="s">
        <v>16</v>
      </c>
      <c r="E72" t="s">
        <v>1483</v>
      </c>
      <c r="F72" t="s">
        <v>117</v>
      </c>
      <c r="G72" t="s">
        <v>12</v>
      </c>
      <c r="H72" t="s">
        <v>19</v>
      </c>
    </row>
    <row r="73" spans="1:8" x14ac:dyDescent="0.25">
      <c r="A73" t="s">
        <v>586</v>
      </c>
      <c r="B73" t="s">
        <v>587</v>
      </c>
      <c r="C73">
        <v>43</v>
      </c>
      <c r="D73" t="s">
        <v>16</v>
      </c>
      <c r="E73" t="s">
        <v>588</v>
      </c>
      <c r="F73" t="s">
        <v>117</v>
      </c>
      <c r="G73" t="s">
        <v>12</v>
      </c>
      <c r="H73" t="s">
        <v>31</v>
      </c>
    </row>
    <row r="74" spans="1:8" x14ac:dyDescent="0.25">
      <c r="A74" t="s">
        <v>773</v>
      </c>
      <c r="B74" t="s">
        <v>774</v>
      </c>
      <c r="C74">
        <v>56</v>
      </c>
      <c r="D74" t="s">
        <v>16</v>
      </c>
      <c r="E74" t="s">
        <v>775</v>
      </c>
      <c r="F74" t="s">
        <v>354</v>
      </c>
      <c r="G74" t="s">
        <v>12</v>
      </c>
      <c r="H74" t="s">
        <v>13</v>
      </c>
    </row>
    <row r="75" spans="1:8" x14ac:dyDescent="0.25">
      <c r="A75" t="s">
        <v>1501</v>
      </c>
      <c r="B75" t="s">
        <v>1502</v>
      </c>
      <c r="C75">
        <v>21</v>
      </c>
      <c r="D75" t="s">
        <v>9</v>
      </c>
      <c r="E75" t="s">
        <v>1503</v>
      </c>
      <c r="F75" t="s">
        <v>354</v>
      </c>
      <c r="G75" t="s">
        <v>12</v>
      </c>
      <c r="H75" t="s">
        <v>13</v>
      </c>
    </row>
    <row r="76" spans="1:8" x14ac:dyDescent="0.25">
      <c r="A76" t="s">
        <v>351</v>
      </c>
      <c r="B76" t="s">
        <v>352</v>
      </c>
      <c r="C76">
        <v>53</v>
      </c>
      <c r="D76" t="s">
        <v>16</v>
      </c>
      <c r="E76" t="s">
        <v>353</v>
      </c>
      <c r="F76" t="s">
        <v>354</v>
      </c>
      <c r="G76" t="s">
        <v>12</v>
      </c>
      <c r="H76" t="s">
        <v>19</v>
      </c>
    </row>
    <row r="77" spans="1:8" x14ac:dyDescent="0.25">
      <c r="A77" t="s">
        <v>817</v>
      </c>
      <c r="B77" t="s">
        <v>818</v>
      </c>
      <c r="C77">
        <v>24</v>
      </c>
      <c r="D77" t="s">
        <v>16</v>
      </c>
      <c r="E77" t="s">
        <v>819</v>
      </c>
      <c r="F77" t="s">
        <v>354</v>
      </c>
      <c r="G77" t="s">
        <v>12</v>
      </c>
      <c r="H77" t="s">
        <v>19</v>
      </c>
    </row>
    <row r="78" spans="1:8" x14ac:dyDescent="0.25">
      <c r="A78" t="s">
        <v>1355</v>
      </c>
      <c r="B78" t="s">
        <v>1356</v>
      </c>
      <c r="C78">
        <v>51</v>
      </c>
      <c r="D78" t="s">
        <v>9</v>
      </c>
      <c r="E78" t="s">
        <v>1357</v>
      </c>
      <c r="F78" t="s">
        <v>354</v>
      </c>
      <c r="G78" t="s">
        <v>12</v>
      </c>
      <c r="H78" t="s">
        <v>31</v>
      </c>
    </row>
    <row r="79" spans="1:8" x14ac:dyDescent="0.25">
      <c r="A79" t="s">
        <v>536</v>
      </c>
      <c r="B79" t="s">
        <v>537</v>
      </c>
      <c r="C79">
        <v>37</v>
      </c>
      <c r="D79" t="s">
        <v>9</v>
      </c>
      <c r="E79" t="s">
        <v>538</v>
      </c>
      <c r="F79" t="s">
        <v>234</v>
      </c>
      <c r="G79" t="s">
        <v>3811</v>
      </c>
      <c r="H79" t="s">
        <v>31</v>
      </c>
    </row>
    <row r="80" spans="1:8" x14ac:dyDescent="0.25">
      <c r="A80" t="s">
        <v>409</v>
      </c>
      <c r="B80" t="s">
        <v>410</v>
      </c>
      <c r="C80">
        <v>40</v>
      </c>
      <c r="D80" t="s">
        <v>9</v>
      </c>
      <c r="E80" t="s">
        <v>411</v>
      </c>
      <c r="F80" t="s">
        <v>234</v>
      </c>
      <c r="G80" t="s">
        <v>12</v>
      </c>
      <c r="H80" t="s">
        <v>26</v>
      </c>
    </row>
    <row r="81" spans="1:8" x14ac:dyDescent="0.25">
      <c r="A81" t="s">
        <v>645</v>
      </c>
      <c r="B81" t="s">
        <v>646</v>
      </c>
      <c r="C81">
        <v>46</v>
      </c>
      <c r="D81" t="s">
        <v>9</v>
      </c>
      <c r="E81" t="s">
        <v>647</v>
      </c>
      <c r="F81" t="s">
        <v>234</v>
      </c>
      <c r="G81" t="s">
        <v>12</v>
      </c>
      <c r="H81" t="s">
        <v>26</v>
      </c>
    </row>
    <row r="82" spans="1:8" x14ac:dyDescent="0.25">
      <c r="A82" t="s">
        <v>1001</v>
      </c>
      <c r="B82" t="s">
        <v>1002</v>
      </c>
      <c r="C82">
        <v>21</v>
      </c>
      <c r="D82" t="s">
        <v>16</v>
      </c>
      <c r="E82" t="s">
        <v>1003</v>
      </c>
      <c r="F82" t="s">
        <v>234</v>
      </c>
      <c r="G82" t="s">
        <v>12</v>
      </c>
      <c r="H82" t="s">
        <v>26</v>
      </c>
    </row>
    <row r="83" spans="1:8" x14ac:dyDescent="0.25">
      <c r="A83" t="s">
        <v>551</v>
      </c>
      <c r="B83" t="s">
        <v>552</v>
      </c>
      <c r="C83">
        <v>36</v>
      </c>
      <c r="D83" t="s">
        <v>16</v>
      </c>
      <c r="E83" t="s">
        <v>553</v>
      </c>
      <c r="F83" t="s">
        <v>234</v>
      </c>
      <c r="G83" t="s">
        <v>12</v>
      </c>
      <c r="H83" t="s">
        <v>13</v>
      </c>
    </row>
    <row r="84" spans="1:8" x14ac:dyDescent="0.25">
      <c r="A84" t="s">
        <v>1106</v>
      </c>
      <c r="B84" t="s">
        <v>1107</v>
      </c>
      <c r="C84">
        <v>41</v>
      </c>
      <c r="D84" t="s">
        <v>9</v>
      </c>
      <c r="E84" t="s">
        <v>1108</v>
      </c>
      <c r="F84" t="s">
        <v>234</v>
      </c>
      <c r="G84" t="s">
        <v>12</v>
      </c>
      <c r="H84" t="s">
        <v>13</v>
      </c>
    </row>
    <row r="85" spans="1:8" x14ac:dyDescent="0.25">
      <c r="A85" t="s">
        <v>231</v>
      </c>
      <c r="B85" t="s">
        <v>232</v>
      </c>
      <c r="C85">
        <v>51</v>
      </c>
      <c r="D85" t="s">
        <v>9</v>
      </c>
      <c r="E85" t="s">
        <v>233</v>
      </c>
      <c r="F85" t="s">
        <v>234</v>
      </c>
      <c r="G85" t="s">
        <v>12</v>
      </c>
      <c r="H85" t="s">
        <v>19</v>
      </c>
    </row>
    <row r="86" spans="1:8" x14ac:dyDescent="0.25">
      <c r="A86" t="s">
        <v>327</v>
      </c>
      <c r="B86" t="s">
        <v>328</v>
      </c>
      <c r="C86">
        <v>44</v>
      </c>
      <c r="D86" t="s">
        <v>16</v>
      </c>
      <c r="E86" t="s">
        <v>329</v>
      </c>
      <c r="F86" t="s">
        <v>234</v>
      </c>
      <c r="G86" t="s">
        <v>12</v>
      </c>
      <c r="H86" t="s">
        <v>19</v>
      </c>
    </row>
    <row r="87" spans="1:8" x14ac:dyDescent="0.25">
      <c r="A87" t="s">
        <v>956</v>
      </c>
      <c r="B87" t="s">
        <v>957</v>
      </c>
      <c r="C87">
        <v>44</v>
      </c>
      <c r="D87" t="s">
        <v>9</v>
      </c>
      <c r="E87" t="s">
        <v>958</v>
      </c>
      <c r="F87" t="s">
        <v>234</v>
      </c>
      <c r="G87" t="s">
        <v>12</v>
      </c>
      <c r="H87" t="s">
        <v>19</v>
      </c>
    </row>
    <row r="88" spans="1:8" x14ac:dyDescent="0.25">
      <c r="A88" t="s">
        <v>1075</v>
      </c>
      <c r="B88" t="s">
        <v>1076</v>
      </c>
      <c r="C88">
        <v>58</v>
      </c>
      <c r="D88" t="s">
        <v>16</v>
      </c>
      <c r="E88" t="s">
        <v>1077</v>
      </c>
      <c r="F88" t="s">
        <v>234</v>
      </c>
      <c r="G88" t="s">
        <v>12</v>
      </c>
      <c r="H88" t="s">
        <v>19</v>
      </c>
    </row>
    <row r="89" spans="1:8" x14ac:dyDescent="0.25">
      <c r="A89" t="s">
        <v>1341</v>
      </c>
      <c r="B89" t="s">
        <v>1342</v>
      </c>
      <c r="C89">
        <v>59</v>
      </c>
      <c r="D89" t="s">
        <v>16</v>
      </c>
      <c r="E89" t="s">
        <v>1343</v>
      </c>
      <c r="F89" t="s">
        <v>234</v>
      </c>
      <c r="G89" t="s">
        <v>12</v>
      </c>
      <c r="H89" t="s">
        <v>19</v>
      </c>
    </row>
    <row r="90" spans="1:8" x14ac:dyDescent="0.25">
      <c r="A90" t="s">
        <v>348</v>
      </c>
      <c r="B90" t="s">
        <v>349</v>
      </c>
      <c r="C90">
        <v>35</v>
      </c>
      <c r="D90" t="s">
        <v>9</v>
      </c>
      <c r="E90" t="s">
        <v>350</v>
      </c>
      <c r="F90" t="s">
        <v>234</v>
      </c>
      <c r="G90" t="s">
        <v>12</v>
      </c>
      <c r="H90" t="s">
        <v>31</v>
      </c>
    </row>
    <row r="91" spans="1:8" x14ac:dyDescent="0.25">
      <c r="A91" t="s">
        <v>666</v>
      </c>
      <c r="B91" t="s">
        <v>667</v>
      </c>
      <c r="C91">
        <v>26</v>
      </c>
      <c r="D91" t="s">
        <v>16</v>
      </c>
      <c r="E91" t="s">
        <v>668</v>
      </c>
      <c r="F91" t="s">
        <v>234</v>
      </c>
      <c r="G91" t="s">
        <v>12</v>
      </c>
      <c r="H91" t="s">
        <v>31</v>
      </c>
    </row>
    <row r="92" spans="1:8" x14ac:dyDescent="0.25">
      <c r="A92" t="s">
        <v>839</v>
      </c>
      <c r="B92" t="s">
        <v>840</v>
      </c>
      <c r="C92">
        <v>38</v>
      </c>
      <c r="D92" t="s">
        <v>9</v>
      </c>
      <c r="E92" t="s">
        <v>841</v>
      </c>
      <c r="F92" t="s">
        <v>234</v>
      </c>
      <c r="G92" t="s">
        <v>12</v>
      </c>
      <c r="H92" t="s">
        <v>31</v>
      </c>
    </row>
    <row r="93" spans="1:8" x14ac:dyDescent="0.25">
      <c r="A93" t="s">
        <v>1336</v>
      </c>
      <c r="B93" t="s">
        <v>1337</v>
      </c>
      <c r="C93">
        <v>61</v>
      </c>
      <c r="D93" t="s">
        <v>9</v>
      </c>
      <c r="E93" t="s">
        <v>1338</v>
      </c>
      <c r="F93" t="s">
        <v>39</v>
      </c>
      <c r="G93" t="s">
        <v>12</v>
      </c>
      <c r="H93" t="s">
        <v>13</v>
      </c>
    </row>
    <row r="94" spans="1:8" x14ac:dyDescent="0.25">
      <c r="A94" t="s">
        <v>1456</v>
      </c>
      <c r="B94" t="s">
        <v>3960</v>
      </c>
      <c r="C94">
        <v>59</v>
      </c>
      <c r="D94" t="s">
        <v>9</v>
      </c>
      <c r="E94" t="s">
        <v>1457</v>
      </c>
      <c r="F94" t="s">
        <v>39</v>
      </c>
      <c r="G94" t="s">
        <v>12</v>
      </c>
      <c r="H94" t="s">
        <v>13</v>
      </c>
    </row>
    <row r="95" spans="1:8" x14ac:dyDescent="0.25">
      <c r="A95" t="s">
        <v>1493</v>
      </c>
      <c r="B95" t="s">
        <v>1494</v>
      </c>
      <c r="C95">
        <v>52</v>
      </c>
      <c r="D95" t="s">
        <v>16</v>
      </c>
      <c r="E95" t="s">
        <v>1495</v>
      </c>
      <c r="F95" t="s">
        <v>39</v>
      </c>
      <c r="G95" t="s">
        <v>12</v>
      </c>
      <c r="H95" t="s">
        <v>13</v>
      </c>
    </row>
    <row r="96" spans="1:8" x14ac:dyDescent="0.25">
      <c r="A96" t="s">
        <v>36</v>
      </c>
      <c r="B96" t="s">
        <v>37</v>
      </c>
      <c r="C96">
        <v>29</v>
      </c>
      <c r="D96" t="s">
        <v>16</v>
      </c>
      <c r="E96" t="s">
        <v>38</v>
      </c>
      <c r="F96" t="s">
        <v>39</v>
      </c>
      <c r="G96" t="s">
        <v>12</v>
      </c>
      <c r="H96" t="s">
        <v>19</v>
      </c>
    </row>
    <row r="97" spans="1:8" x14ac:dyDescent="0.25">
      <c r="A97" t="s">
        <v>146</v>
      </c>
      <c r="B97" t="s">
        <v>147</v>
      </c>
      <c r="C97">
        <v>27</v>
      </c>
      <c r="D97" t="s">
        <v>16</v>
      </c>
      <c r="E97" t="s">
        <v>148</v>
      </c>
      <c r="F97" t="s">
        <v>39</v>
      </c>
      <c r="G97" t="s">
        <v>12</v>
      </c>
      <c r="H97" t="s">
        <v>19</v>
      </c>
    </row>
    <row r="98" spans="1:8" x14ac:dyDescent="0.25">
      <c r="A98" t="s">
        <v>1445</v>
      </c>
      <c r="B98" t="s">
        <v>1446</v>
      </c>
      <c r="C98">
        <v>32</v>
      </c>
      <c r="D98" t="s">
        <v>16</v>
      </c>
      <c r="E98" t="s">
        <v>1447</v>
      </c>
      <c r="F98" t="s">
        <v>39</v>
      </c>
      <c r="G98" t="s">
        <v>12</v>
      </c>
      <c r="H98" t="s">
        <v>19</v>
      </c>
    </row>
    <row r="99" spans="1:8" x14ac:dyDescent="0.25">
      <c r="A99" t="s">
        <v>342</v>
      </c>
      <c r="B99" t="s">
        <v>343</v>
      </c>
      <c r="C99">
        <v>36</v>
      </c>
      <c r="D99" t="s">
        <v>9</v>
      </c>
      <c r="E99" t="s">
        <v>344</v>
      </c>
      <c r="F99" t="s">
        <v>39</v>
      </c>
      <c r="G99" t="s">
        <v>12</v>
      </c>
      <c r="H99" t="s">
        <v>31</v>
      </c>
    </row>
    <row r="100" spans="1:8" x14ac:dyDescent="0.25">
      <c r="A100" t="s">
        <v>439</v>
      </c>
      <c r="B100" t="s">
        <v>440</v>
      </c>
      <c r="C100">
        <v>43</v>
      </c>
      <c r="D100" t="s">
        <v>16</v>
      </c>
      <c r="E100" t="s">
        <v>441</v>
      </c>
      <c r="F100" t="s">
        <v>39</v>
      </c>
      <c r="G100" t="s">
        <v>12</v>
      </c>
      <c r="H100" t="s">
        <v>31</v>
      </c>
    </row>
    <row r="101" spans="1:8" x14ac:dyDescent="0.25">
      <c r="A101" t="s">
        <v>800</v>
      </c>
      <c r="B101" t="s">
        <v>801</v>
      </c>
      <c r="C101">
        <v>26</v>
      </c>
      <c r="D101" t="s">
        <v>9</v>
      </c>
      <c r="E101" t="s">
        <v>802</v>
      </c>
      <c r="F101" t="s">
        <v>39</v>
      </c>
      <c r="G101" t="s">
        <v>12</v>
      </c>
      <c r="H101" t="s">
        <v>31</v>
      </c>
    </row>
    <row r="102" spans="1:8" x14ac:dyDescent="0.25">
      <c r="A102" t="s">
        <v>900</v>
      </c>
      <c r="B102" t="s">
        <v>901</v>
      </c>
      <c r="C102">
        <v>22</v>
      </c>
      <c r="D102" t="s">
        <v>9</v>
      </c>
      <c r="E102" t="s">
        <v>902</v>
      </c>
      <c r="F102" t="s">
        <v>39</v>
      </c>
      <c r="G102" t="s">
        <v>12</v>
      </c>
      <c r="H102" t="s">
        <v>31</v>
      </c>
    </row>
    <row r="103" spans="1:8" x14ac:dyDescent="0.25">
      <c r="A103" t="s">
        <v>310</v>
      </c>
      <c r="B103" t="s">
        <v>3947</v>
      </c>
      <c r="C103">
        <v>58</v>
      </c>
      <c r="D103" t="s">
        <v>16</v>
      </c>
      <c r="E103" t="s">
        <v>311</v>
      </c>
      <c r="F103" t="s">
        <v>312</v>
      </c>
      <c r="G103" t="s">
        <v>12</v>
      </c>
      <c r="H103" t="s">
        <v>26</v>
      </c>
    </row>
    <row r="104" spans="1:8" x14ac:dyDescent="0.25">
      <c r="A104" t="s">
        <v>583</v>
      </c>
      <c r="B104" t="s">
        <v>584</v>
      </c>
      <c r="C104">
        <v>33</v>
      </c>
      <c r="D104" t="s">
        <v>16</v>
      </c>
      <c r="E104" t="s">
        <v>585</v>
      </c>
      <c r="F104" t="s">
        <v>312</v>
      </c>
      <c r="G104" t="s">
        <v>12</v>
      </c>
      <c r="H104" t="s">
        <v>26</v>
      </c>
    </row>
    <row r="105" spans="1:8" x14ac:dyDescent="0.25">
      <c r="A105" t="s">
        <v>737</v>
      </c>
      <c r="B105" t="s">
        <v>738</v>
      </c>
      <c r="C105">
        <v>22</v>
      </c>
      <c r="D105" t="s">
        <v>16</v>
      </c>
      <c r="E105" t="s">
        <v>739</v>
      </c>
      <c r="F105" t="s">
        <v>312</v>
      </c>
      <c r="G105" t="s">
        <v>12</v>
      </c>
      <c r="H105" t="s">
        <v>26</v>
      </c>
    </row>
    <row r="106" spans="1:8" x14ac:dyDescent="0.25">
      <c r="A106" t="s">
        <v>330</v>
      </c>
      <c r="B106" t="s">
        <v>331</v>
      </c>
      <c r="C106">
        <v>28</v>
      </c>
      <c r="D106" t="s">
        <v>16</v>
      </c>
      <c r="E106" t="s">
        <v>332</v>
      </c>
      <c r="F106" t="s">
        <v>312</v>
      </c>
      <c r="G106" t="s">
        <v>12</v>
      </c>
      <c r="H106" t="s">
        <v>13</v>
      </c>
    </row>
    <row r="107" spans="1:8" x14ac:dyDescent="0.25">
      <c r="A107" t="s">
        <v>488</v>
      </c>
      <c r="B107" t="s">
        <v>489</v>
      </c>
      <c r="C107">
        <v>32</v>
      </c>
      <c r="D107" t="s">
        <v>16</v>
      </c>
      <c r="E107" t="s">
        <v>490</v>
      </c>
      <c r="F107" t="s">
        <v>312</v>
      </c>
      <c r="G107" t="s">
        <v>12</v>
      </c>
      <c r="H107" t="s">
        <v>13</v>
      </c>
    </row>
    <row r="108" spans="1:8" x14ac:dyDescent="0.25">
      <c r="A108" t="s">
        <v>1189</v>
      </c>
      <c r="B108" t="s">
        <v>1190</v>
      </c>
      <c r="C108">
        <v>60</v>
      </c>
      <c r="D108" t="s">
        <v>9</v>
      </c>
      <c r="E108" t="s">
        <v>1191</v>
      </c>
      <c r="F108" t="s">
        <v>312</v>
      </c>
      <c r="G108" t="s">
        <v>12</v>
      </c>
      <c r="H108" t="s">
        <v>13</v>
      </c>
    </row>
    <row r="109" spans="1:8" x14ac:dyDescent="0.25">
      <c r="A109" t="s">
        <v>1401</v>
      </c>
      <c r="B109" t="s">
        <v>673</v>
      </c>
      <c r="C109">
        <v>29</v>
      </c>
      <c r="D109" t="s">
        <v>16</v>
      </c>
      <c r="E109" t="s">
        <v>1402</v>
      </c>
      <c r="F109" t="s">
        <v>312</v>
      </c>
      <c r="G109" t="s">
        <v>12</v>
      </c>
      <c r="H109" t="s">
        <v>13</v>
      </c>
    </row>
    <row r="110" spans="1:8" x14ac:dyDescent="0.25">
      <c r="A110" t="s">
        <v>1183</v>
      </c>
      <c r="B110" t="s">
        <v>1184</v>
      </c>
      <c r="C110">
        <v>27</v>
      </c>
      <c r="D110" t="s">
        <v>16</v>
      </c>
      <c r="E110" t="s">
        <v>1185</v>
      </c>
      <c r="F110" t="s">
        <v>312</v>
      </c>
      <c r="G110" t="s">
        <v>12</v>
      </c>
      <c r="H110" t="s">
        <v>31</v>
      </c>
    </row>
    <row r="111" spans="1:8" x14ac:dyDescent="0.25">
      <c r="A111" t="s">
        <v>370</v>
      </c>
      <c r="B111" t="s">
        <v>371</v>
      </c>
      <c r="C111">
        <v>53</v>
      </c>
      <c r="D111" t="s">
        <v>16</v>
      </c>
      <c r="E111" t="s">
        <v>372</v>
      </c>
      <c r="F111" t="s">
        <v>214</v>
      </c>
      <c r="G111" t="s">
        <v>12</v>
      </c>
      <c r="H111" t="s">
        <v>26</v>
      </c>
    </row>
    <row r="112" spans="1:8" x14ac:dyDescent="0.25">
      <c r="A112" t="s">
        <v>1015</v>
      </c>
      <c r="B112" t="s">
        <v>1016</v>
      </c>
      <c r="C112">
        <v>58</v>
      </c>
      <c r="D112" t="s">
        <v>16</v>
      </c>
      <c r="E112" t="s">
        <v>1017</v>
      </c>
      <c r="F112" t="s">
        <v>214</v>
      </c>
      <c r="G112" t="s">
        <v>12</v>
      </c>
      <c r="H112" t="s">
        <v>13</v>
      </c>
    </row>
    <row r="113" spans="1:8" x14ac:dyDescent="0.25">
      <c r="A113" t="s">
        <v>1174</v>
      </c>
      <c r="B113" t="s">
        <v>1175</v>
      </c>
      <c r="C113">
        <v>23</v>
      </c>
      <c r="D113" t="s">
        <v>9</v>
      </c>
      <c r="E113" t="s">
        <v>1176</v>
      </c>
      <c r="F113" t="s">
        <v>214</v>
      </c>
      <c r="G113" t="s">
        <v>12</v>
      </c>
      <c r="H113" t="s">
        <v>13</v>
      </c>
    </row>
    <row r="114" spans="1:8" x14ac:dyDescent="0.25">
      <c r="A114" t="s">
        <v>211</v>
      </c>
      <c r="B114" t="s">
        <v>212</v>
      </c>
      <c r="C114">
        <v>43</v>
      </c>
      <c r="D114" t="s">
        <v>16</v>
      </c>
      <c r="E114" t="s">
        <v>213</v>
      </c>
      <c r="F114" t="s">
        <v>214</v>
      </c>
      <c r="G114" t="s">
        <v>12</v>
      </c>
      <c r="H114" t="s">
        <v>19</v>
      </c>
    </row>
    <row r="115" spans="1:8" x14ac:dyDescent="0.25">
      <c r="A115" t="s">
        <v>400</v>
      </c>
      <c r="B115" t="s">
        <v>401</v>
      </c>
      <c r="C115">
        <v>18</v>
      </c>
      <c r="D115" t="s">
        <v>16</v>
      </c>
      <c r="E115" t="s">
        <v>402</v>
      </c>
      <c r="F115" t="s">
        <v>214</v>
      </c>
      <c r="G115" t="s">
        <v>12</v>
      </c>
      <c r="H115" t="s">
        <v>19</v>
      </c>
    </row>
    <row r="116" spans="1:8" x14ac:dyDescent="0.25">
      <c r="A116" t="s">
        <v>876</v>
      </c>
      <c r="B116" t="s">
        <v>877</v>
      </c>
      <c r="C116">
        <v>42</v>
      </c>
      <c r="D116" t="s">
        <v>16</v>
      </c>
      <c r="E116" t="s">
        <v>878</v>
      </c>
      <c r="F116" t="s">
        <v>214</v>
      </c>
      <c r="G116" t="s">
        <v>12</v>
      </c>
      <c r="H116" t="s">
        <v>19</v>
      </c>
    </row>
    <row r="117" spans="1:8" x14ac:dyDescent="0.25">
      <c r="A117" t="s">
        <v>52</v>
      </c>
      <c r="B117" t="s">
        <v>53</v>
      </c>
      <c r="C117">
        <v>53</v>
      </c>
      <c r="D117" t="s">
        <v>9</v>
      </c>
      <c r="E117" t="s">
        <v>54</v>
      </c>
      <c r="F117" t="s">
        <v>51</v>
      </c>
      <c r="G117" t="s">
        <v>12</v>
      </c>
      <c r="H117" t="s">
        <v>26</v>
      </c>
    </row>
    <row r="118" spans="1:8" x14ac:dyDescent="0.25">
      <c r="A118" t="s">
        <v>75</v>
      </c>
      <c r="B118" t="s">
        <v>76</v>
      </c>
      <c r="C118">
        <v>24</v>
      </c>
      <c r="D118" t="s">
        <v>16</v>
      </c>
      <c r="E118" t="s">
        <v>77</v>
      </c>
      <c r="F118" t="s">
        <v>51</v>
      </c>
      <c r="G118" t="s">
        <v>12</v>
      </c>
      <c r="H118" t="s">
        <v>26</v>
      </c>
    </row>
    <row r="119" spans="1:8" x14ac:dyDescent="0.25">
      <c r="A119" t="s">
        <v>124</v>
      </c>
      <c r="B119" t="s">
        <v>125</v>
      </c>
      <c r="C119">
        <v>64</v>
      </c>
      <c r="D119" t="s">
        <v>16</v>
      </c>
      <c r="E119" t="s">
        <v>126</v>
      </c>
      <c r="F119" t="s">
        <v>51</v>
      </c>
      <c r="G119" t="s">
        <v>12</v>
      </c>
      <c r="H119" t="s">
        <v>26</v>
      </c>
    </row>
    <row r="120" spans="1:8" x14ac:dyDescent="0.25">
      <c r="A120" t="s">
        <v>358</v>
      </c>
      <c r="B120" t="s">
        <v>359</v>
      </c>
      <c r="C120">
        <v>34</v>
      </c>
      <c r="D120" t="s">
        <v>16</v>
      </c>
      <c r="E120" t="s">
        <v>360</v>
      </c>
      <c r="F120" t="s">
        <v>51</v>
      </c>
      <c r="G120" t="s">
        <v>12</v>
      </c>
      <c r="H120" t="s">
        <v>26</v>
      </c>
    </row>
    <row r="121" spans="1:8" x14ac:dyDescent="0.25">
      <c r="A121" t="s">
        <v>208</v>
      </c>
      <c r="B121" t="s">
        <v>209</v>
      </c>
      <c r="C121">
        <v>49</v>
      </c>
      <c r="D121" t="s">
        <v>16</v>
      </c>
      <c r="E121" t="s">
        <v>210</v>
      </c>
      <c r="F121" t="s">
        <v>51</v>
      </c>
      <c r="G121" t="s">
        <v>12</v>
      </c>
      <c r="H121" t="s">
        <v>13</v>
      </c>
    </row>
    <row r="122" spans="1:8" x14ac:dyDescent="0.25">
      <c r="A122" t="s">
        <v>470</v>
      </c>
      <c r="B122" t="s">
        <v>471</v>
      </c>
      <c r="C122">
        <v>63</v>
      </c>
      <c r="D122" t="s">
        <v>16</v>
      </c>
      <c r="E122" t="s">
        <v>472</v>
      </c>
      <c r="F122" t="s">
        <v>51</v>
      </c>
      <c r="G122" t="s">
        <v>12</v>
      </c>
      <c r="H122" t="s">
        <v>13</v>
      </c>
    </row>
    <row r="123" spans="1:8" x14ac:dyDescent="0.25">
      <c r="A123" t="s">
        <v>631</v>
      </c>
      <c r="B123" t="s">
        <v>632</v>
      </c>
      <c r="C123">
        <v>46</v>
      </c>
      <c r="D123" t="s">
        <v>9</v>
      </c>
      <c r="E123" t="s">
        <v>633</v>
      </c>
      <c r="F123" t="s">
        <v>51</v>
      </c>
      <c r="G123" t="s">
        <v>12</v>
      </c>
      <c r="H123" t="s">
        <v>13</v>
      </c>
    </row>
    <row r="124" spans="1:8" x14ac:dyDescent="0.25">
      <c r="A124" t="s">
        <v>48</v>
      </c>
      <c r="B124" t="s">
        <v>49</v>
      </c>
      <c r="C124">
        <v>64</v>
      </c>
      <c r="D124" t="s">
        <v>9</v>
      </c>
      <c r="E124" t="s">
        <v>50</v>
      </c>
      <c r="F124" t="s">
        <v>51</v>
      </c>
      <c r="G124" t="s">
        <v>12</v>
      </c>
      <c r="H124" t="s">
        <v>19</v>
      </c>
    </row>
    <row r="125" spans="1:8" x14ac:dyDescent="0.25">
      <c r="A125" t="s">
        <v>412</v>
      </c>
      <c r="B125" t="s">
        <v>413</v>
      </c>
      <c r="C125">
        <v>44</v>
      </c>
      <c r="D125" t="s">
        <v>16</v>
      </c>
      <c r="E125" t="s">
        <v>3809</v>
      </c>
      <c r="F125" t="s">
        <v>51</v>
      </c>
      <c r="G125" t="s">
        <v>12</v>
      </c>
      <c r="H125" t="s">
        <v>19</v>
      </c>
    </row>
    <row r="126" spans="1:8" x14ac:dyDescent="0.25">
      <c r="A126" t="s">
        <v>304</v>
      </c>
      <c r="B126" t="s">
        <v>305</v>
      </c>
      <c r="C126">
        <v>36</v>
      </c>
      <c r="D126" t="s">
        <v>9</v>
      </c>
      <c r="E126" t="s">
        <v>306</v>
      </c>
      <c r="F126" t="s">
        <v>51</v>
      </c>
      <c r="G126" t="s">
        <v>12</v>
      </c>
      <c r="H126" t="s">
        <v>31</v>
      </c>
    </row>
    <row r="127" spans="1:8" x14ac:dyDescent="0.25">
      <c r="A127" t="s">
        <v>1080</v>
      </c>
      <c r="B127" t="s">
        <v>1081</v>
      </c>
      <c r="C127">
        <v>55</v>
      </c>
      <c r="D127" t="s">
        <v>9</v>
      </c>
      <c r="E127" t="s">
        <v>1082</v>
      </c>
      <c r="F127" t="s">
        <v>51</v>
      </c>
      <c r="G127" t="s">
        <v>12</v>
      </c>
      <c r="H127" t="s">
        <v>31</v>
      </c>
    </row>
    <row r="128" spans="1:8" x14ac:dyDescent="0.25">
      <c r="A128" t="s">
        <v>1398</v>
      </c>
      <c r="B128" t="s">
        <v>1399</v>
      </c>
      <c r="C128">
        <v>62</v>
      </c>
      <c r="D128" t="s">
        <v>16</v>
      </c>
      <c r="E128" t="s">
        <v>1400</v>
      </c>
      <c r="F128" t="s">
        <v>51</v>
      </c>
      <c r="G128" t="s">
        <v>12</v>
      </c>
      <c r="H128" t="s">
        <v>31</v>
      </c>
    </row>
    <row r="129" spans="1:8" x14ac:dyDescent="0.25">
      <c r="A129" t="s">
        <v>32</v>
      </c>
      <c r="B129" t="s">
        <v>33</v>
      </c>
      <c r="C129">
        <v>24</v>
      </c>
      <c r="D129" t="s">
        <v>9</v>
      </c>
      <c r="E129" t="s">
        <v>34</v>
      </c>
      <c r="F129" t="s">
        <v>35</v>
      </c>
      <c r="G129" t="s">
        <v>12</v>
      </c>
      <c r="H129" t="s">
        <v>26</v>
      </c>
    </row>
    <row r="130" spans="1:8" x14ac:dyDescent="0.25">
      <c r="A130" t="s">
        <v>1207</v>
      </c>
      <c r="B130" t="s">
        <v>1208</v>
      </c>
      <c r="C130">
        <v>40</v>
      </c>
      <c r="D130" t="s">
        <v>16</v>
      </c>
      <c r="E130" t="s">
        <v>1209</v>
      </c>
      <c r="F130" t="s">
        <v>35</v>
      </c>
      <c r="G130" t="s">
        <v>12</v>
      </c>
      <c r="H130" t="s">
        <v>26</v>
      </c>
    </row>
    <row r="131" spans="1:8" x14ac:dyDescent="0.25">
      <c r="A131" t="s">
        <v>1352</v>
      </c>
      <c r="B131" t="s">
        <v>1353</v>
      </c>
      <c r="C131">
        <v>42</v>
      </c>
      <c r="D131" t="s">
        <v>16</v>
      </c>
      <c r="E131" t="s">
        <v>1354</v>
      </c>
      <c r="F131" t="s">
        <v>35</v>
      </c>
      <c r="G131" t="s">
        <v>12</v>
      </c>
      <c r="H131" t="s">
        <v>26</v>
      </c>
    </row>
    <row r="132" spans="1:8" x14ac:dyDescent="0.25">
      <c r="A132" t="s">
        <v>503</v>
      </c>
      <c r="B132" t="s">
        <v>504</v>
      </c>
      <c r="C132">
        <v>25</v>
      </c>
      <c r="D132" t="s">
        <v>16</v>
      </c>
      <c r="E132" t="s">
        <v>505</v>
      </c>
      <c r="F132" t="s">
        <v>35</v>
      </c>
      <c r="G132" t="s">
        <v>12</v>
      </c>
      <c r="H132" t="s">
        <v>13</v>
      </c>
    </row>
    <row r="133" spans="1:8" x14ac:dyDescent="0.25">
      <c r="A133" t="s">
        <v>693</v>
      </c>
      <c r="B133" t="s">
        <v>694</v>
      </c>
      <c r="C133">
        <v>50</v>
      </c>
      <c r="D133" t="s">
        <v>16</v>
      </c>
      <c r="E133" t="s">
        <v>695</v>
      </c>
      <c r="F133" t="s">
        <v>35</v>
      </c>
      <c r="G133" t="s">
        <v>12</v>
      </c>
      <c r="H133" t="s">
        <v>13</v>
      </c>
    </row>
    <row r="134" spans="1:8" x14ac:dyDescent="0.25">
      <c r="A134" t="s">
        <v>971</v>
      </c>
      <c r="B134" t="s">
        <v>972</v>
      </c>
      <c r="C134">
        <v>35</v>
      </c>
      <c r="D134" t="s">
        <v>9</v>
      </c>
      <c r="E134" t="s">
        <v>973</v>
      </c>
      <c r="F134" t="s">
        <v>35</v>
      </c>
      <c r="G134" t="s">
        <v>12</v>
      </c>
      <c r="H134" t="s">
        <v>19</v>
      </c>
    </row>
    <row r="135" spans="1:8" x14ac:dyDescent="0.25">
      <c r="A135" t="s">
        <v>1095</v>
      </c>
      <c r="B135" t="s">
        <v>3955</v>
      </c>
      <c r="C135">
        <v>56</v>
      </c>
      <c r="D135" t="s">
        <v>16</v>
      </c>
      <c r="E135" t="s">
        <v>1096</v>
      </c>
      <c r="F135" t="s">
        <v>35</v>
      </c>
      <c r="G135" t="s">
        <v>12</v>
      </c>
      <c r="H135" t="s">
        <v>19</v>
      </c>
    </row>
    <row r="136" spans="1:8" x14ac:dyDescent="0.25">
      <c r="A136" t="s">
        <v>1516</v>
      </c>
      <c r="B136" t="s">
        <v>1517</v>
      </c>
      <c r="C136">
        <v>27</v>
      </c>
      <c r="D136" t="s">
        <v>16</v>
      </c>
      <c r="E136" t="s">
        <v>1518</v>
      </c>
      <c r="F136" t="s">
        <v>35</v>
      </c>
      <c r="G136" t="s">
        <v>12</v>
      </c>
      <c r="H136" t="s">
        <v>19</v>
      </c>
    </row>
    <row r="137" spans="1:8" x14ac:dyDescent="0.25">
      <c r="A137" t="s">
        <v>100</v>
      </c>
      <c r="B137" t="s">
        <v>101</v>
      </c>
      <c r="C137">
        <v>52</v>
      </c>
      <c r="D137" t="s">
        <v>16</v>
      </c>
      <c r="E137" t="s">
        <v>102</v>
      </c>
      <c r="F137" t="s">
        <v>35</v>
      </c>
      <c r="G137" t="s">
        <v>12</v>
      </c>
      <c r="H137" t="s">
        <v>31</v>
      </c>
    </row>
    <row r="138" spans="1:8" x14ac:dyDescent="0.25">
      <c r="A138" t="s">
        <v>127</v>
      </c>
      <c r="B138" t="s">
        <v>128</v>
      </c>
      <c r="C138">
        <v>41</v>
      </c>
      <c r="D138" t="s">
        <v>9</v>
      </c>
      <c r="E138" t="s">
        <v>129</v>
      </c>
      <c r="F138" t="s">
        <v>35</v>
      </c>
      <c r="G138" t="s">
        <v>12</v>
      </c>
      <c r="H138" t="s">
        <v>31</v>
      </c>
    </row>
    <row r="139" spans="1:8" x14ac:dyDescent="0.25">
      <c r="A139" t="s">
        <v>826</v>
      </c>
      <c r="B139" t="s">
        <v>827</v>
      </c>
      <c r="C139">
        <v>27</v>
      </c>
      <c r="D139" t="s">
        <v>16</v>
      </c>
      <c r="E139" t="s">
        <v>828</v>
      </c>
      <c r="F139" t="s">
        <v>35</v>
      </c>
      <c r="G139" t="s">
        <v>12</v>
      </c>
      <c r="H139" t="s">
        <v>31</v>
      </c>
    </row>
    <row r="140" spans="1:8" x14ac:dyDescent="0.25">
      <c r="A140" t="s">
        <v>939</v>
      </c>
      <c r="B140" t="s">
        <v>940</v>
      </c>
      <c r="C140">
        <v>29</v>
      </c>
      <c r="D140" t="s">
        <v>9</v>
      </c>
      <c r="E140" t="s">
        <v>941</v>
      </c>
      <c r="F140" t="s">
        <v>35</v>
      </c>
      <c r="G140" t="s">
        <v>12</v>
      </c>
      <c r="H140" t="s">
        <v>31</v>
      </c>
    </row>
    <row r="141" spans="1:8" x14ac:dyDescent="0.25">
      <c r="A141" t="s">
        <v>1045</v>
      </c>
      <c r="B141" t="s">
        <v>1046</v>
      </c>
      <c r="C141">
        <v>58</v>
      </c>
      <c r="D141" t="s">
        <v>16</v>
      </c>
      <c r="E141" t="s">
        <v>1047</v>
      </c>
      <c r="F141" t="s">
        <v>35</v>
      </c>
      <c r="G141" t="s">
        <v>12</v>
      </c>
      <c r="H141" t="s">
        <v>31</v>
      </c>
    </row>
    <row r="142" spans="1:8" x14ac:dyDescent="0.25">
      <c r="A142" t="s">
        <v>1010</v>
      </c>
      <c r="B142" t="s">
        <v>3953</v>
      </c>
      <c r="C142">
        <v>58</v>
      </c>
      <c r="D142" t="s">
        <v>9</v>
      </c>
      <c r="E142" t="s">
        <v>1011</v>
      </c>
      <c r="F142" t="s">
        <v>96</v>
      </c>
      <c r="G142" t="s">
        <v>12</v>
      </c>
      <c r="H142" t="s">
        <v>26</v>
      </c>
    </row>
    <row r="143" spans="1:8" x14ac:dyDescent="0.25">
      <c r="A143" t="s">
        <v>1072</v>
      </c>
      <c r="B143" t="s">
        <v>1073</v>
      </c>
      <c r="C143">
        <v>33</v>
      </c>
      <c r="D143" t="s">
        <v>9</v>
      </c>
      <c r="E143" t="s">
        <v>1074</v>
      </c>
      <c r="F143" t="s">
        <v>96</v>
      </c>
      <c r="G143" t="s">
        <v>12</v>
      </c>
      <c r="H143" t="s">
        <v>26</v>
      </c>
    </row>
    <row r="144" spans="1:8" x14ac:dyDescent="0.25">
      <c r="A144" t="s">
        <v>93</v>
      </c>
      <c r="B144" t="s">
        <v>94</v>
      </c>
      <c r="C144">
        <v>36</v>
      </c>
      <c r="D144" t="s">
        <v>16</v>
      </c>
      <c r="E144" t="s">
        <v>95</v>
      </c>
      <c r="F144" t="s">
        <v>96</v>
      </c>
      <c r="G144" t="s">
        <v>12</v>
      </c>
      <c r="H144" t="s">
        <v>13</v>
      </c>
    </row>
    <row r="145" spans="1:8" x14ac:dyDescent="0.25">
      <c r="A145" t="s">
        <v>275</v>
      </c>
      <c r="B145" t="s">
        <v>276</v>
      </c>
      <c r="C145">
        <v>37</v>
      </c>
      <c r="D145" t="s">
        <v>9</v>
      </c>
      <c r="E145" t="s">
        <v>277</v>
      </c>
      <c r="F145" t="s">
        <v>96</v>
      </c>
      <c r="G145" t="s">
        <v>12</v>
      </c>
      <c r="H145" t="s">
        <v>13</v>
      </c>
    </row>
    <row r="146" spans="1:8" x14ac:dyDescent="0.25">
      <c r="A146" t="s">
        <v>1387</v>
      </c>
      <c r="B146" t="s">
        <v>1388</v>
      </c>
      <c r="C146">
        <v>60</v>
      </c>
      <c r="D146" t="s">
        <v>9</v>
      </c>
      <c r="E146" t="s">
        <v>129</v>
      </c>
      <c r="F146" t="s">
        <v>96</v>
      </c>
      <c r="G146" t="s">
        <v>12</v>
      </c>
      <c r="H146" t="s">
        <v>13</v>
      </c>
    </row>
    <row r="147" spans="1:8" x14ac:dyDescent="0.25">
      <c r="A147" t="s">
        <v>1450</v>
      </c>
      <c r="B147" t="s">
        <v>1451</v>
      </c>
      <c r="C147">
        <v>33</v>
      </c>
      <c r="D147" t="s">
        <v>16</v>
      </c>
      <c r="E147" t="s">
        <v>1452</v>
      </c>
      <c r="F147" t="s">
        <v>96</v>
      </c>
      <c r="G147" t="s">
        <v>12</v>
      </c>
      <c r="H147" t="s">
        <v>13</v>
      </c>
    </row>
    <row r="148" spans="1:8" x14ac:dyDescent="0.25">
      <c r="A148" t="s">
        <v>134</v>
      </c>
      <c r="B148" t="s">
        <v>3943</v>
      </c>
      <c r="C148">
        <v>25</v>
      </c>
      <c r="D148" t="s">
        <v>9</v>
      </c>
      <c r="E148" t="s">
        <v>135</v>
      </c>
      <c r="F148" t="s">
        <v>96</v>
      </c>
      <c r="G148" t="s">
        <v>12</v>
      </c>
      <c r="H148" t="s">
        <v>19</v>
      </c>
    </row>
    <row r="149" spans="1:8" x14ac:dyDescent="0.25">
      <c r="A149" t="s">
        <v>202</v>
      </c>
      <c r="B149" t="s">
        <v>203</v>
      </c>
      <c r="C149">
        <v>24</v>
      </c>
      <c r="D149" t="s">
        <v>9</v>
      </c>
      <c r="E149" t="s">
        <v>204</v>
      </c>
      <c r="F149" t="s">
        <v>96</v>
      </c>
      <c r="G149" t="s">
        <v>12</v>
      </c>
      <c r="H149" t="s">
        <v>19</v>
      </c>
    </row>
    <row r="150" spans="1:8" x14ac:dyDescent="0.25">
      <c r="A150" t="s">
        <v>1232</v>
      </c>
      <c r="B150" t="s">
        <v>1233</v>
      </c>
      <c r="C150">
        <v>57</v>
      </c>
      <c r="D150" t="s">
        <v>16</v>
      </c>
      <c r="E150" t="s">
        <v>1234</v>
      </c>
      <c r="F150" t="s">
        <v>96</v>
      </c>
      <c r="G150" t="s">
        <v>12</v>
      </c>
      <c r="H150" t="s">
        <v>19</v>
      </c>
    </row>
    <row r="151" spans="1:8" x14ac:dyDescent="0.25">
      <c r="A151" t="s">
        <v>595</v>
      </c>
      <c r="B151" t="s">
        <v>596</v>
      </c>
      <c r="C151">
        <v>23</v>
      </c>
      <c r="D151" t="s">
        <v>16</v>
      </c>
      <c r="E151" t="s">
        <v>597</v>
      </c>
      <c r="F151" t="s">
        <v>96</v>
      </c>
      <c r="G151" t="s">
        <v>12</v>
      </c>
      <c r="H151" t="s">
        <v>31</v>
      </c>
    </row>
    <row r="152" spans="1:8" x14ac:dyDescent="0.25">
      <c r="A152" t="s">
        <v>820</v>
      </c>
      <c r="B152" t="s">
        <v>821</v>
      </c>
      <c r="C152">
        <v>32</v>
      </c>
      <c r="D152" t="s">
        <v>16</v>
      </c>
      <c r="E152" t="s">
        <v>822</v>
      </c>
      <c r="F152" t="s">
        <v>96</v>
      </c>
      <c r="G152" t="s">
        <v>12</v>
      </c>
      <c r="H152" t="s">
        <v>31</v>
      </c>
    </row>
    <row r="153" spans="1:8" x14ac:dyDescent="0.25">
      <c r="A153" t="s">
        <v>1364</v>
      </c>
      <c r="B153" t="s">
        <v>1365</v>
      </c>
      <c r="C153">
        <v>35</v>
      </c>
      <c r="D153" t="s">
        <v>9</v>
      </c>
      <c r="E153" t="s">
        <v>1366</v>
      </c>
      <c r="F153" t="s">
        <v>96</v>
      </c>
      <c r="G153" t="s">
        <v>12</v>
      </c>
      <c r="H153" t="s">
        <v>31</v>
      </c>
    </row>
    <row r="154" spans="1:8" x14ac:dyDescent="0.25">
      <c r="A154" t="s">
        <v>23</v>
      </c>
      <c r="B154" t="s">
        <v>3941</v>
      </c>
      <c r="C154">
        <v>59</v>
      </c>
      <c r="D154" t="s">
        <v>16</v>
      </c>
      <c r="E154" t="s">
        <v>24</v>
      </c>
      <c r="F154" t="s">
        <v>25</v>
      </c>
      <c r="G154" t="s">
        <v>12</v>
      </c>
      <c r="H154" t="s">
        <v>26</v>
      </c>
    </row>
    <row r="155" spans="1:8" x14ac:dyDescent="0.25">
      <c r="A155" t="s">
        <v>622</v>
      </c>
      <c r="B155" t="s">
        <v>623</v>
      </c>
      <c r="C155">
        <v>29</v>
      </c>
      <c r="D155" t="s">
        <v>16</v>
      </c>
      <c r="E155" t="s">
        <v>624</v>
      </c>
      <c r="F155" t="s">
        <v>25</v>
      </c>
      <c r="G155" t="s">
        <v>12</v>
      </c>
      <c r="H155" t="s">
        <v>26</v>
      </c>
    </row>
    <row r="156" spans="1:8" x14ac:dyDescent="0.25">
      <c r="A156" t="s">
        <v>879</v>
      </c>
      <c r="B156" t="s">
        <v>880</v>
      </c>
      <c r="C156">
        <v>21</v>
      </c>
      <c r="D156" t="s">
        <v>16</v>
      </c>
      <c r="E156" t="s">
        <v>881</v>
      </c>
      <c r="F156" t="s">
        <v>25</v>
      </c>
      <c r="G156" t="s">
        <v>12</v>
      </c>
      <c r="H156" t="s">
        <v>26</v>
      </c>
    </row>
    <row r="157" spans="1:8" x14ac:dyDescent="0.25">
      <c r="A157" t="s">
        <v>909</v>
      </c>
      <c r="B157" t="s">
        <v>910</v>
      </c>
      <c r="C157">
        <v>45</v>
      </c>
      <c r="D157" t="s">
        <v>9</v>
      </c>
      <c r="E157" t="s">
        <v>911</v>
      </c>
      <c r="F157" t="s">
        <v>25</v>
      </c>
      <c r="G157" t="s">
        <v>12</v>
      </c>
      <c r="H157" t="s">
        <v>26</v>
      </c>
    </row>
    <row r="158" spans="1:8" x14ac:dyDescent="0.25">
      <c r="A158" t="s">
        <v>1123</v>
      </c>
      <c r="B158" t="s">
        <v>1124</v>
      </c>
      <c r="C158">
        <v>23</v>
      </c>
      <c r="D158" t="s">
        <v>9</v>
      </c>
      <c r="E158" t="s">
        <v>1125</v>
      </c>
      <c r="F158" t="s">
        <v>25</v>
      </c>
      <c r="G158" t="s">
        <v>12</v>
      </c>
      <c r="H158" t="s">
        <v>26</v>
      </c>
    </row>
    <row r="159" spans="1:8" x14ac:dyDescent="0.25">
      <c r="A159" t="s">
        <v>1135</v>
      </c>
      <c r="B159" t="s">
        <v>1136</v>
      </c>
      <c r="C159">
        <v>51</v>
      </c>
      <c r="D159" t="s">
        <v>9</v>
      </c>
      <c r="E159" t="s">
        <v>1137</v>
      </c>
      <c r="F159" t="s">
        <v>25</v>
      </c>
      <c r="G159" t="s">
        <v>12</v>
      </c>
      <c r="H159" t="s">
        <v>26</v>
      </c>
    </row>
    <row r="160" spans="1:8" x14ac:dyDescent="0.25">
      <c r="A160" t="s">
        <v>1150</v>
      </c>
      <c r="B160" t="s">
        <v>1151</v>
      </c>
      <c r="C160">
        <v>28</v>
      </c>
      <c r="D160" t="s">
        <v>9</v>
      </c>
      <c r="E160" t="s">
        <v>1152</v>
      </c>
      <c r="F160" t="s">
        <v>25</v>
      </c>
      <c r="G160" t="s">
        <v>12</v>
      </c>
      <c r="H160" t="s">
        <v>26</v>
      </c>
    </row>
    <row r="161" spans="1:8" x14ac:dyDescent="0.25">
      <c r="A161" t="s">
        <v>1373</v>
      </c>
      <c r="B161" t="s">
        <v>1374</v>
      </c>
      <c r="C161">
        <v>29</v>
      </c>
      <c r="D161" t="s">
        <v>9</v>
      </c>
      <c r="E161" t="s">
        <v>1375</v>
      </c>
      <c r="F161" t="s">
        <v>25</v>
      </c>
      <c r="G161" t="s">
        <v>12</v>
      </c>
      <c r="H161" t="s">
        <v>26</v>
      </c>
    </row>
    <row r="162" spans="1:8" x14ac:dyDescent="0.25">
      <c r="A162" t="s">
        <v>1507</v>
      </c>
      <c r="B162" t="s">
        <v>1508</v>
      </c>
      <c r="C162">
        <v>56</v>
      </c>
      <c r="D162" t="s">
        <v>9</v>
      </c>
      <c r="E162" t="s">
        <v>1509</v>
      </c>
      <c r="F162" t="s">
        <v>25</v>
      </c>
      <c r="G162" t="s">
        <v>12</v>
      </c>
      <c r="H162" t="s">
        <v>26</v>
      </c>
    </row>
    <row r="163" spans="1:8" x14ac:dyDescent="0.25">
      <c r="A163" t="s">
        <v>185</v>
      </c>
      <c r="B163" t="s">
        <v>186</v>
      </c>
      <c r="C163">
        <v>45</v>
      </c>
      <c r="D163" t="s">
        <v>16</v>
      </c>
      <c r="E163" t="s">
        <v>187</v>
      </c>
      <c r="F163" t="s">
        <v>25</v>
      </c>
      <c r="G163" t="s">
        <v>12</v>
      </c>
      <c r="H163" t="s">
        <v>13</v>
      </c>
    </row>
    <row r="164" spans="1:8" x14ac:dyDescent="0.25">
      <c r="A164" t="s">
        <v>447</v>
      </c>
      <c r="B164" t="s">
        <v>448</v>
      </c>
      <c r="C164">
        <v>57</v>
      </c>
      <c r="D164" t="s">
        <v>16</v>
      </c>
      <c r="E164" t="s">
        <v>449</v>
      </c>
      <c r="F164" t="s">
        <v>25</v>
      </c>
      <c r="G164" t="s">
        <v>12</v>
      </c>
      <c r="H164" t="s">
        <v>13</v>
      </c>
    </row>
    <row r="165" spans="1:8" x14ac:dyDescent="0.25">
      <c r="A165" t="s">
        <v>808</v>
      </c>
      <c r="B165" t="s">
        <v>809</v>
      </c>
      <c r="C165">
        <v>21</v>
      </c>
      <c r="D165" t="s">
        <v>9</v>
      </c>
      <c r="E165" t="s">
        <v>810</v>
      </c>
      <c r="F165" t="s">
        <v>25</v>
      </c>
      <c r="G165" t="s">
        <v>12</v>
      </c>
      <c r="H165" t="s">
        <v>13</v>
      </c>
    </row>
    <row r="166" spans="1:8" x14ac:dyDescent="0.25">
      <c r="A166" t="s">
        <v>176</v>
      </c>
      <c r="B166" t="s">
        <v>3945</v>
      </c>
      <c r="C166">
        <v>55</v>
      </c>
      <c r="D166" t="s">
        <v>16</v>
      </c>
      <c r="E166" t="s">
        <v>177</v>
      </c>
      <c r="F166" t="s">
        <v>25</v>
      </c>
      <c r="G166" t="s">
        <v>12</v>
      </c>
      <c r="H166" t="s">
        <v>19</v>
      </c>
    </row>
    <row r="167" spans="1:8" x14ac:dyDescent="0.25">
      <c r="A167" t="s">
        <v>462</v>
      </c>
      <c r="B167" t="s">
        <v>463</v>
      </c>
      <c r="C167">
        <v>55</v>
      </c>
      <c r="D167" t="s">
        <v>16</v>
      </c>
      <c r="E167" t="s">
        <v>464</v>
      </c>
      <c r="F167" t="s">
        <v>25</v>
      </c>
      <c r="G167" t="s">
        <v>12</v>
      </c>
      <c r="H167" t="s">
        <v>19</v>
      </c>
    </row>
    <row r="168" spans="1:8" x14ac:dyDescent="0.25">
      <c r="A168" t="s">
        <v>1264</v>
      </c>
      <c r="B168" t="s">
        <v>1265</v>
      </c>
      <c r="C168">
        <v>63</v>
      </c>
      <c r="D168" t="s">
        <v>9</v>
      </c>
      <c r="E168" t="s">
        <v>1266</v>
      </c>
      <c r="F168" t="s">
        <v>25</v>
      </c>
      <c r="G168" t="s">
        <v>12</v>
      </c>
      <c r="H168" t="s">
        <v>31</v>
      </c>
    </row>
    <row r="169" spans="1:8" x14ac:dyDescent="0.25">
      <c r="A169" t="s">
        <v>149</v>
      </c>
      <c r="B169" t="s">
        <v>150</v>
      </c>
      <c r="C169">
        <v>35</v>
      </c>
      <c r="D169" t="s">
        <v>16</v>
      </c>
      <c r="E169" t="s">
        <v>151</v>
      </c>
      <c r="F169" t="s">
        <v>18</v>
      </c>
      <c r="G169" t="s">
        <v>12</v>
      </c>
      <c r="H169" t="s">
        <v>26</v>
      </c>
    </row>
    <row r="170" spans="1:8" x14ac:dyDescent="0.25">
      <c r="A170" t="s">
        <v>509</v>
      </c>
      <c r="B170" t="s">
        <v>510</v>
      </c>
      <c r="C170">
        <v>31</v>
      </c>
      <c r="D170" t="s">
        <v>9</v>
      </c>
      <c r="E170" t="s">
        <v>511</v>
      </c>
      <c r="F170" t="s">
        <v>18</v>
      </c>
      <c r="G170" t="s">
        <v>12</v>
      </c>
      <c r="H170" t="s">
        <v>26</v>
      </c>
    </row>
    <row r="171" spans="1:8" x14ac:dyDescent="0.25">
      <c r="A171" t="s">
        <v>518</v>
      </c>
      <c r="B171" t="s">
        <v>519</v>
      </c>
      <c r="C171">
        <v>46</v>
      </c>
      <c r="D171" t="s">
        <v>9</v>
      </c>
      <c r="E171" t="s">
        <v>520</v>
      </c>
      <c r="F171" t="s">
        <v>18</v>
      </c>
      <c r="G171" t="s">
        <v>12</v>
      </c>
      <c r="H171" t="s">
        <v>26</v>
      </c>
    </row>
    <row r="172" spans="1:8" x14ac:dyDescent="0.25">
      <c r="A172" t="s">
        <v>14</v>
      </c>
      <c r="B172" t="s">
        <v>15</v>
      </c>
      <c r="C172">
        <v>26</v>
      </c>
      <c r="D172" t="s">
        <v>16</v>
      </c>
      <c r="E172" t="s">
        <v>17</v>
      </c>
      <c r="F172" t="s">
        <v>18</v>
      </c>
      <c r="G172" t="s">
        <v>12</v>
      </c>
      <c r="H172" t="s">
        <v>19</v>
      </c>
    </row>
    <row r="173" spans="1:8" x14ac:dyDescent="0.25">
      <c r="A173" t="s">
        <v>373</v>
      </c>
      <c r="B173" t="s">
        <v>374</v>
      </c>
      <c r="C173">
        <v>62</v>
      </c>
      <c r="D173" t="s">
        <v>16</v>
      </c>
      <c r="E173" t="s">
        <v>375</v>
      </c>
      <c r="F173" t="s">
        <v>18</v>
      </c>
      <c r="G173" t="s">
        <v>12</v>
      </c>
      <c r="H173" t="s">
        <v>19</v>
      </c>
    </row>
    <row r="174" spans="1:8" x14ac:dyDescent="0.25">
      <c r="A174" t="s">
        <v>397</v>
      </c>
      <c r="B174" t="s">
        <v>398</v>
      </c>
      <c r="C174">
        <v>53</v>
      </c>
      <c r="D174" t="s">
        <v>16</v>
      </c>
      <c r="E174" t="s">
        <v>399</v>
      </c>
      <c r="F174" t="s">
        <v>18</v>
      </c>
      <c r="G174" t="s">
        <v>12</v>
      </c>
      <c r="H174" t="s">
        <v>19</v>
      </c>
    </row>
    <row r="175" spans="1:8" x14ac:dyDescent="0.25">
      <c r="A175" t="s">
        <v>521</v>
      </c>
      <c r="B175" t="s">
        <v>522</v>
      </c>
      <c r="C175">
        <v>59</v>
      </c>
      <c r="D175" t="s">
        <v>9</v>
      </c>
      <c r="E175" t="s">
        <v>523</v>
      </c>
      <c r="F175" t="s">
        <v>18</v>
      </c>
      <c r="G175" t="s">
        <v>12</v>
      </c>
      <c r="H175" t="s">
        <v>19</v>
      </c>
    </row>
    <row r="176" spans="1:8" x14ac:dyDescent="0.25">
      <c r="A176" t="s">
        <v>687</v>
      </c>
      <c r="B176" t="s">
        <v>688</v>
      </c>
      <c r="C176">
        <v>42</v>
      </c>
      <c r="D176" t="s">
        <v>16</v>
      </c>
      <c r="E176" t="s">
        <v>689</v>
      </c>
      <c r="F176" t="s">
        <v>18</v>
      </c>
      <c r="G176" t="s">
        <v>12</v>
      </c>
      <c r="H176" t="s">
        <v>19</v>
      </c>
    </row>
    <row r="177" spans="1:8" x14ac:dyDescent="0.25">
      <c r="A177" t="s">
        <v>140</v>
      </c>
      <c r="B177" t="s">
        <v>141</v>
      </c>
      <c r="C177">
        <v>52</v>
      </c>
      <c r="D177" t="s">
        <v>9</v>
      </c>
      <c r="E177" t="s">
        <v>142</v>
      </c>
      <c r="F177" t="s">
        <v>18</v>
      </c>
      <c r="G177" t="s">
        <v>12</v>
      </c>
      <c r="H177" t="s">
        <v>31</v>
      </c>
    </row>
    <row r="178" spans="1:8" x14ac:dyDescent="0.25">
      <c r="A178" t="s">
        <v>601</v>
      </c>
      <c r="B178" t="s">
        <v>602</v>
      </c>
      <c r="C178">
        <v>46</v>
      </c>
      <c r="D178" t="s">
        <v>16</v>
      </c>
      <c r="E178" t="s">
        <v>603</v>
      </c>
      <c r="F178" t="s">
        <v>18</v>
      </c>
      <c r="G178" t="s">
        <v>12</v>
      </c>
      <c r="H178" t="s">
        <v>31</v>
      </c>
    </row>
    <row r="179" spans="1:8" x14ac:dyDescent="0.25">
      <c r="A179" t="s">
        <v>1346</v>
      </c>
      <c r="B179" t="s">
        <v>1347</v>
      </c>
      <c r="C179">
        <v>60</v>
      </c>
      <c r="D179" t="s">
        <v>9</v>
      </c>
      <c r="E179" t="s">
        <v>1348</v>
      </c>
      <c r="F179" t="s">
        <v>18</v>
      </c>
      <c r="G179" t="s">
        <v>12</v>
      </c>
      <c r="H179" t="s">
        <v>31</v>
      </c>
    </row>
    <row r="180" spans="1:8" x14ac:dyDescent="0.25">
      <c r="A180" t="s">
        <v>1048</v>
      </c>
      <c r="B180" t="s">
        <v>1049</v>
      </c>
      <c r="C180">
        <v>40</v>
      </c>
      <c r="D180" t="s">
        <v>16</v>
      </c>
      <c r="E180" t="s">
        <v>1050</v>
      </c>
      <c r="F180" t="s">
        <v>11</v>
      </c>
      <c r="G180" t="s">
        <v>12</v>
      </c>
      <c r="H180" t="s">
        <v>26</v>
      </c>
    </row>
    <row r="181" spans="1:8" x14ac:dyDescent="0.25">
      <c r="A181" t="s">
        <v>1281</v>
      </c>
      <c r="B181" t="s">
        <v>1282</v>
      </c>
      <c r="C181">
        <v>64</v>
      </c>
      <c r="D181" t="s">
        <v>16</v>
      </c>
      <c r="E181" t="s">
        <v>1283</v>
      </c>
      <c r="F181" t="s">
        <v>11</v>
      </c>
      <c r="G181" t="s">
        <v>12</v>
      </c>
      <c r="H181" t="s">
        <v>26</v>
      </c>
    </row>
    <row r="182" spans="1:8" x14ac:dyDescent="0.25">
      <c r="A182" t="s">
        <v>1290</v>
      </c>
      <c r="B182" t="s">
        <v>3958</v>
      </c>
      <c r="C182">
        <v>60</v>
      </c>
      <c r="D182" t="s">
        <v>9</v>
      </c>
      <c r="E182" t="s">
        <v>1291</v>
      </c>
      <c r="F182" t="s">
        <v>11</v>
      </c>
      <c r="G182" t="s">
        <v>12</v>
      </c>
      <c r="H182" t="s">
        <v>26</v>
      </c>
    </row>
    <row r="183" spans="1:8" x14ac:dyDescent="0.25">
      <c r="A183" t="s">
        <v>1300</v>
      </c>
      <c r="B183" t="s">
        <v>1301</v>
      </c>
      <c r="C183">
        <v>53</v>
      </c>
      <c r="D183" t="s">
        <v>9</v>
      </c>
      <c r="E183" t="s">
        <v>1302</v>
      </c>
      <c r="F183" t="s">
        <v>11</v>
      </c>
      <c r="G183" t="s">
        <v>12</v>
      </c>
      <c r="H183" t="s">
        <v>26</v>
      </c>
    </row>
    <row r="184" spans="1:8" x14ac:dyDescent="0.25">
      <c r="A184" t="s">
        <v>1367</v>
      </c>
      <c r="B184" t="s">
        <v>1368</v>
      </c>
      <c r="C184">
        <v>45</v>
      </c>
      <c r="D184" t="s">
        <v>9</v>
      </c>
      <c r="E184" t="s">
        <v>1369</v>
      </c>
      <c r="F184" t="s">
        <v>11</v>
      </c>
      <c r="G184" t="s">
        <v>12</v>
      </c>
      <c r="H184" t="s">
        <v>13</v>
      </c>
    </row>
    <row r="185" spans="1:8" x14ac:dyDescent="0.25">
      <c r="A185" t="s">
        <v>8</v>
      </c>
      <c r="B185" t="s">
        <v>3939</v>
      </c>
      <c r="C185">
        <v>55</v>
      </c>
      <c r="D185" t="s">
        <v>9</v>
      </c>
      <c r="E185" t="s">
        <v>10</v>
      </c>
      <c r="F185" t="s">
        <v>11</v>
      </c>
      <c r="G185" t="s">
        <v>12</v>
      </c>
      <c r="H185" t="s">
        <v>19</v>
      </c>
    </row>
    <row r="186" spans="1:8" x14ac:dyDescent="0.25">
      <c r="A186" t="s">
        <v>182</v>
      </c>
      <c r="B186" t="s">
        <v>183</v>
      </c>
      <c r="C186">
        <v>54</v>
      </c>
      <c r="D186" t="s">
        <v>9</v>
      </c>
      <c r="E186" t="s">
        <v>184</v>
      </c>
      <c r="F186" t="s">
        <v>11</v>
      </c>
      <c r="G186" t="s">
        <v>12</v>
      </c>
      <c r="H186" t="s">
        <v>19</v>
      </c>
    </row>
    <row r="187" spans="1:8" x14ac:dyDescent="0.25">
      <c r="A187" t="s">
        <v>417</v>
      </c>
      <c r="B187" t="s">
        <v>418</v>
      </c>
      <c r="C187">
        <v>50</v>
      </c>
      <c r="D187" t="s">
        <v>9</v>
      </c>
      <c r="E187" t="s">
        <v>419</v>
      </c>
      <c r="F187" t="s">
        <v>11</v>
      </c>
      <c r="G187" t="s">
        <v>12</v>
      </c>
      <c r="H187" t="s">
        <v>19</v>
      </c>
    </row>
    <row r="188" spans="1:8" x14ac:dyDescent="0.25">
      <c r="A188" t="s">
        <v>530</v>
      </c>
      <c r="B188" t="s">
        <v>531</v>
      </c>
      <c r="C188">
        <v>41</v>
      </c>
      <c r="D188" t="s">
        <v>16</v>
      </c>
      <c r="E188" t="s">
        <v>532</v>
      </c>
      <c r="F188" t="s">
        <v>11</v>
      </c>
      <c r="G188" t="s">
        <v>12</v>
      </c>
      <c r="H188" t="s">
        <v>19</v>
      </c>
    </row>
    <row r="189" spans="1:8" x14ac:dyDescent="0.25">
      <c r="A189" t="s">
        <v>1007</v>
      </c>
      <c r="B189" t="s">
        <v>1008</v>
      </c>
      <c r="C189">
        <v>64</v>
      </c>
      <c r="D189" t="s">
        <v>16</v>
      </c>
      <c r="E189" t="s">
        <v>1009</v>
      </c>
      <c r="F189" t="s">
        <v>11</v>
      </c>
      <c r="G189" t="s">
        <v>12</v>
      </c>
      <c r="H189" t="s">
        <v>19</v>
      </c>
    </row>
    <row r="190" spans="1:8" x14ac:dyDescent="0.25">
      <c r="A190" t="s">
        <v>1042</v>
      </c>
      <c r="B190" t="s">
        <v>1043</v>
      </c>
      <c r="C190">
        <v>37</v>
      </c>
      <c r="D190" t="s">
        <v>9</v>
      </c>
      <c r="E190" t="s">
        <v>1044</v>
      </c>
      <c r="F190" t="s">
        <v>11</v>
      </c>
      <c r="G190" t="s">
        <v>12</v>
      </c>
      <c r="H190" t="s">
        <v>19</v>
      </c>
    </row>
    <row r="191" spans="1:8" x14ac:dyDescent="0.25">
      <c r="A191" t="s">
        <v>1306</v>
      </c>
      <c r="B191" t="s">
        <v>1307</v>
      </c>
      <c r="C191">
        <v>28</v>
      </c>
      <c r="D191" t="s">
        <v>9</v>
      </c>
      <c r="E191" t="s">
        <v>1308</v>
      </c>
      <c r="F191" t="s">
        <v>11</v>
      </c>
      <c r="G191" t="s">
        <v>12</v>
      </c>
      <c r="H191" t="s">
        <v>19</v>
      </c>
    </row>
    <row r="192" spans="1:8" x14ac:dyDescent="0.25">
      <c r="A192" t="s">
        <v>1418</v>
      </c>
      <c r="B192" t="s">
        <v>1419</v>
      </c>
      <c r="C192">
        <v>28</v>
      </c>
      <c r="D192" t="s">
        <v>16</v>
      </c>
      <c r="E192" t="s">
        <v>1420</v>
      </c>
      <c r="F192" t="s">
        <v>11</v>
      </c>
      <c r="G192" t="s">
        <v>12</v>
      </c>
      <c r="H192" t="s">
        <v>31</v>
      </c>
    </row>
    <row r="193" spans="1:8" x14ac:dyDescent="0.25">
      <c r="A193" t="s">
        <v>592</v>
      </c>
      <c r="B193" t="s">
        <v>593</v>
      </c>
      <c r="C193">
        <v>60</v>
      </c>
      <c r="D193" t="s">
        <v>9</v>
      </c>
      <c r="E193" t="s">
        <v>594</v>
      </c>
      <c r="F193" t="s">
        <v>58</v>
      </c>
      <c r="G193" t="s">
        <v>12</v>
      </c>
      <c r="H193" t="s">
        <v>26</v>
      </c>
    </row>
    <row r="194" spans="1:8" x14ac:dyDescent="0.25">
      <c r="A194" t="s">
        <v>619</v>
      </c>
      <c r="B194" t="s">
        <v>620</v>
      </c>
      <c r="C194">
        <v>21</v>
      </c>
      <c r="D194" t="s">
        <v>9</v>
      </c>
      <c r="E194" t="s">
        <v>621</v>
      </c>
      <c r="F194" t="s">
        <v>58</v>
      </c>
      <c r="G194" t="s">
        <v>12</v>
      </c>
      <c r="H194" t="s">
        <v>26</v>
      </c>
    </row>
    <row r="195" spans="1:8" x14ac:dyDescent="0.25">
      <c r="A195" t="s">
        <v>1018</v>
      </c>
      <c r="B195" t="s">
        <v>1019</v>
      </c>
      <c r="C195">
        <v>62</v>
      </c>
      <c r="D195" t="s">
        <v>16</v>
      </c>
      <c r="E195" t="s">
        <v>1020</v>
      </c>
      <c r="F195" t="s">
        <v>58</v>
      </c>
      <c r="G195" t="s">
        <v>12</v>
      </c>
      <c r="H195" t="s">
        <v>26</v>
      </c>
    </row>
    <row r="196" spans="1:8" x14ac:dyDescent="0.25">
      <c r="A196" t="s">
        <v>55</v>
      </c>
      <c r="B196" t="s">
        <v>56</v>
      </c>
      <c r="C196">
        <v>28</v>
      </c>
      <c r="D196" t="s">
        <v>16</v>
      </c>
      <c r="E196" t="s">
        <v>57</v>
      </c>
      <c r="F196" t="s">
        <v>58</v>
      </c>
      <c r="G196" t="s">
        <v>12</v>
      </c>
      <c r="H196" t="s">
        <v>13</v>
      </c>
    </row>
    <row r="197" spans="1:8" x14ac:dyDescent="0.25">
      <c r="A197" t="s">
        <v>791</v>
      </c>
      <c r="B197" t="s">
        <v>792</v>
      </c>
      <c r="C197">
        <v>41</v>
      </c>
      <c r="D197" t="s">
        <v>16</v>
      </c>
      <c r="E197" t="s">
        <v>793</v>
      </c>
      <c r="F197" t="s">
        <v>58</v>
      </c>
      <c r="G197" t="s">
        <v>12</v>
      </c>
      <c r="H197" t="s">
        <v>13</v>
      </c>
    </row>
    <row r="198" spans="1:8" x14ac:dyDescent="0.25">
      <c r="A198" t="s">
        <v>1510</v>
      </c>
      <c r="B198" t="s">
        <v>1511</v>
      </c>
      <c r="C198">
        <v>47</v>
      </c>
      <c r="D198" t="s">
        <v>16</v>
      </c>
      <c r="E198" t="s">
        <v>1512</v>
      </c>
      <c r="F198" t="s">
        <v>58</v>
      </c>
      <c r="G198" t="s">
        <v>12</v>
      </c>
      <c r="H198" t="s">
        <v>13</v>
      </c>
    </row>
    <row r="199" spans="1:8" x14ac:dyDescent="0.25">
      <c r="A199" t="s">
        <v>336</v>
      </c>
      <c r="B199" t="s">
        <v>337</v>
      </c>
      <c r="C199">
        <v>62</v>
      </c>
      <c r="D199" t="s">
        <v>16</v>
      </c>
      <c r="E199" t="s">
        <v>338</v>
      </c>
      <c r="F199" t="s">
        <v>58</v>
      </c>
      <c r="G199" t="s">
        <v>12</v>
      </c>
      <c r="H199" t="s">
        <v>19</v>
      </c>
    </row>
    <row r="200" spans="1:8" x14ac:dyDescent="0.25">
      <c r="A200" t="s">
        <v>598</v>
      </c>
      <c r="B200" t="s">
        <v>599</v>
      </c>
      <c r="C200">
        <v>18</v>
      </c>
      <c r="D200" t="s">
        <v>9</v>
      </c>
      <c r="E200" t="s">
        <v>600</v>
      </c>
      <c r="F200" t="s">
        <v>58</v>
      </c>
      <c r="G200" t="s">
        <v>12</v>
      </c>
      <c r="H200" t="s">
        <v>19</v>
      </c>
    </row>
    <row r="201" spans="1:8" x14ac:dyDescent="0.25">
      <c r="A201" t="s">
        <v>1138</v>
      </c>
      <c r="B201" t="s">
        <v>1139</v>
      </c>
      <c r="C201">
        <v>34</v>
      </c>
      <c r="D201" t="s">
        <v>16</v>
      </c>
      <c r="E201" t="s">
        <v>1140</v>
      </c>
      <c r="F201" t="s">
        <v>58</v>
      </c>
      <c r="G201" t="s">
        <v>12</v>
      </c>
      <c r="H201" t="s">
        <v>19</v>
      </c>
    </row>
    <row r="202" spans="1:8" x14ac:dyDescent="0.25">
      <c r="A202" t="s">
        <v>1222</v>
      </c>
      <c r="B202" t="s">
        <v>1223</v>
      </c>
      <c r="C202">
        <v>25</v>
      </c>
      <c r="D202" t="s">
        <v>16</v>
      </c>
      <c r="E202" t="s">
        <v>1224</v>
      </c>
      <c r="F202" t="s">
        <v>58</v>
      </c>
      <c r="G202" t="s">
        <v>12</v>
      </c>
      <c r="H202" t="s">
        <v>31</v>
      </c>
    </row>
    <row r="203" spans="1:8" x14ac:dyDescent="0.25">
      <c r="A203" t="s">
        <v>1327</v>
      </c>
      <c r="B203" t="s">
        <v>1328</v>
      </c>
      <c r="C203">
        <v>51</v>
      </c>
      <c r="D203" t="s">
        <v>16</v>
      </c>
      <c r="E203" t="s">
        <v>1329</v>
      </c>
      <c r="F203" t="s">
        <v>58</v>
      </c>
      <c r="G203" t="s">
        <v>12</v>
      </c>
      <c r="H203" t="s">
        <v>31</v>
      </c>
    </row>
    <row r="204" spans="1:8" x14ac:dyDescent="0.25">
      <c r="A204" t="s">
        <v>227</v>
      </c>
      <c r="B204" t="s">
        <v>228</v>
      </c>
      <c r="C204">
        <v>50</v>
      </c>
      <c r="D204" t="s">
        <v>9</v>
      </c>
      <c r="E204" t="s">
        <v>229</v>
      </c>
      <c r="F204" t="s">
        <v>230</v>
      </c>
      <c r="G204" t="s">
        <v>12</v>
      </c>
      <c r="H204" t="s">
        <v>26</v>
      </c>
    </row>
    <row r="205" spans="1:8" x14ac:dyDescent="0.25">
      <c r="A205" t="s">
        <v>289</v>
      </c>
      <c r="B205" t="s">
        <v>290</v>
      </c>
      <c r="C205">
        <v>61</v>
      </c>
      <c r="D205" t="s">
        <v>16</v>
      </c>
      <c r="E205" t="s">
        <v>291</v>
      </c>
      <c r="F205" t="s">
        <v>230</v>
      </c>
      <c r="G205" t="s">
        <v>12</v>
      </c>
      <c r="H205" t="s">
        <v>26</v>
      </c>
    </row>
    <row r="206" spans="1:8" x14ac:dyDescent="0.25">
      <c r="A206" t="s">
        <v>255</v>
      </c>
      <c r="B206" t="s">
        <v>256</v>
      </c>
      <c r="C206">
        <v>29</v>
      </c>
      <c r="D206" t="s">
        <v>16</v>
      </c>
      <c r="E206" t="s">
        <v>257</v>
      </c>
      <c r="F206" t="s">
        <v>230</v>
      </c>
      <c r="G206" t="s">
        <v>12</v>
      </c>
      <c r="H206" t="s">
        <v>13</v>
      </c>
    </row>
    <row r="207" spans="1:8" x14ac:dyDescent="0.25">
      <c r="A207" t="s">
        <v>258</v>
      </c>
      <c r="B207" t="s">
        <v>259</v>
      </c>
      <c r="C207">
        <v>61</v>
      </c>
      <c r="D207" t="s">
        <v>16</v>
      </c>
      <c r="E207" t="s">
        <v>260</v>
      </c>
      <c r="F207" t="s">
        <v>230</v>
      </c>
      <c r="G207" t="s">
        <v>12</v>
      </c>
      <c r="H207" t="s">
        <v>13</v>
      </c>
    </row>
    <row r="208" spans="1:8" x14ac:dyDescent="0.25">
      <c r="A208" t="s">
        <v>391</v>
      </c>
      <c r="B208" t="s">
        <v>392</v>
      </c>
      <c r="C208">
        <v>51</v>
      </c>
      <c r="D208" t="s">
        <v>9</v>
      </c>
      <c r="E208" t="s">
        <v>393</v>
      </c>
      <c r="F208" t="s">
        <v>230</v>
      </c>
      <c r="G208" t="s">
        <v>12</v>
      </c>
      <c r="H208" t="s">
        <v>13</v>
      </c>
    </row>
    <row r="209" spans="1:8" x14ac:dyDescent="0.25">
      <c r="A209" t="s">
        <v>1069</v>
      </c>
      <c r="B209" t="s">
        <v>1070</v>
      </c>
      <c r="C209">
        <v>39</v>
      </c>
      <c r="D209" t="s">
        <v>9</v>
      </c>
      <c r="E209" t="s">
        <v>1071</v>
      </c>
      <c r="F209" t="s">
        <v>230</v>
      </c>
      <c r="G209" t="s">
        <v>12</v>
      </c>
      <c r="H209" t="s">
        <v>13</v>
      </c>
    </row>
    <row r="210" spans="1:8" x14ac:dyDescent="0.25">
      <c r="A210" t="s">
        <v>1379</v>
      </c>
      <c r="B210" t="s">
        <v>1380</v>
      </c>
      <c r="C210">
        <v>46</v>
      </c>
      <c r="D210" t="s">
        <v>9</v>
      </c>
      <c r="E210" t="s">
        <v>559</v>
      </c>
      <c r="F210" t="s">
        <v>230</v>
      </c>
      <c r="G210" t="s">
        <v>12</v>
      </c>
      <c r="H210" t="s">
        <v>13</v>
      </c>
    </row>
    <row r="211" spans="1:8" x14ac:dyDescent="0.25">
      <c r="A211" t="s">
        <v>713</v>
      </c>
      <c r="B211" t="s">
        <v>714</v>
      </c>
      <c r="C211">
        <v>35</v>
      </c>
      <c r="D211" t="s">
        <v>9</v>
      </c>
      <c r="E211" t="s">
        <v>715</v>
      </c>
      <c r="F211" t="s">
        <v>230</v>
      </c>
      <c r="G211" t="s">
        <v>12</v>
      </c>
      <c r="H211" t="s">
        <v>19</v>
      </c>
    </row>
    <row r="212" spans="1:8" x14ac:dyDescent="0.25">
      <c r="A212" t="s">
        <v>613</v>
      </c>
      <c r="B212" t="s">
        <v>614</v>
      </c>
      <c r="C212">
        <v>42</v>
      </c>
      <c r="D212" t="s">
        <v>9</v>
      </c>
      <c r="E212" t="s">
        <v>615</v>
      </c>
      <c r="F212" t="s">
        <v>230</v>
      </c>
      <c r="G212" t="s">
        <v>12</v>
      </c>
      <c r="H212" t="s">
        <v>31</v>
      </c>
    </row>
    <row r="213" spans="1:8" x14ac:dyDescent="0.25">
      <c r="A213" t="s">
        <v>1513</v>
      </c>
      <c r="B213" t="s">
        <v>1514</v>
      </c>
      <c r="C213">
        <v>35</v>
      </c>
      <c r="D213" t="s">
        <v>9</v>
      </c>
      <c r="E213" t="s">
        <v>1515</v>
      </c>
      <c r="F213" t="s">
        <v>230</v>
      </c>
      <c r="G213" t="s">
        <v>12</v>
      </c>
      <c r="H213" t="s">
        <v>31</v>
      </c>
    </row>
    <row r="214" spans="1:8" x14ac:dyDescent="0.25">
      <c r="A214" t="s">
        <v>669</v>
      </c>
      <c r="B214" t="s">
        <v>670</v>
      </c>
      <c r="C214">
        <v>28</v>
      </c>
      <c r="D214" t="s">
        <v>16</v>
      </c>
      <c r="E214" t="s">
        <v>671</v>
      </c>
      <c r="F214" t="s">
        <v>88</v>
      </c>
      <c r="G214" t="s">
        <v>12</v>
      </c>
      <c r="H214" t="s">
        <v>26</v>
      </c>
    </row>
    <row r="215" spans="1:8" x14ac:dyDescent="0.25">
      <c r="A215" t="s">
        <v>1261</v>
      </c>
      <c r="B215" t="s">
        <v>1262</v>
      </c>
      <c r="C215">
        <v>48</v>
      </c>
      <c r="D215" t="s">
        <v>16</v>
      </c>
      <c r="E215" t="s">
        <v>1263</v>
      </c>
      <c r="F215" t="s">
        <v>88</v>
      </c>
      <c r="G215" t="s">
        <v>12</v>
      </c>
      <c r="H215" t="s">
        <v>26</v>
      </c>
    </row>
    <row r="216" spans="1:8" x14ac:dyDescent="0.25">
      <c r="A216" t="s">
        <v>1324</v>
      </c>
      <c r="B216" t="s">
        <v>1325</v>
      </c>
      <c r="C216">
        <v>37</v>
      </c>
      <c r="D216" t="s">
        <v>9</v>
      </c>
      <c r="E216" t="s">
        <v>1326</v>
      </c>
      <c r="F216" t="s">
        <v>88</v>
      </c>
      <c r="G216" t="s">
        <v>12</v>
      </c>
      <c r="H216" t="s">
        <v>26</v>
      </c>
    </row>
    <row r="217" spans="1:8" x14ac:dyDescent="0.25">
      <c r="A217" t="s">
        <v>527</v>
      </c>
      <c r="B217" t="s">
        <v>528</v>
      </c>
      <c r="C217">
        <v>46</v>
      </c>
      <c r="D217" t="s">
        <v>16</v>
      </c>
      <c r="E217" t="s">
        <v>529</v>
      </c>
      <c r="F217" t="s">
        <v>88</v>
      </c>
      <c r="G217" t="s">
        <v>12</v>
      </c>
      <c r="H217" t="s">
        <v>13</v>
      </c>
    </row>
    <row r="218" spans="1:8" x14ac:dyDescent="0.25">
      <c r="A218" t="s">
        <v>663</v>
      </c>
      <c r="B218" t="s">
        <v>664</v>
      </c>
      <c r="C218">
        <v>44</v>
      </c>
      <c r="D218" t="s">
        <v>16</v>
      </c>
      <c r="E218" t="s">
        <v>665</v>
      </c>
      <c r="F218" t="s">
        <v>88</v>
      </c>
      <c r="G218" t="s">
        <v>12</v>
      </c>
      <c r="H218" t="s">
        <v>13</v>
      </c>
    </row>
    <row r="219" spans="1:8" x14ac:dyDescent="0.25">
      <c r="A219" t="s">
        <v>705</v>
      </c>
      <c r="B219" t="s">
        <v>706</v>
      </c>
      <c r="C219">
        <v>47</v>
      </c>
      <c r="D219" t="s">
        <v>16</v>
      </c>
      <c r="E219" t="s">
        <v>3814</v>
      </c>
      <c r="F219" t="s">
        <v>88</v>
      </c>
      <c r="G219" t="s">
        <v>12</v>
      </c>
      <c r="H219" t="s">
        <v>13</v>
      </c>
    </row>
    <row r="220" spans="1:8" x14ac:dyDescent="0.25">
      <c r="A220" t="s">
        <v>888</v>
      </c>
      <c r="B220" t="s">
        <v>889</v>
      </c>
      <c r="C220">
        <v>46</v>
      </c>
      <c r="D220" t="s">
        <v>16</v>
      </c>
      <c r="E220" t="s">
        <v>890</v>
      </c>
      <c r="F220" t="s">
        <v>88</v>
      </c>
      <c r="G220" t="s">
        <v>12</v>
      </c>
      <c r="H220" t="s">
        <v>13</v>
      </c>
    </row>
    <row r="221" spans="1:8" x14ac:dyDescent="0.25">
      <c r="A221" t="s">
        <v>1255</v>
      </c>
      <c r="B221" t="s">
        <v>1256</v>
      </c>
      <c r="C221">
        <v>36</v>
      </c>
      <c r="D221" t="s">
        <v>9</v>
      </c>
      <c r="E221" t="s">
        <v>1257</v>
      </c>
      <c r="F221" t="s">
        <v>88</v>
      </c>
      <c r="G221" t="s">
        <v>12</v>
      </c>
      <c r="H221" t="s">
        <v>13</v>
      </c>
    </row>
    <row r="222" spans="1:8" x14ac:dyDescent="0.25">
      <c r="A222" t="s">
        <v>1318</v>
      </c>
      <c r="B222" t="s">
        <v>1319</v>
      </c>
      <c r="C222">
        <v>36</v>
      </c>
      <c r="D222" t="s">
        <v>16</v>
      </c>
      <c r="E222" t="s">
        <v>1320</v>
      </c>
      <c r="F222" t="s">
        <v>88</v>
      </c>
      <c r="G222" t="s">
        <v>12</v>
      </c>
      <c r="H222" t="s">
        <v>13</v>
      </c>
    </row>
    <row r="223" spans="1:8" x14ac:dyDescent="0.25">
      <c r="A223" t="s">
        <v>85</v>
      </c>
      <c r="B223" t="s">
        <v>86</v>
      </c>
      <c r="C223">
        <v>46</v>
      </c>
      <c r="D223" t="s">
        <v>16</v>
      </c>
      <c r="E223" t="s">
        <v>87</v>
      </c>
      <c r="F223" t="s">
        <v>88</v>
      </c>
      <c r="G223" t="s">
        <v>12</v>
      </c>
      <c r="H223" t="s">
        <v>19</v>
      </c>
    </row>
    <row r="224" spans="1:8" x14ac:dyDescent="0.25">
      <c r="A224" t="s">
        <v>118</v>
      </c>
      <c r="B224" t="s">
        <v>119</v>
      </c>
      <c r="C224">
        <v>27</v>
      </c>
      <c r="D224" t="s">
        <v>16</v>
      </c>
      <c r="E224" t="s">
        <v>120</v>
      </c>
      <c r="F224" t="s">
        <v>88</v>
      </c>
      <c r="G224" t="s">
        <v>12</v>
      </c>
      <c r="H224" t="s">
        <v>19</v>
      </c>
    </row>
    <row r="225" spans="1:8" x14ac:dyDescent="0.25">
      <c r="A225" t="s">
        <v>252</v>
      </c>
      <c r="B225" t="s">
        <v>253</v>
      </c>
      <c r="C225">
        <v>24</v>
      </c>
      <c r="D225" t="s">
        <v>16</v>
      </c>
      <c r="E225" t="s">
        <v>254</v>
      </c>
      <c r="F225" t="s">
        <v>88</v>
      </c>
      <c r="G225" t="s">
        <v>12</v>
      </c>
      <c r="H225" t="s">
        <v>19</v>
      </c>
    </row>
    <row r="226" spans="1:8" x14ac:dyDescent="0.25">
      <c r="A226" t="s">
        <v>604</v>
      </c>
      <c r="B226" t="s">
        <v>605</v>
      </c>
      <c r="C226">
        <v>54</v>
      </c>
      <c r="D226" t="s">
        <v>16</v>
      </c>
      <c r="E226" t="s">
        <v>606</v>
      </c>
      <c r="F226" t="s">
        <v>88</v>
      </c>
      <c r="G226" t="s">
        <v>12</v>
      </c>
      <c r="H226" t="s">
        <v>19</v>
      </c>
    </row>
    <row r="227" spans="1:8" x14ac:dyDescent="0.25">
      <c r="A227" t="s">
        <v>740</v>
      </c>
      <c r="B227" t="s">
        <v>741</v>
      </c>
      <c r="C227">
        <v>27</v>
      </c>
      <c r="D227" t="s">
        <v>16</v>
      </c>
      <c r="E227" t="s">
        <v>742</v>
      </c>
      <c r="F227" t="s">
        <v>88</v>
      </c>
      <c r="G227" t="s">
        <v>12</v>
      </c>
      <c r="H227" t="s">
        <v>19</v>
      </c>
    </row>
    <row r="228" spans="1:8" x14ac:dyDescent="0.25">
      <c r="A228" t="s">
        <v>1195</v>
      </c>
      <c r="B228" t="s">
        <v>1196</v>
      </c>
      <c r="C228">
        <v>28</v>
      </c>
      <c r="D228" t="s">
        <v>16</v>
      </c>
      <c r="E228" t="s">
        <v>1197</v>
      </c>
      <c r="F228" t="s">
        <v>88</v>
      </c>
      <c r="G228" t="s">
        <v>12</v>
      </c>
      <c r="H228" t="s">
        <v>31</v>
      </c>
    </row>
    <row r="229" spans="1:8" x14ac:dyDescent="0.25">
      <c r="A229" t="s">
        <v>376</v>
      </c>
      <c r="B229" t="s">
        <v>377</v>
      </c>
      <c r="C229">
        <v>38</v>
      </c>
      <c r="D229" t="s">
        <v>9</v>
      </c>
      <c r="E229" t="s">
        <v>378</v>
      </c>
      <c r="F229" t="s">
        <v>47</v>
      </c>
      <c r="G229" t="s">
        <v>12</v>
      </c>
      <c r="H229" t="s">
        <v>26</v>
      </c>
    </row>
    <row r="230" spans="1:8" x14ac:dyDescent="0.25">
      <c r="A230" t="s">
        <v>557</v>
      </c>
      <c r="B230" t="s">
        <v>558</v>
      </c>
      <c r="C230">
        <v>64</v>
      </c>
      <c r="D230" t="s">
        <v>9</v>
      </c>
      <c r="E230" t="s">
        <v>559</v>
      </c>
      <c r="F230" t="s">
        <v>47</v>
      </c>
      <c r="G230" t="s">
        <v>12</v>
      </c>
      <c r="H230" t="s">
        <v>26</v>
      </c>
    </row>
    <row r="231" spans="1:8" x14ac:dyDescent="0.25">
      <c r="A231" t="s">
        <v>1226</v>
      </c>
      <c r="B231" t="s">
        <v>1227</v>
      </c>
      <c r="C231">
        <v>54</v>
      </c>
      <c r="D231" t="s">
        <v>9</v>
      </c>
      <c r="E231" t="s">
        <v>1228</v>
      </c>
      <c r="F231" t="s">
        <v>47</v>
      </c>
      <c r="G231" t="s">
        <v>12</v>
      </c>
      <c r="H231" t="s">
        <v>26</v>
      </c>
    </row>
    <row r="232" spans="1:8" x14ac:dyDescent="0.25">
      <c r="A232" t="s">
        <v>44</v>
      </c>
      <c r="B232" t="s">
        <v>45</v>
      </c>
      <c r="C232">
        <v>53</v>
      </c>
      <c r="D232" t="s">
        <v>16</v>
      </c>
      <c r="E232" t="s">
        <v>46</v>
      </c>
      <c r="F232" t="s">
        <v>47</v>
      </c>
      <c r="G232" t="s">
        <v>12</v>
      </c>
      <c r="H232" t="s">
        <v>13</v>
      </c>
    </row>
    <row r="233" spans="1:8" x14ac:dyDescent="0.25">
      <c r="A233" t="s">
        <v>989</v>
      </c>
      <c r="B233" t="s">
        <v>990</v>
      </c>
      <c r="C233">
        <v>64</v>
      </c>
      <c r="D233" t="s">
        <v>16</v>
      </c>
      <c r="E233" t="s">
        <v>991</v>
      </c>
      <c r="F233" t="s">
        <v>47</v>
      </c>
      <c r="G233" t="s">
        <v>12</v>
      </c>
      <c r="H233" t="s">
        <v>13</v>
      </c>
    </row>
    <row r="234" spans="1:8" x14ac:dyDescent="0.25">
      <c r="A234" t="s">
        <v>1433</v>
      </c>
      <c r="B234" t="s">
        <v>1434</v>
      </c>
      <c r="C234">
        <v>21</v>
      </c>
      <c r="D234" t="s">
        <v>16</v>
      </c>
      <c r="E234" t="s">
        <v>1435</v>
      </c>
      <c r="F234" t="s">
        <v>47</v>
      </c>
      <c r="G234" t="s">
        <v>12</v>
      </c>
      <c r="H234" t="s">
        <v>13</v>
      </c>
    </row>
    <row r="235" spans="1:8" x14ac:dyDescent="0.25">
      <c r="A235" t="s">
        <v>785</v>
      </c>
      <c r="B235" t="s">
        <v>786</v>
      </c>
      <c r="C235">
        <v>32</v>
      </c>
      <c r="D235" t="s">
        <v>9</v>
      </c>
      <c r="E235" t="s">
        <v>787</v>
      </c>
      <c r="F235" t="s">
        <v>47</v>
      </c>
      <c r="G235" t="s">
        <v>12</v>
      </c>
      <c r="H235" t="s">
        <v>19</v>
      </c>
    </row>
    <row r="236" spans="1:8" x14ac:dyDescent="0.25">
      <c r="A236" t="s">
        <v>1147</v>
      </c>
      <c r="B236" t="s">
        <v>1148</v>
      </c>
      <c r="C236">
        <v>21</v>
      </c>
      <c r="D236" t="s">
        <v>16</v>
      </c>
      <c r="E236" t="s">
        <v>1149</v>
      </c>
      <c r="F236" t="s">
        <v>47</v>
      </c>
      <c r="G236" t="s">
        <v>12</v>
      </c>
      <c r="H236" t="s">
        <v>19</v>
      </c>
    </row>
    <row r="237" spans="1:8" x14ac:dyDescent="0.25">
      <c r="A237" t="s">
        <v>1339</v>
      </c>
      <c r="B237" t="s">
        <v>1340</v>
      </c>
      <c r="C237">
        <v>47</v>
      </c>
      <c r="D237" t="s">
        <v>16</v>
      </c>
      <c r="E237" t="s">
        <v>591</v>
      </c>
      <c r="F237" t="s">
        <v>47</v>
      </c>
      <c r="G237" t="s">
        <v>12</v>
      </c>
      <c r="H237" t="s">
        <v>19</v>
      </c>
    </row>
    <row r="238" spans="1:8" x14ac:dyDescent="0.25">
      <c r="A238" t="s">
        <v>241</v>
      </c>
      <c r="B238" t="s">
        <v>242</v>
      </c>
      <c r="C238">
        <v>27</v>
      </c>
      <c r="D238" t="s">
        <v>16</v>
      </c>
      <c r="E238" t="s">
        <v>243</v>
      </c>
      <c r="F238" t="s">
        <v>47</v>
      </c>
      <c r="G238" t="s">
        <v>12</v>
      </c>
      <c r="H238" t="s">
        <v>31</v>
      </c>
    </row>
    <row r="239" spans="1:8" x14ac:dyDescent="0.25">
      <c r="A239" t="s">
        <v>1284</v>
      </c>
      <c r="B239" t="s">
        <v>1285</v>
      </c>
      <c r="C239">
        <v>60</v>
      </c>
      <c r="D239" t="s">
        <v>16</v>
      </c>
      <c r="E239" t="s">
        <v>1286</v>
      </c>
      <c r="F239" t="s">
        <v>47</v>
      </c>
      <c r="G239" t="s">
        <v>12</v>
      </c>
      <c r="H239" t="s">
        <v>31</v>
      </c>
    </row>
    <row r="240" spans="1:8" x14ac:dyDescent="0.25">
      <c r="A240" t="s">
        <v>394</v>
      </c>
      <c r="B240" t="s">
        <v>395</v>
      </c>
      <c r="C240">
        <v>30</v>
      </c>
      <c r="D240" t="s">
        <v>9</v>
      </c>
      <c r="E240" t="s">
        <v>396</v>
      </c>
      <c r="F240" t="s">
        <v>181</v>
      </c>
      <c r="G240" t="s">
        <v>12</v>
      </c>
      <c r="H240" t="s">
        <v>26</v>
      </c>
    </row>
    <row r="241" spans="1:8" x14ac:dyDescent="0.25">
      <c r="A241" t="s">
        <v>482</v>
      </c>
      <c r="B241" t="s">
        <v>483</v>
      </c>
      <c r="C241">
        <v>62</v>
      </c>
      <c r="D241" t="s">
        <v>16</v>
      </c>
      <c r="E241" t="s">
        <v>484</v>
      </c>
      <c r="F241" t="s">
        <v>181</v>
      </c>
      <c r="G241" t="s">
        <v>12</v>
      </c>
      <c r="H241" t="s">
        <v>26</v>
      </c>
    </row>
    <row r="242" spans="1:8" x14ac:dyDescent="0.25">
      <c r="A242" t="s">
        <v>333</v>
      </c>
      <c r="B242" t="s">
        <v>334</v>
      </c>
      <c r="C242">
        <v>43</v>
      </c>
      <c r="D242" t="s">
        <v>16</v>
      </c>
      <c r="E242" t="s">
        <v>335</v>
      </c>
      <c r="F242" t="s">
        <v>181</v>
      </c>
      <c r="G242" t="s">
        <v>12</v>
      </c>
      <c r="H242" t="s">
        <v>13</v>
      </c>
    </row>
    <row r="243" spans="1:8" x14ac:dyDescent="0.25">
      <c r="A243" t="s">
        <v>788</v>
      </c>
      <c r="B243" t="s">
        <v>789</v>
      </c>
      <c r="C243">
        <v>19</v>
      </c>
      <c r="D243" t="s">
        <v>9</v>
      </c>
      <c r="E243" t="s">
        <v>790</v>
      </c>
      <c r="F243" t="s">
        <v>181</v>
      </c>
      <c r="G243" t="s">
        <v>12</v>
      </c>
      <c r="H243" t="s">
        <v>13</v>
      </c>
    </row>
    <row r="244" spans="1:8" x14ac:dyDescent="0.25">
      <c r="A244" t="s">
        <v>870</v>
      </c>
      <c r="B244" t="s">
        <v>871</v>
      </c>
      <c r="C244">
        <v>38</v>
      </c>
      <c r="D244" t="s">
        <v>9</v>
      </c>
      <c r="E244" t="s">
        <v>872</v>
      </c>
      <c r="F244" t="s">
        <v>181</v>
      </c>
      <c r="G244" t="s">
        <v>12</v>
      </c>
      <c r="H244" t="s">
        <v>13</v>
      </c>
    </row>
    <row r="245" spans="1:8" x14ac:dyDescent="0.25">
      <c r="A245" t="s">
        <v>1470</v>
      </c>
      <c r="B245" t="s">
        <v>1259</v>
      </c>
      <c r="C245">
        <v>48</v>
      </c>
      <c r="D245" t="s">
        <v>9</v>
      </c>
      <c r="E245" t="s">
        <v>1471</v>
      </c>
      <c r="F245" t="s">
        <v>181</v>
      </c>
      <c r="G245" t="s">
        <v>12</v>
      </c>
      <c r="H245" t="s">
        <v>13</v>
      </c>
    </row>
    <row r="246" spans="1:8" x14ac:dyDescent="0.25">
      <c r="A246" t="s">
        <v>761</v>
      </c>
      <c r="B246" t="s">
        <v>762</v>
      </c>
      <c r="C246">
        <v>58</v>
      </c>
      <c r="D246" t="s">
        <v>16</v>
      </c>
      <c r="E246" t="s">
        <v>763</v>
      </c>
      <c r="F246" t="s">
        <v>181</v>
      </c>
      <c r="G246" t="s">
        <v>12</v>
      </c>
      <c r="H246" t="s">
        <v>19</v>
      </c>
    </row>
    <row r="247" spans="1:8" x14ac:dyDescent="0.25">
      <c r="A247" t="s">
        <v>1235</v>
      </c>
      <c r="B247" t="s">
        <v>1236</v>
      </c>
      <c r="C247">
        <v>51</v>
      </c>
      <c r="D247" t="s">
        <v>16</v>
      </c>
      <c r="E247" t="s">
        <v>1237</v>
      </c>
      <c r="F247" t="s">
        <v>181</v>
      </c>
      <c r="G247" t="s">
        <v>12</v>
      </c>
      <c r="H247" t="s">
        <v>19</v>
      </c>
    </row>
    <row r="248" spans="1:8" x14ac:dyDescent="0.25">
      <c r="A248" t="s">
        <v>178</v>
      </c>
      <c r="B248" t="s">
        <v>179</v>
      </c>
      <c r="C248">
        <v>54</v>
      </c>
      <c r="D248" t="s">
        <v>16</v>
      </c>
      <c r="E248" t="s">
        <v>180</v>
      </c>
      <c r="F248" t="s">
        <v>181</v>
      </c>
      <c r="G248" t="s">
        <v>12</v>
      </c>
      <c r="H248" t="s">
        <v>31</v>
      </c>
    </row>
    <row r="249" spans="1:8" x14ac:dyDescent="0.25">
      <c r="A249" t="s">
        <v>238</v>
      </c>
      <c r="B249" t="s">
        <v>239</v>
      </c>
      <c r="C249">
        <v>21</v>
      </c>
      <c r="D249" t="s">
        <v>16</v>
      </c>
      <c r="E249" t="s">
        <v>240</v>
      </c>
      <c r="F249" t="s">
        <v>181</v>
      </c>
      <c r="G249" t="s">
        <v>12</v>
      </c>
      <c r="H249" t="s">
        <v>31</v>
      </c>
    </row>
    <row r="250" spans="1:8" x14ac:dyDescent="0.25">
      <c r="A250" t="s">
        <v>1089</v>
      </c>
      <c r="B250" t="s">
        <v>1090</v>
      </c>
      <c r="C250">
        <v>25</v>
      </c>
      <c r="D250" t="s">
        <v>16</v>
      </c>
      <c r="E250" t="s">
        <v>1091</v>
      </c>
      <c r="F250" t="s">
        <v>70</v>
      </c>
      <c r="G250" t="s">
        <v>12</v>
      </c>
      <c r="H250" t="s">
        <v>26</v>
      </c>
    </row>
    <row r="251" spans="1:8" x14ac:dyDescent="0.25">
      <c r="A251" t="s">
        <v>1376</v>
      </c>
      <c r="B251" t="s">
        <v>1377</v>
      </c>
      <c r="C251">
        <v>59</v>
      </c>
      <c r="D251" t="s">
        <v>9</v>
      </c>
      <c r="E251" t="s">
        <v>1378</v>
      </c>
      <c r="F251" t="s">
        <v>70</v>
      </c>
      <c r="G251" t="s">
        <v>12</v>
      </c>
      <c r="H251" t="s">
        <v>26</v>
      </c>
    </row>
    <row r="252" spans="1:8" x14ac:dyDescent="0.25">
      <c r="A252" t="s">
        <v>406</v>
      </c>
      <c r="B252" t="s">
        <v>407</v>
      </c>
      <c r="C252">
        <v>36</v>
      </c>
      <c r="D252" t="s">
        <v>9</v>
      </c>
      <c r="E252" t="s">
        <v>408</v>
      </c>
      <c r="F252" t="s">
        <v>70</v>
      </c>
      <c r="G252" t="s">
        <v>12</v>
      </c>
      <c r="H252" t="s">
        <v>19</v>
      </c>
    </row>
    <row r="253" spans="1:8" x14ac:dyDescent="0.25">
      <c r="A253" t="s">
        <v>856</v>
      </c>
      <c r="B253" t="s">
        <v>3950</v>
      </c>
      <c r="C253">
        <v>64</v>
      </c>
      <c r="D253" t="s">
        <v>9</v>
      </c>
      <c r="E253" t="s">
        <v>857</v>
      </c>
      <c r="F253" t="s">
        <v>70</v>
      </c>
      <c r="G253" t="s">
        <v>12</v>
      </c>
      <c r="H253" t="s">
        <v>19</v>
      </c>
    </row>
    <row r="254" spans="1:8" x14ac:dyDescent="0.25">
      <c r="A254" t="s">
        <v>1201</v>
      </c>
      <c r="B254" t="s">
        <v>1202</v>
      </c>
      <c r="C254">
        <v>50</v>
      </c>
      <c r="D254" t="s">
        <v>9</v>
      </c>
      <c r="E254" t="s">
        <v>1203</v>
      </c>
      <c r="F254" t="s">
        <v>70</v>
      </c>
      <c r="G254" t="s">
        <v>12</v>
      </c>
      <c r="H254" t="s">
        <v>19</v>
      </c>
    </row>
    <row r="255" spans="1:8" x14ac:dyDescent="0.25">
      <c r="A255" t="s">
        <v>67</v>
      </c>
      <c r="B255" t="s">
        <v>68</v>
      </c>
      <c r="C255">
        <v>53</v>
      </c>
      <c r="D255" t="s">
        <v>16</v>
      </c>
      <c r="E255" t="s">
        <v>69</v>
      </c>
      <c r="F255" t="s">
        <v>70</v>
      </c>
      <c r="G255" t="s">
        <v>12</v>
      </c>
      <c r="H255" t="s">
        <v>31</v>
      </c>
    </row>
    <row r="256" spans="1:8" x14ac:dyDescent="0.25">
      <c r="A256" t="s">
        <v>459</v>
      </c>
      <c r="B256" t="s">
        <v>460</v>
      </c>
      <c r="C256">
        <v>29</v>
      </c>
      <c r="D256" t="s">
        <v>9</v>
      </c>
      <c r="E256" t="s">
        <v>461</v>
      </c>
      <c r="F256" t="s">
        <v>70</v>
      </c>
      <c r="G256" t="s">
        <v>12</v>
      </c>
      <c r="H256" t="s">
        <v>31</v>
      </c>
    </row>
    <row r="257" spans="1:8" x14ac:dyDescent="0.25">
      <c r="A257" t="s">
        <v>476</v>
      </c>
      <c r="B257" t="s">
        <v>477</v>
      </c>
      <c r="C257">
        <v>37</v>
      </c>
      <c r="D257" t="s">
        <v>9</v>
      </c>
      <c r="E257" t="s">
        <v>478</v>
      </c>
      <c r="F257" t="s">
        <v>66</v>
      </c>
      <c r="G257" t="s">
        <v>12</v>
      </c>
      <c r="H257" t="s">
        <v>26</v>
      </c>
    </row>
    <row r="258" spans="1:8" x14ac:dyDescent="0.25">
      <c r="A258" t="s">
        <v>845</v>
      </c>
      <c r="B258" t="s">
        <v>846</v>
      </c>
      <c r="C258">
        <v>18</v>
      </c>
      <c r="D258" t="s">
        <v>9</v>
      </c>
      <c r="E258" t="s">
        <v>775</v>
      </c>
      <c r="F258" t="s">
        <v>66</v>
      </c>
      <c r="G258" t="s">
        <v>12</v>
      </c>
      <c r="H258" t="s">
        <v>26</v>
      </c>
    </row>
    <row r="259" spans="1:8" x14ac:dyDescent="0.25">
      <c r="A259" t="s">
        <v>1030</v>
      </c>
      <c r="B259" t="s">
        <v>1031</v>
      </c>
      <c r="C259">
        <v>38</v>
      </c>
      <c r="D259" t="s">
        <v>16</v>
      </c>
      <c r="E259" t="s">
        <v>1032</v>
      </c>
      <c r="F259" t="s">
        <v>66</v>
      </c>
      <c r="G259" t="s">
        <v>12</v>
      </c>
      <c r="H259" t="s">
        <v>26</v>
      </c>
    </row>
    <row r="260" spans="1:8" x14ac:dyDescent="0.25">
      <c r="A260" t="s">
        <v>690</v>
      </c>
      <c r="B260" t="s">
        <v>691</v>
      </c>
      <c r="C260">
        <v>61</v>
      </c>
      <c r="D260" t="s">
        <v>9</v>
      </c>
      <c r="E260" t="s">
        <v>692</v>
      </c>
      <c r="F260" t="s">
        <v>66</v>
      </c>
      <c r="G260" t="s">
        <v>12</v>
      </c>
      <c r="H260" t="s">
        <v>13</v>
      </c>
    </row>
    <row r="261" spans="1:8" x14ac:dyDescent="0.25">
      <c r="A261" t="s">
        <v>755</v>
      </c>
      <c r="B261" t="s">
        <v>756</v>
      </c>
      <c r="C261">
        <v>41</v>
      </c>
      <c r="D261" t="s">
        <v>16</v>
      </c>
      <c r="E261" t="s">
        <v>757</v>
      </c>
      <c r="F261" t="s">
        <v>66</v>
      </c>
      <c r="G261" t="s">
        <v>12</v>
      </c>
      <c r="H261" t="s">
        <v>13</v>
      </c>
    </row>
    <row r="262" spans="1:8" x14ac:dyDescent="0.25">
      <c r="A262" t="s">
        <v>218</v>
      </c>
      <c r="B262" t="s">
        <v>219</v>
      </c>
      <c r="C262">
        <v>53</v>
      </c>
      <c r="D262" t="s">
        <v>9</v>
      </c>
      <c r="E262" t="s">
        <v>220</v>
      </c>
      <c r="F262" t="s">
        <v>66</v>
      </c>
      <c r="G262" t="s">
        <v>12</v>
      </c>
      <c r="H262" t="s">
        <v>19</v>
      </c>
    </row>
    <row r="263" spans="1:8" x14ac:dyDescent="0.25">
      <c r="A263" t="s">
        <v>923</v>
      </c>
      <c r="B263" t="s">
        <v>924</v>
      </c>
      <c r="C263">
        <v>29</v>
      </c>
      <c r="D263" t="s">
        <v>9</v>
      </c>
      <c r="E263" t="s">
        <v>567</v>
      </c>
      <c r="F263" t="s">
        <v>66</v>
      </c>
      <c r="G263" t="s">
        <v>12</v>
      </c>
      <c r="H263" t="s">
        <v>19</v>
      </c>
    </row>
    <row r="264" spans="1:8" x14ac:dyDescent="0.25">
      <c r="A264" t="s">
        <v>1436</v>
      </c>
      <c r="B264" t="s">
        <v>1437</v>
      </c>
      <c r="C264">
        <v>42</v>
      </c>
      <c r="D264" t="s">
        <v>9</v>
      </c>
      <c r="E264" t="s">
        <v>1438</v>
      </c>
      <c r="F264" t="s">
        <v>66</v>
      </c>
      <c r="G264" t="s">
        <v>12</v>
      </c>
      <c r="H264" t="s">
        <v>19</v>
      </c>
    </row>
    <row r="265" spans="1:8" x14ac:dyDescent="0.25">
      <c r="A265" t="s">
        <v>63</v>
      </c>
      <c r="B265" t="s">
        <v>64</v>
      </c>
      <c r="C265">
        <v>32</v>
      </c>
      <c r="D265" t="s">
        <v>16</v>
      </c>
      <c r="E265" t="s">
        <v>65</v>
      </c>
      <c r="F265" t="s">
        <v>66</v>
      </c>
      <c r="G265" t="s">
        <v>12</v>
      </c>
      <c r="H265" t="s">
        <v>31</v>
      </c>
    </row>
    <row r="266" spans="1:8" x14ac:dyDescent="0.25">
      <c r="A266" t="s">
        <v>829</v>
      </c>
      <c r="B266" t="s">
        <v>830</v>
      </c>
      <c r="C266">
        <v>60</v>
      </c>
      <c r="D266" t="s">
        <v>16</v>
      </c>
      <c r="E266" t="s">
        <v>831</v>
      </c>
      <c r="F266" t="s">
        <v>66</v>
      </c>
      <c r="G266" t="s">
        <v>12</v>
      </c>
      <c r="H266" t="s">
        <v>31</v>
      </c>
    </row>
    <row r="267" spans="1:8" x14ac:dyDescent="0.25">
      <c r="A267" t="s">
        <v>914</v>
      </c>
      <c r="B267" t="s">
        <v>915</v>
      </c>
      <c r="C267">
        <v>40</v>
      </c>
      <c r="D267" t="s">
        <v>16</v>
      </c>
      <c r="E267" t="s">
        <v>916</v>
      </c>
      <c r="F267" t="s">
        <v>113</v>
      </c>
      <c r="G267" t="s">
        <v>12</v>
      </c>
      <c r="H267" t="s">
        <v>26</v>
      </c>
    </row>
    <row r="268" spans="1:8" x14ac:dyDescent="0.25">
      <c r="A268" t="s">
        <v>110</v>
      </c>
      <c r="B268" t="s">
        <v>111</v>
      </c>
      <c r="C268">
        <v>18</v>
      </c>
      <c r="D268" t="s">
        <v>16</v>
      </c>
      <c r="E268" t="s">
        <v>112</v>
      </c>
      <c r="F268" t="s">
        <v>113</v>
      </c>
      <c r="G268" t="s">
        <v>12</v>
      </c>
      <c r="H268" t="s">
        <v>13</v>
      </c>
    </row>
    <row r="269" spans="1:8" x14ac:dyDescent="0.25">
      <c r="A269" t="s">
        <v>560</v>
      </c>
      <c r="B269" t="s">
        <v>3948</v>
      </c>
      <c r="C269">
        <v>18</v>
      </c>
      <c r="D269" t="s">
        <v>9</v>
      </c>
      <c r="E269" t="s">
        <v>561</v>
      </c>
      <c r="F269" t="s">
        <v>113</v>
      </c>
      <c r="G269" t="s">
        <v>12</v>
      </c>
      <c r="H269" t="s">
        <v>13</v>
      </c>
    </row>
    <row r="270" spans="1:8" x14ac:dyDescent="0.25">
      <c r="A270" t="s">
        <v>1210</v>
      </c>
      <c r="B270" t="s">
        <v>1211</v>
      </c>
      <c r="C270">
        <v>46</v>
      </c>
      <c r="D270" t="s">
        <v>9</v>
      </c>
      <c r="E270" t="s">
        <v>1212</v>
      </c>
      <c r="F270" t="s">
        <v>113</v>
      </c>
      <c r="G270" t="s">
        <v>12</v>
      </c>
      <c r="H270" t="s">
        <v>13</v>
      </c>
    </row>
    <row r="271" spans="1:8" x14ac:dyDescent="0.25">
      <c r="A271" t="s">
        <v>1272</v>
      </c>
      <c r="B271" t="s">
        <v>1273</v>
      </c>
      <c r="C271">
        <v>35</v>
      </c>
      <c r="D271" t="s">
        <v>16</v>
      </c>
      <c r="E271" t="s">
        <v>1274</v>
      </c>
      <c r="F271" t="s">
        <v>113</v>
      </c>
      <c r="G271" t="s">
        <v>12</v>
      </c>
      <c r="H271" t="s">
        <v>13</v>
      </c>
    </row>
    <row r="272" spans="1:8" x14ac:dyDescent="0.25">
      <c r="A272" t="s">
        <v>506</v>
      </c>
      <c r="B272" t="s">
        <v>507</v>
      </c>
      <c r="C272">
        <v>41</v>
      </c>
      <c r="D272" t="s">
        <v>16</v>
      </c>
      <c r="E272" t="s">
        <v>508</v>
      </c>
      <c r="F272" t="s">
        <v>113</v>
      </c>
      <c r="G272" t="s">
        <v>12</v>
      </c>
      <c r="H272" t="s">
        <v>19</v>
      </c>
    </row>
    <row r="273" spans="1:8" x14ac:dyDescent="0.25">
      <c r="A273" t="s">
        <v>1198</v>
      </c>
      <c r="B273" t="s">
        <v>1199</v>
      </c>
      <c r="C273">
        <v>53</v>
      </c>
      <c r="D273" t="s">
        <v>9</v>
      </c>
      <c r="E273" t="s">
        <v>1200</v>
      </c>
      <c r="F273" t="s">
        <v>113</v>
      </c>
      <c r="G273" t="s">
        <v>12</v>
      </c>
      <c r="H273" t="s">
        <v>19</v>
      </c>
    </row>
    <row r="274" spans="1:8" x14ac:dyDescent="0.25">
      <c r="A274" t="s">
        <v>224</v>
      </c>
      <c r="B274" t="s">
        <v>225</v>
      </c>
      <c r="C274">
        <v>23</v>
      </c>
      <c r="D274" t="s">
        <v>9</v>
      </c>
      <c r="E274" t="s">
        <v>226</v>
      </c>
      <c r="F274" t="s">
        <v>113</v>
      </c>
      <c r="G274" t="s">
        <v>12</v>
      </c>
      <c r="H274" t="s">
        <v>31</v>
      </c>
    </row>
    <row r="275" spans="1:8" x14ac:dyDescent="0.25">
      <c r="A275" t="s">
        <v>607</v>
      </c>
      <c r="B275" t="s">
        <v>608</v>
      </c>
      <c r="C275">
        <v>53</v>
      </c>
      <c r="D275" t="s">
        <v>9</v>
      </c>
      <c r="E275" t="s">
        <v>609</v>
      </c>
      <c r="F275" t="s">
        <v>113</v>
      </c>
      <c r="G275" t="s">
        <v>12</v>
      </c>
      <c r="H275" t="s">
        <v>31</v>
      </c>
    </row>
    <row r="276" spans="1:8" x14ac:dyDescent="0.25">
      <c r="A276" t="s">
        <v>699</v>
      </c>
      <c r="B276" t="s">
        <v>700</v>
      </c>
      <c r="C276">
        <v>42</v>
      </c>
      <c r="D276" t="s">
        <v>9</v>
      </c>
      <c r="E276" t="s">
        <v>701</v>
      </c>
      <c r="F276" t="s">
        <v>113</v>
      </c>
      <c r="G276" t="s">
        <v>12</v>
      </c>
      <c r="H276" t="s">
        <v>31</v>
      </c>
    </row>
    <row r="277" spans="1:8" x14ac:dyDescent="0.25">
      <c r="A277" t="s">
        <v>718</v>
      </c>
      <c r="B277" t="s">
        <v>719</v>
      </c>
      <c r="C277">
        <v>29</v>
      </c>
      <c r="D277" t="s">
        <v>9</v>
      </c>
      <c r="E277" t="s">
        <v>720</v>
      </c>
      <c r="F277" t="s">
        <v>113</v>
      </c>
      <c r="G277" t="s">
        <v>12</v>
      </c>
      <c r="H277" t="s">
        <v>31</v>
      </c>
    </row>
    <row r="278" spans="1:8" x14ac:dyDescent="0.25">
      <c r="A278" t="s">
        <v>930</v>
      </c>
      <c r="B278" t="s">
        <v>931</v>
      </c>
      <c r="C278">
        <v>47</v>
      </c>
      <c r="D278" t="s">
        <v>16</v>
      </c>
      <c r="E278" t="s">
        <v>932</v>
      </c>
      <c r="F278" t="s">
        <v>113</v>
      </c>
      <c r="G278" t="s">
        <v>12</v>
      </c>
      <c r="H278" t="s">
        <v>31</v>
      </c>
    </row>
    <row r="279" spans="1:8" x14ac:dyDescent="0.25">
      <c r="A279" t="s">
        <v>861</v>
      </c>
      <c r="B279" t="s">
        <v>862</v>
      </c>
      <c r="C279">
        <v>23</v>
      </c>
      <c r="D279" t="s">
        <v>9</v>
      </c>
      <c r="E279" t="s">
        <v>863</v>
      </c>
      <c r="F279" t="s">
        <v>309</v>
      </c>
      <c r="G279" t="s">
        <v>12</v>
      </c>
      <c r="H279" t="s">
        <v>26</v>
      </c>
    </row>
    <row r="280" spans="1:8" x14ac:dyDescent="0.25">
      <c r="A280" t="s">
        <v>1238</v>
      </c>
      <c r="B280" t="s">
        <v>1239</v>
      </c>
      <c r="C280">
        <v>31</v>
      </c>
      <c r="D280" t="s">
        <v>9</v>
      </c>
      <c r="E280" t="s">
        <v>80</v>
      </c>
      <c r="F280" t="s">
        <v>309</v>
      </c>
      <c r="G280" t="s">
        <v>12</v>
      </c>
      <c r="H280" t="s">
        <v>26</v>
      </c>
    </row>
    <row r="281" spans="1:8" x14ac:dyDescent="0.25">
      <c r="A281" t="s">
        <v>1381</v>
      </c>
      <c r="B281" t="s">
        <v>1382</v>
      </c>
      <c r="C281">
        <v>60</v>
      </c>
      <c r="D281" t="s">
        <v>16</v>
      </c>
      <c r="E281" t="s">
        <v>1383</v>
      </c>
      <c r="F281" t="s">
        <v>309</v>
      </c>
      <c r="G281" t="s">
        <v>12</v>
      </c>
      <c r="H281" t="s">
        <v>26</v>
      </c>
    </row>
    <row r="282" spans="1:8" x14ac:dyDescent="0.25">
      <c r="A282" t="s">
        <v>307</v>
      </c>
      <c r="B282" t="s">
        <v>3946</v>
      </c>
      <c r="C282">
        <v>19</v>
      </c>
      <c r="D282" t="s">
        <v>16</v>
      </c>
      <c r="E282" t="s">
        <v>308</v>
      </c>
      <c r="F282" t="s">
        <v>309</v>
      </c>
      <c r="G282" t="s">
        <v>12</v>
      </c>
      <c r="H282" t="s">
        <v>13</v>
      </c>
    </row>
    <row r="283" spans="1:8" x14ac:dyDescent="0.25">
      <c r="A283" t="s">
        <v>500</v>
      </c>
      <c r="B283" t="s">
        <v>501</v>
      </c>
      <c r="C283">
        <v>24</v>
      </c>
      <c r="D283" t="s">
        <v>9</v>
      </c>
      <c r="E283" t="s">
        <v>502</v>
      </c>
      <c r="F283" t="s">
        <v>309</v>
      </c>
      <c r="G283" t="s">
        <v>12</v>
      </c>
      <c r="H283" t="s">
        <v>13</v>
      </c>
    </row>
    <row r="284" spans="1:8" x14ac:dyDescent="0.25">
      <c r="A284" t="s">
        <v>1109</v>
      </c>
      <c r="B284" t="s">
        <v>1110</v>
      </c>
      <c r="C284">
        <v>60</v>
      </c>
      <c r="D284" t="s">
        <v>16</v>
      </c>
      <c r="E284" t="s">
        <v>1111</v>
      </c>
      <c r="F284" t="s">
        <v>309</v>
      </c>
      <c r="G284" t="s">
        <v>12</v>
      </c>
      <c r="H284" t="s">
        <v>13</v>
      </c>
    </row>
    <row r="285" spans="1:8" x14ac:dyDescent="0.25">
      <c r="A285" t="s">
        <v>1287</v>
      </c>
      <c r="B285" t="s">
        <v>1288</v>
      </c>
      <c r="C285">
        <v>33</v>
      </c>
      <c r="D285" t="s">
        <v>9</v>
      </c>
      <c r="E285" t="s">
        <v>1289</v>
      </c>
      <c r="F285" t="s">
        <v>309</v>
      </c>
      <c r="G285" t="s">
        <v>12</v>
      </c>
      <c r="H285" t="s">
        <v>13</v>
      </c>
    </row>
    <row r="286" spans="1:8" x14ac:dyDescent="0.25">
      <c r="A286" t="s">
        <v>995</v>
      </c>
      <c r="B286" t="s">
        <v>996</v>
      </c>
      <c r="C286">
        <v>54</v>
      </c>
      <c r="D286" t="s">
        <v>9</v>
      </c>
      <c r="E286" t="s">
        <v>997</v>
      </c>
      <c r="F286" t="s">
        <v>309</v>
      </c>
      <c r="G286" t="s">
        <v>12</v>
      </c>
      <c r="H286" t="s">
        <v>19</v>
      </c>
    </row>
    <row r="287" spans="1:8" x14ac:dyDescent="0.25">
      <c r="A287" t="s">
        <v>195</v>
      </c>
      <c r="B287" t="s">
        <v>196</v>
      </c>
      <c r="C287">
        <v>55</v>
      </c>
      <c r="D287" t="s">
        <v>9</v>
      </c>
      <c r="E287" t="s">
        <v>197</v>
      </c>
      <c r="F287" t="s">
        <v>198</v>
      </c>
      <c r="G287" t="s">
        <v>12</v>
      </c>
      <c r="H287" t="s">
        <v>26</v>
      </c>
    </row>
    <row r="288" spans="1:8" x14ac:dyDescent="0.25">
      <c r="A288" t="s">
        <v>205</v>
      </c>
      <c r="B288" t="s">
        <v>206</v>
      </c>
      <c r="C288">
        <v>56</v>
      </c>
      <c r="D288" t="s">
        <v>16</v>
      </c>
      <c r="E288" t="s">
        <v>207</v>
      </c>
      <c r="F288" t="s">
        <v>198</v>
      </c>
      <c r="G288" t="s">
        <v>12</v>
      </c>
      <c r="H288" t="s">
        <v>26</v>
      </c>
    </row>
    <row r="289" spans="1:8" x14ac:dyDescent="0.25">
      <c r="A289" t="s">
        <v>847</v>
      </c>
      <c r="B289" t="s">
        <v>848</v>
      </c>
      <c r="C289">
        <v>53</v>
      </c>
      <c r="D289" t="s">
        <v>16</v>
      </c>
      <c r="E289" t="s">
        <v>849</v>
      </c>
      <c r="F289" t="s">
        <v>198</v>
      </c>
      <c r="G289" t="s">
        <v>12</v>
      </c>
      <c r="H289" t="s">
        <v>26</v>
      </c>
    </row>
    <row r="290" spans="1:8" x14ac:dyDescent="0.25">
      <c r="A290" t="s">
        <v>1024</v>
      </c>
      <c r="B290" t="s">
        <v>1025</v>
      </c>
      <c r="C290">
        <v>62</v>
      </c>
      <c r="D290" t="s">
        <v>16</v>
      </c>
      <c r="E290" t="s">
        <v>1026</v>
      </c>
      <c r="F290" t="s">
        <v>198</v>
      </c>
      <c r="G290" t="s">
        <v>12</v>
      </c>
      <c r="H290" t="s">
        <v>26</v>
      </c>
    </row>
    <row r="291" spans="1:8" x14ac:dyDescent="0.25">
      <c r="A291" t="s">
        <v>640</v>
      </c>
      <c r="B291" t="s">
        <v>641</v>
      </c>
      <c r="C291">
        <v>45</v>
      </c>
      <c r="D291" t="s">
        <v>16</v>
      </c>
      <c r="E291" t="s">
        <v>204</v>
      </c>
      <c r="F291" t="s">
        <v>198</v>
      </c>
      <c r="G291" t="s">
        <v>12</v>
      </c>
      <c r="H291" t="s">
        <v>19</v>
      </c>
    </row>
    <row r="292" spans="1:8" x14ac:dyDescent="0.25">
      <c r="A292" t="s">
        <v>1021</v>
      </c>
      <c r="B292" t="s">
        <v>1022</v>
      </c>
      <c r="C292">
        <v>46</v>
      </c>
      <c r="D292" t="s">
        <v>9</v>
      </c>
      <c r="E292" t="s">
        <v>1023</v>
      </c>
      <c r="F292" t="s">
        <v>198</v>
      </c>
      <c r="G292" t="s">
        <v>12</v>
      </c>
      <c r="H292" t="s">
        <v>19</v>
      </c>
    </row>
    <row r="293" spans="1:8" x14ac:dyDescent="0.25">
      <c r="A293" t="s">
        <v>1159</v>
      </c>
      <c r="B293" t="s">
        <v>1160</v>
      </c>
      <c r="C293">
        <v>26</v>
      </c>
      <c r="D293" t="s">
        <v>9</v>
      </c>
      <c r="E293" t="s">
        <v>1161</v>
      </c>
      <c r="F293" t="s">
        <v>198</v>
      </c>
      <c r="G293" t="s">
        <v>12</v>
      </c>
      <c r="H293" t="s">
        <v>19</v>
      </c>
    </row>
    <row r="294" spans="1:8" x14ac:dyDescent="0.25">
      <c r="A294" t="s">
        <v>917</v>
      </c>
      <c r="B294" t="s">
        <v>918</v>
      </c>
      <c r="C294">
        <v>30</v>
      </c>
      <c r="D294" t="s">
        <v>9</v>
      </c>
      <c r="E294" t="s">
        <v>919</v>
      </c>
      <c r="F294" t="s">
        <v>198</v>
      </c>
      <c r="G294" t="s">
        <v>12</v>
      </c>
      <c r="H294" t="s">
        <v>31</v>
      </c>
    </row>
    <row r="295" spans="1:8" x14ac:dyDescent="0.25">
      <c r="A295" t="s">
        <v>1421</v>
      </c>
      <c r="B295" t="s">
        <v>1422</v>
      </c>
      <c r="C295">
        <v>18</v>
      </c>
      <c r="D295" t="s">
        <v>9</v>
      </c>
      <c r="E295" t="s">
        <v>1423</v>
      </c>
      <c r="F295" t="s">
        <v>198</v>
      </c>
      <c r="G295" t="s">
        <v>12</v>
      </c>
      <c r="H295" t="s">
        <v>31</v>
      </c>
    </row>
    <row r="296" spans="1:8" x14ac:dyDescent="0.25">
      <c r="A296" t="s">
        <v>651</v>
      </c>
      <c r="B296" t="s">
        <v>652</v>
      </c>
      <c r="C296">
        <v>25</v>
      </c>
      <c r="D296" t="s">
        <v>16</v>
      </c>
      <c r="E296" t="s">
        <v>653</v>
      </c>
      <c r="F296" t="s">
        <v>155</v>
      </c>
      <c r="G296" t="s">
        <v>12</v>
      </c>
      <c r="H296" t="s">
        <v>26</v>
      </c>
    </row>
    <row r="297" spans="1:8" x14ac:dyDescent="0.25">
      <c r="A297" t="s">
        <v>152</v>
      </c>
      <c r="B297" t="s">
        <v>153</v>
      </c>
      <c r="C297">
        <v>55</v>
      </c>
      <c r="D297" t="s">
        <v>16</v>
      </c>
      <c r="E297" t="s">
        <v>154</v>
      </c>
      <c r="F297" t="s">
        <v>155</v>
      </c>
      <c r="G297" t="s">
        <v>12</v>
      </c>
      <c r="H297" t="s">
        <v>13</v>
      </c>
    </row>
    <row r="298" spans="1:8" x14ac:dyDescent="0.25">
      <c r="A298" t="s">
        <v>199</v>
      </c>
      <c r="B298" t="s">
        <v>200</v>
      </c>
      <c r="C298">
        <v>37</v>
      </c>
      <c r="D298" t="s">
        <v>16</v>
      </c>
      <c r="E298" t="s">
        <v>201</v>
      </c>
      <c r="F298" t="s">
        <v>155</v>
      </c>
      <c r="G298" t="s">
        <v>12</v>
      </c>
      <c r="H298" t="s">
        <v>13</v>
      </c>
    </row>
    <row r="299" spans="1:8" x14ac:dyDescent="0.25">
      <c r="A299" t="s">
        <v>1267</v>
      </c>
      <c r="B299" t="s">
        <v>1268</v>
      </c>
      <c r="C299">
        <v>23</v>
      </c>
      <c r="D299" t="s">
        <v>16</v>
      </c>
      <c r="E299" t="s">
        <v>201</v>
      </c>
      <c r="F299" t="s">
        <v>155</v>
      </c>
      <c r="G299" t="s">
        <v>12</v>
      </c>
      <c r="H299" t="s">
        <v>13</v>
      </c>
    </row>
    <row r="300" spans="1:8" x14ac:dyDescent="0.25">
      <c r="A300" t="s">
        <v>456</v>
      </c>
      <c r="B300" t="s">
        <v>457</v>
      </c>
      <c r="C300">
        <v>33</v>
      </c>
      <c r="D300" t="s">
        <v>16</v>
      </c>
      <c r="E300" t="s">
        <v>458</v>
      </c>
      <c r="F300" t="s">
        <v>155</v>
      </c>
      <c r="G300" t="s">
        <v>12</v>
      </c>
      <c r="H300" t="s">
        <v>19</v>
      </c>
    </row>
    <row r="301" spans="1:8" x14ac:dyDescent="0.25">
      <c r="A301" t="s">
        <v>764</v>
      </c>
      <c r="B301" t="s">
        <v>765</v>
      </c>
      <c r="C301">
        <v>59</v>
      </c>
      <c r="D301" t="s">
        <v>16</v>
      </c>
      <c r="E301" t="s">
        <v>766</v>
      </c>
      <c r="F301" t="s">
        <v>155</v>
      </c>
      <c r="G301" t="s">
        <v>12</v>
      </c>
      <c r="H301" t="s">
        <v>19</v>
      </c>
    </row>
    <row r="302" spans="1:8" x14ac:dyDescent="0.25">
      <c r="A302" t="s">
        <v>779</v>
      </c>
      <c r="B302" t="s">
        <v>780</v>
      </c>
      <c r="C302">
        <v>57</v>
      </c>
      <c r="D302" t="s">
        <v>16</v>
      </c>
      <c r="E302" t="s">
        <v>781</v>
      </c>
      <c r="F302" t="s">
        <v>155</v>
      </c>
      <c r="G302" t="s">
        <v>12</v>
      </c>
      <c r="H302" t="s">
        <v>19</v>
      </c>
    </row>
    <row r="303" spans="1:8" x14ac:dyDescent="0.25">
      <c r="A303" t="s">
        <v>388</v>
      </c>
      <c r="B303" t="s">
        <v>389</v>
      </c>
      <c r="C303">
        <v>27</v>
      </c>
      <c r="D303" t="s">
        <v>16</v>
      </c>
      <c r="E303" t="s">
        <v>390</v>
      </c>
      <c r="F303" t="s">
        <v>155</v>
      </c>
      <c r="G303" t="s">
        <v>12</v>
      </c>
      <c r="H303" t="s">
        <v>31</v>
      </c>
    </row>
    <row r="304" spans="1:8" x14ac:dyDescent="0.25">
      <c r="A304" t="s">
        <v>548</v>
      </c>
      <c r="B304" t="s">
        <v>549</v>
      </c>
      <c r="C304">
        <v>25</v>
      </c>
      <c r="D304" t="s">
        <v>16</v>
      </c>
      <c r="E304" t="s">
        <v>550</v>
      </c>
      <c r="F304" t="s">
        <v>155</v>
      </c>
      <c r="G304" t="s">
        <v>12</v>
      </c>
      <c r="H304" t="s">
        <v>31</v>
      </c>
    </row>
    <row r="305" spans="1:8" x14ac:dyDescent="0.25">
      <c r="A305" t="s">
        <v>1344</v>
      </c>
      <c r="B305" t="s">
        <v>1345</v>
      </c>
      <c r="C305">
        <v>53</v>
      </c>
      <c r="D305" t="s">
        <v>9</v>
      </c>
      <c r="E305" t="s">
        <v>922</v>
      </c>
      <c r="F305" t="s">
        <v>155</v>
      </c>
      <c r="G305" t="s">
        <v>12</v>
      </c>
      <c r="H305" t="s">
        <v>31</v>
      </c>
    </row>
    <row r="306" spans="1:8" x14ac:dyDescent="0.25">
      <c r="A306" t="s">
        <v>707</v>
      </c>
      <c r="B306" t="s">
        <v>708</v>
      </c>
      <c r="C306">
        <v>50</v>
      </c>
      <c r="D306" t="s">
        <v>16</v>
      </c>
      <c r="E306" t="s">
        <v>3813</v>
      </c>
      <c r="F306" t="s">
        <v>709</v>
      </c>
      <c r="G306" t="s">
        <v>3812</v>
      </c>
      <c r="H306" t="s">
        <v>26</v>
      </c>
    </row>
    <row r="307" spans="1:8" x14ac:dyDescent="0.25">
      <c r="A307" t="s">
        <v>1472</v>
      </c>
      <c r="B307" t="s">
        <v>1473</v>
      </c>
      <c r="C307">
        <v>32</v>
      </c>
      <c r="D307" t="s">
        <v>9</v>
      </c>
      <c r="E307" t="s">
        <v>1474</v>
      </c>
      <c r="F307" t="s">
        <v>709</v>
      </c>
      <c r="G307" t="s">
        <v>12</v>
      </c>
      <c r="H307" t="s">
        <v>26</v>
      </c>
    </row>
    <row r="308" spans="1:8" x14ac:dyDescent="0.25">
      <c r="A308" t="s">
        <v>814</v>
      </c>
      <c r="B308" t="s">
        <v>815</v>
      </c>
      <c r="C308">
        <v>42</v>
      </c>
      <c r="D308" t="s">
        <v>9</v>
      </c>
      <c r="E308" t="s">
        <v>816</v>
      </c>
      <c r="F308" t="s">
        <v>709</v>
      </c>
      <c r="G308" t="s">
        <v>12</v>
      </c>
      <c r="H308" t="s">
        <v>31</v>
      </c>
    </row>
    <row r="309" spans="1:8" x14ac:dyDescent="0.25">
      <c r="A309" t="s">
        <v>897</v>
      </c>
      <c r="B309" t="s">
        <v>898</v>
      </c>
      <c r="C309">
        <v>46</v>
      </c>
      <c r="D309" t="s">
        <v>16</v>
      </c>
      <c r="E309" t="s">
        <v>899</v>
      </c>
      <c r="F309" t="s">
        <v>709</v>
      </c>
      <c r="G309" t="s">
        <v>12</v>
      </c>
      <c r="H309" t="s">
        <v>31</v>
      </c>
    </row>
    <row r="310" spans="1:8" x14ac:dyDescent="0.25">
      <c r="A310" t="s">
        <v>983</v>
      </c>
      <c r="B310" t="s">
        <v>984</v>
      </c>
      <c r="C310">
        <v>49</v>
      </c>
      <c r="D310" t="s">
        <v>9</v>
      </c>
      <c r="E310" t="s">
        <v>985</v>
      </c>
      <c r="F310" t="s">
        <v>709</v>
      </c>
      <c r="G310" t="s">
        <v>12</v>
      </c>
      <c r="H310" t="s">
        <v>31</v>
      </c>
    </row>
    <row r="311" spans="1:8" x14ac:dyDescent="0.25">
      <c r="A311" t="s">
        <v>1439</v>
      </c>
      <c r="B311" t="s">
        <v>1440</v>
      </c>
      <c r="C311">
        <v>42</v>
      </c>
      <c r="D311" t="s">
        <v>9</v>
      </c>
      <c r="E311" t="s">
        <v>1441</v>
      </c>
      <c r="F311" t="s">
        <v>709</v>
      </c>
      <c r="G311" t="s">
        <v>12</v>
      </c>
      <c r="H311" t="s">
        <v>31</v>
      </c>
    </row>
    <row r="312" spans="1:8" x14ac:dyDescent="0.25">
      <c r="A312" t="s">
        <v>731</v>
      </c>
      <c r="B312" t="s">
        <v>732</v>
      </c>
      <c r="C312">
        <v>32</v>
      </c>
      <c r="D312" t="s">
        <v>16</v>
      </c>
      <c r="E312" t="s">
        <v>733</v>
      </c>
      <c r="F312" t="s">
        <v>139</v>
      </c>
      <c r="G312" t="s">
        <v>12</v>
      </c>
      <c r="H312" t="s">
        <v>26</v>
      </c>
    </row>
    <row r="313" spans="1:8" x14ac:dyDescent="0.25">
      <c r="A313" t="s">
        <v>1192</v>
      </c>
      <c r="B313" t="s">
        <v>1193</v>
      </c>
      <c r="C313">
        <v>18</v>
      </c>
      <c r="D313" t="s">
        <v>16</v>
      </c>
      <c r="E313" t="s">
        <v>1194</v>
      </c>
      <c r="F313" t="s">
        <v>139</v>
      </c>
      <c r="G313" t="s">
        <v>12</v>
      </c>
      <c r="H313" t="s">
        <v>26</v>
      </c>
    </row>
    <row r="314" spans="1:8" x14ac:dyDescent="0.25">
      <c r="A314" t="s">
        <v>382</v>
      </c>
      <c r="B314" t="s">
        <v>383</v>
      </c>
      <c r="C314">
        <v>40</v>
      </c>
      <c r="D314" t="s">
        <v>16</v>
      </c>
      <c r="E314" t="s">
        <v>384</v>
      </c>
      <c r="F314" t="s">
        <v>139</v>
      </c>
      <c r="G314" t="s">
        <v>12</v>
      </c>
      <c r="H314" t="s">
        <v>13</v>
      </c>
    </row>
    <row r="315" spans="1:8" x14ac:dyDescent="0.25">
      <c r="A315" t="s">
        <v>986</v>
      </c>
      <c r="B315" t="s">
        <v>987</v>
      </c>
      <c r="C315">
        <v>34</v>
      </c>
      <c r="D315" t="s">
        <v>9</v>
      </c>
      <c r="E315" t="s">
        <v>988</v>
      </c>
      <c r="F315" t="s">
        <v>139</v>
      </c>
      <c r="G315" t="s">
        <v>12</v>
      </c>
      <c r="H315" t="s">
        <v>13</v>
      </c>
    </row>
    <row r="316" spans="1:8" x14ac:dyDescent="0.25">
      <c r="A316" t="s">
        <v>1252</v>
      </c>
      <c r="B316" t="s">
        <v>1253</v>
      </c>
      <c r="C316">
        <v>33</v>
      </c>
      <c r="D316" t="s">
        <v>9</v>
      </c>
      <c r="E316" t="s">
        <v>1254</v>
      </c>
      <c r="F316" t="s">
        <v>139</v>
      </c>
      <c r="G316" t="s">
        <v>12</v>
      </c>
      <c r="H316" t="s">
        <v>13</v>
      </c>
    </row>
    <row r="317" spans="1:8" x14ac:dyDescent="0.25">
      <c r="A317" t="s">
        <v>136</v>
      </c>
      <c r="B317" t="s">
        <v>137</v>
      </c>
      <c r="C317">
        <v>27</v>
      </c>
      <c r="D317" t="s">
        <v>16</v>
      </c>
      <c r="E317" t="s">
        <v>138</v>
      </c>
      <c r="F317" t="s">
        <v>139</v>
      </c>
      <c r="G317" t="s">
        <v>12</v>
      </c>
      <c r="H317" t="s">
        <v>19</v>
      </c>
    </row>
    <row r="318" spans="1:8" x14ac:dyDescent="0.25">
      <c r="A318" t="s">
        <v>215</v>
      </c>
      <c r="B318" t="s">
        <v>216</v>
      </c>
      <c r="C318">
        <v>51</v>
      </c>
      <c r="D318" t="s">
        <v>9</v>
      </c>
      <c r="E318" t="s">
        <v>217</v>
      </c>
      <c r="F318" t="s">
        <v>139</v>
      </c>
      <c r="G318" t="s">
        <v>12</v>
      </c>
      <c r="H318" t="s">
        <v>19</v>
      </c>
    </row>
    <row r="319" spans="1:8" x14ac:dyDescent="0.25">
      <c r="A319" t="s">
        <v>977</v>
      </c>
      <c r="B319" t="s">
        <v>978</v>
      </c>
      <c r="C319">
        <v>62</v>
      </c>
      <c r="D319" t="s">
        <v>9</v>
      </c>
      <c r="E319" t="s">
        <v>979</v>
      </c>
      <c r="F319" t="s">
        <v>139</v>
      </c>
      <c r="G319" t="s">
        <v>12</v>
      </c>
      <c r="H319" t="s">
        <v>19</v>
      </c>
    </row>
    <row r="320" spans="1:8" x14ac:dyDescent="0.25">
      <c r="A320" t="s">
        <v>1490</v>
      </c>
      <c r="B320" t="s">
        <v>1491</v>
      </c>
      <c r="C320">
        <v>23</v>
      </c>
      <c r="D320" t="s">
        <v>9</v>
      </c>
      <c r="E320" t="s">
        <v>1492</v>
      </c>
      <c r="F320" t="s">
        <v>139</v>
      </c>
      <c r="G320" t="s">
        <v>12</v>
      </c>
      <c r="H320" t="s">
        <v>19</v>
      </c>
    </row>
    <row r="321" spans="1:8" x14ac:dyDescent="0.25">
      <c r="A321" t="s">
        <v>589</v>
      </c>
      <c r="B321" t="s">
        <v>590</v>
      </c>
      <c r="C321">
        <v>38</v>
      </c>
      <c r="D321" t="s">
        <v>9</v>
      </c>
      <c r="E321" t="s">
        <v>591</v>
      </c>
      <c r="F321" t="s">
        <v>429</v>
      </c>
      <c r="G321" t="s">
        <v>12</v>
      </c>
      <c r="H321" t="s">
        <v>26</v>
      </c>
    </row>
    <row r="322" spans="1:8" x14ac:dyDescent="0.25">
      <c r="A322" t="s">
        <v>1229</v>
      </c>
      <c r="B322" t="s">
        <v>1230</v>
      </c>
      <c r="C322">
        <v>27</v>
      </c>
      <c r="D322" t="s">
        <v>9</v>
      </c>
      <c r="E322" t="s">
        <v>1231</v>
      </c>
      <c r="F322" t="s">
        <v>429</v>
      </c>
      <c r="G322" t="s">
        <v>12</v>
      </c>
      <c r="H322" t="s">
        <v>26</v>
      </c>
    </row>
    <row r="323" spans="1:8" x14ac:dyDescent="0.25">
      <c r="A323" t="s">
        <v>1153</v>
      </c>
      <c r="B323" t="s">
        <v>1154</v>
      </c>
      <c r="C323">
        <v>37</v>
      </c>
      <c r="D323" t="s">
        <v>16</v>
      </c>
      <c r="E323" t="s">
        <v>1155</v>
      </c>
      <c r="F323" t="s">
        <v>429</v>
      </c>
      <c r="G323" t="s">
        <v>12</v>
      </c>
      <c r="H323" t="s">
        <v>13</v>
      </c>
    </row>
    <row r="324" spans="1:8" x14ac:dyDescent="0.25">
      <c r="A324" t="s">
        <v>1165</v>
      </c>
      <c r="B324" t="s">
        <v>1166</v>
      </c>
      <c r="C324">
        <v>39</v>
      </c>
      <c r="D324" t="s">
        <v>16</v>
      </c>
      <c r="E324" t="s">
        <v>1167</v>
      </c>
      <c r="F324" t="s">
        <v>429</v>
      </c>
      <c r="G324" t="s">
        <v>12</v>
      </c>
      <c r="H324" t="s">
        <v>13</v>
      </c>
    </row>
    <row r="325" spans="1:8" x14ac:dyDescent="0.25">
      <c r="A325" t="s">
        <v>1309</v>
      </c>
      <c r="B325" t="s">
        <v>1310</v>
      </c>
      <c r="C325">
        <v>18</v>
      </c>
      <c r="D325" t="s">
        <v>16</v>
      </c>
      <c r="E325" t="s">
        <v>1311</v>
      </c>
      <c r="F325" t="s">
        <v>429</v>
      </c>
      <c r="G325" t="s">
        <v>12</v>
      </c>
      <c r="H325" t="s">
        <v>13</v>
      </c>
    </row>
    <row r="326" spans="1:8" x14ac:dyDescent="0.25">
      <c r="A326" t="s">
        <v>426</v>
      </c>
      <c r="B326" t="s">
        <v>427</v>
      </c>
      <c r="C326">
        <v>64</v>
      </c>
      <c r="D326" t="s">
        <v>16</v>
      </c>
      <c r="E326" t="s">
        <v>428</v>
      </c>
      <c r="F326" t="s">
        <v>429</v>
      </c>
      <c r="G326" t="s">
        <v>12</v>
      </c>
      <c r="H326" t="s">
        <v>19</v>
      </c>
    </row>
    <row r="327" spans="1:8" x14ac:dyDescent="0.25">
      <c r="A327" t="s">
        <v>648</v>
      </c>
      <c r="B327" t="s">
        <v>649</v>
      </c>
      <c r="C327">
        <v>30</v>
      </c>
      <c r="D327" t="s">
        <v>9</v>
      </c>
      <c r="E327" t="s">
        <v>650</v>
      </c>
      <c r="F327" t="s">
        <v>429</v>
      </c>
      <c r="G327" t="s">
        <v>12</v>
      </c>
      <c r="H327" t="s">
        <v>19</v>
      </c>
    </row>
    <row r="328" spans="1:8" x14ac:dyDescent="0.25">
      <c r="A328" t="s">
        <v>675</v>
      </c>
      <c r="B328" t="s">
        <v>676</v>
      </c>
      <c r="C328">
        <v>50</v>
      </c>
      <c r="D328" t="s">
        <v>16</v>
      </c>
      <c r="E328" t="s">
        <v>677</v>
      </c>
      <c r="F328" t="s">
        <v>429</v>
      </c>
      <c r="G328" t="s">
        <v>12</v>
      </c>
      <c r="H328" t="s">
        <v>19</v>
      </c>
    </row>
    <row r="329" spans="1:8" x14ac:dyDescent="0.25">
      <c r="A329" t="s">
        <v>933</v>
      </c>
      <c r="B329" t="s">
        <v>934</v>
      </c>
      <c r="C329">
        <v>64</v>
      </c>
      <c r="D329" t="s">
        <v>9</v>
      </c>
      <c r="E329" t="s">
        <v>935</v>
      </c>
      <c r="F329" t="s">
        <v>429</v>
      </c>
      <c r="G329" t="s">
        <v>12</v>
      </c>
      <c r="H329" t="s">
        <v>19</v>
      </c>
    </row>
    <row r="330" spans="1:8" x14ac:dyDescent="0.25">
      <c r="A330" t="s">
        <v>832</v>
      </c>
      <c r="B330" t="s">
        <v>833</v>
      </c>
      <c r="C330">
        <v>50</v>
      </c>
      <c r="D330" t="s">
        <v>9</v>
      </c>
      <c r="E330" t="s">
        <v>834</v>
      </c>
      <c r="F330" t="s">
        <v>323</v>
      </c>
      <c r="G330" t="s">
        <v>12</v>
      </c>
      <c r="H330" t="s">
        <v>26</v>
      </c>
    </row>
    <row r="331" spans="1:8" x14ac:dyDescent="0.25">
      <c r="A331" t="s">
        <v>1240</v>
      </c>
      <c r="B331" t="s">
        <v>1241</v>
      </c>
      <c r="C331">
        <v>34</v>
      </c>
      <c r="D331" t="s">
        <v>9</v>
      </c>
      <c r="E331" t="s">
        <v>1242</v>
      </c>
      <c r="F331" t="s">
        <v>323</v>
      </c>
      <c r="G331" t="s">
        <v>12</v>
      </c>
      <c r="H331" t="s">
        <v>26</v>
      </c>
    </row>
    <row r="332" spans="1:8" x14ac:dyDescent="0.25">
      <c r="A332" t="s">
        <v>1312</v>
      </c>
      <c r="B332" t="s">
        <v>1313</v>
      </c>
      <c r="C332">
        <v>27</v>
      </c>
      <c r="D332" t="s">
        <v>16</v>
      </c>
      <c r="E332" t="s">
        <v>1314</v>
      </c>
      <c r="F332" t="s">
        <v>323</v>
      </c>
      <c r="G332" t="s">
        <v>12</v>
      </c>
      <c r="H332" t="s">
        <v>26</v>
      </c>
    </row>
    <row r="333" spans="1:8" x14ac:dyDescent="0.25">
      <c r="A333" t="s">
        <v>853</v>
      </c>
      <c r="B333" t="s">
        <v>854</v>
      </c>
      <c r="C333">
        <v>31</v>
      </c>
      <c r="D333" t="s">
        <v>16</v>
      </c>
      <c r="E333" t="s">
        <v>855</v>
      </c>
      <c r="F333" t="s">
        <v>323</v>
      </c>
      <c r="G333" t="s">
        <v>12</v>
      </c>
      <c r="H333" t="s">
        <v>13</v>
      </c>
    </row>
    <row r="334" spans="1:8" x14ac:dyDescent="0.25">
      <c r="A334" t="s">
        <v>1246</v>
      </c>
      <c r="B334" t="s">
        <v>1247</v>
      </c>
      <c r="C334">
        <v>18</v>
      </c>
      <c r="D334" t="s">
        <v>16</v>
      </c>
      <c r="E334" t="s">
        <v>1248</v>
      </c>
      <c r="F334" t="s">
        <v>323</v>
      </c>
      <c r="G334" t="s">
        <v>12</v>
      </c>
      <c r="H334" t="s">
        <v>13</v>
      </c>
    </row>
    <row r="335" spans="1:8" x14ac:dyDescent="0.25">
      <c r="A335" t="s">
        <v>320</v>
      </c>
      <c r="B335" t="s">
        <v>321</v>
      </c>
      <c r="C335">
        <v>58</v>
      </c>
      <c r="D335" t="s">
        <v>16</v>
      </c>
      <c r="E335" t="s">
        <v>322</v>
      </c>
      <c r="F335" t="s">
        <v>323</v>
      </c>
      <c r="G335" t="s">
        <v>12</v>
      </c>
      <c r="H335" t="s">
        <v>19</v>
      </c>
    </row>
    <row r="336" spans="1:8" x14ac:dyDescent="0.25">
      <c r="A336" t="s">
        <v>339</v>
      </c>
      <c r="B336" t="s">
        <v>340</v>
      </c>
      <c r="C336">
        <v>30</v>
      </c>
      <c r="D336" t="s">
        <v>16</v>
      </c>
      <c r="E336" t="s">
        <v>341</v>
      </c>
      <c r="F336" t="s">
        <v>323</v>
      </c>
      <c r="G336" t="s">
        <v>12</v>
      </c>
      <c r="H336" t="s">
        <v>19</v>
      </c>
    </row>
    <row r="337" spans="1:8" x14ac:dyDescent="0.25">
      <c r="A337" t="s">
        <v>672</v>
      </c>
      <c r="B337" t="s">
        <v>673</v>
      </c>
      <c r="C337">
        <v>54</v>
      </c>
      <c r="D337" t="s">
        <v>9</v>
      </c>
      <c r="E337" t="s">
        <v>674</v>
      </c>
      <c r="F337" t="s">
        <v>323</v>
      </c>
      <c r="G337" t="s">
        <v>12</v>
      </c>
      <c r="H337" t="s">
        <v>19</v>
      </c>
    </row>
    <row r="338" spans="1:8" x14ac:dyDescent="0.25">
      <c r="A338" t="s">
        <v>920</v>
      </c>
      <c r="B338" t="s">
        <v>921</v>
      </c>
      <c r="C338">
        <v>56</v>
      </c>
      <c r="D338" t="s">
        <v>16</v>
      </c>
      <c r="E338" t="s">
        <v>922</v>
      </c>
      <c r="F338" t="s">
        <v>323</v>
      </c>
      <c r="G338" t="s">
        <v>12</v>
      </c>
      <c r="H338" t="s">
        <v>19</v>
      </c>
    </row>
    <row r="339" spans="1:8" x14ac:dyDescent="0.25">
      <c r="A339" t="s">
        <v>936</v>
      </c>
      <c r="B339" t="s">
        <v>937</v>
      </c>
      <c r="C339">
        <v>48</v>
      </c>
      <c r="D339" t="s">
        <v>16</v>
      </c>
      <c r="E339" t="s">
        <v>938</v>
      </c>
      <c r="F339" t="s">
        <v>323</v>
      </c>
      <c r="G339" t="s">
        <v>12</v>
      </c>
      <c r="H339" t="s">
        <v>19</v>
      </c>
    </row>
    <row r="340" spans="1:8" x14ac:dyDescent="0.25">
      <c r="A340" t="s">
        <v>842</v>
      </c>
      <c r="B340" t="s">
        <v>843</v>
      </c>
      <c r="C340">
        <v>32</v>
      </c>
      <c r="D340" t="s">
        <v>16</v>
      </c>
      <c r="E340" t="s">
        <v>844</v>
      </c>
      <c r="F340" t="s">
        <v>582</v>
      </c>
      <c r="G340" t="s">
        <v>12</v>
      </c>
      <c r="H340" t="s">
        <v>26</v>
      </c>
    </row>
    <row r="341" spans="1:8" x14ac:dyDescent="0.25">
      <c r="A341" t="s">
        <v>616</v>
      </c>
      <c r="B341" t="s">
        <v>617</v>
      </c>
      <c r="C341">
        <v>29</v>
      </c>
      <c r="D341" t="s">
        <v>9</v>
      </c>
      <c r="E341" t="s">
        <v>618</v>
      </c>
      <c r="F341" t="s">
        <v>582</v>
      </c>
      <c r="G341" t="s">
        <v>12</v>
      </c>
      <c r="H341" t="s">
        <v>13</v>
      </c>
    </row>
    <row r="342" spans="1:8" x14ac:dyDescent="0.25">
      <c r="A342" t="s">
        <v>867</v>
      </c>
      <c r="B342" t="s">
        <v>868</v>
      </c>
      <c r="C342">
        <v>22</v>
      </c>
      <c r="D342" t="s">
        <v>9</v>
      </c>
      <c r="E342" t="s">
        <v>869</v>
      </c>
      <c r="F342" t="s">
        <v>582</v>
      </c>
      <c r="G342" t="s">
        <v>12</v>
      </c>
      <c r="H342" t="s">
        <v>13</v>
      </c>
    </row>
    <row r="343" spans="1:8" x14ac:dyDescent="0.25">
      <c r="A343" t="s">
        <v>579</v>
      </c>
      <c r="B343" t="s">
        <v>580</v>
      </c>
      <c r="C343">
        <v>55</v>
      </c>
      <c r="D343" t="s">
        <v>9</v>
      </c>
      <c r="E343" t="s">
        <v>581</v>
      </c>
      <c r="F343" t="s">
        <v>582</v>
      </c>
      <c r="G343" t="s">
        <v>12</v>
      </c>
      <c r="H343" t="s">
        <v>19</v>
      </c>
    </row>
    <row r="344" spans="1:8" x14ac:dyDescent="0.25">
      <c r="A344" t="s">
        <v>1395</v>
      </c>
      <c r="B344" t="s">
        <v>1396</v>
      </c>
      <c r="C344">
        <v>59</v>
      </c>
      <c r="D344" t="s">
        <v>9</v>
      </c>
      <c r="E344" t="s">
        <v>1397</v>
      </c>
      <c r="F344" t="s">
        <v>582</v>
      </c>
      <c r="G344" t="s">
        <v>12</v>
      </c>
      <c r="H344" t="s">
        <v>19</v>
      </c>
    </row>
    <row r="345" spans="1:8" x14ac:dyDescent="0.25">
      <c r="A345" t="s">
        <v>1467</v>
      </c>
      <c r="B345" t="s">
        <v>1468</v>
      </c>
      <c r="C345">
        <v>26</v>
      </c>
      <c r="D345" t="s">
        <v>9</v>
      </c>
      <c r="E345" t="s">
        <v>1469</v>
      </c>
      <c r="F345" t="s">
        <v>582</v>
      </c>
      <c r="G345" t="s">
        <v>12</v>
      </c>
      <c r="H345" t="s">
        <v>19</v>
      </c>
    </row>
    <row r="346" spans="1:8" x14ac:dyDescent="0.25">
      <c r="A346" t="s">
        <v>925</v>
      </c>
      <c r="B346" t="s">
        <v>926</v>
      </c>
      <c r="C346">
        <v>19</v>
      </c>
      <c r="D346" t="s">
        <v>16</v>
      </c>
      <c r="E346" t="s">
        <v>927</v>
      </c>
      <c r="F346" t="s">
        <v>62</v>
      </c>
      <c r="G346" t="s">
        <v>12</v>
      </c>
      <c r="H346" t="s">
        <v>26</v>
      </c>
    </row>
    <row r="347" spans="1:8" x14ac:dyDescent="0.25">
      <c r="A347" t="s">
        <v>156</v>
      </c>
      <c r="B347" t="s">
        <v>157</v>
      </c>
      <c r="C347">
        <v>50</v>
      </c>
      <c r="D347" t="s">
        <v>9</v>
      </c>
      <c r="E347" t="s">
        <v>158</v>
      </c>
      <c r="F347" t="s">
        <v>62</v>
      </c>
      <c r="G347" t="s">
        <v>12</v>
      </c>
      <c r="H347" t="s">
        <v>13</v>
      </c>
    </row>
    <row r="348" spans="1:8" x14ac:dyDescent="0.25">
      <c r="A348" t="s">
        <v>726</v>
      </c>
      <c r="B348" t="s">
        <v>727</v>
      </c>
      <c r="C348">
        <v>63</v>
      </c>
      <c r="D348" t="s">
        <v>16</v>
      </c>
      <c r="E348" t="s">
        <v>728</v>
      </c>
      <c r="F348" t="s">
        <v>62</v>
      </c>
      <c r="G348" t="s">
        <v>12</v>
      </c>
      <c r="H348" t="s">
        <v>13</v>
      </c>
    </row>
    <row r="349" spans="1:8" x14ac:dyDescent="0.25">
      <c r="A349" t="s">
        <v>746</v>
      </c>
      <c r="B349" t="s">
        <v>747</v>
      </c>
      <c r="C349">
        <v>43</v>
      </c>
      <c r="D349" t="s">
        <v>16</v>
      </c>
      <c r="E349" t="s">
        <v>748</v>
      </c>
      <c r="F349" t="s">
        <v>62</v>
      </c>
      <c r="G349" t="s">
        <v>12</v>
      </c>
      <c r="H349" t="s">
        <v>13</v>
      </c>
    </row>
    <row r="350" spans="1:8" x14ac:dyDescent="0.25">
      <c r="A350" t="s">
        <v>1219</v>
      </c>
      <c r="B350" t="s">
        <v>1220</v>
      </c>
      <c r="C350">
        <v>50</v>
      </c>
      <c r="D350" t="s">
        <v>9</v>
      </c>
      <c r="E350" t="s">
        <v>1221</v>
      </c>
      <c r="F350" t="s">
        <v>62</v>
      </c>
      <c r="G350" t="s">
        <v>12</v>
      </c>
      <c r="H350" t="s">
        <v>13</v>
      </c>
    </row>
    <row r="351" spans="1:8" x14ac:dyDescent="0.25">
      <c r="A351" t="s">
        <v>59</v>
      </c>
      <c r="B351" t="s">
        <v>60</v>
      </c>
      <c r="C351">
        <v>55</v>
      </c>
      <c r="D351" t="s">
        <v>16</v>
      </c>
      <c r="E351" t="s">
        <v>61</v>
      </c>
      <c r="F351" t="s">
        <v>62</v>
      </c>
      <c r="G351" t="s">
        <v>12</v>
      </c>
      <c r="H351" t="s">
        <v>19</v>
      </c>
    </row>
    <row r="352" spans="1:8" x14ac:dyDescent="0.25">
      <c r="A352" t="s">
        <v>82</v>
      </c>
      <c r="B352" t="s">
        <v>83</v>
      </c>
      <c r="C352">
        <v>43</v>
      </c>
      <c r="D352" t="s">
        <v>9</v>
      </c>
      <c r="E352" t="s">
        <v>84</v>
      </c>
      <c r="F352" t="s">
        <v>62</v>
      </c>
      <c r="G352" t="s">
        <v>12</v>
      </c>
      <c r="H352" t="s">
        <v>19</v>
      </c>
    </row>
    <row r="353" spans="1:8" x14ac:dyDescent="0.25">
      <c r="A353" t="s">
        <v>654</v>
      </c>
      <c r="B353" t="s">
        <v>655</v>
      </c>
      <c r="C353">
        <v>37</v>
      </c>
      <c r="D353" t="s">
        <v>16</v>
      </c>
      <c r="E353" t="s">
        <v>656</v>
      </c>
      <c r="F353" t="s">
        <v>62</v>
      </c>
      <c r="G353" t="s">
        <v>12</v>
      </c>
      <c r="H353" t="s">
        <v>19</v>
      </c>
    </row>
    <row r="354" spans="1:8" x14ac:dyDescent="0.25">
      <c r="A354" t="s">
        <v>992</v>
      </c>
      <c r="B354" t="s">
        <v>993</v>
      </c>
      <c r="C354">
        <v>25</v>
      </c>
      <c r="D354" t="s">
        <v>9</v>
      </c>
      <c r="E354" t="s">
        <v>994</v>
      </c>
      <c r="F354" t="s">
        <v>62</v>
      </c>
      <c r="G354" t="s">
        <v>12</v>
      </c>
      <c r="H354" t="s">
        <v>19</v>
      </c>
    </row>
    <row r="355" spans="1:8" x14ac:dyDescent="0.25">
      <c r="A355" t="s">
        <v>1225</v>
      </c>
      <c r="B355" t="s">
        <v>3957</v>
      </c>
      <c r="C355">
        <v>62</v>
      </c>
      <c r="D355" t="s">
        <v>16</v>
      </c>
      <c r="E355" t="s">
        <v>123</v>
      </c>
      <c r="F355" t="s">
        <v>62</v>
      </c>
      <c r="G355" t="s">
        <v>12</v>
      </c>
      <c r="H355" t="s">
        <v>19</v>
      </c>
    </row>
    <row r="356" spans="1:8" x14ac:dyDescent="0.25">
      <c r="A356" t="s">
        <v>1295</v>
      </c>
      <c r="B356" t="s">
        <v>3959</v>
      </c>
      <c r="C356">
        <v>42</v>
      </c>
      <c r="D356" t="s">
        <v>16</v>
      </c>
      <c r="E356" t="s">
        <v>1296</v>
      </c>
      <c r="F356" t="s">
        <v>62</v>
      </c>
      <c r="G356" t="s">
        <v>12</v>
      </c>
      <c r="H356" t="s">
        <v>19</v>
      </c>
    </row>
    <row r="357" spans="1:8" x14ac:dyDescent="0.25">
      <c r="A357" t="s">
        <v>1453</v>
      </c>
      <c r="B357" t="s">
        <v>1454</v>
      </c>
      <c r="C357">
        <v>41</v>
      </c>
      <c r="D357" t="s">
        <v>16</v>
      </c>
      <c r="E357" t="s">
        <v>1455</v>
      </c>
      <c r="F357" t="s">
        <v>62</v>
      </c>
      <c r="G357" t="s">
        <v>12</v>
      </c>
      <c r="H357" t="s">
        <v>19</v>
      </c>
    </row>
    <row r="358" spans="1:8" x14ac:dyDescent="0.25">
      <c r="A358" t="s">
        <v>951</v>
      </c>
      <c r="B358" t="s">
        <v>3952</v>
      </c>
      <c r="C358">
        <v>41</v>
      </c>
      <c r="D358" t="s">
        <v>9</v>
      </c>
      <c r="E358" t="s">
        <v>952</v>
      </c>
      <c r="F358" t="s">
        <v>62</v>
      </c>
      <c r="G358" t="s">
        <v>12</v>
      </c>
      <c r="H358" t="s">
        <v>31</v>
      </c>
    </row>
    <row r="359" spans="1:8" x14ac:dyDescent="0.25">
      <c r="A359" t="s">
        <v>1112</v>
      </c>
      <c r="B359" t="s">
        <v>1113</v>
      </c>
      <c r="C359">
        <v>32</v>
      </c>
      <c r="D359" t="s">
        <v>9</v>
      </c>
      <c r="E359" t="s">
        <v>1114</v>
      </c>
      <c r="F359" t="s">
        <v>62</v>
      </c>
      <c r="G359" t="s">
        <v>12</v>
      </c>
      <c r="H359" t="s">
        <v>31</v>
      </c>
    </row>
    <row r="360" spans="1:8" x14ac:dyDescent="0.25">
      <c r="A360" t="s">
        <v>1297</v>
      </c>
      <c r="B360" t="s">
        <v>1298</v>
      </c>
      <c r="C360">
        <v>35</v>
      </c>
      <c r="D360" t="s">
        <v>9</v>
      </c>
      <c r="E360" t="s">
        <v>1299</v>
      </c>
      <c r="F360" t="s">
        <v>62</v>
      </c>
      <c r="G360" t="s">
        <v>12</v>
      </c>
      <c r="H360" t="s">
        <v>31</v>
      </c>
    </row>
    <row r="361" spans="1:8" x14ac:dyDescent="0.25">
      <c r="A361" t="s">
        <v>1406</v>
      </c>
      <c r="B361" t="s">
        <v>1407</v>
      </c>
      <c r="C361">
        <v>60</v>
      </c>
      <c r="D361" t="s">
        <v>16</v>
      </c>
      <c r="E361" t="s">
        <v>1408</v>
      </c>
      <c r="F361" t="s">
        <v>62</v>
      </c>
      <c r="G361" t="s">
        <v>12</v>
      </c>
      <c r="H361" t="s">
        <v>31</v>
      </c>
    </row>
    <row r="362" spans="1:8" x14ac:dyDescent="0.25">
      <c r="A362" t="s">
        <v>998</v>
      </c>
      <c r="B362" t="s">
        <v>999</v>
      </c>
      <c r="C362">
        <v>34</v>
      </c>
      <c r="D362" t="s">
        <v>16</v>
      </c>
      <c r="E362" t="s">
        <v>1000</v>
      </c>
      <c r="F362" t="s">
        <v>264</v>
      </c>
      <c r="G362" t="s">
        <v>12</v>
      </c>
      <c r="H362" t="s">
        <v>26</v>
      </c>
    </row>
    <row r="363" spans="1:8" x14ac:dyDescent="0.25">
      <c r="A363" t="s">
        <v>1186</v>
      </c>
      <c r="B363" t="s">
        <v>1187</v>
      </c>
      <c r="C363">
        <v>52</v>
      </c>
      <c r="D363" t="s">
        <v>16</v>
      </c>
      <c r="E363" t="s">
        <v>1188</v>
      </c>
      <c r="F363" t="s">
        <v>264</v>
      </c>
      <c r="G363" t="s">
        <v>12</v>
      </c>
      <c r="H363" t="s">
        <v>26</v>
      </c>
    </row>
    <row r="364" spans="1:8" x14ac:dyDescent="0.25">
      <c r="A364" t="s">
        <v>261</v>
      </c>
      <c r="B364" t="s">
        <v>262</v>
      </c>
      <c r="C364">
        <v>39</v>
      </c>
      <c r="D364" t="s">
        <v>16</v>
      </c>
      <c r="E364" t="s">
        <v>263</v>
      </c>
      <c r="F364" t="s">
        <v>264</v>
      </c>
      <c r="G364" t="s">
        <v>12</v>
      </c>
      <c r="H364" t="s">
        <v>13</v>
      </c>
    </row>
    <row r="365" spans="1:8" x14ac:dyDescent="0.25">
      <c r="A365" t="s">
        <v>515</v>
      </c>
      <c r="B365" t="s">
        <v>516</v>
      </c>
      <c r="C365">
        <v>60</v>
      </c>
      <c r="D365" t="s">
        <v>16</v>
      </c>
      <c r="E365" t="s">
        <v>517</v>
      </c>
      <c r="F365" t="s">
        <v>264</v>
      </c>
      <c r="G365" t="s">
        <v>12</v>
      </c>
      <c r="H365" t="s">
        <v>13</v>
      </c>
    </row>
    <row r="366" spans="1:8" x14ac:dyDescent="0.25">
      <c r="A366" t="s">
        <v>962</v>
      </c>
      <c r="B366" t="s">
        <v>963</v>
      </c>
      <c r="C366">
        <v>60</v>
      </c>
      <c r="D366" t="s">
        <v>16</v>
      </c>
      <c r="E366" t="s">
        <v>964</v>
      </c>
      <c r="F366" t="s">
        <v>264</v>
      </c>
      <c r="G366" t="s">
        <v>12</v>
      </c>
      <c r="H366" t="s">
        <v>13</v>
      </c>
    </row>
    <row r="367" spans="1:8" x14ac:dyDescent="0.25">
      <c r="A367" t="s">
        <v>1171</v>
      </c>
      <c r="B367" t="s">
        <v>1172</v>
      </c>
      <c r="C367">
        <v>34</v>
      </c>
      <c r="D367" t="s">
        <v>16</v>
      </c>
      <c r="E367" t="s">
        <v>1173</v>
      </c>
      <c r="F367" t="s">
        <v>264</v>
      </c>
      <c r="G367" t="s">
        <v>12</v>
      </c>
      <c r="H367" t="s">
        <v>13</v>
      </c>
    </row>
    <row r="368" spans="1:8" x14ac:dyDescent="0.25">
      <c r="A368" t="s">
        <v>1403</v>
      </c>
      <c r="B368" t="s">
        <v>1404</v>
      </c>
      <c r="C368">
        <v>35</v>
      </c>
      <c r="D368" t="s">
        <v>9</v>
      </c>
      <c r="E368" t="s">
        <v>1405</v>
      </c>
      <c r="F368" t="s">
        <v>264</v>
      </c>
      <c r="G368" t="s">
        <v>12</v>
      </c>
      <c r="H368" t="s">
        <v>13</v>
      </c>
    </row>
    <row r="369" spans="1:8" x14ac:dyDescent="0.25">
      <c r="A369" t="s">
        <v>568</v>
      </c>
      <c r="B369" t="s">
        <v>569</v>
      </c>
      <c r="C369">
        <v>41</v>
      </c>
      <c r="D369" t="s">
        <v>16</v>
      </c>
      <c r="E369" t="s">
        <v>393</v>
      </c>
      <c r="F369" t="s">
        <v>264</v>
      </c>
      <c r="G369" t="s">
        <v>3812</v>
      </c>
      <c r="H369" t="s">
        <v>19</v>
      </c>
    </row>
    <row r="370" spans="1:8" x14ac:dyDescent="0.25">
      <c r="A370" t="s">
        <v>657</v>
      </c>
      <c r="B370" t="s">
        <v>658</v>
      </c>
      <c r="C370">
        <v>47</v>
      </c>
      <c r="D370" t="s">
        <v>9</v>
      </c>
      <c r="E370" t="s">
        <v>659</v>
      </c>
      <c r="F370" t="s">
        <v>264</v>
      </c>
      <c r="G370" t="s">
        <v>12</v>
      </c>
      <c r="H370" t="s">
        <v>19</v>
      </c>
    </row>
    <row r="371" spans="1:8" x14ac:dyDescent="0.25">
      <c r="A371" t="s">
        <v>716</v>
      </c>
      <c r="B371" t="s">
        <v>717</v>
      </c>
      <c r="C371">
        <v>50</v>
      </c>
      <c r="D371" t="s">
        <v>9</v>
      </c>
      <c r="E371" t="s">
        <v>3815</v>
      </c>
      <c r="F371" t="s">
        <v>264</v>
      </c>
      <c r="G371" t="s">
        <v>12</v>
      </c>
      <c r="H371" t="s">
        <v>19</v>
      </c>
    </row>
    <row r="372" spans="1:8" x14ac:dyDescent="0.25">
      <c r="A372" t="s">
        <v>420</v>
      </c>
      <c r="B372" t="s">
        <v>421</v>
      </c>
      <c r="C372">
        <v>40</v>
      </c>
      <c r="D372" t="s">
        <v>9</v>
      </c>
      <c r="E372" t="s">
        <v>422</v>
      </c>
      <c r="F372" t="s">
        <v>264</v>
      </c>
      <c r="G372" t="s">
        <v>12</v>
      </c>
      <c r="H372" t="s">
        <v>31</v>
      </c>
    </row>
    <row r="373" spans="1:8" x14ac:dyDescent="0.25">
      <c r="A373" t="s">
        <v>1086</v>
      </c>
      <c r="B373" t="s">
        <v>1087</v>
      </c>
      <c r="C373">
        <v>26</v>
      </c>
      <c r="D373" t="s">
        <v>9</v>
      </c>
      <c r="E373" t="s">
        <v>1088</v>
      </c>
      <c r="F373" t="s">
        <v>264</v>
      </c>
      <c r="G373" t="s">
        <v>12</v>
      </c>
      <c r="H373" t="s">
        <v>31</v>
      </c>
    </row>
    <row r="374" spans="1:8" x14ac:dyDescent="0.25">
      <c r="A374" t="s">
        <v>1330</v>
      </c>
      <c r="B374" t="s">
        <v>1331</v>
      </c>
      <c r="C374">
        <v>48</v>
      </c>
      <c r="D374" t="s">
        <v>16</v>
      </c>
      <c r="E374" t="s">
        <v>1332</v>
      </c>
      <c r="F374" t="s">
        <v>251</v>
      </c>
      <c r="G374" t="s">
        <v>12</v>
      </c>
      <c r="H374" t="s">
        <v>13</v>
      </c>
    </row>
    <row r="375" spans="1:8" x14ac:dyDescent="0.25">
      <c r="A375" t="s">
        <v>301</v>
      </c>
      <c r="B375" t="s">
        <v>302</v>
      </c>
      <c r="C375">
        <v>26</v>
      </c>
      <c r="D375" t="s">
        <v>16</v>
      </c>
      <c r="E375" t="s">
        <v>303</v>
      </c>
      <c r="F375" t="s">
        <v>251</v>
      </c>
      <c r="G375" t="s">
        <v>12</v>
      </c>
      <c r="H375" t="s">
        <v>19</v>
      </c>
    </row>
    <row r="376" spans="1:8" x14ac:dyDescent="0.25">
      <c r="A376" t="s">
        <v>485</v>
      </c>
      <c r="B376" t="s">
        <v>486</v>
      </c>
      <c r="C376">
        <v>46</v>
      </c>
      <c r="D376" t="s">
        <v>9</v>
      </c>
      <c r="E376" t="s">
        <v>487</v>
      </c>
      <c r="F376" t="s">
        <v>251</v>
      </c>
      <c r="G376" t="s">
        <v>12</v>
      </c>
      <c r="H376" t="s">
        <v>19</v>
      </c>
    </row>
    <row r="377" spans="1:8" x14ac:dyDescent="0.25">
      <c r="A377" t="s">
        <v>562</v>
      </c>
      <c r="B377" t="s">
        <v>563</v>
      </c>
      <c r="C377">
        <v>44</v>
      </c>
      <c r="D377" t="s">
        <v>16</v>
      </c>
      <c r="E377" t="s">
        <v>564</v>
      </c>
      <c r="F377" t="s">
        <v>251</v>
      </c>
      <c r="G377" t="s">
        <v>12</v>
      </c>
      <c r="H377" t="s">
        <v>19</v>
      </c>
    </row>
    <row r="378" spans="1:8" x14ac:dyDescent="0.25">
      <c r="A378" t="s">
        <v>1118</v>
      </c>
      <c r="B378" t="s">
        <v>1119</v>
      </c>
      <c r="C378">
        <v>64</v>
      </c>
      <c r="D378" t="s">
        <v>9</v>
      </c>
      <c r="E378" t="s">
        <v>1120</v>
      </c>
      <c r="F378" t="s">
        <v>251</v>
      </c>
      <c r="G378" t="s">
        <v>12</v>
      </c>
      <c r="H378" t="s">
        <v>19</v>
      </c>
    </row>
    <row r="379" spans="1:8" x14ac:dyDescent="0.25">
      <c r="A379" t="s">
        <v>248</v>
      </c>
      <c r="B379" t="s">
        <v>249</v>
      </c>
      <c r="C379">
        <v>24</v>
      </c>
      <c r="D379" t="s">
        <v>16</v>
      </c>
      <c r="E379" t="s">
        <v>250</v>
      </c>
      <c r="F379" t="s">
        <v>251</v>
      </c>
      <c r="G379" t="s">
        <v>12</v>
      </c>
      <c r="H379" t="s">
        <v>31</v>
      </c>
    </row>
    <row r="380" spans="1:8" x14ac:dyDescent="0.25">
      <c r="A380" t="s">
        <v>1144</v>
      </c>
      <c r="B380" t="s">
        <v>1145</v>
      </c>
      <c r="C380">
        <v>45</v>
      </c>
      <c r="D380" t="s">
        <v>9</v>
      </c>
      <c r="E380" t="s">
        <v>1146</v>
      </c>
      <c r="F380" t="s">
        <v>251</v>
      </c>
      <c r="G380" t="s">
        <v>12</v>
      </c>
      <c r="H380" t="s">
        <v>31</v>
      </c>
    </row>
    <row r="381" spans="1:8" x14ac:dyDescent="0.25">
      <c r="A381" t="s">
        <v>1487</v>
      </c>
      <c r="B381" t="s">
        <v>1488</v>
      </c>
      <c r="C381">
        <v>42</v>
      </c>
      <c r="D381" t="s">
        <v>16</v>
      </c>
      <c r="E381" t="s">
        <v>1489</v>
      </c>
      <c r="F381" t="s">
        <v>251</v>
      </c>
      <c r="G381" t="s">
        <v>12</v>
      </c>
      <c r="H381" t="s">
        <v>31</v>
      </c>
    </row>
    <row r="382" spans="1:8" x14ac:dyDescent="0.25">
      <c r="A382" t="s">
        <v>423</v>
      </c>
      <c r="B382" t="s">
        <v>424</v>
      </c>
      <c r="C382">
        <v>26</v>
      </c>
      <c r="D382" t="s">
        <v>9</v>
      </c>
      <c r="E382" t="s">
        <v>425</v>
      </c>
      <c r="F382" t="s">
        <v>191</v>
      </c>
      <c r="G382" t="s">
        <v>12</v>
      </c>
      <c r="H382" t="s">
        <v>26</v>
      </c>
    </row>
    <row r="383" spans="1:8" x14ac:dyDescent="0.25">
      <c r="A383" t="s">
        <v>539</v>
      </c>
      <c r="B383" t="s">
        <v>540</v>
      </c>
      <c r="C383">
        <v>21</v>
      </c>
      <c r="D383" t="s">
        <v>9</v>
      </c>
      <c r="E383" t="s">
        <v>541</v>
      </c>
      <c r="F383" t="s">
        <v>191</v>
      </c>
      <c r="G383" t="s">
        <v>12</v>
      </c>
      <c r="H383" t="s">
        <v>26</v>
      </c>
    </row>
    <row r="384" spans="1:8" x14ac:dyDescent="0.25">
      <c r="A384" t="s">
        <v>1060</v>
      </c>
      <c r="B384" t="s">
        <v>1061</v>
      </c>
      <c r="C384">
        <v>56</v>
      </c>
      <c r="D384" t="s">
        <v>16</v>
      </c>
      <c r="E384" t="s">
        <v>1062</v>
      </c>
      <c r="F384" t="s">
        <v>191</v>
      </c>
      <c r="G384" t="s">
        <v>12</v>
      </c>
      <c r="H384" t="s">
        <v>26</v>
      </c>
    </row>
    <row r="385" spans="1:8" x14ac:dyDescent="0.25">
      <c r="A385" t="s">
        <v>188</v>
      </c>
      <c r="B385" t="s">
        <v>189</v>
      </c>
      <c r="C385">
        <v>61</v>
      </c>
      <c r="D385" t="s">
        <v>16</v>
      </c>
      <c r="E385" t="s">
        <v>190</v>
      </c>
      <c r="F385" t="s">
        <v>191</v>
      </c>
      <c r="G385" t="s">
        <v>12</v>
      </c>
      <c r="H385" t="s">
        <v>13</v>
      </c>
    </row>
    <row r="386" spans="1:8" x14ac:dyDescent="0.25">
      <c r="A386" t="s">
        <v>1389</v>
      </c>
      <c r="B386" t="s">
        <v>1390</v>
      </c>
      <c r="C386">
        <v>54</v>
      </c>
      <c r="D386" t="s">
        <v>9</v>
      </c>
      <c r="E386" t="s">
        <v>1391</v>
      </c>
      <c r="F386" t="s">
        <v>191</v>
      </c>
      <c r="G386" t="s">
        <v>12</v>
      </c>
      <c r="H386" t="s">
        <v>13</v>
      </c>
    </row>
    <row r="387" spans="1:8" x14ac:dyDescent="0.25">
      <c r="A387" t="s">
        <v>545</v>
      </c>
      <c r="B387" t="s">
        <v>546</v>
      </c>
      <c r="C387">
        <v>47</v>
      </c>
      <c r="D387" t="s">
        <v>16</v>
      </c>
      <c r="E387" t="s">
        <v>547</v>
      </c>
      <c r="F387" t="s">
        <v>191</v>
      </c>
      <c r="G387" t="s">
        <v>12</v>
      </c>
      <c r="H387" t="s">
        <v>19</v>
      </c>
    </row>
    <row r="388" spans="1:8" x14ac:dyDescent="0.25">
      <c r="A388" t="s">
        <v>1027</v>
      </c>
      <c r="B388" t="s">
        <v>1028</v>
      </c>
      <c r="C388">
        <v>54</v>
      </c>
      <c r="D388" t="s">
        <v>9</v>
      </c>
      <c r="E388" t="s">
        <v>1029</v>
      </c>
      <c r="F388" t="s">
        <v>191</v>
      </c>
      <c r="G388" t="s">
        <v>12</v>
      </c>
      <c r="H388" t="s">
        <v>19</v>
      </c>
    </row>
    <row r="389" spans="1:8" x14ac:dyDescent="0.25">
      <c r="A389" t="s">
        <v>1269</v>
      </c>
      <c r="B389" t="s">
        <v>1270</v>
      </c>
      <c r="C389">
        <v>59</v>
      </c>
      <c r="D389" t="s">
        <v>16</v>
      </c>
      <c r="E389" t="s">
        <v>1271</v>
      </c>
      <c r="F389" t="s">
        <v>106</v>
      </c>
      <c r="G389" t="s">
        <v>12</v>
      </c>
      <c r="H389" t="s">
        <v>26</v>
      </c>
    </row>
    <row r="390" spans="1:8" x14ac:dyDescent="0.25">
      <c r="A390" t="s">
        <v>625</v>
      </c>
      <c r="B390" t="s">
        <v>626</v>
      </c>
      <c r="C390">
        <v>26</v>
      </c>
      <c r="D390" t="s">
        <v>9</v>
      </c>
      <c r="E390" t="s">
        <v>627</v>
      </c>
      <c r="F390" t="s">
        <v>106</v>
      </c>
      <c r="G390" t="s">
        <v>12</v>
      </c>
      <c r="H390" t="s">
        <v>13</v>
      </c>
    </row>
    <row r="391" spans="1:8" x14ac:dyDescent="0.25">
      <c r="A391" t="s">
        <v>103</v>
      </c>
      <c r="B391" t="s">
        <v>104</v>
      </c>
      <c r="C391">
        <v>40</v>
      </c>
      <c r="D391" t="s">
        <v>9</v>
      </c>
      <c r="E391" t="s">
        <v>105</v>
      </c>
      <c r="F391" t="s">
        <v>106</v>
      </c>
      <c r="G391" t="s">
        <v>12</v>
      </c>
      <c r="H391" t="s">
        <v>19</v>
      </c>
    </row>
    <row r="392" spans="1:8" x14ac:dyDescent="0.25">
      <c r="A392" t="s">
        <v>1315</v>
      </c>
      <c r="B392" t="s">
        <v>1316</v>
      </c>
      <c r="C392">
        <v>43</v>
      </c>
      <c r="D392" t="s">
        <v>9</v>
      </c>
      <c r="E392" t="s">
        <v>1317</v>
      </c>
      <c r="F392" t="s">
        <v>106</v>
      </c>
      <c r="G392" t="s">
        <v>12</v>
      </c>
      <c r="H392" t="s">
        <v>19</v>
      </c>
    </row>
    <row r="393" spans="1:8" x14ac:dyDescent="0.25">
      <c r="A393" t="s">
        <v>1333</v>
      </c>
      <c r="B393" t="s">
        <v>1334</v>
      </c>
      <c r="C393">
        <v>37</v>
      </c>
      <c r="D393" t="s">
        <v>16</v>
      </c>
      <c r="E393" t="s">
        <v>1335</v>
      </c>
      <c r="F393" t="s">
        <v>106</v>
      </c>
      <c r="G393" t="s">
        <v>12</v>
      </c>
      <c r="H393" t="s">
        <v>31</v>
      </c>
    </row>
    <row r="394" spans="1:8" x14ac:dyDescent="0.25">
      <c r="A394" t="s">
        <v>171</v>
      </c>
      <c r="B394" t="s">
        <v>172</v>
      </c>
      <c r="C394">
        <v>34</v>
      </c>
      <c r="D394" t="s">
        <v>9</v>
      </c>
      <c r="E394" t="s">
        <v>173</v>
      </c>
      <c r="F394" t="s">
        <v>99</v>
      </c>
      <c r="G394" t="s">
        <v>12</v>
      </c>
      <c r="H394" t="s">
        <v>26</v>
      </c>
    </row>
    <row r="395" spans="1:8" x14ac:dyDescent="0.25">
      <c r="A395" t="s">
        <v>882</v>
      </c>
      <c r="B395" t="s">
        <v>883</v>
      </c>
      <c r="C395">
        <v>48</v>
      </c>
      <c r="D395" t="s">
        <v>9</v>
      </c>
      <c r="E395" t="s">
        <v>884</v>
      </c>
      <c r="F395" t="s">
        <v>99</v>
      </c>
      <c r="G395" t="s">
        <v>12</v>
      </c>
      <c r="H395" t="s">
        <v>26</v>
      </c>
    </row>
    <row r="396" spans="1:8" x14ac:dyDescent="0.25">
      <c r="A396" t="s">
        <v>1033</v>
      </c>
      <c r="B396" t="s">
        <v>1034</v>
      </c>
      <c r="C396">
        <v>34</v>
      </c>
      <c r="D396" t="s">
        <v>16</v>
      </c>
      <c r="E396" t="s">
        <v>1035</v>
      </c>
      <c r="F396" t="s">
        <v>99</v>
      </c>
      <c r="G396" t="s">
        <v>12</v>
      </c>
      <c r="H396" t="s">
        <v>26</v>
      </c>
    </row>
    <row r="397" spans="1:8" x14ac:dyDescent="0.25">
      <c r="A397" t="s">
        <v>414</v>
      </c>
      <c r="B397" t="s">
        <v>415</v>
      </c>
      <c r="C397">
        <v>62</v>
      </c>
      <c r="D397" t="s">
        <v>9</v>
      </c>
      <c r="E397" t="s">
        <v>416</v>
      </c>
      <c r="F397" t="s">
        <v>99</v>
      </c>
      <c r="G397" t="s">
        <v>12</v>
      </c>
      <c r="H397" t="s">
        <v>19</v>
      </c>
    </row>
    <row r="398" spans="1:8" x14ac:dyDescent="0.25">
      <c r="A398" t="s">
        <v>573</v>
      </c>
      <c r="B398" t="s">
        <v>574</v>
      </c>
      <c r="C398">
        <v>56</v>
      </c>
      <c r="D398" t="s">
        <v>9</v>
      </c>
      <c r="E398" t="s">
        <v>575</v>
      </c>
      <c r="F398" t="s">
        <v>99</v>
      </c>
      <c r="G398" t="s">
        <v>12</v>
      </c>
      <c r="H398" t="s">
        <v>19</v>
      </c>
    </row>
    <row r="399" spans="1:8" x14ac:dyDescent="0.25">
      <c r="A399" t="s">
        <v>1156</v>
      </c>
      <c r="B399" t="s">
        <v>1157</v>
      </c>
      <c r="C399">
        <v>60</v>
      </c>
      <c r="D399" t="s">
        <v>9</v>
      </c>
      <c r="E399" t="s">
        <v>1158</v>
      </c>
      <c r="F399" t="s">
        <v>99</v>
      </c>
      <c r="G399" t="s">
        <v>12</v>
      </c>
      <c r="H399" t="s">
        <v>19</v>
      </c>
    </row>
    <row r="400" spans="1:8" x14ac:dyDescent="0.25">
      <c r="A400" t="s">
        <v>1384</v>
      </c>
      <c r="B400" t="s">
        <v>1385</v>
      </c>
      <c r="C400">
        <v>62</v>
      </c>
      <c r="D400" t="s">
        <v>16</v>
      </c>
      <c r="E400" t="s">
        <v>1386</v>
      </c>
      <c r="F400" t="s">
        <v>99</v>
      </c>
      <c r="G400" t="s">
        <v>12</v>
      </c>
      <c r="H400" t="s">
        <v>19</v>
      </c>
    </row>
    <row r="401" spans="1:8" x14ac:dyDescent="0.25">
      <c r="A401" t="s">
        <v>97</v>
      </c>
      <c r="B401" t="s">
        <v>3942</v>
      </c>
      <c r="C401">
        <v>33</v>
      </c>
      <c r="D401" t="s">
        <v>16</v>
      </c>
      <c r="E401" t="s">
        <v>98</v>
      </c>
      <c r="F401" t="s">
        <v>99</v>
      </c>
      <c r="G401" t="s">
        <v>12</v>
      </c>
      <c r="H401" t="s">
        <v>31</v>
      </c>
    </row>
    <row r="402" spans="1:8" x14ac:dyDescent="0.25">
      <c r="A402" t="s">
        <v>298</v>
      </c>
      <c r="B402" t="s">
        <v>299</v>
      </c>
      <c r="C402">
        <v>48</v>
      </c>
      <c r="D402" t="s">
        <v>16</v>
      </c>
      <c r="E402" t="s">
        <v>300</v>
      </c>
      <c r="F402" t="s">
        <v>81</v>
      </c>
      <c r="G402" t="s">
        <v>12</v>
      </c>
      <c r="H402" t="s">
        <v>26</v>
      </c>
    </row>
    <row r="403" spans="1:8" x14ac:dyDescent="0.25">
      <c r="A403" t="s">
        <v>143</v>
      </c>
      <c r="B403" t="s">
        <v>144</v>
      </c>
      <c r="C403">
        <v>20</v>
      </c>
      <c r="D403" t="s">
        <v>16</v>
      </c>
      <c r="E403" t="s">
        <v>145</v>
      </c>
      <c r="F403" t="s">
        <v>81</v>
      </c>
      <c r="G403" t="s">
        <v>12</v>
      </c>
      <c r="H403" t="s">
        <v>13</v>
      </c>
    </row>
    <row r="404" spans="1:8" x14ac:dyDescent="0.25">
      <c r="A404" t="s">
        <v>628</v>
      </c>
      <c r="B404" t="s">
        <v>629</v>
      </c>
      <c r="C404">
        <v>38</v>
      </c>
      <c r="D404" t="s">
        <v>9</v>
      </c>
      <c r="E404" t="s">
        <v>630</v>
      </c>
      <c r="F404" t="s">
        <v>81</v>
      </c>
      <c r="G404" t="s">
        <v>12</v>
      </c>
      <c r="H404" t="s">
        <v>13</v>
      </c>
    </row>
    <row r="405" spans="1:8" x14ac:dyDescent="0.25">
      <c r="A405" t="s">
        <v>1036</v>
      </c>
      <c r="B405" t="s">
        <v>1037</v>
      </c>
      <c r="C405">
        <v>64</v>
      </c>
      <c r="D405" t="s">
        <v>16</v>
      </c>
      <c r="E405" t="s">
        <v>1038</v>
      </c>
      <c r="F405" t="s">
        <v>81</v>
      </c>
      <c r="G405" t="s">
        <v>12</v>
      </c>
      <c r="H405" t="s">
        <v>13</v>
      </c>
    </row>
    <row r="406" spans="1:8" x14ac:dyDescent="0.25">
      <c r="A406" t="s">
        <v>1464</v>
      </c>
      <c r="B406" t="s">
        <v>1465</v>
      </c>
      <c r="C406">
        <v>21</v>
      </c>
      <c r="D406" t="s">
        <v>9</v>
      </c>
      <c r="E406" t="s">
        <v>1466</v>
      </c>
      <c r="F406" t="s">
        <v>81</v>
      </c>
      <c r="G406" t="s">
        <v>12</v>
      </c>
      <c r="H406" t="s">
        <v>13</v>
      </c>
    </row>
    <row r="407" spans="1:8" x14ac:dyDescent="0.25">
      <c r="A407" t="s">
        <v>78</v>
      </c>
      <c r="B407" t="s">
        <v>79</v>
      </c>
      <c r="C407">
        <v>60</v>
      </c>
      <c r="D407" t="s">
        <v>16</v>
      </c>
      <c r="E407" t="s">
        <v>80</v>
      </c>
      <c r="F407" t="s">
        <v>81</v>
      </c>
      <c r="G407" t="s">
        <v>12</v>
      </c>
      <c r="H407" t="s">
        <v>19</v>
      </c>
    </row>
    <row r="408" spans="1:8" x14ac:dyDescent="0.25">
      <c r="A408" t="s">
        <v>710</v>
      </c>
      <c r="B408" t="s">
        <v>711</v>
      </c>
      <c r="C408">
        <v>38</v>
      </c>
      <c r="D408" t="s">
        <v>9</v>
      </c>
      <c r="E408" t="s">
        <v>712</v>
      </c>
      <c r="F408" t="s">
        <v>81</v>
      </c>
      <c r="G408" t="s">
        <v>12</v>
      </c>
      <c r="H408" t="s">
        <v>19</v>
      </c>
    </row>
    <row r="409" spans="1:8" x14ac:dyDescent="0.25">
      <c r="A409" t="s">
        <v>364</v>
      </c>
      <c r="B409" t="s">
        <v>365</v>
      </c>
      <c r="C409">
        <v>64</v>
      </c>
      <c r="D409" t="s">
        <v>9</v>
      </c>
      <c r="E409" t="s">
        <v>366</v>
      </c>
      <c r="F409" t="s">
        <v>81</v>
      </c>
      <c r="G409" t="s">
        <v>12</v>
      </c>
      <c r="H409" t="s">
        <v>31</v>
      </c>
    </row>
    <row r="410" spans="1:8" x14ac:dyDescent="0.25">
      <c r="A410" t="s">
        <v>542</v>
      </c>
      <c r="B410" t="s">
        <v>543</v>
      </c>
      <c r="C410">
        <v>39</v>
      </c>
      <c r="D410" t="s">
        <v>16</v>
      </c>
      <c r="E410" t="s">
        <v>544</v>
      </c>
      <c r="F410" t="s">
        <v>81</v>
      </c>
      <c r="G410" t="s">
        <v>12</v>
      </c>
      <c r="H410" t="s">
        <v>31</v>
      </c>
    </row>
    <row r="411" spans="1:8" x14ac:dyDescent="0.25">
      <c r="A411" t="s">
        <v>678</v>
      </c>
      <c r="B411" t="s">
        <v>679</v>
      </c>
      <c r="C411">
        <v>48</v>
      </c>
      <c r="D411" t="s">
        <v>9</v>
      </c>
      <c r="E411" t="s">
        <v>680</v>
      </c>
      <c r="F411" t="s">
        <v>81</v>
      </c>
      <c r="G411" t="s">
        <v>12</v>
      </c>
      <c r="H411" t="s">
        <v>31</v>
      </c>
    </row>
    <row r="412" spans="1:8" x14ac:dyDescent="0.25">
      <c r="A412" t="s">
        <v>295</v>
      </c>
      <c r="B412" t="s">
        <v>296</v>
      </c>
      <c r="C412">
        <v>53</v>
      </c>
      <c r="D412" t="s">
        <v>9</v>
      </c>
      <c r="E412" t="s">
        <v>297</v>
      </c>
      <c r="F412" t="s">
        <v>247</v>
      </c>
      <c r="G412" t="s">
        <v>12</v>
      </c>
      <c r="H412" t="s">
        <v>26</v>
      </c>
    </row>
    <row r="413" spans="1:8" x14ac:dyDescent="0.25">
      <c r="A413" t="s">
        <v>450</v>
      </c>
      <c r="B413" t="s">
        <v>451</v>
      </c>
      <c r="C413">
        <v>62</v>
      </c>
      <c r="D413" t="s">
        <v>16</v>
      </c>
      <c r="E413" t="s">
        <v>452</v>
      </c>
      <c r="F413" t="s">
        <v>247</v>
      </c>
      <c r="G413" t="s">
        <v>12</v>
      </c>
      <c r="H413" t="s">
        <v>26</v>
      </c>
    </row>
    <row r="414" spans="1:8" x14ac:dyDescent="0.25">
      <c r="A414" t="s">
        <v>734</v>
      </c>
      <c r="B414" t="s">
        <v>735</v>
      </c>
      <c r="C414">
        <v>29</v>
      </c>
      <c r="D414" t="s">
        <v>9</v>
      </c>
      <c r="E414" t="s">
        <v>736</v>
      </c>
      <c r="F414" t="s">
        <v>247</v>
      </c>
      <c r="G414" t="s">
        <v>12</v>
      </c>
      <c r="H414" t="s">
        <v>26</v>
      </c>
    </row>
    <row r="415" spans="1:8" x14ac:dyDescent="0.25">
      <c r="A415" t="s">
        <v>1461</v>
      </c>
      <c r="B415" t="s">
        <v>1462</v>
      </c>
      <c r="C415">
        <v>33</v>
      </c>
      <c r="D415" t="s">
        <v>9</v>
      </c>
      <c r="E415" t="s">
        <v>1463</v>
      </c>
      <c r="F415" t="s">
        <v>247</v>
      </c>
      <c r="G415" t="s">
        <v>12</v>
      </c>
      <c r="H415" t="s">
        <v>26</v>
      </c>
    </row>
    <row r="416" spans="1:8" x14ac:dyDescent="0.25">
      <c r="A416" t="s">
        <v>367</v>
      </c>
      <c r="B416" t="s">
        <v>368</v>
      </c>
      <c r="C416">
        <v>50</v>
      </c>
      <c r="D416" t="s">
        <v>16</v>
      </c>
      <c r="E416" t="s">
        <v>369</v>
      </c>
      <c r="F416" t="s">
        <v>247</v>
      </c>
      <c r="G416" t="s">
        <v>12</v>
      </c>
      <c r="H416" t="s">
        <v>13</v>
      </c>
    </row>
    <row r="417" spans="1:8" x14ac:dyDescent="0.25">
      <c r="A417" t="s">
        <v>497</v>
      </c>
      <c r="B417" t="s">
        <v>498</v>
      </c>
      <c r="C417">
        <v>33</v>
      </c>
      <c r="D417" t="s">
        <v>9</v>
      </c>
      <c r="E417" t="s">
        <v>499</v>
      </c>
      <c r="F417" t="s">
        <v>247</v>
      </c>
      <c r="G417" t="s">
        <v>12</v>
      </c>
      <c r="H417" t="s">
        <v>19</v>
      </c>
    </row>
    <row r="418" spans="1:8" x14ac:dyDescent="0.25">
      <c r="A418" t="s">
        <v>554</v>
      </c>
      <c r="B418" t="s">
        <v>555</v>
      </c>
      <c r="C418">
        <v>36</v>
      </c>
      <c r="D418" t="s">
        <v>16</v>
      </c>
      <c r="E418" t="s">
        <v>556</v>
      </c>
      <c r="F418" t="s">
        <v>247</v>
      </c>
      <c r="G418" t="s">
        <v>12</v>
      </c>
      <c r="H418" t="s">
        <v>19</v>
      </c>
    </row>
    <row r="419" spans="1:8" x14ac:dyDescent="0.25">
      <c r="A419" t="s">
        <v>1496</v>
      </c>
      <c r="B419" t="s">
        <v>1497</v>
      </c>
      <c r="C419">
        <v>59</v>
      </c>
      <c r="D419" t="s">
        <v>16</v>
      </c>
      <c r="E419" t="s">
        <v>1498</v>
      </c>
      <c r="F419" t="s">
        <v>247</v>
      </c>
      <c r="G419" t="s">
        <v>12</v>
      </c>
      <c r="H419" t="s">
        <v>19</v>
      </c>
    </row>
    <row r="420" spans="1:8" x14ac:dyDescent="0.25">
      <c r="A420" t="s">
        <v>244</v>
      </c>
      <c r="B420" t="s">
        <v>245</v>
      </c>
      <c r="C420">
        <v>58</v>
      </c>
      <c r="D420" t="s">
        <v>9</v>
      </c>
      <c r="E420" t="s">
        <v>246</v>
      </c>
      <c r="F420" t="s">
        <v>247</v>
      </c>
      <c r="G420" t="s">
        <v>12</v>
      </c>
      <c r="H420" t="s">
        <v>31</v>
      </c>
    </row>
    <row r="421" spans="1:8" x14ac:dyDescent="0.25">
      <c r="A421" t="s">
        <v>749</v>
      </c>
      <c r="B421" t="s">
        <v>750</v>
      </c>
      <c r="C421">
        <v>28</v>
      </c>
      <c r="D421" t="s">
        <v>16</v>
      </c>
      <c r="E421" t="s">
        <v>751</v>
      </c>
      <c r="F421" t="s">
        <v>92</v>
      </c>
      <c r="G421" t="s">
        <v>12</v>
      </c>
      <c r="H421" t="s">
        <v>26</v>
      </c>
    </row>
    <row r="422" spans="1:8" x14ac:dyDescent="0.25">
      <c r="A422" t="s">
        <v>1168</v>
      </c>
      <c r="B422" t="s">
        <v>1169</v>
      </c>
      <c r="C422">
        <v>44</v>
      </c>
      <c r="D422" t="s">
        <v>16</v>
      </c>
      <c r="E422" t="s">
        <v>1170</v>
      </c>
      <c r="F422" t="s">
        <v>92</v>
      </c>
      <c r="G422" t="s">
        <v>12</v>
      </c>
      <c r="H422" t="s">
        <v>26</v>
      </c>
    </row>
    <row r="423" spans="1:8" x14ac:dyDescent="0.25">
      <c r="A423" t="s">
        <v>1504</v>
      </c>
      <c r="B423" t="s">
        <v>1505</v>
      </c>
      <c r="C423">
        <v>23</v>
      </c>
      <c r="D423" t="s">
        <v>16</v>
      </c>
      <c r="E423" t="s">
        <v>1506</v>
      </c>
      <c r="F423" t="s">
        <v>92</v>
      </c>
      <c r="G423" t="s">
        <v>12</v>
      </c>
      <c r="H423" t="s">
        <v>26</v>
      </c>
    </row>
    <row r="424" spans="1:8" x14ac:dyDescent="0.25">
      <c r="A424" t="s">
        <v>794</v>
      </c>
      <c r="B424" t="s">
        <v>795</v>
      </c>
      <c r="C424">
        <v>48</v>
      </c>
      <c r="D424" t="s">
        <v>9</v>
      </c>
      <c r="E424" t="s">
        <v>796</v>
      </c>
      <c r="F424" t="s">
        <v>92</v>
      </c>
      <c r="G424" t="s">
        <v>12</v>
      </c>
      <c r="H424" t="s">
        <v>19</v>
      </c>
    </row>
    <row r="425" spans="1:8" x14ac:dyDescent="0.25">
      <c r="A425" t="s">
        <v>948</v>
      </c>
      <c r="B425" t="s">
        <v>949</v>
      </c>
      <c r="C425">
        <v>23</v>
      </c>
      <c r="D425" t="s">
        <v>16</v>
      </c>
      <c r="E425" t="s">
        <v>950</v>
      </c>
      <c r="F425" t="s">
        <v>92</v>
      </c>
      <c r="G425" t="s">
        <v>12</v>
      </c>
      <c r="H425" t="s">
        <v>19</v>
      </c>
    </row>
    <row r="426" spans="1:8" x14ac:dyDescent="0.25">
      <c r="A426" t="s">
        <v>89</v>
      </c>
      <c r="B426" t="s">
        <v>90</v>
      </c>
      <c r="C426">
        <v>59</v>
      </c>
      <c r="D426" t="s">
        <v>9</v>
      </c>
      <c r="E426" t="s">
        <v>91</v>
      </c>
      <c r="F426" t="s">
        <v>92</v>
      </c>
      <c r="G426" t="s">
        <v>12</v>
      </c>
      <c r="H426" t="s">
        <v>31</v>
      </c>
    </row>
    <row r="427" spans="1:8" x14ac:dyDescent="0.25">
      <c r="A427" t="s">
        <v>681</v>
      </c>
      <c r="B427" t="s">
        <v>682</v>
      </c>
      <c r="C427">
        <v>20</v>
      </c>
      <c r="D427" t="s">
        <v>16</v>
      </c>
      <c r="E427" t="s">
        <v>683</v>
      </c>
      <c r="F427" t="s">
        <v>92</v>
      </c>
      <c r="G427" t="s">
        <v>12</v>
      </c>
      <c r="H427" t="s">
        <v>31</v>
      </c>
    </row>
    <row r="428" spans="1:8" x14ac:dyDescent="0.25">
      <c r="A428" t="s">
        <v>974</v>
      </c>
      <c r="B428" t="s">
        <v>975</v>
      </c>
      <c r="C428">
        <v>47</v>
      </c>
      <c r="D428" t="s">
        <v>16</v>
      </c>
      <c r="E428" t="s">
        <v>976</v>
      </c>
      <c r="F428" t="s">
        <v>92</v>
      </c>
      <c r="G428" t="s">
        <v>12</v>
      </c>
      <c r="H428" t="s">
        <v>31</v>
      </c>
    </row>
    <row r="429" spans="1:8" x14ac:dyDescent="0.25">
      <c r="A429" t="s">
        <v>442</v>
      </c>
      <c r="B429" t="s">
        <v>443</v>
      </c>
      <c r="C429">
        <v>29</v>
      </c>
      <c r="D429" t="s">
        <v>9</v>
      </c>
      <c r="E429" t="s">
        <v>3810</v>
      </c>
      <c r="F429" t="s">
        <v>166</v>
      </c>
      <c r="G429" t="s">
        <v>3811</v>
      </c>
      <c r="H429" t="s">
        <v>19</v>
      </c>
    </row>
    <row r="430" spans="1:8" x14ac:dyDescent="0.25">
      <c r="A430" t="s">
        <v>361</v>
      </c>
      <c r="B430" t="s">
        <v>362</v>
      </c>
      <c r="C430">
        <v>21</v>
      </c>
      <c r="D430" t="s">
        <v>9</v>
      </c>
      <c r="E430" t="s">
        <v>363</v>
      </c>
      <c r="F430" t="s">
        <v>166</v>
      </c>
      <c r="G430" t="s">
        <v>12</v>
      </c>
      <c r="H430" t="s">
        <v>26</v>
      </c>
    </row>
    <row r="431" spans="1:8" x14ac:dyDescent="0.25">
      <c r="A431" t="s">
        <v>1063</v>
      </c>
      <c r="B431" t="s">
        <v>1064</v>
      </c>
      <c r="C431">
        <v>30</v>
      </c>
      <c r="D431" t="s">
        <v>16</v>
      </c>
      <c r="E431" t="s">
        <v>1065</v>
      </c>
      <c r="F431" t="s">
        <v>166</v>
      </c>
      <c r="G431" t="s">
        <v>12</v>
      </c>
      <c r="H431" t="s">
        <v>26</v>
      </c>
    </row>
    <row r="432" spans="1:8" x14ac:dyDescent="0.25">
      <c r="A432" t="s">
        <v>1162</v>
      </c>
      <c r="B432" t="s">
        <v>1163</v>
      </c>
      <c r="C432">
        <v>30</v>
      </c>
      <c r="D432" t="s">
        <v>9</v>
      </c>
      <c r="E432" t="s">
        <v>1164</v>
      </c>
      <c r="F432" t="s">
        <v>166</v>
      </c>
      <c r="G432" t="s">
        <v>12</v>
      </c>
      <c r="H432" t="s">
        <v>26</v>
      </c>
    </row>
    <row r="433" spans="1:8" x14ac:dyDescent="0.25">
      <c r="A433" t="s">
        <v>1216</v>
      </c>
      <c r="B433" t="s">
        <v>1217</v>
      </c>
      <c r="C433">
        <v>43</v>
      </c>
      <c r="D433" t="s">
        <v>16</v>
      </c>
      <c r="E433" t="s">
        <v>1218</v>
      </c>
      <c r="F433" t="s">
        <v>166</v>
      </c>
      <c r="G433" t="s">
        <v>12</v>
      </c>
      <c r="H433" t="s">
        <v>26</v>
      </c>
    </row>
    <row r="434" spans="1:8" x14ac:dyDescent="0.25">
      <c r="A434" t="s">
        <v>1412</v>
      </c>
      <c r="B434" t="s">
        <v>1413</v>
      </c>
      <c r="C434">
        <v>36</v>
      </c>
      <c r="D434" t="s">
        <v>16</v>
      </c>
      <c r="E434" t="s">
        <v>1414</v>
      </c>
      <c r="F434" t="s">
        <v>166</v>
      </c>
      <c r="G434" t="s">
        <v>12</v>
      </c>
      <c r="H434" t="s">
        <v>26</v>
      </c>
    </row>
    <row r="435" spans="1:8" x14ac:dyDescent="0.25">
      <c r="A435" t="s">
        <v>894</v>
      </c>
      <c r="B435" t="s">
        <v>895</v>
      </c>
      <c r="C435">
        <v>54</v>
      </c>
      <c r="D435" t="s">
        <v>9</v>
      </c>
      <c r="E435" t="s">
        <v>896</v>
      </c>
      <c r="F435" t="s">
        <v>166</v>
      </c>
      <c r="G435" t="s">
        <v>12</v>
      </c>
      <c r="H435" t="s">
        <v>13</v>
      </c>
    </row>
    <row r="436" spans="1:8" x14ac:dyDescent="0.25">
      <c r="A436" t="s">
        <v>906</v>
      </c>
      <c r="B436" t="s">
        <v>907</v>
      </c>
      <c r="C436">
        <v>58</v>
      </c>
      <c r="D436" t="s">
        <v>9</v>
      </c>
      <c r="E436" t="s">
        <v>908</v>
      </c>
      <c r="F436" t="s">
        <v>166</v>
      </c>
      <c r="G436" t="s">
        <v>12</v>
      </c>
      <c r="H436" t="s">
        <v>13</v>
      </c>
    </row>
    <row r="437" spans="1:8" x14ac:dyDescent="0.25">
      <c r="A437" t="s">
        <v>1078</v>
      </c>
      <c r="B437" t="s">
        <v>3954</v>
      </c>
      <c r="C437">
        <v>39</v>
      </c>
      <c r="D437" t="s">
        <v>16</v>
      </c>
      <c r="E437" t="s">
        <v>1079</v>
      </c>
      <c r="F437" t="s">
        <v>166</v>
      </c>
      <c r="G437" t="s">
        <v>12</v>
      </c>
      <c r="H437" t="s">
        <v>13</v>
      </c>
    </row>
    <row r="438" spans="1:8" x14ac:dyDescent="0.25">
      <c r="A438" t="s">
        <v>163</v>
      </c>
      <c r="B438" t="s">
        <v>164</v>
      </c>
      <c r="C438">
        <v>19</v>
      </c>
      <c r="D438" t="s">
        <v>9</v>
      </c>
      <c r="E438" t="s">
        <v>165</v>
      </c>
      <c r="F438" t="s">
        <v>166</v>
      </c>
      <c r="G438" t="s">
        <v>12</v>
      </c>
      <c r="H438" t="s">
        <v>19</v>
      </c>
    </row>
    <row r="439" spans="1:8" x14ac:dyDescent="0.25">
      <c r="A439" t="s">
        <v>885</v>
      </c>
      <c r="B439" t="s">
        <v>886</v>
      </c>
      <c r="C439">
        <v>59</v>
      </c>
      <c r="D439" t="s">
        <v>9</v>
      </c>
      <c r="E439" t="s">
        <v>887</v>
      </c>
      <c r="F439" t="s">
        <v>166</v>
      </c>
      <c r="G439" t="s">
        <v>12</v>
      </c>
      <c r="H439" t="s">
        <v>19</v>
      </c>
    </row>
    <row r="440" spans="1:8" x14ac:dyDescent="0.25">
      <c r="A440" t="s">
        <v>770</v>
      </c>
      <c r="B440" t="s">
        <v>771</v>
      </c>
      <c r="C440">
        <v>58</v>
      </c>
      <c r="D440" t="s">
        <v>16</v>
      </c>
      <c r="E440" t="s">
        <v>772</v>
      </c>
      <c r="F440" t="s">
        <v>166</v>
      </c>
      <c r="G440" t="s">
        <v>12</v>
      </c>
      <c r="H440" t="s">
        <v>31</v>
      </c>
    </row>
    <row r="441" spans="1:8" x14ac:dyDescent="0.25">
      <c r="A441" t="s">
        <v>1039</v>
      </c>
      <c r="B441" t="s">
        <v>1040</v>
      </c>
      <c r="C441">
        <v>50</v>
      </c>
      <c r="D441" t="s">
        <v>16</v>
      </c>
      <c r="E441" t="s">
        <v>1041</v>
      </c>
      <c r="F441" t="s">
        <v>166</v>
      </c>
      <c r="G441" t="s">
        <v>12</v>
      </c>
      <c r="H441" t="s">
        <v>31</v>
      </c>
    </row>
    <row r="442" spans="1:8" x14ac:dyDescent="0.25">
      <c r="A442" t="s">
        <v>1051</v>
      </c>
      <c r="B442" t="s">
        <v>1052</v>
      </c>
      <c r="C442">
        <v>46</v>
      </c>
      <c r="D442" t="s">
        <v>16</v>
      </c>
      <c r="E442" t="s">
        <v>1053</v>
      </c>
      <c r="F442" t="s">
        <v>166</v>
      </c>
      <c r="G442" t="s">
        <v>12</v>
      </c>
      <c r="H442" t="s">
        <v>31</v>
      </c>
    </row>
    <row r="443" spans="1:8" x14ac:dyDescent="0.25">
      <c r="A443" t="s">
        <v>1097</v>
      </c>
      <c r="B443" t="s">
        <v>1098</v>
      </c>
      <c r="C443">
        <v>38</v>
      </c>
      <c r="D443" t="s">
        <v>9</v>
      </c>
      <c r="E443" t="s">
        <v>1099</v>
      </c>
      <c r="F443" t="s">
        <v>166</v>
      </c>
      <c r="G443" t="s">
        <v>12</v>
      </c>
      <c r="H443" t="s">
        <v>31</v>
      </c>
    </row>
    <row r="444" spans="1:8" x14ac:dyDescent="0.25">
      <c r="A444" t="s">
        <v>268</v>
      </c>
      <c r="B444" t="s">
        <v>269</v>
      </c>
      <c r="C444">
        <v>58</v>
      </c>
      <c r="D444" t="s">
        <v>9</v>
      </c>
      <c r="E444" t="s">
        <v>270</v>
      </c>
      <c r="F444" t="s">
        <v>271</v>
      </c>
      <c r="G444" t="s">
        <v>12</v>
      </c>
      <c r="H444" t="s">
        <v>26</v>
      </c>
    </row>
    <row r="445" spans="1:8" x14ac:dyDescent="0.25">
      <c r="A445" t="s">
        <v>1057</v>
      </c>
      <c r="B445" t="s">
        <v>1058</v>
      </c>
      <c r="C445">
        <v>27</v>
      </c>
      <c r="D445" t="s">
        <v>9</v>
      </c>
      <c r="E445" t="s">
        <v>1059</v>
      </c>
      <c r="F445" t="s">
        <v>271</v>
      </c>
      <c r="G445" t="s">
        <v>12</v>
      </c>
      <c r="H445" t="s">
        <v>26</v>
      </c>
    </row>
    <row r="446" spans="1:8" x14ac:dyDescent="0.25">
      <c r="A446" t="s">
        <v>873</v>
      </c>
      <c r="B446" t="s">
        <v>874</v>
      </c>
      <c r="C446">
        <v>22</v>
      </c>
      <c r="D446" t="s">
        <v>16</v>
      </c>
      <c r="E446" t="s">
        <v>875</v>
      </c>
      <c r="F446" t="s">
        <v>271</v>
      </c>
      <c r="G446" t="s">
        <v>12</v>
      </c>
      <c r="H446" t="s">
        <v>19</v>
      </c>
    </row>
    <row r="447" spans="1:8" x14ac:dyDescent="0.25">
      <c r="A447" t="s">
        <v>473</v>
      </c>
      <c r="B447" t="s">
        <v>474</v>
      </c>
      <c r="C447">
        <v>30</v>
      </c>
      <c r="D447" t="s">
        <v>9</v>
      </c>
      <c r="E447" t="s">
        <v>475</v>
      </c>
      <c r="F447" t="s">
        <v>30</v>
      </c>
      <c r="G447" t="s">
        <v>3811</v>
      </c>
      <c r="H447" t="s">
        <v>26</v>
      </c>
    </row>
    <row r="448" spans="1:8" x14ac:dyDescent="0.25">
      <c r="A448" t="s">
        <v>107</v>
      </c>
      <c r="B448" t="s">
        <v>108</v>
      </c>
      <c r="C448">
        <v>59</v>
      </c>
      <c r="D448" t="s">
        <v>16</v>
      </c>
      <c r="E448" t="s">
        <v>109</v>
      </c>
      <c r="F448" t="s">
        <v>30</v>
      </c>
      <c r="G448" t="s">
        <v>12</v>
      </c>
      <c r="H448" t="s">
        <v>26</v>
      </c>
    </row>
    <row r="449" spans="1:8" x14ac:dyDescent="0.25">
      <c r="A449" t="s">
        <v>965</v>
      </c>
      <c r="B449" t="s">
        <v>966</v>
      </c>
      <c r="C449">
        <v>41</v>
      </c>
      <c r="D449" t="s">
        <v>16</v>
      </c>
      <c r="E449" t="s">
        <v>967</v>
      </c>
      <c r="F449" t="s">
        <v>30</v>
      </c>
      <c r="G449" t="s">
        <v>12</v>
      </c>
      <c r="H449" t="s">
        <v>26</v>
      </c>
    </row>
    <row r="450" spans="1:8" x14ac:dyDescent="0.25">
      <c r="A450" t="s">
        <v>272</v>
      </c>
      <c r="B450" t="s">
        <v>273</v>
      </c>
      <c r="C450">
        <v>61</v>
      </c>
      <c r="D450" t="s">
        <v>16</v>
      </c>
      <c r="E450" t="s">
        <v>274</v>
      </c>
      <c r="F450" t="s">
        <v>30</v>
      </c>
      <c r="G450" t="s">
        <v>12</v>
      </c>
      <c r="H450" t="s">
        <v>13</v>
      </c>
    </row>
    <row r="451" spans="1:8" x14ac:dyDescent="0.25">
      <c r="A451" t="s">
        <v>858</v>
      </c>
      <c r="B451" t="s">
        <v>859</v>
      </c>
      <c r="C451">
        <v>48</v>
      </c>
      <c r="D451" t="s">
        <v>16</v>
      </c>
      <c r="E451" t="s">
        <v>860</v>
      </c>
      <c r="F451" t="s">
        <v>30</v>
      </c>
      <c r="G451" t="s">
        <v>12</v>
      </c>
      <c r="H451" t="s">
        <v>13</v>
      </c>
    </row>
    <row r="452" spans="1:8" x14ac:dyDescent="0.25">
      <c r="A452" t="s">
        <v>1180</v>
      </c>
      <c r="B452" t="s">
        <v>1181</v>
      </c>
      <c r="C452">
        <v>20</v>
      </c>
      <c r="D452" t="s">
        <v>16</v>
      </c>
      <c r="E452" t="s">
        <v>1182</v>
      </c>
      <c r="F452" t="s">
        <v>30</v>
      </c>
      <c r="G452" t="s">
        <v>12</v>
      </c>
      <c r="H452" t="s">
        <v>13</v>
      </c>
    </row>
    <row r="453" spans="1:8" x14ac:dyDescent="0.25">
      <c r="A453" t="s">
        <v>696</v>
      </c>
      <c r="B453" t="s">
        <v>697</v>
      </c>
      <c r="C453">
        <v>44</v>
      </c>
      <c r="D453" t="s">
        <v>9</v>
      </c>
      <c r="E453" t="s">
        <v>698</v>
      </c>
      <c r="F453" t="s">
        <v>30</v>
      </c>
      <c r="G453" t="s">
        <v>12</v>
      </c>
      <c r="H453" t="s">
        <v>19</v>
      </c>
    </row>
    <row r="454" spans="1:8" x14ac:dyDescent="0.25">
      <c r="A454" t="s">
        <v>702</v>
      </c>
      <c r="B454" t="s">
        <v>703</v>
      </c>
      <c r="C454">
        <v>46</v>
      </c>
      <c r="D454" t="s">
        <v>9</v>
      </c>
      <c r="E454" t="s">
        <v>704</v>
      </c>
      <c r="F454" t="s">
        <v>30</v>
      </c>
      <c r="G454" t="s">
        <v>12</v>
      </c>
      <c r="H454" t="s">
        <v>19</v>
      </c>
    </row>
    <row r="455" spans="1:8" x14ac:dyDescent="0.25">
      <c r="A455" t="s">
        <v>1321</v>
      </c>
      <c r="B455" t="s">
        <v>1322</v>
      </c>
      <c r="C455">
        <v>27</v>
      </c>
      <c r="D455" t="s">
        <v>9</v>
      </c>
      <c r="E455" t="s">
        <v>1323</v>
      </c>
      <c r="F455" t="s">
        <v>30</v>
      </c>
      <c r="G455" t="s">
        <v>12</v>
      </c>
      <c r="H455" t="s">
        <v>19</v>
      </c>
    </row>
    <row r="456" spans="1:8" x14ac:dyDescent="0.25">
      <c r="A456" t="s">
        <v>1484</v>
      </c>
      <c r="B456" t="s">
        <v>1485</v>
      </c>
      <c r="C456">
        <v>23</v>
      </c>
      <c r="D456" t="s">
        <v>16</v>
      </c>
      <c r="E456" t="s">
        <v>1486</v>
      </c>
      <c r="F456" t="s">
        <v>30</v>
      </c>
      <c r="G456" t="s">
        <v>12</v>
      </c>
      <c r="H456" t="s">
        <v>19</v>
      </c>
    </row>
    <row r="457" spans="1:8" x14ac:dyDescent="0.25">
      <c r="A457" t="s">
        <v>27</v>
      </c>
      <c r="B457" t="s">
        <v>28</v>
      </c>
      <c r="C457">
        <v>64</v>
      </c>
      <c r="D457" t="s">
        <v>16</v>
      </c>
      <c r="E457" t="s">
        <v>29</v>
      </c>
      <c r="F457" t="s">
        <v>30</v>
      </c>
      <c r="G457" t="s">
        <v>12</v>
      </c>
      <c r="H457" t="s">
        <v>31</v>
      </c>
    </row>
    <row r="458" spans="1:8" x14ac:dyDescent="0.25">
      <c r="A458" t="s">
        <v>121</v>
      </c>
      <c r="B458" t="s">
        <v>122</v>
      </c>
      <c r="C458">
        <v>54</v>
      </c>
      <c r="D458" t="s">
        <v>16</v>
      </c>
      <c r="E458" t="s">
        <v>123</v>
      </c>
      <c r="F458" t="s">
        <v>30</v>
      </c>
      <c r="G458" t="s">
        <v>12</v>
      </c>
      <c r="H458" t="s">
        <v>31</v>
      </c>
    </row>
    <row r="459" spans="1:8" x14ac:dyDescent="0.25">
      <c r="A459" t="s">
        <v>850</v>
      </c>
      <c r="B459" t="s">
        <v>851</v>
      </c>
      <c r="C459">
        <v>45</v>
      </c>
      <c r="D459" t="s">
        <v>16</v>
      </c>
      <c r="E459" t="s">
        <v>852</v>
      </c>
      <c r="F459" t="s">
        <v>30</v>
      </c>
      <c r="G459" t="s">
        <v>12</v>
      </c>
      <c r="H459" t="s">
        <v>31</v>
      </c>
    </row>
    <row r="460" spans="1:8" x14ac:dyDescent="0.25">
      <c r="A460" t="s">
        <v>782</v>
      </c>
      <c r="B460" t="s">
        <v>783</v>
      </c>
      <c r="C460">
        <v>58</v>
      </c>
      <c r="D460" t="s">
        <v>9</v>
      </c>
      <c r="E460" t="s">
        <v>784</v>
      </c>
      <c r="F460" t="s">
        <v>288</v>
      </c>
      <c r="G460" t="s">
        <v>12</v>
      </c>
      <c r="H460" t="s">
        <v>26</v>
      </c>
    </row>
    <row r="461" spans="1:8" x14ac:dyDescent="0.25">
      <c r="A461" t="s">
        <v>1392</v>
      </c>
      <c r="B461" t="s">
        <v>1393</v>
      </c>
      <c r="C461">
        <v>59</v>
      </c>
      <c r="D461" t="s">
        <v>16</v>
      </c>
      <c r="E461" t="s">
        <v>1394</v>
      </c>
      <c r="F461" t="s">
        <v>288</v>
      </c>
      <c r="G461" t="s">
        <v>12</v>
      </c>
      <c r="H461" t="s">
        <v>13</v>
      </c>
    </row>
    <row r="462" spans="1:8" x14ac:dyDescent="0.25">
      <c r="A462" t="s">
        <v>285</v>
      </c>
      <c r="B462" t="s">
        <v>286</v>
      </c>
      <c r="C462">
        <v>22</v>
      </c>
      <c r="D462" t="s">
        <v>16</v>
      </c>
      <c r="E462" t="s">
        <v>287</v>
      </c>
      <c r="F462" t="s">
        <v>288</v>
      </c>
      <c r="G462" t="s">
        <v>12</v>
      </c>
      <c r="H462" t="s">
        <v>19</v>
      </c>
    </row>
    <row r="463" spans="1:8" x14ac:dyDescent="0.25">
      <c r="A463" t="s">
        <v>811</v>
      </c>
      <c r="B463" t="s">
        <v>812</v>
      </c>
      <c r="C463">
        <v>57</v>
      </c>
      <c r="D463" t="s">
        <v>9</v>
      </c>
      <c r="E463" t="s">
        <v>813</v>
      </c>
      <c r="F463" t="s">
        <v>288</v>
      </c>
      <c r="G463" t="s">
        <v>12</v>
      </c>
      <c r="H463" t="s">
        <v>19</v>
      </c>
    </row>
    <row r="464" spans="1:8" x14ac:dyDescent="0.25">
      <c r="A464" t="s">
        <v>1115</v>
      </c>
      <c r="B464" t="s">
        <v>1116</v>
      </c>
      <c r="C464">
        <v>34</v>
      </c>
      <c r="D464" t="s">
        <v>9</v>
      </c>
      <c r="E464" t="s">
        <v>1117</v>
      </c>
      <c r="F464" t="s">
        <v>288</v>
      </c>
      <c r="G464" t="s">
        <v>12</v>
      </c>
      <c r="H464" t="s">
        <v>19</v>
      </c>
    </row>
    <row r="465" spans="1:8" x14ac:dyDescent="0.25">
      <c r="A465" t="s">
        <v>313</v>
      </c>
      <c r="B465" t="s">
        <v>314</v>
      </c>
      <c r="C465">
        <v>58</v>
      </c>
      <c r="D465" t="s">
        <v>9</v>
      </c>
      <c r="E465" t="s">
        <v>315</v>
      </c>
      <c r="F465" t="s">
        <v>288</v>
      </c>
      <c r="G465" t="s">
        <v>12</v>
      </c>
      <c r="H465" t="s">
        <v>31</v>
      </c>
    </row>
    <row r="466" spans="1:8" x14ac:dyDescent="0.25">
      <c r="A466" t="s">
        <v>436</v>
      </c>
      <c r="B466" t="s">
        <v>437</v>
      </c>
      <c r="C466">
        <v>45</v>
      </c>
      <c r="D466" t="s">
        <v>9</v>
      </c>
      <c r="E466" t="s">
        <v>438</v>
      </c>
      <c r="F466" t="s">
        <v>288</v>
      </c>
      <c r="G466" t="s">
        <v>12</v>
      </c>
      <c r="H466" t="s">
        <v>31</v>
      </c>
    </row>
    <row r="467" spans="1:8" x14ac:dyDescent="0.25">
      <c r="A467" t="s">
        <v>1204</v>
      </c>
      <c r="B467" t="s">
        <v>1205</v>
      </c>
      <c r="C467">
        <v>56</v>
      </c>
      <c r="D467" t="s">
        <v>9</v>
      </c>
      <c r="E467" t="s">
        <v>1206</v>
      </c>
      <c r="F467" t="s">
        <v>288</v>
      </c>
      <c r="G467" t="s">
        <v>12</v>
      </c>
      <c r="H467" t="s">
        <v>31</v>
      </c>
    </row>
    <row r="468" spans="1:8" x14ac:dyDescent="0.25">
      <c r="A468" t="s">
        <v>1243</v>
      </c>
      <c r="B468" t="s">
        <v>1244</v>
      </c>
      <c r="C468">
        <v>22</v>
      </c>
      <c r="D468" t="s">
        <v>16</v>
      </c>
      <c r="E468" t="s">
        <v>1245</v>
      </c>
      <c r="F468" t="s">
        <v>288</v>
      </c>
      <c r="G468" t="s">
        <v>12</v>
      </c>
      <c r="H468" t="s">
        <v>31</v>
      </c>
    </row>
    <row r="469" spans="1:8" x14ac:dyDescent="0.25">
      <c r="A469" t="s">
        <v>1126</v>
      </c>
      <c r="B469" t="s">
        <v>1127</v>
      </c>
      <c r="C469">
        <v>58</v>
      </c>
      <c r="D469" t="s">
        <v>9</v>
      </c>
      <c r="E469" t="s">
        <v>1128</v>
      </c>
      <c r="F469" t="s">
        <v>133</v>
      </c>
      <c r="G469" t="s">
        <v>12</v>
      </c>
      <c r="H469" t="s">
        <v>26</v>
      </c>
    </row>
    <row r="470" spans="1:8" x14ac:dyDescent="0.25">
      <c r="A470" t="s">
        <v>130</v>
      </c>
      <c r="B470" t="s">
        <v>131</v>
      </c>
      <c r="C470">
        <v>48</v>
      </c>
      <c r="D470" t="s">
        <v>16</v>
      </c>
      <c r="E470" t="s">
        <v>132</v>
      </c>
      <c r="F470" t="s">
        <v>133</v>
      </c>
      <c r="G470" t="s">
        <v>12</v>
      </c>
      <c r="H470" t="s">
        <v>13</v>
      </c>
    </row>
    <row r="471" spans="1:8" x14ac:dyDescent="0.25">
      <c r="A471" t="s">
        <v>174</v>
      </c>
      <c r="B471" t="s">
        <v>3944</v>
      </c>
      <c r="C471">
        <v>54</v>
      </c>
      <c r="D471" t="s">
        <v>9</v>
      </c>
      <c r="E471" t="s">
        <v>175</v>
      </c>
      <c r="F471" t="s">
        <v>133</v>
      </c>
      <c r="G471" t="s">
        <v>12</v>
      </c>
      <c r="H471" t="s">
        <v>13</v>
      </c>
    </row>
    <row r="472" spans="1:8" x14ac:dyDescent="0.25">
      <c r="A472" t="s">
        <v>235</v>
      </c>
      <c r="B472" t="s">
        <v>236</v>
      </c>
      <c r="C472">
        <v>33</v>
      </c>
      <c r="D472" t="s">
        <v>9</v>
      </c>
      <c r="E472" t="s">
        <v>237</v>
      </c>
      <c r="F472" t="s">
        <v>133</v>
      </c>
      <c r="G472" t="s">
        <v>12</v>
      </c>
      <c r="H472" t="s">
        <v>13</v>
      </c>
    </row>
    <row r="473" spans="1:8" x14ac:dyDescent="0.25">
      <c r="A473" t="s">
        <v>430</v>
      </c>
      <c r="B473" t="s">
        <v>431</v>
      </c>
      <c r="C473">
        <v>62</v>
      </c>
      <c r="D473" t="s">
        <v>16</v>
      </c>
      <c r="E473" t="s">
        <v>432</v>
      </c>
      <c r="F473" t="s">
        <v>133</v>
      </c>
      <c r="G473" t="s">
        <v>12</v>
      </c>
      <c r="H473" t="s">
        <v>13</v>
      </c>
    </row>
    <row r="474" spans="1:8" x14ac:dyDescent="0.25">
      <c r="A474" t="s">
        <v>945</v>
      </c>
      <c r="B474" t="s">
        <v>946</v>
      </c>
      <c r="C474">
        <v>36</v>
      </c>
      <c r="D474" t="s">
        <v>9</v>
      </c>
      <c r="E474" t="s">
        <v>947</v>
      </c>
      <c r="F474" t="s">
        <v>133</v>
      </c>
      <c r="G474" t="s">
        <v>12</v>
      </c>
      <c r="H474" t="s">
        <v>13</v>
      </c>
    </row>
    <row r="475" spans="1:8" x14ac:dyDescent="0.25">
      <c r="A475" t="s">
        <v>292</v>
      </c>
      <c r="B475" t="s">
        <v>293</v>
      </c>
      <c r="C475">
        <v>34</v>
      </c>
      <c r="D475" t="s">
        <v>16</v>
      </c>
      <c r="E475" t="s">
        <v>294</v>
      </c>
      <c r="F475" t="s">
        <v>133</v>
      </c>
      <c r="G475" t="s">
        <v>12</v>
      </c>
      <c r="H475" t="s">
        <v>19</v>
      </c>
    </row>
    <row r="476" spans="1:8" x14ac:dyDescent="0.25">
      <c r="A476" t="s">
        <v>385</v>
      </c>
      <c r="B476" t="s">
        <v>386</v>
      </c>
      <c r="C476">
        <v>18</v>
      </c>
      <c r="D476" t="s">
        <v>16</v>
      </c>
      <c r="E476" t="s">
        <v>387</v>
      </c>
      <c r="F476" t="s">
        <v>133</v>
      </c>
      <c r="G476" t="s">
        <v>12</v>
      </c>
      <c r="H476" t="s">
        <v>19</v>
      </c>
    </row>
    <row r="477" spans="1:8" x14ac:dyDescent="0.25">
      <c r="A477" t="s">
        <v>823</v>
      </c>
      <c r="B477" t="s">
        <v>824</v>
      </c>
      <c r="C477">
        <v>63</v>
      </c>
      <c r="D477" t="s">
        <v>16</v>
      </c>
      <c r="E477" t="s">
        <v>825</v>
      </c>
      <c r="F477" t="s">
        <v>133</v>
      </c>
      <c r="G477" t="s">
        <v>12</v>
      </c>
      <c r="H477" t="s">
        <v>19</v>
      </c>
    </row>
    <row r="478" spans="1:8" x14ac:dyDescent="0.25">
      <c r="A478" t="s">
        <v>1054</v>
      </c>
      <c r="B478" t="s">
        <v>1055</v>
      </c>
      <c r="C478">
        <v>52</v>
      </c>
      <c r="D478" t="s">
        <v>16</v>
      </c>
      <c r="E478" t="s">
        <v>1056</v>
      </c>
      <c r="F478" t="s">
        <v>133</v>
      </c>
      <c r="G478" t="s">
        <v>12</v>
      </c>
      <c r="H478" t="s">
        <v>19</v>
      </c>
    </row>
    <row r="479" spans="1:8" x14ac:dyDescent="0.25">
      <c r="A479" t="s">
        <v>324</v>
      </c>
      <c r="B479" t="s">
        <v>325</v>
      </c>
      <c r="C479">
        <v>29</v>
      </c>
      <c r="D479" t="s">
        <v>16</v>
      </c>
      <c r="E479" t="s">
        <v>326</v>
      </c>
      <c r="F479" t="s">
        <v>133</v>
      </c>
      <c r="G479" t="s">
        <v>12</v>
      </c>
      <c r="H479" t="s">
        <v>31</v>
      </c>
    </row>
    <row r="480" spans="1:8" x14ac:dyDescent="0.25">
      <c r="A480" t="s">
        <v>533</v>
      </c>
      <c r="B480" t="s">
        <v>534</v>
      </c>
      <c r="C480">
        <v>18</v>
      </c>
      <c r="D480" t="s">
        <v>16</v>
      </c>
      <c r="E480" t="s">
        <v>535</v>
      </c>
      <c r="F480" t="s">
        <v>133</v>
      </c>
      <c r="G480" t="s">
        <v>12</v>
      </c>
      <c r="H480" t="s">
        <v>31</v>
      </c>
    </row>
    <row r="481" spans="1:8" x14ac:dyDescent="0.25">
      <c r="A481" t="s">
        <v>634</v>
      </c>
      <c r="B481" t="s">
        <v>635</v>
      </c>
      <c r="C481">
        <v>60</v>
      </c>
      <c r="D481" t="s">
        <v>9</v>
      </c>
      <c r="E481" t="s">
        <v>636</v>
      </c>
      <c r="F481" t="s">
        <v>133</v>
      </c>
      <c r="G481" t="s">
        <v>12</v>
      </c>
      <c r="H481" t="s">
        <v>31</v>
      </c>
    </row>
    <row r="482" spans="1:8" x14ac:dyDescent="0.25">
      <c r="A482" t="s">
        <v>1083</v>
      </c>
      <c r="B482" t="s">
        <v>1084</v>
      </c>
      <c r="C482">
        <v>31</v>
      </c>
      <c r="D482" t="s">
        <v>9</v>
      </c>
      <c r="E482" t="s">
        <v>1085</v>
      </c>
      <c r="F482" t="s">
        <v>162</v>
      </c>
      <c r="G482" t="s">
        <v>12</v>
      </c>
      <c r="H482" t="s">
        <v>26</v>
      </c>
    </row>
    <row r="483" spans="1:8" x14ac:dyDescent="0.25">
      <c r="A483" t="s">
        <v>345</v>
      </c>
      <c r="B483" t="s">
        <v>346</v>
      </c>
      <c r="C483">
        <v>24</v>
      </c>
      <c r="D483" t="s">
        <v>9</v>
      </c>
      <c r="E483" t="s">
        <v>347</v>
      </c>
      <c r="F483" t="s">
        <v>162</v>
      </c>
      <c r="G483" t="s">
        <v>12</v>
      </c>
      <c r="H483" t="s">
        <v>13</v>
      </c>
    </row>
    <row r="484" spans="1:8" x14ac:dyDescent="0.25">
      <c r="A484" t="s">
        <v>724</v>
      </c>
      <c r="B484" t="s">
        <v>725</v>
      </c>
      <c r="C484">
        <v>54</v>
      </c>
      <c r="D484" t="s">
        <v>9</v>
      </c>
      <c r="E484" t="s">
        <v>213</v>
      </c>
      <c r="F484" t="s">
        <v>162</v>
      </c>
      <c r="G484" t="s">
        <v>12</v>
      </c>
      <c r="H484" t="s">
        <v>13</v>
      </c>
    </row>
    <row r="485" spans="1:8" x14ac:dyDescent="0.25">
      <c r="A485" t="s">
        <v>1121</v>
      </c>
      <c r="B485" t="s">
        <v>3956</v>
      </c>
      <c r="C485">
        <v>60</v>
      </c>
      <c r="D485" t="s">
        <v>9</v>
      </c>
      <c r="E485" t="s">
        <v>1122</v>
      </c>
      <c r="F485" t="s">
        <v>162</v>
      </c>
      <c r="G485" t="s">
        <v>12</v>
      </c>
      <c r="H485" t="s">
        <v>13</v>
      </c>
    </row>
    <row r="486" spans="1:8" x14ac:dyDescent="0.25">
      <c r="A486" t="s">
        <v>159</v>
      </c>
      <c r="B486" t="s">
        <v>160</v>
      </c>
      <c r="C486">
        <v>21</v>
      </c>
      <c r="D486" t="s">
        <v>9</v>
      </c>
      <c r="E486" t="s">
        <v>161</v>
      </c>
      <c r="F486" t="s">
        <v>162</v>
      </c>
      <c r="G486" t="s">
        <v>12</v>
      </c>
      <c r="H486" t="s">
        <v>19</v>
      </c>
    </row>
    <row r="487" spans="1:8" x14ac:dyDescent="0.25">
      <c r="A487" t="s">
        <v>491</v>
      </c>
      <c r="B487" t="s">
        <v>492</v>
      </c>
      <c r="C487">
        <v>49</v>
      </c>
      <c r="D487" t="s">
        <v>16</v>
      </c>
      <c r="E487" t="s">
        <v>493</v>
      </c>
      <c r="F487" t="s">
        <v>162</v>
      </c>
      <c r="G487" t="s">
        <v>12</v>
      </c>
      <c r="H487" t="s">
        <v>19</v>
      </c>
    </row>
    <row r="488" spans="1:8" x14ac:dyDescent="0.25">
      <c r="A488" t="s">
        <v>637</v>
      </c>
      <c r="B488" t="s">
        <v>638</v>
      </c>
      <c r="C488">
        <v>18</v>
      </c>
      <c r="D488" t="s">
        <v>16</v>
      </c>
      <c r="E488" t="s">
        <v>639</v>
      </c>
      <c r="F488" t="s">
        <v>162</v>
      </c>
      <c r="G488" t="s">
        <v>12</v>
      </c>
      <c r="H488" t="s">
        <v>19</v>
      </c>
    </row>
    <row r="489" spans="1:8" x14ac:dyDescent="0.25">
      <c r="A489" t="s">
        <v>1129</v>
      </c>
      <c r="B489" t="s">
        <v>1130</v>
      </c>
      <c r="C489">
        <v>63</v>
      </c>
      <c r="D489" t="s">
        <v>16</v>
      </c>
      <c r="E489" t="s">
        <v>1131</v>
      </c>
      <c r="F489" t="s">
        <v>162</v>
      </c>
      <c r="G489" t="s">
        <v>12</v>
      </c>
      <c r="H489" t="s">
        <v>19</v>
      </c>
    </row>
    <row r="490" spans="1:8" x14ac:dyDescent="0.25">
      <c r="A490" t="s">
        <v>221</v>
      </c>
      <c r="B490" t="s">
        <v>222</v>
      </c>
      <c r="C490">
        <v>22</v>
      </c>
      <c r="D490" t="s">
        <v>16</v>
      </c>
      <c r="E490" t="s">
        <v>223</v>
      </c>
      <c r="F490" t="s">
        <v>162</v>
      </c>
      <c r="G490" t="s">
        <v>12</v>
      </c>
      <c r="H490" t="s">
        <v>31</v>
      </c>
    </row>
    <row r="491" spans="1:8" x14ac:dyDescent="0.25">
      <c r="A491" t="s">
        <v>805</v>
      </c>
      <c r="B491" t="s">
        <v>806</v>
      </c>
      <c r="C491">
        <v>34</v>
      </c>
      <c r="D491" t="s">
        <v>9</v>
      </c>
      <c r="E491" t="s">
        <v>807</v>
      </c>
      <c r="F491" t="s">
        <v>162</v>
      </c>
      <c r="G491" t="s">
        <v>12</v>
      </c>
      <c r="H491" t="s">
        <v>31</v>
      </c>
    </row>
    <row r="492" spans="1:8" x14ac:dyDescent="0.25">
      <c r="A492" t="s">
        <v>1275</v>
      </c>
      <c r="B492" t="s">
        <v>1276</v>
      </c>
      <c r="C492">
        <v>26</v>
      </c>
      <c r="D492" t="s">
        <v>16</v>
      </c>
      <c r="E492" t="s">
        <v>1277</v>
      </c>
      <c r="F492" t="s">
        <v>162</v>
      </c>
      <c r="G492" t="s">
        <v>12</v>
      </c>
      <c r="H492" t="s">
        <v>31</v>
      </c>
    </row>
    <row r="493" spans="1:8" x14ac:dyDescent="0.25">
      <c r="A493" t="s">
        <v>444</v>
      </c>
      <c r="B493" t="s">
        <v>445</v>
      </c>
      <c r="C493">
        <v>34</v>
      </c>
      <c r="D493" t="s">
        <v>16</v>
      </c>
      <c r="E493" t="s">
        <v>446</v>
      </c>
      <c r="F493" t="s">
        <v>22</v>
      </c>
      <c r="G493" t="s">
        <v>12</v>
      </c>
      <c r="H493" t="s">
        <v>26</v>
      </c>
    </row>
    <row r="494" spans="1:8" x14ac:dyDescent="0.25">
      <c r="A494" t="s">
        <v>479</v>
      </c>
      <c r="B494" t="s">
        <v>480</v>
      </c>
      <c r="C494">
        <v>46</v>
      </c>
      <c r="D494" t="s">
        <v>9</v>
      </c>
      <c r="E494" t="s">
        <v>481</v>
      </c>
      <c r="F494" t="s">
        <v>22</v>
      </c>
      <c r="G494" t="s">
        <v>12</v>
      </c>
      <c r="H494" t="s">
        <v>26</v>
      </c>
    </row>
    <row r="495" spans="1:8" x14ac:dyDescent="0.25">
      <c r="A495" t="s">
        <v>959</v>
      </c>
      <c r="B495" t="s">
        <v>960</v>
      </c>
      <c r="C495">
        <v>56</v>
      </c>
      <c r="D495" t="s">
        <v>16</v>
      </c>
      <c r="E495" t="s">
        <v>961</v>
      </c>
      <c r="F495" t="s">
        <v>22</v>
      </c>
      <c r="G495" t="s">
        <v>12</v>
      </c>
      <c r="H495" t="s">
        <v>26</v>
      </c>
    </row>
    <row r="496" spans="1:8" x14ac:dyDescent="0.25">
      <c r="A496" t="s">
        <v>20</v>
      </c>
      <c r="B496" t="s">
        <v>3940</v>
      </c>
      <c r="C496">
        <v>29</v>
      </c>
      <c r="D496" t="s">
        <v>16</v>
      </c>
      <c r="E496" t="s">
        <v>21</v>
      </c>
      <c r="F496" t="s">
        <v>22</v>
      </c>
      <c r="G496" t="s">
        <v>12</v>
      </c>
      <c r="H496" t="s">
        <v>19</v>
      </c>
    </row>
    <row r="497" spans="1:8" x14ac:dyDescent="0.25">
      <c r="A497" t="s">
        <v>610</v>
      </c>
      <c r="B497" t="s">
        <v>611</v>
      </c>
      <c r="C497">
        <v>60</v>
      </c>
      <c r="D497" t="s">
        <v>16</v>
      </c>
      <c r="E497" t="s">
        <v>612</v>
      </c>
      <c r="F497" t="s">
        <v>22</v>
      </c>
      <c r="G497" t="s">
        <v>12</v>
      </c>
      <c r="H497" t="s">
        <v>19</v>
      </c>
    </row>
    <row r="498" spans="1:8" x14ac:dyDescent="0.25">
      <c r="A498" t="s">
        <v>1132</v>
      </c>
      <c r="B498" t="s">
        <v>1133</v>
      </c>
      <c r="C498">
        <v>40</v>
      </c>
      <c r="D498" t="s">
        <v>16</v>
      </c>
      <c r="E498" t="s">
        <v>1134</v>
      </c>
      <c r="F498" t="s">
        <v>22</v>
      </c>
      <c r="G498" t="s">
        <v>12</v>
      </c>
      <c r="H498" t="s">
        <v>19</v>
      </c>
    </row>
    <row r="499" spans="1:8" x14ac:dyDescent="0.25">
      <c r="A499" t="s">
        <v>797</v>
      </c>
      <c r="B499" t="s">
        <v>798</v>
      </c>
      <c r="C499">
        <v>64</v>
      </c>
      <c r="D499" t="s">
        <v>9</v>
      </c>
      <c r="E499" t="s">
        <v>799</v>
      </c>
      <c r="F499" t="s">
        <v>22</v>
      </c>
      <c r="G499" t="s">
        <v>12</v>
      </c>
      <c r="H499" t="s">
        <v>31</v>
      </c>
    </row>
    <row r="500" spans="1:8" x14ac:dyDescent="0.25">
      <c r="A500" t="s">
        <v>1177</v>
      </c>
      <c r="B500" t="s">
        <v>1178</v>
      </c>
      <c r="C500">
        <v>50</v>
      </c>
      <c r="D500" t="s">
        <v>9</v>
      </c>
      <c r="E500" t="s">
        <v>1179</v>
      </c>
      <c r="F500" t="s">
        <v>22</v>
      </c>
      <c r="G500" t="s">
        <v>12</v>
      </c>
      <c r="H500" t="s">
        <v>31</v>
      </c>
    </row>
    <row r="501" spans="1:8" x14ac:dyDescent="0.25">
      <c r="A501" t="s">
        <v>1499</v>
      </c>
      <c r="B501" t="s">
        <v>1500</v>
      </c>
      <c r="C501">
        <v>28</v>
      </c>
      <c r="D501" t="s">
        <v>9</v>
      </c>
      <c r="E501" t="s">
        <v>84</v>
      </c>
      <c r="F501" t="s">
        <v>22</v>
      </c>
      <c r="G501" t="s">
        <v>12</v>
      </c>
      <c r="H501" t="s">
        <v>31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FE055-5BE1-4653-B70D-CF4C2A846412}">
  <dimension ref="A1:J101"/>
  <sheetViews>
    <sheetView workbookViewId="0">
      <selection activeCell="F99" sqref="F99"/>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10" x14ac:dyDescent="0.25">
      <c r="A1" s="3" t="s">
        <v>1519</v>
      </c>
      <c r="B1" s="3" t="s">
        <v>1520</v>
      </c>
      <c r="C1" s="3" t="s">
        <v>1521</v>
      </c>
      <c r="D1" s="3" t="s">
        <v>1522</v>
      </c>
      <c r="E1" s="3" t="s">
        <v>1523</v>
      </c>
      <c r="F1" s="3" t="s">
        <v>1524</v>
      </c>
      <c r="G1" s="3" t="s">
        <v>1525</v>
      </c>
    </row>
    <row r="2" spans="1:10" x14ac:dyDescent="0.25">
      <c r="A2" t="s">
        <v>1526</v>
      </c>
      <c r="B2" t="s">
        <v>3816</v>
      </c>
      <c r="C2" t="s">
        <v>1546</v>
      </c>
      <c r="D2" t="s">
        <v>3817</v>
      </c>
      <c r="E2" t="s">
        <v>1528</v>
      </c>
      <c r="F2" s="6">
        <v>112.42</v>
      </c>
      <c r="G2" s="5">
        <v>416</v>
      </c>
    </row>
    <row r="3" spans="1:10" x14ac:dyDescent="0.25">
      <c r="A3" t="s">
        <v>1529</v>
      </c>
      <c r="B3" t="s">
        <v>3818</v>
      </c>
      <c r="C3" t="s">
        <v>1530</v>
      </c>
      <c r="D3" t="s">
        <v>3819</v>
      </c>
      <c r="E3" t="s">
        <v>1531</v>
      </c>
      <c r="F3" s="6">
        <v>342.56</v>
      </c>
      <c r="G3" s="5">
        <v>181</v>
      </c>
    </row>
    <row r="4" spans="1:10" x14ac:dyDescent="0.25">
      <c r="A4" t="s">
        <v>1532</v>
      </c>
      <c r="B4" t="s">
        <v>3820</v>
      </c>
      <c r="C4" t="s">
        <v>1530</v>
      </c>
      <c r="D4" t="s">
        <v>3821</v>
      </c>
      <c r="E4" t="s">
        <v>1533</v>
      </c>
      <c r="F4" s="6">
        <v>265.73266666666666</v>
      </c>
      <c r="G4" s="5">
        <v>352</v>
      </c>
    </row>
    <row r="5" spans="1:10" x14ac:dyDescent="0.25">
      <c r="A5" t="s">
        <v>1534</v>
      </c>
      <c r="B5" t="s">
        <v>3822</v>
      </c>
      <c r="C5" t="s">
        <v>1530</v>
      </c>
      <c r="D5" t="s">
        <v>3821</v>
      </c>
      <c r="E5" t="s">
        <v>1535</v>
      </c>
      <c r="F5" s="6">
        <v>364.67</v>
      </c>
      <c r="G5" s="5">
        <v>452</v>
      </c>
    </row>
    <row r="6" spans="1:10" x14ac:dyDescent="0.25">
      <c r="A6" t="s">
        <v>1536</v>
      </c>
      <c r="B6" t="s">
        <v>3823</v>
      </c>
      <c r="C6" t="s">
        <v>1530</v>
      </c>
      <c r="D6" t="s">
        <v>3824</v>
      </c>
      <c r="E6" t="s">
        <v>1537</v>
      </c>
      <c r="F6" s="6">
        <v>306.45999999999998</v>
      </c>
      <c r="G6" s="5">
        <v>487</v>
      </c>
      <c r="J6">
        <f ca="1">AVERAGEIF(Table24[Category],"Home",Table24[Stock])</f>
        <v>226.05</v>
      </c>
    </row>
    <row r="7" spans="1:10" x14ac:dyDescent="0.25">
      <c r="A7" t="s">
        <v>1538</v>
      </c>
      <c r="B7" t="s">
        <v>3825</v>
      </c>
      <c r="C7" t="s">
        <v>1530</v>
      </c>
      <c r="D7" t="s">
        <v>3826</v>
      </c>
      <c r="E7" t="s">
        <v>1539</v>
      </c>
      <c r="F7" s="6">
        <v>261</v>
      </c>
      <c r="G7" s="5">
        <v>59</v>
      </c>
    </row>
    <row r="8" spans="1:10" x14ac:dyDescent="0.25">
      <c r="A8" t="s">
        <v>1540</v>
      </c>
      <c r="B8" t="s">
        <v>3827</v>
      </c>
      <c r="C8" t="s">
        <v>1541</v>
      </c>
      <c r="D8" t="s">
        <v>3828</v>
      </c>
      <c r="E8" t="s">
        <v>1542</v>
      </c>
      <c r="F8" s="6">
        <v>312.8</v>
      </c>
      <c r="G8" s="5">
        <v>350</v>
      </c>
    </row>
    <row r="9" spans="1:10" x14ac:dyDescent="0.25">
      <c r="A9" t="s">
        <v>1543</v>
      </c>
      <c r="B9" t="s">
        <v>3829</v>
      </c>
      <c r="C9" t="s">
        <v>1527</v>
      </c>
      <c r="D9" t="s">
        <v>3830</v>
      </c>
      <c r="E9" t="s">
        <v>1544</v>
      </c>
      <c r="F9" s="6">
        <v>218.86</v>
      </c>
      <c r="G9" s="5">
        <v>170</v>
      </c>
      <c r="I9">
        <f>AVERAGEIF(Table24[Category],"Beauty",F2:F101)</f>
        <v>250.41615384615386</v>
      </c>
    </row>
    <row r="10" spans="1:10" x14ac:dyDescent="0.25">
      <c r="A10" t="s">
        <v>1545</v>
      </c>
      <c r="B10" t="s">
        <v>3831</v>
      </c>
      <c r="C10" t="s">
        <v>1546</v>
      </c>
      <c r="D10" t="s">
        <v>3832</v>
      </c>
      <c r="E10" t="s">
        <v>1547</v>
      </c>
      <c r="F10" s="6">
        <v>439.07</v>
      </c>
      <c r="G10" s="5">
        <v>142</v>
      </c>
    </row>
    <row r="11" spans="1:10" x14ac:dyDescent="0.25">
      <c r="A11" t="s">
        <v>1548</v>
      </c>
      <c r="B11" t="s">
        <v>3833</v>
      </c>
      <c r="C11" t="s">
        <v>1549</v>
      </c>
      <c r="D11" t="s">
        <v>3834</v>
      </c>
      <c r="E11" t="s">
        <v>1550</v>
      </c>
      <c r="F11" s="6">
        <v>495.72</v>
      </c>
      <c r="G11" s="5">
        <v>323</v>
      </c>
    </row>
    <row r="12" spans="1:10" x14ac:dyDescent="0.25">
      <c r="A12" t="s">
        <v>1551</v>
      </c>
      <c r="B12" t="s">
        <v>3835</v>
      </c>
      <c r="C12" t="s">
        <v>1527</v>
      </c>
      <c r="D12" t="s">
        <v>3836</v>
      </c>
      <c r="E12" t="s">
        <v>1552</v>
      </c>
      <c r="F12" s="6">
        <v>298.86</v>
      </c>
      <c r="G12" s="5">
        <v>308</v>
      </c>
    </row>
    <row r="13" spans="1:10" x14ac:dyDescent="0.25">
      <c r="A13" t="s">
        <v>1553</v>
      </c>
      <c r="B13" t="s">
        <v>3837</v>
      </c>
      <c r="C13" t="s">
        <v>1546</v>
      </c>
      <c r="D13" t="s">
        <v>3826</v>
      </c>
      <c r="E13" t="s">
        <v>1554</v>
      </c>
      <c r="F13" s="6">
        <v>449.4</v>
      </c>
      <c r="G13" s="5">
        <v>274.7</v>
      </c>
    </row>
    <row r="14" spans="1:10" x14ac:dyDescent="0.25">
      <c r="A14" t="s">
        <v>1555</v>
      </c>
      <c r="B14" t="s">
        <v>3838</v>
      </c>
      <c r="C14" t="s">
        <v>1541</v>
      </c>
      <c r="D14" t="s">
        <v>3839</v>
      </c>
      <c r="E14" t="s">
        <v>1556</v>
      </c>
      <c r="F14" s="6">
        <v>115.82</v>
      </c>
      <c r="G14" s="5">
        <v>460</v>
      </c>
    </row>
    <row r="15" spans="1:10" x14ac:dyDescent="0.25">
      <c r="A15" t="s">
        <v>1557</v>
      </c>
      <c r="B15" t="s">
        <v>3840</v>
      </c>
      <c r="C15" t="s">
        <v>1546</v>
      </c>
      <c r="D15" t="s">
        <v>3826</v>
      </c>
      <c r="E15" t="s">
        <v>1558</v>
      </c>
      <c r="F15" s="6">
        <v>242.23</v>
      </c>
      <c r="G15" s="5">
        <v>453</v>
      </c>
    </row>
    <row r="16" spans="1:10" x14ac:dyDescent="0.25">
      <c r="A16" t="s">
        <v>1559</v>
      </c>
      <c r="B16" t="s">
        <v>3841</v>
      </c>
      <c r="C16" t="s">
        <v>1527</v>
      </c>
      <c r="D16" t="s">
        <v>3842</v>
      </c>
      <c r="E16" t="s">
        <v>1560</v>
      </c>
      <c r="F16" s="6">
        <v>48.01</v>
      </c>
      <c r="G16" s="5">
        <v>439</v>
      </c>
    </row>
    <row r="17" spans="1:7" x14ac:dyDescent="0.25">
      <c r="A17" t="s">
        <v>1561</v>
      </c>
      <c r="B17" t="s">
        <v>3843</v>
      </c>
      <c r="C17" t="s">
        <v>1546</v>
      </c>
      <c r="D17" t="s">
        <v>3844</v>
      </c>
      <c r="E17" t="s">
        <v>1562</v>
      </c>
      <c r="F17" s="6">
        <v>465.34</v>
      </c>
      <c r="G17" s="5">
        <v>301</v>
      </c>
    </row>
    <row r="18" spans="1:7" x14ac:dyDescent="0.25">
      <c r="A18" t="s">
        <v>1563</v>
      </c>
      <c r="B18" t="s">
        <v>3845</v>
      </c>
      <c r="C18" t="s">
        <v>1541</v>
      </c>
      <c r="D18" t="s">
        <v>3846</v>
      </c>
      <c r="E18" t="s">
        <v>1564</v>
      </c>
      <c r="F18" s="6">
        <v>337.42</v>
      </c>
      <c r="G18" s="5">
        <v>256</v>
      </c>
    </row>
    <row r="19" spans="1:7" x14ac:dyDescent="0.25">
      <c r="A19" t="s">
        <v>1565</v>
      </c>
      <c r="B19" t="s">
        <v>3847</v>
      </c>
      <c r="C19" t="s">
        <v>1549</v>
      </c>
      <c r="D19" t="s">
        <v>3826</v>
      </c>
      <c r="E19" t="s">
        <v>1566</v>
      </c>
      <c r="F19" s="6">
        <v>144.53</v>
      </c>
      <c r="G19" s="5">
        <v>367</v>
      </c>
    </row>
    <row r="20" spans="1:7" x14ac:dyDescent="0.25">
      <c r="A20" t="s">
        <v>1567</v>
      </c>
      <c r="B20" t="s">
        <v>3848</v>
      </c>
      <c r="C20" t="s">
        <v>1530</v>
      </c>
      <c r="D20" t="s">
        <v>3824</v>
      </c>
      <c r="E20" t="s">
        <v>1568</v>
      </c>
      <c r="F20" s="6">
        <v>265.73266666666666</v>
      </c>
      <c r="G20" s="5">
        <v>343</v>
      </c>
    </row>
    <row r="21" spans="1:7" x14ac:dyDescent="0.25">
      <c r="A21" t="s">
        <v>1569</v>
      </c>
      <c r="B21" t="s">
        <v>3849</v>
      </c>
      <c r="C21" t="s">
        <v>1549</v>
      </c>
      <c r="D21" t="s">
        <v>3850</v>
      </c>
      <c r="E21" t="s">
        <v>1570</v>
      </c>
      <c r="F21" s="6">
        <v>21.34</v>
      </c>
      <c r="G21" s="5">
        <v>65</v>
      </c>
    </row>
    <row r="22" spans="1:7" x14ac:dyDescent="0.25">
      <c r="A22" t="s">
        <v>1571</v>
      </c>
      <c r="B22" t="s">
        <v>3851</v>
      </c>
      <c r="C22" t="s">
        <v>1549</v>
      </c>
      <c r="D22" t="s">
        <v>3826</v>
      </c>
      <c r="E22" t="s">
        <v>1572</v>
      </c>
      <c r="F22" s="6">
        <v>131.51</v>
      </c>
      <c r="G22" s="5">
        <f ca="1">AVERAGEIF(Table24[Category],"Sports",Table24[Stock])</f>
        <v>281.95833333333331</v>
      </c>
    </row>
    <row r="23" spans="1:7" x14ac:dyDescent="0.25">
      <c r="A23" t="s">
        <v>1573</v>
      </c>
      <c r="B23" t="s">
        <v>3852</v>
      </c>
      <c r="C23" t="s">
        <v>1527</v>
      </c>
      <c r="D23" t="s">
        <v>3853</v>
      </c>
      <c r="E23" t="s">
        <v>1574</v>
      </c>
      <c r="F23" s="6">
        <v>123.46</v>
      </c>
      <c r="G23" s="5">
        <v>76</v>
      </c>
    </row>
    <row r="24" spans="1:7" x14ac:dyDescent="0.25">
      <c r="A24" t="s">
        <v>1575</v>
      </c>
      <c r="B24" t="s">
        <v>3854</v>
      </c>
      <c r="C24" t="s">
        <v>1549</v>
      </c>
      <c r="D24" t="s">
        <v>3850</v>
      </c>
      <c r="E24" t="s">
        <v>1576</v>
      </c>
      <c r="F24" s="6">
        <v>484.62</v>
      </c>
      <c r="G24" s="5">
        <v>432</v>
      </c>
    </row>
    <row r="25" spans="1:7" x14ac:dyDescent="0.25">
      <c r="A25" t="s">
        <v>1577</v>
      </c>
      <c r="B25" t="s">
        <v>3855</v>
      </c>
      <c r="C25" t="s">
        <v>1530</v>
      </c>
      <c r="D25" t="s">
        <v>3819</v>
      </c>
      <c r="E25" t="s">
        <v>1578</v>
      </c>
      <c r="F25" s="6">
        <v>265.73266666666666</v>
      </c>
      <c r="G25" s="5">
        <v>360</v>
      </c>
    </row>
    <row r="26" spans="1:7" x14ac:dyDescent="0.25">
      <c r="A26" t="s">
        <v>1579</v>
      </c>
      <c r="B26" t="s">
        <v>3856</v>
      </c>
      <c r="C26" t="s">
        <v>1549</v>
      </c>
      <c r="D26" t="s">
        <v>3857</v>
      </c>
      <c r="E26" t="s">
        <v>1580</v>
      </c>
      <c r="F26" s="6">
        <v>166.06</v>
      </c>
      <c r="G26" s="5">
        <v>340</v>
      </c>
    </row>
    <row r="27" spans="1:7" x14ac:dyDescent="0.25">
      <c r="A27" t="s">
        <v>1581</v>
      </c>
      <c r="B27" t="s">
        <v>3858</v>
      </c>
      <c r="C27" t="s">
        <v>1530</v>
      </c>
      <c r="D27" t="s">
        <v>3826</v>
      </c>
      <c r="E27" t="s">
        <v>1582</v>
      </c>
      <c r="F27" s="6">
        <v>174.02</v>
      </c>
      <c r="G27" s="5">
        <v>268</v>
      </c>
    </row>
    <row r="28" spans="1:7" x14ac:dyDescent="0.25">
      <c r="A28" t="s">
        <v>1583</v>
      </c>
      <c r="B28" t="s">
        <v>3859</v>
      </c>
      <c r="C28" t="s">
        <v>1546</v>
      </c>
      <c r="D28" t="s">
        <v>3832</v>
      </c>
      <c r="E28" t="s">
        <v>1584</v>
      </c>
      <c r="F28" s="6">
        <v>322.41000000000003</v>
      </c>
      <c r="G28" s="5">
        <v>213</v>
      </c>
    </row>
    <row r="29" spans="1:7" x14ac:dyDescent="0.25">
      <c r="A29" t="s">
        <v>1585</v>
      </c>
      <c r="B29" t="s">
        <v>3860</v>
      </c>
      <c r="C29" t="s">
        <v>1527</v>
      </c>
      <c r="D29" t="s">
        <v>3842</v>
      </c>
      <c r="E29" t="s">
        <v>1586</v>
      </c>
      <c r="F29" s="6">
        <v>234.80599999999998</v>
      </c>
      <c r="G29" s="5">
        <v>378</v>
      </c>
    </row>
    <row r="30" spans="1:7" x14ac:dyDescent="0.25">
      <c r="A30" t="s">
        <v>1587</v>
      </c>
      <c r="B30" t="s">
        <v>3861</v>
      </c>
      <c r="C30" t="s">
        <v>1549</v>
      </c>
      <c r="D30" t="s">
        <v>3826</v>
      </c>
      <c r="E30" t="s">
        <v>1588</v>
      </c>
      <c r="F30" s="6">
        <v>38.76</v>
      </c>
      <c r="G30" s="5">
        <v>137</v>
      </c>
    </row>
    <row r="31" spans="1:7" x14ac:dyDescent="0.25">
      <c r="A31" t="s">
        <v>1589</v>
      </c>
      <c r="B31" t="s">
        <v>3862</v>
      </c>
      <c r="C31" t="s">
        <v>1527</v>
      </c>
      <c r="D31" t="s">
        <v>3842</v>
      </c>
      <c r="E31" t="s">
        <v>1590</v>
      </c>
      <c r="F31" s="6">
        <v>218.48</v>
      </c>
      <c r="G31" s="5">
        <v>276</v>
      </c>
    </row>
    <row r="32" spans="1:7" x14ac:dyDescent="0.25">
      <c r="A32" t="s">
        <v>1591</v>
      </c>
      <c r="B32" t="s">
        <v>3863</v>
      </c>
      <c r="C32" t="s">
        <v>1527</v>
      </c>
      <c r="D32" t="s">
        <v>3836</v>
      </c>
      <c r="E32" t="s">
        <v>1592</v>
      </c>
      <c r="F32" s="6">
        <v>19.52</v>
      </c>
      <c r="G32" s="5">
        <v>57</v>
      </c>
    </row>
    <row r="33" spans="1:7" x14ac:dyDescent="0.25">
      <c r="A33" t="s">
        <v>1593</v>
      </c>
      <c r="B33" t="s">
        <v>3864</v>
      </c>
      <c r="C33" t="s">
        <v>1549</v>
      </c>
      <c r="D33" t="s">
        <v>3865</v>
      </c>
      <c r="E33" t="s">
        <v>1594</v>
      </c>
      <c r="F33" s="6">
        <v>204.39</v>
      </c>
      <c r="G33" s="5">
        <v>281</v>
      </c>
    </row>
    <row r="34" spans="1:7" x14ac:dyDescent="0.25">
      <c r="A34" t="s">
        <v>1595</v>
      </c>
      <c r="B34" t="s">
        <v>3866</v>
      </c>
      <c r="C34" t="s">
        <v>1541</v>
      </c>
      <c r="D34" t="s">
        <v>3828</v>
      </c>
      <c r="E34" t="s">
        <v>1596</v>
      </c>
      <c r="F34" s="6">
        <v>283.83</v>
      </c>
      <c r="G34" s="5">
        <v>244</v>
      </c>
    </row>
    <row r="35" spans="1:7" x14ac:dyDescent="0.25">
      <c r="A35" t="s">
        <v>1597</v>
      </c>
      <c r="B35" t="s">
        <v>3867</v>
      </c>
      <c r="C35" t="s">
        <v>1527</v>
      </c>
      <c r="D35" t="s">
        <v>3842</v>
      </c>
      <c r="E35" t="s">
        <v>1598</v>
      </c>
      <c r="F35" s="6">
        <v>179.77</v>
      </c>
      <c r="G35" s="5">
        <v>305</v>
      </c>
    </row>
    <row r="36" spans="1:7" x14ac:dyDescent="0.25">
      <c r="A36" t="s">
        <v>1599</v>
      </c>
      <c r="B36" t="s">
        <v>3868</v>
      </c>
      <c r="C36" t="s">
        <v>1546</v>
      </c>
      <c r="D36" t="s">
        <v>3817</v>
      </c>
      <c r="E36" t="s">
        <v>1600</v>
      </c>
      <c r="F36" s="6">
        <v>419.28</v>
      </c>
      <c r="G36" s="5">
        <v>86</v>
      </c>
    </row>
    <row r="37" spans="1:7" x14ac:dyDescent="0.25">
      <c r="A37" t="s">
        <v>1601</v>
      </c>
      <c r="B37" t="s">
        <v>3869</v>
      </c>
      <c r="C37" t="s">
        <v>1527</v>
      </c>
      <c r="D37" t="s">
        <v>3830</v>
      </c>
      <c r="E37" t="s">
        <v>1602</v>
      </c>
      <c r="F37" s="6">
        <v>382.22</v>
      </c>
      <c r="G37" s="5">
        <v>329</v>
      </c>
    </row>
    <row r="38" spans="1:7" x14ac:dyDescent="0.25">
      <c r="A38" t="s">
        <v>1603</v>
      </c>
      <c r="B38" t="s">
        <v>3870</v>
      </c>
      <c r="C38" t="s">
        <v>1530</v>
      </c>
      <c r="D38" t="s">
        <v>3819</v>
      </c>
      <c r="E38" t="s">
        <v>1604</v>
      </c>
      <c r="F38" s="6">
        <v>223.43</v>
      </c>
      <c r="G38" s="5">
        <v>154</v>
      </c>
    </row>
    <row r="39" spans="1:7" x14ac:dyDescent="0.25">
      <c r="A39" t="s">
        <v>1605</v>
      </c>
      <c r="B39" t="s">
        <v>3871</v>
      </c>
      <c r="C39" t="s">
        <v>1530</v>
      </c>
      <c r="D39" t="s">
        <v>3872</v>
      </c>
      <c r="E39" t="s">
        <v>1606</v>
      </c>
      <c r="F39" s="6">
        <v>353.47</v>
      </c>
      <c r="G39" s="5">
        <v>214</v>
      </c>
    </row>
    <row r="40" spans="1:7" x14ac:dyDescent="0.25">
      <c r="A40" t="s">
        <v>1607</v>
      </c>
      <c r="B40" t="s">
        <v>3873</v>
      </c>
      <c r="C40" t="s">
        <v>1549</v>
      </c>
      <c r="D40" t="s">
        <v>3857</v>
      </c>
      <c r="E40" t="s">
        <v>1608</v>
      </c>
      <c r="F40" s="6">
        <v>135.61000000000001</v>
      </c>
      <c r="G40" s="5">
        <v>394</v>
      </c>
    </row>
    <row r="41" spans="1:7" x14ac:dyDescent="0.25">
      <c r="A41" t="s">
        <v>1609</v>
      </c>
      <c r="B41" t="s">
        <v>3874</v>
      </c>
      <c r="C41" t="s">
        <v>1546</v>
      </c>
      <c r="D41" t="s">
        <v>3875</v>
      </c>
      <c r="E41" t="s">
        <v>1610</v>
      </c>
      <c r="F41" s="6">
        <v>326.06</v>
      </c>
      <c r="G41" s="5">
        <v>301</v>
      </c>
    </row>
    <row r="42" spans="1:7" x14ac:dyDescent="0.25">
      <c r="A42" t="s">
        <v>1611</v>
      </c>
      <c r="B42" t="s">
        <v>3876</v>
      </c>
      <c r="C42" t="s">
        <v>1546</v>
      </c>
      <c r="D42" t="s">
        <v>3832</v>
      </c>
      <c r="E42" t="s">
        <v>1612</v>
      </c>
      <c r="F42" s="6">
        <v>38.520000000000003</v>
      </c>
      <c r="G42" s="5">
        <v>378</v>
      </c>
    </row>
    <row r="43" spans="1:7" x14ac:dyDescent="0.25">
      <c r="A43" t="s">
        <v>1613</v>
      </c>
      <c r="B43" t="s">
        <v>3877</v>
      </c>
      <c r="C43" t="s">
        <v>1549</v>
      </c>
      <c r="D43" t="s">
        <v>3834</v>
      </c>
      <c r="E43" t="s">
        <v>1614</v>
      </c>
      <c r="F43" s="6">
        <v>313.26</v>
      </c>
      <c r="G43" s="5">
        <v>369</v>
      </c>
    </row>
    <row r="44" spans="1:7" x14ac:dyDescent="0.25">
      <c r="A44" t="s">
        <v>1615</v>
      </c>
      <c r="B44" t="s">
        <v>3878</v>
      </c>
      <c r="C44" t="s">
        <v>1546</v>
      </c>
      <c r="D44" t="s">
        <v>3826</v>
      </c>
      <c r="E44" t="s">
        <v>1616</v>
      </c>
      <c r="F44" s="6">
        <v>450.71</v>
      </c>
      <c r="G44" s="5">
        <v>389</v>
      </c>
    </row>
    <row r="45" spans="1:7" x14ac:dyDescent="0.25">
      <c r="A45" t="s">
        <v>1617</v>
      </c>
      <c r="B45" t="s">
        <v>3879</v>
      </c>
      <c r="C45" t="s">
        <v>1546</v>
      </c>
      <c r="D45" t="s">
        <v>3817</v>
      </c>
      <c r="E45" t="s">
        <v>1618</v>
      </c>
      <c r="F45" s="6">
        <v>253.33</v>
      </c>
      <c r="G45" s="5">
        <v>266</v>
      </c>
    </row>
    <row r="46" spans="1:7" x14ac:dyDescent="0.25">
      <c r="A46" t="s">
        <v>1619</v>
      </c>
      <c r="B46" t="s">
        <v>3880</v>
      </c>
      <c r="C46" t="s">
        <v>1549</v>
      </c>
      <c r="D46" t="s">
        <v>3834</v>
      </c>
      <c r="E46" t="s">
        <v>1620</v>
      </c>
      <c r="F46" s="6">
        <v>167.12</v>
      </c>
      <c r="G46" s="5">
        <v>316</v>
      </c>
    </row>
    <row r="47" spans="1:7" x14ac:dyDescent="0.25">
      <c r="A47" t="s">
        <v>1621</v>
      </c>
      <c r="B47" t="s">
        <v>3881</v>
      </c>
      <c r="C47" t="s">
        <v>1549</v>
      </c>
      <c r="D47" t="s">
        <v>3865</v>
      </c>
      <c r="E47" t="s">
        <v>1622</v>
      </c>
      <c r="F47" s="6">
        <v>318.91000000000003</v>
      </c>
      <c r="G47" s="5">
        <v>114</v>
      </c>
    </row>
    <row r="48" spans="1:7" x14ac:dyDescent="0.25">
      <c r="A48" t="s">
        <v>1623</v>
      </c>
      <c r="B48" t="s">
        <v>3882</v>
      </c>
      <c r="C48" t="s">
        <v>1530</v>
      </c>
      <c r="D48" t="s">
        <v>3821</v>
      </c>
      <c r="E48" t="s">
        <v>1624</v>
      </c>
      <c r="F48" s="6">
        <v>167.34</v>
      </c>
      <c r="G48" s="5">
        <v>296</v>
      </c>
    </row>
    <row r="49" spans="1:7" x14ac:dyDescent="0.25">
      <c r="A49" t="s">
        <v>1625</v>
      </c>
      <c r="B49" t="s">
        <v>3883</v>
      </c>
      <c r="C49" t="s">
        <v>1541</v>
      </c>
      <c r="D49" t="s">
        <v>3884</v>
      </c>
      <c r="E49" t="s">
        <v>1626</v>
      </c>
      <c r="F49" s="6">
        <v>250.41615384615383</v>
      </c>
      <c r="G49" s="5">
        <v>431</v>
      </c>
    </row>
    <row r="50" spans="1:7" x14ac:dyDescent="0.25">
      <c r="A50" t="s">
        <v>1627</v>
      </c>
      <c r="B50" t="s">
        <v>3885</v>
      </c>
      <c r="C50" t="s">
        <v>1546</v>
      </c>
      <c r="D50" t="s">
        <v>3826</v>
      </c>
      <c r="E50" t="s">
        <v>1628</v>
      </c>
      <c r="F50" s="6">
        <v>177.98</v>
      </c>
      <c r="G50" s="5">
        <v>103</v>
      </c>
    </row>
    <row r="51" spans="1:7" x14ac:dyDescent="0.25">
      <c r="A51" t="s">
        <v>1629</v>
      </c>
      <c r="B51" t="s">
        <v>3886</v>
      </c>
      <c r="C51" t="s">
        <v>1541</v>
      </c>
      <c r="D51" t="s">
        <v>3887</v>
      </c>
      <c r="E51" t="s">
        <v>1630</v>
      </c>
      <c r="F51" s="6">
        <v>43.29</v>
      </c>
      <c r="G51" s="5">
        <v>267</v>
      </c>
    </row>
    <row r="52" spans="1:7" x14ac:dyDescent="0.25">
      <c r="A52" t="s">
        <v>1631</v>
      </c>
      <c r="B52" t="s">
        <v>3888</v>
      </c>
      <c r="C52" t="s">
        <v>1549</v>
      </c>
      <c r="D52" t="s">
        <v>3834</v>
      </c>
      <c r="E52" t="s">
        <v>1632</v>
      </c>
      <c r="F52" s="6">
        <v>190.29</v>
      </c>
      <c r="G52" s="5">
        <v>260</v>
      </c>
    </row>
    <row r="53" spans="1:7" x14ac:dyDescent="0.25">
      <c r="A53" t="s">
        <v>1633</v>
      </c>
      <c r="B53" t="s">
        <v>3889</v>
      </c>
      <c r="C53" t="s">
        <v>1546</v>
      </c>
      <c r="D53" t="s">
        <v>3826</v>
      </c>
      <c r="E53" t="s">
        <v>1634</v>
      </c>
      <c r="F53" s="6">
        <v>88.49</v>
      </c>
      <c r="G53" s="5">
        <v>246</v>
      </c>
    </row>
    <row r="54" spans="1:7" x14ac:dyDescent="0.25">
      <c r="A54" t="s">
        <v>1635</v>
      </c>
      <c r="B54" t="s">
        <v>3890</v>
      </c>
      <c r="C54" t="s">
        <v>1549</v>
      </c>
      <c r="D54" t="s">
        <v>3865</v>
      </c>
      <c r="E54" t="s">
        <v>1636</v>
      </c>
      <c r="F54" s="6">
        <v>212.26</v>
      </c>
      <c r="G54" s="5">
        <v>82</v>
      </c>
    </row>
    <row r="55" spans="1:7" x14ac:dyDescent="0.25">
      <c r="A55" t="s">
        <v>1637</v>
      </c>
      <c r="B55" t="s">
        <v>3891</v>
      </c>
      <c r="C55" t="s">
        <v>1530</v>
      </c>
      <c r="D55" t="s">
        <v>3824</v>
      </c>
      <c r="E55" t="s">
        <v>1638</v>
      </c>
      <c r="F55" s="6">
        <v>386.56</v>
      </c>
      <c r="G55" s="5">
        <v>125</v>
      </c>
    </row>
    <row r="56" spans="1:7" x14ac:dyDescent="0.25">
      <c r="A56" t="s">
        <v>1639</v>
      </c>
      <c r="B56" t="s">
        <v>3892</v>
      </c>
      <c r="C56" t="s">
        <v>1549</v>
      </c>
      <c r="D56" t="s">
        <v>3826</v>
      </c>
      <c r="E56" t="s">
        <v>1640</v>
      </c>
      <c r="F56" s="6">
        <v>434.84</v>
      </c>
      <c r="G56" s="5">
        <v>185</v>
      </c>
    </row>
    <row r="57" spans="1:7" x14ac:dyDescent="0.25">
      <c r="A57" t="s">
        <v>1641</v>
      </c>
      <c r="B57" t="s">
        <v>3893</v>
      </c>
      <c r="C57" t="s">
        <v>1527</v>
      </c>
      <c r="D57" t="s">
        <v>3842</v>
      </c>
      <c r="E57" t="s">
        <v>1642</v>
      </c>
      <c r="F57" s="6">
        <v>81.75</v>
      </c>
      <c r="G57" s="5">
        <f ca="1">AVERAGEIF(Table24[Category],"Home",Table24[Stock])</f>
        <v>226.05</v>
      </c>
    </row>
    <row r="58" spans="1:7" x14ac:dyDescent="0.25">
      <c r="A58" t="s">
        <v>1643</v>
      </c>
      <c r="B58" t="s">
        <v>3894</v>
      </c>
      <c r="C58" t="s">
        <v>1527</v>
      </c>
      <c r="D58" t="s">
        <v>3842</v>
      </c>
      <c r="E58" t="s">
        <v>1644</v>
      </c>
      <c r="F58" s="6">
        <v>461.47</v>
      </c>
      <c r="G58" s="5">
        <v>190</v>
      </c>
    </row>
    <row r="59" spans="1:7" x14ac:dyDescent="0.25">
      <c r="A59" t="s">
        <v>1645</v>
      </c>
      <c r="B59" t="s">
        <v>3895</v>
      </c>
      <c r="C59" t="s">
        <v>1549</v>
      </c>
      <c r="D59" t="s">
        <v>3834</v>
      </c>
      <c r="E59" t="s">
        <v>1646</v>
      </c>
      <c r="F59" s="6">
        <v>30.62</v>
      </c>
      <c r="G59" s="5">
        <v>138</v>
      </c>
    </row>
    <row r="60" spans="1:7" x14ac:dyDescent="0.25">
      <c r="A60" t="s">
        <v>1647</v>
      </c>
      <c r="B60" t="s">
        <v>3896</v>
      </c>
      <c r="C60" t="s">
        <v>1530</v>
      </c>
      <c r="D60" t="s">
        <v>3826</v>
      </c>
      <c r="E60" t="s">
        <v>1648</v>
      </c>
      <c r="F60" s="6">
        <v>113.83</v>
      </c>
      <c r="G60" s="5">
        <v>485</v>
      </c>
    </row>
    <row r="61" spans="1:7" x14ac:dyDescent="0.25">
      <c r="A61" t="s">
        <v>1649</v>
      </c>
      <c r="B61" t="s">
        <v>3897</v>
      </c>
      <c r="C61" t="s">
        <v>1541</v>
      </c>
      <c r="D61" t="s">
        <v>3839</v>
      </c>
      <c r="E61" t="s">
        <v>1650</v>
      </c>
      <c r="F61" s="6">
        <v>17.309999999999999</v>
      </c>
      <c r="G61" s="5">
        <v>399</v>
      </c>
    </row>
    <row r="62" spans="1:7" x14ac:dyDescent="0.25">
      <c r="A62" t="s">
        <v>1651</v>
      </c>
      <c r="B62" t="s">
        <v>3898</v>
      </c>
      <c r="C62" t="s">
        <v>1541</v>
      </c>
      <c r="D62" t="s">
        <v>3887</v>
      </c>
      <c r="E62" t="s">
        <v>1652</v>
      </c>
      <c r="F62" s="6">
        <v>482.75</v>
      </c>
      <c r="G62" s="5">
        <v>444</v>
      </c>
    </row>
    <row r="63" spans="1:7" x14ac:dyDescent="0.25">
      <c r="A63" t="s">
        <v>1653</v>
      </c>
      <c r="B63" t="s">
        <v>3899</v>
      </c>
      <c r="C63" t="s">
        <v>1549</v>
      </c>
      <c r="D63" t="s">
        <v>3850</v>
      </c>
      <c r="E63" t="s">
        <v>1654</v>
      </c>
      <c r="F63" s="6">
        <v>103.45</v>
      </c>
      <c r="G63" s="5">
        <v>465</v>
      </c>
    </row>
    <row r="64" spans="1:7" x14ac:dyDescent="0.25">
      <c r="A64" t="s">
        <v>1655</v>
      </c>
      <c r="B64" t="s">
        <v>3900</v>
      </c>
      <c r="C64" t="s">
        <v>1546</v>
      </c>
      <c r="D64" t="s">
        <v>3817</v>
      </c>
      <c r="E64" t="s">
        <v>1656</v>
      </c>
      <c r="F64" s="6">
        <v>86.42</v>
      </c>
      <c r="G64" s="5">
        <v>222</v>
      </c>
    </row>
    <row r="65" spans="1:7" x14ac:dyDescent="0.25">
      <c r="A65" t="s">
        <v>1657</v>
      </c>
      <c r="B65" t="s">
        <v>3901</v>
      </c>
      <c r="C65" t="s">
        <v>1541</v>
      </c>
      <c r="D65" t="s">
        <v>3828</v>
      </c>
      <c r="E65" t="s">
        <v>1658</v>
      </c>
      <c r="F65" s="6">
        <v>266.86</v>
      </c>
      <c r="G65" s="5">
        <v>458</v>
      </c>
    </row>
    <row r="66" spans="1:7" x14ac:dyDescent="0.25">
      <c r="A66" t="s">
        <v>1659</v>
      </c>
      <c r="B66" t="s">
        <v>3902</v>
      </c>
      <c r="C66" t="s">
        <v>1541</v>
      </c>
      <c r="D66" t="s">
        <v>3884</v>
      </c>
      <c r="E66" t="s">
        <v>1660</v>
      </c>
      <c r="F66" s="6">
        <v>299.11</v>
      </c>
      <c r="G66" s="5">
        <v>118</v>
      </c>
    </row>
    <row r="67" spans="1:7" x14ac:dyDescent="0.25">
      <c r="A67" t="s">
        <v>1661</v>
      </c>
      <c r="B67" t="s">
        <v>3903</v>
      </c>
      <c r="C67" t="s">
        <v>1549</v>
      </c>
      <c r="D67" t="s">
        <v>3834</v>
      </c>
      <c r="E67" t="s">
        <v>1662</v>
      </c>
      <c r="F67" s="6">
        <v>240.63</v>
      </c>
      <c r="G67" s="5">
        <v>423</v>
      </c>
    </row>
    <row r="68" spans="1:7" x14ac:dyDescent="0.25">
      <c r="A68" t="s">
        <v>1663</v>
      </c>
      <c r="B68" t="s">
        <v>3904</v>
      </c>
      <c r="C68" t="s">
        <v>1541</v>
      </c>
      <c r="D68" t="s">
        <v>3839</v>
      </c>
      <c r="E68" t="s">
        <v>1664</v>
      </c>
      <c r="F68" s="6">
        <v>340.39</v>
      </c>
      <c r="G68" s="5">
        <v>177</v>
      </c>
    </row>
    <row r="69" spans="1:7" x14ac:dyDescent="0.25">
      <c r="A69" t="s">
        <v>1665</v>
      </c>
      <c r="B69" t="s">
        <v>3905</v>
      </c>
      <c r="C69" t="s">
        <v>1546</v>
      </c>
      <c r="D69" t="s">
        <v>3826</v>
      </c>
      <c r="E69" t="s">
        <v>1666</v>
      </c>
      <c r="F69" s="6">
        <v>349.17</v>
      </c>
      <c r="G69" s="5">
        <v>476</v>
      </c>
    </row>
    <row r="70" spans="1:7" x14ac:dyDescent="0.25">
      <c r="A70" t="s">
        <v>1667</v>
      </c>
      <c r="B70" t="s">
        <v>3906</v>
      </c>
      <c r="C70" t="s">
        <v>1527</v>
      </c>
      <c r="D70" t="s">
        <v>3907</v>
      </c>
      <c r="E70" t="s">
        <v>1668</v>
      </c>
      <c r="F70" s="6">
        <v>243.7</v>
      </c>
      <c r="G70" s="5">
        <v>130</v>
      </c>
    </row>
    <row r="71" spans="1:7" x14ac:dyDescent="0.25">
      <c r="A71" t="s">
        <v>1669</v>
      </c>
      <c r="B71" t="s">
        <v>3908</v>
      </c>
      <c r="C71" t="s">
        <v>1530</v>
      </c>
      <c r="D71" t="s">
        <v>3824</v>
      </c>
      <c r="E71" t="s">
        <v>1670</v>
      </c>
      <c r="F71" s="6">
        <v>218.22</v>
      </c>
      <c r="G71" s="5">
        <v>224</v>
      </c>
    </row>
    <row r="72" spans="1:7" x14ac:dyDescent="0.25">
      <c r="A72" t="s">
        <v>1671</v>
      </c>
      <c r="B72" t="s">
        <v>3909</v>
      </c>
      <c r="C72" t="s">
        <v>1527</v>
      </c>
      <c r="D72" t="s">
        <v>3853</v>
      </c>
      <c r="E72" t="s">
        <v>1672</v>
      </c>
      <c r="F72" s="6">
        <v>138.05000000000001</v>
      </c>
      <c r="G72" s="5">
        <v>89</v>
      </c>
    </row>
    <row r="73" spans="1:7" x14ac:dyDescent="0.25">
      <c r="A73" t="s">
        <v>1673</v>
      </c>
      <c r="B73" t="s">
        <v>3910</v>
      </c>
      <c r="C73" t="s">
        <v>1541</v>
      </c>
      <c r="D73" t="s">
        <v>3839</v>
      </c>
      <c r="E73" t="s">
        <v>1674</v>
      </c>
      <c r="F73" s="6">
        <v>214.32</v>
      </c>
      <c r="G73" s="5">
        <v>383</v>
      </c>
    </row>
    <row r="74" spans="1:7" x14ac:dyDescent="0.25">
      <c r="A74" t="s">
        <v>1675</v>
      </c>
      <c r="B74" t="s">
        <v>3911</v>
      </c>
      <c r="C74" t="s">
        <v>1549</v>
      </c>
      <c r="D74" t="s">
        <v>3834</v>
      </c>
      <c r="E74" t="s">
        <v>1676</v>
      </c>
      <c r="F74" s="6">
        <v>477.61</v>
      </c>
      <c r="G74" s="5">
        <v>300</v>
      </c>
    </row>
    <row r="75" spans="1:7" x14ac:dyDescent="0.25">
      <c r="A75" t="s">
        <v>1677</v>
      </c>
      <c r="B75" t="s">
        <v>3912</v>
      </c>
      <c r="C75" t="s">
        <v>1549</v>
      </c>
      <c r="D75" t="s">
        <v>3865</v>
      </c>
      <c r="E75" t="s">
        <v>1678</v>
      </c>
      <c r="F75" s="6">
        <v>107.06</v>
      </c>
      <c r="G75" s="5">
        <v>359</v>
      </c>
    </row>
    <row r="76" spans="1:7" x14ac:dyDescent="0.25">
      <c r="A76" t="s">
        <v>1679</v>
      </c>
      <c r="B76" t="s">
        <v>3913</v>
      </c>
      <c r="C76" t="s">
        <v>1546</v>
      </c>
      <c r="D76" t="s">
        <v>3832</v>
      </c>
      <c r="E76" t="s">
        <v>1680</v>
      </c>
      <c r="F76" s="6">
        <v>403.71</v>
      </c>
      <c r="G76" s="5">
        <v>159</v>
      </c>
    </row>
    <row r="77" spans="1:7" x14ac:dyDescent="0.25">
      <c r="A77" t="s">
        <v>1681</v>
      </c>
      <c r="B77" t="s">
        <v>3914</v>
      </c>
      <c r="C77" t="s">
        <v>1530</v>
      </c>
      <c r="D77" t="s">
        <v>3872</v>
      </c>
      <c r="E77" t="s">
        <v>1682</v>
      </c>
      <c r="F77" s="6">
        <v>158.13999999999999</v>
      </c>
      <c r="G77" s="5">
        <v>82</v>
      </c>
    </row>
    <row r="78" spans="1:7" x14ac:dyDescent="0.25">
      <c r="A78" t="s">
        <v>1683</v>
      </c>
      <c r="B78" t="s">
        <v>3915</v>
      </c>
      <c r="C78" t="s">
        <v>1546</v>
      </c>
      <c r="D78" t="s">
        <v>3817</v>
      </c>
      <c r="E78" t="s">
        <v>1684</v>
      </c>
      <c r="F78" s="6">
        <v>392.89</v>
      </c>
      <c r="G78" s="5">
        <v>320</v>
      </c>
    </row>
    <row r="79" spans="1:7" x14ac:dyDescent="0.25">
      <c r="A79" t="s">
        <v>1685</v>
      </c>
      <c r="B79" t="s">
        <v>3916</v>
      </c>
      <c r="C79" t="s">
        <v>1546</v>
      </c>
      <c r="D79" t="s">
        <v>3844</v>
      </c>
      <c r="E79" t="s">
        <v>1686</v>
      </c>
      <c r="F79" s="6">
        <v>480.9</v>
      </c>
      <c r="G79" s="5">
        <v>104</v>
      </c>
    </row>
    <row r="80" spans="1:7" x14ac:dyDescent="0.25">
      <c r="A80" t="s">
        <v>1687</v>
      </c>
      <c r="B80" t="s">
        <v>3917</v>
      </c>
      <c r="C80" t="s">
        <v>1527</v>
      </c>
      <c r="D80" t="s">
        <v>3842</v>
      </c>
      <c r="E80" t="s">
        <v>1688</v>
      </c>
      <c r="F80" s="6">
        <v>325.26</v>
      </c>
      <c r="G80" s="5">
        <v>400</v>
      </c>
    </row>
    <row r="81" spans="1:7" x14ac:dyDescent="0.25">
      <c r="A81" t="s">
        <v>1689</v>
      </c>
      <c r="B81" t="s">
        <v>3918</v>
      </c>
      <c r="C81" t="s">
        <v>1527</v>
      </c>
      <c r="D81" t="s">
        <v>3830</v>
      </c>
      <c r="E81" t="s">
        <v>1690</v>
      </c>
      <c r="F81" s="6">
        <v>228.53</v>
      </c>
      <c r="G81" s="5">
        <v>469</v>
      </c>
    </row>
    <row r="82" spans="1:7" x14ac:dyDescent="0.25">
      <c r="A82" t="s">
        <v>1691</v>
      </c>
      <c r="B82" t="s">
        <v>3919</v>
      </c>
      <c r="C82" t="s">
        <v>1527</v>
      </c>
      <c r="D82" t="s">
        <v>3836</v>
      </c>
      <c r="E82" t="s">
        <v>1692</v>
      </c>
      <c r="F82" s="6">
        <v>143.43</v>
      </c>
      <c r="G82" s="5">
        <v>58</v>
      </c>
    </row>
    <row r="83" spans="1:7" x14ac:dyDescent="0.25">
      <c r="A83" t="s">
        <v>1693</v>
      </c>
      <c r="B83" t="s">
        <v>3920</v>
      </c>
      <c r="C83" t="s">
        <v>1549</v>
      </c>
      <c r="D83" t="s">
        <v>3850</v>
      </c>
      <c r="E83" t="s">
        <v>1694</v>
      </c>
      <c r="F83" s="6">
        <v>285.54000000000002</v>
      </c>
      <c r="G83" s="5">
        <v>358</v>
      </c>
    </row>
    <row r="84" spans="1:7" x14ac:dyDescent="0.25">
      <c r="A84" t="s">
        <v>1695</v>
      </c>
      <c r="B84" t="s">
        <v>3921</v>
      </c>
      <c r="C84" t="s">
        <v>1549</v>
      </c>
      <c r="D84" t="s">
        <v>3834</v>
      </c>
      <c r="E84" t="s">
        <v>1696</v>
      </c>
      <c r="F84" s="6">
        <v>152.91999999999999</v>
      </c>
      <c r="G84" s="5">
        <v>281</v>
      </c>
    </row>
    <row r="85" spans="1:7" x14ac:dyDescent="0.25">
      <c r="A85" t="s">
        <v>1697</v>
      </c>
      <c r="B85" t="s">
        <v>3922</v>
      </c>
      <c r="C85" t="s">
        <v>1541</v>
      </c>
      <c r="D85" t="s">
        <v>3828</v>
      </c>
      <c r="E85" t="s">
        <v>1698</v>
      </c>
      <c r="F85" s="6">
        <v>250.41615384615383</v>
      </c>
      <c r="G85" s="5">
        <v>159</v>
      </c>
    </row>
    <row r="86" spans="1:7" x14ac:dyDescent="0.25">
      <c r="A86" t="s">
        <v>1699</v>
      </c>
      <c r="B86" t="s">
        <v>3923</v>
      </c>
      <c r="C86" t="s">
        <v>1527</v>
      </c>
      <c r="D86" t="s">
        <v>3907</v>
      </c>
      <c r="E86" t="s">
        <v>1700</v>
      </c>
      <c r="F86" s="6">
        <v>388.46</v>
      </c>
      <c r="G86" s="5">
        <v>208</v>
      </c>
    </row>
    <row r="87" spans="1:7" x14ac:dyDescent="0.25">
      <c r="A87" t="s">
        <v>1701</v>
      </c>
      <c r="B87" t="s">
        <v>3924</v>
      </c>
      <c r="C87" t="s">
        <v>1530</v>
      </c>
      <c r="D87" t="s">
        <v>3826</v>
      </c>
      <c r="E87" t="s">
        <v>1702</v>
      </c>
      <c r="F87" s="6">
        <v>119.57</v>
      </c>
      <c r="G87" s="5">
        <v>210</v>
      </c>
    </row>
    <row r="88" spans="1:7" x14ac:dyDescent="0.25">
      <c r="A88" t="s">
        <v>1703</v>
      </c>
      <c r="B88" t="s">
        <v>3925</v>
      </c>
      <c r="C88" t="s">
        <v>1527</v>
      </c>
      <c r="D88" t="s">
        <v>3836</v>
      </c>
      <c r="E88" t="s">
        <v>1704</v>
      </c>
      <c r="F88" s="6">
        <v>176.07</v>
      </c>
      <c r="G88" s="5">
        <v>82</v>
      </c>
    </row>
    <row r="89" spans="1:7" x14ac:dyDescent="0.25">
      <c r="A89" t="s">
        <v>1705</v>
      </c>
      <c r="B89" t="s">
        <v>3926</v>
      </c>
      <c r="C89" t="s">
        <v>1527</v>
      </c>
      <c r="D89" t="s">
        <v>3830</v>
      </c>
      <c r="E89" t="s">
        <v>1706</v>
      </c>
      <c r="F89" s="6">
        <v>371.38</v>
      </c>
      <c r="G89" s="5">
        <v>220</v>
      </c>
    </row>
    <row r="90" spans="1:7" x14ac:dyDescent="0.25">
      <c r="A90" t="s">
        <v>1707</v>
      </c>
      <c r="B90" t="s">
        <v>3927</v>
      </c>
      <c r="C90" t="s">
        <v>1549</v>
      </c>
      <c r="D90" t="s">
        <v>3826</v>
      </c>
      <c r="E90" t="s">
        <v>1708</v>
      </c>
      <c r="F90" s="6">
        <v>131.24</v>
      </c>
      <c r="G90" s="5">
        <v>232</v>
      </c>
    </row>
    <row r="91" spans="1:7" x14ac:dyDescent="0.25">
      <c r="A91" t="s">
        <v>1709</v>
      </c>
      <c r="B91" t="s">
        <v>3928</v>
      </c>
      <c r="C91" t="s">
        <v>1541</v>
      </c>
      <c r="D91" t="s">
        <v>3884</v>
      </c>
      <c r="E91" t="s">
        <v>1710</v>
      </c>
      <c r="F91" s="6">
        <v>183.04</v>
      </c>
      <c r="G91" s="5">
        <v>457</v>
      </c>
    </row>
    <row r="92" spans="1:7" x14ac:dyDescent="0.25">
      <c r="A92" t="s">
        <v>1711</v>
      </c>
      <c r="B92" t="s">
        <v>3929</v>
      </c>
      <c r="C92" t="s">
        <v>1546</v>
      </c>
      <c r="D92" t="s">
        <v>3826</v>
      </c>
      <c r="E92" t="s">
        <v>1712</v>
      </c>
      <c r="F92" s="6">
        <v>340.14</v>
      </c>
      <c r="G92" s="5">
        <v>361</v>
      </c>
    </row>
    <row r="93" spans="1:7" x14ac:dyDescent="0.25">
      <c r="A93" t="s">
        <v>1713</v>
      </c>
      <c r="B93" t="s">
        <v>3930</v>
      </c>
      <c r="C93" t="s">
        <v>1530</v>
      </c>
      <c r="D93" t="s">
        <v>3872</v>
      </c>
      <c r="E93" t="s">
        <v>1714</v>
      </c>
      <c r="F93" s="6">
        <v>438.25</v>
      </c>
      <c r="G93" s="5">
        <v>496</v>
      </c>
    </row>
    <row r="94" spans="1:7" x14ac:dyDescent="0.25">
      <c r="A94" t="s">
        <v>1715</v>
      </c>
      <c r="B94" t="s">
        <v>3931</v>
      </c>
      <c r="C94" t="s">
        <v>1527</v>
      </c>
      <c r="D94" t="s">
        <v>3844</v>
      </c>
      <c r="E94" t="s">
        <v>1716</v>
      </c>
      <c r="F94" s="6">
        <v>447.43</v>
      </c>
      <c r="G94" s="5">
        <v>191</v>
      </c>
    </row>
    <row r="95" spans="1:7" x14ac:dyDescent="0.25">
      <c r="A95" t="s">
        <v>1717</v>
      </c>
      <c r="B95" t="s">
        <v>3932</v>
      </c>
      <c r="C95" t="s">
        <v>1546</v>
      </c>
      <c r="D95" t="s">
        <v>3817</v>
      </c>
      <c r="E95" t="s">
        <v>1718</v>
      </c>
      <c r="F95" s="6">
        <v>377.52</v>
      </c>
      <c r="G95" s="5">
        <v>485</v>
      </c>
    </row>
    <row r="96" spans="1:7" x14ac:dyDescent="0.25">
      <c r="A96" t="s">
        <v>1719</v>
      </c>
      <c r="B96" t="s">
        <v>3933</v>
      </c>
      <c r="C96" t="s">
        <v>1541</v>
      </c>
      <c r="D96" t="s">
        <v>3828</v>
      </c>
      <c r="E96" t="s">
        <v>1720</v>
      </c>
      <c r="F96" s="6">
        <v>358.47</v>
      </c>
      <c r="G96" s="5">
        <v>213</v>
      </c>
    </row>
    <row r="97" spans="1:7" x14ac:dyDescent="0.25">
      <c r="A97" t="s">
        <v>1721</v>
      </c>
      <c r="B97" t="s">
        <v>3934</v>
      </c>
      <c r="C97" t="s">
        <v>1549</v>
      </c>
      <c r="D97" t="s">
        <v>3826</v>
      </c>
      <c r="E97" t="s">
        <v>1722</v>
      </c>
      <c r="F97" s="6">
        <v>60.65</v>
      </c>
      <c r="G97" s="5">
        <v>75</v>
      </c>
    </row>
    <row r="98" spans="1:7" x14ac:dyDescent="0.25">
      <c r="A98" t="s">
        <v>1723</v>
      </c>
      <c r="B98" t="s">
        <v>3935</v>
      </c>
      <c r="C98" t="s">
        <v>1530</v>
      </c>
      <c r="D98" t="s">
        <v>3821</v>
      </c>
      <c r="E98" t="s">
        <v>1724</v>
      </c>
      <c r="F98" s="6">
        <v>358.47</v>
      </c>
      <c r="G98" s="5">
        <v>143</v>
      </c>
    </row>
    <row r="99" spans="1:7" x14ac:dyDescent="0.25">
      <c r="A99" t="s">
        <v>1725</v>
      </c>
      <c r="B99" t="s">
        <v>3936</v>
      </c>
      <c r="C99" t="s">
        <v>1549</v>
      </c>
      <c r="D99" t="s">
        <v>3865</v>
      </c>
      <c r="E99" t="s">
        <v>1726</v>
      </c>
      <c r="F99" s="6">
        <v>245.98</v>
      </c>
      <c r="G99" s="5">
        <v>471</v>
      </c>
    </row>
    <row r="100" spans="1:7" x14ac:dyDescent="0.25">
      <c r="A100" t="s">
        <v>1727</v>
      </c>
      <c r="B100" t="s">
        <v>3937</v>
      </c>
      <c r="C100" t="s">
        <v>1546</v>
      </c>
      <c r="D100" t="s">
        <v>3832</v>
      </c>
      <c r="E100" t="s">
        <v>1728</v>
      </c>
      <c r="F100" s="6">
        <v>431.67</v>
      </c>
      <c r="G100" s="5">
        <v>73</v>
      </c>
    </row>
    <row r="101" spans="1:7" x14ac:dyDescent="0.25">
      <c r="A101" t="s">
        <v>1729</v>
      </c>
      <c r="B101" t="s">
        <v>3938</v>
      </c>
      <c r="C101" t="s">
        <v>1527</v>
      </c>
      <c r="D101" t="s">
        <v>3836</v>
      </c>
      <c r="E101" t="s">
        <v>1730</v>
      </c>
      <c r="F101" s="6">
        <v>201.41</v>
      </c>
      <c r="G101" s="5">
        <v>146</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selection activeCell="C10" sqref="C10"/>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3" t="s">
        <v>1519</v>
      </c>
      <c r="B1" s="3" t="s">
        <v>1520</v>
      </c>
      <c r="C1" s="3" t="s">
        <v>1521</v>
      </c>
      <c r="D1" s="3" t="s">
        <v>1522</v>
      </c>
      <c r="E1" s="3" t="s">
        <v>1523</v>
      </c>
      <c r="F1" s="3" t="s">
        <v>1524</v>
      </c>
      <c r="G1" s="3" t="s">
        <v>1525</v>
      </c>
    </row>
    <row r="2" spans="1:7" x14ac:dyDescent="0.25">
      <c r="A2" t="s">
        <v>1526</v>
      </c>
      <c r="B2" t="s">
        <v>3816</v>
      </c>
      <c r="C2" t="s">
        <v>1546</v>
      </c>
      <c r="D2" t="s">
        <v>3817</v>
      </c>
      <c r="E2" t="s">
        <v>1528</v>
      </c>
      <c r="F2">
        <v>112.42</v>
      </c>
      <c r="G2">
        <v>416</v>
      </c>
    </row>
    <row r="3" spans="1:7" x14ac:dyDescent="0.25">
      <c r="A3" t="s">
        <v>1529</v>
      </c>
      <c r="B3" t="s">
        <v>3818</v>
      </c>
      <c r="C3" t="s">
        <v>1530</v>
      </c>
      <c r="D3" t="s">
        <v>3819</v>
      </c>
      <c r="E3" t="s">
        <v>1531</v>
      </c>
      <c r="F3">
        <v>342.56</v>
      </c>
      <c r="G3">
        <v>181</v>
      </c>
    </row>
    <row r="4" spans="1:7" x14ac:dyDescent="0.25">
      <c r="A4" t="s">
        <v>1532</v>
      </c>
      <c r="B4" t="s">
        <v>3820</v>
      </c>
      <c r="C4" t="s">
        <v>1530</v>
      </c>
      <c r="D4" t="s">
        <v>3821</v>
      </c>
      <c r="E4" t="s">
        <v>1533</v>
      </c>
      <c r="G4">
        <v>352</v>
      </c>
    </row>
    <row r="5" spans="1:7" x14ac:dyDescent="0.25">
      <c r="A5" t="s">
        <v>1534</v>
      </c>
      <c r="B5" t="s">
        <v>3822</v>
      </c>
      <c r="C5" t="s">
        <v>1530</v>
      </c>
      <c r="D5" t="s">
        <v>3821</v>
      </c>
      <c r="E5" t="s">
        <v>1535</v>
      </c>
      <c r="F5">
        <v>364.67</v>
      </c>
      <c r="G5">
        <v>452</v>
      </c>
    </row>
    <row r="6" spans="1:7" x14ac:dyDescent="0.25">
      <c r="A6" t="s">
        <v>1536</v>
      </c>
      <c r="B6" t="s">
        <v>3823</v>
      </c>
      <c r="C6" t="s">
        <v>1530</v>
      </c>
      <c r="D6" t="s">
        <v>3824</v>
      </c>
      <c r="E6" t="s">
        <v>1537</v>
      </c>
      <c r="F6">
        <v>306.45999999999998</v>
      </c>
      <c r="G6">
        <v>487</v>
      </c>
    </row>
    <row r="7" spans="1:7" x14ac:dyDescent="0.25">
      <c r="A7" t="s">
        <v>1538</v>
      </c>
      <c r="B7" t="s">
        <v>3825</v>
      </c>
      <c r="C7" t="s">
        <v>1530</v>
      </c>
      <c r="D7" t="s">
        <v>3826</v>
      </c>
      <c r="E7" t="s">
        <v>1539</v>
      </c>
      <c r="F7">
        <v>261</v>
      </c>
      <c r="G7">
        <v>59</v>
      </c>
    </row>
    <row r="8" spans="1:7" x14ac:dyDescent="0.25">
      <c r="A8" t="s">
        <v>1540</v>
      </c>
      <c r="B8" t="s">
        <v>3827</v>
      </c>
      <c r="C8" t="s">
        <v>1541</v>
      </c>
      <c r="D8" t="s">
        <v>3828</v>
      </c>
      <c r="E8" t="s">
        <v>1542</v>
      </c>
      <c r="F8">
        <v>312.8</v>
      </c>
      <c r="G8">
        <v>350</v>
      </c>
    </row>
    <row r="9" spans="1:7" x14ac:dyDescent="0.25">
      <c r="A9" t="s">
        <v>1543</v>
      </c>
      <c r="B9" t="s">
        <v>3829</v>
      </c>
      <c r="C9" t="s">
        <v>1527</v>
      </c>
      <c r="D9" t="s">
        <v>3830</v>
      </c>
      <c r="E9" t="s">
        <v>1544</v>
      </c>
      <c r="F9">
        <v>218.86</v>
      </c>
      <c r="G9">
        <v>170</v>
      </c>
    </row>
    <row r="10" spans="1:7" x14ac:dyDescent="0.25">
      <c r="A10" t="s">
        <v>1545</v>
      </c>
      <c r="B10" t="s">
        <v>3831</v>
      </c>
      <c r="C10" t="s">
        <v>1546</v>
      </c>
      <c r="D10" t="s">
        <v>3832</v>
      </c>
      <c r="E10" t="s">
        <v>1547</v>
      </c>
      <c r="F10">
        <v>439.07</v>
      </c>
      <c r="G10">
        <v>142</v>
      </c>
    </row>
    <row r="11" spans="1:7" x14ac:dyDescent="0.25">
      <c r="A11" t="s">
        <v>1548</v>
      </c>
      <c r="B11" t="s">
        <v>3833</v>
      </c>
      <c r="C11" t="s">
        <v>1549</v>
      </c>
      <c r="D11" t="s">
        <v>3834</v>
      </c>
      <c r="E11" t="s">
        <v>1550</v>
      </c>
      <c r="F11">
        <v>495.72</v>
      </c>
      <c r="G11">
        <v>323</v>
      </c>
    </row>
    <row r="12" spans="1:7" x14ac:dyDescent="0.25">
      <c r="A12" t="s">
        <v>1551</v>
      </c>
      <c r="B12" t="s">
        <v>3835</v>
      </c>
      <c r="C12" t="s">
        <v>1527</v>
      </c>
      <c r="D12" t="s">
        <v>3836</v>
      </c>
      <c r="E12" t="s">
        <v>1552</v>
      </c>
      <c r="F12">
        <v>298.86</v>
      </c>
      <c r="G12">
        <v>308</v>
      </c>
    </row>
    <row r="13" spans="1:7" x14ac:dyDescent="0.25">
      <c r="A13" t="s">
        <v>1553</v>
      </c>
      <c r="B13" t="s">
        <v>3837</v>
      </c>
      <c r="C13" t="s">
        <v>1546</v>
      </c>
      <c r="D13" t="s">
        <v>3826</v>
      </c>
      <c r="E13" t="s">
        <v>1554</v>
      </c>
      <c r="F13">
        <v>449.4</v>
      </c>
    </row>
    <row r="14" spans="1:7" x14ac:dyDescent="0.25">
      <c r="A14" t="s">
        <v>1555</v>
      </c>
      <c r="B14" t="s">
        <v>3838</v>
      </c>
      <c r="C14" t="s">
        <v>1541</v>
      </c>
      <c r="D14" t="s">
        <v>3839</v>
      </c>
      <c r="E14" t="s">
        <v>1556</v>
      </c>
      <c r="F14">
        <v>115.82</v>
      </c>
      <c r="G14">
        <v>460</v>
      </c>
    </row>
    <row r="15" spans="1:7" x14ac:dyDescent="0.25">
      <c r="A15" t="s">
        <v>1557</v>
      </c>
      <c r="B15" t="s">
        <v>3840</v>
      </c>
      <c r="C15" t="s">
        <v>1546</v>
      </c>
      <c r="D15" t="s">
        <v>3826</v>
      </c>
      <c r="E15" t="s">
        <v>1558</v>
      </c>
      <c r="F15">
        <v>242.23</v>
      </c>
      <c r="G15">
        <v>453</v>
      </c>
    </row>
    <row r="16" spans="1:7" x14ac:dyDescent="0.25">
      <c r="A16" t="s">
        <v>1559</v>
      </c>
      <c r="B16" t="s">
        <v>3841</v>
      </c>
      <c r="C16" t="s">
        <v>1527</v>
      </c>
      <c r="D16" t="s">
        <v>3842</v>
      </c>
      <c r="E16" t="s">
        <v>1560</v>
      </c>
      <c r="F16">
        <v>48.01</v>
      </c>
      <c r="G16">
        <v>439</v>
      </c>
    </row>
    <row r="17" spans="1:7" x14ac:dyDescent="0.25">
      <c r="A17" t="s">
        <v>1561</v>
      </c>
      <c r="B17" t="s">
        <v>3843</v>
      </c>
      <c r="C17" t="s">
        <v>1546</v>
      </c>
      <c r="D17" t="s">
        <v>3844</v>
      </c>
      <c r="E17" t="s">
        <v>1562</v>
      </c>
      <c r="F17">
        <v>465.34</v>
      </c>
      <c r="G17">
        <v>301</v>
      </c>
    </row>
    <row r="18" spans="1:7" x14ac:dyDescent="0.25">
      <c r="A18" t="s">
        <v>1563</v>
      </c>
      <c r="B18" t="s">
        <v>3845</v>
      </c>
      <c r="C18" t="s">
        <v>1541</v>
      </c>
      <c r="D18" t="s">
        <v>3846</v>
      </c>
      <c r="E18" t="s">
        <v>1564</v>
      </c>
      <c r="F18">
        <v>337.42</v>
      </c>
      <c r="G18">
        <v>256</v>
      </c>
    </row>
    <row r="19" spans="1:7" x14ac:dyDescent="0.25">
      <c r="A19" t="s">
        <v>1565</v>
      </c>
      <c r="B19" t="s">
        <v>3847</v>
      </c>
      <c r="C19" t="s">
        <v>1549</v>
      </c>
      <c r="D19" t="s">
        <v>3826</v>
      </c>
      <c r="E19" t="s">
        <v>1566</v>
      </c>
      <c r="F19">
        <v>144.53</v>
      </c>
      <c r="G19">
        <v>367</v>
      </c>
    </row>
    <row r="20" spans="1:7" x14ac:dyDescent="0.25">
      <c r="A20" t="s">
        <v>1567</v>
      </c>
      <c r="B20" t="s">
        <v>3848</v>
      </c>
      <c r="C20" t="s">
        <v>1530</v>
      </c>
      <c r="D20" t="s">
        <v>3824</v>
      </c>
      <c r="E20" t="s">
        <v>1568</v>
      </c>
      <c r="G20">
        <v>343</v>
      </c>
    </row>
    <row r="21" spans="1:7" x14ac:dyDescent="0.25">
      <c r="A21" t="s">
        <v>1569</v>
      </c>
      <c r="B21" t="s">
        <v>3849</v>
      </c>
      <c r="C21" t="s">
        <v>1549</v>
      </c>
      <c r="D21" t="s">
        <v>3850</v>
      </c>
      <c r="E21" t="s">
        <v>1570</v>
      </c>
      <c r="F21">
        <v>21.34</v>
      </c>
      <c r="G21">
        <v>65</v>
      </c>
    </row>
    <row r="22" spans="1:7" x14ac:dyDescent="0.25">
      <c r="A22" t="s">
        <v>1571</v>
      </c>
      <c r="B22" t="s">
        <v>3851</v>
      </c>
      <c r="C22" t="s">
        <v>1549</v>
      </c>
      <c r="D22" t="s">
        <v>3826</v>
      </c>
      <c r="E22" t="s">
        <v>1572</v>
      </c>
      <c r="F22">
        <v>131.51</v>
      </c>
    </row>
    <row r="23" spans="1:7" x14ac:dyDescent="0.25">
      <c r="A23" t="s">
        <v>1573</v>
      </c>
      <c r="B23" t="s">
        <v>3852</v>
      </c>
      <c r="C23" t="s">
        <v>1527</v>
      </c>
      <c r="D23" t="s">
        <v>3853</v>
      </c>
      <c r="E23" t="s">
        <v>1574</v>
      </c>
      <c r="F23">
        <v>123.46</v>
      </c>
      <c r="G23">
        <v>76</v>
      </c>
    </row>
    <row r="24" spans="1:7" x14ac:dyDescent="0.25">
      <c r="A24" t="s">
        <v>1575</v>
      </c>
      <c r="B24" t="s">
        <v>3854</v>
      </c>
      <c r="C24" t="s">
        <v>1549</v>
      </c>
      <c r="D24" t="s">
        <v>3850</v>
      </c>
      <c r="E24" t="s">
        <v>1576</v>
      </c>
      <c r="F24">
        <v>484.62</v>
      </c>
      <c r="G24">
        <v>432</v>
      </c>
    </row>
    <row r="25" spans="1:7" x14ac:dyDescent="0.25">
      <c r="A25" t="s">
        <v>1577</v>
      </c>
      <c r="B25" t="s">
        <v>3855</v>
      </c>
      <c r="C25" t="s">
        <v>1530</v>
      </c>
      <c r="D25" t="s">
        <v>3819</v>
      </c>
      <c r="E25" t="s">
        <v>1578</v>
      </c>
      <c r="G25">
        <v>360</v>
      </c>
    </row>
    <row r="26" spans="1:7" x14ac:dyDescent="0.25">
      <c r="A26" t="s">
        <v>1579</v>
      </c>
      <c r="B26" t="s">
        <v>3856</v>
      </c>
      <c r="C26" t="s">
        <v>1549</v>
      </c>
      <c r="D26" t="s">
        <v>3857</v>
      </c>
      <c r="E26" t="s">
        <v>1580</v>
      </c>
      <c r="F26">
        <v>166.06</v>
      </c>
      <c r="G26">
        <v>340</v>
      </c>
    </row>
    <row r="27" spans="1:7" x14ac:dyDescent="0.25">
      <c r="A27" t="s">
        <v>1581</v>
      </c>
      <c r="B27" t="s">
        <v>3858</v>
      </c>
      <c r="C27" t="s">
        <v>1530</v>
      </c>
      <c r="D27" t="s">
        <v>3826</v>
      </c>
      <c r="E27" t="s">
        <v>1582</v>
      </c>
      <c r="F27">
        <v>174.02</v>
      </c>
      <c r="G27">
        <v>268</v>
      </c>
    </row>
    <row r="28" spans="1:7" x14ac:dyDescent="0.25">
      <c r="A28" t="s">
        <v>1583</v>
      </c>
      <c r="B28" t="s">
        <v>3859</v>
      </c>
      <c r="C28" t="s">
        <v>1546</v>
      </c>
      <c r="D28" t="s">
        <v>3832</v>
      </c>
      <c r="E28" t="s">
        <v>1584</v>
      </c>
      <c r="F28">
        <v>322.41000000000003</v>
      </c>
      <c r="G28">
        <v>213</v>
      </c>
    </row>
    <row r="29" spans="1:7" x14ac:dyDescent="0.25">
      <c r="A29" t="s">
        <v>1585</v>
      </c>
      <c r="B29" t="s">
        <v>3860</v>
      </c>
      <c r="C29" t="s">
        <v>1527</v>
      </c>
      <c r="D29" t="s">
        <v>3842</v>
      </c>
      <c r="E29" t="s">
        <v>1586</v>
      </c>
      <c r="G29">
        <v>378</v>
      </c>
    </row>
    <row r="30" spans="1:7" x14ac:dyDescent="0.25">
      <c r="A30" t="s">
        <v>1587</v>
      </c>
      <c r="B30" t="s">
        <v>3861</v>
      </c>
      <c r="C30" t="s">
        <v>1549</v>
      </c>
      <c r="D30" t="s">
        <v>3826</v>
      </c>
      <c r="E30" t="s">
        <v>1588</v>
      </c>
      <c r="F30">
        <v>38.76</v>
      </c>
      <c r="G30">
        <v>137</v>
      </c>
    </row>
    <row r="31" spans="1:7" x14ac:dyDescent="0.25">
      <c r="A31" t="s">
        <v>1589</v>
      </c>
      <c r="B31" t="s">
        <v>3862</v>
      </c>
      <c r="C31" t="s">
        <v>1527</v>
      </c>
      <c r="D31" t="s">
        <v>3842</v>
      </c>
      <c r="E31" t="s">
        <v>1590</v>
      </c>
      <c r="F31">
        <v>218.48</v>
      </c>
      <c r="G31">
        <v>276</v>
      </c>
    </row>
    <row r="32" spans="1:7" x14ac:dyDescent="0.25">
      <c r="A32" t="s">
        <v>1591</v>
      </c>
      <c r="B32" t="s">
        <v>3863</v>
      </c>
      <c r="C32" t="s">
        <v>1527</v>
      </c>
      <c r="D32" t="s">
        <v>3836</v>
      </c>
      <c r="E32" t="s">
        <v>1592</v>
      </c>
      <c r="F32">
        <v>19.52</v>
      </c>
      <c r="G32">
        <v>57</v>
      </c>
    </row>
    <row r="33" spans="1:7" x14ac:dyDescent="0.25">
      <c r="A33" t="s">
        <v>1593</v>
      </c>
      <c r="B33" t="s">
        <v>3864</v>
      </c>
      <c r="C33" t="s">
        <v>1549</v>
      </c>
      <c r="D33" t="s">
        <v>3865</v>
      </c>
      <c r="E33" t="s">
        <v>1594</v>
      </c>
      <c r="F33">
        <v>204.39</v>
      </c>
      <c r="G33">
        <v>281</v>
      </c>
    </row>
    <row r="34" spans="1:7" x14ac:dyDescent="0.25">
      <c r="A34" t="s">
        <v>1595</v>
      </c>
      <c r="B34" t="s">
        <v>3866</v>
      </c>
      <c r="C34" t="s">
        <v>1541</v>
      </c>
      <c r="D34" t="s">
        <v>3828</v>
      </c>
      <c r="E34" t="s">
        <v>1596</v>
      </c>
      <c r="F34">
        <v>283.83</v>
      </c>
      <c r="G34">
        <v>244</v>
      </c>
    </row>
    <row r="35" spans="1:7" x14ac:dyDescent="0.25">
      <c r="A35" t="s">
        <v>1597</v>
      </c>
      <c r="B35" t="s">
        <v>3867</v>
      </c>
      <c r="C35" t="s">
        <v>1527</v>
      </c>
      <c r="D35" t="s">
        <v>3842</v>
      </c>
      <c r="E35" t="s">
        <v>1598</v>
      </c>
      <c r="F35">
        <v>179.77</v>
      </c>
      <c r="G35">
        <v>305</v>
      </c>
    </row>
    <row r="36" spans="1:7" x14ac:dyDescent="0.25">
      <c r="A36" t="s">
        <v>1599</v>
      </c>
      <c r="B36" t="s">
        <v>3868</v>
      </c>
      <c r="C36" t="s">
        <v>1546</v>
      </c>
      <c r="D36" t="s">
        <v>3817</v>
      </c>
      <c r="E36" t="s">
        <v>1600</v>
      </c>
      <c r="F36">
        <v>419.28</v>
      </c>
      <c r="G36">
        <v>86</v>
      </c>
    </row>
    <row r="37" spans="1:7" x14ac:dyDescent="0.25">
      <c r="A37" t="s">
        <v>1601</v>
      </c>
      <c r="B37" t="s">
        <v>3869</v>
      </c>
      <c r="C37" t="s">
        <v>1527</v>
      </c>
      <c r="D37" t="s">
        <v>3830</v>
      </c>
      <c r="E37" t="s">
        <v>1602</v>
      </c>
      <c r="F37">
        <v>382.22</v>
      </c>
      <c r="G37">
        <v>329</v>
      </c>
    </row>
    <row r="38" spans="1:7" x14ac:dyDescent="0.25">
      <c r="A38" t="s">
        <v>1603</v>
      </c>
      <c r="B38" t="s">
        <v>3870</v>
      </c>
      <c r="C38" t="s">
        <v>1530</v>
      </c>
      <c r="D38" t="s">
        <v>3819</v>
      </c>
      <c r="E38" t="s">
        <v>1604</v>
      </c>
      <c r="F38">
        <v>223.43</v>
      </c>
      <c r="G38">
        <v>154</v>
      </c>
    </row>
    <row r="39" spans="1:7" x14ac:dyDescent="0.25">
      <c r="A39" t="s">
        <v>1605</v>
      </c>
      <c r="B39" t="s">
        <v>3871</v>
      </c>
      <c r="C39" t="s">
        <v>1530</v>
      </c>
      <c r="D39" t="s">
        <v>3872</v>
      </c>
      <c r="E39" t="s">
        <v>1606</v>
      </c>
      <c r="F39">
        <v>353.47</v>
      </c>
      <c r="G39">
        <v>214</v>
      </c>
    </row>
    <row r="40" spans="1:7" x14ac:dyDescent="0.25">
      <c r="A40" t="s">
        <v>1607</v>
      </c>
      <c r="B40" t="s">
        <v>3873</v>
      </c>
      <c r="C40" t="s">
        <v>1549</v>
      </c>
      <c r="D40" t="s">
        <v>3857</v>
      </c>
      <c r="E40" t="s">
        <v>1608</v>
      </c>
      <c r="F40">
        <v>135.61000000000001</v>
      </c>
      <c r="G40">
        <v>394</v>
      </c>
    </row>
    <row r="41" spans="1:7" x14ac:dyDescent="0.25">
      <c r="A41" t="s">
        <v>1609</v>
      </c>
      <c r="B41" t="s">
        <v>3874</v>
      </c>
      <c r="C41" t="s">
        <v>1546</v>
      </c>
      <c r="D41" t="s">
        <v>3875</v>
      </c>
      <c r="E41" t="s">
        <v>1610</v>
      </c>
      <c r="F41">
        <v>326.06</v>
      </c>
      <c r="G41">
        <v>301</v>
      </c>
    </row>
    <row r="42" spans="1:7" x14ac:dyDescent="0.25">
      <c r="A42" t="s">
        <v>1611</v>
      </c>
      <c r="B42" t="s">
        <v>3876</v>
      </c>
      <c r="C42" t="s">
        <v>1546</v>
      </c>
      <c r="D42" t="s">
        <v>3832</v>
      </c>
      <c r="E42" t="s">
        <v>1612</v>
      </c>
      <c r="F42">
        <v>38.520000000000003</v>
      </c>
      <c r="G42">
        <v>378</v>
      </c>
    </row>
    <row r="43" spans="1:7" x14ac:dyDescent="0.25">
      <c r="A43" t="s">
        <v>1613</v>
      </c>
      <c r="B43" t="s">
        <v>3877</v>
      </c>
      <c r="C43" t="s">
        <v>1549</v>
      </c>
      <c r="D43" t="s">
        <v>3834</v>
      </c>
      <c r="E43" t="s">
        <v>1614</v>
      </c>
      <c r="F43">
        <v>313.26</v>
      </c>
      <c r="G43">
        <v>369</v>
      </c>
    </row>
    <row r="44" spans="1:7" x14ac:dyDescent="0.25">
      <c r="A44" t="s">
        <v>1615</v>
      </c>
      <c r="B44" t="s">
        <v>3878</v>
      </c>
      <c r="C44" t="s">
        <v>1546</v>
      </c>
      <c r="D44" t="s">
        <v>3826</v>
      </c>
      <c r="E44" t="s">
        <v>1616</v>
      </c>
      <c r="F44">
        <v>450.71</v>
      </c>
      <c r="G44">
        <v>389</v>
      </c>
    </row>
    <row r="45" spans="1:7" x14ac:dyDescent="0.25">
      <c r="A45" t="s">
        <v>1617</v>
      </c>
      <c r="B45" t="s">
        <v>3879</v>
      </c>
      <c r="C45" t="s">
        <v>1546</v>
      </c>
      <c r="D45" t="s">
        <v>3817</v>
      </c>
      <c r="E45" t="s">
        <v>1618</v>
      </c>
      <c r="F45">
        <v>253.33</v>
      </c>
      <c r="G45">
        <v>266</v>
      </c>
    </row>
    <row r="46" spans="1:7" x14ac:dyDescent="0.25">
      <c r="A46" t="s">
        <v>1619</v>
      </c>
      <c r="B46" t="s">
        <v>3880</v>
      </c>
      <c r="C46" t="s">
        <v>1549</v>
      </c>
      <c r="D46" t="s">
        <v>3834</v>
      </c>
      <c r="E46" t="s">
        <v>1620</v>
      </c>
      <c r="F46">
        <v>167.12</v>
      </c>
      <c r="G46">
        <v>316</v>
      </c>
    </row>
    <row r="47" spans="1:7" x14ac:dyDescent="0.25">
      <c r="A47" t="s">
        <v>1621</v>
      </c>
      <c r="B47" t="s">
        <v>3881</v>
      </c>
      <c r="C47" t="s">
        <v>1549</v>
      </c>
      <c r="D47" t="s">
        <v>3865</v>
      </c>
      <c r="E47" t="s">
        <v>1622</v>
      </c>
      <c r="F47">
        <v>318.91000000000003</v>
      </c>
      <c r="G47">
        <v>114</v>
      </c>
    </row>
    <row r="48" spans="1:7" x14ac:dyDescent="0.25">
      <c r="A48" t="s">
        <v>1623</v>
      </c>
      <c r="B48" t="s">
        <v>3882</v>
      </c>
      <c r="C48" t="s">
        <v>1530</v>
      </c>
      <c r="D48" t="s">
        <v>3821</v>
      </c>
      <c r="E48" t="s">
        <v>1624</v>
      </c>
      <c r="F48">
        <v>167.34</v>
      </c>
      <c r="G48">
        <v>296</v>
      </c>
    </row>
    <row r="49" spans="1:7" x14ac:dyDescent="0.25">
      <c r="A49" t="s">
        <v>1625</v>
      </c>
      <c r="B49" t="s">
        <v>3883</v>
      </c>
      <c r="C49" t="s">
        <v>1541</v>
      </c>
      <c r="D49" t="s">
        <v>3884</v>
      </c>
      <c r="E49" t="s">
        <v>1626</v>
      </c>
      <c r="G49">
        <v>431</v>
      </c>
    </row>
    <row r="50" spans="1:7" x14ac:dyDescent="0.25">
      <c r="A50" t="s">
        <v>1627</v>
      </c>
      <c r="B50" t="s">
        <v>3885</v>
      </c>
      <c r="C50" t="s">
        <v>1546</v>
      </c>
      <c r="D50" t="s">
        <v>3826</v>
      </c>
      <c r="E50" t="s">
        <v>1628</v>
      </c>
      <c r="F50">
        <v>177.98</v>
      </c>
      <c r="G50">
        <v>103</v>
      </c>
    </row>
    <row r="51" spans="1:7" x14ac:dyDescent="0.25">
      <c r="A51" t="s">
        <v>1629</v>
      </c>
      <c r="B51" t="s">
        <v>3886</v>
      </c>
      <c r="C51" t="s">
        <v>1541</v>
      </c>
      <c r="D51" t="s">
        <v>3887</v>
      </c>
      <c r="E51" t="s">
        <v>1630</v>
      </c>
      <c r="F51">
        <v>43.29</v>
      </c>
      <c r="G51">
        <v>267</v>
      </c>
    </row>
    <row r="52" spans="1:7" x14ac:dyDescent="0.25">
      <c r="A52" t="s">
        <v>1631</v>
      </c>
      <c r="B52" t="s">
        <v>3888</v>
      </c>
      <c r="C52" t="s">
        <v>1549</v>
      </c>
      <c r="D52" t="s">
        <v>3834</v>
      </c>
      <c r="E52" t="s">
        <v>1632</v>
      </c>
      <c r="F52">
        <v>190.29</v>
      </c>
      <c r="G52">
        <v>260</v>
      </c>
    </row>
    <row r="53" spans="1:7" x14ac:dyDescent="0.25">
      <c r="A53" t="s">
        <v>1633</v>
      </c>
      <c r="B53" t="s">
        <v>3889</v>
      </c>
      <c r="C53" t="s">
        <v>1546</v>
      </c>
      <c r="D53" t="s">
        <v>3826</v>
      </c>
      <c r="E53" t="s">
        <v>1634</v>
      </c>
      <c r="F53">
        <v>88.49</v>
      </c>
      <c r="G53">
        <v>246</v>
      </c>
    </row>
    <row r="54" spans="1:7" x14ac:dyDescent="0.25">
      <c r="A54" t="s">
        <v>1635</v>
      </c>
      <c r="B54" t="s">
        <v>3890</v>
      </c>
      <c r="C54" t="s">
        <v>1549</v>
      </c>
      <c r="D54" t="s">
        <v>3865</v>
      </c>
      <c r="E54" t="s">
        <v>1636</v>
      </c>
      <c r="F54">
        <v>212.26</v>
      </c>
      <c r="G54">
        <v>82</v>
      </c>
    </row>
    <row r="55" spans="1:7" x14ac:dyDescent="0.25">
      <c r="A55" t="s">
        <v>1637</v>
      </c>
      <c r="B55" t="s">
        <v>3891</v>
      </c>
      <c r="C55" t="s">
        <v>1530</v>
      </c>
      <c r="D55" t="s">
        <v>3824</v>
      </c>
      <c r="E55" t="s">
        <v>1638</v>
      </c>
      <c r="F55">
        <v>386.56</v>
      </c>
      <c r="G55">
        <v>125</v>
      </c>
    </row>
    <row r="56" spans="1:7" x14ac:dyDescent="0.25">
      <c r="A56" t="s">
        <v>1639</v>
      </c>
      <c r="B56" t="s">
        <v>3892</v>
      </c>
      <c r="C56" t="s">
        <v>1549</v>
      </c>
      <c r="D56" t="s">
        <v>3826</v>
      </c>
      <c r="E56" t="s">
        <v>1640</v>
      </c>
      <c r="F56">
        <v>434.84</v>
      </c>
      <c r="G56">
        <v>185</v>
      </c>
    </row>
    <row r="57" spans="1:7" x14ac:dyDescent="0.25">
      <c r="A57" t="s">
        <v>1641</v>
      </c>
      <c r="B57" t="s">
        <v>3893</v>
      </c>
      <c r="C57" t="s">
        <v>1527</v>
      </c>
      <c r="D57" t="s">
        <v>3842</v>
      </c>
      <c r="E57" t="s">
        <v>1642</v>
      </c>
      <c r="F57">
        <v>81.75</v>
      </c>
    </row>
    <row r="58" spans="1:7" x14ac:dyDescent="0.25">
      <c r="A58" t="s">
        <v>1643</v>
      </c>
      <c r="B58" t="s">
        <v>3894</v>
      </c>
      <c r="C58" t="s">
        <v>1527</v>
      </c>
      <c r="D58" t="s">
        <v>3842</v>
      </c>
      <c r="E58" t="s">
        <v>1644</v>
      </c>
      <c r="F58">
        <v>461.47</v>
      </c>
      <c r="G58">
        <v>190</v>
      </c>
    </row>
    <row r="59" spans="1:7" x14ac:dyDescent="0.25">
      <c r="A59" t="s">
        <v>1645</v>
      </c>
      <c r="B59" t="s">
        <v>3895</v>
      </c>
      <c r="C59" t="s">
        <v>1549</v>
      </c>
      <c r="D59" t="s">
        <v>3834</v>
      </c>
      <c r="E59" t="s">
        <v>1646</v>
      </c>
      <c r="F59">
        <v>30.62</v>
      </c>
      <c r="G59">
        <v>138</v>
      </c>
    </row>
    <row r="60" spans="1:7" x14ac:dyDescent="0.25">
      <c r="A60" t="s">
        <v>1647</v>
      </c>
      <c r="B60" t="s">
        <v>3896</v>
      </c>
      <c r="C60" t="s">
        <v>1530</v>
      </c>
      <c r="D60" t="s">
        <v>3826</v>
      </c>
      <c r="E60" t="s">
        <v>1648</v>
      </c>
      <c r="F60">
        <v>113.83</v>
      </c>
      <c r="G60">
        <v>485</v>
      </c>
    </row>
    <row r="61" spans="1:7" x14ac:dyDescent="0.25">
      <c r="A61" t="s">
        <v>1649</v>
      </c>
      <c r="B61" t="s">
        <v>3897</v>
      </c>
      <c r="C61" t="s">
        <v>1541</v>
      </c>
      <c r="D61" t="s">
        <v>3839</v>
      </c>
      <c r="E61" t="s">
        <v>1650</v>
      </c>
      <c r="F61">
        <v>17.309999999999999</v>
      </c>
      <c r="G61">
        <v>399</v>
      </c>
    </row>
    <row r="62" spans="1:7" x14ac:dyDescent="0.25">
      <c r="A62" t="s">
        <v>1651</v>
      </c>
      <c r="B62" t="s">
        <v>3898</v>
      </c>
      <c r="C62" t="s">
        <v>1541</v>
      </c>
      <c r="D62" t="s">
        <v>3887</v>
      </c>
      <c r="E62" t="s">
        <v>1652</v>
      </c>
      <c r="F62">
        <v>482.75</v>
      </c>
      <c r="G62">
        <v>444</v>
      </c>
    </row>
    <row r="63" spans="1:7" x14ac:dyDescent="0.25">
      <c r="A63" t="s">
        <v>1653</v>
      </c>
      <c r="B63" t="s">
        <v>3899</v>
      </c>
      <c r="C63" t="s">
        <v>1549</v>
      </c>
      <c r="D63" t="s">
        <v>3850</v>
      </c>
      <c r="E63" t="s">
        <v>1654</v>
      </c>
      <c r="F63">
        <v>103.45</v>
      </c>
      <c r="G63">
        <v>465</v>
      </c>
    </row>
    <row r="64" spans="1:7" x14ac:dyDescent="0.25">
      <c r="A64" t="s">
        <v>1655</v>
      </c>
      <c r="B64" t="s">
        <v>3900</v>
      </c>
      <c r="C64" t="s">
        <v>1546</v>
      </c>
      <c r="D64" t="s">
        <v>3817</v>
      </c>
      <c r="E64" t="s">
        <v>1656</v>
      </c>
      <c r="F64">
        <v>86.42</v>
      </c>
      <c r="G64">
        <v>222</v>
      </c>
    </row>
    <row r="65" spans="1:7" x14ac:dyDescent="0.25">
      <c r="A65" t="s">
        <v>1657</v>
      </c>
      <c r="B65" t="s">
        <v>3901</v>
      </c>
      <c r="C65" t="s">
        <v>1541</v>
      </c>
      <c r="D65" t="s">
        <v>3828</v>
      </c>
      <c r="E65" t="s">
        <v>1658</v>
      </c>
      <c r="F65">
        <v>266.86</v>
      </c>
      <c r="G65">
        <v>458</v>
      </c>
    </row>
    <row r="66" spans="1:7" x14ac:dyDescent="0.25">
      <c r="A66" t="s">
        <v>1659</v>
      </c>
      <c r="B66" t="s">
        <v>3902</v>
      </c>
      <c r="C66" t="s">
        <v>1541</v>
      </c>
      <c r="D66" t="s">
        <v>3884</v>
      </c>
      <c r="E66" t="s">
        <v>1660</v>
      </c>
      <c r="F66">
        <v>299.11</v>
      </c>
      <c r="G66">
        <v>118</v>
      </c>
    </row>
    <row r="67" spans="1:7" x14ac:dyDescent="0.25">
      <c r="A67" t="s">
        <v>1661</v>
      </c>
      <c r="B67" t="s">
        <v>3903</v>
      </c>
      <c r="C67" t="s">
        <v>1549</v>
      </c>
      <c r="D67" t="s">
        <v>3834</v>
      </c>
      <c r="E67" t="s">
        <v>1662</v>
      </c>
      <c r="F67">
        <v>240.63</v>
      </c>
      <c r="G67">
        <v>423</v>
      </c>
    </row>
    <row r="68" spans="1:7" x14ac:dyDescent="0.25">
      <c r="A68" t="s">
        <v>1663</v>
      </c>
      <c r="B68" t="s">
        <v>3904</v>
      </c>
      <c r="C68" t="s">
        <v>1541</v>
      </c>
      <c r="D68" t="s">
        <v>3839</v>
      </c>
      <c r="E68" t="s">
        <v>1664</v>
      </c>
      <c r="F68">
        <v>340.39</v>
      </c>
      <c r="G68">
        <v>177</v>
      </c>
    </row>
    <row r="69" spans="1:7" x14ac:dyDescent="0.25">
      <c r="A69" t="s">
        <v>1665</v>
      </c>
      <c r="B69" t="s">
        <v>3905</v>
      </c>
      <c r="C69" t="s">
        <v>1546</v>
      </c>
      <c r="D69" t="s">
        <v>3826</v>
      </c>
      <c r="E69" t="s">
        <v>1666</v>
      </c>
      <c r="F69">
        <v>349.17</v>
      </c>
      <c r="G69">
        <v>476</v>
      </c>
    </row>
    <row r="70" spans="1:7" x14ac:dyDescent="0.25">
      <c r="A70" t="s">
        <v>1667</v>
      </c>
      <c r="B70" t="s">
        <v>3906</v>
      </c>
      <c r="C70" t="s">
        <v>1527</v>
      </c>
      <c r="D70" t="s">
        <v>3907</v>
      </c>
      <c r="E70" t="s">
        <v>1668</v>
      </c>
      <c r="F70">
        <v>243.7</v>
      </c>
      <c r="G70">
        <v>130</v>
      </c>
    </row>
    <row r="71" spans="1:7" x14ac:dyDescent="0.25">
      <c r="A71" t="s">
        <v>1669</v>
      </c>
      <c r="B71" t="s">
        <v>3908</v>
      </c>
      <c r="C71" t="s">
        <v>1530</v>
      </c>
      <c r="D71" t="s">
        <v>3824</v>
      </c>
      <c r="E71" t="s">
        <v>1670</v>
      </c>
      <c r="F71">
        <v>218.22</v>
      </c>
      <c r="G71">
        <v>224</v>
      </c>
    </row>
    <row r="72" spans="1:7" x14ac:dyDescent="0.25">
      <c r="A72" t="s">
        <v>1671</v>
      </c>
      <c r="B72" t="s">
        <v>3909</v>
      </c>
      <c r="C72" t="s">
        <v>1527</v>
      </c>
      <c r="D72" t="s">
        <v>3853</v>
      </c>
      <c r="E72" t="s">
        <v>1672</v>
      </c>
      <c r="F72">
        <v>138.05000000000001</v>
      </c>
      <c r="G72">
        <v>89</v>
      </c>
    </row>
    <row r="73" spans="1:7" x14ac:dyDescent="0.25">
      <c r="A73" t="s">
        <v>1673</v>
      </c>
      <c r="B73" t="s">
        <v>3910</v>
      </c>
      <c r="C73" t="s">
        <v>1541</v>
      </c>
      <c r="D73" t="s">
        <v>3839</v>
      </c>
      <c r="E73" t="s">
        <v>1674</v>
      </c>
      <c r="F73">
        <v>214.32</v>
      </c>
      <c r="G73">
        <v>383</v>
      </c>
    </row>
    <row r="74" spans="1:7" x14ac:dyDescent="0.25">
      <c r="A74" t="s">
        <v>1675</v>
      </c>
      <c r="B74" t="s">
        <v>3911</v>
      </c>
      <c r="C74" t="s">
        <v>1549</v>
      </c>
      <c r="D74" t="s">
        <v>3834</v>
      </c>
      <c r="E74" t="s">
        <v>1676</v>
      </c>
      <c r="F74">
        <v>477.61</v>
      </c>
      <c r="G74">
        <v>300</v>
      </c>
    </row>
    <row r="75" spans="1:7" x14ac:dyDescent="0.25">
      <c r="A75" t="s">
        <v>1677</v>
      </c>
      <c r="B75" t="s">
        <v>3912</v>
      </c>
      <c r="C75" t="s">
        <v>1549</v>
      </c>
      <c r="D75" t="s">
        <v>3865</v>
      </c>
      <c r="E75" t="s">
        <v>1678</v>
      </c>
      <c r="F75">
        <v>107.06</v>
      </c>
      <c r="G75">
        <v>359</v>
      </c>
    </row>
    <row r="76" spans="1:7" x14ac:dyDescent="0.25">
      <c r="A76" t="s">
        <v>1679</v>
      </c>
      <c r="B76" t="s">
        <v>3913</v>
      </c>
      <c r="C76" t="s">
        <v>1546</v>
      </c>
      <c r="D76" t="s">
        <v>3832</v>
      </c>
      <c r="E76" t="s">
        <v>1680</v>
      </c>
      <c r="F76">
        <v>403.71</v>
      </c>
      <c r="G76">
        <v>159</v>
      </c>
    </row>
    <row r="77" spans="1:7" x14ac:dyDescent="0.25">
      <c r="A77" t="s">
        <v>1681</v>
      </c>
      <c r="B77" t="s">
        <v>3914</v>
      </c>
      <c r="C77" t="s">
        <v>1530</v>
      </c>
      <c r="D77" t="s">
        <v>3872</v>
      </c>
      <c r="E77" t="s">
        <v>1682</v>
      </c>
      <c r="F77">
        <v>158.13999999999999</v>
      </c>
      <c r="G77">
        <v>82</v>
      </c>
    </row>
    <row r="78" spans="1:7" x14ac:dyDescent="0.25">
      <c r="A78" t="s">
        <v>1683</v>
      </c>
      <c r="B78" t="s">
        <v>3915</v>
      </c>
      <c r="C78" t="s">
        <v>1546</v>
      </c>
      <c r="D78" t="s">
        <v>3817</v>
      </c>
      <c r="E78" t="s">
        <v>1684</v>
      </c>
      <c r="F78">
        <v>392.89</v>
      </c>
      <c r="G78">
        <v>320</v>
      </c>
    </row>
    <row r="79" spans="1:7" x14ac:dyDescent="0.25">
      <c r="A79" t="s">
        <v>1685</v>
      </c>
      <c r="B79" t="s">
        <v>3916</v>
      </c>
      <c r="C79" t="s">
        <v>1546</v>
      </c>
      <c r="D79" t="s">
        <v>3844</v>
      </c>
      <c r="E79" t="s">
        <v>1686</v>
      </c>
      <c r="F79">
        <v>480.9</v>
      </c>
      <c r="G79">
        <v>104</v>
      </c>
    </row>
    <row r="80" spans="1:7" x14ac:dyDescent="0.25">
      <c r="A80" t="s">
        <v>1687</v>
      </c>
      <c r="B80" t="s">
        <v>3917</v>
      </c>
      <c r="C80" t="s">
        <v>1527</v>
      </c>
      <c r="D80" t="s">
        <v>3842</v>
      </c>
      <c r="E80" t="s">
        <v>1688</v>
      </c>
      <c r="F80">
        <v>325.26</v>
      </c>
      <c r="G80">
        <v>400</v>
      </c>
    </row>
    <row r="81" spans="1:7" x14ac:dyDescent="0.25">
      <c r="A81" t="s">
        <v>1689</v>
      </c>
      <c r="B81" t="s">
        <v>3918</v>
      </c>
      <c r="C81" t="s">
        <v>1527</v>
      </c>
      <c r="D81" t="s">
        <v>3830</v>
      </c>
      <c r="E81" t="s">
        <v>1690</v>
      </c>
      <c r="F81">
        <v>228.53</v>
      </c>
      <c r="G81">
        <v>469</v>
      </c>
    </row>
    <row r="82" spans="1:7" x14ac:dyDescent="0.25">
      <c r="A82" t="s">
        <v>1691</v>
      </c>
      <c r="B82" t="s">
        <v>3919</v>
      </c>
      <c r="C82" t="s">
        <v>1527</v>
      </c>
      <c r="D82" t="s">
        <v>3836</v>
      </c>
      <c r="E82" t="s">
        <v>1692</v>
      </c>
      <c r="F82">
        <v>143.43</v>
      </c>
      <c r="G82">
        <v>58</v>
      </c>
    </row>
    <row r="83" spans="1:7" x14ac:dyDescent="0.25">
      <c r="A83" t="s">
        <v>1693</v>
      </c>
      <c r="B83" t="s">
        <v>3920</v>
      </c>
      <c r="C83" t="s">
        <v>1549</v>
      </c>
      <c r="D83" t="s">
        <v>3850</v>
      </c>
      <c r="E83" t="s">
        <v>1694</v>
      </c>
      <c r="F83">
        <v>285.54000000000002</v>
      </c>
      <c r="G83">
        <v>358</v>
      </c>
    </row>
    <row r="84" spans="1:7" x14ac:dyDescent="0.25">
      <c r="A84" t="s">
        <v>1695</v>
      </c>
      <c r="B84" t="s">
        <v>3921</v>
      </c>
      <c r="C84" t="s">
        <v>1549</v>
      </c>
      <c r="D84" t="s">
        <v>3834</v>
      </c>
      <c r="E84" t="s">
        <v>1696</v>
      </c>
      <c r="F84">
        <v>152.91999999999999</v>
      </c>
      <c r="G84">
        <v>281</v>
      </c>
    </row>
    <row r="85" spans="1:7" x14ac:dyDescent="0.25">
      <c r="A85" t="s">
        <v>1697</v>
      </c>
      <c r="B85" t="s">
        <v>3922</v>
      </c>
      <c r="C85" t="s">
        <v>1541</v>
      </c>
      <c r="D85" t="s">
        <v>3828</v>
      </c>
      <c r="E85" t="s">
        <v>1698</v>
      </c>
      <c r="G85">
        <v>159</v>
      </c>
    </row>
    <row r="86" spans="1:7" x14ac:dyDescent="0.25">
      <c r="A86" t="s">
        <v>1699</v>
      </c>
      <c r="B86" t="s">
        <v>3923</v>
      </c>
      <c r="C86" t="s">
        <v>1527</v>
      </c>
      <c r="D86" t="s">
        <v>3907</v>
      </c>
      <c r="E86" t="s">
        <v>1700</v>
      </c>
      <c r="F86">
        <v>388.46</v>
      </c>
      <c r="G86">
        <v>208</v>
      </c>
    </row>
    <row r="87" spans="1:7" x14ac:dyDescent="0.25">
      <c r="A87" t="s">
        <v>1701</v>
      </c>
      <c r="B87" t="s">
        <v>3924</v>
      </c>
      <c r="C87" t="s">
        <v>1530</v>
      </c>
      <c r="D87" t="s">
        <v>3826</v>
      </c>
      <c r="E87" t="s">
        <v>1702</v>
      </c>
      <c r="F87">
        <v>119.57</v>
      </c>
      <c r="G87">
        <v>210</v>
      </c>
    </row>
    <row r="88" spans="1:7" x14ac:dyDescent="0.25">
      <c r="A88" t="s">
        <v>1703</v>
      </c>
      <c r="B88" t="s">
        <v>3925</v>
      </c>
      <c r="C88" t="s">
        <v>1527</v>
      </c>
      <c r="D88" t="s">
        <v>3836</v>
      </c>
      <c r="E88" t="s">
        <v>1704</v>
      </c>
      <c r="F88">
        <v>176.07</v>
      </c>
      <c r="G88">
        <v>82</v>
      </c>
    </row>
    <row r="89" spans="1:7" x14ac:dyDescent="0.25">
      <c r="A89" t="s">
        <v>1705</v>
      </c>
      <c r="B89" t="s">
        <v>3926</v>
      </c>
      <c r="C89" t="s">
        <v>1527</v>
      </c>
      <c r="D89" t="s">
        <v>3830</v>
      </c>
      <c r="E89" t="s">
        <v>1706</v>
      </c>
      <c r="F89">
        <v>371.38</v>
      </c>
      <c r="G89">
        <v>220</v>
      </c>
    </row>
    <row r="90" spans="1:7" x14ac:dyDescent="0.25">
      <c r="A90" t="s">
        <v>1707</v>
      </c>
      <c r="B90" t="s">
        <v>3927</v>
      </c>
      <c r="C90" t="s">
        <v>1549</v>
      </c>
      <c r="D90" t="s">
        <v>3826</v>
      </c>
      <c r="E90" t="s">
        <v>1708</v>
      </c>
      <c r="F90">
        <v>131.24</v>
      </c>
      <c r="G90">
        <v>232</v>
      </c>
    </row>
    <row r="91" spans="1:7" x14ac:dyDescent="0.25">
      <c r="A91" t="s">
        <v>1709</v>
      </c>
      <c r="B91" t="s">
        <v>3928</v>
      </c>
      <c r="C91" t="s">
        <v>1541</v>
      </c>
      <c r="D91" t="s">
        <v>3884</v>
      </c>
      <c r="E91" t="s">
        <v>1710</v>
      </c>
      <c r="F91">
        <v>183.04</v>
      </c>
      <c r="G91">
        <v>457</v>
      </c>
    </row>
    <row r="92" spans="1:7" x14ac:dyDescent="0.25">
      <c r="A92" t="s">
        <v>1711</v>
      </c>
      <c r="B92" t="s">
        <v>3929</v>
      </c>
      <c r="C92" t="s">
        <v>1546</v>
      </c>
      <c r="D92" t="s">
        <v>3826</v>
      </c>
      <c r="E92" t="s">
        <v>1712</v>
      </c>
      <c r="F92">
        <v>340.14</v>
      </c>
      <c r="G92">
        <v>361</v>
      </c>
    </row>
    <row r="93" spans="1:7" x14ac:dyDescent="0.25">
      <c r="A93" t="s">
        <v>1713</v>
      </c>
      <c r="B93" t="s">
        <v>3930</v>
      </c>
      <c r="C93" t="s">
        <v>1530</v>
      </c>
      <c r="D93" t="s">
        <v>3872</v>
      </c>
      <c r="E93" t="s">
        <v>1714</v>
      </c>
      <c r="F93">
        <v>438.25</v>
      </c>
      <c r="G93">
        <v>496</v>
      </c>
    </row>
    <row r="94" spans="1:7" x14ac:dyDescent="0.25">
      <c r="A94" t="s">
        <v>1715</v>
      </c>
      <c r="B94" t="s">
        <v>3931</v>
      </c>
      <c r="C94" t="s">
        <v>1527</v>
      </c>
      <c r="D94" t="s">
        <v>3844</v>
      </c>
      <c r="E94" t="s">
        <v>1716</v>
      </c>
      <c r="F94">
        <v>447.43</v>
      </c>
      <c r="G94">
        <v>191</v>
      </c>
    </row>
    <row r="95" spans="1:7" x14ac:dyDescent="0.25">
      <c r="A95" t="s">
        <v>1717</v>
      </c>
      <c r="B95" t="s">
        <v>3932</v>
      </c>
      <c r="C95" t="s">
        <v>1546</v>
      </c>
      <c r="D95" t="s">
        <v>3817</v>
      </c>
      <c r="E95" t="s">
        <v>1718</v>
      </c>
      <c r="F95">
        <v>377.52</v>
      </c>
      <c r="G95">
        <v>485</v>
      </c>
    </row>
    <row r="96" spans="1:7" x14ac:dyDescent="0.25">
      <c r="A96" t="s">
        <v>1719</v>
      </c>
      <c r="B96" t="s">
        <v>3933</v>
      </c>
      <c r="C96" t="s">
        <v>1541</v>
      </c>
      <c r="D96" t="s">
        <v>3828</v>
      </c>
      <c r="E96" t="s">
        <v>1720</v>
      </c>
      <c r="F96">
        <v>358.47</v>
      </c>
      <c r="G96">
        <v>213</v>
      </c>
    </row>
    <row r="97" spans="1:7" x14ac:dyDescent="0.25">
      <c r="A97" t="s">
        <v>1721</v>
      </c>
      <c r="B97" t="s">
        <v>3934</v>
      </c>
      <c r="C97" t="s">
        <v>1549</v>
      </c>
      <c r="D97" t="s">
        <v>3826</v>
      </c>
      <c r="E97" t="s">
        <v>1722</v>
      </c>
      <c r="F97">
        <v>60.65</v>
      </c>
      <c r="G97">
        <v>75</v>
      </c>
    </row>
    <row r="98" spans="1:7" x14ac:dyDescent="0.25">
      <c r="A98" t="s">
        <v>1723</v>
      </c>
      <c r="B98" t="s">
        <v>3935</v>
      </c>
      <c r="C98" t="s">
        <v>1530</v>
      </c>
      <c r="D98" t="s">
        <v>3821</v>
      </c>
      <c r="E98" t="s">
        <v>1724</v>
      </c>
      <c r="F98">
        <v>358.47</v>
      </c>
      <c r="G98">
        <v>143</v>
      </c>
    </row>
    <row r="99" spans="1:7" x14ac:dyDescent="0.25">
      <c r="A99" t="s">
        <v>1725</v>
      </c>
      <c r="B99" t="s">
        <v>3936</v>
      </c>
      <c r="C99" t="s">
        <v>1549</v>
      </c>
      <c r="D99" t="s">
        <v>3865</v>
      </c>
      <c r="E99" t="s">
        <v>1726</v>
      </c>
      <c r="F99">
        <v>245.98</v>
      </c>
      <c r="G99">
        <v>471</v>
      </c>
    </row>
    <row r="100" spans="1:7" x14ac:dyDescent="0.25">
      <c r="A100" t="s">
        <v>1727</v>
      </c>
      <c r="B100" t="s">
        <v>3937</v>
      </c>
      <c r="C100" t="s">
        <v>1546</v>
      </c>
      <c r="D100" t="s">
        <v>3832</v>
      </c>
      <c r="E100" t="s">
        <v>1728</v>
      </c>
      <c r="F100">
        <v>431.67</v>
      </c>
      <c r="G100">
        <v>73</v>
      </c>
    </row>
    <row r="101" spans="1:7" x14ac:dyDescent="0.25">
      <c r="A101" t="s">
        <v>1729</v>
      </c>
      <c r="B101" t="s">
        <v>3938</v>
      </c>
      <c r="C101" t="s">
        <v>1527</v>
      </c>
      <c r="D101" t="s">
        <v>3836</v>
      </c>
      <c r="E101" t="s">
        <v>1730</v>
      </c>
      <c r="F101">
        <v>201.41</v>
      </c>
      <c r="G101">
        <v>146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0866F-C4C4-48D9-8417-4C9639E93DF9}">
  <dimension ref="A1:E21"/>
  <sheetViews>
    <sheetView workbookViewId="0">
      <selection activeCell="C10" sqref="C10"/>
    </sheetView>
  </sheetViews>
  <sheetFormatPr defaultRowHeight="15" x14ac:dyDescent="0.25"/>
  <cols>
    <col min="1" max="1" width="10.7109375" customWidth="1"/>
    <col min="2" max="2" width="23.28515625" customWidth="1"/>
    <col min="3" max="3" width="17.5703125" customWidth="1"/>
    <col min="4" max="4" width="19.7109375" customWidth="1"/>
    <col min="5" max="5" width="13.140625" customWidth="1"/>
  </cols>
  <sheetData>
    <row r="1" spans="1:5" x14ac:dyDescent="0.25">
      <c r="A1" s="3" t="s">
        <v>1731</v>
      </c>
      <c r="B1" s="3" t="s">
        <v>1732</v>
      </c>
      <c r="C1" s="3" t="s">
        <v>1733</v>
      </c>
      <c r="D1" s="3" t="s">
        <v>4</v>
      </c>
      <c r="E1" s="3" t="s">
        <v>1734</v>
      </c>
    </row>
    <row r="2" spans="1:5" x14ac:dyDescent="0.25">
      <c r="A2" t="s">
        <v>1735</v>
      </c>
      <c r="B2" t="s">
        <v>1736</v>
      </c>
      <c r="C2" t="s">
        <v>1737</v>
      </c>
      <c r="D2" t="s">
        <v>1738</v>
      </c>
      <c r="E2" t="s">
        <v>1739</v>
      </c>
    </row>
    <row r="3" spans="1:5" x14ac:dyDescent="0.25">
      <c r="A3" t="s">
        <v>1740</v>
      </c>
      <c r="B3" t="s">
        <v>1741</v>
      </c>
      <c r="C3" t="s">
        <v>1742</v>
      </c>
      <c r="D3" t="s">
        <v>1743</v>
      </c>
      <c r="E3" t="s">
        <v>1739</v>
      </c>
    </row>
    <row r="4" spans="1:5" x14ac:dyDescent="0.25">
      <c r="A4" t="s">
        <v>1744</v>
      </c>
      <c r="B4" t="s">
        <v>1745</v>
      </c>
      <c r="C4" t="s">
        <v>1746</v>
      </c>
      <c r="D4" t="s">
        <v>1747</v>
      </c>
      <c r="E4" t="s">
        <v>1748</v>
      </c>
    </row>
    <row r="5" spans="1:5" x14ac:dyDescent="0.25">
      <c r="A5" t="s">
        <v>1749</v>
      </c>
      <c r="B5" t="s">
        <v>1750</v>
      </c>
      <c r="C5" t="s">
        <v>1742</v>
      </c>
      <c r="D5" t="s">
        <v>1751</v>
      </c>
      <c r="E5" t="s">
        <v>1748</v>
      </c>
    </row>
    <row r="6" spans="1:5" x14ac:dyDescent="0.25">
      <c r="A6" t="s">
        <v>1752</v>
      </c>
      <c r="B6" t="s">
        <v>1753</v>
      </c>
      <c r="C6" t="s">
        <v>1746</v>
      </c>
      <c r="D6" t="s">
        <v>1754</v>
      </c>
      <c r="E6" t="s">
        <v>1755</v>
      </c>
    </row>
    <row r="7" spans="1:5" x14ac:dyDescent="0.25">
      <c r="A7" t="s">
        <v>1756</v>
      </c>
      <c r="B7" t="s">
        <v>1757</v>
      </c>
      <c r="C7" t="s">
        <v>1742</v>
      </c>
      <c r="D7" t="s">
        <v>1758</v>
      </c>
      <c r="E7" t="s">
        <v>1748</v>
      </c>
    </row>
    <row r="8" spans="1:5" x14ac:dyDescent="0.25">
      <c r="A8" t="s">
        <v>1759</v>
      </c>
      <c r="B8" t="s">
        <v>1760</v>
      </c>
      <c r="C8" t="s">
        <v>1737</v>
      </c>
      <c r="D8" t="s">
        <v>1761</v>
      </c>
      <c r="E8" t="s">
        <v>1755</v>
      </c>
    </row>
    <row r="9" spans="1:5" x14ac:dyDescent="0.25">
      <c r="A9" t="s">
        <v>1762</v>
      </c>
      <c r="B9" t="s">
        <v>1763</v>
      </c>
      <c r="C9" t="s">
        <v>1746</v>
      </c>
      <c r="D9" t="s">
        <v>1764</v>
      </c>
      <c r="E9" t="s">
        <v>1755</v>
      </c>
    </row>
    <row r="10" spans="1:5" x14ac:dyDescent="0.25">
      <c r="A10" t="s">
        <v>1765</v>
      </c>
      <c r="B10" t="s">
        <v>1766</v>
      </c>
      <c r="C10" t="s">
        <v>1767</v>
      </c>
      <c r="D10" t="s">
        <v>1768</v>
      </c>
      <c r="E10" t="s">
        <v>1755</v>
      </c>
    </row>
    <row r="11" spans="1:5" x14ac:dyDescent="0.25">
      <c r="A11" t="s">
        <v>1769</v>
      </c>
      <c r="B11" t="s">
        <v>1770</v>
      </c>
      <c r="C11" t="s">
        <v>1746</v>
      </c>
      <c r="D11" t="s">
        <v>1771</v>
      </c>
      <c r="E11" t="s">
        <v>1739</v>
      </c>
    </row>
    <row r="12" spans="1:5" x14ac:dyDescent="0.25">
      <c r="A12" t="s">
        <v>1772</v>
      </c>
      <c r="B12" t="s">
        <v>1773</v>
      </c>
      <c r="C12" t="s">
        <v>1737</v>
      </c>
      <c r="D12" t="s">
        <v>1774</v>
      </c>
      <c r="E12" t="s">
        <v>1755</v>
      </c>
    </row>
    <row r="13" spans="1:5" x14ac:dyDescent="0.25">
      <c r="A13" t="s">
        <v>1775</v>
      </c>
      <c r="B13" t="s">
        <v>1776</v>
      </c>
      <c r="C13" t="s">
        <v>1746</v>
      </c>
      <c r="D13" t="s">
        <v>390</v>
      </c>
      <c r="E13" t="s">
        <v>1755</v>
      </c>
    </row>
    <row r="14" spans="1:5" x14ac:dyDescent="0.25">
      <c r="A14" t="s">
        <v>1777</v>
      </c>
      <c r="B14" t="s">
        <v>1778</v>
      </c>
      <c r="C14" t="s">
        <v>1742</v>
      </c>
      <c r="D14" t="s">
        <v>1779</v>
      </c>
      <c r="E14" t="s">
        <v>1755</v>
      </c>
    </row>
    <row r="15" spans="1:5" x14ac:dyDescent="0.25">
      <c r="A15" t="s">
        <v>1780</v>
      </c>
      <c r="B15" t="s">
        <v>1781</v>
      </c>
      <c r="C15" t="s">
        <v>1737</v>
      </c>
      <c r="D15" t="s">
        <v>129</v>
      </c>
      <c r="E15" t="s">
        <v>1739</v>
      </c>
    </row>
    <row r="16" spans="1:5" x14ac:dyDescent="0.25">
      <c r="A16" t="s">
        <v>1782</v>
      </c>
      <c r="B16" t="s">
        <v>1783</v>
      </c>
      <c r="C16" t="s">
        <v>1746</v>
      </c>
      <c r="D16" t="s">
        <v>204</v>
      </c>
      <c r="E16" t="s">
        <v>1748</v>
      </c>
    </row>
    <row r="17" spans="1:5" x14ac:dyDescent="0.25">
      <c r="A17" t="s">
        <v>1784</v>
      </c>
      <c r="B17" t="s">
        <v>1785</v>
      </c>
      <c r="C17" t="s">
        <v>1742</v>
      </c>
      <c r="D17" t="s">
        <v>1786</v>
      </c>
      <c r="E17" t="s">
        <v>1739</v>
      </c>
    </row>
    <row r="18" spans="1:5" x14ac:dyDescent="0.25">
      <c r="A18" t="s">
        <v>1787</v>
      </c>
      <c r="B18" t="s">
        <v>1788</v>
      </c>
      <c r="C18" t="s">
        <v>1767</v>
      </c>
      <c r="D18" t="s">
        <v>1789</v>
      </c>
      <c r="E18" t="s">
        <v>1739</v>
      </c>
    </row>
    <row r="19" spans="1:5" x14ac:dyDescent="0.25">
      <c r="A19" t="s">
        <v>1790</v>
      </c>
      <c r="B19" t="s">
        <v>1791</v>
      </c>
      <c r="C19" t="s">
        <v>1742</v>
      </c>
      <c r="D19" t="s">
        <v>1792</v>
      </c>
      <c r="E19" t="s">
        <v>1739</v>
      </c>
    </row>
    <row r="20" spans="1:5" x14ac:dyDescent="0.25">
      <c r="A20" t="s">
        <v>1793</v>
      </c>
      <c r="B20" t="s">
        <v>1794</v>
      </c>
      <c r="C20" t="s">
        <v>1737</v>
      </c>
      <c r="D20" t="s">
        <v>1795</v>
      </c>
      <c r="E20" t="s">
        <v>1739</v>
      </c>
    </row>
    <row r="21" spans="1:5" x14ac:dyDescent="0.25">
      <c r="A21" t="s">
        <v>1796</v>
      </c>
      <c r="B21" t="s">
        <v>1797</v>
      </c>
      <c r="C21" t="s">
        <v>1737</v>
      </c>
      <c r="D21" t="s">
        <v>1798</v>
      </c>
      <c r="E21" t="s">
        <v>1755</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0" sqref="C10"/>
    </sheetView>
  </sheetViews>
  <sheetFormatPr defaultRowHeight="15" x14ac:dyDescent="0.25"/>
  <cols>
    <col min="2" max="2" width="23.28515625" customWidth="1"/>
    <col min="3" max="3" width="17.5703125" customWidth="1"/>
    <col min="4" max="4" width="19.7109375" customWidth="1"/>
  </cols>
  <sheetData>
    <row r="1" spans="1:5" x14ac:dyDescent="0.25">
      <c r="A1" s="1" t="s">
        <v>1731</v>
      </c>
      <c r="B1" s="1" t="s">
        <v>1732</v>
      </c>
      <c r="C1" s="1" t="s">
        <v>1733</v>
      </c>
      <c r="D1" s="1" t="s">
        <v>4</v>
      </c>
      <c r="E1" s="1" t="s">
        <v>1734</v>
      </c>
    </row>
    <row r="2" spans="1:5" x14ac:dyDescent="0.25">
      <c r="A2" t="s">
        <v>1735</v>
      </c>
      <c r="B2" t="s">
        <v>1736</v>
      </c>
      <c r="C2" t="s">
        <v>1737</v>
      </c>
      <c r="D2" t="s">
        <v>1738</v>
      </c>
      <c r="E2" t="s">
        <v>1739</v>
      </c>
    </row>
    <row r="3" spans="1:5" x14ac:dyDescent="0.25">
      <c r="A3" t="s">
        <v>1740</v>
      </c>
      <c r="B3" t="s">
        <v>1741</v>
      </c>
      <c r="C3" t="s">
        <v>1742</v>
      </c>
      <c r="D3" t="s">
        <v>1743</v>
      </c>
      <c r="E3" t="s">
        <v>1739</v>
      </c>
    </row>
    <row r="4" spans="1:5" x14ac:dyDescent="0.25">
      <c r="A4" t="s">
        <v>1744</v>
      </c>
      <c r="B4" t="s">
        <v>1745</v>
      </c>
      <c r="C4" t="s">
        <v>1746</v>
      </c>
      <c r="D4" t="s">
        <v>1747</v>
      </c>
      <c r="E4" t="s">
        <v>1748</v>
      </c>
    </row>
    <row r="5" spans="1:5" x14ac:dyDescent="0.25">
      <c r="A5" t="s">
        <v>1749</v>
      </c>
      <c r="B5" t="s">
        <v>1750</v>
      </c>
      <c r="C5" t="s">
        <v>1742</v>
      </c>
      <c r="D5" t="s">
        <v>1751</v>
      </c>
      <c r="E5" t="s">
        <v>1748</v>
      </c>
    </row>
    <row r="6" spans="1:5" x14ac:dyDescent="0.25">
      <c r="A6" t="s">
        <v>1752</v>
      </c>
      <c r="B6" t="s">
        <v>1753</v>
      </c>
      <c r="C6" t="s">
        <v>1746</v>
      </c>
      <c r="D6" t="s">
        <v>1754</v>
      </c>
      <c r="E6" t="s">
        <v>1755</v>
      </c>
    </row>
    <row r="7" spans="1:5" x14ac:dyDescent="0.25">
      <c r="A7" t="s">
        <v>1756</v>
      </c>
      <c r="B7" t="s">
        <v>1757</v>
      </c>
      <c r="C7" t="s">
        <v>1742</v>
      </c>
      <c r="D7" t="s">
        <v>1758</v>
      </c>
      <c r="E7" t="s">
        <v>1748</v>
      </c>
    </row>
    <row r="8" spans="1:5" x14ac:dyDescent="0.25">
      <c r="A8" t="s">
        <v>1759</v>
      </c>
      <c r="B8" t="s">
        <v>1760</v>
      </c>
      <c r="C8" t="s">
        <v>1737</v>
      </c>
      <c r="D8" t="s">
        <v>1761</v>
      </c>
      <c r="E8" t="s">
        <v>1755</v>
      </c>
    </row>
    <row r="9" spans="1:5" x14ac:dyDescent="0.25">
      <c r="A9" t="s">
        <v>1762</v>
      </c>
      <c r="B9" t="s">
        <v>1763</v>
      </c>
      <c r="C9" t="s">
        <v>1746</v>
      </c>
      <c r="D9" t="s">
        <v>1764</v>
      </c>
      <c r="E9" t="s">
        <v>1755</v>
      </c>
    </row>
    <row r="10" spans="1:5" x14ac:dyDescent="0.25">
      <c r="A10" t="s">
        <v>1765</v>
      </c>
      <c r="B10" t="s">
        <v>1766</v>
      </c>
      <c r="C10" t="s">
        <v>1767</v>
      </c>
      <c r="D10" t="s">
        <v>1768</v>
      </c>
      <c r="E10" t="s">
        <v>1755</v>
      </c>
    </row>
    <row r="11" spans="1:5" x14ac:dyDescent="0.25">
      <c r="A11" t="s">
        <v>1769</v>
      </c>
      <c r="B11" t="s">
        <v>1770</v>
      </c>
      <c r="C11" t="s">
        <v>1746</v>
      </c>
      <c r="D11" t="s">
        <v>1771</v>
      </c>
      <c r="E11" t="s">
        <v>1739</v>
      </c>
    </row>
    <row r="12" spans="1:5" x14ac:dyDescent="0.25">
      <c r="A12" t="s">
        <v>1772</v>
      </c>
      <c r="B12" t="s">
        <v>1773</v>
      </c>
      <c r="C12" t="s">
        <v>1737</v>
      </c>
      <c r="D12" t="s">
        <v>1774</v>
      </c>
      <c r="E12" t="s">
        <v>1755</v>
      </c>
    </row>
    <row r="13" spans="1:5" x14ac:dyDescent="0.25">
      <c r="A13" t="s">
        <v>1775</v>
      </c>
      <c r="B13" t="s">
        <v>1776</v>
      </c>
      <c r="C13" t="s">
        <v>1746</v>
      </c>
      <c r="D13" t="s">
        <v>390</v>
      </c>
      <c r="E13" t="s">
        <v>1755</v>
      </c>
    </row>
    <row r="14" spans="1:5" x14ac:dyDescent="0.25">
      <c r="A14" t="s">
        <v>1777</v>
      </c>
      <c r="B14" t="s">
        <v>1778</v>
      </c>
      <c r="C14" t="s">
        <v>1742</v>
      </c>
      <c r="D14" t="s">
        <v>1779</v>
      </c>
      <c r="E14" t="s">
        <v>1755</v>
      </c>
    </row>
    <row r="15" spans="1:5" x14ac:dyDescent="0.25">
      <c r="A15" t="s">
        <v>1780</v>
      </c>
      <c r="B15" t="s">
        <v>1781</v>
      </c>
      <c r="C15" t="s">
        <v>1737</v>
      </c>
      <c r="D15" t="s">
        <v>129</v>
      </c>
      <c r="E15" t="s">
        <v>1739</v>
      </c>
    </row>
    <row r="16" spans="1:5" x14ac:dyDescent="0.25">
      <c r="A16" t="s">
        <v>1782</v>
      </c>
      <c r="B16" t="s">
        <v>1783</v>
      </c>
      <c r="C16" t="s">
        <v>1746</v>
      </c>
      <c r="D16" t="s">
        <v>204</v>
      </c>
      <c r="E16" t="s">
        <v>1748</v>
      </c>
    </row>
    <row r="17" spans="1:5" x14ac:dyDescent="0.25">
      <c r="A17" t="s">
        <v>1784</v>
      </c>
      <c r="B17" t="s">
        <v>1785</v>
      </c>
      <c r="C17" t="s">
        <v>1742</v>
      </c>
      <c r="D17" t="s">
        <v>1786</v>
      </c>
      <c r="E17" t="s">
        <v>1739</v>
      </c>
    </row>
    <row r="18" spans="1:5" x14ac:dyDescent="0.25">
      <c r="A18" t="s">
        <v>1787</v>
      </c>
      <c r="B18" t="s">
        <v>1788</v>
      </c>
      <c r="C18" t="s">
        <v>1767</v>
      </c>
      <c r="D18" t="s">
        <v>1789</v>
      </c>
      <c r="E18" t="s">
        <v>1739</v>
      </c>
    </row>
    <row r="19" spans="1:5" x14ac:dyDescent="0.25">
      <c r="A19" t="s">
        <v>1790</v>
      </c>
      <c r="B19" t="s">
        <v>1791</v>
      </c>
      <c r="C19" t="s">
        <v>1742</v>
      </c>
      <c r="D19" t="s">
        <v>1792</v>
      </c>
      <c r="E19" t="s">
        <v>1739</v>
      </c>
    </row>
    <row r="20" spans="1:5" x14ac:dyDescent="0.25">
      <c r="A20" t="s">
        <v>1793</v>
      </c>
      <c r="B20" t="s">
        <v>1794</v>
      </c>
      <c r="C20" t="s">
        <v>1737</v>
      </c>
      <c r="D20" t="s">
        <v>1795</v>
      </c>
      <c r="E20" t="s">
        <v>1739</v>
      </c>
    </row>
    <row r="21" spans="1:5" x14ac:dyDescent="0.25">
      <c r="A21" t="s">
        <v>1796</v>
      </c>
      <c r="B21" t="s">
        <v>1797</v>
      </c>
      <c r="C21" t="s">
        <v>1737</v>
      </c>
      <c r="D21" t="s">
        <v>1798</v>
      </c>
      <c r="E21" t="s">
        <v>1755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B1" workbookViewId="0">
      <selection activeCell="C10" sqref="C10"/>
    </sheetView>
  </sheetViews>
  <sheetFormatPr defaultRowHeight="15" x14ac:dyDescent="0.25"/>
  <cols>
    <col min="2" max="2" width="16.42578125" customWidth="1"/>
  </cols>
  <sheetData>
    <row r="1" spans="1:10" x14ac:dyDescent="0.25">
      <c r="A1" s="1" t="s">
        <v>1799</v>
      </c>
      <c r="B1" s="1" t="s">
        <v>1800</v>
      </c>
      <c r="C1" s="1" t="s">
        <v>0</v>
      </c>
      <c r="D1" s="1" t="s">
        <v>1519</v>
      </c>
      <c r="E1" s="1" t="s">
        <v>1731</v>
      </c>
      <c r="F1" s="1" t="s">
        <v>1801</v>
      </c>
      <c r="G1" s="1" t="s">
        <v>1802</v>
      </c>
      <c r="H1" s="1" t="s">
        <v>1803</v>
      </c>
      <c r="I1" s="1" t="s">
        <v>1804</v>
      </c>
      <c r="J1" s="1" t="s">
        <v>1805</v>
      </c>
    </row>
    <row r="2" spans="1:10" x14ac:dyDescent="0.25">
      <c r="A2" t="s">
        <v>1806</v>
      </c>
      <c r="B2" s="2">
        <v>45480</v>
      </c>
      <c r="C2" t="s">
        <v>1258</v>
      </c>
      <c r="D2" t="s">
        <v>1725</v>
      </c>
      <c r="E2" t="s">
        <v>1749</v>
      </c>
      <c r="F2">
        <v>1</v>
      </c>
      <c r="G2">
        <v>218.04</v>
      </c>
      <c r="H2">
        <v>0.09</v>
      </c>
      <c r="I2" t="s">
        <v>1807</v>
      </c>
      <c r="J2">
        <v>198.41640000000001</v>
      </c>
    </row>
    <row r="3" spans="1:10" x14ac:dyDescent="0.25">
      <c r="A3" t="s">
        <v>1808</v>
      </c>
      <c r="B3" s="2">
        <v>45285</v>
      </c>
      <c r="C3" t="s">
        <v>1424</v>
      </c>
      <c r="D3" t="s">
        <v>1679</v>
      </c>
      <c r="E3" t="s">
        <v>1790</v>
      </c>
      <c r="F3">
        <v>3</v>
      </c>
      <c r="G3">
        <v>104.47</v>
      </c>
      <c r="H3">
        <v>0.27</v>
      </c>
      <c r="I3" t="s">
        <v>1809</v>
      </c>
      <c r="J3">
        <v>228.7893</v>
      </c>
    </row>
    <row r="4" spans="1:10" x14ac:dyDescent="0.25">
      <c r="A4" t="s">
        <v>1810</v>
      </c>
      <c r="B4" s="2">
        <v>45446</v>
      </c>
      <c r="C4" t="s">
        <v>208</v>
      </c>
      <c r="D4" t="s">
        <v>1629</v>
      </c>
      <c r="E4" t="s">
        <v>1765</v>
      </c>
      <c r="F4">
        <v>4</v>
      </c>
      <c r="G4">
        <v>914.05</v>
      </c>
      <c r="H4">
        <v>0.25</v>
      </c>
      <c r="I4" t="s">
        <v>1807</v>
      </c>
      <c r="J4">
        <v>2742.15</v>
      </c>
    </row>
    <row r="5" spans="1:10" x14ac:dyDescent="0.25">
      <c r="A5" t="s">
        <v>1811</v>
      </c>
      <c r="B5" s="2">
        <v>45259</v>
      </c>
      <c r="C5" t="s">
        <v>1075</v>
      </c>
      <c r="D5" t="s">
        <v>1683</v>
      </c>
      <c r="E5" t="s">
        <v>1765</v>
      </c>
      <c r="F5">
        <v>1</v>
      </c>
      <c r="G5">
        <v>921.51</v>
      </c>
      <c r="H5">
        <v>0.16</v>
      </c>
      <c r="I5" t="s">
        <v>1812</v>
      </c>
      <c r="J5">
        <v>774.0684</v>
      </c>
    </row>
    <row r="6" spans="1:10" x14ac:dyDescent="0.25">
      <c r="A6" t="s">
        <v>1813</v>
      </c>
      <c r="B6" s="2">
        <v>45297</v>
      </c>
      <c r="C6" t="s">
        <v>1499</v>
      </c>
      <c r="D6" t="s">
        <v>1649</v>
      </c>
      <c r="E6" t="s">
        <v>1756</v>
      </c>
      <c r="F6">
        <v>3</v>
      </c>
      <c r="G6">
        <v>745.3</v>
      </c>
      <c r="H6">
        <v>0.18</v>
      </c>
      <c r="I6" t="s">
        <v>1807</v>
      </c>
      <c r="J6">
        <v>1833.4380000000001</v>
      </c>
    </row>
    <row r="7" spans="1:10" x14ac:dyDescent="0.25">
      <c r="A7" t="s">
        <v>1814</v>
      </c>
      <c r="B7" s="2">
        <v>45499</v>
      </c>
      <c r="C7" t="s">
        <v>400</v>
      </c>
      <c r="D7" t="s">
        <v>1561</v>
      </c>
      <c r="E7" t="s">
        <v>1762</v>
      </c>
      <c r="F7">
        <v>3</v>
      </c>
      <c r="G7">
        <v>147.01</v>
      </c>
      <c r="H7">
        <v>0.19</v>
      </c>
      <c r="I7" t="s">
        <v>1812</v>
      </c>
      <c r="J7">
        <v>357.23430000000002</v>
      </c>
    </row>
    <row r="8" spans="1:10" x14ac:dyDescent="0.25">
      <c r="A8" t="s">
        <v>1815</v>
      </c>
      <c r="B8" s="2">
        <v>45850</v>
      </c>
      <c r="C8" t="s">
        <v>75</v>
      </c>
      <c r="D8" t="s">
        <v>1643</v>
      </c>
      <c r="E8" t="s">
        <v>1752</v>
      </c>
      <c r="F8">
        <v>2</v>
      </c>
      <c r="G8">
        <v>785.31</v>
      </c>
      <c r="H8">
        <v>0.15</v>
      </c>
      <c r="I8" t="s">
        <v>1809</v>
      </c>
      <c r="J8">
        <v>1335.027</v>
      </c>
    </row>
    <row r="9" spans="1:10" x14ac:dyDescent="0.25">
      <c r="A9" t="s">
        <v>1816</v>
      </c>
      <c r="B9" s="2">
        <v>45248</v>
      </c>
      <c r="C9" t="s">
        <v>506</v>
      </c>
      <c r="D9" t="s">
        <v>1671</v>
      </c>
      <c r="E9" t="s">
        <v>1765</v>
      </c>
      <c r="F9">
        <v>4</v>
      </c>
      <c r="G9">
        <v>342.39</v>
      </c>
      <c r="H9">
        <v>0.23</v>
      </c>
      <c r="I9" t="s">
        <v>1809</v>
      </c>
      <c r="J9">
        <v>1054.5612000000001</v>
      </c>
    </row>
    <row r="10" spans="1:10" x14ac:dyDescent="0.25">
      <c r="A10" t="s">
        <v>1817</v>
      </c>
      <c r="B10" s="2">
        <v>45781</v>
      </c>
      <c r="C10" t="s">
        <v>610</v>
      </c>
      <c r="D10" t="s">
        <v>1729</v>
      </c>
      <c r="E10" t="s">
        <v>1756</v>
      </c>
      <c r="G10">
        <v>448.25</v>
      </c>
      <c r="H10">
        <v>7.0000000000000007E-2</v>
      </c>
      <c r="I10" t="s">
        <v>1809</v>
      </c>
      <c r="J10">
        <v>1250.6175000000001</v>
      </c>
    </row>
    <row r="11" spans="1:10" x14ac:dyDescent="0.25">
      <c r="A11" t="s">
        <v>1818</v>
      </c>
      <c r="B11" s="2">
        <v>45869</v>
      </c>
      <c r="C11" t="s">
        <v>1415</v>
      </c>
      <c r="D11" t="s">
        <v>1597</v>
      </c>
      <c r="E11" t="s">
        <v>1735</v>
      </c>
      <c r="F11">
        <v>2</v>
      </c>
      <c r="G11">
        <v>873.17</v>
      </c>
      <c r="H11">
        <v>0.23</v>
      </c>
      <c r="I11" t="s">
        <v>1809</v>
      </c>
      <c r="J11">
        <v>1344.6818000000001</v>
      </c>
    </row>
    <row r="12" spans="1:10" x14ac:dyDescent="0.25">
      <c r="A12" t="s">
        <v>1819</v>
      </c>
      <c r="B12" s="2">
        <v>45335</v>
      </c>
      <c r="C12" t="s">
        <v>238</v>
      </c>
      <c r="D12" t="s">
        <v>1579</v>
      </c>
      <c r="E12" t="s">
        <v>1782</v>
      </c>
      <c r="F12">
        <v>1</v>
      </c>
      <c r="G12">
        <v>278.63</v>
      </c>
      <c r="H12">
        <v>7.0000000000000007E-2</v>
      </c>
      <c r="I12" t="s">
        <v>1807</v>
      </c>
      <c r="J12">
        <v>259.1259</v>
      </c>
    </row>
    <row r="13" spans="1:10" x14ac:dyDescent="0.25">
      <c r="A13" t="s">
        <v>1820</v>
      </c>
      <c r="B13" s="2">
        <v>45801</v>
      </c>
      <c r="C13" t="s">
        <v>998</v>
      </c>
      <c r="D13" t="s">
        <v>1609</v>
      </c>
      <c r="E13" t="s">
        <v>1740</v>
      </c>
      <c r="F13">
        <v>4</v>
      </c>
      <c r="G13">
        <v>286.92</v>
      </c>
      <c r="H13">
        <v>0.17</v>
      </c>
      <c r="I13" t="s">
        <v>1807</v>
      </c>
      <c r="J13">
        <v>952.57439999999997</v>
      </c>
    </row>
    <row r="14" spans="1:10" x14ac:dyDescent="0.25">
      <c r="A14" t="s">
        <v>1821</v>
      </c>
      <c r="B14" s="2">
        <v>45528</v>
      </c>
      <c r="C14" t="s">
        <v>755</v>
      </c>
      <c r="D14" t="s">
        <v>1707</v>
      </c>
      <c r="E14" t="s">
        <v>1752</v>
      </c>
      <c r="F14">
        <v>4</v>
      </c>
      <c r="G14">
        <v>644.58000000000004</v>
      </c>
      <c r="H14">
        <v>0.01</v>
      </c>
      <c r="I14" t="s">
        <v>1807</v>
      </c>
      <c r="J14">
        <v>2552.5367999999999</v>
      </c>
    </row>
    <row r="15" spans="1:10" x14ac:dyDescent="0.25">
      <c r="A15" t="s">
        <v>1822</v>
      </c>
      <c r="B15" s="2">
        <v>45875</v>
      </c>
      <c r="C15" t="s">
        <v>1355</v>
      </c>
      <c r="D15" t="s">
        <v>1599</v>
      </c>
      <c r="E15" t="s">
        <v>1787</v>
      </c>
      <c r="F15">
        <v>2</v>
      </c>
      <c r="G15">
        <v>316.89999999999998</v>
      </c>
      <c r="H15">
        <v>0.3</v>
      </c>
      <c r="I15" t="s">
        <v>1809</v>
      </c>
      <c r="J15">
        <v>443.66</v>
      </c>
    </row>
    <row r="16" spans="1:10" x14ac:dyDescent="0.25">
      <c r="A16" t="s">
        <v>1823</v>
      </c>
      <c r="B16" s="2">
        <v>45829</v>
      </c>
      <c r="C16" t="s">
        <v>1080</v>
      </c>
      <c r="D16" t="s">
        <v>1579</v>
      </c>
      <c r="E16" t="s">
        <v>1784</v>
      </c>
      <c r="F16">
        <v>4</v>
      </c>
      <c r="G16">
        <v>403.47</v>
      </c>
      <c r="H16">
        <v>0.28999999999999998</v>
      </c>
      <c r="I16" t="s">
        <v>1809</v>
      </c>
      <c r="J16">
        <v>1145.8548000000001</v>
      </c>
    </row>
    <row r="17" spans="1:10" x14ac:dyDescent="0.25">
      <c r="A17" t="s">
        <v>1824</v>
      </c>
      <c r="B17" s="2">
        <v>45636</v>
      </c>
      <c r="C17" t="s">
        <v>1333</v>
      </c>
      <c r="D17" t="s">
        <v>1603</v>
      </c>
      <c r="E17" t="s">
        <v>1769</v>
      </c>
      <c r="G17">
        <v>871.34</v>
      </c>
      <c r="H17">
        <v>0.04</v>
      </c>
      <c r="I17" t="s">
        <v>1812</v>
      </c>
      <c r="J17">
        <v>2509.4591999999998</v>
      </c>
    </row>
    <row r="18" spans="1:10" x14ac:dyDescent="0.25">
      <c r="A18" t="s">
        <v>1825</v>
      </c>
      <c r="B18" s="2">
        <v>45913</v>
      </c>
      <c r="C18" t="s">
        <v>870</v>
      </c>
      <c r="D18" t="s">
        <v>1661</v>
      </c>
      <c r="E18" t="s">
        <v>1796</v>
      </c>
      <c r="F18">
        <v>2</v>
      </c>
      <c r="G18">
        <v>451.98</v>
      </c>
      <c r="H18">
        <v>0.25</v>
      </c>
      <c r="I18" t="s">
        <v>1807</v>
      </c>
      <c r="J18">
        <v>677.97</v>
      </c>
    </row>
    <row r="19" spans="1:10" x14ac:dyDescent="0.25">
      <c r="A19" t="s">
        <v>1826</v>
      </c>
      <c r="B19" s="2">
        <v>45637</v>
      </c>
      <c r="C19" t="s">
        <v>285</v>
      </c>
      <c r="D19" t="s">
        <v>1585</v>
      </c>
      <c r="E19" t="s">
        <v>1752</v>
      </c>
      <c r="F19">
        <v>2</v>
      </c>
      <c r="G19">
        <v>502.69</v>
      </c>
      <c r="H19">
        <v>0.23</v>
      </c>
      <c r="I19" t="s">
        <v>1807</v>
      </c>
      <c r="J19">
        <v>774.14260000000002</v>
      </c>
    </row>
    <row r="20" spans="1:10" x14ac:dyDescent="0.25">
      <c r="A20" t="s">
        <v>1827</v>
      </c>
      <c r="B20" s="2">
        <v>45517</v>
      </c>
      <c r="C20" t="s">
        <v>333</v>
      </c>
      <c r="D20" t="s">
        <v>1609</v>
      </c>
      <c r="E20" t="s">
        <v>1752</v>
      </c>
      <c r="F20">
        <v>2</v>
      </c>
      <c r="G20">
        <v>559.23</v>
      </c>
      <c r="H20">
        <v>0.25</v>
      </c>
      <c r="I20" t="s">
        <v>1812</v>
      </c>
      <c r="J20">
        <v>838.84500000000003</v>
      </c>
    </row>
    <row r="21" spans="1:10" x14ac:dyDescent="0.25">
      <c r="A21" t="s">
        <v>1828</v>
      </c>
      <c r="B21" s="2">
        <v>45369</v>
      </c>
      <c r="C21" t="s">
        <v>761</v>
      </c>
      <c r="D21" t="s">
        <v>1651</v>
      </c>
      <c r="E21" t="s">
        <v>1780</v>
      </c>
      <c r="F21">
        <v>4</v>
      </c>
      <c r="H21">
        <v>0.04</v>
      </c>
      <c r="I21" t="s">
        <v>1812</v>
      </c>
      <c r="J21">
        <v>1782.4512</v>
      </c>
    </row>
    <row r="22" spans="1:10" x14ac:dyDescent="0.25">
      <c r="A22" t="s">
        <v>1829</v>
      </c>
      <c r="B22" s="2">
        <v>45843</v>
      </c>
      <c r="C22" t="s">
        <v>482</v>
      </c>
      <c r="D22" t="s">
        <v>1675</v>
      </c>
      <c r="E22" t="s">
        <v>1790</v>
      </c>
      <c r="F22">
        <v>3</v>
      </c>
      <c r="G22">
        <v>986.04</v>
      </c>
      <c r="H22">
        <v>0.27</v>
      </c>
      <c r="I22" t="s">
        <v>1812</v>
      </c>
      <c r="J22">
        <v>2159.4276</v>
      </c>
    </row>
    <row r="23" spans="1:10" x14ac:dyDescent="0.25">
      <c r="A23" t="s">
        <v>1830</v>
      </c>
      <c r="B23" s="2">
        <v>45447</v>
      </c>
      <c r="C23" t="s">
        <v>1222</v>
      </c>
      <c r="D23" t="s">
        <v>1617</v>
      </c>
      <c r="E23" t="s">
        <v>1793</v>
      </c>
      <c r="F23">
        <v>1</v>
      </c>
      <c r="G23">
        <v>589.55999999999995</v>
      </c>
      <c r="H23">
        <v>0.22</v>
      </c>
      <c r="I23" t="s">
        <v>1807</v>
      </c>
      <c r="J23">
        <v>459.85680000000002</v>
      </c>
    </row>
    <row r="24" spans="1:10" x14ac:dyDescent="0.25">
      <c r="A24" t="s">
        <v>1831</v>
      </c>
      <c r="B24" s="2">
        <v>45394</v>
      </c>
      <c r="C24" t="s">
        <v>1450</v>
      </c>
      <c r="D24" t="s">
        <v>1669</v>
      </c>
      <c r="E24" t="s">
        <v>1772</v>
      </c>
      <c r="F24">
        <v>3</v>
      </c>
      <c r="G24">
        <v>979.42</v>
      </c>
      <c r="H24">
        <v>0.03</v>
      </c>
      <c r="I24" t="s">
        <v>1809</v>
      </c>
      <c r="J24">
        <v>2850.1122</v>
      </c>
    </row>
    <row r="25" spans="1:10" x14ac:dyDescent="0.25">
      <c r="A25" t="s">
        <v>1832</v>
      </c>
      <c r="B25" s="2">
        <v>45466</v>
      </c>
      <c r="C25" t="s">
        <v>1138</v>
      </c>
      <c r="D25" t="s">
        <v>1555</v>
      </c>
      <c r="E25" t="s">
        <v>1765</v>
      </c>
      <c r="F25">
        <v>1</v>
      </c>
      <c r="G25">
        <v>719.28</v>
      </c>
      <c r="H25">
        <v>0.08</v>
      </c>
      <c r="I25" t="s">
        <v>1807</v>
      </c>
      <c r="J25">
        <v>661.73760000000004</v>
      </c>
    </row>
    <row r="26" spans="1:10" x14ac:dyDescent="0.25">
      <c r="A26" t="s">
        <v>1833</v>
      </c>
      <c r="B26" s="2">
        <v>45908</v>
      </c>
      <c r="C26" t="s">
        <v>607</v>
      </c>
      <c r="D26" t="s">
        <v>1665</v>
      </c>
      <c r="E26" t="s">
        <v>1759</v>
      </c>
      <c r="F26">
        <v>3</v>
      </c>
      <c r="G26">
        <v>77.599999999999994</v>
      </c>
      <c r="H26">
        <v>7.0000000000000007E-2</v>
      </c>
      <c r="I26" t="s">
        <v>1807</v>
      </c>
      <c r="J26">
        <v>216.50399999999999</v>
      </c>
    </row>
    <row r="27" spans="1:10" x14ac:dyDescent="0.25">
      <c r="A27" t="s">
        <v>1834</v>
      </c>
      <c r="B27" s="2">
        <v>45552</v>
      </c>
      <c r="C27" t="s">
        <v>1177</v>
      </c>
      <c r="D27" t="s">
        <v>1538</v>
      </c>
      <c r="E27" t="s">
        <v>1749</v>
      </c>
      <c r="F27">
        <v>4</v>
      </c>
      <c r="G27">
        <v>852.71</v>
      </c>
      <c r="H27">
        <v>0.14000000000000001</v>
      </c>
      <c r="I27" t="s">
        <v>1809</v>
      </c>
      <c r="J27">
        <v>2933.3224</v>
      </c>
    </row>
    <row r="28" spans="1:10" x14ac:dyDescent="0.25">
      <c r="A28" t="s">
        <v>1835</v>
      </c>
      <c r="B28" s="2">
        <v>45294</v>
      </c>
      <c r="C28" t="s">
        <v>687</v>
      </c>
      <c r="D28" t="s">
        <v>1727</v>
      </c>
      <c r="E28" t="s">
        <v>1765</v>
      </c>
      <c r="F28">
        <v>4</v>
      </c>
      <c r="G28">
        <v>156.16</v>
      </c>
      <c r="I28" t="s">
        <v>1807</v>
      </c>
      <c r="J28">
        <v>599.65440000000001</v>
      </c>
    </row>
    <row r="29" spans="1:10" x14ac:dyDescent="0.25">
      <c r="A29" t="s">
        <v>1836</v>
      </c>
      <c r="B29" s="2">
        <v>45710</v>
      </c>
      <c r="C29" t="s">
        <v>648</v>
      </c>
      <c r="D29" t="s">
        <v>1685</v>
      </c>
      <c r="E29" t="s">
        <v>1765</v>
      </c>
      <c r="F29">
        <v>3</v>
      </c>
      <c r="G29">
        <v>815.49</v>
      </c>
      <c r="H29">
        <v>0.17</v>
      </c>
      <c r="I29" t="s">
        <v>1807</v>
      </c>
      <c r="J29">
        <v>2030.5700999999999</v>
      </c>
    </row>
    <row r="30" spans="1:10" x14ac:dyDescent="0.25">
      <c r="A30" t="s">
        <v>1837</v>
      </c>
      <c r="B30" s="2">
        <v>45923</v>
      </c>
      <c r="C30" t="s">
        <v>494</v>
      </c>
      <c r="D30" t="s">
        <v>1557</v>
      </c>
      <c r="E30" t="s">
        <v>1744</v>
      </c>
      <c r="F30">
        <v>2</v>
      </c>
      <c r="G30">
        <v>74.209999999999994</v>
      </c>
      <c r="H30">
        <v>0.11</v>
      </c>
      <c r="I30" t="s">
        <v>1809</v>
      </c>
      <c r="J30">
        <v>132.09379999999999</v>
      </c>
    </row>
    <row r="31" spans="1:10" x14ac:dyDescent="0.25">
      <c r="A31" t="s">
        <v>1838</v>
      </c>
      <c r="B31" s="2">
        <v>45302</v>
      </c>
      <c r="C31" t="s">
        <v>1080</v>
      </c>
      <c r="D31" t="s">
        <v>1729</v>
      </c>
      <c r="E31" t="s">
        <v>1749</v>
      </c>
      <c r="G31">
        <v>451.67</v>
      </c>
      <c r="H31">
        <v>0.15</v>
      </c>
      <c r="I31" t="s">
        <v>1807</v>
      </c>
      <c r="J31">
        <v>1535.6780000000001</v>
      </c>
    </row>
    <row r="32" spans="1:10" x14ac:dyDescent="0.25">
      <c r="A32" t="s">
        <v>1839</v>
      </c>
      <c r="B32" s="2">
        <v>45217</v>
      </c>
      <c r="C32" t="s">
        <v>118</v>
      </c>
      <c r="D32" t="s">
        <v>1538</v>
      </c>
      <c r="E32" t="s">
        <v>1796</v>
      </c>
      <c r="F32">
        <v>1</v>
      </c>
      <c r="G32">
        <v>429.38</v>
      </c>
      <c r="H32">
        <v>0.13</v>
      </c>
      <c r="I32" t="s">
        <v>1809</v>
      </c>
      <c r="J32">
        <v>373.56060000000002</v>
      </c>
    </row>
    <row r="33" spans="1:10" x14ac:dyDescent="0.25">
      <c r="A33" t="s">
        <v>1840</v>
      </c>
      <c r="B33" s="2">
        <v>45593</v>
      </c>
      <c r="C33" t="s">
        <v>1267</v>
      </c>
      <c r="D33" t="s">
        <v>1637</v>
      </c>
      <c r="E33" t="s">
        <v>1777</v>
      </c>
      <c r="F33">
        <v>2</v>
      </c>
      <c r="G33">
        <v>148.96</v>
      </c>
      <c r="H33">
        <v>0.03</v>
      </c>
      <c r="I33" t="s">
        <v>1812</v>
      </c>
      <c r="J33">
        <v>288.98239999999998</v>
      </c>
    </row>
    <row r="34" spans="1:10" x14ac:dyDescent="0.25">
      <c r="A34" t="s">
        <v>1841</v>
      </c>
      <c r="B34" s="2">
        <v>45597</v>
      </c>
      <c r="C34" t="s">
        <v>1226</v>
      </c>
      <c r="D34" t="s">
        <v>1681</v>
      </c>
      <c r="E34" t="s">
        <v>1765</v>
      </c>
      <c r="F34">
        <v>4</v>
      </c>
      <c r="G34">
        <v>313.83</v>
      </c>
      <c r="H34">
        <v>0.08</v>
      </c>
      <c r="I34" t="s">
        <v>1807</v>
      </c>
      <c r="J34">
        <v>1154.8943999999999</v>
      </c>
    </row>
    <row r="35" spans="1:10" x14ac:dyDescent="0.25">
      <c r="A35" t="s">
        <v>1842</v>
      </c>
      <c r="B35" s="2">
        <v>45620</v>
      </c>
      <c r="C35" t="s">
        <v>1384</v>
      </c>
      <c r="D35" t="s">
        <v>1555</v>
      </c>
      <c r="E35" t="s">
        <v>1759</v>
      </c>
      <c r="F35">
        <v>2</v>
      </c>
      <c r="G35">
        <v>717.31</v>
      </c>
      <c r="H35">
        <v>0.15</v>
      </c>
      <c r="I35" t="s">
        <v>1807</v>
      </c>
      <c r="J35">
        <v>1219.4269999999999</v>
      </c>
    </row>
    <row r="36" spans="1:10" x14ac:dyDescent="0.25">
      <c r="A36" t="s">
        <v>1843</v>
      </c>
      <c r="B36" s="2">
        <v>45215</v>
      </c>
      <c r="C36" t="s">
        <v>1069</v>
      </c>
      <c r="D36" t="s">
        <v>1689</v>
      </c>
      <c r="E36" t="s">
        <v>1740</v>
      </c>
      <c r="G36">
        <v>873.22</v>
      </c>
      <c r="H36">
        <v>0.18</v>
      </c>
      <c r="I36" t="s">
        <v>1807</v>
      </c>
      <c r="J36">
        <v>2148.1212</v>
      </c>
    </row>
    <row r="37" spans="1:10" x14ac:dyDescent="0.25">
      <c r="A37" t="s">
        <v>1844</v>
      </c>
      <c r="B37" s="2">
        <v>45878</v>
      </c>
      <c r="C37" t="s">
        <v>702</v>
      </c>
      <c r="D37" t="s">
        <v>1563</v>
      </c>
      <c r="E37" t="s">
        <v>1749</v>
      </c>
      <c r="F37">
        <v>4</v>
      </c>
      <c r="G37">
        <v>109.36</v>
      </c>
      <c r="H37">
        <v>0.19</v>
      </c>
      <c r="I37" t="s">
        <v>1812</v>
      </c>
      <c r="J37">
        <v>354.32639999999998</v>
      </c>
    </row>
    <row r="38" spans="1:10" x14ac:dyDescent="0.25">
      <c r="A38" t="s">
        <v>1845</v>
      </c>
      <c r="B38" s="2">
        <v>45635</v>
      </c>
      <c r="C38" t="s">
        <v>307</v>
      </c>
      <c r="D38" t="s">
        <v>1538</v>
      </c>
      <c r="E38" t="s">
        <v>1762</v>
      </c>
      <c r="F38">
        <v>3</v>
      </c>
      <c r="G38">
        <v>559.52</v>
      </c>
      <c r="H38">
        <v>0.16</v>
      </c>
      <c r="I38" t="s">
        <v>1809</v>
      </c>
      <c r="J38">
        <v>1409.9903999999999</v>
      </c>
    </row>
    <row r="39" spans="1:10" x14ac:dyDescent="0.25">
      <c r="A39" t="s">
        <v>1846</v>
      </c>
      <c r="B39" s="2">
        <v>45329</v>
      </c>
      <c r="C39" t="s">
        <v>1496</v>
      </c>
      <c r="D39" t="s">
        <v>1551</v>
      </c>
      <c r="E39" t="s">
        <v>1790</v>
      </c>
      <c r="F39">
        <v>3</v>
      </c>
      <c r="G39">
        <v>121.76</v>
      </c>
      <c r="H39">
        <v>0.27</v>
      </c>
      <c r="I39" t="s">
        <v>1809</v>
      </c>
      <c r="J39">
        <v>266.65440000000001</v>
      </c>
    </row>
    <row r="40" spans="1:10" x14ac:dyDescent="0.25">
      <c r="A40" t="s">
        <v>1847</v>
      </c>
      <c r="B40" s="2">
        <v>45378</v>
      </c>
      <c r="C40" t="s">
        <v>616</v>
      </c>
      <c r="D40" t="s">
        <v>1597</v>
      </c>
      <c r="E40" t="s">
        <v>1780</v>
      </c>
      <c r="F40">
        <v>4</v>
      </c>
      <c r="G40">
        <v>735.32</v>
      </c>
      <c r="H40">
        <v>0.06</v>
      </c>
      <c r="I40" t="s">
        <v>1812</v>
      </c>
      <c r="J40">
        <v>2764.8031999999998</v>
      </c>
    </row>
    <row r="41" spans="1:10" x14ac:dyDescent="0.25">
      <c r="A41" t="s">
        <v>1848</v>
      </c>
      <c r="B41" s="2">
        <v>45264</v>
      </c>
      <c r="C41" t="s">
        <v>1321</v>
      </c>
      <c r="D41" t="s">
        <v>1719</v>
      </c>
      <c r="E41" t="s">
        <v>1749</v>
      </c>
      <c r="F41">
        <v>2</v>
      </c>
      <c r="G41">
        <v>600.73</v>
      </c>
      <c r="H41">
        <v>0.08</v>
      </c>
      <c r="I41" t="s">
        <v>1807</v>
      </c>
      <c r="J41">
        <v>1105.3432</v>
      </c>
    </row>
    <row r="42" spans="1:10" x14ac:dyDescent="0.25">
      <c r="A42" t="s">
        <v>1849</v>
      </c>
      <c r="B42" s="2">
        <v>45486</v>
      </c>
      <c r="C42" t="s">
        <v>261</v>
      </c>
      <c r="D42" t="s">
        <v>1583</v>
      </c>
      <c r="E42" t="s">
        <v>1796</v>
      </c>
      <c r="F42">
        <v>2</v>
      </c>
      <c r="G42">
        <v>873.86</v>
      </c>
      <c r="H42">
        <v>7.0000000000000007E-2</v>
      </c>
      <c r="I42" t="s">
        <v>1812</v>
      </c>
      <c r="J42">
        <v>1625.3796</v>
      </c>
    </row>
    <row r="43" spans="1:10" x14ac:dyDescent="0.25">
      <c r="A43" t="s">
        <v>1850</v>
      </c>
      <c r="B43" s="2">
        <v>45241</v>
      </c>
      <c r="C43" t="s">
        <v>945</v>
      </c>
      <c r="D43" t="s">
        <v>1577</v>
      </c>
      <c r="E43" t="s">
        <v>1765</v>
      </c>
      <c r="F43">
        <v>3</v>
      </c>
      <c r="G43">
        <v>342.47</v>
      </c>
      <c r="H43">
        <v>0.08</v>
      </c>
      <c r="I43" t="s">
        <v>1809</v>
      </c>
      <c r="J43">
        <v>945.21720000000016</v>
      </c>
    </row>
    <row r="44" spans="1:10" x14ac:dyDescent="0.25">
      <c r="A44" t="s">
        <v>1851</v>
      </c>
      <c r="B44" s="2">
        <v>45649</v>
      </c>
      <c r="C44" t="s">
        <v>1042</v>
      </c>
      <c r="D44" t="s">
        <v>1589</v>
      </c>
      <c r="E44" t="s">
        <v>1769</v>
      </c>
      <c r="F44">
        <v>2</v>
      </c>
      <c r="G44">
        <v>915.15</v>
      </c>
      <c r="H44">
        <v>0.16</v>
      </c>
      <c r="I44" t="s">
        <v>1809</v>
      </c>
      <c r="J44">
        <v>1537.452</v>
      </c>
    </row>
    <row r="45" spans="1:10" x14ac:dyDescent="0.25">
      <c r="A45" t="s">
        <v>1852</v>
      </c>
      <c r="B45" s="2">
        <v>45677</v>
      </c>
      <c r="C45" t="s">
        <v>301</v>
      </c>
      <c r="D45" t="s">
        <v>1597</v>
      </c>
      <c r="E45" t="s">
        <v>1790</v>
      </c>
      <c r="G45">
        <v>863.11</v>
      </c>
      <c r="H45">
        <v>0.28000000000000003</v>
      </c>
      <c r="I45" t="s">
        <v>1809</v>
      </c>
      <c r="J45">
        <v>1864.3176000000001</v>
      </c>
    </row>
    <row r="46" spans="1:10" x14ac:dyDescent="0.25">
      <c r="A46" t="s">
        <v>1853</v>
      </c>
      <c r="B46" s="2">
        <v>45538</v>
      </c>
      <c r="C46" t="s">
        <v>657</v>
      </c>
      <c r="D46" t="s">
        <v>1617</v>
      </c>
      <c r="E46" t="s">
        <v>1777</v>
      </c>
      <c r="F46">
        <v>2</v>
      </c>
      <c r="G46">
        <v>209.32</v>
      </c>
      <c r="H46">
        <v>0.23</v>
      </c>
      <c r="I46" t="s">
        <v>1812</v>
      </c>
      <c r="J46">
        <v>322.3528</v>
      </c>
    </row>
    <row r="47" spans="1:10" x14ac:dyDescent="0.25">
      <c r="A47" t="s">
        <v>1854</v>
      </c>
      <c r="B47" s="2">
        <v>45606</v>
      </c>
      <c r="C47" t="s">
        <v>1433</v>
      </c>
      <c r="D47" t="s">
        <v>1649</v>
      </c>
      <c r="E47" t="s">
        <v>1765</v>
      </c>
      <c r="F47">
        <v>4</v>
      </c>
      <c r="G47">
        <v>288.60000000000002</v>
      </c>
      <c r="H47">
        <v>0.09</v>
      </c>
      <c r="I47" t="s">
        <v>1809</v>
      </c>
      <c r="J47">
        <v>1050.5039999999999</v>
      </c>
    </row>
    <row r="48" spans="1:10" x14ac:dyDescent="0.25">
      <c r="A48" t="s">
        <v>1855</v>
      </c>
      <c r="B48" s="2">
        <v>45570</v>
      </c>
      <c r="C48" t="s">
        <v>255</v>
      </c>
      <c r="D48" t="s">
        <v>1687</v>
      </c>
      <c r="E48" t="s">
        <v>1787</v>
      </c>
      <c r="F48">
        <v>1</v>
      </c>
      <c r="G48">
        <v>418.69</v>
      </c>
      <c r="H48">
        <v>0.06</v>
      </c>
      <c r="I48" t="s">
        <v>1809</v>
      </c>
      <c r="J48">
        <v>393.5686</v>
      </c>
    </row>
    <row r="49" spans="1:10" x14ac:dyDescent="0.25">
      <c r="A49" t="s">
        <v>1856</v>
      </c>
      <c r="B49" s="2">
        <v>45466</v>
      </c>
      <c r="C49" t="s">
        <v>44</v>
      </c>
      <c r="D49" t="s">
        <v>1591</v>
      </c>
      <c r="E49" t="s">
        <v>1775</v>
      </c>
      <c r="F49">
        <v>1</v>
      </c>
      <c r="G49">
        <v>135.78</v>
      </c>
      <c r="H49">
        <v>0.14000000000000001</v>
      </c>
      <c r="I49" t="s">
        <v>1809</v>
      </c>
      <c r="J49">
        <v>116.77079999999999</v>
      </c>
    </row>
    <row r="50" spans="1:10" x14ac:dyDescent="0.25">
      <c r="A50" t="s">
        <v>1857</v>
      </c>
      <c r="B50" s="2">
        <v>45218</v>
      </c>
      <c r="C50" t="s">
        <v>657</v>
      </c>
      <c r="D50" t="s">
        <v>1619</v>
      </c>
      <c r="E50" t="s">
        <v>1790</v>
      </c>
      <c r="F50">
        <v>1</v>
      </c>
      <c r="G50">
        <v>517.13</v>
      </c>
      <c r="H50">
        <v>0.28000000000000003</v>
      </c>
      <c r="I50" t="s">
        <v>1807</v>
      </c>
      <c r="J50">
        <v>372.33359999999999</v>
      </c>
    </row>
    <row r="51" spans="1:10" x14ac:dyDescent="0.25">
      <c r="A51" t="s">
        <v>1858</v>
      </c>
      <c r="B51" s="2">
        <v>45607</v>
      </c>
      <c r="C51" t="s">
        <v>1290</v>
      </c>
      <c r="D51" t="s">
        <v>1573</v>
      </c>
      <c r="E51" t="s">
        <v>1787</v>
      </c>
      <c r="F51">
        <v>2</v>
      </c>
      <c r="G51">
        <v>384.66</v>
      </c>
      <c r="H51">
        <v>0.08</v>
      </c>
      <c r="I51" t="s">
        <v>1812</v>
      </c>
      <c r="J51">
        <v>707.77440000000013</v>
      </c>
    </row>
    <row r="52" spans="1:10" x14ac:dyDescent="0.25">
      <c r="A52" t="s">
        <v>1859</v>
      </c>
      <c r="B52" s="2">
        <v>45291</v>
      </c>
      <c r="C52" t="s">
        <v>255</v>
      </c>
      <c r="D52" t="s">
        <v>1635</v>
      </c>
      <c r="E52" t="s">
        <v>1769</v>
      </c>
      <c r="F52">
        <v>3</v>
      </c>
      <c r="G52">
        <v>83.7</v>
      </c>
      <c r="H52">
        <v>0.24</v>
      </c>
      <c r="I52" t="s">
        <v>1809</v>
      </c>
      <c r="J52">
        <v>190.83600000000001</v>
      </c>
    </row>
    <row r="53" spans="1:10" x14ac:dyDescent="0.25">
      <c r="A53" t="s">
        <v>1860</v>
      </c>
      <c r="B53" s="2">
        <v>45689</v>
      </c>
      <c r="C53" t="s">
        <v>476</v>
      </c>
      <c r="D53" t="s">
        <v>1669</v>
      </c>
      <c r="E53" t="s">
        <v>1762</v>
      </c>
      <c r="F53">
        <v>3</v>
      </c>
      <c r="G53">
        <v>76.569999999999993</v>
      </c>
      <c r="H53">
        <v>0.26</v>
      </c>
      <c r="I53" t="s">
        <v>1807</v>
      </c>
      <c r="J53">
        <v>169.9854</v>
      </c>
    </row>
    <row r="54" spans="1:10" x14ac:dyDescent="0.25">
      <c r="A54" t="s">
        <v>1861</v>
      </c>
      <c r="B54" s="2">
        <v>45894</v>
      </c>
      <c r="C54" t="s">
        <v>494</v>
      </c>
      <c r="D54" t="s">
        <v>1709</v>
      </c>
      <c r="E54" t="s">
        <v>1759</v>
      </c>
      <c r="F54">
        <v>3</v>
      </c>
      <c r="I54" t="s">
        <v>1807</v>
      </c>
      <c r="J54">
        <v>486.06330000000003</v>
      </c>
    </row>
    <row r="55" spans="1:10" x14ac:dyDescent="0.25">
      <c r="A55" t="s">
        <v>1862</v>
      </c>
      <c r="B55" s="2">
        <v>45677</v>
      </c>
      <c r="C55" t="s">
        <v>1010</v>
      </c>
      <c r="D55" t="s">
        <v>1571</v>
      </c>
      <c r="E55" t="s">
        <v>1765</v>
      </c>
      <c r="F55">
        <v>1</v>
      </c>
      <c r="G55">
        <v>900.35</v>
      </c>
      <c r="H55">
        <v>0.13</v>
      </c>
      <c r="I55" t="s">
        <v>1812</v>
      </c>
      <c r="J55">
        <v>783.30449999999996</v>
      </c>
    </row>
    <row r="56" spans="1:10" x14ac:dyDescent="0.25">
      <c r="A56" t="s">
        <v>1863</v>
      </c>
      <c r="B56" s="2">
        <v>45706</v>
      </c>
      <c r="C56" t="s">
        <v>336</v>
      </c>
      <c r="D56" t="s">
        <v>1611</v>
      </c>
      <c r="E56" t="s">
        <v>1772</v>
      </c>
      <c r="F56">
        <v>4</v>
      </c>
      <c r="G56">
        <v>428.09</v>
      </c>
      <c r="H56">
        <v>7.0000000000000007E-2</v>
      </c>
      <c r="I56" t="s">
        <v>1807</v>
      </c>
      <c r="J56">
        <v>1592.4947999999999</v>
      </c>
    </row>
    <row r="57" spans="1:10" x14ac:dyDescent="0.25">
      <c r="A57" t="s">
        <v>1864</v>
      </c>
      <c r="B57" s="2">
        <v>45589</v>
      </c>
      <c r="C57" t="s">
        <v>1278</v>
      </c>
      <c r="D57" t="s">
        <v>1629</v>
      </c>
      <c r="E57" t="s">
        <v>1775</v>
      </c>
      <c r="F57">
        <v>2</v>
      </c>
      <c r="G57">
        <v>559.71</v>
      </c>
      <c r="H57">
        <v>0.3</v>
      </c>
      <c r="I57" t="s">
        <v>1812</v>
      </c>
      <c r="J57">
        <v>783.59400000000005</v>
      </c>
    </row>
    <row r="58" spans="1:10" x14ac:dyDescent="0.25">
      <c r="A58" t="s">
        <v>1865</v>
      </c>
      <c r="B58" s="2">
        <v>45282</v>
      </c>
      <c r="C58" t="s">
        <v>289</v>
      </c>
      <c r="D58" t="s">
        <v>1599</v>
      </c>
      <c r="E58" t="s">
        <v>1759</v>
      </c>
      <c r="F58">
        <v>2</v>
      </c>
      <c r="G58">
        <v>833.7</v>
      </c>
      <c r="H58">
        <v>0.06</v>
      </c>
      <c r="I58" t="s">
        <v>1809</v>
      </c>
      <c r="J58">
        <v>1567.356</v>
      </c>
    </row>
    <row r="59" spans="1:10" x14ac:dyDescent="0.25">
      <c r="A59" t="s">
        <v>1866</v>
      </c>
      <c r="B59" s="2">
        <v>45462</v>
      </c>
      <c r="C59" t="s">
        <v>1424</v>
      </c>
      <c r="D59" t="s">
        <v>1625</v>
      </c>
      <c r="E59" t="s">
        <v>1782</v>
      </c>
      <c r="F59">
        <v>2</v>
      </c>
      <c r="G59">
        <v>680.16</v>
      </c>
      <c r="H59">
        <v>0.28000000000000003</v>
      </c>
      <c r="I59" t="s">
        <v>1807</v>
      </c>
      <c r="J59">
        <v>979.43039999999996</v>
      </c>
    </row>
    <row r="60" spans="1:10" x14ac:dyDescent="0.25">
      <c r="A60" t="s">
        <v>1867</v>
      </c>
      <c r="B60" s="2">
        <v>45633</v>
      </c>
      <c r="C60" t="s">
        <v>1243</v>
      </c>
      <c r="D60" t="s">
        <v>1561</v>
      </c>
      <c r="E60" t="s">
        <v>1762</v>
      </c>
      <c r="F60">
        <v>4</v>
      </c>
      <c r="G60">
        <v>733.42</v>
      </c>
      <c r="I60" t="s">
        <v>1809</v>
      </c>
      <c r="J60">
        <v>2552.3015999999998</v>
      </c>
    </row>
    <row r="61" spans="1:10" x14ac:dyDescent="0.25">
      <c r="A61" t="s">
        <v>1868</v>
      </c>
      <c r="B61" s="2">
        <v>45257</v>
      </c>
      <c r="C61" t="s">
        <v>1135</v>
      </c>
      <c r="D61" t="s">
        <v>1709</v>
      </c>
      <c r="E61" t="s">
        <v>1775</v>
      </c>
      <c r="F61">
        <v>1</v>
      </c>
      <c r="G61">
        <v>996.33</v>
      </c>
      <c r="H61">
        <v>0.23</v>
      </c>
      <c r="I61" t="s">
        <v>1809</v>
      </c>
      <c r="J61">
        <v>767.17410000000007</v>
      </c>
    </row>
    <row r="62" spans="1:10" x14ac:dyDescent="0.25">
      <c r="A62" t="s">
        <v>1869</v>
      </c>
      <c r="B62" s="2">
        <v>45854</v>
      </c>
      <c r="C62" t="s">
        <v>1255</v>
      </c>
      <c r="D62" t="s">
        <v>1593</v>
      </c>
      <c r="E62" t="s">
        <v>1772</v>
      </c>
      <c r="F62">
        <v>1</v>
      </c>
      <c r="G62">
        <v>198.83</v>
      </c>
      <c r="H62">
        <v>0.09</v>
      </c>
      <c r="I62" t="s">
        <v>1812</v>
      </c>
      <c r="J62">
        <v>180.93530000000001</v>
      </c>
    </row>
    <row r="63" spans="1:10" x14ac:dyDescent="0.25">
      <c r="A63" t="s">
        <v>1870</v>
      </c>
      <c r="B63" s="2">
        <v>45716</v>
      </c>
      <c r="C63" t="s">
        <v>761</v>
      </c>
      <c r="D63" t="s">
        <v>1569</v>
      </c>
      <c r="E63" t="s">
        <v>1762</v>
      </c>
      <c r="F63">
        <v>1</v>
      </c>
      <c r="G63">
        <v>374.92</v>
      </c>
      <c r="H63">
        <v>0.18</v>
      </c>
      <c r="I63" t="s">
        <v>1809</v>
      </c>
      <c r="J63">
        <v>307.43439999999998</v>
      </c>
    </row>
    <row r="64" spans="1:10" x14ac:dyDescent="0.25">
      <c r="A64" t="s">
        <v>1871</v>
      </c>
      <c r="B64" s="2">
        <v>45515</v>
      </c>
      <c r="C64" t="s">
        <v>1415</v>
      </c>
      <c r="D64" t="s">
        <v>1717</v>
      </c>
      <c r="E64" t="s">
        <v>1787</v>
      </c>
      <c r="F64">
        <v>1</v>
      </c>
      <c r="G64">
        <v>468.94</v>
      </c>
      <c r="H64">
        <v>0.12</v>
      </c>
      <c r="I64" t="s">
        <v>1807</v>
      </c>
      <c r="J64">
        <v>412.66719999999998</v>
      </c>
    </row>
    <row r="65" spans="1:10" x14ac:dyDescent="0.25">
      <c r="A65" t="s">
        <v>1872</v>
      </c>
      <c r="B65" s="2">
        <v>45927</v>
      </c>
      <c r="C65" t="s">
        <v>430</v>
      </c>
      <c r="D65" t="s">
        <v>1709</v>
      </c>
      <c r="E65" t="s">
        <v>1777</v>
      </c>
      <c r="F65">
        <v>2</v>
      </c>
      <c r="G65">
        <v>121.37</v>
      </c>
      <c r="H65">
        <v>0.05</v>
      </c>
      <c r="I65" t="s">
        <v>1807</v>
      </c>
      <c r="J65">
        <v>230.60300000000001</v>
      </c>
    </row>
    <row r="66" spans="1:10" x14ac:dyDescent="0.25">
      <c r="A66" t="s">
        <v>1873</v>
      </c>
      <c r="B66" s="2">
        <v>45914</v>
      </c>
      <c r="C66" t="s">
        <v>808</v>
      </c>
      <c r="D66" t="s">
        <v>1637</v>
      </c>
      <c r="E66" t="s">
        <v>1772</v>
      </c>
      <c r="F66">
        <v>3</v>
      </c>
      <c r="G66">
        <v>480.06</v>
      </c>
      <c r="H66">
        <v>0.01</v>
      </c>
      <c r="I66" t="s">
        <v>1807</v>
      </c>
    </row>
    <row r="67" spans="1:10" x14ac:dyDescent="0.25">
      <c r="A67" t="s">
        <v>1874</v>
      </c>
      <c r="B67" s="2">
        <v>45290</v>
      </c>
      <c r="C67" t="s">
        <v>536</v>
      </c>
      <c r="D67" t="s">
        <v>1729</v>
      </c>
      <c r="E67" t="s">
        <v>1790</v>
      </c>
      <c r="F67">
        <v>2</v>
      </c>
      <c r="G67">
        <v>856.57</v>
      </c>
      <c r="H67">
        <v>0.24</v>
      </c>
      <c r="I67" t="s">
        <v>1807</v>
      </c>
      <c r="J67">
        <v>1301.9864</v>
      </c>
    </row>
    <row r="68" spans="1:10" x14ac:dyDescent="0.25">
      <c r="A68" t="s">
        <v>1875</v>
      </c>
      <c r="B68" s="2">
        <v>45213</v>
      </c>
      <c r="C68" t="s">
        <v>850</v>
      </c>
      <c r="D68" t="s">
        <v>1685</v>
      </c>
      <c r="E68" t="s">
        <v>1744</v>
      </c>
      <c r="F68">
        <v>4</v>
      </c>
      <c r="G68">
        <v>814.25</v>
      </c>
      <c r="H68">
        <v>0.18</v>
      </c>
      <c r="I68" t="s">
        <v>1807</v>
      </c>
      <c r="J68">
        <v>2670.74</v>
      </c>
    </row>
    <row r="69" spans="1:10" x14ac:dyDescent="0.25">
      <c r="A69" t="s">
        <v>1876</v>
      </c>
      <c r="B69" s="2">
        <v>45255</v>
      </c>
      <c r="C69" t="s">
        <v>1470</v>
      </c>
      <c r="D69" t="s">
        <v>1555</v>
      </c>
      <c r="E69" t="s">
        <v>1744</v>
      </c>
      <c r="F69">
        <v>1</v>
      </c>
      <c r="G69">
        <v>989.17</v>
      </c>
      <c r="H69">
        <v>0.2</v>
      </c>
      <c r="I69" t="s">
        <v>1809</v>
      </c>
      <c r="J69">
        <v>791.33600000000001</v>
      </c>
    </row>
    <row r="70" spans="1:10" x14ac:dyDescent="0.25">
      <c r="A70" t="s">
        <v>1877</v>
      </c>
      <c r="B70" s="2">
        <v>45270</v>
      </c>
      <c r="C70" t="s">
        <v>1150</v>
      </c>
      <c r="D70" t="s">
        <v>1675</v>
      </c>
      <c r="E70" t="s">
        <v>1772</v>
      </c>
      <c r="F70">
        <v>4</v>
      </c>
      <c r="G70">
        <v>62.48</v>
      </c>
      <c r="H70">
        <v>0.18</v>
      </c>
      <c r="I70" t="s">
        <v>1807</v>
      </c>
      <c r="J70">
        <v>204.93440000000001</v>
      </c>
    </row>
    <row r="71" spans="1:10" x14ac:dyDescent="0.25">
      <c r="A71" t="s">
        <v>1878</v>
      </c>
      <c r="B71" s="2">
        <v>45897</v>
      </c>
      <c r="C71" t="s">
        <v>1297</v>
      </c>
      <c r="D71" t="s">
        <v>1557</v>
      </c>
      <c r="E71" t="s">
        <v>1787</v>
      </c>
      <c r="F71">
        <v>4</v>
      </c>
      <c r="G71">
        <v>561.24</v>
      </c>
      <c r="H71">
        <v>0.24</v>
      </c>
      <c r="I71" t="s">
        <v>1807</v>
      </c>
      <c r="J71">
        <v>1706.1695999999999</v>
      </c>
    </row>
    <row r="72" spans="1:10" x14ac:dyDescent="0.25">
      <c r="A72" t="s">
        <v>1879</v>
      </c>
      <c r="B72" s="2">
        <v>45849</v>
      </c>
      <c r="C72" t="s">
        <v>215</v>
      </c>
      <c r="D72" t="s">
        <v>1651</v>
      </c>
      <c r="E72" t="s">
        <v>1756</v>
      </c>
      <c r="F72">
        <v>3</v>
      </c>
      <c r="G72">
        <v>92.24</v>
      </c>
      <c r="H72">
        <v>0.28000000000000003</v>
      </c>
      <c r="I72" t="s">
        <v>1812</v>
      </c>
    </row>
    <row r="73" spans="1:10" x14ac:dyDescent="0.25">
      <c r="A73" t="s">
        <v>1880</v>
      </c>
      <c r="B73" s="2">
        <v>45889</v>
      </c>
      <c r="C73" t="s">
        <v>554</v>
      </c>
      <c r="D73" t="s">
        <v>1675</v>
      </c>
      <c r="E73" t="s">
        <v>1740</v>
      </c>
      <c r="F73">
        <v>2</v>
      </c>
      <c r="G73">
        <v>668.3</v>
      </c>
      <c r="H73">
        <v>7.0000000000000007E-2</v>
      </c>
      <c r="I73" t="s">
        <v>1807</v>
      </c>
      <c r="J73">
        <v>1243.038</v>
      </c>
    </row>
    <row r="74" spans="1:10" x14ac:dyDescent="0.25">
      <c r="A74" t="s">
        <v>1881</v>
      </c>
      <c r="B74" s="2">
        <v>45533</v>
      </c>
      <c r="C74" t="s">
        <v>1258</v>
      </c>
      <c r="D74" t="s">
        <v>1607</v>
      </c>
      <c r="E74" t="s">
        <v>1756</v>
      </c>
      <c r="F74">
        <v>1</v>
      </c>
      <c r="G74">
        <v>553.82000000000005</v>
      </c>
      <c r="H74">
        <v>0.09</v>
      </c>
      <c r="I74" t="s">
        <v>1807</v>
      </c>
      <c r="J74">
        <v>503.97620000000012</v>
      </c>
    </row>
    <row r="75" spans="1:10" x14ac:dyDescent="0.25">
      <c r="A75" t="s">
        <v>1882</v>
      </c>
      <c r="B75" s="2">
        <v>45626</v>
      </c>
      <c r="C75" t="s">
        <v>146</v>
      </c>
      <c r="D75" t="s">
        <v>1621</v>
      </c>
      <c r="E75" t="s">
        <v>1775</v>
      </c>
      <c r="F75">
        <v>2</v>
      </c>
      <c r="G75">
        <v>556.42999999999995</v>
      </c>
      <c r="H75">
        <v>0.13</v>
      </c>
      <c r="I75" t="s">
        <v>1807</v>
      </c>
      <c r="J75">
        <v>968.18819999999994</v>
      </c>
    </row>
    <row r="76" spans="1:10" x14ac:dyDescent="0.25">
      <c r="A76" t="s">
        <v>1883</v>
      </c>
      <c r="B76" s="2">
        <v>45942</v>
      </c>
      <c r="C76" t="s">
        <v>861</v>
      </c>
      <c r="D76" t="s">
        <v>1571</v>
      </c>
      <c r="E76" t="s">
        <v>1765</v>
      </c>
      <c r="F76">
        <v>1</v>
      </c>
      <c r="G76">
        <v>184.98</v>
      </c>
      <c r="H76">
        <v>0.1</v>
      </c>
      <c r="I76" t="s">
        <v>1812</v>
      </c>
      <c r="J76">
        <v>166.482</v>
      </c>
    </row>
    <row r="77" spans="1:10" x14ac:dyDescent="0.25">
      <c r="A77" t="s">
        <v>1884</v>
      </c>
      <c r="B77" s="2">
        <v>45500</v>
      </c>
      <c r="C77" t="s">
        <v>140</v>
      </c>
      <c r="D77" t="s">
        <v>1725</v>
      </c>
      <c r="E77" t="s">
        <v>1777</v>
      </c>
      <c r="F77">
        <v>4</v>
      </c>
      <c r="G77">
        <v>700.18</v>
      </c>
      <c r="H77">
        <v>0.23</v>
      </c>
      <c r="I77" t="s">
        <v>1807</v>
      </c>
      <c r="J77">
        <v>2156.5544</v>
      </c>
    </row>
    <row r="78" spans="1:10" x14ac:dyDescent="0.25">
      <c r="A78" t="s">
        <v>1885</v>
      </c>
      <c r="B78" s="2">
        <v>45285</v>
      </c>
      <c r="C78" t="s">
        <v>85</v>
      </c>
      <c r="D78" t="s">
        <v>1683</v>
      </c>
      <c r="E78" t="s">
        <v>1772</v>
      </c>
      <c r="F78">
        <v>2</v>
      </c>
      <c r="G78">
        <v>686.31</v>
      </c>
      <c r="H78">
        <v>0.25</v>
      </c>
      <c r="I78" t="s">
        <v>1807</v>
      </c>
      <c r="J78">
        <v>1029.4649999999999</v>
      </c>
    </row>
    <row r="79" spans="1:10" x14ac:dyDescent="0.25">
      <c r="A79" t="s">
        <v>1886</v>
      </c>
      <c r="B79" s="2">
        <v>45800</v>
      </c>
      <c r="C79" t="s">
        <v>40</v>
      </c>
      <c r="D79" t="s">
        <v>1665</v>
      </c>
      <c r="E79" t="s">
        <v>1784</v>
      </c>
      <c r="F79">
        <v>1</v>
      </c>
      <c r="G79">
        <v>687.82</v>
      </c>
      <c r="H79">
        <v>0.27</v>
      </c>
      <c r="I79" t="s">
        <v>1812</v>
      </c>
      <c r="J79">
        <v>502.10860000000002</v>
      </c>
    </row>
    <row r="80" spans="1:10" x14ac:dyDescent="0.25">
      <c r="A80" t="s">
        <v>1887</v>
      </c>
      <c r="B80" s="2">
        <v>45609</v>
      </c>
      <c r="C80" t="s">
        <v>710</v>
      </c>
      <c r="D80" t="s">
        <v>1697</v>
      </c>
      <c r="E80" t="s">
        <v>1765</v>
      </c>
      <c r="F80">
        <v>2</v>
      </c>
      <c r="G80">
        <v>900.55</v>
      </c>
      <c r="H80">
        <v>0.16</v>
      </c>
      <c r="I80" t="s">
        <v>1807</v>
      </c>
      <c r="J80">
        <v>1512.924</v>
      </c>
    </row>
    <row r="81" spans="1:10" x14ac:dyDescent="0.25">
      <c r="A81" t="s">
        <v>1888</v>
      </c>
      <c r="B81" s="2">
        <v>45268</v>
      </c>
      <c r="C81" t="s">
        <v>397</v>
      </c>
      <c r="D81" t="s">
        <v>1573</v>
      </c>
      <c r="E81" t="s">
        <v>1744</v>
      </c>
      <c r="F81">
        <v>1</v>
      </c>
      <c r="G81">
        <v>341.17</v>
      </c>
      <c r="H81">
        <v>0.15</v>
      </c>
      <c r="I81" t="s">
        <v>1807</v>
      </c>
      <c r="J81">
        <v>289.99450000000002</v>
      </c>
    </row>
    <row r="82" spans="1:10" x14ac:dyDescent="0.25">
      <c r="A82" t="s">
        <v>1889</v>
      </c>
      <c r="B82" s="2">
        <v>45885</v>
      </c>
      <c r="C82" t="s">
        <v>576</v>
      </c>
      <c r="D82" t="s">
        <v>1635</v>
      </c>
      <c r="E82" t="s">
        <v>1765</v>
      </c>
      <c r="F82">
        <v>1</v>
      </c>
      <c r="G82">
        <v>442.27</v>
      </c>
      <c r="H82">
        <v>0.06</v>
      </c>
      <c r="I82" t="s">
        <v>1812</v>
      </c>
      <c r="J82">
        <v>415.73379999999997</v>
      </c>
    </row>
    <row r="83" spans="1:10" x14ac:dyDescent="0.25">
      <c r="A83" t="s">
        <v>1890</v>
      </c>
      <c r="B83" s="2">
        <v>45616</v>
      </c>
      <c r="C83" t="s">
        <v>803</v>
      </c>
      <c r="D83" t="s">
        <v>1673</v>
      </c>
      <c r="E83" t="s">
        <v>1769</v>
      </c>
      <c r="F83">
        <v>1</v>
      </c>
      <c r="G83">
        <v>363.73</v>
      </c>
      <c r="H83">
        <v>0.25</v>
      </c>
      <c r="I83" t="s">
        <v>1809</v>
      </c>
      <c r="J83">
        <v>272.79750000000001</v>
      </c>
    </row>
    <row r="84" spans="1:10" x14ac:dyDescent="0.25">
      <c r="A84" t="s">
        <v>1891</v>
      </c>
      <c r="B84" s="2">
        <v>45518</v>
      </c>
      <c r="C84" t="s">
        <v>1168</v>
      </c>
      <c r="D84" t="s">
        <v>1713</v>
      </c>
      <c r="E84" t="s">
        <v>1790</v>
      </c>
      <c r="F84">
        <v>2</v>
      </c>
      <c r="G84">
        <v>601.33000000000004</v>
      </c>
      <c r="H84">
        <v>0.16</v>
      </c>
      <c r="I84" t="s">
        <v>1809</v>
      </c>
      <c r="J84">
        <v>1010.2344000000001</v>
      </c>
    </row>
    <row r="85" spans="1:10" x14ac:dyDescent="0.25">
      <c r="A85" t="s">
        <v>1892</v>
      </c>
      <c r="B85" s="2">
        <v>45427</v>
      </c>
      <c r="C85" t="s">
        <v>1240</v>
      </c>
      <c r="D85" t="s">
        <v>1565</v>
      </c>
      <c r="E85" t="s">
        <v>1793</v>
      </c>
      <c r="F85">
        <v>4</v>
      </c>
      <c r="G85">
        <v>34.39</v>
      </c>
      <c r="H85">
        <v>0.03</v>
      </c>
      <c r="I85" t="s">
        <v>1809</v>
      </c>
      <c r="J85">
        <v>133.4332</v>
      </c>
    </row>
    <row r="86" spans="1:10" x14ac:dyDescent="0.25">
      <c r="A86" t="s">
        <v>1893</v>
      </c>
      <c r="B86" s="2">
        <v>45268</v>
      </c>
      <c r="C86" t="s">
        <v>1297</v>
      </c>
      <c r="D86" t="s">
        <v>1623</v>
      </c>
      <c r="E86" t="s">
        <v>1790</v>
      </c>
      <c r="F86">
        <v>1</v>
      </c>
      <c r="G86">
        <v>773.57</v>
      </c>
      <c r="H86">
        <v>0.05</v>
      </c>
      <c r="I86" t="s">
        <v>1812</v>
      </c>
    </row>
    <row r="87" spans="1:10" x14ac:dyDescent="0.25">
      <c r="A87" t="s">
        <v>1894</v>
      </c>
      <c r="B87" s="2">
        <v>45282</v>
      </c>
      <c r="C87" t="s">
        <v>202</v>
      </c>
      <c r="D87" t="s">
        <v>1707</v>
      </c>
      <c r="E87" t="s">
        <v>1762</v>
      </c>
      <c r="F87">
        <v>4</v>
      </c>
      <c r="G87">
        <v>127.1</v>
      </c>
      <c r="H87">
        <v>0.24</v>
      </c>
      <c r="I87" t="s">
        <v>1812</v>
      </c>
      <c r="J87">
        <v>386.38400000000001</v>
      </c>
    </row>
    <row r="88" spans="1:10" x14ac:dyDescent="0.25">
      <c r="A88" t="s">
        <v>1895</v>
      </c>
      <c r="B88" s="2">
        <v>45545</v>
      </c>
      <c r="C88" t="s">
        <v>948</v>
      </c>
      <c r="D88" t="s">
        <v>1571</v>
      </c>
      <c r="E88" t="s">
        <v>1749</v>
      </c>
      <c r="F88">
        <v>3</v>
      </c>
      <c r="G88">
        <v>899.58</v>
      </c>
      <c r="H88">
        <v>0.28000000000000003</v>
      </c>
      <c r="I88" t="s">
        <v>1809</v>
      </c>
      <c r="J88">
        <v>1943.0927999999999</v>
      </c>
    </row>
    <row r="89" spans="1:10" x14ac:dyDescent="0.25">
      <c r="A89" t="s">
        <v>1896</v>
      </c>
      <c r="B89" s="2">
        <v>45755</v>
      </c>
      <c r="C89" t="s">
        <v>1018</v>
      </c>
      <c r="D89" t="s">
        <v>1529</v>
      </c>
      <c r="E89" t="s">
        <v>1772</v>
      </c>
      <c r="F89">
        <v>3</v>
      </c>
      <c r="G89">
        <v>964.39</v>
      </c>
      <c r="H89">
        <v>0.04</v>
      </c>
      <c r="I89" t="s">
        <v>1807</v>
      </c>
      <c r="J89">
        <v>2777.4432000000002</v>
      </c>
    </row>
    <row r="90" spans="1:10" x14ac:dyDescent="0.25">
      <c r="A90" t="s">
        <v>1897</v>
      </c>
      <c r="B90" s="2">
        <v>45588</v>
      </c>
      <c r="C90" t="s">
        <v>598</v>
      </c>
      <c r="D90" t="s">
        <v>1607</v>
      </c>
      <c r="E90" t="s">
        <v>1735</v>
      </c>
      <c r="F90">
        <v>2</v>
      </c>
      <c r="G90">
        <v>217.83</v>
      </c>
      <c r="H90">
        <v>0.14000000000000001</v>
      </c>
      <c r="I90" t="s">
        <v>1809</v>
      </c>
      <c r="J90">
        <v>374.66759999999999</v>
      </c>
    </row>
    <row r="91" spans="1:10" x14ac:dyDescent="0.25">
      <c r="A91" t="s">
        <v>1898</v>
      </c>
      <c r="B91" s="2">
        <v>45848</v>
      </c>
      <c r="C91" t="s">
        <v>479</v>
      </c>
      <c r="D91" t="s">
        <v>1565</v>
      </c>
      <c r="E91" t="s">
        <v>1740</v>
      </c>
      <c r="F91">
        <v>4</v>
      </c>
      <c r="G91">
        <v>187.71</v>
      </c>
      <c r="H91">
        <v>0.06</v>
      </c>
      <c r="I91" t="s">
        <v>1812</v>
      </c>
      <c r="J91">
        <v>705.78959999999995</v>
      </c>
    </row>
    <row r="92" spans="1:10" x14ac:dyDescent="0.25">
      <c r="A92" t="s">
        <v>1899</v>
      </c>
      <c r="B92" s="2">
        <v>45577</v>
      </c>
      <c r="C92" t="s">
        <v>52</v>
      </c>
      <c r="D92" t="s">
        <v>1597</v>
      </c>
      <c r="E92" t="s">
        <v>1793</v>
      </c>
      <c r="F92">
        <v>2</v>
      </c>
      <c r="G92">
        <v>350.12</v>
      </c>
      <c r="H92">
        <v>0.12</v>
      </c>
      <c r="I92" t="s">
        <v>1812</v>
      </c>
      <c r="J92">
        <v>616.21119999999996</v>
      </c>
    </row>
    <row r="93" spans="1:10" x14ac:dyDescent="0.25">
      <c r="A93" t="s">
        <v>1900</v>
      </c>
      <c r="B93" s="2">
        <v>45312</v>
      </c>
      <c r="C93" t="s">
        <v>1249</v>
      </c>
      <c r="D93" t="s">
        <v>1563</v>
      </c>
      <c r="E93" t="s">
        <v>1740</v>
      </c>
      <c r="F93">
        <v>4</v>
      </c>
      <c r="G93">
        <v>102.19</v>
      </c>
      <c r="H93">
        <v>0.17</v>
      </c>
      <c r="I93" t="s">
        <v>1809</v>
      </c>
      <c r="J93">
        <v>339.27080000000001</v>
      </c>
    </row>
    <row r="94" spans="1:10" x14ac:dyDescent="0.25">
      <c r="A94" t="s">
        <v>1901</v>
      </c>
      <c r="B94" s="2">
        <v>45350</v>
      </c>
      <c r="C94" t="s">
        <v>40</v>
      </c>
      <c r="D94" t="s">
        <v>1703</v>
      </c>
      <c r="E94" t="s">
        <v>1752</v>
      </c>
      <c r="F94">
        <v>1</v>
      </c>
      <c r="G94">
        <v>696.53</v>
      </c>
      <c r="H94">
        <v>0.17</v>
      </c>
      <c r="I94" t="s">
        <v>1807</v>
      </c>
      <c r="J94">
        <v>578.11989999999992</v>
      </c>
    </row>
    <row r="95" spans="1:10" x14ac:dyDescent="0.25">
      <c r="A95" t="s">
        <v>1902</v>
      </c>
      <c r="B95" s="2">
        <v>45657</v>
      </c>
      <c r="C95" t="s">
        <v>238</v>
      </c>
      <c r="D95" t="s">
        <v>1569</v>
      </c>
      <c r="E95" t="s">
        <v>1752</v>
      </c>
      <c r="F95">
        <v>2</v>
      </c>
      <c r="G95">
        <v>327.52</v>
      </c>
      <c r="H95">
        <v>0.15</v>
      </c>
      <c r="I95" t="s">
        <v>1809</v>
      </c>
      <c r="J95">
        <v>556.78399999999999</v>
      </c>
    </row>
    <row r="96" spans="1:10" x14ac:dyDescent="0.25">
      <c r="A96" t="s">
        <v>1903</v>
      </c>
      <c r="B96" s="2">
        <v>45530</v>
      </c>
      <c r="C96" t="s">
        <v>933</v>
      </c>
      <c r="D96" t="s">
        <v>1725</v>
      </c>
      <c r="E96" t="s">
        <v>1796</v>
      </c>
      <c r="F96">
        <v>2</v>
      </c>
      <c r="G96">
        <v>569.36</v>
      </c>
      <c r="H96">
        <v>0.01</v>
      </c>
      <c r="I96" t="s">
        <v>1809</v>
      </c>
    </row>
    <row r="97" spans="1:10" x14ac:dyDescent="0.25">
      <c r="A97" t="s">
        <v>1904</v>
      </c>
      <c r="B97" s="2">
        <v>45556</v>
      </c>
      <c r="C97" t="s">
        <v>1001</v>
      </c>
      <c r="D97" t="s">
        <v>1729</v>
      </c>
      <c r="E97" t="s">
        <v>1759</v>
      </c>
      <c r="F97">
        <v>2</v>
      </c>
      <c r="G97">
        <v>68.290000000000006</v>
      </c>
      <c r="H97">
        <v>0.14000000000000001</v>
      </c>
      <c r="I97" t="s">
        <v>1812</v>
      </c>
      <c r="J97">
        <v>117.4588</v>
      </c>
    </row>
    <row r="98" spans="1:10" x14ac:dyDescent="0.25">
      <c r="A98" t="s">
        <v>1905</v>
      </c>
      <c r="B98" s="2">
        <v>45523</v>
      </c>
      <c r="C98" t="s">
        <v>776</v>
      </c>
      <c r="D98" t="s">
        <v>1631</v>
      </c>
      <c r="E98" t="s">
        <v>1772</v>
      </c>
      <c r="F98">
        <v>1</v>
      </c>
      <c r="G98">
        <v>842.9</v>
      </c>
      <c r="H98">
        <v>0.06</v>
      </c>
      <c r="I98" t="s">
        <v>1812</v>
      </c>
      <c r="J98">
        <v>792.32599999999991</v>
      </c>
    </row>
    <row r="99" spans="1:10" x14ac:dyDescent="0.25">
      <c r="A99" t="s">
        <v>1906</v>
      </c>
      <c r="B99" s="2">
        <v>45587</v>
      </c>
      <c r="C99" t="s">
        <v>903</v>
      </c>
      <c r="D99" t="s">
        <v>1534</v>
      </c>
      <c r="E99" t="s">
        <v>1749</v>
      </c>
      <c r="F99">
        <v>3</v>
      </c>
      <c r="G99">
        <v>751.94</v>
      </c>
      <c r="H99">
        <v>0.26</v>
      </c>
      <c r="I99" t="s">
        <v>1809</v>
      </c>
      <c r="J99">
        <v>1669.3068000000001</v>
      </c>
    </row>
    <row r="100" spans="1:10" x14ac:dyDescent="0.25">
      <c r="A100" t="s">
        <v>1907</v>
      </c>
      <c r="B100" s="2">
        <v>45580</v>
      </c>
      <c r="C100" t="s">
        <v>444</v>
      </c>
      <c r="D100" t="s">
        <v>1643</v>
      </c>
      <c r="E100" t="s">
        <v>1762</v>
      </c>
      <c r="F100">
        <v>4</v>
      </c>
      <c r="G100">
        <v>476.28</v>
      </c>
      <c r="H100">
        <v>0.17</v>
      </c>
      <c r="I100" t="s">
        <v>1807</v>
      </c>
      <c r="J100">
        <v>1581.2496000000001</v>
      </c>
    </row>
    <row r="101" spans="1:10" x14ac:dyDescent="0.25">
      <c r="A101" t="s">
        <v>1908</v>
      </c>
      <c r="B101" s="2">
        <v>45479</v>
      </c>
      <c r="C101" t="s">
        <v>1012</v>
      </c>
      <c r="D101" t="s">
        <v>1639</v>
      </c>
      <c r="E101" t="s">
        <v>1749</v>
      </c>
      <c r="F101">
        <v>3</v>
      </c>
      <c r="G101">
        <v>541.99</v>
      </c>
      <c r="H101">
        <v>0.24</v>
      </c>
      <c r="I101" t="s">
        <v>1812</v>
      </c>
      <c r="J101">
        <v>1235.7372</v>
      </c>
    </row>
    <row r="102" spans="1:10" x14ac:dyDescent="0.25">
      <c r="A102" t="s">
        <v>1909</v>
      </c>
      <c r="B102" s="2">
        <v>45677</v>
      </c>
      <c r="C102" t="s">
        <v>1141</v>
      </c>
      <c r="D102" t="s">
        <v>1597</v>
      </c>
      <c r="E102" t="s">
        <v>1756</v>
      </c>
      <c r="F102">
        <v>2</v>
      </c>
      <c r="G102">
        <v>401.5</v>
      </c>
      <c r="H102">
        <v>0.18</v>
      </c>
      <c r="I102" t="s">
        <v>1807</v>
      </c>
      <c r="J102">
        <v>658.46</v>
      </c>
    </row>
    <row r="103" spans="1:10" x14ac:dyDescent="0.25">
      <c r="A103" t="s">
        <v>1910</v>
      </c>
      <c r="B103" s="2">
        <v>45453</v>
      </c>
      <c r="C103" t="s">
        <v>301</v>
      </c>
      <c r="D103" t="s">
        <v>1581</v>
      </c>
      <c r="E103" t="s">
        <v>1780</v>
      </c>
      <c r="F103">
        <v>3</v>
      </c>
      <c r="G103">
        <v>359.56</v>
      </c>
      <c r="H103">
        <v>0.17</v>
      </c>
      <c r="I103" t="s">
        <v>1809</v>
      </c>
      <c r="J103">
        <v>895.30439999999999</v>
      </c>
    </row>
    <row r="104" spans="1:10" x14ac:dyDescent="0.25">
      <c r="A104" t="s">
        <v>1911</v>
      </c>
      <c r="B104" s="2">
        <v>45552</v>
      </c>
      <c r="C104" t="s">
        <v>342</v>
      </c>
      <c r="D104" t="s">
        <v>1691</v>
      </c>
      <c r="E104" t="s">
        <v>1777</v>
      </c>
      <c r="F104">
        <v>2</v>
      </c>
      <c r="G104">
        <v>471.88</v>
      </c>
      <c r="H104">
        <v>0.24</v>
      </c>
      <c r="I104" t="s">
        <v>1809</v>
      </c>
      <c r="J104">
        <v>717.25760000000002</v>
      </c>
    </row>
    <row r="105" spans="1:10" x14ac:dyDescent="0.25">
      <c r="A105" t="s">
        <v>1912</v>
      </c>
      <c r="B105" s="2">
        <v>45907</v>
      </c>
      <c r="C105" t="s">
        <v>595</v>
      </c>
      <c r="D105" t="s">
        <v>1599</v>
      </c>
      <c r="E105" t="s">
        <v>1752</v>
      </c>
      <c r="F105">
        <v>4</v>
      </c>
      <c r="G105">
        <v>925.19</v>
      </c>
      <c r="H105">
        <v>0.19</v>
      </c>
      <c r="I105" t="s">
        <v>1809</v>
      </c>
      <c r="J105">
        <v>2997.615600000001</v>
      </c>
    </row>
    <row r="106" spans="1:10" x14ac:dyDescent="0.25">
      <c r="A106" t="s">
        <v>1913</v>
      </c>
      <c r="B106" s="2">
        <v>45330</v>
      </c>
      <c r="C106" t="s">
        <v>121</v>
      </c>
      <c r="D106" t="s">
        <v>1703</v>
      </c>
      <c r="E106" t="s">
        <v>1775</v>
      </c>
      <c r="F106">
        <v>2</v>
      </c>
      <c r="G106">
        <v>879.63</v>
      </c>
      <c r="H106">
        <v>7.0000000000000007E-2</v>
      </c>
      <c r="I106" t="s">
        <v>1812</v>
      </c>
      <c r="J106">
        <v>1636.1117999999999</v>
      </c>
    </row>
    <row r="107" spans="1:10" x14ac:dyDescent="0.25">
      <c r="A107" t="s">
        <v>1914</v>
      </c>
      <c r="B107" s="2">
        <v>45214</v>
      </c>
      <c r="C107" t="s">
        <v>20</v>
      </c>
      <c r="D107" t="s">
        <v>1689</v>
      </c>
      <c r="E107" t="s">
        <v>1790</v>
      </c>
      <c r="F107">
        <v>2</v>
      </c>
      <c r="G107">
        <v>418.23</v>
      </c>
      <c r="H107">
        <v>0.28000000000000003</v>
      </c>
      <c r="I107" t="s">
        <v>1807</v>
      </c>
      <c r="J107">
        <v>602.25120000000004</v>
      </c>
    </row>
    <row r="108" spans="1:10" x14ac:dyDescent="0.25">
      <c r="A108" t="s">
        <v>1915</v>
      </c>
      <c r="B108" s="2">
        <v>45891</v>
      </c>
      <c r="C108" t="s">
        <v>850</v>
      </c>
      <c r="D108" t="s">
        <v>1569</v>
      </c>
      <c r="E108" t="s">
        <v>1793</v>
      </c>
      <c r="F108">
        <v>3</v>
      </c>
      <c r="G108">
        <v>551.72</v>
      </c>
      <c r="H108">
        <v>0.03</v>
      </c>
      <c r="I108" t="s">
        <v>1812</v>
      </c>
      <c r="J108">
        <v>1605.5052000000001</v>
      </c>
    </row>
    <row r="109" spans="1:10" x14ac:dyDescent="0.25">
      <c r="A109" t="s">
        <v>1916</v>
      </c>
      <c r="B109" s="2">
        <v>45323</v>
      </c>
      <c r="C109" t="s">
        <v>1051</v>
      </c>
      <c r="D109" t="s">
        <v>1703</v>
      </c>
      <c r="E109" t="s">
        <v>1762</v>
      </c>
      <c r="F109">
        <v>4</v>
      </c>
      <c r="G109">
        <v>525.61</v>
      </c>
      <c r="H109">
        <v>0.02</v>
      </c>
      <c r="I109" t="s">
        <v>1809</v>
      </c>
      <c r="J109">
        <v>2060.3912</v>
      </c>
    </row>
    <row r="110" spans="1:10" x14ac:dyDescent="0.25">
      <c r="A110" t="s">
        <v>1917</v>
      </c>
      <c r="B110" s="2">
        <v>45785</v>
      </c>
      <c r="C110" t="s">
        <v>159</v>
      </c>
      <c r="D110" t="s">
        <v>1575</v>
      </c>
      <c r="E110" t="s">
        <v>1780</v>
      </c>
      <c r="F110">
        <v>3</v>
      </c>
      <c r="G110">
        <v>815.3</v>
      </c>
      <c r="H110">
        <v>0.03</v>
      </c>
      <c r="I110" t="s">
        <v>1807</v>
      </c>
      <c r="J110">
        <v>2372.5230000000001</v>
      </c>
    </row>
    <row r="111" spans="1:10" x14ac:dyDescent="0.25">
      <c r="A111" t="s">
        <v>1918</v>
      </c>
      <c r="B111" s="2">
        <v>45738</v>
      </c>
      <c r="C111" t="s">
        <v>690</v>
      </c>
      <c r="D111" t="s">
        <v>1713</v>
      </c>
      <c r="E111" t="s">
        <v>1735</v>
      </c>
      <c r="F111">
        <v>3</v>
      </c>
      <c r="G111">
        <v>376.46</v>
      </c>
      <c r="H111">
        <v>0.09</v>
      </c>
      <c r="I111" t="s">
        <v>1812</v>
      </c>
      <c r="J111">
        <v>1027.7357999999999</v>
      </c>
    </row>
    <row r="112" spans="1:10" x14ac:dyDescent="0.25">
      <c r="A112" t="s">
        <v>1919</v>
      </c>
      <c r="B112" s="2">
        <v>45851</v>
      </c>
      <c r="C112" t="s">
        <v>40</v>
      </c>
      <c r="D112" t="s">
        <v>1615</v>
      </c>
      <c r="E112" t="s">
        <v>1765</v>
      </c>
      <c r="F112">
        <v>4</v>
      </c>
      <c r="G112">
        <v>239.83</v>
      </c>
      <c r="H112">
        <v>0.08</v>
      </c>
      <c r="I112" t="s">
        <v>1807</v>
      </c>
      <c r="J112">
        <v>882.57440000000008</v>
      </c>
    </row>
    <row r="113" spans="1:10" x14ac:dyDescent="0.25">
      <c r="A113" t="s">
        <v>1920</v>
      </c>
      <c r="B113" s="2">
        <v>45798</v>
      </c>
      <c r="C113" t="s">
        <v>409</v>
      </c>
      <c r="D113" t="s">
        <v>1711</v>
      </c>
      <c r="E113" t="s">
        <v>1749</v>
      </c>
      <c r="F113">
        <v>2</v>
      </c>
      <c r="G113">
        <v>845.71</v>
      </c>
      <c r="H113">
        <v>0.01</v>
      </c>
      <c r="I113" t="s">
        <v>1809</v>
      </c>
      <c r="J113">
        <v>1674.5057999999999</v>
      </c>
    </row>
    <row r="114" spans="1:10" x14ac:dyDescent="0.25">
      <c r="A114" t="s">
        <v>1921</v>
      </c>
      <c r="B114" s="2">
        <v>45705</v>
      </c>
      <c r="C114" t="s">
        <v>310</v>
      </c>
      <c r="D114" t="s">
        <v>1683</v>
      </c>
      <c r="E114" t="s">
        <v>1780</v>
      </c>
      <c r="F114">
        <v>3</v>
      </c>
      <c r="G114">
        <v>948.69</v>
      </c>
      <c r="H114">
        <v>0.28999999999999998</v>
      </c>
      <c r="I114" t="s">
        <v>1807</v>
      </c>
      <c r="J114">
        <v>2020.7097000000001</v>
      </c>
    </row>
    <row r="115" spans="1:10" x14ac:dyDescent="0.25">
      <c r="A115" t="s">
        <v>1922</v>
      </c>
      <c r="B115" s="2">
        <v>45413</v>
      </c>
      <c r="C115" t="s">
        <v>1424</v>
      </c>
      <c r="D115" t="s">
        <v>1585</v>
      </c>
      <c r="E115" t="s">
        <v>1772</v>
      </c>
      <c r="F115">
        <v>1</v>
      </c>
      <c r="G115">
        <v>281.97000000000003</v>
      </c>
      <c r="H115">
        <v>0.2</v>
      </c>
      <c r="I115" t="s">
        <v>1809</v>
      </c>
      <c r="J115">
        <v>225.57599999999999</v>
      </c>
    </row>
    <row r="116" spans="1:10" x14ac:dyDescent="0.25">
      <c r="A116" t="s">
        <v>1923</v>
      </c>
      <c r="B116" s="2">
        <v>45482</v>
      </c>
      <c r="C116" t="s">
        <v>506</v>
      </c>
      <c r="D116" t="s">
        <v>1713</v>
      </c>
      <c r="E116" t="s">
        <v>1752</v>
      </c>
      <c r="F116">
        <v>2</v>
      </c>
      <c r="G116">
        <v>731.01</v>
      </c>
      <c r="H116">
        <v>0.05</v>
      </c>
      <c r="I116" t="s">
        <v>1809</v>
      </c>
      <c r="J116">
        <v>1388.9190000000001</v>
      </c>
    </row>
    <row r="117" spans="1:10" x14ac:dyDescent="0.25">
      <c r="A117" t="s">
        <v>1924</v>
      </c>
      <c r="B117" s="2">
        <v>45925</v>
      </c>
      <c r="C117" t="s">
        <v>814</v>
      </c>
      <c r="D117" t="s">
        <v>1701</v>
      </c>
      <c r="E117" t="s">
        <v>1762</v>
      </c>
      <c r="F117">
        <v>4</v>
      </c>
      <c r="G117">
        <v>930.85</v>
      </c>
      <c r="H117">
        <v>0.13</v>
      </c>
      <c r="I117" t="s">
        <v>1809</v>
      </c>
      <c r="J117">
        <v>3239.3580000000002</v>
      </c>
    </row>
    <row r="118" spans="1:10" x14ac:dyDescent="0.25">
      <c r="A118" t="s">
        <v>1925</v>
      </c>
      <c r="B118" s="2">
        <v>45420</v>
      </c>
      <c r="C118" t="s">
        <v>1287</v>
      </c>
      <c r="D118" t="s">
        <v>1534</v>
      </c>
      <c r="E118" t="s">
        <v>1765</v>
      </c>
      <c r="F118">
        <v>4</v>
      </c>
      <c r="G118">
        <v>770.77</v>
      </c>
      <c r="H118">
        <v>0.22</v>
      </c>
      <c r="I118" t="s">
        <v>1807</v>
      </c>
      <c r="J118">
        <v>2404.8024</v>
      </c>
    </row>
    <row r="119" spans="1:10" x14ac:dyDescent="0.25">
      <c r="A119" t="s">
        <v>1926</v>
      </c>
      <c r="B119" s="2">
        <v>45554</v>
      </c>
      <c r="C119" t="s">
        <v>244</v>
      </c>
      <c r="D119" t="s">
        <v>1623</v>
      </c>
      <c r="E119" t="s">
        <v>1752</v>
      </c>
      <c r="F119">
        <v>3</v>
      </c>
      <c r="G119">
        <v>479.63</v>
      </c>
      <c r="H119">
        <v>0.3</v>
      </c>
      <c r="I119" t="s">
        <v>1809</v>
      </c>
      <c r="J119">
        <v>1007.223</v>
      </c>
    </row>
    <row r="120" spans="1:10" x14ac:dyDescent="0.25">
      <c r="A120" t="s">
        <v>1927</v>
      </c>
      <c r="B120" s="2">
        <v>45405</v>
      </c>
      <c r="C120" t="s">
        <v>367</v>
      </c>
      <c r="D120" t="s">
        <v>1609</v>
      </c>
      <c r="E120" t="s">
        <v>1775</v>
      </c>
      <c r="F120">
        <v>1</v>
      </c>
      <c r="G120">
        <v>165</v>
      </c>
      <c r="H120">
        <v>0.3</v>
      </c>
      <c r="I120" t="s">
        <v>1812</v>
      </c>
      <c r="J120">
        <v>115.5</v>
      </c>
    </row>
    <row r="121" spans="1:10" x14ac:dyDescent="0.25">
      <c r="A121" t="s">
        <v>1928</v>
      </c>
      <c r="B121" s="2">
        <v>45503</v>
      </c>
      <c r="C121" t="s">
        <v>524</v>
      </c>
      <c r="D121" t="s">
        <v>1569</v>
      </c>
      <c r="E121" t="s">
        <v>1765</v>
      </c>
      <c r="F121">
        <v>2</v>
      </c>
      <c r="G121">
        <v>151.51</v>
      </c>
      <c r="H121">
        <v>0.28999999999999998</v>
      </c>
      <c r="I121" t="s">
        <v>1812</v>
      </c>
      <c r="J121">
        <v>215.14420000000001</v>
      </c>
    </row>
    <row r="122" spans="1:10" x14ac:dyDescent="0.25">
      <c r="A122" t="s">
        <v>1929</v>
      </c>
      <c r="B122" s="2">
        <v>45274</v>
      </c>
      <c r="C122" t="s">
        <v>737</v>
      </c>
      <c r="D122" t="s">
        <v>1593</v>
      </c>
      <c r="E122" t="s">
        <v>1790</v>
      </c>
      <c r="F122">
        <v>2</v>
      </c>
      <c r="G122">
        <v>872.93</v>
      </c>
      <c r="H122">
        <v>0.28999999999999998</v>
      </c>
      <c r="I122" t="s">
        <v>1812</v>
      </c>
      <c r="J122">
        <v>1239.5606</v>
      </c>
    </row>
    <row r="123" spans="1:10" x14ac:dyDescent="0.25">
      <c r="A123" t="s">
        <v>1930</v>
      </c>
      <c r="B123" s="2">
        <v>45558</v>
      </c>
      <c r="C123" t="s">
        <v>835</v>
      </c>
      <c r="D123" t="s">
        <v>1575</v>
      </c>
      <c r="E123" t="s">
        <v>1772</v>
      </c>
      <c r="F123">
        <v>3</v>
      </c>
      <c r="G123">
        <v>432.4</v>
      </c>
      <c r="H123">
        <v>0.04</v>
      </c>
      <c r="I123" t="s">
        <v>1807</v>
      </c>
      <c r="J123">
        <v>1245.3119999999999</v>
      </c>
    </row>
    <row r="124" spans="1:10" x14ac:dyDescent="0.25">
      <c r="A124" t="s">
        <v>1931</v>
      </c>
      <c r="B124" s="2">
        <v>45886</v>
      </c>
      <c r="C124" t="s">
        <v>1051</v>
      </c>
      <c r="D124" t="s">
        <v>1631</v>
      </c>
      <c r="E124" t="s">
        <v>1762</v>
      </c>
      <c r="F124">
        <v>2</v>
      </c>
      <c r="G124">
        <v>197.76</v>
      </c>
      <c r="H124">
        <v>0.04</v>
      </c>
      <c r="I124" t="s">
        <v>1807</v>
      </c>
      <c r="J124">
        <v>379.69920000000002</v>
      </c>
    </row>
    <row r="125" spans="1:10" x14ac:dyDescent="0.25">
      <c r="A125" t="s">
        <v>1932</v>
      </c>
      <c r="B125" s="2">
        <v>45674</v>
      </c>
      <c r="C125" t="s">
        <v>1450</v>
      </c>
      <c r="D125" t="s">
        <v>1611</v>
      </c>
      <c r="E125" t="s">
        <v>1744</v>
      </c>
      <c r="F125">
        <v>3</v>
      </c>
      <c r="G125">
        <v>334.6</v>
      </c>
      <c r="H125">
        <v>0.11</v>
      </c>
      <c r="I125" t="s">
        <v>1809</v>
      </c>
      <c r="J125">
        <v>893.38200000000006</v>
      </c>
    </row>
    <row r="126" spans="1:10" x14ac:dyDescent="0.25">
      <c r="A126" t="s">
        <v>1933</v>
      </c>
      <c r="B126" s="2">
        <v>45777</v>
      </c>
      <c r="C126" t="s">
        <v>310</v>
      </c>
      <c r="D126" t="s">
        <v>1559</v>
      </c>
      <c r="E126" t="s">
        <v>1749</v>
      </c>
      <c r="F126">
        <v>2</v>
      </c>
      <c r="G126">
        <v>44.35</v>
      </c>
      <c r="H126">
        <v>0.2</v>
      </c>
      <c r="I126" t="s">
        <v>1812</v>
      </c>
      <c r="J126">
        <v>70.960000000000008</v>
      </c>
    </row>
    <row r="127" spans="1:10" x14ac:dyDescent="0.25">
      <c r="A127" t="s">
        <v>1934</v>
      </c>
      <c r="B127" s="2">
        <v>45598</v>
      </c>
      <c r="C127" t="s">
        <v>1513</v>
      </c>
      <c r="D127" t="s">
        <v>1545</v>
      </c>
      <c r="E127" t="s">
        <v>1759</v>
      </c>
      <c r="F127">
        <v>1</v>
      </c>
      <c r="G127">
        <v>846.31</v>
      </c>
      <c r="H127">
        <v>0.05</v>
      </c>
      <c r="I127" t="s">
        <v>1809</v>
      </c>
      <c r="J127">
        <v>803.9944999999999</v>
      </c>
    </row>
    <row r="128" spans="1:10" x14ac:dyDescent="0.25">
      <c r="A128" t="s">
        <v>1935</v>
      </c>
      <c r="B128" s="2">
        <v>45884</v>
      </c>
      <c r="C128" t="s">
        <v>444</v>
      </c>
      <c r="D128" t="s">
        <v>1601</v>
      </c>
      <c r="E128" t="s">
        <v>1777</v>
      </c>
      <c r="F128">
        <v>1</v>
      </c>
      <c r="G128">
        <v>996.48</v>
      </c>
      <c r="H128">
        <v>7.0000000000000007E-2</v>
      </c>
      <c r="I128" t="s">
        <v>1812</v>
      </c>
      <c r="J128">
        <v>926.7263999999999</v>
      </c>
    </row>
    <row r="129" spans="1:10" x14ac:dyDescent="0.25">
      <c r="A129" t="s">
        <v>1936</v>
      </c>
      <c r="B129" s="2">
        <v>45916</v>
      </c>
      <c r="C129" t="s">
        <v>873</v>
      </c>
      <c r="D129" t="s">
        <v>1717</v>
      </c>
      <c r="E129" t="s">
        <v>1759</v>
      </c>
      <c r="F129">
        <v>3</v>
      </c>
      <c r="G129">
        <v>949.19</v>
      </c>
      <c r="H129">
        <v>0.03</v>
      </c>
      <c r="I129" t="s">
        <v>1812</v>
      </c>
      <c r="J129">
        <v>2762.1428999999998</v>
      </c>
    </row>
    <row r="130" spans="1:10" x14ac:dyDescent="0.25">
      <c r="A130" t="s">
        <v>1937</v>
      </c>
      <c r="B130" s="2">
        <v>45347</v>
      </c>
      <c r="C130" t="s">
        <v>1225</v>
      </c>
      <c r="D130" t="s">
        <v>1719</v>
      </c>
      <c r="E130" t="s">
        <v>1769</v>
      </c>
      <c r="F130">
        <v>2</v>
      </c>
      <c r="G130">
        <v>724.97</v>
      </c>
      <c r="H130">
        <v>0.1</v>
      </c>
      <c r="I130" t="s">
        <v>1807</v>
      </c>
      <c r="J130">
        <v>1304.9459999999999</v>
      </c>
    </row>
    <row r="131" spans="1:10" x14ac:dyDescent="0.25">
      <c r="A131" t="s">
        <v>1938</v>
      </c>
      <c r="B131" s="2">
        <v>45723</v>
      </c>
      <c r="C131" t="s">
        <v>983</v>
      </c>
      <c r="D131" t="s">
        <v>1529</v>
      </c>
      <c r="E131" t="s">
        <v>1787</v>
      </c>
      <c r="F131">
        <v>1</v>
      </c>
      <c r="G131">
        <v>783.25</v>
      </c>
      <c r="H131">
        <v>0.3</v>
      </c>
      <c r="I131" t="s">
        <v>1807</v>
      </c>
      <c r="J131">
        <v>548.27499999999998</v>
      </c>
    </row>
    <row r="132" spans="1:10" x14ac:dyDescent="0.25">
      <c r="A132" t="s">
        <v>1939</v>
      </c>
      <c r="B132" s="2">
        <v>45495</v>
      </c>
      <c r="C132" t="s">
        <v>1066</v>
      </c>
      <c r="D132" t="s">
        <v>1565</v>
      </c>
      <c r="E132" t="s">
        <v>1749</v>
      </c>
      <c r="F132">
        <v>1</v>
      </c>
      <c r="G132">
        <v>942.38</v>
      </c>
      <c r="H132">
        <v>0.17</v>
      </c>
      <c r="I132" t="s">
        <v>1807</v>
      </c>
      <c r="J132">
        <v>782.17539999999997</v>
      </c>
    </row>
    <row r="133" spans="1:10" x14ac:dyDescent="0.25">
      <c r="A133" t="s">
        <v>1940</v>
      </c>
      <c r="B133" s="2">
        <v>45444</v>
      </c>
      <c r="C133" t="s">
        <v>1507</v>
      </c>
      <c r="D133" t="s">
        <v>1633</v>
      </c>
      <c r="E133" t="s">
        <v>1775</v>
      </c>
      <c r="F133">
        <v>3</v>
      </c>
      <c r="G133">
        <v>298.35000000000002</v>
      </c>
      <c r="H133">
        <v>0.05</v>
      </c>
      <c r="I133" t="s">
        <v>1812</v>
      </c>
      <c r="J133">
        <v>850.29750000000001</v>
      </c>
    </row>
    <row r="134" spans="1:10" x14ac:dyDescent="0.25">
      <c r="A134" t="s">
        <v>1941</v>
      </c>
      <c r="B134" s="2">
        <v>45662</v>
      </c>
      <c r="C134" t="s">
        <v>542</v>
      </c>
      <c r="D134" t="s">
        <v>1627</v>
      </c>
      <c r="E134" t="s">
        <v>1777</v>
      </c>
      <c r="F134">
        <v>4</v>
      </c>
      <c r="G134">
        <v>950.04</v>
      </c>
      <c r="H134">
        <v>0.13</v>
      </c>
      <c r="I134" t="s">
        <v>1809</v>
      </c>
      <c r="J134">
        <v>3306.1392000000001</v>
      </c>
    </row>
    <row r="135" spans="1:10" x14ac:dyDescent="0.25">
      <c r="A135" t="s">
        <v>1942</v>
      </c>
      <c r="B135" s="2">
        <v>45910</v>
      </c>
      <c r="C135" t="s">
        <v>1024</v>
      </c>
      <c r="D135" t="s">
        <v>1645</v>
      </c>
      <c r="E135" t="s">
        <v>1752</v>
      </c>
      <c r="F135">
        <v>2</v>
      </c>
      <c r="G135">
        <v>267.19</v>
      </c>
      <c r="H135">
        <v>7.0000000000000007E-2</v>
      </c>
      <c r="I135" t="s">
        <v>1807</v>
      </c>
      <c r="J135">
        <v>496.97340000000003</v>
      </c>
    </row>
    <row r="136" spans="1:10" x14ac:dyDescent="0.25">
      <c r="A136" t="s">
        <v>1943</v>
      </c>
      <c r="B136" s="2">
        <v>45827</v>
      </c>
      <c r="C136" t="s">
        <v>651</v>
      </c>
      <c r="D136" t="s">
        <v>1705</v>
      </c>
      <c r="E136" t="s">
        <v>1784</v>
      </c>
      <c r="F136">
        <v>4</v>
      </c>
      <c r="G136">
        <v>72.63</v>
      </c>
      <c r="H136">
        <v>0.06</v>
      </c>
      <c r="I136" t="s">
        <v>1809</v>
      </c>
      <c r="J136">
        <v>273.08879999999999</v>
      </c>
    </row>
    <row r="137" spans="1:10" x14ac:dyDescent="0.25">
      <c r="A137" t="s">
        <v>1944</v>
      </c>
      <c r="B137" s="2">
        <v>45544</v>
      </c>
      <c r="C137" t="s">
        <v>1309</v>
      </c>
      <c r="D137" t="s">
        <v>1637</v>
      </c>
      <c r="E137" t="s">
        <v>1756</v>
      </c>
      <c r="F137">
        <v>3</v>
      </c>
      <c r="G137">
        <v>576.52</v>
      </c>
      <c r="H137">
        <v>0.22</v>
      </c>
      <c r="I137" t="s">
        <v>1812</v>
      </c>
      <c r="J137">
        <v>1349.0568000000001</v>
      </c>
    </row>
    <row r="138" spans="1:10" x14ac:dyDescent="0.25">
      <c r="A138" t="s">
        <v>1945</v>
      </c>
      <c r="B138" s="2">
        <v>45751</v>
      </c>
      <c r="C138" t="s">
        <v>1083</v>
      </c>
      <c r="D138" t="s">
        <v>1673</v>
      </c>
      <c r="E138" t="s">
        <v>1769</v>
      </c>
      <c r="F138">
        <v>3</v>
      </c>
      <c r="G138">
        <v>849.36</v>
      </c>
      <c r="H138">
        <v>0.03</v>
      </c>
      <c r="I138" t="s">
        <v>1807</v>
      </c>
      <c r="J138">
        <v>2471.6376</v>
      </c>
    </row>
    <row r="139" spans="1:10" x14ac:dyDescent="0.25">
      <c r="A139" t="s">
        <v>1946</v>
      </c>
      <c r="B139" s="2">
        <v>45392</v>
      </c>
      <c r="C139" t="s">
        <v>1442</v>
      </c>
      <c r="D139" t="s">
        <v>1631</v>
      </c>
      <c r="E139" t="s">
        <v>1759</v>
      </c>
      <c r="F139">
        <v>1</v>
      </c>
      <c r="G139">
        <v>245.85</v>
      </c>
      <c r="H139">
        <v>0.18</v>
      </c>
      <c r="I139" t="s">
        <v>1812</v>
      </c>
      <c r="J139">
        <v>201.59700000000001</v>
      </c>
    </row>
    <row r="140" spans="1:10" x14ac:dyDescent="0.25">
      <c r="A140" t="s">
        <v>1947</v>
      </c>
      <c r="B140" s="2">
        <v>45589</v>
      </c>
      <c r="C140" t="s">
        <v>583</v>
      </c>
      <c r="D140" t="s">
        <v>1725</v>
      </c>
      <c r="E140" t="s">
        <v>1772</v>
      </c>
      <c r="F140">
        <v>3</v>
      </c>
      <c r="G140">
        <v>237.68</v>
      </c>
      <c r="H140">
        <v>0.1</v>
      </c>
      <c r="I140" t="s">
        <v>1812</v>
      </c>
      <c r="J140">
        <v>641.73599999999999</v>
      </c>
    </row>
    <row r="141" spans="1:10" x14ac:dyDescent="0.25">
      <c r="A141" t="s">
        <v>1948</v>
      </c>
      <c r="B141" s="2">
        <v>45756</v>
      </c>
      <c r="C141" t="s">
        <v>1048</v>
      </c>
      <c r="D141" t="s">
        <v>1673</v>
      </c>
      <c r="E141" t="s">
        <v>1782</v>
      </c>
      <c r="F141">
        <v>4</v>
      </c>
      <c r="G141">
        <v>715.85</v>
      </c>
      <c r="H141">
        <v>0.25</v>
      </c>
      <c r="I141" t="s">
        <v>1809</v>
      </c>
      <c r="J141">
        <v>2147.5500000000002</v>
      </c>
    </row>
    <row r="142" spans="1:10" x14ac:dyDescent="0.25">
      <c r="A142" t="s">
        <v>1949</v>
      </c>
      <c r="B142" s="2">
        <v>45255</v>
      </c>
      <c r="C142" t="s">
        <v>562</v>
      </c>
      <c r="D142" t="s">
        <v>1711</v>
      </c>
      <c r="E142" t="s">
        <v>1756</v>
      </c>
      <c r="F142">
        <v>2</v>
      </c>
      <c r="G142">
        <v>478.85</v>
      </c>
      <c r="H142">
        <v>0.01</v>
      </c>
      <c r="I142" t="s">
        <v>1812</v>
      </c>
      <c r="J142">
        <v>948.12300000000005</v>
      </c>
    </row>
    <row r="143" spans="1:10" x14ac:dyDescent="0.25">
      <c r="A143" t="s">
        <v>1950</v>
      </c>
      <c r="B143" s="2">
        <v>45718</v>
      </c>
      <c r="C143" t="s">
        <v>391</v>
      </c>
      <c r="D143" t="s">
        <v>1625</v>
      </c>
      <c r="E143" t="s">
        <v>1735</v>
      </c>
      <c r="F143">
        <v>1</v>
      </c>
      <c r="G143">
        <v>503.95</v>
      </c>
      <c r="H143">
        <v>0.26</v>
      </c>
      <c r="I143" t="s">
        <v>1812</v>
      </c>
      <c r="J143">
        <v>372.923</v>
      </c>
    </row>
    <row r="144" spans="1:10" x14ac:dyDescent="0.25">
      <c r="A144" t="s">
        <v>1951</v>
      </c>
      <c r="B144" s="2">
        <v>45573</v>
      </c>
      <c r="C144" t="s">
        <v>1229</v>
      </c>
      <c r="D144" t="s">
        <v>1663</v>
      </c>
      <c r="E144" t="s">
        <v>1777</v>
      </c>
      <c r="F144">
        <v>2</v>
      </c>
      <c r="G144">
        <v>975.48</v>
      </c>
      <c r="H144">
        <v>0.26</v>
      </c>
      <c r="I144" t="s">
        <v>1812</v>
      </c>
      <c r="J144">
        <v>1443.7103999999999</v>
      </c>
    </row>
    <row r="145" spans="1:10" x14ac:dyDescent="0.25">
      <c r="A145" t="s">
        <v>1952</v>
      </c>
      <c r="B145" s="2">
        <v>45884</v>
      </c>
      <c r="C145" t="s">
        <v>1235</v>
      </c>
      <c r="D145" t="s">
        <v>1599</v>
      </c>
      <c r="E145" t="s">
        <v>1787</v>
      </c>
      <c r="F145">
        <v>4</v>
      </c>
      <c r="G145">
        <v>450.12</v>
      </c>
      <c r="H145">
        <v>0.28999999999999998</v>
      </c>
      <c r="I145" t="s">
        <v>1812</v>
      </c>
      <c r="J145">
        <v>1278.3407999999999</v>
      </c>
    </row>
    <row r="146" spans="1:10" x14ac:dyDescent="0.25">
      <c r="A146" t="s">
        <v>1953</v>
      </c>
      <c r="B146" s="2">
        <v>45448</v>
      </c>
      <c r="C146" t="s">
        <v>1333</v>
      </c>
      <c r="D146" t="s">
        <v>1603</v>
      </c>
      <c r="E146" t="s">
        <v>1765</v>
      </c>
      <c r="F146">
        <v>3</v>
      </c>
      <c r="G146">
        <v>237.24</v>
      </c>
      <c r="H146">
        <v>0.24</v>
      </c>
      <c r="I146" t="s">
        <v>1809</v>
      </c>
      <c r="J146">
        <v>540.90719999999999</v>
      </c>
    </row>
    <row r="147" spans="1:10" x14ac:dyDescent="0.25">
      <c r="A147" t="s">
        <v>1954</v>
      </c>
      <c r="B147" s="2">
        <v>45522</v>
      </c>
      <c r="C147" t="s">
        <v>1401</v>
      </c>
      <c r="D147" t="s">
        <v>1639</v>
      </c>
      <c r="E147" t="s">
        <v>1784</v>
      </c>
      <c r="F147">
        <v>2</v>
      </c>
      <c r="G147">
        <v>536.84</v>
      </c>
      <c r="H147">
        <v>0.09</v>
      </c>
      <c r="I147" t="s">
        <v>1812</v>
      </c>
      <c r="J147">
        <v>977.04880000000014</v>
      </c>
    </row>
    <row r="148" spans="1:10" x14ac:dyDescent="0.25">
      <c r="A148" t="s">
        <v>1955</v>
      </c>
      <c r="B148" s="2">
        <v>45626</v>
      </c>
      <c r="C148" t="s">
        <v>1355</v>
      </c>
      <c r="D148" t="s">
        <v>1603</v>
      </c>
      <c r="E148" t="s">
        <v>1796</v>
      </c>
      <c r="F148">
        <v>3</v>
      </c>
      <c r="G148">
        <v>584.41</v>
      </c>
      <c r="H148">
        <v>0</v>
      </c>
      <c r="I148" t="s">
        <v>1812</v>
      </c>
      <c r="J148">
        <v>1753.23</v>
      </c>
    </row>
    <row r="149" spans="1:10" x14ac:dyDescent="0.25">
      <c r="A149" t="s">
        <v>1956</v>
      </c>
      <c r="B149" s="2">
        <v>45617</v>
      </c>
      <c r="C149" t="s">
        <v>923</v>
      </c>
      <c r="D149" t="s">
        <v>1695</v>
      </c>
      <c r="E149" t="s">
        <v>1796</v>
      </c>
      <c r="F149">
        <v>1</v>
      </c>
      <c r="G149">
        <v>653.87</v>
      </c>
      <c r="H149">
        <v>0.14000000000000001</v>
      </c>
      <c r="I149" t="s">
        <v>1809</v>
      </c>
      <c r="J149">
        <v>562.32820000000004</v>
      </c>
    </row>
    <row r="150" spans="1:10" x14ac:dyDescent="0.25">
      <c r="A150" t="s">
        <v>1957</v>
      </c>
      <c r="B150" s="2">
        <v>45878</v>
      </c>
      <c r="C150" t="s">
        <v>1499</v>
      </c>
      <c r="D150" t="s">
        <v>1705</v>
      </c>
      <c r="E150" t="s">
        <v>1735</v>
      </c>
      <c r="F150">
        <v>1</v>
      </c>
      <c r="G150">
        <v>652.03</v>
      </c>
      <c r="H150">
        <v>0.27</v>
      </c>
      <c r="I150" t="s">
        <v>1807</v>
      </c>
      <c r="J150">
        <v>475.9819</v>
      </c>
    </row>
    <row r="151" spans="1:10" x14ac:dyDescent="0.25">
      <c r="A151" t="s">
        <v>1958</v>
      </c>
      <c r="B151" s="2">
        <v>45502</v>
      </c>
      <c r="C151" t="s">
        <v>330</v>
      </c>
      <c r="D151" t="s">
        <v>1538</v>
      </c>
      <c r="E151" t="s">
        <v>1777</v>
      </c>
      <c r="F151">
        <v>3</v>
      </c>
      <c r="G151">
        <v>513.36</v>
      </c>
      <c r="H151">
        <v>7.0000000000000007E-2</v>
      </c>
      <c r="I151" t="s">
        <v>1812</v>
      </c>
      <c r="J151">
        <v>1432.2744</v>
      </c>
    </row>
    <row r="152" spans="1:10" x14ac:dyDescent="0.25">
      <c r="A152" t="s">
        <v>1959</v>
      </c>
      <c r="B152" s="2">
        <v>45433</v>
      </c>
      <c r="C152" t="s">
        <v>248</v>
      </c>
      <c r="D152" t="s">
        <v>1635</v>
      </c>
      <c r="E152" t="s">
        <v>1756</v>
      </c>
      <c r="F152">
        <v>4</v>
      </c>
      <c r="G152">
        <v>355.64</v>
      </c>
      <c r="H152">
        <v>0.16</v>
      </c>
      <c r="I152" t="s">
        <v>1812</v>
      </c>
      <c r="J152">
        <v>1194.9503999999999</v>
      </c>
    </row>
    <row r="153" spans="1:10" x14ac:dyDescent="0.25">
      <c r="A153" t="s">
        <v>1960</v>
      </c>
      <c r="B153" s="2">
        <v>45594</v>
      </c>
      <c r="C153" t="s">
        <v>97</v>
      </c>
      <c r="D153" t="s">
        <v>1557</v>
      </c>
      <c r="E153" t="s">
        <v>1765</v>
      </c>
      <c r="F153">
        <v>4</v>
      </c>
      <c r="G153">
        <v>535.4</v>
      </c>
      <c r="H153">
        <v>0.26</v>
      </c>
      <c r="I153" t="s">
        <v>1809</v>
      </c>
      <c r="J153">
        <v>1584.7840000000001</v>
      </c>
    </row>
    <row r="154" spans="1:10" x14ac:dyDescent="0.25">
      <c r="A154" t="s">
        <v>1961</v>
      </c>
      <c r="B154" s="2">
        <v>45798</v>
      </c>
      <c r="C154" t="s">
        <v>773</v>
      </c>
      <c r="D154" t="s">
        <v>1669</v>
      </c>
      <c r="E154" t="s">
        <v>1796</v>
      </c>
      <c r="F154">
        <v>2</v>
      </c>
      <c r="G154">
        <v>108.74</v>
      </c>
      <c r="H154">
        <v>0.11</v>
      </c>
      <c r="I154" t="s">
        <v>1809</v>
      </c>
      <c r="J154">
        <v>193.55719999999999</v>
      </c>
    </row>
    <row r="155" spans="1:10" x14ac:dyDescent="0.25">
      <c r="A155" t="s">
        <v>1962</v>
      </c>
      <c r="B155" s="2">
        <v>45579</v>
      </c>
      <c r="C155" t="s">
        <v>980</v>
      </c>
      <c r="D155" t="s">
        <v>1553</v>
      </c>
      <c r="E155" t="s">
        <v>1796</v>
      </c>
      <c r="F155">
        <v>3</v>
      </c>
      <c r="G155">
        <v>591.98</v>
      </c>
      <c r="H155">
        <v>0.16</v>
      </c>
      <c r="I155" t="s">
        <v>1807</v>
      </c>
      <c r="J155">
        <v>1491.7896000000001</v>
      </c>
    </row>
    <row r="156" spans="1:10" x14ac:dyDescent="0.25">
      <c r="A156" t="s">
        <v>1963</v>
      </c>
      <c r="B156" s="2">
        <v>45613</v>
      </c>
      <c r="C156" t="s">
        <v>1246</v>
      </c>
      <c r="D156" t="s">
        <v>1627</v>
      </c>
      <c r="E156" t="s">
        <v>1744</v>
      </c>
      <c r="F156">
        <v>1</v>
      </c>
      <c r="G156">
        <v>345.06</v>
      </c>
      <c r="H156">
        <v>0.13</v>
      </c>
      <c r="I156" t="s">
        <v>1812</v>
      </c>
      <c r="J156">
        <v>300.2022</v>
      </c>
    </row>
    <row r="157" spans="1:10" x14ac:dyDescent="0.25">
      <c r="A157" t="s">
        <v>1964</v>
      </c>
      <c r="B157" s="2">
        <v>45745</v>
      </c>
      <c r="C157" t="s">
        <v>959</v>
      </c>
      <c r="D157" t="s">
        <v>1717</v>
      </c>
      <c r="E157" t="s">
        <v>1777</v>
      </c>
      <c r="F157">
        <v>4</v>
      </c>
      <c r="G157">
        <v>986.41</v>
      </c>
      <c r="H157">
        <v>0.22</v>
      </c>
      <c r="I157" t="s">
        <v>1807</v>
      </c>
      <c r="J157">
        <v>3077.5992000000001</v>
      </c>
    </row>
    <row r="158" spans="1:10" x14ac:dyDescent="0.25">
      <c r="A158" t="s">
        <v>1965</v>
      </c>
      <c r="B158" s="2">
        <v>45494</v>
      </c>
      <c r="C158" t="s">
        <v>995</v>
      </c>
      <c r="D158" t="s">
        <v>1629</v>
      </c>
      <c r="E158" t="s">
        <v>1735</v>
      </c>
      <c r="F158">
        <v>2</v>
      </c>
      <c r="G158">
        <v>921.52</v>
      </c>
      <c r="H158">
        <v>0</v>
      </c>
      <c r="I158" t="s">
        <v>1809</v>
      </c>
      <c r="J158">
        <v>1843.04</v>
      </c>
    </row>
    <row r="159" spans="1:10" x14ac:dyDescent="0.25">
      <c r="A159" t="s">
        <v>1966</v>
      </c>
      <c r="B159" s="2">
        <v>45883</v>
      </c>
      <c r="C159" t="s">
        <v>342</v>
      </c>
      <c r="D159" t="s">
        <v>1641</v>
      </c>
      <c r="E159" t="s">
        <v>1756</v>
      </c>
      <c r="F159">
        <v>1</v>
      </c>
      <c r="G159">
        <v>83.1</v>
      </c>
      <c r="H159">
        <v>0.04</v>
      </c>
      <c r="I159" t="s">
        <v>1809</v>
      </c>
      <c r="J159">
        <v>79.775999999999996</v>
      </c>
    </row>
    <row r="160" spans="1:10" x14ac:dyDescent="0.25">
      <c r="A160" t="s">
        <v>1967</v>
      </c>
      <c r="B160" s="2">
        <v>45601</v>
      </c>
      <c r="C160" t="s">
        <v>1141</v>
      </c>
      <c r="D160" t="s">
        <v>1587</v>
      </c>
      <c r="E160" t="s">
        <v>1775</v>
      </c>
      <c r="F160">
        <v>2</v>
      </c>
      <c r="G160">
        <v>60.98</v>
      </c>
      <c r="H160">
        <v>0.23</v>
      </c>
      <c r="I160" t="s">
        <v>1809</v>
      </c>
      <c r="J160">
        <v>93.909199999999998</v>
      </c>
    </row>
    <row r="161" spans="1:10" x14ac:dyDescent="0.25">
      <c r="A161" t="s">
        <v>1968</v>
      </c>
      <c r="B161" s="2">
        <v>45454</v>
      </c>
      <c r="C161" t="s">
        <v>1216</v>
      </c>
      <c r="D161" t="s">
        <v>1709</v>
      </c>
      <c r="E161" t="s">
        <v>1787</v>
      </c>
      <c r="F161">
        <v>2</v>
      </c>
      <c r="G161">
        <v>122.23</v>
      </c>
      <c r="H161">
        <v>0.21</v>
      </c>
      <c r="I161" t="s">
        <v>1812</v>
      </c>
      <c r="J161">
        <v>193.1234</v>
      </c>
    </row>
    <row r="162" spans="1:10" x14ac:dyDescent="0.25">
      <c r="A162" t="s">
        <v>1969</v>
      </c>
      <c r="B162" s="2">
        <v>45918</v>
      </c>
      <c r="C162" t="s">
        <v>89</v>
      </c>
      <c r="D162" t="s">
        <v>1671</v>
      </c>
      <c r="E162" t="s">
        <v>1793</v>
      </c>
      <c r="F162">
        <v>2</v>
      </c>
      <c r="G162">
        <v>623.38</v>
      </c>
      <c r="H162">
        <v>0.13</v>
      </c>
      <c r="I162" t="s">
        <v>1807</v>
      </c>
      <c r="J162">
        <v>1084.6812</v>
      </c>
    </row>
    <row r="163" spans="1:10" x14ac:dyDescent="0.25">
      <c r="A163" t="s">
        <v>1970</v>
      </c>
      <c r="B163" s="2">
        <v>45729</v>
      </c>
      <c r="C163" t="s">
        <v>215</v>
      </c>
      <c r="D163" t="s">
        <v>1671</v>
      </c>
      <c r="E163" t="s">
        <v>1735</v>
      </c>
      <c r="F163">
        <v>1</v>
      </c>
      <c r="G163">
        <v>479.58</v>
      </c>
      <c r="H163">
        <v>0.05</v>
      </c>
      <c r="I163" t="s">
        <v>1809</v>
      </c>
      <c r="J163">
        <v>455.60099999999989</v>
      </c>
    </row>
    <row r="164" spans="1:10" x14ac:dyDescent="0.25">
      <c r="A164" t="s">
        <v>1971</v>
      </c>
      <c r="B164" s="2">
        <v>45276</v>
      </c>
      <c r="C164" t="s">
        <v>933</v>
      </c>
      <c r="D164" t="s">
        <v>1677</v>
      </c>
      <c r="E164" t="s">
        <v>1759</v>
      </c>
      <c r="F164">
        <v>3</v>
      </c>
      <c r="G164">
        <v>369.32</v>
      </c>
      <c r="H164">
        <v>0.14000000000000001</v>
      </c>
      <c r="I164" t="s">
        <v>1809</v>
      </c>
      <c r="J164">
        <v>952.84559999999999</v>
      </c>
    </row>
    <row r="165" spans="1:10" x14ac:dyDescent="0.25">
      <c r="A165" t="s">
        <v>1972</v>
      </c>
      <c r="B165" s="2">
        <v>45851</v>
      </c>
      <c r="C165" t="s">
        <v>275</v>
      </c>
      <c r="D165" t="s">
        <v>1595</v>
      </c>
      <c r="E165" t="s">
        <v>1740</v>
      </c>
      <c r="F165">
        <v>1</v>
      </c>
      <c r="G165">
        <v>488.31</v>
      </c>
      <c r="H165">
        <v>0.03</v>
      </c>
      <c r="I165" t="s">
        <v>1809</v>
      </c>
      <c r="J165">
        <v>473.66070000000002</v>
      </c>
    </row>
    <row r="166" spans="1:10" x14ac:dyDescent="0.25">
      <c r="A166" t="s">
        <v>1973</v>
      </c>
      <c r="B166" s="2">
        <v>45418</v>
      </c>
      <c r="C166" t="s">
        <v>870</v>
      </c>
      <c r="D166" t="s">
        <v>1639</v>
      </c>
      <c r="E166" t="s">
        <v>1777</v>
      </c>
      <c r="F166">
        <v>4</v>
      </c>
      <c r="G166">
        <v>164.04</v>
      </c>
      <c r="H166">
        <v>0.26</v>
      </c>
      <c r="I166" t="s">
        <v>1807</v>
      </c>
      <c r="J166">
        <v>485.55839999999989</v>
      </c>
    </row>
    <row r="167" spans="1:10" x14ac:dyDescent="0.25">
      <c r="A167" t="s">
        <v>1974</v>
      </c>
      <c r="B167" s="2">
        <v>45508</v>
      </c>
      <c r="C167" t="s">
        <v>265</v>
      </c>
      <c r="D167" t="s">
        <v>1551</v>
      </c>
      <c r="E167" t="s">
        <v>1790</v>
      </c>
      <c r="F167">
        <v>3</v>
      </c>
      <c r="G167">
        <v>707.95</v>
      </c>
      <c r="H167">
        <v>0.18</v>
      </c>
      <c r="I167" t="s">
        <v>1809</v>
      </c>
      <c r="J167">
        <v>1741.557</v>
      </c>
    </row>
    <row r="168" spans="1:10" x14ac:dyDescent="0.25">
      <c r="A168" t="s">
        <v>1975</v>
      </c>
      <c r="B168" s="2">
        <v>45269</v>
      </c>
      <c r="C168" t="s">
        <v>925</v>
      </c>
      <c r="D168" t="s">
        <v>1669</v>
      </c>
      <c r="E168" t="s">
        <v>1765</v>
      </c>
      <c r="F168">
        <v>4</v>
      </c>
      <c r="G168">
        <v>714.47</v>
      </c>
      <c r="H168">
        <v>0.18</v>
      </c>
      <c r="I168" t="s">
        <v>1812</v>
      </c>
      <c r="J168">
        <v>2343.4616000000001</v>
      </c>
    </row>
    <row r="169" spans="1:10" x14ac:dyDescent="0.25">
      <c r="A169" t="s">
        <v>1976</v>
      </c>
      <c r="B169" s="2">
        <v>45866</v>
      </c>
      <c r="C169" t="s">
        <v>1275</v>
      </c>
      <c r="D169" t="s">
        <v>1689</v>
      </c>
      <c r="E169" t="s">
        <v>1762</v>
      </c>
      <c r="F169">
        <v>4</v>
      </c>
      <c r="G169">
        <v>422.09</v>
      </c>
      <c r="H169">
        <v>0.04</v>
      </c>
      <c r="I169" t="s">
        <v>1807</v>
      </c>
      <c r="J169">
        <v>1620.8255999999999</v>
      </c>
    </row>
    <row r="170" spans="1:10" x14ac:dyDescent="0.25">
      <c r="A170" t="s">
        <v>1977</v>
      </c>
      <c r="B170" s="2">
        <v>45462</v>
      </c>
      <c r="C170" t="s">
        <v>376</v>
      </c>
      <c r="D170" t="s">
        <v>1591</v>
      </c>
      <c r="E170" t="s">
        <v>1769</v>
      </c>
      <c r="F170">
        <v>1</v>
      </c>
      <c r="G170">
        <v>998.19</v>
      </c>
      <c r="H170">
        <v>0.2</v>
      </c>
      <c r="I170" t="s">
        <v>1807</v>
      </c>
      <c r="J170">
        <v>798.55200000000013</v>
      </c>
    </row>
    <row r="171" spans="1:10" x14ac:dyDescent="0.25">
      <c r="A171" t="s">
        <v>1978</v>
      </c>
      <c r="B171" s="2">
        <v>45313</v>
      </c>
      <c r="C171" t="s">
        <v>1153</v>
      </c>
      <c r="D171" t="s">
        <v>1675</v>
      </c>
      <c r="E171" t="s">
        <v>1762</v>
      </c>
      <c r="F171">
        <v>2</v>
      </c>
      <c r="G171">
        <v>343.42</v>
      </c>
      <c r="H171">
        <v>0.12</v>
      </c>
      <c r="I171" t="s">
        <v>1812</v>
      </c>
      <c r="J171">
        <v>604.41920000000005</v>
      </c>
    </row>
    <row r="172" spans="1:10" x14ac:dyDescent="0.25">
      <c r="A172" t="s">
        <v>1979</v>
      </c>
      <c r="B172" s="2">
        <v>45390</v>
      </c>
      <c r="C172" t="s">
        <v>811</v>
      </c>
      <c r="D172" t="s">
        <v>1599</v>
      </c>
      <c r="E172" t="s">
        <v>1759</v>
      </c>
      <c r="F172">
        <v>1</v>
      </c>
      <c r="G172">
        <v>152.16999999999999</v>
      </c>
      <c r="H172">
        <v>0.28000000000000003</v>
      </c>
      <c r="I172" t="s">
        <v>1812</v>
      </c>
      <c r="J172">
        <v>109.5624</v>
      </c>
    </row>
    <row r="173" spans="1:10" x14ac:dyDescent="0.25">
      <c r="A173" t="s">
        <v>1980</v>
      </c>
      <c r="B173" s="2">
        <v>45795</v>
      </c>
      <c r="C173" t="s">
        <v>573</v>
      </c>
      <c r="D173" t="s">
        <v>1629</v>
      </c>
      <c r="E173" t="s">
        <v>1775</v>
      </c>
      <c r="F173">
        <v>1</v>
      </c>
      <c r="G173">
        <v>325.08</v>
      </c>
      <c r="H173">
        <v>0.26</v>
      </c>
      <c r="I173" t="s">
        <v>1809</v>
      </c>
      <c r="J173">
        <v>240.5592</v>
      </c>
    </row>
    <row r="174" spans="1:10" x14ac:dyDescent="0.25">
      <c r="A174" t="s">
        <v>1981</v>
      </c>
      <c r="B174" s="2">
        <v>45267</v>
      </c>
      <c r="C174" t="s">
        <v>1069</v>
      </c>
      <c r="D174" t="s">
        <v>1709</v>
      </c>
      <c r="E174" t="s">
        <v>1772</v>
      </c>
      <c r="F174">
        <v>2</v>
      </c>
      <c r="G174">
        <v>827.92</v>
      </c>
      <c r="H174">
        <v>0.25</v>
      </c>
      <c r="I174" t="s">
        <v>1812</v>
      </c>
      <c r="J174">
        <v>1241.8800000000001</v>
      </c>
    </row>
    <row r="175" spans="1:10" x14ac:dyDescent="0.25">
      <c r="A175" t="s">
        <v>1982</v>
      </c>
      <c r="B175" s="2">
        <v>45314</v>
      </c>
      <c r="C175" t="s">
        <v>1475</v>
      </c>
      <c r="D175" t="s">
        <v>1583</v>
      </c>
      <c r="E175" t="s">
        <v>1744</v>
      </c>
      <c r="F175">
        <v>2</v>
      </c>
      <c r="G175">
        <v>593.47</v>
      </c>
      <c r="H175">
        <v>0.1</v>
      </c>
      <c r="I175" t="s">
        <v>1812</v>
      </c>
      <c r="J175">
        <v>1068.2460000000001</v>
      </c>
    </row>
    <row r="176" spans="1:10" x14ac:dyDescent="0.25">
      <c r="A176" t="s">
        <v>1983</v>
      </c>
      <c r="B176" s="2">
        <v>45267</v>
      </c>
      <c r="C176" t="s">
        <v>920</v>
      </c>
      <c r="D176" t="s">
        <v>1571</v>
      </c>
      <c r="E176" t="s">
        <v>1762</v>
      </c>
      <c r="F176">
        <v>4</v>
      </c>
      <c r="G176">
        <v>756.28</v>
      </c>
      <c r="H176">
        <v>0.05</v>
      </c>
      <c r="I176" t="s">
        <v>1812</v>
      </c>
      <c r="J176">
        <v>2873.864</v>
      </c>
    </row>
    <row r="177" spans="1:10" x14ac:dyDescent="0.25">
      <c r="A177" t="s">
        <v>1984</v>
      </c>
      <c r="B177" s="2">
        <v>45641</v>
      </c>
      <c r="C177" t="s">
        <v>1165</v>
      </c>
      <c r="D177" t="s">
        <v>1715</v>
      </c>
      <c r="E177" t="s">
        <v>1740</v>
      </c>
      <c r="F177">
        <v>2</v>
      </c>
      <c r="G177">
        <v>707.65</v>
      </c>
      <c r="H177">
        <v>0.14000000000000001</v>
      </c>
      <c r="I177" t="s">
        <v>1807</v>
      </c>
      <c r="J177">
        <v>1217.1579999999999</v>
      </c>
    </row>
    <row r="178" spans="1:10" x14ac:dyDescent="0.25">
      <c r="A178" t="s">
        <v>1985</v>
      </c>
      <c r="B178" s="2">
        <v>45371</v>
      </c>
      <c r="C178" t="s">
        <v>436</v>
      </c>
      <c r="D178" t="s">
        <v>1581</v>
      </c>
      <c r="E178" t="s">
        <v>1784</v>
      </c>
      <c r="F178">
        <v>1</v>
      </c>
      <c r="G178">
        <v>857.35</v>
      </c>
      <c r="H178">
        <v>0.28000000000000003</v>
      </c>
      <c r="I178" t="s">
        <v>1809</v>
      </c>
      <c r="J178">
        <v>617.29200000000003</v>
      </c>
    </row>
    <row r="179" spans="1:10" x14ac:dyDescent="0.25">
      <c r="A179" t="s">
        <v>1986</v>
      </c>
      <c r="B179" s="2">
        <v>45670</v>
      </c>
      <c r="C179" t="s">
        <v>1516</v>
      </c>
      <c r="D179" t="s">
        <v>1641</v>
      </c>
      <c r="E179" t="s">
        <v>1765</v>
      </c>
      <c r="F179">
        <v>1</v>
      </c>
      <c r="G179">
        <v>79</v>
      </c>
      <c r="H179">
        <v>0.04</v>
      </c>
      <c r="I179" t="s">
        <v>1809</v>
      </c>
      <c r="J179">
        <v>75.84</v>
      </c>
    </row>
    <row r="180" spans="1:10" x14ac:dyDescent="0.25">
      <c r="A180" t="s">
        <v>1987</v>
      </c>
      <c r="B180" s="2">
        <v>45885</v>
      </c>
      <c r="C180" t="s">
        <v>241</v>
      </c>
      <c r="D180" t="s">
        <v>1719</v>
      </c>
      <c r="E180" t="s">
        <v>1756</v>
      </c>
      <c r="F180">
        <v>4</v>
      </c>
      <c r="G180">
        <v>638.91</v>
      </c>
      <c r="H180">
        <v>0</v>
      </c>
      <c r="I180" t="s">
        <v>1812</v>
      </c>
      <c r="J180">
        <v>2555.64</v>
      </c>
    </row>
    <row r="181" spans="1:10" x14ac:dyDescent="0.25">
      <c r="A181" t="s">
        <v>1988</v>
      </c>
      <c r="B181" s="2">
        <v>45812</v>
      </c>
      <c r="C181" t="s">
        <v>292</v>
      </c>
      <c r="D181" t="s">
        <v>1621</v>
      </c>
      <c r="E181" t="s">
        <v>1735</v>
      </c>
      <c r="F181">
        <v>2</v>
      </c>
      <c r="G181">
        <v>522.16999999999996</v>
      </c>
      <c r="H181">
        <v>0.27</v>
      </c>
      <c r="I181" t="s">
        <v>1807</v>
      </c>
      <c r="J181">
        <v>762.36819999999989</v>
      </c>
    </row>
    <row r="182" spans="1:10" x14ac:dyDescent="0.25">
      <c r="A182" t="s">
        <v>1989</v>
      </c>
      <c r="B182" s="2">
        <v>45235</v>
      </c>
      <c r="C182" t="s">
        <v>1456</v>
      </c>
      <c r="D182" t="s">
        <v>1609</v>
      </c>
      <c r="E182" t="s">
        <v>1777</v>
      </c>
      <c r="F182">
        <v>3</v>
      </c>
      <c r="G182">
        <v>954.29</v>
      </c>
      <c r="H182">
        <v>0.27</v>
      </c>
      <c r="I182" t="s">
        <v>1807</v>
      </c>
      <c r="J182">
        <v>2089.8951000000002</v>
      </c>
    </row>
    <row r="183" spans="1:10" x14ac:dyDescent="0.25">
      <c r="A183" t="s">
        <v>1990</v>
      </c>
      <c r="B183" s="2">
        <v>45710</v>
      </c>
      <c r="C183" t="s">
        <v>1409</v>
      </c>
      <c r="D183" t="s">
        <v>1597</v>
      </c>
      <c r="E183" t="s">
        <v>1780</v>
      </c>
      <c r="F183">
        <v>3</v>
      </c>
      <c r="G183">
        <v>53.92</v>
      </c>
      <c r="H183">
        <v>0.15</v>
      </c>
      <c r="I183" t="s">
        <v>1809</v>
      </c>
      <c r="J183">
        <v>137.49600000000001</v>
      </c>
    </row>
    <row r="184" spans="1:10" x14ac:dyDescent="0.25">
      <c r="A184" t="s">
        <v>1991</v>
      </c>
      <c r="B184" s="2">
        <v>45753</v>
      </c>
      <c r="C184" t="s">
        <v>1222</v>
      </c>
      <c r="D184" t="s">
        <v>1599</v>
      </c>
      <c r="E184" t="s">
        <v>1735</v>
      </c>
      <c r="F184">
        <v>4</v>
      </c>
      <c r="G184">
        <v>741.88</v>
      </c>
      <c r="H184">
        <v>0.02</v>
      </c>
      <c r="I184" t="s">
        <v>1812</v>
      </c>
      <c r="J184">
        <v>2908.1696000000002</v>
      </c>
    </row>
    <row r="185" spans="1:10" x14ac:dyDescent="0.25">
      <c r="A185" t="s">
        <v>1992</v>
      </c>
      <c r="B185" s="2">
        <v>45594</v>
      </c>
      <c r="C185" t="s">
        <v>134</v>
      </c>
      <c r="D185" t="s">
        <v>1623</v>
      </c>
      <c r="E185" t="s">
        <v>1749</v>
      </c>
      <c r="F185">
        <v>1</v>
      </c>
      <c r="G185">
        <v>547.09</v>
      </c>
      <c r="H185">
        <v>0.01</v>
      </c>
      <c r="I185" t="s">
        <v>1809</v>
      </c>
      <c r="J185">
        <v>541.6191</v>
      </c>
    </row>
    <row r="186" spans="1:10" x14ac:dyDescent="0.25">
      <c r="A186" t="s">
        <v>1993</v>
      </c>
      <c r="B186" s="2">
        <v>45686</v>
      </c>
      <c r="C186" t="s">
        <v>1487</v>
      </c>
      <c r="D186" t="s">
        <v>1709</v>
      </c>
      <c r="E186" t="s">
        <v>1749</v>
      </c>
      <c r="F186">
        <v>1</v>
      </c>
      <c r="G186">
        <v>789.35</v>
      </c>
      <c r="H186">
        <v>0.14000000000000001</v>
      </c>
      <c r="I186" t="s">
        <v>1809</v>
      </c>
      <c r="J186">
        <v>678.84100000000001</v>
      </c>
    </row>
    <row r="187" spans="1:10" x14ac:dyDescent="0.25">
      <c r="A187" t="s">
        <v>1994</v>
      </c>
      <c r="B187" s="2">
        <v>45354</v>
      </c>
      <c r="C187" t="s">
        <v>1312</v>
      </c>
      <c r="D187" t="s">
        <v>1657</v>
      </c>
      <c r="E187" t="s">
        <v>1749</v>
      </c>
      <c r="F187">
        <v>3</v>
      </c>
      <c r="G187">
        <v>476.78</v>
      </c>
      <c r="H187">
        <v>0.09</v>
      </c>
      <c r="I187" t="s">
        <v>1812</v>
      </c>
      <c r="J187">
        <v>1301.6094000000001</v>
      </c>
    </row>
    <row r="188" spans="1:10" x14ac:dyDescent="0.25">
      <c r="A188" t="s">
        <v>1995</v>
      </c>
      <c r="B188" s="2">
        <v>45600</v>
      </c>
      <c r="C188" t="s">
        <v>1384</v>
      </c>
      <c r="D188" t="s">
        <v>1689</v>
      </c>
      <c r="E188" t="s">
        <v>1793</v>
      </c>
      <c r="F188">
        <v>2</v>
      </c>
      <c r="G188">
        <v>504.26</v>
      </c>
      <c r="H188">
        <v>0.04</v>
      </c>
      <c r="I188" t="s">
        <v>1809</v>
      </c>
      <c r="J188">
        <v>968.17919999999992</v>
      </c>
    </row>
    <row r="189" spans="1:10" x14ac:dyDescent="0.25">
      <c r="A189" t="s">
        <v>1996</v>
      </c>
      <c r="B189" s="2">
        <v>45538</v>
      </c>
      <c r="C189" t="s">
        <v>858</v>
      </c>
      <c r="D189" t="s">
        <v>1693</v>
      </c>
      <c r="E189" t="s">
        <v>1759</v>
      </c>
      <c r="F189">
        <v>2</v>
      </c>
      <c r="G189">
        <v>549.33000000000004</v>
      </c>
      <c r="H189">
        <v>0.01</v>
      </c>
      <c r="I189" t="s">
        <v>1812</v>
      </c>
      <c r="J189">
        <v>1087.6733999999999</v>
      </c>
    </row>
    <row r="190" spans="1:10" x14ac:dyDescent="0.25">
      <c r="A190" t="s">
        <v>1997</v>
      </c>
      <c r="B190" s="2">
        <v>45411</v>
      </c>
      <c r="C190" t="s">
        <v>1180</v>
      </c>
      <c r="D190" t="s">
        <v>1536</v>
      </c>
      <c r="E190" t="s">
        <v>1749</v>
      </c>
      <c r="F190">
        <v>3</v>
      </c>
      <c r="G190">
        <v>620.22</v>
      </c>
      <c r="H190">
        <v>0.04</v>
      </c>
      <c r="I190" t="s">
        <v>1807</v>
      </c>
      <c r="J190">
        <v>1786.2336</v>
      </c>
    </row>
    <row r="191" spans="1:10" x14ac:dyDescent="0.25">
      <c r="A191" t="s">
        <v>1998</v>
      </c>
      <c r="B191" s="2">
        <v>45411</v>
      </c>
      <c r="C191" t="s">
        <v>324</v>
      </c>
      <c r="D191" t="s">
        <v>1623</v>
      </c>
      <c r="E191" t="s">
        <v>1749</v>
      </c>
      <c r="F191">
        <v>1</v>
      </c>
      <c r="G191">
        <v>580.76</v>
      </c>
      <c r="H191">
        <v>0.1</v>
      </c>
      <c r="I191" t="s">
        <v>1812</v>
      </c>
      <c r="J191">
        <v>522.68399999999997</v>
      </c>
    </row>
    <row r="192" spans="1:10" x14ac:dyDescent="0.25">
      <c r="A192" t="s">
        <v>1999</v>
      </c>
      <c r="B192" s="2">
        <v>45775</v>
      </c>
      <c r="C192" t="s">
        <v>1039</v>
      </c>
      <c r="D192" t="s">
        <v>1673</v>
      </c>
      <c r="E192" t="s">
        <v>1769</v>
      </c>
      <c r="F192">
        <v>3</v>
      </c>
      <c r="G192">
        <v>444.55</v>
      </c>
      <c r="H192">
        <v>0.14000000000000001</v>
      </c>
      <c r="I192" t="s">
        <v>1809</v>
      </c>
      <c r="J192">
        <v>1146.9390000000001</v>
      </c>
    </row>
    <row r="193" spans="1:10" x14ac:dyDescent="0.25">
      <c r="A193" t="s">
        <v>2000</v>
      </c>
      <c r="B193" s="2">
        <v>45459</v>
      </c>
      <c r="C193" t="s">
        <v>465</v>
      </c>
      <c r="D193" t="s">
        <v>1623</v>
      </c>
      <c r="E193" t="s">
        <v>1793</v>
      </c>
      <c r="F193">
        <v>1</v>
      </c>
      <c r="G193">
        <v>804.9</v>
      </c>
      <c r="H193">
        <v>0.03</v>
      </c>
      <c r="I193" t="s">
        <v>1809</v>
      </c>
      <c r="J193">
        <v>780.75299999999993</v>
      </c>
    </row>
    <row r="194" spans="1:10" x14ac:dyDescent="0.25">
      <c r="A194" t="s">
        <v>2001</v>
      </c>
      <c r="B194" s="2">
        <v>45617</v>
      </c>
      <c r="C194" t="s">
        <v>1300</v>
      </c>
      <c r="D194" t="s">
        <v>1715</v>
      </c>
      <c r="E194" t="s">
        <v>1782</v>
      </c>
      <c r="F194">
        <v>3</v>
      </c>
      <c r="G194">
        <v>361.65</v>
      </c>
      <c r="H194">
        <v>0.15</v>
      </c>
      <c r="I194" t="s">
        <v>1812</v>
      </c>
      <c r="J194">
        <v>922.20749999999987</v>
      </c>
    </row>
    <row r="195" spans="1:10" x14ac:dyDescent="0.25">
      <c r="A195" t="s">
        <v>2002</v>
      </c>
      <c r="B195" s="2">
        <v>45763</v>
      </c>
      <c r="C195" t="s">
        <v>536</v>
      </c>
      <c r="D195" t="s">
        <v>1543</v>
      </c>
      <c r="E195" t="s">
        <v>1752</v>
      </c>
      <c r="F195">
        <v>1</v>
      </c>
      <c r="G195">
        <v>271.76</v>
      </c>
      <c r="H195">
        <v>0.03</v>
      </c>
      <c r="I195" t="s">
        <v>1807</v>
      </c>
      <c r="J195">
        <v>263.60719999999998</v>
      </c>
    </row>
    <row r="196" spans="1:10" x14ac:dyDescent="0.25">
      <c r="A196" t="s">
        <v>2003</v>
      </c>
      <c r="B196" s="2">
        <v>45618</v>
      </c>
      <c r="C196" t="s">
        <v>1007</v>
      </c>
      <c r="D196" t="s">
        <v>1629</v>
      </c>
      <c r="E196" t="s">
        <v>1772</v>
      </c>
      <c r="F196">
        <v>3</v>
      </c>
      <c r="G196">
        <v>958.15</v>
      </c>
      <c r="H196">
        <v>0.24</v>
      </c>
      <c r="I196" t="s">
        <v>1812</v>
      </c>
      <c r="J196">
        <v>2184.5819999999999</v>
      </c>
    </row>
    <row r="197" spans="1:10" x14ac:dyDescent="0.25">
      <c r="A197" t="s">
        <v>2004</v>
      </c>
      <c r="B197" s="2">
        <v>45290</v>
      </c>
      <c r="C197" t="s">
        <v>1309</v>
      </c>
      <c r="D197" t="s">
        <v>1651</v>
      </c>
      <c r="E197" t="s">
        <v>1790</v>
      </c>
      <c r="F197">
        <v>1</v>
      </c>
      <c r="G197">
        <v>889.19</v>
      </c>
      <c r="H197">
        <v>0.03</v>
      </c>
      <c r="I197" t="s">
        <v>1807</v>
      </c>
      <c r="J197">
        <v>862.51430000000005</v>
      </c>
    </row>
    <row r="198" spans="1:10" x14ac:dyDescent="0.25">
      <c r="A198" t="s">
        <v>2005</v>
      </c>
      <c r="B198" s="2">
        <v>45904</v>
      </c>
      <c r="C198" t="s">
        <v>1415</v>
      </c>
      <c r="D198" t="s">
        <v>1645</v>
      </c>
      <c r="E198" t="s">
        <v>1787</v>
      </c>
      <c r="F198">
        <v>4</v>
      </c>
      <c r="G198">
        <v>689.67</v>
      </c>
      <c r="H198">
        <v>0.05</v>
      </c>
      <c r="I198" t="s">
        <v>1812</v>
      </c>
      <c r="J198">
        <v>2620.7460000000001</v>
      </c>
    </row>
    <row r="199" spans="1:10" x14ac:dyDescent="0.25">
      <c r="A199" t="s">
        <v>2006</v>
      </c>
      <c r="B199" s="2">
        <v>45227</v>
      </c>
      <c r="C199" t="s">
        <v>456</v>
      </c>
      <c r="D199" t="s">
        <v>1619</v>
      </c>
      <c r="E199" t="s">
        <v>1775</v>
      </c>
      <c r="F199">
        <v>1</v>
      </c>
      <c r="G199">
        <v>541.24</v>
      </c>
      <c r="H199">
        <v>0.03</v>
      </c>
      <c r="I199" t="s">
        <v>1809</v>
      </c>
      <c r="J199">
        <v>525.00279999999998</v>
      </c>
    </row>
    <row r="200" spans="1:10" x14ac:dyDescent="0.25">
      <c r="A200" t="s">
        <v>2007</v>
      </c>
      <c r="B200" s="2">
        <v>45600</v>
      </c>
      <c r="C200" t="s">
        <v>1370</v>
      </c>
      <c r="D200" t="s">
        <v>1693</v>
      </c>
      <c r="E200" t="s">
        <v>1759</v>
      </c>
      <c r="F200">
        <v>1</v>
      </c>
      <c r="G200">
        <v>454.71</v>
      </c>
      <c r="H200">
        <v>0.16</v>
      </c>
      <c r="I200" t="s">
        <v>1809</v>
      </c>
      <c r="J200">
        <v>381.95639999999997</v>
      </c>
    </row>
    <row r="201" spans="1:10" x14ac:dyDescent="0.25">
      <c r="A201" t="s">
        <v>2008</v>
      </c>
      <c r="B201" s="2">
        <v>45646</v>
      </c>
      <c r="C201" t="s">
        <v>149</v>
      </c>
      <c r="D201" t="s">
        <v>1663</v>
      </c>
      <c r="E201" t="s">
        <v>1756</v>
      </c>
      <c r="F201">
        <v>2</v>
      </c>
      <c r="G201">
        <v>397.63</v>
      </c>
      <c r="H201">
        <v>0.26</v>
      </c>
      <c r="I201" t="s">
        <v>1807</v>
      </c>
      <c r="J201">
        <v>588.49239999999998</v>
      </c>
    </row>
    <row r="202" spans="1:10" x14ac:dyDescent="0.25">
      <c r="A202" t="s">
        <v>2009</v>
      </c>
      <c r="B202" s="2">
        <v>45725</v>
      </c>
      <c r="C202" t="s">
        <v>560</v>
      </c>
      <c r="D202" t="s">
        <v>1697</v>
      </c>
      <c r="E202" t="s">
        <v>1759</v>
      </c>
      <c r="F202">
        <v>3</v>
      </c>
      <c r="G202">
        <v>748.56</v>
      </c>
      <c r="H202">
        <v>0.26</v>
      </c>
      <c r="I202" t="s">
        <v>1809</v>
      </c>
      <c r="J202">
        <v>1661.8032000000001</v>
      </c>
    </row>
    <row r="203" spans="1:10" x14ac:dyDescent="0.25">
      <c r="A203" t="s">
        <v>2010</v>
      </c>
      <c r="B203" s="2">
        <v>45742</v>
      </c>
      <c r="C203" t="s">
        <v>482</v>
      </c>
      <c r="D203" t="s">
        <v>1597</v>
      </c>
      <c r="E203" t="s">
        <v>1752</v>
      </c>
      <c r="F203">
        <v>1</v>
      </c>
      <c r="G203">
        <v>885.72</v>
      </c>
      <c r="H203">
        <v>0.15</v>
      </c>
      <c r="I203" t="s">
        <v>1807</v>
      </c>
      <c r="J203">
        <v>752.86199999999997</v>
      </c>
    </row>
    <row r="204" spans="1:10" x14ac:dyDescent="0.25">
      <c r="A204" t="s">
        <v>2011</v>
      </c>
      <c r="B204" s="2">
        <v>45750</v>
      </c>
      <c r="C204" t="s">
        <v>376</v>
      </c>
      <c r="D204" t="s">
        <v>1655</v>
      </c>
      <c r="E204" t="s">
        <v>1740</v>
      </c>
      <c r="F204">
        <v>4</v>
      </c>
      <c r="G204">
        <v>408.07</v>
      </c>
      <c r="H204">
        <v>0.28000000000000003</v>
      </c>
      <c r="I204" t="s">
        <v>1812</v>
      </c>
      <c r="J204">
        <v>1175.2416000000001</v>
      </c>
    </row>
    <row r="205" spans="1:10" x14ac:dyDescent="0.25">
      <c r="A205" t="s">
        <v>2012</v>
      </c>
      <c r="B205" s="2">
        <v>45327</v>
      </c>
      <c r="C205" t="s">
        <v>1439</v>
      </c>
      <c r="D205" t="s">
        <v>1599</v>
      </c>
      <c r="E205" t="s">
        <v>1769</v>
      </c>
      <c r="F205">
        <v>2</v>
      </c>
      <c r="G205">
        <v>597.07000000000005</v>
      </c>
      <c r="H205">
        <v>0.28000000000000003</v>
      </c>
      <c r="I205" t="s">
        <v>1809</v>
      </c>
      <c r="J205">
        <v>859.7808</v>
      </c>
    </row>
    <row r="206" spans="1:10" x14ac:dyDescent="0.25">
      <c r="A206" t="s">
        <v>2013</v>
      </c>
      <c r="B206" s="2">
        <v>45465</v>
      </c>
      <c r="C206" t="s">
        <v>97</v>
      </c>
      <c r="D206" t="s">
        <v>1665</v>
      </c>
      <c r="E206" t="s">
        <v>1769</v>
      </c>
      <c r="F206">
        <v>3</v>
      </c>
      <c r="G206">
        <v>723.47</v>
      </c>
      <c r="H206">
        <v>0.12</v>
      </c>
      <c r="I206" t="s">
        <v>1812</v>
      </c>
      <c r="J206">
        <v>1909.9608000000001</v>
      </c>
    </row>
    <row r="207" spans="1:10" x14ac:dyDescent="0.25">
      <c r="A207" t="s">
        <v>2014</v>
      </c>
      <c r="B207" s="2">
        <v>45883</v>
      </c>
      <c r="C207" t="s">
        <v>1339</v>
      </c>
      <c r="D207" t="s">
        <v>1707</v>
      </c>
      <c r="E207" t="s">
        <v>1756</v>
      </c>
      <c r="F207">
        <v>1</v>
      </c>
      <c r="G207">
        <v>479.93</v>
      </c>
      <c r="H207">
        <v>0.22</v>
      </c>
      <c r="I207" t="s">
        <v>1807</v>
      </c>
      <c r="J207">
        <v>374.34539999999998</v>
      </c>
    </row>
    <row r="208" spans="1:10" x14ac:dyDescent="0.25">
      <c r="A208" t="s">
        <v>2015</v>
      </c>
      <c r="B208" s="2">
        <v>45445</v>
      </c>
      <c r="C208" t="s">
        <v>773</v>
      </c>
      <c r="D208" t="s">
        <v>1599</v>
      </c>
      <c r="E208" t="s">
        <v>1787</v>
      </c>
      <c r="F208">
        <v>4</v>
      </c>
      <c r="G208">
        <v>362.81</v>
      </c>
      <c r="H208">
        <v>0.21</v>
      </c>
      <c r="I208" t="s">
        <v>1812</v>
      </c>
      <c r="J208">
        <v>1146.4795999999999</v>
      </c>
    </row>
    <row r="209" spans="1:10" x14ac:dyDescent="0.25">
      <c r="A209" t="s">
        <v>2016</v>
      </c>
      <c r="B209" s="2">
        <v>45640</v>
      </c>
      <c r="C209" t="s">
        <v>604</v>
      </c>
      <c r="D209" t="s">
        <v>1689</v>
      </c>
      <c r="E209" t="s">
        <v>1749</v>
      </c>
      <c r="F209">
        <v>1</v>
      </c>
      <c r="G209">
        <v>127.11</v>
      </c>
      <c r="H209">
        <v>0.01</v>
      </c>
      <c r="I209" t="s">
        <v>1809</v>
      </c>
      <c r="J209">
        <v>125.8389</v>
      </c>
    </row>
    <row r="210" spans="1:10" x14ac:dyDescent="0.25">
      <c r="A210" t="s">
        <v>2017</v>
      </c>
      <c r="B210" s="2">
        <v>45411</v>
      </c>
      <c r="C210" t="s">
        <v>601</v>
      </c>
      <c r="D210" t="s">
        <v>1599</v>
      </c>
      <c r="E210" t="s">
        <v>1790</v>
      </c>
      <c r="F210">
        <v>4</v>
      </c>
      <c r="G210">
        <v>931.26</v>
      </c>
      <c r="H210">
        <v>0.04</v>
      </c>
      <c r="I210" t="s">
        <v>1807</v>
      </c>
      <c r="J210">
        <v>3576.0383999999999</v>
      </c>
    </row>
    <row r="211" spans="1:10" x14ac:dyDescent="0.25">
      <c r="A211" t="s">
        <v>2018</v>
      </c>
      <c r="B211" s="2">
        <v>45224</v>
      </c>
      <c r="C211" t="s">
        <v>1147</v>
      </c>
      <c r="D211" t="s">
        <v>1665</v>
      </c>
      <c r="E211" t="s">
        <v>1765</v>
      </c>
      <c r="F211">
        <v>1</v>
      </c>
      <c r="G211">
        <v>620.80999999999995</v>
      </c>
      <c r="H211">
        <v>0.04</v>
      </c>
      <c r="I211" t="s">
        <v>1809</v>
      </c>
      <c r="J211">
        <v>595.97759999999994</v>
      </c>
    </row>
    <row r="212" spans="1:10" x14ac:dyDescent="0.25">
      <c r="A212" t="s">
        <v>2019</v>
      </c>
      <c r="B212" s="2">
        <v>45497</v>
      </c>
      <c r="C212" t="s">
        <v>333</v>
      </c>
      <c r="D212" t="s">
        <v>1631</v>
      </c>
      <c r="E212" t="s">
        <v>1744</v>
      </c>
      <c r="F212">
        <v>1</v>
      </c>
      <c r="G212">
        <v>823.26</v>
      </c>
      <c r="H212">
        <v>0.27</v>
      </c>
      <c r="I212" t="s">
        <v>1812</v>
      </c>
      <c r="J212">
        <v>600.97979999999995</v>
      </c>
    </row>
    <row r="213" spans="1:10" x14ac:dyDescent="0.25">
      <c r="A213" t="s">
        <v>2020</v>
      </c>
      <c r="B213" s="2">
        <v>45807</v>
      </c>
      <c r="C213" t="s">
        <v>59</v>
      </c>
      <c r="D213" t="s">
        <v>1585</v>
      </c>
      <c r="E213" t="s">
        <v>1765</v>
      </c>
      <c r="F213">
        <v>3</v>
      </c>
      <c r="G213">
        <v>681.01</v>
      </c>
      <c r="H213">
        <v>0.27</v>
      </c>
      <c r="I213" t="s">
        <v>1812</v>
      </c>
      <c r="J213">
        <v>1491.4119000000001</v>
      </c>
    </row>
    <row r="214" spans="1:10" x14ac:dyDescent="0.25">
      <c r="A214" t="s">
        <v>2021</v>
      </c>
      <c r="B214" s="2">
        <v>45942</v>
      </c>
      <c r="C214" t="s">
        <v>1352</v>
      </c>
      <c r="D214" t="s">
        <v>1643</v>
      </c>
      <c r="E214" t="s">
        <v>1796</v>
      </c>
      <c r="F214">
        <v>4</v>
      </c>
      <c r="G214">
        <v>119.83</v>
      </c>
      <c r="H214">
        <v>0.13</v>
      </c>
      <c r="I214" t="s">
        <v>1807</v>
      </c>
      <c r="J214">
        <v>417.00839999999999</v>
      </c>
    </row>
    <row r="215" spans="1:10" x14ac:dyDescent="0.25">
      <c r="A215" t="s">
        <v>2022</v>
      </c>
      <c r="B215" s="2">
        <v>45314</v>
      </c>
      <c r="C215" t="s">
        <v>959</v>
      </c>
      <c r="D215" t="s">
        <v>1687</v>
      </c>
      <c r="E215" t="s">
        <v>1744</v>
      </c>
      <c r="F215">
        <v>1</v>
      </c>
      <c r="G215">
        <v>575.66</v>
      </c>
      <c r="H215">
        <v>0.03</v>
      </c>
      <c r="I215" t="s">
        <v>1809</v>
      </c>
      <c r="J215">
        <v>558.39019999999994</v>
      </c>
    </row>
    <row r="216" spans="1:10" x14ac:dyDescent="0.25">
      <c r="A216" t="s">
        <v>2023</v>
      </c>
      <c r="B216" s="2">
        <v>45943</v>
      </c>
      <c r="C216" t="s">
        <v>645</v>
      </c>
      <c r="D216" t="s">
        <v>1627</v>
      </c>
      <c r="E216" t="s">
        <v>1787</v>
      </c>
      <c r="F216">
        <v>1</v>
      </c>
      <c r="G216">
        <v>775.84</v>
      </c>
      <c r="H216">
        <v>0.26</v>
      </c>
      <c r="I216" t="s">
        <v>1807</v>
      </c>
      <c r="J216">
        <v>574.12160000000006</v>
      </c>
    </row>
    <row r="217" spans="1:10" x14ac:dyDescent="0.25">
      <c r="A217" t="s">
        <v>2024</v>
      </c>
      <c r="B217" s="2">
        <v>45356</v>
      </c>
      <c r="C217" t="s">
        <v>1355</v>
      </c>
      <c r="D217" t="s">
        <v>1559</v>
      </c>
      <c r="E217" t="s">
        <v>1769</v>
      </c>
      <c r="F217">
        <v>3</v>
      </c>
      <c r="G217">
        <v>318.43</v>
      </c>
      <c r="H217">
        <v>0.05</v>
      </c>
      <c r="I217" t="s">
        <v>1807</v>
      </c>
      <c r="J217">
        <v>907.52549999999997</v>
      </c>
    </row>
    <row r="218" spans="1:10" x14ac:dyDescent="0.25">
      <c r="A218" t="s">
        <v>2025</v>
      </c>
      <c r="B218" s="2">
        <v>45854</v>
      </c>
      <c r="C218" t="s">
        <v>509</v>
      </c>
      <c r="D218" t="s">
        <v>1675</v>
      </c>
      <c r="E218" t="s">
        <v>1765</v>
      </c>
      <c r="F218">
        <v>3</v>
      </c>
      <c r="G218">
        <v>141.6</v>
      </c>
      <c r="H218">
        <v>0.08</v>
      </c>
      <c r="I218" t="s">
        <v>1812</v>
      </c>
      <c r="J218">
        <v>390.81599999999997</v>
      </c>
    </row>
    <row r="219" spans="1:10" x14ac:dyDescent="0.25">
      <c r="A219" t="s">
        <v>2026</v>
      </c>
      <c r="B219" s="2">
        <v>45219</v>
      </c>
      <c r="C219" t="s">
        <v>842</v>
      </c>
      <c r="D219" t="s">
        <v>1561</v>
      </c>
      <c r="E219" t="s">
        <v>1796</v>
      </c>
      <c r="F219">
        <v>1</v>
      </c>
      <c r="G219">
        <v>332.82</v>
      </c>
      <c r="H219">
        <v>0.14000000000000001</v>
      </c>
      <c r="I219" t="s">
        <v>1809</v>
      </c>
      <c r="J219">
        <v>286.22519999999997</v>
      </c>
    </row>
    <row r="220" spans="1:10" x14ac:dyDescent="0.25">
      <c r="A220" t="s">
        <v>2027</v>
      </c>
      <c r="B220" s="2">
        <v>45447</v>
      </c>
      <c r="C220" t="s">
        <v>782</v>
      </c>
      <c r="D220" t="s">
        <v>1675</v>
      </c>
      <c r="E220" t="s">
        <v>1740</v>
      </c>
      <c r="F220">
        <v>4</v>
      </c>
      <c r="G220">
        <v>640.97</v>
      </c>
      <c r="H220">
        <v>0.11</v>
      </c>
      <c r="I220" t="s">
        <v>1812</v>
      </c>
      <c r="J220">
        <v>2281.8532</v>
      </c>
    </row>
    <row r="221" spans="1:10" x14ac:dyDescent="0.25">
      <c r="A221" t="s">
        <v>2028</v>
      </c>
      <c r="B221" s="2">
        <v>45225</v>
      </c>
      <c r="C221" t="s">
        <v>657</v>
      </c>
      <c r="D221" t="s">
        <v>1711</v>
      </c>
      <c r="E221" t="s">
        <v>1784</v>
      </c>
      <c r="F221">
        <v>4</v>
      </c>
      <c r="G221">
        <v>75.37</v>
      </c>
      <c r="H221">
        <v>0.02</v>
      </c>
      <c r="I221" t="s">
        <v>1812</v>
      </c>
      <c r="J221">
        <v>295.4504</v>
      </c>
    </row>
    <row r="222" spans="1:10" x14ac:dyDescent="0.25">
      <c r="A222" t="s">
        <v>2029</v>
      </c>
      <c r="B222" s="2">
        <v>45754</v>
      </c>
      <c r="C222" t="s">
        <v>272</v>
      </c>
      <c r="D222" t="s">
        <v>1563</v>
      </c>
      <c r="E222" t="s">
        <v>1793</v>
      </c>
      <c r="F222">
        <v>3</v>
      </c>
      <c r="G222">
        <v>434.55</v>
      </c>
      <c r="H222">
        <v>0.08</v>
      </c>
      <c r="I222" t="s">
        <v>1812</v>
      </c>
      <c r="J222">
        <v>1199.3579999999999</v>
      </c>
    </row>
    <row r="223" spans="1:10" x14ac:dyDescent="0.25">
      <c r="A223" t="s">
        <v>2030</v>
      </c>
      <c r="B223" s="2">
        <v>45729</v>
      </c>
      <c r="C223" t="s">
        <v>348</v>
      </c>
      <c r="D223" t="s">
        <v>1583</v>
      </c>
      <c r="E223" t="s">
        <v>1782</v>
      </c>
      <c r="F223">
        <v>4</v>
      </c>
      <c r="G223">
        <v>652.28</v>
      </c>
      <c r="H223">
        <v>0.15</v>
      </c>
      <c r="I223" t="s">
        <v>1807</v>
      </c>
      <c r="J223">
        <v>2217.752</v>
      </c>
    </row>
    <row r="224" spans="1:10" x14ac:dyDescent="0.25">
      <c r="A224" t="s">
        <v>2031</v>
      </c>
      <c r="B224" s="2">
        <v>45480</v>
      </c>
      <c r="C224" t="s">
        <v>850</v>
      </c>
      <c r="D224" t="s">
        <v>1683</v>
      </c>
      <c r="E224" t="s">
        <v>1790</v>
      </c>
      <c r="F224">
        <v>3</v>
      </c>
      <c r="G224">
        <v>207.8</v>
      </c>
      <c r="H224">
        <v>0.15</v>
      </c>
      <c r="I224" t="s">
        <v>1807</v>
      </c>
      <c r="J224">
        <v>529.8900000000001</v>
      </c>
    </row>
    <row r="225" spans="1:10" x14ac:dyDescent="0.25">
      <c r="A225" t="s">
        <v>2032</v>
      </c>
      <c r="B225" s="2">
        <v>45361</v>
      </c>
      <c r="C225" t="s">
        <v>1504</v>
      </c>
      <c r="D225" t="s">
        <v>1653</v>
      </c>
      <c r="E225" t="s">
        <v>1784</v>
      </c>
      <c r="F225">
        <v>4</v>
      </c>
      <c r="G225">
        <v>385.5</v>
      </c>
      <c r="H225">
        <v>0.03</v>
      </c>
      <c r="I225" t="s">
        <v>1809</v>
      </c>
      <c r="J225">
        <v>1495.74</v>
      </c>
    </row>
    <row r="226" spans="1:10" x14ac:dyDescent="0.25">
      <c r="A226" t="s">
        <v>2033</v>
      </c>
      <c r="B226" s="2">
        <v>45915</v>
      </c>
      <c r="C226" t="s">
        <v>339</v>
      </c>
      <c r="D226" t="s">
        <v>1661</v>
      </c>
      <c r="E226" t="s">
        <v>1759</v>
      </c>
      <c r="F226">
        <v>3</v>
      </c>
      <c r="G226">
        <v>548.19000000000005</v>
      </c>
      <c r="H226">
        <v>0.12</v>
      </c>
      <c r="I226" t="s">
        <v>1807</v>
      </c>
      <c r="J226">
        <v>1447.2216000000001</v>
      </c>
    </row>
    <row r="227" spans="1:10" x14ac:dyDescent="0.25">
      <c r="A227" t="s">
        <v>2034</v>
      </c>
      <c r="B227" s="2">
        <v>45607</v>
      </c>
      <c r="C227" t="s">
        <v>252</v>
      </c>
      <c r="D227" t="s">
        <v>1677</v>
      </c>
      <c r="E227" t="s">
        <v>1769</v>
      </c>
      <c r="F227">
        <v>3</v>
      </c>
      <c r="G227">
        <v>927.6</v>
      </c>
      <c r="H227">
        <v>0.09</v>
      </c>
      <c r="I227" t="s">
        <v>1807</v>
      </c>
      <c r="J227">
        <v>2532.348</v>
      </c>
    </row>
    <row r="228" spans="1:10" x14ac:dyDescent="0.25">
      <c r="A228" t="s">
        <v>2035</v>
      </c>
      <c r="B228" s="2">
        <v>45666</v>
      </c>
      <c r="C228" t="s">
        <v>842</v>
      </c>
      <c r="D228" t="s">
        <v>1653</v>
      </c>
      <c r="E228" t="s">
        <v>1749</v>
      </c>
      <c r="F228">
        <v>4</v>
      </c>
      <c r="G228">
        <v>585.04</v>
      </c>
      <c r="H228">
        <v>0.22</v>
      </c>
      <c r="I228" t="s">
        <v>1809</v>
      </c>
      <c r="J228">
        <v>1825.3248000000001</v>
      </c>
    </row>
    <row r="229" spans="1:10" x14ac:dyDescent="0.25">
      <c r="A229" t="s">
        <v>2036</v>
      </c>
      <c r="B229" s="2">
        <v>45406</v>
      </c>
      <c r="C229" t="s">
        <v>1516</v>
      </c>
      <c r="D229" t="s">
        <v>1609</v>
      </c>
      <c r="E229" t="s">
        <v>1744</v>
      </c>
      <c r="F229">
        <v>2</v>
      </c>
      <c r="G229">
        <v>999.89</v>
      </c>
      <c r="H229">
        <v>0.09</v>
      </c>
      <c r="I229" t="s">
        <v>1807</v>
      </c>
      <c r="J229">
        <v>1819.7998</v>
      </c>
    </row>
    <row r="230" spans="1:10" x14ac:dyDescent="0.25">
      <c r="A230" t="s">
        <v>2037</v>
      </c>
      <c r="B230" s="2">
        <v>45284</v>
      </c>
      <c r="C230" t="s">
        <v>373</v>
      </c>
      <c r="D230" t="s">
        <v>1681</v>
      </c>
      <c r="E230" t="s">
        <v>1749</v>
      </c>
      <c r="F230">
        <v>2</v>
      </c>
      <c r="G230">
        <v>848.98</v>
      </c>
      <c r="H230">
        <v>0.04</v>
      </c>
      <c r="I230" t="s">
        <v>1809</v>
      </c>
      <c r="J230">
        <v>1630.0416</v>
      </c>
    </row>
    <row r="231" spans="1:10" x14ac:dyDescent="0.25">
      <c r="A231" t="s">
        <v>2038</v>
      </c>
      <c r="B231" s="2">
        <v>45348</v>
      </c>
      <c r="C231" t="s">
        <v>476</v>
      </c>
      <c r="D231" t="s">
        <v>1651</v>
      </c>
      <c r="E231" t="s">
        <v>1782</v>
      </c>
      <c r="F231">
        <v>3</v>
      </c>
      <c r="G231">
        <v>769.56</v>
      </c>
      <c r="H231">
        <v>0.08</v>
      </c>
      <c r="I231" t="s">
        <v>1807</v>
      </c>
      <c r="J231">
        <v>2123.9856</v>
      </c>
    </row>
    <row r="232" spans="1:10" x14ac:dyDescent="0.25">
      <c r="A232" t="s">
        <v>2039</v>
      </c>
      <c r="B232" s="2">
        <v>45676</v>
      </c>
      <c r="C232" t="s">
        <v>185</v>
      </c>
      <c r="D232" t="s">
        <v>1627</v>
      </c>
      <c r="E232" t="s">
        <v>1780</v>
      </c>
      <c r="F232">
        <v>3</v>
      </c>
      <c r="G232">
        <v>449.88</v>
      </c>
      <c r="H232">
        <v>0.1</v>
      </c>
      <c r="I232" t="s">
        <v>1809</v>
      </c>
      <c r="J232">
        <v>1214.6759999999999</v>
      </c>
    </row>
    <row r="233" spans="1:10" x14ac:dyDescent="0.25">
      <c r="A233" t="s">
        <v>2040</v>
      </c>
      <c r="B233" s="2">
        <v>45863</v>
      </c>
      <c r="C233" t="s">
        <v>867</v>
      </c>
      <c r="D233" t="s">
        <v>1669</v>
      </c>
      <c r="E233" t="s">
        <v>1777</v>
      </c>
      <c r="F233">
        <v>4</v>
      </c>
      <c r="G233">
        <v>383.74</v>
      </c>
      <c r="H233">
        <v>0.01</v>
      </c>
      <c r="I233" t="s">
        <v>1807</v>
      </c>
      <c r="J233">
        <v>1519.6104</v>
      </c>
    </row>
    <row r="234" spans="1:10" x14ac:dyDescent="0.25">
      <c r="A234" t="s">
        <v>2041</v>
      </c>
      <c r="B234" s="2">
        <v>45409</v>
      </c>
      <c r="C234" t="s">
        <v>494</v>
      </c>
      <c r="D234" t="s">
        <v>1647</v>
      </c>
      <c r="E234" t="s">
        <v>1772</v>
      </c>
      <c r="F234">
        <v>4</v>
      </c>
      <c r="G234">
        <v>794.97</v>
      </c>
      <c r="H234">
        <v>0.24</v>
      </c>
      <c r="I234" t="s">
        <v>1809</v>
      </c>
      <c r="J234">
        <v>2416.7087999999999</v>
      </c>
    </row>
    <row r="235" spans="1:10" x14ac:dyDescent="0.25">
      <c r="A235" t="s">
        <v>2042</v>
      </c>
      <c r="B235" s="2">
        <v>45880</v>
      </c>
      <c r="C235" t="s">
        <v>52</v>
      </c>
      <c r="D235" t="s">
        <v>1689</v>
      </c>
      <c r="E235" t="s">
        <v>1756</v>
      </c>
      <c r="F235">
        <v>1</v>
      </c>
      <c r="G235">
        <v>989.63</v>
      </c>
      <c r="H235">
        <v>0.05</v>
      </c>
      <c r="I235" t="s">
        <v>1809</v>
      </c>
      <c r="J235">
        <v>940.1484999999999</v>
      </c>
    </row>
    <row r="236" spans="1:10" x14ac:dyDescent="0.25">
      <c r="A236" t="s">
        <v>2043</v>
      </c>
      <c r="B236" s="2">
        <v>45731</v>
      </c>
      <c r="C236" t="s">
        <v>1042</v>
      </c>
      <c r="D236" t="s">
        <v>1639</v>
      </c>
      <c r="E236" t="s">
        <v>1735</v>
      </c>
      <c r="F236">
        <v>1</v>
      </c>
      <c r="G236">
        <v>447.16</v>
      </c>
      <c r="H236">
        <v>0.22</v>
      </c>
      <c r="I236" t="s">
        <v>1812</v>
      </c>
      <c r="J236">
        <v>348.78480000000002</v>
      </c>
    </row>
    <row r="237" spans="1:10" x14ac:dyDescent="0.25">
      <c r="A237" t="s">
        <v>2044</v>
      </c>
      <c r="B237" s="2">
        <v>45671</v>
      </c>
      <c r="C237" t="s">
        <v>44</v>
      </c>
      <c r="D237" t="s">
        <v>1719</v>
      </c>
      <c r="E237" t="s">
        <v>1759</v>
      </c>
      <c r="F237">
        <v>1</v>
      </c>
      <c r="G237">
        <v>946.9</v>
      </c>
      <c r="H237">
        <v>0.28999999999999998</v>
      </c>
      <c r="I237" t="s">
        <v>1812</v>
      </c>
      <c r="J237">
        <v>672.29899999999998</v>
      </c>
    </row>
    <row r="238" spans="1:10" x14ac:dyDescent="0.25">
      <c r="A238" t="s">
        <v>2045</v>
      </c>
      <c r="B238" s="2">
        <v>45809</v>
      </c>
      <c r="C238" t="s">
        <v>557</v>
      </c>
      <c r="D238" t="s">
        <v>1565</v>
      </c>
      <c r="E238" t="s">
        <v>1735</v>
      </c>
      <c r="F238">
        <v>4</v>
      </c>
      <c r="G238">
        <v>469.68</v>
      </c>
      <c r="H238">
        <v>0.19</v>
      </c>
      <c r="I238" t="s">
        <v>1807</v>
      </c>
      <c r="J238">
        <v>1521.7632000000001</v>
      </c>
    </row>
    <row r="239" spans="1:10" x14ac:dyDescent="0.25">
      <c r="A239" t="s">
        <v>2046</v>
      </c>
      <c r="B239" s="2">
        <v>45559</v>
      </c>
      <c r="C239" t="s">
        <v>1501</v>
      </c>
      <c r="D239" t="s">
        <v>1587</v>
      </c>
      <c r="E239" t="s">
        <v>1790</v>
      </c>
      <c r="F239">
        <v>4</v>
      </c>
      <c r="G239">
        <v>320.64</v>
      </c>
      <c r="H239">
        <v>0.2</v>
      </c>
      <c r="I239" t="s">
        <v>1812</v>
      </c>
      <c r="J239">
        <v>1026.048</v>
      </c>
    </row>
    <row r="240" spans="1:10" x14ac:dyDescent="0.25">
      <c r="A240" t="s">
        <v>2047</v>
      </c>
      <c r="B240" s="2">
        <v>45253</v>
      </c>
      <c r="C240" t="s">
        <v>456</v>
      </c>
      <c r="D240" t="s">
        <v>1561</v>
      </c>
      <c r="E240" t="s">
        <v>1756</v>
      </c>
      <c r="F240">
        <v>1</v>
      </c>
      <c r="G240">
        <v>594.44000000000005</v>
      </c>
      <c r="H240">
        <v>0.21</v>
      </c>
      <c r="I240" t="s">
        <v>1807</v>
      </c>
      <c r="J240">
        <v>469.60759999999999</v>
      </c>
    </row>
    <row r="241" spans="1:10" x14ac:dyDescent="0.25">
      <c r="A241" t="s">
        <v>2048</v>
      </c>
      <c r="B241" s="2">
        <v>45861</v>
      </c>
      <c r="C241" t="s">
        <v>696</v>
      </c>
      <c r="D241" t="s">
        <v>1703</v>
      </c>
      <c r="E241" t="s">
        <v>1765</v>
      </c>
      <c r="F241">
        <v>3</v>
      </c>
      <c r="G241">
        <v>91.7</v>
      </c>
      <c r="H241">
        <v>0.08</v>
      </c>
      <c r="I241" t="s">
        <v>1812</v>
      </c>
      <c r="J241">
        <v>253.09200000000001</v>
      </c>
    </row>
    <row r="242" spans="1:10" x14ac:dyDescent="0.25">
      <c r="A242" t="s">
        <v>2049</v>
      </c>
      <c r="B242" s="2">
        <v>45917</v>
      </c>
      <c r="C242" t="s">
        <v>127</v>
      </c>
      <c r="D242" t="s">
        <v>1655</v>
      </c>
      <c r="E242" t="s">
        <v>1777</v>
      </c>
      <c r="F242">
        <v>3</v>
      </c>
      <c r="G242">
        <v>741.33</v>
      </c>
      <c r="H242">
        <v>0.03</v>
      </c>
      <c r="I242" t="s">
        <v>1807</v>
      </c>
      <c r="J242">
        <v>2157.2703000000001</v>
      </c>
    </row>
    <row r="243" spans="1:10" x14ac:dyDescent="0.25">
      <c r="A243" t="s">
        <v>2050</v>
      </c>
      <c r="B243" s="2">
        <v>45754</v>
      </c>
      <c r="C243" t="s">
        <v>1450</v>
      </c>
      <c r="D243" t="s">
        <v>1563</v>
      </c>
      <c r="E243" t="s">
        <v>1796</v>
      </c>
      <c r="F243">
        <v>1</v>
      </c>
      <c r="G243">
        <v>922.78</v>
      </c>
      <c r="H243">
        <v>0.28999999999999998</v>
      </c>
      <c r="I243" t="s">
        <v>1812</v>
      </c>
      <c r="J243">
        <v>655.17379999999991</v>
      </c>
    </row>
    <row r="244" spans="1:10" x14ac:dyDescent="0.25">
      <c r="A244" t="s">
        <v>2051</v>
      </c>
      <c r="B244" s="2">
        <v>45312</v>
      </c>
      <c r="C244" t="s">
        <v>1012</v>
      </c>
      <c r="D244" t="s">
        <v>1545</v>
      </c>
      <c r="E244" t="s">
        <v>1787</v>
      </c>
      <c r="F244">
        <v>1</v>
      </c>
      <c r="G244">
        <v>394.35</v>
      </c>
      <c r="H244">
        <v>0.09</v>
      </c>
      <c r="I244" t="s">
        <v>1809</v>
      </c>
      <c r="J244">
        <v>358.85849999999999</v>
      </c>
    </row>
    <row r="245" spans="1:10" x14ac:dyDescent="0.25">
      <c r="A245" t="s">
        <v>2052</v>
      </c>
      <c r="B245" s="2">
        <v>45480</v>
      </c>
      <c r="C245" t="s">
        <v>1126</v>
      </c>
      <c r="D245" t="s">
        <v>1661</v>
      </c>
      <c r="E245" t="s">
        <v>1775</v>
      </c>
      <c r="F245">
        <v>2</v>
      </c>
      <c r="G245">
        <v>703.95</v>
      </c>
      <c r="H245">
        <v>0.03</v>
      </c>
      <c r="I245" t="s">
        <v>1807</v>
      </c>
      <c r="J245">
        <v>1365.663</v>
      </c>
    </row>
    <row r="246" spans="1:10" x14ac:dyDescent="0.25">
      <c r="A246" t="s">
        <v>2053</v>
      </c>
      <c r="B246" s="2">
        <v>45780</v>
      </c>
      <c r="C246" t="s">
        <v>648</v>
      </c>
      <c r="D246" t="s">
        <v>1559</v>
      </c>
      <c r="E246" t="s">
        <v>1735</v>
      </c>
      <c r="F246">
        <v>4</v>
      </c>
      <c r="G246">
        <v>452.67</v>
      </c>
      <c r="H246">
        <v>0.28000000000000003</v>
      </c>
      <c r="I246" t="s">
        <v>1809</v>
      </c>
      <c r="J246">
        <v>1303.6895999999999</v>
      </c>
    </row>
    <row r="247" spans="1:10" x14ac:dyDescent="0.25">
      <c r="A247" t="s">
        <v>2054</v>
      </c>
      <c r="B247" s="2">
        <v>45349</v>
      </c>
      <c r="C247" t="s">
        <v>1412</v>
      </c>
      <c r="D247" t="s">
        <v>1545</v>
      </c>
      <c r="E247" t="s">
        <v>1762</v>
      </c>
      <c r="F247">
        <v>2</v>
      </c>
      <c r="G247">
        <v>377.3</v>
      </c>
      <c r="H247">
        <v>0.15</v>
      </c>
      <c r="I247" t="s">
        <v>1809</v>
      </c>
      <c r="J247">
        <v>641.41</v>
      </c>
    </row>
    <row r="248" spans="1:10" x14ac:dyDescent="0.25">
      <c r="A248" t="s">
        <v>2055</v>
      </c>
      <c r="B248" s="2">
        <v>45846</v>
      </c>
      <c r="C248" t="s">
        <v>1069</v>
      </c>
      <c r="D248" t="s">
        <v>1679</v>
      </c>
      <c r="E248" t="s">
        <v>1762</v>
      </c>
      <c r="F248">
        <v>2</v>
      </c>
      <c r="G248">
        <v>130.47999999999999</v>
      </c>
      <c r="H248">
        <v>0.23</v>
      </c>
      <c r="I248" t="s">
        <v>1809</v>
      </c>
      <c r="J248">
        <v>200.9392</v>
      </c>
    </row>
    <row r="249" spans="1:10" x14ac:dyDescent="0.25">
      <c r="A249" t="s">
        <v>2056</v>
      </c>
      <c r="B249" s="2">
        <v>45729</v>
      </c>
      <c r="C249" t="s">
        <v>1333</v>
      </c>
      <c r="D249" t="s">
        <v>1719</v>
      </c>
      <c r="E249" t="s">
        <v>1777</v>
      </c>
      <c r="F249">
        <v>1</v>
      </c>
      <c r="G249">
        <v>809.45</v>
      </c>
      <c r="H249">
        <v>0.09</v>
      </c>
      <c r="I249" t="s">
        <v>1812</v>
      </c>
      <c r="J249">
        <v>736.59950000000003</v>
      </c>
    </row>
    <row r="250" spans="1:10" x14ac:dyDescent="0.25">
      <c r="A250" t="s">
        <v>2057</v>
      </c>
      <c r="B250" s="2">
        <v>45768</v>
      </c>
      <c r="C250" t="s">
        <v>298</v>
      </c>
      <c r="D250" t="s">
        <v>1621</v>
      </c>
      <c r="E250" t="s">
        <v>1769</v>
      </c>
      <c r="F250">
        <v>3</v>
      </c>
      <c r="G250">
        <v>499.12</v>
      </c>
      <c r="H250">
        <v>0.05</v>
      </c>
      <c r="I250" t="s">
        <v>1809</v>
      </c>
      <c r="J250">
        <v>1422.492</v>
      </c>
    </row>
    <row r="251" spans="1:10" x14ac:dyDescent="0.25">
      <c r="A251" t="s">
        <v>2058</v>
      </c>
      <c r="B251" s="2">
        <v>45606</v>
      </c>
      <c r="C251" t="s">
        <v>100</v>
      </c>
      <c r="D251" t="s">
        <v>1667</v>
      </c>
      <c r="E251" t="s">
        <v>1749</v>
      </c>
      <c r="F251">
        <v>2</v>
      </c>
      <c r="G251">
        <v>894.58</v>
      </c>
      <c r="H251">
        <v>0.25</v>
      </c>
      <c r="I251" t="s">
        <v>1807</v>
      </c>
      <c r="J251">
        <v>1341.87</v>
      </c>
    </row>
    <row r="252" spans="1:10" x14ac:dyDescent="0.25">
      <c r="A252" t="s">
        <v>2059</v>
      </c>
      <c r="B252" s="2">
        <v>45513</v>
      </c>
      <c r="C252" t="s">
        <v>444</v>
      </c>
      <c r="D252" t="s">
        <v>1681</v>
      </c>
      <c r="E252" t="s">
        <v>1769</v>
      </c>
      <c r="F252">
        <v>4</v>
      </c>
      <c r="G252">
        <v>578.39</v>
      </c>
      <c r="H252">
        <v>0.01</v>
      </c>
      <c r="I252" t="s">
        <v>1807</v>
      </c>
      <c r="J252">
        <v>2290.4243999999999</v>
      </c>
    </row>
    <row r="253" spans="1:10" x14ac:dyDescent="0.25">
      <c r="A253" t="s">
        <v>2060</v>
      </c>
      <c r="B253" s="2">
        <v>45356</v>
      </c>
      <c r="C253" t="s">
        <v>1475</v>
      </c>
      <c r="D253" t="s">
        <v>1613</v>
      </c>
      <c r="E253" t="s">
        <v>1790</v>
      </c>
      <c r="F253">
        <v>4</v>
      </c>
      <c r="G253">
        <v>982.45</v>
      </c>
      <c r="H253">
        <v>0.2</v>
      </c>
      <c r="I253" t="s">
        <v>1809</v>
      </c>
      <c r="J253">
        <v>3143.84</v>
      </c>
    </row>
    <row r="254" spans="1:10" x14ac:dyDescent="0.25">
      <c r="A254" t="s">
        <v>2061</v>
      </c>
      <c r="B254" s="2">
        <v>45925</v>
      </c>
      <c r="C254" t="s">
        <v>1373</v>
      </c>
      <c r="D254" t="s">
        <v>1727</v>
      </c>
      <c r="E254" t="s">
        <v>1796</v>
      </c>
      <c r="F254">
        <v>1</v>
      </c>
      <c r="G254">
        <v>549.52</v>
      </c>
      <c r="H254">
        <v>0.1</v>
      </c>
      <c r="I254" t="s">
        <v>1809</v>
      </c>
      <c r="J254">
        <v>494.56799999999998</v>
      </c>
    </row>
    <row r="255" spans="1:10" x14ac:dyDescent="0.25">
      <c r="A255" t="s">
        <v>2062</v>
      </c>
      <c r="B255" s="2">
        <v>45876</v>
      </c>
      <c r="C255" t="s">
        <v>764</v>
      </c>
      <c r="D255" t="s">
        <v>1715</v>
      </c>
      <c r="E255" t="s">
        <v>1793</v>
      </c>
      <c r="F255">
        <v>2</v>
      </c>
      <c r="G255">
        <v>239.92</v>
      </c>
      <c r="H255">
        <v>0.16</v>
      </c>
      <c r="I255" t="s">
        <v>1807</v>
      </c>
      <c r="J255">
        <v>403.06560000000002</v>
      </c>
    </row>
    <row r="256" spans="1:10" x14ac:dyDescent="0.25">
      <c r="A256" t="s">
        <v>2063</v>
      </c>
      <c r="B256" s="2">
        <v>45338</v>
      </c>
      <c r="C256" t="s">
        <v>295</v>
      </c>
      <c r="D256" t="s">
        <v>1715</v>
      </c>
      <c r="E256" t="s">
        <v>1759</v>
      </c>
      <c r="F256">
        <v>2</v>
      </c>
      <c r="G256">
        <v>878.05</v>
      </c>
      <c r="H256">
        <v>0.11</v>
      </c>
      <c r="I256" t="s">
        <v>1809</v>
      </c>
      <c r="J256">
        <v>1562.9290000000001</v>
      </c>
    </row>
    <row r="257" spans="1:10" x14ac:dyDescent="0.25">
      <c r="A257" t="s">
        <v>2064</v>
      </c>
      <c r="B257" s="2">
        <v>45746</v>
      </c>
      <c r="C257" t="s">
        <v>171</v>
      </c>
      <c r="D257" t="s">
        <v>1529</v>
      </c>
      <c r="E257" t="s">
        <v>1769</v>
      </c>
      <c r="F257">
        <v>3</v>
      </c>
      <c r="G257">
        <v>546.96</v>
      </c>
      <c r="H257">
        <v>0.19</v>
      </c>
      <c r="I257" t="s">
        <v>1807</v>
      </c>
      <c r="J257">
        <v>1329.1128000000001</v>
      </c>
    </row>
    <row r="258" spans="1:10" x14ac:dyDescent="0.25">
      <c r="A258" t="s">
        <v>2065</v>
      </c>
      <c r="B258" s="2">
        <v>45706</v>
      </c>
      <c r="C258" t="s">
        <v>1436</v>
      </c>
      <c r="D258" t="s">
        <v>1565</v>
      </c>
      <c r="E258" t="s">
        <v>1772</v>
      </c>
      <c r="F258">
        <v>2</v>
      </c>
      <c r="G258">
        <v>71.77</v>
      </c>
      <c r="H258">
        <v>0.22</v>
      </c>
      <c r="I258" t="s">
        <v>1807</v>
      </c>
      <c r="J258">
        <v>111.96120000000001</v>
      </c>
    </row>
    <row r="259" spans="1:10" x14ac:dyDescent="0.25">
      <c r="A259" t="s">
        <v>2066</v>
      </c>
      <c r="B259" s="2">
        <v>45717</v>
      </c>
      <c r="C259" t="s">
        <v>63</v>
      </c>
      <c r="D259" t="s">
        <v>1579</v>
      </c>
      <c r="E259" t="s">
        <v>1740</v>
      </c>
      <c r="F259">
        <v>2</v>
      </c>
      <c r="G259">
        <v>679.86</v>
      </c>
      <c r="H259">
        <v>0.22</v>
      </c>
      <c r="I259" t="s">
        <v>1812</v>
      </c>
      <c r="J259">
        <v>1060.5816</v>
      </c>
    </row>
    <row r="260" spans="1:10" x14ac:dyDescent="0.25">
      <c r="A260" t="s">
        <v>2067</v>
      </c>
      <c r="B260" s="2">
        <v>45300</v>
      </c>
      <c r="C260" t="s">
        <v>459</v>
      </c>
      <c r="D260" t="s">
        <v>1601</v>
      </c>
      <c r="E260" t="s">
        <v>1790</v>
      </c>
      <c r="F260">
        <v>1</v>
      </c>
      <c r="G260">
        <v>222.94</v>
      </c>
      <c r="H260">
        <v>0.19</v>
      </c>
      <c r="I260" t="s">
        <v>1807</v>
      </c>
      <c r="J260">
        <v>180.5814</v>
      </c>
    </row>
    <row r="261" spans="1:10" x14ac:dyDescent="0.25">
      <c r="A261" t="s">
        <v>2068</v>
      </c>
      <c r="B261" s="2">
        <v>45773</v>
      </c>
      <c r="C261" t="s">
        <v>788</v>
      </c>
      <c r="D261" t="s">
        <v>1601</v>
      </c>
      <c r="E261" t="s">
        <v>1744</v>
      </c>
      <c r="F261">
        <v>2</v>
      </c>
      <c r="G261">
        <v>355.3</v>
      </c>
      <c r="I261" t="s">
        <v>1809</v>
      </c>
      <c r="J261">
        <v>589.798</v>
      </c>
    </row>
    <row r="262" spans="1:10" x14ac:dyDescent="0.25">
      <c r="A262" t="s">
        <v>2069</v>
      </c>
      <c r="B262" s="2">
        <v>45497</v>
      </c>
      <c r="C262" t="s">
        <v>361</v>
      </c>
      <c r="D262" t="s">
        <v>1709</v>
      </c>
      <c r="E262" t="s">
        <v>1796</v>
      </c>
      <c r="F262">
        <v>4</v>
      </c>
      <c r="G262">
        <v>611.29999999999995</v>
      </c>
      <c r="H262">
        <v>0.11</v>
      </c>
      <c r="I262" t="s">
        <v>1809</v>
      </c>
      <c r="J262">
        <v>2176.2280000000001</v>
      </c>
    </row>
    <row r="263" spans="1:10" x14ac:dyDescent="0.25">
      <c r="A263" t="s">
        <v>2070</v>
      </c>
      <c r="B263" s="2">
        <v>45742</v>
      </c>
      <c r="C263" t="s">
        <v>1036</v>
      </c>
      <c r="D263" t="s">
        <v>1526</v>
      </c>
      <c r="E263" t="s">
        <v>1765</v>
      </c>
      <c r="F263">
        <v>4</v>
      </c>
      <c r="G263">
        <v>849.21</v>
      </c>
      <c r="H263">
        <v>7.0000000000000007E-2</v>
      </c>
      <c r="I263" t="s">
        <v>1807</v>
      </c>
      <c r="J263">
        <v>3159.0612000000001</v>
      </c>
    </row>
    <row r="264" spans="1:10" x14ac:dyDescent="0.25">
      <c r="A264" t="s">
        <v>2071</v>
      </c>
      <c r="B264" s="2">
        <v>45713</v>
      </c>
      <c r="C264" t="s">
        <v>675</v>
      </c>
      <c r="D264" t="s">
        <v>1615</v>
      </c>
      <c r="E264" t="s">
        <v>1762</v>
      </c>
      <c r="F264">
        <v>3</v>
      </c>
      <c r="G264">
        <v>553.12</v>
      </c>
      <c r="H264">
        <v>0.28000000000000003</v>
      </c>
      <c r="I264" t="s">
        <v>1812</v>
      </c>
      <c r="J264">
        <v>1194.7392</v>
      </c>
    </row>
    <row r="265" spans="1:10" x14ac:dyDescent="0.25">
      <c r="A265" t="s">
        <v>2072</v>
      </c>
      <c r="B265" s="2">
        <v>45826</v>
      </c>
      <c r="C265" t="s">
        <v>888</v>
      </c>
      <c r="D265" t="s">
        <v>1713</v>
      </c>
      <c r="E265" t="s">
        <v>1769</v>
      </c>
      <c r="F265">
        <v>2</v>
      </c>
      <c r="G265">
        <v>903.08</v>
      </c>
      <c r="H265">
        <v>0.18</v>
      </c>
      <c r="I265" t="s">
        <v>1812</v>
      </c>
      <c r="J265">
        <v>1481.0512000000001</v>
      </c>
    </row>
    <row r="266" spans="1:10" x14ac:dyDescent="0.25">
      <c r="A266" t="s">
        <v>2073</v>
      </c>
      <c r="B266" s="2">
        <v>45648</v>
      </c>
      <c r="C266" t="s">
        <v>1456</v>
      </c>
      <c r="D266" t="s">
        <v>1563</v>
      </c>
      <c r="E266" t="s">
        <v>1775</v>
      </c>
      <c r="F266">
        <v>4</v>
      </c>
      <c r="G266">
        <v>640.23</v>
      </c>
      <c r="H266">
        <v>0.06</v>
      </c>
      <c r="I266" t="s">
        <v>1812</v>
      </c>
      <c r="J266">
        <v>2407.2647999999999</v>
      </c>
    </row>
    <row r="267" spans="1:10" x14ac:dyDescent="0.25">
      <c r="A267" t="s">
        <v>2074</v>
      </c>
      <c r="B267" s="2">
        <v>45836</v>
      </c>
      <c r="C267" t="s">
        <v>473</v>
      </c>
      <c r="D267" t="s">
        <v>1573</v>
      </c>
      <c r="E267" t="s">
        <v>1759</v>
      </c>
      <c r="F267">
        <v>1</v>
      </c>
      <c r="G267">
        <v>518</v>
      </c>
      <c r="H267">
        <v>0.25</v>
      </c>
      <c r="I267" t="s">
        <v>1807</v>
      </c>
      <c r="J267">
        <v>388.5</v>
      </c>
    </row>
    <row r="268" spans="1:10" x14ac:dyDescent="0.25">
      <c r="A268" t="s">
        <v>2075</v>
      </c>
      <c r="B268" s="2">
        <v>45437</v>
      </c>
      <c r="C268" t="s">
        <v>1327</v>
      </c>
      <c r="D268" t="s">
        <v>1659</v>
      </c>
      <c r="E268" t="s">
        <v>1752</v>
      </c>
      <c r="F268">
        <v>4</v>
      </c>
      <c r="G268">
        <v>779.25</v>
      </c>
      <c r="H268">
        <v>0.25</v>
      </c>
      <c r="I268" t="s">
        <v>1807</v>
      </c>
      <c r="J268">
        <v>2337.75</v>
      </c>
    </row>
    <row r="269" spans="1:10" x14ac:dyDescent="0.25">
      <c r="A269" t="s">
        <v>2076</v>
      </c>
      <c r="B269" s="2">
        <v>45807</v>
      </c>
      <c r="C269" t="s">
        <v>406</v>
      </c>
      <c r="D269" t="s">
        <v>1697</v>
      </c>
      <c r="E269" t="s">
        <v>1762</v>
      </c>
      <c r="F269">
        <v>2</v>
      </c>
      <c r="G269">
        <v>467.75</v>
      </c>
      <c r="H269">
        <v>0.26</v>
      </c>
      <c r="I269" t="s">
        <v>1807</v>
      </c>
      <c r="J269">
        <v>692.27</v>
      </c>
    </row>
    <row r="270" spans="1:10" x14ac:dyDescent="0.25">
      <c r="A270" t="s">
        <v>2077</v>
      </c>
      <c r="B270" s="2">
        <v>45555</v>
      </c>
      <c r="C270" t="s">
        <v>1249</v>
      </c>
      <c r="D270" t="s">
        <v>1711</v>
      </c>
      <c r="E270" t="s">
        <v>1793</v>
      </c>
      <c r="F270">
        <v>3</v>
      </c>
      <c r="H270">
        <v>0.06</v>
      </c>
      <c r="I270" t="s">
        <v>1807</v>
      </c>
      <c r="J270">
        <v>315.24779999999998</v>
      </c>
    </row>
    <row r="271" spans="1:10" x14ac:dyDescent="0.25">
      <c r="A271" t="s">
        <v>2078</v>
      </c>
      <c r="B271" s="2">
        <v>45803</v>
      </c>
      <c r="C271" t="s">
        <v>705</v>
      </c>
      <c r="D271" t="s">
        <v>1605</v>
      </c>
      <c r="E271" t="s">
        <v>1735</v>
      </c>
      <c r="F271">
        <v>4</v>
      </c>
      <c r="G271">
        <v>747.01</v>
      </c>
      <c r="H271">
        <v>0.13</v>
      </c>
      <c r="I271" t="s">
        <v>1809</v>
      </c>
      <c r="J271">
        <v>2599.5947999999999</v>
      </c>
    </row>
    <row r="272" spans="1:10" x14ac:dyDescent="0.25">
      <c r="A272" t="s">
        <v>2079</v>
      </c>
      <c r="B272" s="2">
        <v>45735</v>
      </c>
      <c r="C272" t="s">
        <v>355</v>
      </c>
      <c r="D272" t="s">
        <v>1709</v>
      </c>
      <c r="E272" t="s">
        <v>1777</v>
      </c>
      <c r="F272">
        <v>4</v>
      </c>
      <c r="G272">
        <v>461.83</v>
      </c>
      <c r="H272">
        <v>0.28000000000000003</v>
      </c>
      <c r="I272" t="s">
        <v>1809</v>
      </c>
      <c r="J272">
        <v>1330.0704000000001</v>
      </c>
    </row>
    <row r="273" spans="1:10" x14ac:dyDescent="0.25">
      <c r="A273" t="s">
        <v>2080</v>
      </c>
      <c r="B273" s="2">
        <v>45750</v>
      </c>
      <c r="C273" t="s">
        <v>453</v>
      </c>
      <c r="D273" t="s">
        <v>1671</v>
      </c>
      <c r="E273" t="s">
        <v>1765</v>
      </c>
      <c r="F273">
        <v>2</v>
      </c>
      <c r="G273">
        <v>105.15</v>
      </c>
      <c r="H273">
        <v>0.06</v>
      </c>
      <c r="I273" t="s">
        <v>1807</v>
      </c>
      <c r="J273">
        <v>197.68199999999999</v>
      </c>
    </row>
    <row r="274" spans="1:10" x14ac:dyDescent="0.25">
      <c r="A274" t="s">
        <v>2081</v>
      </c>
      <c r="B274" s="2">
        <v>45693</v>
      </c>
      <c r="C274" t="s">
        <v>134</v>
      </c>
      <c r="D274" t="s">
        <v>1577</v>
      </c>
      <c r="E274" t="s">
        <v>1749</v>
      </c>
      <c r="F274">
        <v>3</v>
      </c>
      <c r="G274">
        <v>610.24</v>
      </c>
      <c r="H274">
        <v>0.17</v>
      </c>
      <c r="I274" t="s">
        <v>1812</v>
      </c>
      <c r="J274">
        <v>1519.4975999999999</v>
      </c>
    </row>
    <row r="275" spans="1:10" x14ac:dyDescent="0.25">
      <c r="A275" t="s">
        <v>2082</v>
      </c>
      <c r="B275" s="2">
        <v>45667</v>
      </c>
      <c r="C275" t="s">
        <v>974</v>
      </c>
      <c r="D275" t="s">
        <v>1679</v>
      </c>
      <c r="E275" t="s">
        <v>1765</v>
      </c>
      <c r="F275">
        <v>1</v>
      </c>
      <c r="G275">
        <v>872.12</v>
      </c>
      <c r="H275">
        <v>7.0000000000000007E-2</v>
      </c>
      <c r="I275" t="s">
        <v>1809</v>
      </c>
      <c r="J275">
        <v>811.07159999999999</v>
      </c>
    </row>
    <row r="276" spans="1:10" x14ac:dyDescent="0.25">
      <c r="A276" t="s">
        <v>2083</v>
      </c>
      <c r="B276" s="2">
        <v>45316</v>
      </c>
      <c r="C276" t="s">
        <v>1327</v>
      </c>
      <c r="D276" t="s">
        <v>1551</v>
      </c>
      <c r="E276" t="s">
        <v>1740</v>
      </c>
      <c r="F276">
        <v>1</v>
      </c>
      <c r="G276">
        <v>406.79</v>
      </c>
      <c r="H276">
        <v>0.03</v>
      </c>
      <c r="I276" t="s">
        <v>1812</v>
      </c>
      <c r="J276">
        <v>394.58629999999999</v>
      </c>
    </row>
    <row r="277" spans="1:10" x14ac:dyDescent="0.25">
      <c r="A277" t="s">
        <v>2084</v>
      </c>
      <c r="B277" s="2">
        <v>45932</v>
      </c>
      <c r="C277" t="s">
        <v>1150</v>
      </c>
      <c r="D277" t="s">
        <v>1639</v>
      </c>
      <c r="E277" t="s">
        <v>1782</v>
      </c>
      <c r="F277">
        <v>1</v>
      </c>
      <c r="G277">
        <v>606.01</v>
      </c>
      <c r="H277">
        <v>0.04</v>
      </c>
      <c r="I277" t="s">
        <v>1809</v>
      </c>
      <c r="J277">
        <v>581.76959999999997</v>
      </c>
    </row>
    <row r="278" spans="1:10" x14ac:dyDescent="0.25">
      <c r="A278" t="s">
        <v>2085</v>
      </c>
      <c r="B278" s="2">
        <v>45483</v>
      </c>
      <c r="C278" t="s">
        <v>1083</v>
      </c>
      <c r="D278" t="s">
        <v>1565</v>
      </c>
      <c r="E278" t="s">
        <v>1756</v>
      </c>
      <c r="F278">
        <v>4</v>
      </c>
      <c r="G278">
        <v>322.58</v>
      </c>
      <c r="H278">
        <v>0.06</v>
      </c>
      <c r="I278" t="s">
        <v>1807</v>
      </c>
      <c r="J278">
        <v>1212.9007999999999</v>
      </c>
    </row>
    <row r="279" spans="1:10" x14ac:dyDescent="0.25">
      <c r="A279" t="s">
        <v>2086</v>
      </c>
      <c r="B279" s="2">
        <v>45661</v>
      </c>
      <c r="C279" t="s">
        <v>1472</v>
      </c>
      <c r="D279" t="s">
        <v>1685</v>
      </c>
      <c r="E279" t="s">
        <v>1793</v>
      </c>
      <c r="F279">
        <v>4</v>
      </c>
      <c r="G279">
        <v>463.17</v>
      </c>
      <c r="H279">
        <v>0.06</v>
      </c>
      <c r="I279" t="s">
        <v>1809</v>
      </c>
      <c r="J279">
        <v>1741.5192</v>
      </c>
    </row>
    <row r="280" spans="1:10" x14ac:dyDescent="0.25">
      <c r="A280" t="s">
        <v>2087</v>
      </c>
      <c r="B280" s="2">
        <v>45798</v>
      </c>
      <c r="C280" t="s">
        <v>986</v>
      </c>
      <c r="D280" t="s">
        <v>1581</v>
      </c>
      <c r="E280" t="s">
        <v>1762</v>
      </c>
      <c r="F280">
        <v>4</v>
      </c>
      <c r="G280">
        <v>285.82</v>
      </c>
      <c r="H280">
        <v>0.18</v>
      </c>
      <c r="I280" t="s">
        <v>1809</v>
      </c>
      <c r="J280">
        <v>937.4896</v>
      </c>
    </row>
    <row r="281" spans="1:10" x14ac:dyDescent="0.25">
      <c r="A281" t="s">
        <v>2088</v>
      </c>
      <c r="B281" s="2">
        <v>45868</v>
      </c>
      <c r="C281" t="s">
        <v>1015</v>
      </c>
      <c r="D281" t="s">
        <v>1605</v>
      </c>
      <c r="E281" t="s">
        <v>1775</v>
      </c>
      <c r="F281">
        <v>3</v>
      </c>
      <c r="G281">
        <v>995.38</v>
      </c>
      <c r="H281">
        <v>0.1</v>
      </c>
      <c r="I281" t="s">
        <v>1809</v>
      </c>
      <c r="J281">
        <v>2687.5259999999998</v>
      </c>
    </row>
    <row r="282" spans="1:10" x14ac:dyDescent="0.25">
      <c r="A282" t="s">
        <v>2089</v>
      </c>
      <c r="B282" s="2">
        <v>45757</v>
      </c>
      <c r="C282" t="s">
        <v>409</v>
      </c>
      <c r="D282" t="s">
        <v>1655</v>
      </c>
      <c r="E282" t="s">
        <v>1765</v>
      </c>
      <c r="F282">
        <v>1</v>
      </c>
      <c r="G282">
        <v>329.31</v>
      </c>
      <c r="H282">
        <v>0.09</v>
      </c>
      <c r="I282" t="s">
        <v>1807</v>
      </c>
      <c r="J282">
        <v>299.6721</v>
      </c>
    </row>
    <row r="283" spans="1:10" x14ac:dyDescent="0.25">
      <c r="A283" t="s">
        <v>2090</v>
      </c>
      <c r="B283" s="2">
        <v>45475</v>
      </c>
      <c r="C283" t="s">
        <v>1490</v>
      </c>
      <c r="D283" t="s">
        <v>1625</v>
      </c>
      <c r="E283" t="s">
        <v>1787</v>
      </c>
      <c r="F283">
        <v>3</v>
      </c>
      <c r="G283">
        <v>64.2</v>
      </c>
      <c r="H283">
        <v>0.08</v>
      </c>
      <c r="I283" t="s">
        <v>1812</v>
      </c>
      <c r="J283">
        <v>177.19200000000001</v>
      </c>
    </row>
    <row r="284" spans="1:10" x14ac:dyDescent="0.25">
      <c r="A284" t="s">
        <v>2091</v>
      </c>
      <c r="B284" s="2">
        <v>45829</v>
      </c>
      <c r="C284" t="s">
        <v>829</v>
      </c>
      <c r="D284" t="s">
        <v>1553</v>
      </c>
      <c r="E284" t="s">
        <v>1780</v>
      </c>
      <c r="F284">
        <v>3</v>
      </c>
      <c r="G284">
        <v>697.13</v>
      </c>
      <c r="H284">
        <v>0.25</v>
      </c>
      <c r="I284" t="s">
        <v>1812</v>
      </c>
      <c r="J284">
        <v>1568.5425</v>
      </c>
    </row>
    <row r="285" spans="1:10" x14ac:dyDescent="0.25">
      <c r="A285" t="s">
        <v>2092</v>
      </c>
      <c r="B285" s="2">
        <v>45639</v>
      </c>
      <c r="C285" t="s">
        <v>97</v>
      </c>
      <c r="D285" t="s">
        <v>1548</v>
      </c>
      <c r="E285" t="s">
        <v>1756</v>
      </c>
      <c r="F285">
        <v>3</v>
      </c>
      <c r="G285">
        <v>134.30000000000001</v>
      </c>
      <c r="H285">
        <v>0.14000000000000001</v>
      </c>
      <c r="I285" t="s">
        <v>1807</v>
      </c>
      <c r="J285">
        <v>346.49400000000003</v>
      </c>
    </row>
    <row r="286" spans="1:10" x14ac:dyDescent="0.25">
      <c r="A286" t="s">
        <v>2093</v>
      </c>
      <c r="B286" s="2">
        <v>45518</v>
      </c>
      <c r="C286" t="s">
        <v>823</v>
      </c>
      <c r="D286" t="s">
        <v>1699</v>
      </c>
      <c r="E286" t="s">
        <v>1780</v>
      </c>
      <c r="F286">
        <v>1</v>
      </c>
      <c r="G286">
        <v>520.92999999999995</v>
      </c>
      <c r="H286">
        <v>0.15</v>
      </c>
      <c r="I286" t="s">
        <v>1807</v>
      </c>
      <c r="J286">
        <v>442.79050000000001</v>
      </c>
    </row>
    <row r="287" spans="1:10" x14ac:dyDescent="0.25">
      <c r="A287" t="s">
        <v>2094</v>
      </c>
      <c r="B287" s="2">
        <v>45721</v>
      </c>
      <c r="C287" t="s">
        <v>721</v>
      </c>
      <c r="D287" t="s">
        <v>1569</v>
      </c>
      <c r="E287" t="s">
        <v>1762</v>
      </c>
      <c r="F287">
        <v>2</v>
      </c>
      <c r="G287">
        <v>350.12</v>
      </c>
      <c r="H287">
        <v>0.21</v>
      </c>
      <c r="I287" t="s">
        <v>1812</v>
      </c>
      <c r="J287">
        <v>553.18960000000004</v>
      </c>
    </row>
    <row r="288" spans="1:10" x14ac:dyDescent="0.25">
      <c r="A288" t="s">
        <v>2095</v>
      </c>
      <c r="B288" s="2">
        <v>45308</v>
      </c>
      <c r="C288" t="s">
        <v>1421</v>
      </c>
      <c r="D288" t="s">
        <v>1627</v>
      </c>
      <c r="E288" t="s">
        <v>1796</v>
      </c>
      <c r="F288">
        <v>3</v>
      </c>
      <c r="G288">
        <v>807.95</v>
      </c>
      <c r="H288">
        <v>0.1</v>
      </c>
      <c r="I288" t="s">
        <v>1809</v>
      </c>
      <c r="J288">
        <v>2181.4650000000011</v>
      </c>
    </row>
    <row r="289" spans="1:10" x14ac:dyDescent="0.25">
      <c r="A289" t="s">
        <v>2096</v>
      </c>
      <c r="B289" s="2">
        <v>45889</v>
      </c>
      <c r="C289" t="s">
        <v>1042</v>
      </c>
      <c r="D289" t="s">
        <v>1607</v>
      </c>
      <c r="E289" t="s">
        <v>1759</v>
      </c>
      <c r="F289">
        <v>4</v>
      </c>
      <c r="G289">
        <v>766.03</v>
      </c>
      <c r="H289">
        <v>0.28999999999999998</v>
      </c>
      <c r="I289" t="s">
        <v>1809</v>
      </c>
      <c r="J289">
        <v>2175.5252</v>
      </c>
    </row>
    <row r="290" spans="1:10" x14ac:dyDescent="0.25">
      <c r="A290" t="s">
        <v>2097</v>
      </c>
      <c r="B290" s="2">
        <v>45386</v>
      </c>
      <c r="C290" t="s">
        <v>595</v>
      </c>
      <c r="D290" t="s">
        <v>1645</v>
      </c>
      <c r="E290" t="s">
        <v>1765</v>
      </c>
      <c r="F290">
        <v>3</v>
      </c>
      <c r="G290">
        <v>545.1</v>
      </c>
      <c r="H290">
        <v>0.08</v>
      </c>
      <c r="I290" t="s">
        <v>1812</v>
      </c>
      <c r="J290">
        <v>1504.4760000000001</v>
      </c>
    </row>
    <row r="291" spans="1:10" x14ac:dyDescent="0.25">
      <c r="A291" t="s">
        <v>2098</v>
      </c>
      <c r="B291" s="2">
        <v>45438</v>
      </c>
      <c r="C291" t="s">
        <v>832</v>
      </c>
      <c r="D291" t="s">
        <v>1661</v>
      </c>
      <c r="E291" t="s">
        <v>1762</v>
      </c>
      <c r="F291">
        <v>1</v>
      </c>
      <c r="G291">
        <v>203.61</v>
      </c>
      <c r="H291">
        <v>0.24</v>
      </c>
      <c r="I291" t="s">
        <v>1812</v>
      </c>
      <c r="J291">
        <v>154.74359999999999</v>
      </c>
    </row>
    <row r="292" spans="1:10" x14ac:dyDescent="0.25">
      <c r="A292" t="s">
        <v>2099</v>
      </c>
      <c r="B292" s="2">
        <v>45856</v>
      </c>
      <c r="C292" t="s">
        <v>1281</v>
      </c>
      <c r="D292" t="s">
        <v>1725</v>
      </c>
      <c r="E292" t="s">
        <v>1784</v>
      </c>
      <c r="F292">
        <v>4</v>
      </c>
      <c r="G292">
        <v>493.8</v>
      </c>
      <c r="H292">
        <v>0.24</v>
      </c>
      <c r="I292" t="s">
        <v>1812</v>
      </c>
      <c r="J292">
        <v>1501.152</v>
      </c>
    </row>
    <row r="293" spans="1:10" x14ac:dyDescent="0.25">
      <c r="A293" t="s">
        <v>2100</v>
      </c>
      <c r="B293" s="2">
        <v>45485</v>
      </c>
      <c r="C293" t="s">
        <v>78</v>
      </c>
      <c r="D293" t="s">
        <v>1613</v>
      </c>
      <c r="E293" t="s">
        <v>1790</v>
      </c>
      <c r="F293">
        <v>1</v>
      </c>
      <c r="G293">
        <v>640.54999999999995</v>
      </c>
      <c r="H293">
        <v>0.25</v>
      </c>
      <c r="I293" t="s">
        <v>1807</v>
      </c>
      <c r="J293">
        <v>480.41250000000002</v>
      </c>
    </row>
    <row r="294" spans="1:10" x14ac:dyDescent="0.25">
      <c r="A294" t="s">
        <v>2101</v>
      </c>
      <c r="B294" s="2">
        <v>45545</v>
      </c>
      <c r="C294" t="s">
        <v>409</v>
      </c>
      <c r="D294" t="s">
        <v>1679</v>
      </c>
      <c r="E294" t="s">
        <v>1752</v>
      </c>
      <c r="F294">
        <v>1</v>
      </c>
      <c r="G294">
        <v>702.53</v>
      </c>
      <c r="H294">
        <v>0.3</v>
      </c>
      <c r="I294" t="s">
        <v>1807</v>
      </c>
      <c r="J294">
        <v>491.77100000000002</v>
      </c>
    </row>
    <row r="295" spans="1:10" x14ac:dyDescent="0.25">
      <c r="A295" t="s">
        <v>2102</v>
      </c>
      <c r="B295" s="2">
        <v>45826</v>
      </c>
      <c r="C295" t="s">
        <v>718</v>
      </c>
      <c r="D295" t="s">
        <v>1609</v>
      </c>
      <c r="E295" t="s">
        <v>1765</v>
      </c>
      <c r="F295">
        <v>4</v>
      </c>
      <c r="G295">
        <v>139.94</v>
      </c>
      <c r="H295">
        <v>0.24</v>
      </c>
      <c r="I295" t="s">
        <v>1807</v>
      </c>
      <c r="J295">
        <v>425.41759999999999</v>
      </c>
    </row>
    <row r="296" spans="1:10" x14ac:dyDescent="0.25">
      <c r="A296" t="s">
        <v>2103</v>
      </c>
      <c r="B296" s="2">
        <v>45654</v>
      </c>
      <c r="C296" t="s">
        <v>873</v>
      </c>
      <c r="D296" t="s">
        <v>1569</v>
      </c>
      <c r="E296" t="s">
        <v>1765</v>
      </c>
      <c r="F296">
        <v>2</v>
      </c>
      <c r="G296">
        <v>230.85</v>
      </c>
      <c r="H296">
        <v>0.18</v>
      </c>
      <c r="I296" t="s">
        <v>1807</v>
      </c>
      <c r="J296">
        <v>378.59399999999999</v>
      </c>
    </row>
    <row r="297" spans="1:10" x14ac:dyDescent="0.25">
      <c r="A297" t="s">
        <v>2104</v>
      </c>
      <c r="B297" s="2">
        <v>45556</v>
      </c>
      <c r="C297" t="s">
        <v>681</v>
      </c>
      <c r="D297" t="s">
        <v>1701</v>
      </c>
      <c r="E297" t="s">
        <v>1790</v>
      </c>
      <c r="F297">
        <v>4</v>
      </c>
      <c r="G297">
        <v>626.35</v>
      </c>
      <c r="H297">
        <v>0.25</v>
      </c>
      <c r="I297" t="s">
        <v>1812</v>
      </c>
      <c r="J297">
        <v>1879.05</v>
      </c>
    </row>
    <row r="298" spans="1:10" x14ac:dyDescent="0.25">
      <c r="A298" t="s">
        <v>2105</v>
      </c>
      <c r="B298" s="2">
        <v>45434</v>
      </c>
      <c r="C298" t="s">
        <v>295</v>
      </c>
      <c r="D298" t="s">
        <v>1613</v>
      </c>
      <c r="E298" t="s">
        <v>1782</v>
      </c>
      <c r="F298">
        <v>4</v>
      </c>
      <c r="G298">
        <v>108.55</v>
      </c>
      <c r="H298">
        <v>0.18</v>
      </c>
      <c r="I298" t="s">
        <v>1809</v>
      </c>
      <c r="J298">
        <v>356.04399999999998</v>
      </c>
    </row>
    <row r="299" spans="1:10" x14ac:dyDescent="0.25">
      <c r="A299" t="s">
        <v>2106</v>
      </c>
      <c r="B299" s="2">
        <v>45871</v>
      </c>
      <c r="C299" t="s">
        <v>622</v>
      </c>
      <c r="D299" t="s">
        <v>1565</v>
      </c>
      <c r="E299" t="s">
        <v>1740</v>
      </c>
      <c r="F299">
        <v>4</v>
      </c>
      <c r="G299">
        <v>353.67</v>
      </c>
      <c r="H299">
        <v>0.03</v>
      </c>
      <c r="I299" t="s">
        <v>1812</v>
      </c>
      <c r="J299">
        <v>1372.2396000000001</v>
      </c>
    </row>
    <row r="300" spans="1:10" x14ac:dyDescent="0.25">
      <c r="A300" t="s">
        <v>2107</v>
      </c>
      <c r="B300" s="2">
        <v>45583</v>
      </c>
      <c r="C300" t="s">
        <v>238</v>
      </c>
      <c r="D300" t="s">
        <v>1711</v>
      </c>
      <c r="E300" t="s">
        <v>1740</v>
      </c>
      <c r="F300">
        <v>4</v>
      </c>
      <c r="G300">
        <v>61.98</v>
      </c>
      <c r="H300">
        <v>0.16</v>
      </c>
      <c r="I300" t="s">
        <v>1807</v>
      </c>
      <c r="J300">
        <v>208.25280000000001</v>
      </c>
    </row>
    <row r="301" spans="1:10" x14ac:dyDescent="0.25">
      <c r="A301" t="s">
        <v>2108</v>
      </c>
      <c r="B301" s="2">
        <v>45348</v>
      </c>
      <c r="C301" t="s">
        <v>696</v>
      </c>
      <c r="D301" t="s">
        <v>1575</v>
      </c>
      <c r="E301" t="s">
        <v>1796</v>
      </c>
      <c r="F301">
        <v>2</v>
      </c>
      <c r="G301">
        <v>873.1</v>
      </c>
      <c r="H301">
        <v>0.12</v>
      </c>
      <c r="I301" t="s">
        <v>1809</v>
      </c>
      <c r="J301">
        <v>1536.6559999999999</v>
      </c>
    </row>
    <row r="302" spans="1:10" x14ac:dyDescent="0.25">
      <c r="A302" t="s">
        <v>2109</v>
      </c>
      <c r="B302" s="2">
        <v>45268</v>
      </c>
      <c r="C302" t="s">
        <v>642</v>
      </c>
      <c r="D302" t="s">
        <v>1555</v>
      </c>
      <c r="E302" t="s">
        <v>1784</v>
      </c>
      <c r="F302">
        <v>4</v>
      </c>
      <c r="G302">
        <v>889.47</v>
      </c>
      <c r="H302">
        <v>0.24</v>
      </c>
      <c r="I302" t="s">
        <v>1807</v>
      </c>
      <c r="J302">
        <v>2703.9888000000001</v>
      </c>
    </row>
    <row r="303" spans="1:10" x14ac:dyDescent="0.25">
      <c r="A303" t="s">
        <v>2110</v>
      </c>
      <c r="B303" s="2">
        <v>45596</v>
      </c>
      <c r="C303" t="s">
        <v>118</v>
      </c>
      <c r="D303" t="s">
        <v>1679</v>
      </c>
      <c r="E303" t="s">
        <v>1775</v>
      </c>
      <c r="F303">
        <v>3</v>
      </c>
      <c r="G303">
        <v>803.76</v>
      </c>
      <c r="H303">
        <v>0.19</v>
      </c>
      <c r="I303" t="s">
        <v>1812</v>
      </c>
      <c r="J303">
        <v>1953.1368</v>
      </c>
    </row>
    <row r="304" spans="1:10" x14ac:dyDescent="0.25">
      <c r="A304" t="s">
        <v>2111</v>
      </c>
      <c r="B304" s="2">
        <v>45624</v>
      </c>
      <c r="C304" t="s">
        <v>1427</v>
      </c>
      <c r="D304" t="s">
        <v>1681</v>
      </c>
      <c r="E304" t="s">
        <v>1756</v>
      </c>
      <c r="F304">
        <v>2</v>
      </c>
      <c r="G304">
        <v>865.14</v>
      </c>
      <c r="H304">
        <v>0.2</v>
      </c>
      <c r="I304" t="s">
        <v>1809</v>
      </c>
      <c r="J304">
        <v>1384.2239999999999</v>
      </c>
    </row>
    <row r="305" spans="1:10" x14ac:dyDescent="0.25">
      <c r="A305" t="s">
        <v>2112</v>
      </c>
      <c r="B305" s="2">
        <v>45813</v>
      </c>
      <c r="C305" t="s">
        <v>342</v>
      </c>
      <c r="D305" t="s">
        <v>1593</v>
      </c>
      <c r="E305" t="s">
        <v>1769</v>
      </c>
      <c r="F305">
        <v>2</v>
      </c>
      <c r="G305">
        <v>916.49</v>
      </c>
      <c r="H305">
        <v>0.3</v>
      </c>
      <c r="I305" t="s">
        <v>1812</v>
      </c>
      <c r="J305">
        <v>1283.086</v>
      </c>
    </row>
    <row r="306" spans="1:10" x14ac:dyDescent="0.25">
      <c r="A306" t="s">
        <v>2113</v>
      </c>
      <c r="B306" s="2">
        <v>45615</v>
      </c>
      <c r="C306" t="s">
        <v>163</v>
      </c>
      <c r="D306" t="s">
        <v>1633</v>
      </c>
      <c r="E306" t="s">
        <v>1777</v>
      </c>
      <c r="F306">
        <v>3</v>
      </c>
      <c r="G306">
        <v>781.39</v>
      </c>
      <c r="H306">
        <v>0.12</v>
      </c>
      <c r="I306" t="s">
        <v>1807</v>
      </c>
      <c r="J306">
        <v>2062.8696</v>
      </c>
    </row>
    <row r="307" spans="1:10" x14ac:dyDescent="0.25">
      <c r="A307" t="s">
        <v>2114</v>
      </c>
      <c r="B307" s="2">
        <v>45431</v>
      </c>
      <c r="C307" t="s">
        <v>681</v>
      </c>
      <c r="D307" t="s">
        <v>1607</v>
      </c>
      <c r="E307" t="s">
        <v>1777</v>
      </c>
      <c r="F307">
        <v>4</v>
      </c>
      <c r="G307">
        <v>619.74</v>
      </c>
      <c r="H307">
        <v>0.13</v>
      </c>
      <c r="I307" t="s">
        <v>1812</v>
      </c>
      <c r="J307">
        <v>2156.6952000000001</v>
      </c>
    </row>
    <row r="308" spans="1:10" x14ac:dyDescent="0.25">
      <c r="A308" t="s">
        <v>2115</v>
      </c>
      <c r="B308" s="2">
        <v>45679</v>
      </c>
      <c r="C308" t="s">
        <v>1464</v>
      </c>
      <c r="D308" t="s">
        <v>1655</v>
      </c>
      <c r="E308" t="s">
        <v>1782</v>
      </c>
      <c r="F308">
        <v>2</v>
      </c>
      <c r="G308">
        <v>837.76</v>
      </c>
      <c r="H308">
        <v>0.03</v>
      </c>
      <c r="I308" t="s">
        <v>1812</v>
      </c>
      <c r="J308">
        <v>1625.2544</v>
      </c>
    </row>
    <row r="309" spans="1:10" x14ac:dyDescent="0.25">
      <c r="A309" t="s">
        <v>2116</v>
      </c>
      <c r="B309" s="2">
        <v>45842</v>
      </c>
      <c r="C309" t="s">
        <v>1379</v>
      </c>
      <c r="D309" t="s">
        <v>1711</v>
      </c>
      <c r="E309" t="s">
        <v>1740</v>
      </c>
      <c r="F309">
        <v>3</v>
      </c>
      <c r="G309">
        <v>135.94</v>
      </c>
      <c r="H309">
        <v>0.2</v>
      </c>
      <c r="I309" t="s">
        <v>1807</v>
      </c>
      <c r="J309">
        <v>326.25599999999997</v>
      </c>
    </row>
    <row r="310" spans="1:10" x14ac:dyDescent="0.25">
      <c r="A310" t="s">
        <v>2117</v>
      </c>
      <c r="B310" s="2">
        <v>45796</v>
      </c>
      <c r="C310" t="s">
        <v>1458</v>
      </c>
      <c r="D310" t="s">
        <v>1679</v>
      </c>
      <c r="E310" t="s">
        <v>1740</v>
      </c>
      <c r="F310">
        <v>4</v>
      </c>
      <c r="G310">
        <v>396.53</v>
      </c>
      <c r="H310">
        <v>7.0000000000000007E-2</v>
      </c>
      <c r="I310" t="s">
        <v>1809</v>
      </c>
      <c r="J310">
        <v>1475.0916</v>
      </c>
    </row>
    <row r="311" spans="1:10" x14ac:dyDescent="0.25">
      <c r="A311" t="s">
        <v>2118</v>
      </c>
      <c r="B311" s="2">
        <v>45264</v>
      </c>
      <c r="C311" t="s">
        <v>707</v>
      </c>
      <c r="D311" t="s">
        <v>1589</v>
      </c>
      <c r="E311" t="s">
        <v>1782</v>
      </c>
      <c r="F311">
        <v>2</v>
      </c>
      <c r="G311">
        <v>722.45</v>
      </c>
      <c r="H311">
        <v>0.22</v>
      </c>
      <c r="I311" t="s">
        <v>1809</v>
      </c>
      <c r="J311">
        <v>1127.0219999999999</v>
      </c>
    </row>
    <row r="312" spans="1:10" x14ac:dyDescent="0.25">
      <c r="A312" t="s">
        <v>2119</v>
      </c>
      <c r="B312" s="2">
        <v>45504</v>
      </c>
      <c r="C312" t="s">
        <v>178</v>
      </c>
      <c r="D312" t="s">
        <v>1659</v>
      </c>
      <c r="E312" t="s">
        <v>1744</v>
      </c>
      <c r="F312">
        <v>2</v>
      </c>
      <c r="G312">
        <v>138.41</v>
      </c>
      <c r="H312">
        <v>0.02</v>
      </c>
      <c r="I312" t="s">
        <v>1807</v>
      </c>
      <c r="J312">
        <v>271.28359999999998</v>
      </c>
    </row>
    <row r="313" spans="1:10" x14ac:dyDescent="0.25">
      <c r="A313" t="s">
        <v>2120</v>
      </c>
      <c r="B313" s="2">
        <v>45679</v>
      </c>
      <c r="C313" t="s">
        <v>430</v>
      </c>
      <c r="D313" t="s">
        <v>1691</v>
      </c>
      <c r="E313" t="s">
        <v>1744</v>
      </c>
      <c r="F313">
        <v>4</v>
      </c>
      <c r="G313">
        <v>741.51</v>
      </c>
      <c r="H313">
        <v>0.09</v>
      </c>
      <c r="I313" t="s">
        <v>1812</v>
      </c>
      <c r="J313">
        <v>2699.0963999999999</v>
      </c>
    </row>
    <row r="314" spans="1:10" x14ac:dyDescent="0.25">
      <c r="A314" t="s">
        <v>2121</v>
      </c>
      <c r="B314" s="2">
        <v>45611</v>
      </c>
      <c r="C314" t="s">
        <v>100</v>
      </c>
      <c r="D314" t="s">
        <v>1691</v>
      </c>
      <c r="E314" t="s">
        <v>1790</v>
      </c>
      <c r="F314">
        <v>2</v>
      </c>
      <c r="G314">
        <v>588.9</v>
      </c>
      <c r="H314">
        <v>0.19</v>
      </c>
      <c r="I314" t="s">
        <v>1809</v>
      </c>
      <c r="J314">
        <v>954.01800000000003</v>
      </c>
    </row>
    <row r="315" spans="1:10" x14ac:dyDescent="0.25">
      <c r="A315" t="s">
        <v>2122</v>
      </c>
      <c r="B315" s="2">
        <v>45389</v>
      </c>
      <c r="C315" t="s">
        <v>951</v>
      </c>
      <c r="D315" t="s">
        <v>1631</v>
      </c>
      <c r="E315" t="s">
        <v>1744</v>
      </c>
      <c r="F315">
        <v>1</v>
      </c>
      <c r="G315">
        <v>88.92</v>
      </c>
      <c r="H315">
        <v>0.19</v>
      </c>
      <c r="I315" t="s">
        <v>1809</v>
      </c>
      <c r="J315">
        <v>72.025200000000012</v>
      </c>
    </row>
    <row r="316" spans="1:10" x14ac:dyDescent="0.25">
      <c r="A316" t="s">
        <v>2123</v>
      </c>
      <c r="B316" s="2">
        <v>45339</v>
      </c>
      <c r="C316" t="s">
        <v>406</v>
      </c>
      <c r="D316" t="s">
        <v>1653</v>
      </c>
      <c r="E316" t="s">
        <v>1787</v>
      </c>
      <c r="F316">
        <v>1</v>
      </c>
      <c r="G316">
        <v>299.13</v>
      </c>
      <c r="H316">
        <v>0.1</v>
      </c>
      <c r="I316" t="s">
        <v>1812</v>
      </c>
      <c r="J316">
        <v>269.21699999999998</v>
      </c>
    </row>
    <row r="317" spans="1:10" x14ac:dyDescent="0.25">
      <c r="A317" t="s">
        <v>2124</v>
      </c>
      <c r="B317" s="2">
        <v>45433</v>
      </c>
      <c r="C317" t="s">
        <v>400</v>
      </c>
      <c r="D317" t="s">
        <v>1685</v>
      </c>
      <c r="E317" t="s">
        <v>1749</v>
      </c>
      <c r="F317">
        <v>2</v>
      </c>
      <c r="G317">
        <v>548.29999999999995</v>
      </c>
      <c r="H317">
        <v>0.23</v>
      </c>
      <c r="I317" t="s">
        <v>1807</v>
      </c>
      <c r="J317">
        <v>844.38199999999995</v>
      </c>
    </row>
    <row r="318" spans="1:10" x14ac:dyDescent="0.25">
      <c r="A318" t="s">
        <v>2125</v>
      </c>
      <c r="B318" s="2">
        <v>45435</v>
      </c>
      <c r="C318" t="s">
        <v>829</v>
      </c>
      <c r="D318" t="s">
        <v>1639</v>
      </c>
      <c r="E318" t="s">
        <v>1772</v>
      </c>
      <c r="F318">
        <v>3</v>
      </c>
      <c r="G318">
        <v>977.55</v>
      </c>
      <c r="H318">
        <v>0.02</v>
      </c>
      <c r="I318" t="s">
        <v>1809</v>
      </c>
      <c r="J318">
        <v>2873.9969999999989</v>
      </c>
    </row>
    <row r="319" spans="1:10" x14ac:dyDescent="0.25">
      <c r="A319" t="s">
        <v>2126</v>
      </c>
      <c r="B319" s="2">
        <v>45823</v>
      </c>
      <c r="C319" t="s">
        <v>1075</v>
      </c>
      <c r="D319" t="s">
        <v>1619</v>
      </c>
      <c r="E319" t="s">
        <v>1793</v>
      </c>
      <c r="F319">
        <v>1</v>
      </c>
      <c r="G319">
        <v>459.42</v>
      </c>
      <c r="H319">
        <v>0.28000000000000003</v>
      </c>
      <c r="I319" t="s">
        <v>1812</v>
      </c>
      <c r="J319">
        <v>330.7824</v>
      </c>
    </row>
    <row r="320" spans="1:10" x14ac:dyDescent="0.25">
      <c r="A320" t="s">
        <v>2127</v>
      </c>
      <c r="B320" s="2">
        <v>45663</v>
      </c>
      <c r="C320" t="s">
        <v>313</v>
      </c>
      <c r="D320" t="s">
        <v>1532</v>
      </c>
      <c r="E320" t="s">
        <v>1752</v>
      </c>
      <c r="F320">
        <v>2</v>
      </c>
      <c r="G320">
        <v>123.19</v>
      </c>
      <c r="H320">
        <v>0.19</v>
      </c>
      <c r="I320" t="s">
        <v>1807</v>
      </c>
      <c r="J320">
        <v>199.56780000000001</v>
      </c>
    </row>
    <row r="321" spans="1:10" x14ac:dyDescent="0.25">
      <c r="A321" t="s">
        <v>2128</v>
      </c>
      <c r="B321" s="2">
        <v>45879</v>
      </c>
      <c r="C321" t="s">
        <v>1109</v>
      </c>
      <c r="D321" t="s">
        <v>1641</v>
      </c>
      <c r="E321" t="s">
        <v>1796</v>
      </c>
      <c r="F321">
        <v>1</v>
      </c>
      <c r="G321">
        <v>222.95</v>
      </c>
      <c r="H321">
        <v>0.02</v>
      </c>
      <c r="I321" t="s">
        <v>1809</v>
      </c>
      <c r="J321">
        <v>218.49100000000001</v>
      </c>
    </row>
    <row r="322" spans="1:10" x14ac:dyDescent="0.25">
      <c r="A322" t="s">
        <v>2129</v>
      </c>
      <c r="B322" s="2">
        <v>45840</v>
      </c>
      <c r="C322" t="s">
        <v>1033</v>
      </c>
      <c r="D322" t="s">
        <v>1595</v>
      </c>
      <c r="E322" t="s">
        <v>1752</v>
      </c>
      <c r="F322">
        <v>3</v>
      </c>
      <c r="G322">
        <v>601.92999999999995</v>
      </c>
      <c r="H322">
        <v>0.14000000000000001</v>
      </c>
      <c r="I322" t="s">
        <v>1807</v>
      </c>
      <c r="J322">
        <v>1552.9793999999999</v>
      </c>
    </row>
    <row r="323" spans="1:10" x14ac:dyDescent="0.25">
      <c r="A323" t="s">
        <v>2130</v>
      </c>
      <c r="B323" s="2">
        <v>45380</v>
      </c>
      <c r="C323" t="s">
        <v>930</v>
      </c>
      <c r="D323" t="s">
        <v>1669</v>
      </c>
      <c r="E323" t="s">
        <v>1744</v>
      </c>
      <c r="F323">
        <v>1</v>
      </c>
      <c r="G323">
        <v>564.1</v>
      </c>
      <c r="H323">
        <v>0.03</v>
      </c>
      <c r="I323" t="s">
        <v>1807</v>
      </c>
      <c r="J323">
        <v>547.17700000000002</v>
      </c>
    </row>
    <row r="324" spans="1:10" x14ac:dyDescent="0.25">
      <c r="A324" t="s">
        <v>2131</v>
      </c>
      <c r="B324" s="2">
        <v>45672</v>
      </c>
      <c r="C324" t="s">
        <v>336</v>
      </c>
      <c r="D324" t="s">
        <v>1691</v>
      </c>
      <c r="E324" t="s">
        <v>1756</v>
      </c>
      <c r="F324">
        <v>1</v>
      </c>
      <c r="G324">
        <v>516.62</v>
      </c>
      <c r="H324">
        <v>0.18</v>
      </c>
      <c r="I324" t="s">
        <v>1807</v>
      </c>
      <c r="J324">
        <v>423.62840000000011</v>
      </c>
    </row>
    <row r="325" spans="1:10" x14ac:dyDescent="0.25">
      <c r="A325" t="s">
        <v>2132</v>
      </c>
      <c r="B325" s="2">
        <v>45497</v>
      </c>
      <c r="C325" t="s">
        <v>1341</v>
      </c>
      <c r="D325" t="s">
        <v>1657</v>
      </c>
      <c r="E325" t="s">
        <v>1777</v>
      </c>
      <c r="F325">
        <v>1</v>
      </c>
      <c r="G325">
        <v>934.75</v>
      </c>
      <c r="H325">
        <v>0.11</v>
      </c>
      <c r="I325" t="s">
        <v>1809</v>
      </c>
      <c r="J325">
        <v>831.92750000000001</v>
      </c>
    </row>
    <row r="326" spans="1:10" x14ac:dyDescent="0.25">
      <c r="A326" t="s">
        <v>2133</v>
      </c>
      <c r="B326" s="2">
        <v>45407</v>
      </c>
      <c r="C326" t="s">
        <v>746</v>
      </c>
      <c r="D326" t="s">
        <v>1727</v>
      </c>
      <c r="E326" t="s">
        <v>1762</v>
      </c>
      <c r="F326">
        <v>4</v>
      </c>
      <c r="G326">
        <v>548.44000000000005</v>
      </c>
      <c r="H326">
        <v>0.05</v>
      </c>
      <c r="I326" t="s">
        <v>1809</v>
      </c>
      <c r="J326">
        <v>2084.0720000000001</v>
      </c>
    </row>
    <row r="327" spans="1:10" x14ac:dyDescent="0.25">
      <c r="A327" t="s">
        <v>2134</v>
      </c>
      <c r="B327" s="2">
        <v>45764</v>
      </c>
      <c r="C327" t="s">
        <v>63</v>
      </c>
      <c r="D327" t="s">
        <v>1605</v>
      </c>
      <c r="E327" t="s">
        <v>1749</v>
      </c>
      <c r="F327">
        <v>3</v>
      </c>
      <c r="G327">
        <v>361.11</v>
      </c>
      <c r="H327">
        <v>0.06</v>
      </c>
      <c r="I327" t="s">
        <v>1807</v>
      </c>
      <c r="J327">
        <v>1018.3302</v>
      </c>
    </row>
    <row r="328" spans="1:10" x14ac:dyDescent="0.25">
      <c r="A328" t="s">
        <v>2135</v>
      </c>
      <c r="B328" s="2">
        <v>45924</v>
      </c>
      <c r="C328" t="s">
        <v>610</v>
      </c>
      <c r="D328" t="s">
        <v>1557</v>
      </c>
      <c r="E328" t="s">
        <v>1740</v>
      </c>
      <c r="F328">
        <v>2</v>
      </c>
      <c r="G328">
        <v>610.37</v>
      </c>
      <c r="H328">
        <v>0.1</v>
      </c>
      <c r="I328" t="s">
        <v>1809</v>
      </c>
      <c r="J328">
        <v>1098.6659999999999</v>
      </c>
    </row>
    <row r="329" spans="1:10" x14ac:dyDescent="0.25">
      <c r="A329" t="s">
        <v>2136</v>
      </c>
      <c r="B329" s="2">
        <v>45240</v>
      </c>
      <c r="C329" t="s">
        <v>1039</v>
      </c>
      <c r="D329" t="s">
        <v>1633</v>
      </c>
      <c r="E329" t="s">
        <v>1787</v>
      </c>
      <c r="F329">
        <v>1</v>
      </c>
      <c r="G329">
        <v>272.2</v>
      </c>
      <c r="H329">
        <v>0.3</v>
      </c>
      <c r="I329" t="s">
        <v>1807</v>
      </c>
      <c r="J329">
        <v>190.54</v>
      </c>
    </row>
    <row r="330" spans="1:10" x14ac:dyDescent="0.25">
      <c r="A330" t="s">
        <v>2137</v>
      </c>
      <c r="B330" s="2">
        <v>45349</v>
      </c>
      <c r="C330" t="s">
        <v>1341</v>
      </c>
      <c r="D330" t="s">
        <v>1685</v>
      </c>
      <c r="E330" t="s">
        <v>1759</v>
      </c>
      <c r="F330">
        <v>3</v>
      </c>
      <c r="G330">
        <v>573.1</v>
      </c>
      <c r="H330">
        <v>0.16</v>
      </c>
      <c r="I330" t="s">
        <v>1812</v>
      </c>
      <c r="J330">
        <v>1444.212</v>
      </c>
    </row>
    <row r="331" spans="1:10" x14ac:dyDescent="0.25">
      <c r="A331" t="s">
        <v>2138</v>
      </c>
      <c r="B331" s="2">
        <v>45756</v>
      </c>
      <c r="C331" t="s">
        <v>1004</v>
      </c>
      <c r="D331" t="s">
        <v>1540</v>
      </c>
      <c r="E331" t="s">
        <v>1735</v>
      </c>
      <c r="F331">
        <v>4</v>
      </c>
      <c r="G331">
        <v>24.72</v>
      </c>
      <c r="H331">
        <v>0.28000000000000003</v>
      </c>
      <c r="I331" t="s">
        <v>1807</v>
      </c>
      <c r="J331">
        <v>71.193599999999989</v>
      </c>
    </row>
    <row r="332" spans="1:10" x14ac:dyDescent="0.25">
      <c r="A332" t="s">
        <v>2139</v>
      </c>
      <c r="B332" s="2">
        <v>45478</v>
      </c>
      <c r="C332" t="s">
        <v>797</v>
      </c>
      <c r="D332" t="s">
        <v>1548</v>
      </c>
      <c r="E332" t="s">
        <v>1769</v>
      </c>
      <c r="F332">
        <v>3</v>
      </c>
      <c r="G332">
        <v>268.89</v>
      </c>
      <c r="H332">
        <v>7.0000000000000007E-2</v>
      </c>
      <c r="I332" t="s">
        <v>1812</v>
      </c>
      <c r="J332">
        <v>750.20309999999995</v>
      </c>
    </row>
    <row r="333" spans="1:10" x14ac:dyDescent="0.25">
      <c r="A333" t="s">
        <v>2140</v>
      </c>
      <c r="B333" s="2">
        <v>45890</v>
      </c>
      <c r="C333" t="s">
        <v>814</v>
      </c>
      <c r="D333" t="s">
        <v>1667</v>
      </c>
      <c r="E333" t="s">
        <v>1769</v>
      </c>
      <c r="F333">
        <v>1</v>
      </c>
      <c r="G333">
        <v>78.5</v>
      </c>
      <c r="H333">
        <v>0.17</v>
      </c>
      <c r="I333" t="s">
        <v>1812</v>
      </c>
      <c r="J333">
        <v>65.155000000000001</v>
      </c>
    </row>
    <row r="334" spans="1:10" x14ac:dyDescent="0.25">
      <c r="A334" t="s">
        <v>2141</v>
      </c>
      <c r="B334" s="2">
        <v>45815</v>
      </c>
      <c r="C334" t="s">
        <v>450</v>
      </c>
      <c r="D334" t="s">
        <v>1603</v>
      </c>
      <c r="E334" t="s">
        <v>1752</v>
      </c>
      <c r="F334">
        <v>3</v>
      </c>
      <c r="G334">
        <v>399.42</v>
      </c>
      <c r="H334">
        <v>0.02</v>
      </c>
      <c r="I334" t="s">
        <v>1807</v>
      </c>
      <c r="J334">
        <v>1174.2947999999999</v>
      </c>
    </row>
    <row r="335" spans="1:10" x14ac:dyDescent="0.25">
      <c r="A335" t="s">
        <v>2142</v>
      </c>
      <c r="B335" s="2">
        <v>45891</v>
      </c>
      <c r="C335" t="s">
        <v>304</v>
      </c>
      <c r="D335" t="s">
        <v>1593</v>
      </c>
      <c r="E335" t="s">
        <v>1796</v>
      </c>
      <c r="F335">
        <v>3</v>
      </c>
      <c r="G335">
        <v>455.82</v>
      </c>
      <c r="H335">
        <v>0.01</v>
      </c>
      <c r="I335" t="s">
        <v>1809</v>
      </c>
      <c r="J335">
        <v>1353.7854</v>
      </c>
    </row>
    <row r="336" spans="1:10" x14ac:dyDescent="0.25">
      <c r="A336" t="s">
        <v>2143</v>
      </c>
      <c r="B336" s="2">
        <v>45609</v>
      </c>
      <c r="C336" t="s">
        <v>1083</v>
      </c>
      <c r="D336" t="s">
        <v>1631</v>
      </c>
      <c r="E336" t="s">
        <v>1756</v>
      </c>
      <c r="F336">
        <v>2</v>
      </c>
      <c r="G336">
        <v>613.23</v>
      </c>
      <c r="H336">
        <v>0.15</v>
      </c>
      <c r="I336" t="s">
        <v>1809</v>
      </c>
      <c r="J336">
        <v>1042.491</v>
      </c>
    </row>
    <row r="337" spans="1:10" x14ac:dyDescent="0.25">
      <c r="A337" t="s">
        <v>2144</v>
      </c>
      <c r="B337" s="2">
        <v>45309</v>
      </c>
      <c r="C337" t="s">
        <v>1398</v>
      </c>
      <c r="D337" t="s">
        <v>1532</v>
      </c>
      <c r="E337" t="s">
        <v>1782</v>
      </c>
      <c r="F337">
        <v>4</v>
      </c>
      <c r="G337">
        <v>971.9</v>
      </c>
      <c r="H337">
        <v>0.28000000000000003</v>
      </c>
      <c r="I337" t="s">
        <v>1809</v>
      </c>
      <c r="J337">
        <v>2799.0720000000001</v>
      </c>
    </row>
    <row r="338" spans="1:10" x14ac:dyDescent="0.25">
      <c r="A338" t="s">
        <v>2145</v>
      </c>
      <c r="B338" s="2">
        <v>45519</v>
      </c>
      <c r="C338" t="s">
        <v>136</v>
      </c>
      <c r="D338" t="s">
        <v>1587</v>
      </c>
      <c r="E338" t="s">
        <v>1762</v>
      </c>
      <c r="F338">
        <v>3</v>
      </c>
      <c r="G338">
        <v>884.92</v>
      </c>
      <c r="H338">
        <v>0.06</v>
      </c>
      <c r="I338" t="s">
        <v>1809</v>
      </c>
      <c r="J338">
        <v>2495.4744000000001</v>
      </c>
    </row>
    <row r="339" spans="1:10" x14ac:dyDescent="0.25">
      <c r="A339" t="s">
        <v>2146</v>
      </c>
      <c r="B339" s="2">
        <v>45921</v>
      </c>
      <c r="C339" t="s">
        <v>310</v>
      </c>
      <c r="D339" t="s">
        <v>1545</v>
      </c>
      <c r="E339" t="s">
        <v>1769</v>
      </c>
      <c r="F339">
        <v>1</v>
      </c>
      <c r="G339">
        <v>125</v>
      </c>
      <c r="H339">
        <v>0.23</v>
      </c>
      <c r="I339" t="s">
        <v>1807</v>
      </c>
      <c r="J339">
        <v>96.25</v>
      </c>
    </row>
    <row r="340" spans="1:10" x14ac:dyDescent="0.25">
      <c r="A340" t="s">
        <v>2147</v>
      </c>
      <c r="B340" s="2">
        <v>45465</v>
      </c>
      <c r="C340" t="s">
        <v>436</v>
      </c>
      <c r="D340" t="s">
        <v>1551</v>
      </c>
      <c r="E340" t="s">
        <v>1784</v>
      </c>
      <c r="F340">
        <v>2</v>
      </c>
      <c r="G340">
        <v>188.25</v>
      </c>
      <c r="H340">
        <v>0.08</v>
      </c>
      <c r="I340" t="s">
        <v>1809</v>
      </c>
      <c r="J340">
        <v>346.38</v>
      </c>
    </row>
    <row r="341" spans="1:10" x14ac:dyDescent="0.25">
      <c r="A341" t="s">
        <v>2148</v>
      </c>
      <c r="B341" s="2">
        <v>45303</v>
      </c>
      <c r="C341" t="s">
        <v>713</v>
      </c>
      <c r="D341" t="s">
        <v>1623</v>
      </c>
      <c r="E341" t="s">
        <v>1759</v>
      </c>
      <c r="F341">
        <v>4</v>
      </c>
      <c r="G341">
        <v>344.12</v>
      </c>
      <c r="H341">
        <v>0.25</v>
      </c>
      <c r="I341" t="s">
        <v>1809</v>
      </c>
      <c r="J341">
        <v>1032.3599999999999</v>
      </c>
    </row>
    <row r="342" spans="1:10" x14ac:dyDescent="0.25">
      <c r="A342" t="s">
        <v>2149</v>
      </c>
      <c r="B342" s="2">
        <v>45218</v>
      </c>
      <c r="C342" t="s">
        <v>178</v>
      </c>
      <c r="D342" t="s">
        <v>1565</v>
      </c>
      <c r="E342" t="s">
        <v>1796</v>
      </c>
      <c r="F342">
        <v>3</v>
      </c>
      <c r="G342">
        <v>997.95</v>
      </c>
      <c r="H342">
        <v>0.09</v>
      </c>
      <c r="I342" t="s">
        <v>1812</v>
      </c>
      <c r="J342">
        <v>2724.4034999999999</v>
      </c>
    </row>
    <row r="343" spans="1:10" x14ac:dyDescent="0.25">
      <c r="A343" t="s">
        <v>2150</v>
      </c>
      <c r="B343" s="2">
        <v>45727</v>
      </c>
      <c r="C343" t="s">
        <v>500</v>
      </c>
      <c r="D343" t="s">
        <v>1553</v>
      </c>
      <c r="E343" t="s">
        <v>1784</v>
      </c>
      <c r="F343">
        <v>3</v>
      </c>
      <c r="G343">
        <v>121.64</v>
      </c>
      <c r="H343">
        <v>7.0000000000000007E-2</v>
      </c>
      <c r="I343" t="s">
        <v>1809</v>
      </c>
      <c r="J343">
        <v>339.37560000000002</v>
      </c>
    </row>
    <row r="344" spans="1:10" x14ac:dyDescent="0.25">
      <c r="A344" t="s">
        <v>2151</v>
      </c>
      <c r="B344" s="2">
        <v>45557</v>
      </c>
      <c r="C344" t="s">
        <v>710</v>
      </c>
      <c r="D344" t="s">
        <v>1667</v>
      </c>
      <c r="E344" t="s">
        <v>1772</v>
      </c>
      <c r="F344">
        <v>2</v>
      </c>
      <c r="G344">
        <v>692.72</v>
      </c>
      <c r="H344">
        <v>0.13</v>
      </c>
      <c r="I344" t="s">
        <v>1809</v>
      </c>
      <c r="J344">
        <v>1205.3327999999999</v>
      </c>
    </row>
    <row r="345" spans="1:10" x14ac:dyDescent="0.25">
      <c r="A345" t="s">
        <v>2152</v>
      </c>
      <c r="B345" s="2">
        <v>45623</v>
      </c>
      <c r="C345" t="s">
        <v>114</v>
      </c>
      <c r="D345" t="s">
        <v>1579</v>
      </c>
      <c r="E345" t="s">
        <v>1796</v>
      </c>
      <c r="F345">
        <v>3</v>
      </c>
      <c r="G345">
        <v>794.59</v>
      </c>
      <c r="H345">
        <v>0.03</v>
      </c>
      <c r="I345" t="s">
        <v>1809</v>
      </c>
      <c r="J345">
        <v>2312.2568999999999</v>
      </c>
    </row>
    <row r="346" spans="1:10" x14ac:dyDescent="0.25">
      <c r="A346" t="s">
        <v>2153</v>
      </c>
      <c r="B346" s="2">
        <v>45224</v>
      </c>
      <c r="C346" t="s">
        <v>67</v>
      </c>
      <c r="D346" t="s">
        <v>1583</v>
      </c>
      <c r="E346" t="s">
        <v>1769</v>
      </c>
      <c r="F346">
        <v>1</v>
      </c>
      <c r="G346">
        <v>907.95</v>
      </c>
      <c r="H346">
        <v>0.1</v>
      </c>
      <c r="I346" t="s">
        <v>1809</v>
      </c>
      <c r="J346">
        <v>817.15500000000009</v>
      </c>
    </row>
    <row r="347" spans="1:10" x14ac:dyDescent="0.25">
      <c r="A347" t="s">
        <v>2154</v>
      </c>
      <c r="B347" s="2">
        <v>45940</v>
      </c>
      <c r="C347" t="s">
        <v>903</v>
      </c>
      <c r="D347" t="s">
        <v>1631</v>
      </c>
      <c r="E347" t="s">
        <v>1735</v>
      </c>
      <c r="F347">
        <v>2</v>
      </c>
      <c r="G347">
        <v>660.81</v>
      </c>
      <c r="H347">
        <v>0.18</v>
      </c>
      <c r="I347" t="s">
        <v>1807</v>
      </c>
      <c r="J347">
        <v>1083.7284</v>
      </c>
    </row>
    <row r="348" spans="1:10" x14ac:dyDescent="0.25">
      <c r="A348" t="s">
        <v>2155</v>
      </c>
      <c r="B348" s="2">
        <v>45915</v>
      </c>
      <c r="C348" t="s">
        <v>224</v>
      </c>
      <c r="D348" t="s">
        <v>1633</v>
      </c>
      <c r="E348" t="s">
        <v>1765</v>
      </c>
      <c r="F348">
        <v>3</v>
      </c>
      <c r="G348">
        <v>564.94000000000005</v>
      </c>
      <c r="H348">
        <v>0.22</v>
      </c>
      <c r="I348" t="s">
        <v>1812</v>
      </c>
      <c r="J348">
        <v>1321.9595999999999</v>
      </c>
    </row>
    <row r="349" spans="1:10" x14ac:dyDescent="0.25">
      <c r="A349" t="s">
        <v>2156</v>
      </c>
      <c r="B349" s="2">
        <v>45541</v>
      </c>
      <c r="C349" t="s">
        <v>202</v>
      </c>
      <c r="D349" t="s">
        <v>1561</v>
      </c>
      <c r="E349" t="s">
        <v>1784</v>
      </c>
      <c r="F349">
        <v>2</v>
      </c>
      <c r="G349">
        <v>280.37</v>
      </c>
      <c r="H349">
        <v>0.22</v>
      </c>
      <c r="I349" t="s">
        <v>1812</v>
      </c>
      <c r="J349">
        <v>437.37720000000002</v>
      </c>
    </row>
    <row r="350" spans="1:10" x14ac:dyDescent="0.25">
      <c r="A350" t="s">
        <v>2157</v>
      </c>
      <c r="B350" s="2">
        <v>45489</v>
      </c>
      <c r="C350" t="s">
        <v>1150</v>
      </c>
      <c r="D350" t="s">
        <v>1631</v>
      </c>
      <c r="E350" t="s">
        <v>1749</v>
      </c>
      <c r="F350">
        <v>2</v>
      </c>
      <c r="G350">
        <v>85.23</v>
      </c>
      <c r="H350">
        <v>0.13</v>
      </c>
      <c r="I350" t="s">
        <v>1807</v>
      </c>
      <c r="J350">
        <v>148.30019999999999</v>
      </c>
    </row>
    <row r="351" spans="1:10" x14ac:dyDescent="0.25">
      <c r="A351" t="s">
        <v>2158</v>
      </c>
      <c r="B351" s="2">
        <v>45748</v>
      </c>
      <c r="C351" t="s">
        <v>974</v>
      </c>
      <c r="D351" t="s">
        <v>1585</v>
      </c>
      <c r="E351" t="s">
        <v>1780</v>
      </c>
      <c r="F351">
        <v>2</v>
      </c>
      <c r="G351">
        <v>563.29999999999995</v>
      </c>
      <c r="H351">
        <v>0.26</v>
      </c>
      <c r="I351" t="s">
        <v>1807</v>
      </c>
      <c r="J351">
        <v>833.68399999999997</v>
      </c>
    </row>
    <row r="352" spans="1:10" x14ac:dyDescent="0.25">
      <c r="A352" t="s">
        <v>2159</v>
      </c>
      <c r="B352" s="2">
        <v>45309</v>
      </c>
      <c r="C352" t="s">
        <v>134</v>
      </c>
      <c r="D352" t="s">
        <v>1691</v>
      </c>
      <c r="E352" t="s">
        <v>1793</v>
      </c>
      <c r="F352">
        <v>2</v>
      </c>
      <c r="G352">
        <v>827.81</v>
      </c>
      <c r="H352">
        <v>0.04</v>
      </c>
      <c r="I352" t="s">
        <v>1809</v>
      </c>
      <c r="J352">
        <v>1589.3951999999999</v>
      </c>
    </row>
    <row r="353" spans="1:10" x14ac:dyDescent="0.25">
      <c r="A353" t="s">
        <v>2160</v>
      </c>
      <c r="B353" s="2">
        <v>45621</v>
      </c>
      <c r="C353" t="s">
        <v>690</v>
      </c>
      <c r="D353" t="s">
        <v>1555</v>
      </c>
      <c r="E353" t="s">
        <v>1793</v>
      </c>
      <c r="F353">
        <v>3</v>
      </c>
      <c r="G353">
        <v>877.71</v>
      </c>
      <c r="H353">
        <v>0.12</v>
      </c>
      <c r="I353" t="s">
        <v>1809</v>
      </c>
      <c r="J353">
        <v>2317.1543999999999</v>
      </c>
    </row>
    <row r="354" spans="1:10" x14ac:dyDescent="0.25">
      <c r="A354" t="s">
        <v>2161</v>
      </c>
      <c r="B354" s="2">
        <v>45603</v>
      </c>
      <c r="C354" t="s">
        <v>814</v>
      </c>
      <c r="D354" t="s">
        <v>1645</v>
      </c>
      <c r="E354" t="s">
        <v>1769</v>
      </c>
      <c r="F354">
        <v>4</v>
      </c>
      <c r="G354">
        <v>488.56</v>
      </c>
      <c r="H354">
        <v>0.26</v>
      </c>
      <c r="I354" t="s">
        <v>1812</v>
      </c>
      <c r="J354">
        <v>1446.1376</v>
      </c>
    </row>
    <row r="355" spans="1:10" x14ac:dyDescent="0.25">
      <c r="A355" t="s">
        <v>2162</v>
      </c>
      <c r="B355" s="2">
        <v>45501</v>
      </c>
      <c r="C355" t="s">
        <v>364</v>
      </c>
      <c r="D355" t="s">
        <v>1581</v>
      </c>
      <c r="E355" t="s">
        <v>1777</v>
      </c>
      <c r="F355">
        <v>4</v>
      </c>
      <c r="G355">
        <v>175.91</v>
      </c>
      <c r="H355">
        <v>0.13</v>
      </c>
      <c r="I355" t="s">
        <v>1809</v>
      </c>
      <c r="J355">
        <v>612.16679999999997</v>
      </c>
    </row>
    <row r="356" spans="1:10" x14ac:dyDescent="0.25">
      <c r="A356" t="s">
        <v>2163</v>
      </c>
      <c r="B356" s="2">
        <v>45398</v>
      </c>
      <c r="C356" t="s">
        <v>788</v>
      </c>
      <c r="D356" t="s">
        <v>1705</v>
      </c>
      <c r="E356" t="s">
        <v>1765</v>
      </c>
      <c r="F356">
        <v>4</v>
      </c>
      <c r="G356">
        <v>289.66000000000003</v>
      </c>
      <c r="H356">
        <v>0.25</v>
      </c>
      <c r="I356" t="s">
        <v>1812</v>
      </c>
      <c r="J356">
        <v>868.98</v>
      </c>
    </row>
    <row r="357" spans="1:10" x14ac:dyDescent="0.25">
      <c r="A357" t="s">
        <v>2164</v>
      </c>
      <c r="B357" s="2">
        <v>45304</v>
      </c>
      <c r="C357" t="s">
        <v>767</v>
      </c>
      <c r="D357" t="s">
        <v>1561</v>
      </c>
      <c r="E357" t="s">
        <v>1784</v>
      </c>
      <c r="F357">
        <v>2</v>
      </c>
      <c r="G357">
        <v>899.27</v>
      </c>
      <c r="H357">
        <v>0.17</v>
      </c>
      <c r="I357" t="s">
        <v>1807</v>
      </c>
      <c r="J357">
        <v>1492.7882</v>
      </c>
    </row>
    <row r="358" spans="1:10" x14ac:dyDescent="0.25">
      <c r="A358" t="s">
        <v>2165</v>
      </c>
      <c r="B358" s="2">
        <v>45299</v>
      </c>
      <c r="C358" t="s">
        <v>238</v>
      </c>
      <c r="D358" t="s">
        <v>1567</v>
      </c>
      <c r="E358" t="s">
        <v>1740</v>
      </c>
      <c r="F358">
        <v>1</v>
      </c>
      <c r="G358">
        <v>691.38</v>
      </c>
      <c r="H358">
        <v>0.11</v>
      </c>
      <c r="I358" t="s">
        <v>1812</v>
      </c>
      <c r="J358">
        <v>615.32820000000004</v>
      </c>
    </row>
    <row r="359" spans="1:10" x14ac:dyDescent="0.25">
      <c r="A359" t="s">
        <v>2166</v>
      </c>
      <c r="B359" s="2">
        <v>45564</v>
      </c>
      <c r="C359" t="s">
        <v>545</v>
      </c>
      <c r="D359" t="s">
        <v>1585</v>
      </c>
      <c r="E359" t="s">
        <v>1735</v>
      </c>
      <c r="F359">
        <v>3</v>
      </c>
      <c r="G359">
        <v>158.72</v>
      </c>
      <c r="H359">
        <v>0.13</v>
      </c>
      <c r="I359" t="s">
        <v>1807</v>
      </c>
      <c r="J359">
        <v>414.25920000000002</v>
      </c>
    </row>
    <row r="360" spans="1:10" x14ac:dyDescent="0.25">
      <c r="A360" t="s">
        <v>2167</v>
      </c>
      <c r="B360" s="2">
        <v>45413</v>
      </c>
      <c r="C360" t="s">
        <v>678</v>
      </c>
      <c r="D360" t="s">
        <v>1651</v>
      </c>
      <c r="E360" t="s">
        <v>1787</v>
      </c>
      <c r="F360">
        <v>4</v>
      </c>
      <c r="G360">
        <v>537.15</v>
      </c>
      <c r="H360">
        <v>0.06</v>
      </c>
      <c r="I360" t="s">
        <v>1812</v>
      </c>
      <c r="J360">
        <v>2019.684</v>
      </c>
    </row>
    <row r="361" spans="1:10" x14ac:dyDescent="0.25">
      <c r="A361" t="s">
        <v>2168</v>
      </c>
      <c r="B361" s="2">
        <v>45480</v>
      </c>
      <c r="C361" t="s">
        <v>1281</v>
      </c>
      <c r="D361" t="s">
        <v>1613</v>
      </c>
      <c r="E361" t="s">
        <v>1769</v>
      </c>
      <c r="F361">
        <v>3</v>
      </c>
      <c r="G361">
        <v>771.7</v>
      </c>
      <c r="H361">
        <v>0.05</v>
      </c>
      <c r="I361" t="s">
        <v>1812</v>
      </c>
      <c r="J361">
        <v>2199.3449999999998</v>
      </c>
    </row>
    <row r="362" spans="1:10" x14ac:dyDescent="0.25">
      <c r="A362" t="s">
        <v>2169</v>
      </c>
      <c r="B362" s="2">
        <v>45610</v>
      </c>
      <c r="C362" t="s">
        <v>376</v>
      </c>
      <c r="D362" t="s">
        <v>1707</v>
      </c>
      <c r="E362" t="s">
        <v>1740</v>
      </c>
      <c r="F362">
        <v>4</v>
      </c>
      <c r="G362">
        <v>677.25</v>
      </c>
      <c r="H362">
        <v>0.14000000000000001</v>
      </c>
      <c r="I362" t="s">
        <v>1809</v>
      </c>
      <c r="J362">
        <v>2329.7399999999998</v>
      </c>
    </row>
    <row r="363" spans="1:10" x14ac:dyDescent="0.25">
      <c r="A363" t="s">
        <v>2170</v>
      </c>
      <c r="B363" s="2">
        <v>45763</v>
      </c>
      <c r="C363" t="s">
        <v>358</v>
      </c>
      <c r="D363" t="s">
        <v>1727</v>
      </c>
      <c r="E363" t="s">
        <v>1775</v>
      </c>
      <c r="F363">
        <v>1</v>
      </c>
      <c r="G363">
        <v>645.48</v>
      </c>
      <c r="H363">
        <v>0.26</v>
      </c>
      <c r="I363" t="s">
        <v>1812</v>
      </c>
      <c r="J363">
        <v>477.65519999999998</v>
      </c>
    </row>
    <row r="364" spans="1:10" x14ac:dyDescent="0.25">
      <c r="A364" t="s">
        <v>2171</v>
      </c>
      <c r="B364" s="2">
        <v>45856</v>
      </c>
      <c r="C364" t="s">
        <v>1115</v>
      </c>
      <c r="D364" t="s">
        <v>1677</v>
      </c>
      <c r="E364" t="s">
        <v>1744</v>
      </c>
      <c r="F364">
        <v>2</v>
      </c>
      <c r="G364">
        <v>934</v>
      </c>
      <c r="H364">
        <v>0.3</v>
      </c>
      <c r="I364" t="s">
        <v>1812</v>
      </c>
      <c r="J364">
        <v>1307.5999999999999</v>
      </c>
    </row>
    <row r="365" spans="1:10" x14ac:dyDescent="0.25">
      <c r="A365" t="s">
        <v>2172</v>
      </c>
      <c r="B365" s="2">
        <v>45712</v>
      </c>
      <c r="C365" t="s">
        <v>1039</v>
      </c>
      <c r="D365" t="s">
        <v>1623</v>
      </c>
      <c r="E365" t="s">
        <v>1744</v>
      </c>
      <c r="F365">
        <v>1</v>
      </c>
      <c r="G365">
        <v>669.53</v>
      </c>
      <c r="H365">
        <v>0.2</v>
      </c>
      <c r="I365" t="s">
        <v>1807</v>
      </c>
      <c r="J365">
        <v>535.62400000000002</v>
      </c>
    </row>
    <row r="366" spans="1:10" x14ac:dyDescent="0.25">
      <c r="A366" t="s">
        <v>2173</v>
      </c>
      <c r="B366" s="2">
        <v>45723</v>
      </c>
      <c r="C366" t="s">
        <v>696</v>
      </c>
      <c r="D366" t="s">
        <v>1601</v>
      </c>
      <c r="E366" t="s">
        <v>1793</v>
      </c>
      <c r="F366">
        <v>1</v>
      </c>
      <c r="G366">
        <v>213.69</v>
      </c>
      <c r="H366">
        <v>0.28000000000000003</v>
      </c>
      <c r="I366" t="s">
        <v>1812</v>
      </c>
      <c r="J366">
        <v>153.85679999999999</v>
      </c>
    </row>
    <row r="367" spans="1:10" x14ac:dyDescent="0.25">
      <c r="A367" t="s">
        <v>2174</v>
      </c>
      <c r="B367" s="2">
        <v>45706</v>
      </c>
      <c r="C367" t="s">
        <v>278</v>
      </c>
      <c r="D367" t="s">
        <v>1573</v>
      </c>
      <c r="E367" t="s">
        <v>1796</v>
      </c>
      <c r="F367">
        <v>2</v>
      </c>
      <c r="G367">
        <v>99.1</v>
      </c>
      <c r="H367">
        <v>0.2</v>
      </c>
      <c r="I367" t="s">
        <v>1809</v>
      </c>
      <c r="J367">
        <v>158.56</v>
      </c>
    </row>
    <row r="368" spans="1:10" x14ac:dyDescent="0.25">
      <c r="A368" t="s">
        <v>2175</v>
      </c>
      <c r="B368" s="2">
        <v>45469</v>
      </c>
      <c r="C368" t="s">
        <v>1144</v>
      </c>
      <c r="D368" t="s">
        <v>1605</v>
      </c>
      <c r="E368" t="s">
        <v>1787</v>
      </c>
      <c r="F368">
        <v>1</v>
      </c>
      <c r="G368">
        <v>628.98</v>
      </c>
      <c r="H368">
        <v>0.03</v>
      </c>
      <c r="I368" t="s">
        <v>1812</v>
      </c>
      <c r="J368">
        <v>610.11059999999998</v>
      </c>
    </row>
    <row r="369" spans="1:10" x14ac:dyDescent="0.25">
      <c r="A369" t="s">
        <v>2176</v>
      </c>
      <c r="B369" s="2">
        <v>45711</v>
      </c>
      <c r="C369" t="s">
        <v>304</v>
      </c>
      <c r="D369" t="s">
        <v>1699</v>
      </c>
      <c r="E369" t="s">
        <v>1752</v>
      </c>
      <c r="F369">
        <v>3</v>
      </c>
      <c r="G369">
        <v>944.64</v>
      </c>
      <c r="H369">
        <v>0.26</v>
      </c>
      <c r="I369" t="s">
        <v>1807</v>
      </c>
      <c r="J369">
        <v>2097.1008000000002</v>
      </c>
    </row>
    <row r="370" spans="1:10" x14ac:dyDescent="0.25">
      <c r="A370" t="s">
        <v>2177</v>
      </c>
      <c r="B370" s="2">
        <v>45823</v>
      </c>
      <c r="C370" t="s">
        <v>1436</v>
      </c>
      <c r="D370" t="s">
        <v>1717</v>
      </c>
      <c r="E370" t="s">
        <v>1777</v>
      </c>
      <c r="F370">
        <v>2</v>
      </c>
      <c r="G370">
        <v>121.7</v>
      </c>
      <c r="H370">
        <v>0.06</v>
      </c>
      <c r="I370" t="s">
        <v>1812</v>
      </c>
      <c r="J370">
        <v>228.79599999999999</v>
      </c>
    </row>
    <row r="371" spans="1:10" x14ac:dyDescent="0.25">
      <c r="A371" t="s">
        <v>2178</v>
      </c>
      <c r="B371" s="2">
        <v>45217</v>
      </c>
      <c r="C371" t="s">
        <v>1370</v>
      </c>
      <c r="D371" t="s">
        <v>1661</v>
      </c>
      <c r="E371" t="s">
        <v>1749</v>
      </c>
      <c r="F371">
        <v>4</v>
      </c>
      <c r="G371">
        <v>269.49</v>
      </c>
      <c r="H371">
        <v>7.0000000000000007E-2</v>
      </c>
      <c r="I371" t="s">
        <v>1809</v>
      </c>
      <c r="J371">
        <v>1002.5028</v>
      </c>
    </row>
    <row r="372" spans="1:10" x14ac:dyDescent="0.25">
      <c r="A372" t="s">
        <v>2179</v>
      </c>
      <c r="B372" s="2">
        <v>45733</v>
      </c>
      <c r="C372" t="s">
        <v>348</v>
      </c>
      <c r="D372" t="s">
        <v>1575</v>
      </c>
      <c r="E372" t="s">
        <v>1793</v>
      </c>
      <c r="F372">
        <v>1</v>
      </c>
      <c r="G372">
        <v>678.2</v>
      </c>
      <c r="H372">
        <v>0.14000000000000001</v>
      </c>
      <c r="I372" t="s">
        <v>1807</v>
      </c>
      <c r="J372">
        <v>583.25200000000007</v>
      </c>
    </row>
    <row r="373" spans="1:10" x14ac:dyDescent="0.25">
      <c r="A373" t="s">
        <v>2180</v>
      </c>
      <c r="B373" s="2">
        <v>45520</v>
      </c>
      <c r="C373" t="s">
        <v>737</v>
      </c>
      <c r="D373" t="s">
        <v>1711</v>
      </c>
      <c r="E373" t="s">
        <v>1780</v>
      </c>
      <c r="F373">
        <v>1</v>
      </c>
      <c r="G373">
        <v>752.45</v>
      </c>
      <c r="H373">
        <v>0.21</v>
      </c>
      <c r="I373" t="s">
        <v>1812</v>
      </c>
      <c r="J373">
        <v>594.43550000000005</v>
      </c>
    </row>
    <row r="374" spans="1:10" x14ac:dyDescent="0.25">
      <c r="A374" t="s">
        <v>2181</v>
      </c>
      <c r="B374" s="2">
        <v>45373</v>
      </c>
      <c r="C374" t="s">
        <v>146</v>
      </c>
      <c r="D374" t="s">
        <v>1719</v>
      </c>
      <c r="E374" t="s">
        <v>1780</v>
      </c>
      <c r="F374">
        <v>2</v>
      </c>
      <c r="G374">
        <v>209.66</v>
      </c>
      <c r="H374">
        <v>0.21</v>
      </c>
      <c r="I374" t="s">
        <v>1807</v>
      </c>
      <c r="J374">
        <v>331.26280000000003</v>
      </c>
    </row>
    <row r="375" spans="1:10" x14ac:dyDescent="0.25">
      <c r="A375" t="s">
        <v>2182</v>
      </c>
      <c r="B375" s="2">
        <v>45688</v>
      </c>
      <c r="C375" t="s">
        <v>533</v>
      </c>
      <c r="D375" t="s">
        <v>1725</v>
      </c>
      <c r="E375" t="s">
        <v>1796</v>
      </c>
      <c r="F375">
        <v>2</v>
      </c>
      <c r="G375">
        <v>739.95</v>
      </c>
      <c r="H375">
        <v>0.1</v>
      </c>
      <c r="I375" t="s">
        <v>1812</v>
      </c>
      <c r="J375">
        <v>1331.91</v>
      </c>
    </row>
    <row r="376" spans="1:10" x14ac:dyDescent="0.25">
      <c r="A376" t="s">
        <v>2183</v>
      </c>
      <c r="B376" s="2">
        <v>45276</v>
      </c>
      <c r="C376" t="s">
        <v>1430</v>
      </c>
      <c r="D376" t="s">
        <v>1621</v>
      </c>
      <c r="E376" t="s">
        <v>1784</v>
      </c>
      <c r="F376">
        <v>1</v>
      </c>
      <c r="G376">
        <v>496.19</v>
      </c>
      <c r="H376">
        <v>0.08</v>
      </c>
      <c r="I376" t="s">
        <v>1812</v>
      </c>
      <c r="J376">
        <v>456.4948</v>
      </c>
    </row>
    <row r="377" spans="1:10" x14ac:dyDescent="0.25">
      <c r="A377" t="s">
        <v>2184</v>
      </c>
      <c r="B377" s="2">
        <v>45756</v>
      </c>
      <c r="C377" t="s">
        <v>171</v>
      </c>
      <c r="D377" t="s">
        <v>1548</v>
      </c>
      <c r="E377" t="s">
        <v>1777</v>
      </c>
      <c r="F377">
        <v>1</v>
      </c>
      <c r="G377">
        <v>306.36</v>
      </c>
      <c r="H377">
        <v>0.01</v>
      </c>
      <c r="I377" t="s">
        <v>1809</v>
      </c>
      <c r="J377">
        <v>303.29640000000001</v>
      </c>
    </row>
    <row r="378" spans="1:10" x14ac:dyDescent="0.25">
      <c r="A378" t="s">
        <v>2185</v>
      </c>
      <c r="B378" s="2">
        <v>45309</v>
      </c>
      <c r="C378" t="s">
        <v>412</v>
      </c>
      <c r="D378" t="s">
        <v>1677</v>
      </c>
      <c r="E378" t="s">
        <v>1752</v>
      </c>
      <c r="F378">
        <v>4</v>
      </c>
      <c r="G378">
        <v>693.16</v>
      </c>
      <c r="H378">
        <v>0.05</v>
      </c>
      <c r="I378" t="s">
        <v>1809</v>
      </c>
      <c r="J378">
        <v>2634.0079999999998</v>
      </c>
    </row>
    <row r="379" spans="1:10" x14ac:dyDescent="0.25">
      <c r="A379" t="s">
        <v>2186</v>
      </c>
      <c r="B379" s="2">
        <v>45744</v>
      </c>
      <c r="C379" t="s">
        <v>1389</v>
      </c>
      <c r="D379" t="s">
        <v>1697</v>
      </c>
      <c r="E379" t="s">
        <v>1772</v>
      </c>
      <c r="F379">
        <v>1</v>
      </c>
      <c r="G379">
        <v>995.52</v>
      </c>
      <c r="H379">
        <v>0.22</v>
      </c>
      <c r="I379" t="s">
        <v>1809</v>
      </c>
      <c r="J379">
        <v>776.50559999999996</v>
      </c>
    </row>
    <row r="380" spans="1:10" x14ac:dyDescent="0.25">
      <c r="A380" t="s">
        <v>2187</v>
      </c>
      <c r="B380" s="2">
        <v>45535</v>
      </c>
      <c r="C380" t="s">
        <v>426</v>
      </c>
      <c r="D380" t="s">
        <v>1543</v>
      </c>
      <c r="E380" t="s">
        <v>1793</v>
      </c>
      <c r="F380">
        <v>4</v>
      </c>
      <c r="G380">
        <v>241.32</v>
      </c>
      <c r="H380">
        <v>0.28999999999999998</v>
      </c>
      <c r="I380" t="s">
        <v>1812</v>
      </c>
      <c r="J380">
        <v>685.34879999999998</v>
      </c>
    </row>
    <row r="381" spans="1:10" x14ac:dyDescent="0.25">
      <c r="A381" t="s">
        <v>2188</v>
      </c>
      <c r="B381" s="2">
        <v>45240</v>
      </c>
      <c r="C381" t="s">
        <v>761</v>
      </c>
      <c r="D381" t="s">
        <v>1687</v>
      </c>
      <c r="E381" t="s">
        <v>1740</v>
      </c>
      <c r="F381">
        <v>3</v>
      </c>
      <c r="G381">
        <v>636.03</v>
      </c>
      <c r="H381">
        <v>0.06</v>
      </c>
      <c r="I381" t="s">
        <v>1812</v>
      </c>
      <c r="J381">
        <v>1793.6045999999999</v>
      </c>
    </row>
    <row r="382" spans="1:10" x14ac:dyDescent="0.25">
      <c r="A382" t="s">
        <v>2189</v>
      </c>
      <c r="B382" s="2">
        <v>45275</v>
      </c>
      <c r="C382" t="s">
        <v>339</v>
      </c>
      <c r="D382" t="s">
        <v>1536</v>
      </c>
      <c r="E382" t="s">
        <v>1796</v>
      </c>
      <c r="F382">
        <v>4</v>
      </c>
      <c r="G382">
        <v>603.30999999999995</v>
      </c>
      <c r="H382">
        <v>0.15</v>
      </c>
      <c r="I382" t="s">
        <v>1807</v>
      </c>
      <c r="J382">
        <v>2051.2539999999999</v>
      </c>
    </row>
    <row r="383" spans="1:10" x14ac:dyDescent="0.25">
      <c r="A383" t="s">
        <v>2190</v>
      </c>
      <c r="B383" s="2">
        <v>45427</v>
      </c>
      <c r="C383" t="s">
        <v>272</v>
      </c>
      <c r="D383" t="s">
        <v>1709</v>
      </c>
      <c r="E383" t="s">
        <v>1772</v>
      </c>
      <c r="F383">
        <v>3</v>
      </c>
      <c r="G383">
        <v>437.96</v>
      </c>
      <c r="H383">
        <v>0.27</v>
      </c>
      <c r="I383" t="s">
        <v>1812</v>
      </c>
      <c r="J383">
        <v>959.13239999999985</v>
      </c>
    </row>
    <row r="384" spans="1:10" x14ac:dyDescent="0.25">
      <c r="A384" t="s">
        <v>2191</v>
      </c>
      <c r="B384" s="2">
        <v>45322</v>
      </c>
      <c r="C384" t="s">
        <v>672</v>
      </c>
      <c r="D384" t="s">
        <v>1599</v>
      </c>
      <c r="E384" t="s">
        <v>1752</v>
      </c>
      <c r="F384">
        <v>2</v>
      </c>
      <c r="G384">
        <v>56.91</v>
      </c>
      <c r="H384">
        <v>0.08</v>
      </c>
      <c r="I384" t="s">
        <v>1812</v>
      </c>
      <c r="J384">
        <v>104.7144</v>
      </c>
    </row>
    <row r="385" spans="1:10" x14ac:dyDescent="0.25">
      <c r="A385" t="s">
        <v>2192</v>
      </c>
      <c r="B385" s="2">
        <v>45266</v>
      </c>
      <c r="C385" t="s">
        <v>1039</v>
      </c>
      <c r="D385" t="s">
        <v>1683</v>
      </c>
      <c r="E385" t="s">
        <v>1759</v>
      </c>
      <c r="F385">
        <v>1</v>
      </c>
      <c r="G385">
        <v>141.79</v>
      </c>
      <c r="H385">
        <v>0.1</v>
      </c>
      <c r="I385" t="s">
        <v>1807</v>
      </c>
      <c r="J385">
        <v>127.611</v>
      </c>
    </row>
    <row r="386" spans="1:10" x14ac:dyDescent="0.25">
      <c r="A386" t="s">
        <v>2193</v>
      </c>
      <c r="B386" s="2">
        <v>45302</v>
      </c>
      <c r="C386" t="s">
        <v>1470</v>
      </c>
      <c r="D386" t="s">
        <v>1548</v>
      </c>
      <c r="E386" t="s">
        <v>1784</v>
      </c>
      <c r="F386">
        <v>4</v>
      </c>
      <c r="G386">
        <v>355.14</v>
      </c>
      <c r="H386">
        <v>0.16</v>
      </c>
      <c r="I386" t="s">
        <v>1812</v>
      </c>
      <c r="J386">
        <v>1193.2704000000001</v>
      </c>
    </row>
    <row r="387" spans="1:10" x14ac:dyDescent="0.25">
      <c r="A387" t="s">
        <v>2194</v>
      </c>
      <c r="B387" s="2">
        <v>45907</v>
      </c>
      <c r="C387" t="s">
        <v>681</v>
      </c>
      <c r="D387" t="s">
        <v>1607</v>
      </c>
      <c r="E387" t="s">
        <v>1759</v>
      </c>
      <c r="F387">
        <v>4</v>
      </c>
      <c r="G387">
        <v>960.38</v>
      </c>
      <c r="H387">
        <v>0.15</v>
      </c>
      <c r="I387" t="s">
        <v>1812</v>
      </c>
      <c r="J387">
        <v>3265.2919999999999</v>
      </c>
    </row>
    <row r="388" spans="1:10" x14ac:dyDescent="0.25">
      <c r="A388" t="s">
        <v>2195</v>
      </c>
      <c r="B388" s="2">
        <v>45433</v>
      </c>
      <c r="C388" t="s">
        <v>1290</v>
      </c>
      <c r="D388" t="s">
        <v>1669</v>
      </c>
      <c r="E388" t="s">
        <v>1787</v>
      </c>
      <c r="F388">
        <v>3</v>
      </c>
      <c r="G388">
        <v>847.21</v>
      </c>
      <c r="H388">
        <v>0.06</v>
      </c>
      <c r="I388" t="s">
        <v>1809</v>
      </c>
      <c r="J388">
        <v>2389.1322</v>
      </c>
    </row>
    <row r="389" spans="1:10" x14ac:dyDescent="0.25">
      <c r="A389" t="s">
        <v>2196</v>
      </c>
      <c r="B389" s="2">
        <v>45892</v>
      </c>
      <c r="C389" t="s">
        <v>241</v>
      </c>
      <c r="D389" t="s">
        <v>1691</v>
      </c>
      <c r="E389" t="s">
        <v>1772</v>
      </c>
      <c r="F389">
        <v>4</v>
      </c>
      <c r="G389">
        <v>773.81</v>
      </c>
      <c r="H389">
        <v>0.08</v>
      </c>
      <c r="I389" t="s">
        <v>1812</v>
      </c>
      <c r="J389">
        <v>2847.6208000000001</v>
      </c>
    </row>
    <row r="390" spans="1:10" x14ac:dyDescent="0.25">
      <c r="A390" t="s">
        <v>2197</v>
      </c>
      <c r="B390" s="2">
        <v>45780</v>
      </c>
      <c r="C390" t="s">
        <v>8</v>
      </c>
      <c r="D390" t="s">
        <v>1657</v>
      </c>
      <c r="E390" t="s">
        <v>1787</v>
      </c>
      <c r="F390">
        <v>1</v>
      </c>
      <c r="G390">
        <v>664.71</v>
      </c>
      <c r="H390">
        <v>0.1</v>
      </c>
      <c r="I390" t="s">
        <v>1809</v>
      </c>
      <c r="J390">
        <v>598.23900000000003</v>
      </c>
    </row>
    <row r="391" spans="1:10" x14ac:dyDescent="0.25">
      <c r="A391" t="s">
        <v>2198</v>
      </c>
      <c r="B391" s="2">
        <v>45233</v>
      </c>
      <c r="C391" t="s">
        <v>1078</v>
      </c>
      <c r="D391" t="s">
        <v>1605</v>
      </c>
      <c r="E391" t="s">
        <v>1762</v>
      </c>
      <c r="F391">
        <v>4</v>
      </c>
      <c r="G391">
        <v>482.06</v>
      </c>
      <c r="H391">
        <v>7.0000000000000007E-2</v>
      </c>
      <c r="I391" t="s">
        <v>1809</v>
      </c>
      <c r="J391">
        <v>1793.2632000000001</v>
      </c>
    </row>
    <row r="392" spans="1:10" x14ac:dyDescent="0.25">
      <c r="A392" t="s">
        <v>2199</v>
      </c>
      <c r="B392" s="2">
        <v>45742</v>
      </c>
      <c r="C392" t="s">
        <v>316</v>
      </c>
      <c r="D392" t="s">
        <v>1645</v>
      </c>
      <c r="E392" t="s">
        <v>1749</v>
      </c>
      <c r="F392">
        <v>4</v>
      </c>
      <c r="G392">
        <v>995.55</v>
      </c>
      <c r="H392">
        <v>0.19</v>
      </c>
      <c r="I392" t="s">
        <v>1809</v>
      </c>
      <c r="J392">
        <v>3225.5819999999999</v>
      </c>
    </row>
    <row r="393" spans="1:10" x14ac:dyDescent="0.25">
      <c r="A393" t="s">
        <v>2200</v>
      </c>
      <c r="B393" s="2">
        <v>45478</v>
      </c>
      <c r="C393" t="s">
        <v>473</v>
      </c>
      <c r="D393" t="s">
        <v>1717</v>
      </c>
      <c r="E393" t="s">
        <v>1780</v>
      </c>
      <c r="F393">
        <v>2</v>
      </c>
      <c r="G393">
        <v>153.84</v>
      </c>
      <c r="H393">
        <v>0.27</v>
      </c>
      <c r="I393" t="s">
        <v>1809</v>
      </c>
      <c r="J393">
        <v>224.60640000000001</v>
      </c>
    </row>
    <row r="394" spans="1:10" x14ac:dyDescent="0.25">
      <c r="A394" t="s">
        <v>2201</v>
      </c>
      <c r="B394" s="2">
        <v>45789</v>
      </c>
      <c r="C394" t="s">
        <v>509</v>
      </c>
      <c r="D394" t="s">
        <v>1687</v>
      </c>
      <c r="E394" t="s">
        <v>1759</v>
      </c>
      <c r="F394">
        <v>3</v>
      </c>
      <c r="G394">
        <v>362.11</v>
      </c>
      <c r="H394">
        <v>0.23</v>
      </c>
      <c r="I394" t="s">
        <v>1812</v>
      </c>
      <c r="J394">
        <v>836.47409999999991</v>
      </c>
    </row>
    <row r="395" spans="1:10" x14ac:dyDescent="0.25">
      <c r="A395" t="s">
        <v>2202</v>
      </c>
      <c r="B395" s="2">
        <v>45561</v>
      </c>
      <c r="C395" t="s">
        <v>1439</v>
      </c>
      <c r="D395" t="s">
        <v>1617</v>
      </c>
      <c r="E395" t="s">
        <v>1765</v>
      </c>
      <c r="F395">
        <v>3</v>
      </c>
      <c r="G395">
        <v>112.26</v>
      </c>
      <c r="H395">
        <v>0.11</v>
      </c>
      <c r="I395" t="s">
        <v>1807</v>
      </c>
      <c r="J395">
        <v>299.73419999999999</v>
      </c>
    </row>
    <row r="396" spans="1:10" x14ac:dyDescent="0.25">
      <c r="A396" t="s">
        <v>2203</v>
      </c>
      <c r="B396" s="2">
        <v>45378</v>
      </c>
      <c r="C396" t="s">
        <v>657</v>
      </c>
      <c r="D396" t="s">
        <v>1719</v>
      </c>
      <c r="E396" t="s">
        <v>1796</v>
      </c>
      <c r="F396">
        <v>2</v>
      </c>
      <c r="G396">
        <v>962.81</v>
      </c>
      <c r="H396">
        <v>0.06</v>
      </c>
      <c r="I396" t="s">
        <v>1812</v>
      </c>
      <c r="J396">
        <v>1810.0827999999999</v>
      </c>
    </row>
    <row r="397" spans="1:10" x14ac:dyDescent="0.25">
      <c r="A397" t="s">
        <v>2204</v>
      </c>
      <c r="B397" s="2">
        <v>45308</v>
      </c>
      <c r="C397" t="s">
        <v>687</v>
      </c>
      <c r="D397" t="s">
        <v>1573</v>
      </c>
      <c r="E397" t="s">
        <v>1735</v>
      </c>
      <c r="F397">
        <v>4</v>
      </c>
      <c r="G397">
        <v>276.23</v>
      </c>
      <c r="H397">
        <v>0.12</v>
      </c>
      <c r="I397" t="s">
        <v>1807</v>
      </c>
      <c r="J397">
        <v>972.32960000000003</v>
      </c>
    </row>
    <row r="398" spans="1:10" x14ac:dyDescent="0.25">
      <c r="A398" t="s">
        <v>2205</v>
      </c>
      <c r="B398" s="2">
        <v>45407</v>
      </c>
      <c r="C398" t="s">
        <v>71</v>
      </c>
      <c r="D398" t="s">
        <v>1567</v>
      </c>
      <c r="E398" t="s">
        <v>1782</v>
      </c>
      <c r="F398">
        <v>3</v>
      </c>
      <c r="G398">
        <v>991.37</v>
      </c>
      <c r="H398">
        <v>0.1</v>
      </c>
      <c r="I398" t="s">
        <v>1809</v>
      </c>
      <c r="J398">
        <v>2676.6990000000001</v>
      </c>
    </row>
    <row r="399" spans="1:10" x14ac:dyDescent="0.25">
      <c r="A399" t="s">
        <v>2206</v>
      </c>
      <c r="B399" s="2">
        <v>45929</v>
      </c>
      <c r="C399" t="s">
        <v>554</v>
      </c>
      <c r="D399" t="s">
        <v>1573</v>
      </c>
      <c r="E399" t="s">
        <v>1780</v>
      </c>
      <c r="F399">
        <v>3</v>
      </c>
      <c r="G399">
        <v>977.47</v>
      </c>
      <c r="H399">
        <v>0.05</v>
      </c>
      <c r="I399" t="s">
        <v>1807</v>
      </c>
      <c r="J399">
        <v>2785.7894999999999</v>
      </c>
    </row>
    <row r="400" spans="1:10" x14ac:dyDescent="0.25">
      <c r="A400" t="s">
        <v>2207</v>
      </c>
      <c r="B400" s="2">
        <v>45844</v>
      </c>
      <c r="C400" t="s">
        <v>666</v>
      </c>
      <c r="D400" t="s">
        <v>1719</v>
      </c>
      <c r="E400" t="s">
        <v>1777</v>
      </c>
      <c r="F400">
        <v>2</v>
      </c>
      <c r="G400">
        <v>308.7</v>
      </c>
      <c r="H400">
        <v>0.2</v>
      </c>
      <c r="I400" t="s">
        <v>1809</v>
      </c>
      <c r="J400">
        <v>493.92</v>
      </c>
    </row>
    <row r="401" spans="1:10" x14ac:dyDescent="0.25">
      <c r="A401" t="s">
        <v>2208</v>
      </c>
      <c r="B401" s="2">
        <v>45579</v>
      </c>
      <c r="C401" t="s">
        <v>146</v>
      </c>
      <c r="D401" t="s">
        <v>1540</v>
      </c>
      <c r="E401" t="s">
        <v>1787</v>
      </c>
      <c r="F401">
        <v>2</v>
      </c>
      <c r="G401">
        <v>733.87</v>
      </c>
      <c r="H401">
        <v>0.1</v>
      </c>
      <c r="I401" t="s">
        <v>1809</v>
      </c>
      <c r="J401">
        <v>1320.9659999999999</v>
      </c>
    </row>
    <row r="402" spans="1:10" x14ac:dyDescent="0.25">
      <c r="A402" t="s">
        <v>2209</v>
      </c>
      <c r="B402" s="2">
        <v>45227</v>
      </c>
      <c r="C402" t="s">
        <v>336</v>
      </c>
      <c r="D402" t="s">
        <v>1569</v>
      </c>
      <c r="E402" t="s">
        <v>1787</v>
      </c>
      <c r="F402">
        <v>2</v>
      </c>
      <c r="G402">
        <v>22.47</v>
      </c>
      <c r="H402">
        <v>0.22</v>
      </c>
      <c r="I402" t="s">
        <v>1809</v>
      </c>
      <c r="J402">
        <v>35.053199999999997</v>
      </c>
    </row>
    <row r="403" spans="1:10" x14ac:dyDescent="0.25">
      <c r="A403" t="s">
        <v>2210</v>
      </c>
      <c r="B403" s="2">
        <v>45380</v>
      </c>
      <c r="C403" t="s">
        <v>1080</v>
      </c>
      <c r="D403" t="s">
        <v>1645</v>
      </c>
      <c r="E403" t="s">
        <v>1780</v>
      </c>
      <c r="F403">
        <v>4</v>
      </c>
      <c r="G403">
        <v>651.36</v>
      </c>
      <c r="H403">
        <v>0.13</v>
      </c>
      <c r="I403" t="s">
        <v>1807</v>
      </c>
      <c r="J403">
        <v>2266.7328000000002</v>
      </c>
    </row>
    <row r="404" spans="1:10" x14ac:dyDescent="0.25">
      <c r="A404" t="s">
        <v>2211</v>
      </c>
      <c r="B404" s="2">
        <v>45817</v>
      </c>
      <c r="C404" t="s">
        <v>928</v>
      </c>
      <c r="D404" t="s">
        <v>1559</v>
      </c>
      <c r="E404" t="s">
        <v>1772</v>
      </c>
      <c r="F404">
        <v>1</v>
      </c>
      <c r="G404">
        <v>753.39</v>
      </c>
      <c r="H404">
        <v>0.04</v>
      </c>
      <c r="I404" t="s">
        <v>1812</v>
      </c>
      <c r="J404">
        <v>723.25439999999992</v>
      </c>
    </row>
    <row r="405" spans="1:10" x14ac:dyDescent="0.25">
      <c r="A405" t="s">
        <v>2212</v>
      </c>
      <c r="B405" s="2">
        <v>45576</v>
      </c>
      <c r="C405" t="s">
        <v>651</v>
      </c>
      <c r="D405" t="s">
        <v>1673</v>
      </c>
      <c r="E405" t="s">
        <v>1777</v>
      </c>
      <c r="F405">
        <v>4</v>
      </c>
      <c r="G405">
        <v>849.17</v>
      </c>
      <c r="H405">
        <v>0.12</v>
      </c>
      <c r="I405" t="s">
        <v>1812</v>
      </c>
      <c r="J405">
        <v>2989.0783999999999</v>
      </c>
    </row>
    <row r="406" spans="1:10" x14ac:dyDescent="0.25">
      <c r="A406" t="s">
        <v>2213</v>
      </c>
      <c r="B406" s="2">
        <v>45495</v>
      </c>
      <c r="C406" t="s">
        <v>1171</v>
      </c>
      <c r="D406" t="s">
        <v>1571</v>
      </c>
      <c r="E406" t="s">
        <v>1735</v>
      </c>
      <c r="F406">
        <v>4</v>
      </c>
      <c r="G406">
        <v>585.45000000000005</v>
      </c>
      <c r="H406">
        <v>0.25</v>
      </c>
      <c r="I406" t="s">
        <v>1812</v>
      </c>
      <c r="J406">
        <v>1756.35</v>
      </c>
    </row>
    <row r="407" spans="1:10" x14ac:dyDescent="0.25">
      <c r="A407" t="s">
        <v>2214</v>
      </c>
      <c r="B407" s="2">
        <v>45628</v>
      </c>
      <c r="C407" t="s">
        <v>1450</v>
      </c>
      <c r="D407" t="s">
        <v>1681</v>
      </c>
      <c r="E407" t="s">
        <v>1787</v>
      </c>
      <c r="F407">
        <v>1</v>
      </c>
      <c r="G407">
        <v>745.15</v>
      </c>
      <c r="H407">
        <v>0.25</v>
      </c>
      <c r="I407" t="s">
        <v>1812</v>
      </c>
      <c r="J407">
        <v>558.86249999999995</v>
      </c>
    </row>
    <row r="408" spans="1:10" x14ac:dyDescent="0.25">
      <c r="A408" t="s">
        <v>2215</v>
      </c>
      <c r="B408" s="2">
        <v>45244</v>
      </c>
      <c r="C408" t="s">
        <v>188</v>
      </c>
      <c r="D408" t="s">
        <v>1729</v>
      </c>
      <c r="E408" t="s">
        <v>1744</v>
      </c>
      <c r="F408">
        <v>1</v>
      </c>
      <c r="G408">
        <v>848.69</v>
      </c>
      <c r="H408">
        <v>0.04</v>
      </c>
      <c r="I408" t="s">
        <v>1812</v>
      </c>
      <c r="J408">
        <v>814.74239999999998</v>
      </c>
    </row>
    <row r="409" spans="1:10" x14ac:dyDescent="0.25">
      <c r="A409" t="s">
        <v>2216</v>
      </c>
      <c r="B409" s="2">
        <v>45336</v>
      </c>
      <c r="C409" t="s">
        <v>1269</v>
      </c>
      <c r="D409" t="s">
        <v>1671</v>
      </c>
      <c r="E409" t="s">
        <v>1782</v>
      </c>
      <c r="F409">
        <v>2</v>
      </c>
      <c r="G409">
        <v>247.67</v>
      </c>
      <c r="H409">
        <v>0.1</v>
      </c>
      <c r="I409" t="s">
        <v>1809</v>
      </c>
      <c r="J409">
        <v>445.80599999999998</v>
      </c>
    </row>
    <row r="410" spans="1:10" x14ac:dyDescent="0.25">
      <c r="A410" t="s">
        <v>2217</v>
      </c>
      <c r="B410" s="2">
        <v>45465</v>
      </c>
      <c r="C410" t="s">
        <v>152</v>
      </c>
      <c r="D410" t="s">
        <v>1679</v>
      </c>
      <c r="E410" t="s">
        <v>1749</v>
      </c>
      <c r="F410">
        <v>3</v>
      </c>
      <c r="G410">
        <v>220.51</v>
      </c>
      <c r="H410">
        <v>0.02</v>
      </c>
      <c r="I410" t="s">
        <v>1809</v>
      </c>
      <c r="J410">
        <v>648.29939999999999</v>
      </c>
    </row>
    <row r="411" spans="1:10" x14ac:dyDescent="0.25">
      <c r="A411" t="s">
        <v>2218</v>
      </c>
      <c r="B411" s="2">
        <v>45837</v>
      </c>
      <c r="C411" t="s">
        <v>1018</v>
      </c>
      <c r="D411" t="s">
        <v>1561</v>
      </c>
      <c r="E411" t="s">
        <v>1787</v>
      </c>
      <c r="F411">
        <v>4</v>
      </c>
      <c r="G411">
        <v>370.63</v>
      </c>
      <c r="H411">
        <v>0.08</v>
      </c>
      <c r="I411" t="s">
        <v>1807</v>
      </c>
      <c r="J411">
        <v>1363.9184</v>
      </c>
    </row>
    <row r="412" spans="1:10" x14ac:dyDescent="0.25">
      <c r="A412" t="s">
        <v>2219</v>
      </c>
      <c r="B412" s="2">
        <v>45706</v>
      </c>
      <c r="C412" t="s">
        <v>1207</v>
      </c>
      <c r="D412" t="s">
        <v>1589</v>
      </c>
      <c r="E412" t="s">
        <v>1796</v>
      </c>
      <c r="F412">
        <v>4</v>
      </c>
      <c r="G412">
        <v>349.84</v>
      </c>
      <c r="H412">
        <v>0.11</v>
      </c>
      <c r="I412" t="s">
        <v>1807</v>
      </c>
      <c r="J412">
        <v>1245.4304</v>
      </c>
    </row>
    <row r="413" spans="1:10" x14ac:dyDescent="0.25">
      <c r="A413" t="s">
        <v>2220</v>
      </c>
      <c r="B413" s="2">
        <v>45823</v>
      </c>
      <c r="C413" t="s">
        <v>167</v>
      </c>
      <c r="D413" t="s">
        <v>1609</v>
      </c>
      <c r="E413" t="s">
        <v>1777</v>
      </c>
      <c r="F413">
        <v>1</v>
      </c>
      <c r="G413">
        <v>770.87</v>
      </c>
      <c r="H413">
        <v>0.1</v>
      </c>
      <c r="I413" t="s">
        <v>1812</v>
      </c>
      <c r="J413">
        <v>693.78300000000002</v>
      </c>
    </row>
    <row r="414" spans="1:10" x14ac:dyDescent="0.25">
      <c r="A414" t="s">
        <v>2221</v>
      </c>
      <c r="B414" s="2">
        <v>45518</v>
      </c>
      <c r="C414" t="s">
        <v>1458</v>
      </c>
      <c r="D414" t="s">
        <v>1729</v>
      </c>
      <c r="E414" t="s">
        <v>1790</v>
      </c>
      <c r="F414">
        <v>3</v>
      </c>
      <c r="G414">
        <v>507.33</v>
      </c>
      <c r="H414">
        <v>0.06</v>
      </c>
      <c r="I414" t="s">
        <v>1809</v>
      </c>
      <c r="J414">
        <v>1430.6705999999999</v>
      </c>
    </row>
    <row r="415" spans="1:10" x14ac:dyDescent="0.25">
      <c r="A415" t="s">
        <v>2222</v>
      </c>
      <c r="B415" s="2">
        <v>45863</v>
      </c>
      <c r="C415" t="s">
        <v>604</v>
      </c>
      <c r="D415" t="s">
        <v>1663</v>
      </c>
      <c r="E415" t="s">
        <v>1769</v>
      </c>
      <c r="F415">
        <v>1</v>
      </c>
      <c r="G415">
        <v>87.78</v>
      </c>
      <c r="H415">
        <v>0.06</v>
      </c>
      <c r="I415" t="s">
        <v>1807</v>
      </c>
      <c r="J415">
        <v>82.513199999999998</v>
      </c>
    </row>
    <row r="416" spans="1:10" x14ac:dyDescent="0.25">
      <c r="A416" t="s">
        <v>2223</v>
      </c>
      <c r="B416" s="2">
        <v>45666</v>
      </c>
      <c r="C416" t="s">
        <v>36</v>
      </c>
      <c r="D416" t="s">
        <v>1717</v>
      </c>
      <c r="E416" t="s">
        <v>1752</v>
      </c>
      <c r="F416">
        <v>2</v>
      </c>
      <c r="G416">
        <v>772.24</v>
      </c>
      <c r="H416">
        <v>0.22</v>
      </c>
      <c r="I416" t="s">
        <v>1807</v>
      </c>
      <c r="J416">
        <v>1204.6944000000001</v>
      </c>
    </row>
    <row r="417" spans="1:10" x14ac:dyDescent="0.25">
      <c r="A417" t="s">
        <v>2224</v>
      </c>
      <c r="B417" s="2">
        <v>45813</v>
      </c>
      <c r="C417" t="s">
        <v>178</v>
      </c>
      <c r="D417" t="s">
        <v>1671</v>
      </c>
      <c r="E417" t="s">
        <v>1782</v>
      </c>
      <c r="F417">
        <v>1</v>
      </c>
      <c r="G417">
        <v>108.27</v>
      </c>
      <c r="H417">
        <v>0.1</v>
      </c>
      <c r="I417" t="s">
        <v>1812</v>
      </c>
      <c r="J417">
        <v>97.442999999999998</v>
      </c>
    </row>
    <row r="418" spans="1:10" x14ac:dyDescent="0.25">
      <c r="A418" t="s">
        <v>2225</v>
      </c>
      <c r="B418" s="2">
        <v>45633</v>
      </c>
      <c r="C418" t="s">
        <v>1078</v>
      </c>
      <c r="D418" t="s">
        <v>1607</v>
      </c>
      <c r="E418" t="s">
        <v>1790</v>
      </c>
      <c r="F418">
        <v>2</v>
      </c>
      <c r="G418">
        <v>839.24</v>
      </c>
      <c r="H418">
        <v>0.21</v>
      </c>
      <c r="I418" t="s">
        <v>1809</v>
      </c>
      <c r="J418">
        <v>1325.9992</v>
      </c>
    </row>
    <row r="419" spans="1:10" x14ac:dyDescent="0.25">
      <c r="A419" t="s">
        <v>2226</v>
      </c>
      <c r="B419" s="2">
        <v>45331</v>
      </c>
      <c r="C419" t="s">
        <v>1183</v>
      </c>
      <c r="D419" t="s">
        <v>1647</v>
      </c>
      <c r="E419" t="s">
        <v>1772</v>
      </c>
      <c r="F419">
        <v>2</v>
      </c>
      <c r="G419">
        <v>466.27</v>
      </c>
      <c r="H419">
        <v>0.11</v>
      </c>
      <c r="I419" t="s">
        <v>1809</v>
      </c>
      <c r="J419">
        <v>829.9606</v>
      </c>
    </row>
    <row r="420" spans="1:10" x14ac:dyDescent="0.25">
      <c r="A420" t="s">
        <v>2227</v>
      </c>
      <c r="B420" s="2">
        <v>45942</v>
      </c>
      <c r="C420" t="s">
        <v>1226</v>
      </c>
      <c r="D420" t="s">
        <v>1655</v>
      </c>
      <c r="E420" t="s">
        <v>1782</v>
      </c>
      <c r="F420">
        <v>3</v>
      </c>
      <c r="G420">
        <v>969.83</v>
      </c>
      <c r="H420">
        <v>0.02</v>
      </c>
      <c r="I420" t="s">
        <v>1807</v>
      </c>
      <c r="J420">
        <v>2851.3002000000001</v>
      </c>
    </row>
    <row r="421" spans="1:10" x14ac:dyDescent="0.25">
      <c r="A421" t="s">
        <v>2228</v>
      </c>
      <c r="B421" s="2">
        <v>45824</v>
      </c>
      <c r="C421" t="s">
        <v>1281</v>
      </c>
      <c r="D421" t="s">
        <v>1713</v>
      </c>
      <c r="E421" t="s">
        <v>1796</v>
      </c>
      <c r="F421">
        <v>2</v>
      </c>
      <c r="G421">
        <v>782.11</v>
      </c>
      <c r="H421">
        <v>0.17</v>
      </c>
      <c r="I421" t="s">
        <v>1809</v>
      </c>
      <c r="J421">
        <v>1298.3026</v>
      </c>
    </row>
    <row r="422" spans="1:10" x14ac:dyDescent="0.25">
      <c r="A422" t="s">
        <v>2229</v>
      </c>
      <c r="B422" s="2">
        <v>45921</v>
      </c>
      <c r="C422" t="s">
        <v>1379</v>
      </c>
      <c r="D422" t="s">
        <v>1611</v>
      </c>
      <c r="E422" t="s">
        <v>1775</v>
      </c>
      <c r="F422">
        <v>2</v>
      </c>
      <c r="G422">
        <v>74.63</v>
      </c>
      <c r="H422">
        <v>0.01</v>
      </c>
      <c r="I422" t="s">
        <v>1809</v>
      </c>
      <c r="J422">
        <v>147.76740000000001</v>
      </c>
    </row>
    <row r="423" spans="1:10" x14ac:dyDescent="0.25">
      <c r="A423" t="s">
        <v>2230</v>
      </c>
      <c r="B423" s="2">
        <v>45909</v>
      </c>
      <c r="C423" t="s">
        <v>159</v>
      </c>
      <c r="D423" t="s">
        <v>1701</v>
      </c>
      <c r="E423" t="s">
        <v>1759</v>
      </c>
      <c r="F423">
        <v>3</v>
      </c>
      <c r="G423">
        <v>522.78</v>
      </c>
      <c r="H423">
        <v>0.25</v>
      </c>
      <c r="I423" t="s">
        <v>1809</v>
      </c>
      <c r="J423">
        <v>1176.2550000000001</v>
      </c>
    </row>
    <row r="424" spans="1:10" x14ac:dyDescent="0.25">
      <c r="A424" t="s">
        <v>2231</v>
      </c>
      <c r="B424" s="2">
        <v>45853</v>
      </c>
      <c r="C424" t="s">
        <v>1051</v>
      </c>
      <c r="D424" t="s">
        <v>1557</v>
      </c>
      <c r="E424" t="s">
        <v>1784</v>
      </c>
      <c r="F424">
        <v>1</v>
      </c>
      <c r="G424">
        <v>206.45</v>
      </c>
      <c r="H424">
        <v>0.15</v>
      </c>
      <c r="I424" t="s">
        <v>1809</v>
      </c>
      <c r="J424">
        <v>175.48249999999999</v>
      </c>
    </row>
    <row r="425" spans="1:10" x14ac:dyDescent="0.25">
      <c r="A425" t="s">
        <v>2232</v>
      </c>
      <c r="B425" s="2">
        <v>45580</v>
      </c>
      <c r="C425" t="s">
        <v>485</v>
      </c>
      <c r="D425" t="s">
        <v>1669</v>
      </c>
      <c r="E425" t="s">
        <v>1756</v>
      </c>
      <c r="F425">
        <v>1</v>
      </c>
      <c r="G425">
        <v>815.53</v>
      </c>
      <c r="H425">
        <v>0.3</v>
      </c>
      <c r="I425" t="s">
        <v>1809</v>
      </c>
      <c r="J425">
        <v>570.87099999999998</v>
      </c>
    </row>
    <row r="426" spans="1:10" x14ac:dyDescent="0.25">
      <c r="A426" t="s">
        <v>2233</v>
      </c>
      <c r="B426" s="2">
        <v>45220</v>
      </c>
      <c r="C426" t="s">
        <v>146</v>
      </c>
      <c r="D426" t="s">
        <v>1689</v>
      </c>
      <c r="E426" t="s">
        <v>1780</v>
      </c>
      <c r="F426">
        <v>1</v>
      </c>
      <c r="G426">
        <v>823.61</v>
      </c>
      <c r="H426">
        <v>0.28000000000000003</v>
      </c>
      <c r="I426" t="s">
        <v>1812</v>
      </c>
      <c r="J426">
        <v>592.99919999999997</v>
      </c>
    </row>
    <row r="427" spans="1:10" x14ac:dyDescent="0.25">
      <c r="A427" t="s">
        <v>2234</v>
      </c>
      <c r="B427" s="2">
        <v>45807</v>
      </c>
      <c r="C427" t="s">
        <v>1456</v>
      </c>
      <c r="D427" t="s">
        <v>1705</v>
      </c>
      <c r="E427" t="s">
        <v>1769</v>
      </c>
      <c r="F427">
        <v>2</v>
      </c>
      <c r="G427">
        <v>209.96</v>
      </c>
      <c r="H427">
        <v>0</v>
      </c>
      <c r="I427" t="s">
        <v>1807</v>
      </c>
      <c r="J427">
        <v>419.92</v>
      </c>
    </row>
    <row r="428" spans="1:10" x14ac:dyDescent="0.25">
      <c r="A428" t="s">
        <v>2235</v>
      </c>
      <c r="B428" s="2">
        <v>45462</v>
      </c>
      <c r="C428" t="s">
        <v>573</v>
      </c>
      <c r="D428" t="s">
        <v>1526</v>
      </c>
      <c r="E428" t="s">
        <v>1787</v>
      </c>
      <c r="F428">
        <v>4</v>
      </c>
      <c r="G428">
        <v>897.93</v>
      </c>
      <c r="H428">
        <v>0.05</v>
      </c>
      <c r="I428" t="s">
        <v>1812</v>
      </c>
      <c r="J428">
        <v>3412.134</v>
      </c>
    </row>
    <row r="429" spans="1:10" x14ac:dyDescent="0.25">
      <c r="A429" t="s">
        <v>2236</v>
      </c>
      <c r="B429" s="2">
        <v>45646</v>
      </c>
      <c r="C429" t="s">
        <v>592</v>
      </c>
      <c r="D429" t="s">
        <v>1657</v>
      </c>
      <c r="E429" t="s">
        <v>1735</v>
      </c>
      <c r="F429">
        <v>4</v>
      </c>
      <c r="G429">
        <v>925.95</v>
      </c>
      <c r="H429">
        <v>0.16</v>
      </c>
      <c r="I429" t="s">
        <v>1812</v>
      </c>
      <c r="J429">
        <v>3111.192</v>
      </c>
    </row>
    <row r="430" spans="1:10" x14ac:dyDescent="0.25">
      <c r="A430" t="s">
        <v>2237</v>
      </c>
      <c r="B430" s="2">
        <v>45520</v>
      </c>
      <c r="C430" t="s">
        <v>301</v>
      </c>
      <c r="D430" t="s">
        <v>1633</v>
      </c>
      <c r="E430" t="s">
        <v>1759</v>
      </c>
      <c r="F430">
        <v>2</v>
      </c>
      <c r="G430">
        <v>573.09</v>
      </c>
      <c r="H430">
        <v>0.03</v>
      </c>
      <c r="I430" t="s">
        <v>1812</v>
      </c>
      <c r="J430">
        <v>1111.7945999999999</v>
      </c>
    </row>
    <row r="431" spans="1:10" x14ac:dyDescent="0.25">
      <c r="A431" t="s">
        <v>2238</v>
      </c>
      <c r="B431" s="2">
        <v>45731</v>
      </c>
      <c r="C431" t="s">
        <v>598</v>
      </c>
      <c r="D431" t="s">
        <v>1543</v>
      </c>
      <c r="E431" t="s">
        <v>1752</v>
      </c>
      <c r="F431">
        <v>4</v>
      </c>
      <c r="G431">
        <v>149.83000000000001</v>
      </c>
      <c r="H431">
        <v>0.02</v>
      </c>
      <c r="I431" t="s">
        <v>1807</v>
      </c>
      <c r="J431">
        <v>587.33360000000005</v>
      </c>
    </row>
    <row r="432" spans="1:10" x14ac:dyDescent="0.25">
      <c r="A432" t="s">
        <v>2239</v>
      </c>
      <c r="B432" s="2">
        <v>45445</v>
      </c>
      <c r="C432" t="s">
        <v>14</v>
      </c>
      <c r="D432" t="s">
        <v>1633</v>
      </c>
      <c r="E432" t="s">
        <v>1782</v>
      </c>
      <c r="F432">
        <v>3</v>
      </c>
      <c r="G432">
        <v>287.70999999999998</v>
      </c>
      <c r="H432">
        <v>0.03</v>
      </c>
      <c r="I432" t="s">
        <v>1812</v>
      </c>
      <c r="J432">
        <v>837.23609999999985</v>
      </c>
    </row>
    <row r="433" spans="1:10" x14ac:dyDescent="0.25">
      <c r="A433" t="s">
        <v>2240</v>
      </c>
      <c r="B433" s="2">
        <v>45860</v>
      </c>
      <c r="C433" t="s">
        <v>333</v>
      </c>
      <c r="D433" t="s">
        <v>1665</v>
      </c>
      <c r="E433" t="s">
        <v>1759</v>
      </c>
      <c r="F433">
        <v>2</v>
      </c>
      <c r="G433">
        <v>849.8</v>
      </c>
      <c r="H433">
        <v>0.06</v>
      </c>
      <c r="I433" t="s">
        <v>1812</v>
      </c>
      <c r="J433">
        <v>1597.624</v>
      </c>
    </row>
    <row r="434" spans="1:10" x14ac:dyDescent="0.25">
      <c r="A434" t="s">
        <v>2241</v>
      </c>
      <c r="B434" s="2">
        <v>45725</v>
      </c>
      <c r="C434" t="s">
        <v>75</v>
      </c>
      <c r="D434" t="s">
        <v>1613</v>
      </c>
      <c r="E434" t="s">
        <v>1749</v>
      </c>
      <c r="F434">
        <v>3</v>
      </c>
      <c r="G434">
        <v>482.58</v>
      </c>
      <c r="H434">
        <v>0.28000000000000003</v>
      </c>
      <c r="I434" t="s">
        <v>1809</v>
      </c>
      <c r="J434">
        <v>1042.3728000000001</v>
      </c>
    </row>
    <row r="435" spans="1:10" x14ac:dyDescent="0.25">
      <c r="A435" t="s">
        <v>2242</v>
      </c>
      <c r="B435" s="2">
        <v>45699</v>
      </c>
      <c r="C435" t="s">
        <v>394</v>
      </c>
      <c r="D435" t="s">
        <v>1649</v>
      </c>
      <c r="E435" t="s">
        <v>1744</v>
      </c>
      <c r="F435">
        <v>2</v>
      </c>
      <c r="G435">
        <v>64.7</v>
      </c>
      <c r="H435">
        <v>0</v>
      </c>
      <c r="I435" t="s">
        <v>1807</v>
      </c>
      <c r="J435">
        <v>129.4</v>
      </c>
    </row>
    <row r="436" spans="1:10" x14ac:dyDescent="0.25">
      <c r="A436" t="s">
        <v>2243</v>
      </c>
      <c r="B436" s="2">
        <v>45266</v>
      </c>
      <c r="C436" t="s">
        <v>494</v>
      </c>
      <c r="D436" t="s">
        <v>1538</v>
      </c>
      <c r="E436" t="s">
        <v>1756</v>
      </c>
      <c r="F436">
        <v>3</v>
      </c>
      <c r="G436">
        <v>589.83000000000004</v>
      </c>
      <c r="H436">
        <v>0.26</v>
      </c>
      <c r="I436" t="s">
        <v>1807</v>
      </c>
      <c r="J436">
        <v>1309.4226000000001</v>
      </c>
    </row>
    <row r="437" spans="1:10" x14ac:dyDescent="0.25">
      <c r="A437" t="s">
        <v>2244</v>
      </c>
      <c r="B437" s="2">
        <v>45889</v>
      </c>
      <c r="C437" t="s">
        <v>906</v>
      </c>
      <c r="D437" t="s">
        <v>1534</v>
      </c>
      <c r="E437" t="s">
        <v>1769</v>
      </c>
      <c r="F437">
        <v>4</v>
      </c>
      <c r="G437">
        <v>758.49</v>
      </c>
      <c r="H437">
        <v>0.16</v>
      </c>
      <c r="I437" t="s">
        <v>1812</v>
      </c>
      <c r="J437">
        <v>2548.5264000000002</v>
      </c>
    </row>
    <row r="438" spans="1:10" x14ac:dyDescent="0.25">
      <c r="A438" t="s">
        <v>2245</v>
      </c>
      <c r="B438" s="2">
        <v>45555</v>
      </c>
      <c r="C438" t="s">
        <v>199</v>
      </c>
      <c r="D438" t="s">
        <v>1605</v>
      </c>
      <c r="E438" t="s">
        <v>1777</v>
      </c>
      <c r="F438">
        <v>4</v>
      </c>
      <c r="G438">
        <v>747.56</v>
      </c>
      <c r="H438">
        <v>0.09</v>
      </c>
      <c r="I438" t="s">
        <v>1812</v>
      </c>
      <c r="J438">
        <v>2721.1183999999998</v>
      </c>
    </row>
    <row r="439" spans="1:10" x14ac:dyDescent="0.25">
      <c r="A439" t="s">
        <v>2246</v>
      </c>
      <c r="B439" s="2">
        <v>45813</v>
      </c>
      <c r="C439" t="s">
        <v>803</v>
      </c>
      <c r="D439" t="s">
        <v>1611</v>
      </c>
      <c r="E439" t="s">
        <v>1790</v>
      </c>
      <c r="F439">
        <v>3</v>
      </c>
      <c r="G439">
        <v>551.22</v>
      </c>
      <c r="H439">
        <v>0.12</v>
      </c>
      <c r="I439" t="s">
        <v>1809</v>
      </c>
      <c r="J439">
        <v>1455.2208000000001</v>
      </c>
    </row>
    <row r="440" spans="1:10" x14ac:dyDescent="0.25">
      <c r="A440" t="s">
        <v>2247</v>
      </c>
      <c r="B440" s="2">
        <v>45811</v>
      </c>
      <c r="C440" t="s">
        <v>527</v>
      </c>
      <c r="D440" t="s">
        <v>1669</v>
      </c>
      <c r="E440" t="s">
        <v>1782</v>
      </c>
      <c r="F440">
        <v>2</v>
      </c>
      <c r="G440">
        <v>527.05999999999995</v>
      </c>
      <c r="H440">
        <v>0.17</v>
      </c>
      <c r="I440" t="s">
        <v>1809</v>
      </c>
      <c r="J440">
        <v>874.91959999999983</v>
      </c>
    </row>
    <row r="441" spans="1:10" x14ac:dyDescent="0.25">
      <c r="A441" t="s">
        <v>2248</v>
      </c>
      <c r="B441" s="2">
        <v>45670</v>
      </c>
      <c r="C441" t="s">
        <v>345</v>
      </c>
      <c r="D441" t="s">
        <v>1655</v>
      </c>
      <c r="E441" t="s">
        <v>1756</v>
      </c>
      <c r="F441">
        <v>4</v>
      </c>
      <c r="G441">
        <v>875.41</v>
      </c>
      <c r="H441">
        <v>0.27</v>
      </c>
      <c r="I441" t="s">
        <v>1807</v>
      </c>
      <c r="J441">
        <v>2556.1972000000001</v>
      </c>
    </row>
    <row r="442" spans="1:10" x14ac:dyDescent="0.25">
      <c r="A442" t="s">
        <v>2249</v>
      </c>
      <c r="B442" s="2">
        <v>45736</v>
      </c>
      <c r="C442" t="s">
        <v>40</v>
      </c>
      <c r="D442" t="s">
        <v>1701</v>
      </c>
      <c r="E442" t="s">
        <v>1735</v>
      </c>
      <c r="F442">
        <v>2</v>
      </c>
      <c r="G442">
        <v>226.43</v>
      </c>
      <c r="H442">
        <v>0.03</v>
      </c>
      <c r="I442" t="s">
        <v>1807</v>
      </c>
      <c r="J442">
        <v>439.27420000000001</v>
      </c>
    </row>
    <row r="443" spans="1:10" x14ac:dyDescent="0.25">
      <c r="A443" t="s">
        <v>2250</v>
      </c>
      <c r="B443" s="2">
        <v>45480</v>
      </c>
      <c r="C443" t="s">
        <v>140</v>
      </c>
      <c r="D443" t="s">
        <v>1689</v>
      </c>
      <c r="E443" t="s">
        <v>1756</v>
      </c>
      <c r="F443">
        <v>2</v>
      </c>
      <c r="G443">
        <v>285.39</v>
      </c>
      <c r="H443">
        <v>0.1</v>
      </c>
      <c r="I443" t="s">
        <v>1807</v>
      </c>
      <c r="J443">
        <v>513.702</v>
      </c>
    </row>
    <row r="444" spans="1:10" x14ac:dyDescent="0.25">
      <c r="A444" t="s">
        <v>2251</v>
      </c>
      <c r="B444" s="2">
        <v>45929</v>
      </c>
      <c r="C444" t="s">
        <v>1039</v>
      </c>
      <c r="D444" t="s">
        <v>1553</v>
      </c>
      <c r="E444" t="s">
        <v>1784</v>
      </c>
      <c r="F444">
        <v>2</v>
      </c>
      <c r="G444">
        <v>298.01</v>
      </c>
      <c r="H444">
        <v>0.05</v>
      </c>
      <c r="I444" t="s">
        <v>1807</v>
      </c>
      <c r="J444">
        <v>566.21899999999994</v>
      </c>
    </row>
    <row r="445" spans="1:10" x14ac:dyDescent="0.25">
      <c r="A445" t="s">
        <v>2252</v>
      </c>
      <c r="B445" s="2">
        <v>45626</v>
      </c>
      <c r="C445" t="s">
        <v>527</v>
      </c>
      <c r="D445" t="s">
        <v>1611</v>
      </c>
      <c r="E445" t="s">
        <v>1752</v>
      </c>
      <c r="F445">
        <v>4</v>
      </c>
      <c r="G445">
        <v>753.49</v>
      </c>
      <c r="H445">
        <v>0.26</v>
      </c>
      <c r="I445" t="s">
        <v>1812</v>
      </c>
      <c r="J445">
        <v>2230.3303999999998</v>
      </c>
    </row>
    <row r="446" spans="1:10" x14ac:dyDescent="0.25">
      <c r="A446" t="s">
        <v>2253</v>
      </c>
      <c r="B446" s="2">
        <v>45460</v>
      </c>
      <c r="C446" t="s">
        <v>1484</v>
      </c>
      <c r="D446" t="s">
        <v>1687</v>
      </c>
      <c r="E446" t="s">
        <v>1777</v>
      </c>
      <c r="F446">
        <v>2</v>
      </c>
      <c r="G446">
        <v>130.38999999999999</v>
      </c>
      <c r="H446">
        <v>0.17</v>
      </c>
      <c r="I446" t="s">
        <v>1809</v>
      </c>
      <c r="J446">
        <v>216.44739999999999</v>
      </c>
    </row>
    <row r="447" spans="1:10" x14ac:dyDescent="0.25">
      <c r="A447" t="s">
        <v>2254</v>
      </c>
      <c r="B447" s="2">
        <v>45709</v>
      </c>
      <c r="C447" t="s">
        <v>1072</v>
      </c>
      <c r="D447" t="s">
        <v>1575</v>
      </c>
      <c r="E447" t="s">
        <v>1769</v>
      </c>
      <c r="F447">
        <v>4</v>
      </c>
      <c r="G447">
        <v>164.02</v>
      </c>
      <c r="H447">
        <v>0.01</v>
      </c>
      <c r="I447" t="s">
        <v>1809</v>
      </c>
      <c r="J447">
        <v>649.51920000000007</v>
      </c>
    </row>
    <row r="448" spans="1:10" x14ac:dyDescent="0.25">
      <c r="A448" t="s">
        <v>2255</v>
      </c>
      <c r="B448" s="2">
        <v>45551</v>
      </c>
      <c r="C448" t="s">
        <v>542</v>
      </c>
      <c r="D448" t="s">
        <v>1589</v>
      </c>
      <c r="E448" t="s">
        <v>1752</v>
      </c>
      <c r="F448">
        <v>2</v>
      </c>
      <c r="G448">
        <v>527.51</v>
      </c>
      <c r="H448">
        <v>0.18</v>
      </c>
      <c r="I448" t="s">
        <v>1809</v>
      </c>
      <c r="J448">
        <v>865.1164</v>
      </c>
    </row>
    <row r="449" spans="1:10" x14ac:dyDescent="0.25">
      <c r="A449" t="s">
        <v>2256</v>
      </c>
      <c r="B449" s="2">
        <v>45939</v>
      </c>
      <c r="C449" t="s">
        <v>803</v>
      </c>
      <c r="D449" t="s">
        <v>1645</v>
      </c>
      <c r="E449" t="s">
        <v>1780</v>
      </c>
      <c r="F449">
        <v>3</v>
      </c>
      <c r="G449">
        <v>628.17999999999995</v>
      </c>
      <c r="H449">
        <v>0.26</v>
      </c>
      <c r="I449" t="s">
        <v>1807</v>
      </c>
      <c r="J449">
        <v>1394.5596</v>
      </c>
    </row>
    <row r="450" spans="1:10" x14ac:dyDescent="0.25">
      <c r="A450" t="s">
        <v>2257</v>
      </c>
      <c r="B450" s="2">
        <v>45553</v>
      </c>
      <c r="C450" t="s">
        <v>850</v>
      </c>
      <c r="D450" t="s">
        <v>1643</v>
      </c>
      <c r="E450" t="s">
        <v>1749</v>
      </c>
      <c r="F450">
        <v>1</v>
      </c>
      <c r="G450">
        <v>862.31</v>
      </c>
      <c r="H450">
        <v>0.06</v>
      </c>
      <c r="I450" t="s">
        <v>1807</v>
      </c>
      <c r="J450">
        <v>810.57139999999993</v>
      </c>
    </row>
    <row r="451" spans="1:10" x14ac:dyDescent="0.25">
      <c r="A451" t="s">
        <v>2258</v>
      </c>
      <c r="B451" s="2">
        <v>45806</v>
      </c>
      <c r="C451" t="s">
        <v>258</v>
      </c>
      <c r="D451" t="s">
        <v>1697</v>
      </c>
      <c r="E451" t="s">
        <v>1782</v>
      </c>
      <c r="F451">
        <v>2</v>
      </c>
      <c r="G451">
        <v>541.39</v>
      </c>
      <c r="H451">
        <v>0.03</v>
      </c>
      <c r="I451" t="s">
        <v>1812</v>
      </c>
      <c r="J451">
        <v>1050.2965999999999</v>
      </c>
    </row>
    <row r="452" spans="1:10" x14ac:dyDescent="0.25">
      <c r="A452" t="s">
        <v>2259</v>
      </c>
      <c r="B452" s="2">
        <v>45811</v>
      </c>
      <c r="C452" t="s">
        <v>1453</v>
      </c>
      <c r="D452" t="s">
        <v>1683</v>
      </c>
      <c r="E452" t="s">
        <v>1787</v>
      </c>
      <c r="F452">
        <v>3</v>
      </c>
      <c r="G452">
        <v>761.8</v>
      </c>
      <c r="H452">
        <v>0.06</v>
      </c>
      <c r="I452" t="s">
        <v>1812</v>
      </c>
      <c r="J452">
        <v>2148.2759999999989</v>
      </c>
    </row>
    <row r="453" spans="1:10" x14ac:dyDescent="0.25">
      <c r="A453" t="s">
        <v>2260</v>
      </c>
      <c r="B453" s="2">
        <v>45508</v>
      </c>
      <c r="C453" t="s">
        <v>1295</v>
      </c>
      <c r="D453" t="s">
        <v>1629</v>
      </c>
      <c r="E453" t="s">
        <v>1744</v>
      </c>
      <c r="F453">
        <v>4</v>
      </c>
      <c r="G453">
        <v>829.36</v>
      </c>
      <c r="H453">
        <v>0.11</v>
      </c>
      <c r="I453" t="s">
        <v>1809</v>
      </c>
      <c r="J453">
        <v>2952.5216</v>
      </c>
    </row>
    <row r="454" spans="1:10" x14ac:dyDescent="0.25">
      <c r="A454" t="s">
        <v>2261</v>
      </c>
      <c r="B454" s="2">
        <v>45460</v>
      </c>
      <c r="C454" t="s">
        <v>1243</v>
      </c>
      <c r="D454" t="s">
        <v>1577</v>
      </c>
      <c r="E454" t="s">
        <v>1787</v>
      </c>
      <c r="F454">
        <v>2</v>
      </c>
      <c r="G454">
        <v>425.06</v>
      </c>
      <c r="H454">
        <v>0.09</v>
      </c>
      <c r="I454" t="s">
        <v>1809</v>
      </c>
      <c r="J454">
        <v>773.60919999999999</v>
      </c>
    </row>
    <row r="455" spans="1:10" x14ac:dyDescent="0.25">
      <c r="A455" t="s">
        <v>2262</v>
      </c>
      <c r="B455" s="2">
        <v>45311</v>
      </c>
      <c r="C455" t="s">
        <v>433</v>
      </c>
      <c r="D455" t="s">
        <v>1641</v>
      </c>
      <c r="E455" t="s">
        <v>1735</v>
      </c>
      <c r="F455">
        <v>2</v>
      </c>
      <c r="G455">
        <v>911.14</v>
      </c>
      <c r="H455">
        <v>0.1</v>
      </c>
      <c r="I455" t="s">
        <v>1807</v>
      </c>
      <c r="J455">
        <v>1640.0519999999999</v>
      </c>
    </row>
    <row r="456" spans="1:10" x14ac:dyDescent="0.25">
      <c r="A456" t="s">
        <v>2263</v>
      </c>
      <c r="B456" s="2">
        <v>45906</v>
      </c>
      <c r="C456" t="s">
        <v>301</v>
      </c>
      <c r="D456" t="s">
        <v>1667</v>
      </c>
      <c r="E456" t="s">
        <v>1765</v>
      </c>
      <c r="F456">
        <v>3</v>
      </c>
      <c r="G456">
        <v>811.96</v>
      </c>
      <c r="H456">
        <v>0.28999999999999998</v>
      </c>
      <c r="I456" t="s">
        <v>1807</v>
      </c>
      <c r="J456">
        <v>1729.4748</v>
      </c>
    </row>
    <row r="457" spans="1:10" x14ac:dyDescent="0.25">
      <c r="A457" t="s">
        <v>2264</v>
      </c>
      <c r="B457" s="2">
        <v>45380</v>
      </c>
      <c r="C457" t="s">
        <v>861</v>
      </c>
      <c r="D457" t="s">
        <v>1593</v>
      </c>
      <c r="E457" t="s">
        <v>1772</v>
      </c>
      <c r="F457">
        <v>2</v>
      </c>
      <c r="G457">
        <v>780.05</v>
      </c>
      <c r="H457">
        <v>0.12</v>
      </c>
      <c r="I457" t="s">
        <v>1812</v>
      </c>
      <c r="J457">
        <v>1372.8879999999999</v>
      </c>
    </row>
    <row r="458" spans="1:10" x14ac:dyDescent="0.25">
      <c r="A458" t="s">
        <v>2265</v>
      </c>
      <c r="B458" s="2">
        <v>45527</v>
      </c>
      <c r="C458" t="s">
        <v>693</v>
      </c>
      <c r="D458" t="s">
        <v>1595</v>
      </c>
      <c r="E458" t="s">
        <v>1769</v>
      </c>
      <c r="F458">
        <v>4</v>
      </c>
      <c r="G458">
        <v>315.95</v>
      </c>
      <c r="H458">
        <v>0.19</v>
      </c>
      <c r="I458" t="s">
        <v>1812</v>
      </c>
      <c r="J458">
        <v>1023.678</v>
      </c>
    </row>
    <row r="459" spans="1:10" x14ac:dyDescent="0.25">
      <c r="A459" t="s">
        <v>2266</v>
      </c>
      <c r="B459" s="2">
        <v>45796</v>
      </c>
      <c r="C459" t="s">
        <v>731</v>
      </c>
      <c r="D459" t="s">
        <v>1635</v>
      </c>
      <c r="E459" t="s">
        <v>1769</v>
      </c>
      <c r="F459">
        <v>2</v>
      </c>
      <c r="G459">
        <v>810.17</v>
      </c>
      <c r="H459">
        <v>0.27</v>
      </c>
      <c r="I459" t="s">
        <v>1807</v>
      </c>
      <c r="J459">
        <v>1182.8481999999999</v>
      </c>
    </row>
    <row r="460" spans="1:10" x14ac:dyDescent="0.25">
      <c r="A460" t="s">
        <v>2267</v>
      </c>
      <c r="B460" s="2">
        <v>45389</v>
      </c>
      <c r="C460" t="s">
        <v>663</v>
      </c>
      <c r="D460" t="s">
        <v>1699</v>
      </c>
      <c r="E460" t="s">
        <v>1752</v>
      </c>
      <c r="F460">
        <v>3</v>
      </c>
      <c r="G460">
        <v>505.01</v>
      </c>
      <c r="H460">
        <v>0.02</v>
      </c>
      <c r="I460" t="s">
        <v>1809</v>
      </c>
      <c r="J460">
        <v>1484.7293999999999</v>
      </c>
    </row>
    <row r="461" spans="1:10" x14ac:dyDescent="0.25">
      <c r="A461" t="s">
        <v>2268</v>
      </c>
      <c r="B461" s="2">
        <v>45315</v>
      </c>
      <c r="C461" t="s">
        <v>1424</v>
      </c>
      <c r="D461" t="s">
        <v>1675</v>
      </c>
      <c r="E461" t="s">
        <v>1790</v>
      </c>
      <c r="F461">
        <v>2</v>
      </c>
      <c r="G461">
        <v>736.75</v>
      </c>
      <c r="H461">
        <v>0.18</v>
      </c>
      <c r="I461" t="s">
        <v>1807</v>
      </c>
      <c r="J461">
        <v>1208.27</v>
      </c>
    </row>
    <row r="462" spans="1:10" x14ac:dyDescent="0.25">
      <c r="A462" t="s">
        <v>2269</v>
      </c>
      <c r="B462" s="2">
        <v>45311</v>
      </c>
      <c r="C462" t="s">
        <v>114</v>
      </c>
      <c r="D462" t="s">
        <v>1685</v>
      </c>
      <c r="E462" t="s">
        <v>1769</v>
      </c>
      <c r="F462">
        <v>4</v>
      </c>
      <c r="G462">
        <v>700.31</v>
      </c>
      <c r="H462">
        <v>0.2</v>
      </c>
      <c r="I462" t="s">
        <v>1809</v>
      </c>
      <c r="J462">
        <v>2240.9920000000002</v>
      </c>
    </row>
    <row r="463" spans="1:10" x14ac:dyDescent="0.25">
      <c r="A463" t="s">
        <v>2270</v>
      </c>
      <c r="B463" s="2">
        <v>45270</v>
      </c>
      <c r="C463" t="s">
        <v>439</v>
      </c>
      <c r="D463" t="s">
        <v>1713</v>
      </c>
      <c r="E463" t="s">
        <v>1775</v>
      </c>
      <c r="F463">
        <v>4</v>
      </c>
      <c r="G463">
        <v>202.46</v>
      </c>
      <c r="H463">
        <v>0.24</v>
      </c>
      <c r="I463" t="s">
        <v>1807</v>
      </c>
      <c r="J463">
        <v>615.47840000000008</v>
      </c>
    </row>
    <row r="464" spans="1:10" x14ac:dyDescent="0.25">
      <c r="A464" t="s">
        <v>2271</v>
      </c>
      <c r="B464" s="2">
        <v>45279</v>
      </c>
      <c r="C464" t="s">
        <v>839</v>
      </c>
      <c r="D464" t="s">
        <v>1705</v>
      </c>
      <c r="E464" t="s">
        <v>1740</v>
      </c>
      <c r="F464">
        <v>2</v>
      </c>
      <c r="G464">
        <v>291.83999999999997</v>
      </c>
      <c r="H464">
        <v>0.25</v>
      </c>
      <c r="I464" t="s">
        <v>1809</v>
      </c>
      <c r="J464">
        <v>437.76</v>
      </c>
    </row>
    <row r="465" spans="1:10" x14ac:dyDescent="0.25">
      <c r="A465" t="s">
        <v>2272</v>
      </c>
      <c r="B465" s="2">
        <v>45252</v>
      </c>
      <c r="C465" t="s">
        <v>539</v>
      </c>
      <c r="D465" t="s">
        <v>1725</v>
      </c>
      <c r="E465" t="s">
        <v>1756</v>
      </c>
      <c r="F465">
        <v>2</v>
      </c>
      <c r="G465">
        <v>261.48</v>
      </c>
      <c r="H465">
        <v>0.17</v>
      </c>
      <c r="I465" t="s">
        <v>1807</v>
      </c>
      <c r="J465">
        <v>434.05680000000001</v>
      </c>
    </row>
    <row r="466" spans="1:10" x14ac:dyDescent="0.25">
      <c r="A466" t="s">
        <v>2273</v>
      </c>
      <c r="B466" s="2">
        <v>45938</v>
      </c>
      <c r="C466" t="s">
        <v>939</v>
      </c>
      <c r="D466" t="s">
        <v>1603</v>
      </c>
      <c r="E466" t="s">
        <v>1782</v>
      </c>
      <c r="F466">
        <v>1</v>
      </c>
      <c r="G466">
        <v>850.83</v>
      </c>
      <c r="H466">
        <v>0.28000000000000003</v>
      </c>
      <c r="I466" t="s">
        <v>1809</v>
      </c>
      <c r="J466">
        <v>612.59760000000006</v>
      </c>
    </row>
    <row r="467" spans="1:10" x14ac:dyDescent="0.25">
      <c r="A467" t="s">
        <v>2274</v>
      </c>
      <c r="B467" s="2">
        <v>45711</v>
      </c>
      <c r="C467" t="s">
        <v>1246</v>
      </c>
      <c r="D467" t="s">
        <v>1623</v>
      </c>
      <c r="E467" t="s">
        <v>1769</v>
      </c>
      <c r="F467">
        <v>1</v>
      </c>
      <c r="G467">
        <v>83.83</v>
      </c>
      <c r="H467">
        <v>0.05</v>
      </c>
      <c r="I467" t="s">
        <v>1807</v>
      </c>
      <c r="J467">
        <v>79.638499999999993</v>
      </c>
    </row>
    <row r="468" spans="1:10" x14ac:dyDescent="0.25">
      <c r="A468" t="s">
        <v>2275</v>
      </c>
      <c r="B468" s="2">
        <v>45713</v>
      </c>
      <c r="C468" t="s">
        <v>36</v>
      </c>
      <c r="D468" t="s">
        <v>1707</v>
      </c>
      <c r="E468" t="s">
        <v>1787</v>
      </c>
      <c r="F468">
        <v>3</v>
      </c>
      <c r="G468">
        <v>649.95000000000005</v>
      </c>
      <c r="H468">
        <v>0.28000000000000003</v>
      </c>
      <c r="I468" t="s">
        <v>1812</v>
      </c>
      <c r="J468">
        <v>1403.8920000000001</v>
      </c>
    </row>
    <row r="469" spans="1:10" x14ac:dyDescent="0.25">
      <c r="A469" t="s">
        <v>2276</v>
      </c>
      <c r="B469" s="2">
        <v>45565</v>
      </c>
      <c r="C469" t="s">
        <v>1132</v>
      </c>
      <c r="D469" t="s">
        <v>1677</v>
      </c>
      <c r="E469" t="s">
        <v>1759</v>
      </c>
      <c r="F469">
        <v>4</v>
      </c>
      <c r="G469">
        <v>934.96</v>
      </c>
      <c r="H469">
        <v>0.18</v>
      </c>
      <c r="I469" t="s">
        <v>1809</v>
      </c>
      <c r="J469">
        <v>3066.6687999999999</v>
      </c>
    </row>
    <row r="470" spans="1:10" x14ac:dyDescent="0.25">
      <c r="A470" t="s">
        <v>2277</v>
      </c>
      <c r="B470" s="2">
        <v>45279</v>
      </c>
      <c r="C470" t="s">
        <v>666</v>
      </c>
      <c r="D470" t="s">
        <v>1565</v>
      </c>
      <c r="E470" t="s">
        <v>1782</v>
      </c>
      <c r="F470">
        <v>1</v>
      </c>
      <c r="G470">
        <v>880.89</v>
      </c>
      <c r="H470">
        <v>0.13</v>
      </c>
      <c r="I470" t="s">
        <v>1812</v>
      </c>
      <c r="J470">
        <v>766.37429999999995</v>
      </c>
    </row>
    <row r="471" spans="1:10" x14ac:dyDescent="0.25">
      <c r="A471" t="s">
        <v>2278</v>
      </c>
      <c r="B471" s="2">
        <v>45614</v>
      </c>
      <c r="C471" t="s">
        <v>1453</v>
      </c>
      <c r="D471" t="s">
        <v>1727</v>
      </c>
      <c r="E471" t="s">
        <v>1765</v>
      </c>
      <c r="F471">
        <v>4</v>
      </c>
      <c r="G471">
        <v>610.6</v>
      </c>
      <c r="H471">
        <v>0.1</v>
      </c>
      <c r="I471" t="s">
        <v>1809</v>
      </c>
      <c r="J471">
        <v>2198.16</v>
      </c>
    </row>
    <row r="472" spans="1:10" x14ac:dyDescent="0.25">
      <c r="A472" t="s">
        <v>2279</v>
      </c>
      <c r="B472" s="2">
        <v>45912</v>
      </c>
      <c r="C472" t="s">
        <v>272</v>
      </c>
      <c r="D472" t="s">
        <v>1587</v>
      </c>
      <c r="E472" t="s">
        <v>1793</v>
      </c>
      <c r="F472">
        <v>1</v>
      </c>
      <c r="G472">
        <v>514.19000000000005</v>
      </c>
      <c r="H472">
        <v>0.2</v>
      </c>
      <c r="I472" t="s">
        <v>1807</v>
      </c>
      <c r="J472">
        <v>411.35200000000009</v>
      </c>
    </row>
    <row r="473" spans="1:10" x14ac:dyDescent="0.25">
      <c r="A473" t="s">
        <v>2280</v>
      </c>
      <c r="B473" s="2">
        <v>45688</v>
      </c>
      <c r="C473" t="s">
        <v>1229</v>
      </c>
      <c r="D473" t="s">
        <v>1605</v>
      </c>
      <c r="E473" t="s">
        <v>1780</v>
      </c>
      <c r="F473">
        <v>1</v>
      </c>
      <c r="G473">
        <v>546.20000000000005</v>
      </c>
      <c r="H473">
        <v>0.22</v>
      </c>
      <c r="I473" t="s">
        <v>1809</v>
      </c>
      <c r="J473">
        <v>426.03600000000012</v>
      </c>
    </row>
    <row r="474" spans="1:10" x14ac:dyDescent="0.25">
      <c r="A474" t="s">
        <v>2281</v>
      </c>
      <c r="B474" s="2">
        <v>45591</v>
      </c>
      <c r="C474" t="s">
        <v>640</v>
      </c>
      <c r="D474" t="s">
        <v>1605</v>
      </c>
      <c r="E474" t="s">
        <v>1735</v>
      </c>
      <c r="F474">
        <v>3</v>
      </c>
      <c r="G474">
        <v>416.01</v>
      </c>
      <c r="H474">
        <v>0.02</v>
      </c>
      <c r="I474" t="s">
        <v>1807</v>
      </c>
      <c r="J474">
        <v>1223.0694000000001</v>
      </c>
    </row>
    <row r="475" spans="1:10" x14ac:dyDescent="0.25">
      <c r="A475" t="s">
        <v>2282</v>
      </c>
      <c r="B475" s="2">
        <v>45864</v>
      </c>
      <c r="C475" t="s">
        <v>1186</v>
      </c>
      <c r="D475" t="s">
        <v>1679</v>
      </c>
      <c r="E475" t="s">
        <v>1772</v>
      </c>
      <c r="F475">
        <v>1</v>
      </c>
      <c r="G475">
        <v>30.94</v>
      </c>
      <c r="H475">
        <v>0.21</v>
      </c>
      <c r="I475" t="s">
        <v>1812</v>
      </c>
      <c r="J475">
        <v>24.442599999999999</v>
      </c>
    </row>
    <row r="476" spans="1:10" x14ac:dyDescent="0.25">
      <c r="A476" t="s">
        <v>2283</v>
      </c>
      <c r="B476" s="2">
        <v>45875</v>
      </c>
      <c r="C476" t="s">
        <v>648</v>
      </c>
      <c r="D476" t="s">
        <v>1647</v>
      </c>
      <c r="E476" t="s">
        <v>1787</v>
      </c>
      <c r="F476">
        <v>3</v>
      </c>
      <c r="G476">
        <v>666.39</v>
      </c>
      <c r="H476">
        <v>0.21</v>
      </c>
      <c r="I476" t="s">
        <v>1812</v>
      </c>
      <c r="J476">
        <v>1579.3443</v>
      </c>
    </row>
    <row r="477" spans="1:10" x14ac:dyDescent="0.25">
      <c r="A477" t="s">
        <v>2284</v>
      </c>
      <c r="B477" s="2">
        <v>45797</v>
      </c>
      <c r="C477" t="s">
        <v>548</v>
      </c>
      <c r="D477" t="s">
        <v>1693</v>
      </c>
      <c r="E477" t="s">
        <v>1772</v>
      </c>
      <c r="F477">
        <v>2</v>
      </c>
      <c r="G477">
        <v>145.26</v>
      </c>
      <c r="H477">
        <v>0.19</v>
      </c>
      <c r="I477" t="s">
        <v>1809</v>
      </c>
      <c r="J477">
        <v>235.3212</v>
      </c>
    </row>
    <row r="478" spans="1:10" x14ac:dyDescent="0.25">
      <c r="A478" t="s">
        <v>2285</v>
      </c>
      <c r="B478" s="2">
        <v>45364</v>
      </c>
      <c r="C478" t="s">
        <v>406</v>
      </c>
      <c r="D478" t="s">
        <v>1713</v>
      </c>
      <c r="E478" t="s">
        <v>1756</v>
      </c>
      <c r="F478">
        <v>4</v>
      </c>
      <c r="G478">
        <v>940.77</v>
      </c>
      <c r="H478">
        <v>0.24</v>
      </c>
      <c r="I478" t="s">
        <v>1812</v>
      </c>
      <c r="J478">
        <v>2859.9407999999999</v>
      </c>
    </row>
    <row r="479" spans="1:10" x14ac:dyDescent="0.25">
      <c r="A479" t="s">
        <v>2286</v>
      </c>
      <c r="B479" s="2">
        <v>45700</v>
      </c>
      <c r="C479" t="s">
        <v>1430</v>
      </c>
      <c r="D479" t="s">
        <v>1623</v>
      </c>
      <c r="E479" t="s">
        <v>1790</v>
      </c>
      <c r="F479">
        <v>1</v>
      </c>
      <c r="G479">
        <v>708.88</v>
      </c>
      <c r="H479">
        <v>0.09</v>
      </c>
      <c r="I479" t="s">
        <v>1807</v>
      </c>
      <c r="J479">
        <v>645.08080000000007</v>
      </c>
    </row>
    <row r="480" spans="1:10" x14ac:dyDescent="0.25">
      <c r="A480" t="s">
        <v>2287</v>
      </c>
      <c r="B480" s="2">
        <v>45924</v>
      </c>
      <c r="C480" t="s">
        <v>959</v>
      </c>
      <c r="D480" t="s">
        <v>1591</v>
      </c>
      <c r="E480" t="s">
        <v>1744</v>
      </c>
      <c r="F480">
        <v>1</v>
      </c>
      <c r="G480">
        <v>790.73</v>
      </c>
      <c r="H480">
        <v>0.24</v>
      </c>
      <c r="I480" t="s">
        <v>1809</v>
      </c>
      <c r="J480">
        <v>600.95479999999998</v>
      </c>
    </row>
    <row r="481" spans="1:10" x14ac:dyDescent="0.25">
      <c r="A481" t="s">
        <v>2288</v>
      </c>
      <c r="B481" s="2">
        <v>45574</v>
      </c>
      <c r="C481" t="s">
        <v>1373</v>
      </c>
      <c r="D481" t="s">
        <v>1561</v>
      </c>
      <c r="E481" t="s">
        <v>1769</v>
      </c>
      <c r="F481">
        <v>3</v>
      </c>
      <c r="G481">
        <v>635.13</v>
      </c>
      <c r="H481">
        <v>0.09</v>
      </c>
      <c r="I481" t="s">
        <v>1809</v>
      </c>
      <c r="J481">
        <v>1733.9049</v>
      </c>
    </row>
    <row r="482" spans="1:10" x14ac:dyDescent="0.25">
      <c r="A482" t="s">
        <v>2289</v>
      </c>
      <c r="B482" s="2">
        <v>45233</v>
      </c>
      <c r="C482" t="s">
        <v>842</v>
      </c>
      <c r="D482" t="s">
        <v>1717</v>
      </c>
      <c r="E482" t="s">
        <v>1782</v>
      </c>
      <c r="F482">
        <v>1</v>
      </c>
      <c r="G482">
        <v>744.88</v>
      </c>
      <c r="H482">
        <v>0.15</v>
      </c>
      <c r="I482" t="s">
        <v>1812</v>
      </c>
      <c r="J482">
        <v>633.14800000000002</v>
      </c>
    </row>
    <row r="483" spans="1:10" x14ac:dyDescent="0.25">
      <c r="A483" t="s">
        <v>2290</v>
      </c>
      <c r="B483" s="2">
        <v>45745</v>
      </c>
      <c r="C483" t="s">
        <v>598</v>
      </c>
      <c r="D483" t="s">
        <v>1587</v>
      </c>
      <c r="E483" t="s">
        <v>1740</v>
      </c>
      <c r="F483">
        <v>3</v>
      </c>
      <c r="G483">
        <v>205.34</v>
      </c>
      <c r="H483">
        <v>0.25</v>
      </c>
      <c r="I483" t="s">
        <v>1807</v>
      </c>
      <c r="J483">
        <v>462.01499999999999</v>
      </c>
    </row>
    <row r="484" spans="1:10" x14ac:dyDescent="0.25">
      <c r="A484" t="s">
        <v>2291</v>
      </c>
      <c r="B484" s="2">
        <v>45851</v>
      </c>
      <c r="C484" t="s">
        <v>1287</v>
      </c>
      <c r="D484" t="s">
        <v>1589</v>
      </c>
      <c r="E484" t="s">
        <v>1765</v>
      </c>
      <c r="F484">
        <v>2</v>
      </c>
      <c r="G484">
        <v>756.8</v>
      </c>
      <c r="H484">
        <v>0.15</v>
      </c>
      <c r="I484" t="s">
        <v>1807</v>
      </c>
      <c r="J484">
        <v>1286.56</v>
      </c>
    </row>
    <row r="485" spans="1:10" x14ac:dyDescent="0.25">
      <c r="A485" t="s">
        <v>2292</v>
      </c>
      <c r="B485" s="2">
        <v>45308</v>
      </c>
      <c r="C485" t="s">
        <v>171</v>
      </c>
      <c r="D485" t="s">
        <v>1573</v>
      </c>
      <c r="E485" t="s">
        <v>1772</v>
      </c>
      <c r="F485">
        <v>1</v>
      </c>
      <c r="G485">
        <v>771.73</v>
      </c>
      <c r="H485">
        <v>0.2</v>
      </c>
      <c r="I485" t="s">
        <v>1807</v>
      </c>
      <c r="J485">
        <v>617.38400000000001</v>
      </c>
    </row>
    <row r="486" spans="1:10" x14ac:dyDescent="0.25">
      <c r="A486" t="s">
        <v>2293</v>
      </c>
      <c r="B486" s="2">
        <v>45639</v>
      </c>
      <c r="C486" t="s">
        <v>1458</v>
      </c>
      <c r="D486" t="s">
        <v>1663</v>
      </c>
      <c r="E486" t="s">
        <v>1790</v>
      </c>
      <c r="F486">
        <v>1</v>
      </c>
      <c r="G486">
        <v>440.19</v>
      </c>
      <c r="H486">
        <v>0.03</v>
      </c>
      <c r="I486" t="s">
        <v>1809</v>
      </c>
      <c r="J486">
        <v>426.98430000000002</v>
      </c>
    </row>
    <row r="487" spans="1:10" x14ac:dyDescent="0.25">
      <c r="A487" t="s">
        <v>2294</v>
      </c>
      <c r="B487" s="2">
        <v>45919</v>
      </c>
      <c r="C487" t="s">
        <v>178</v>
      </c>
      <c r="D487" t="s">
        <v>1536</v>
      </c>
      <c r="E487" t="s">
        <v>1744</v>
      </c>
      <c r="F487">
        <v>2</v>
      </c>
      <c r="G487">
        <v>409</v>
      </c>
      <c r="H487">
        <v>0.17</v>
      </c>
      <c r="I487" t="s">
        <v>1807</v>
      </c>
      <c r="J487">
        <v>678.93999999999994</v>
      </c>
    </row>
    <row r="488" spans="1:10" x14ac:dyDescent="0.25">
      <c r="A488" t="s">
        <v>2295</v>
      </c>
      <c r="B488" s="2">
        <v>45333</v>
      </c>
      <c r="C488" t="s">
        <v>1066</v>
      </c>
      <c r="D488" t="s">
        <v>1607</v>
      </c>
      <c r="E488" t="s">
        <v>1796</v>
      </c>
      <c r="F488">
        <v>3</v>
      </c>
      <c r="G488">
        <v>134.58000000000001</v>
      </c>
      <c r="H488">
        <v>0.04</v>
      </c>
      <c r="I488" t="s">
        <v>1812</v>
      </c>
      <c r="J488">
        <v>387.59039999999999</v>
      </c>
    </row>
    <row r="489" spans="1:10" x14ac:dyDescent="0.25">
      <c r="A489" t="s">
        <v>2296</v>
      </c>
      <c r="B489" s="2">
        <v>45811</v>
      </c>
      <c r="C489" t="s">
        <v>1080</v>
      </c>
      <c r="D489" t="s">
        <v>1609</v>
      </c>
      <c r="E489" t="s">
        <v>1762</v>
      </c>
      <c r="F489">
        <v>4</v>
      </c>
      <c r="G489">
        <v>284.44</v>
      </c>
      <c r="H489">
        <v>0.02</v>
      </c>
      <c r="I489" t="s">
        <v>1807</v>
      </c>
      <c r="J489">
        <v>1115.0047999999999</v>
      </c>
    </row>
    <row r="490" spans="1:10" x14ac:dyDescent="0.25">
      <c r="A490" t="s">
        <v>2297</v>
      </c>
      <c r="B490" s="2">
        <v>45726</v>
      </c>
      <c r="C490" t="s">
        <v>1246</v>
      </c>
      <c r="D490" t="s">
        <v>1677</v>
      </c>
      <c r="E490" t="s">
        <v>1780</v>
      </c>
      <c r="F490">
        <v>4</v>
      </c>
      <c r="G490">
        <v>922.69</v>
      </c>
      <c r="H490">
        <v>0.16</v>
      </c>
      <c r="I490" t="s">
        <v>1807</v>
      </c>
      <c r="J490">
        <v>3100.2384000000002</v>
      </c>
    </row>
    <row r="491" spans="1:10" x14ac:dyDescent="0.25">
      <c r="A491" t="s">
        <v>2298</v>
      </c>
      <c r="B491" s="2">
        <v>45644</v>
      </c>
      <c r="C491" t="s">
        <v>867</v>
      </c>
      <c r="D491" t="s">
        <v>1603</v>
      </c>
      <c r="E491" t="s">
        <v>1759</v>
      </c>
      <c r="F491">
        <v>2</v>
      </c>
      <c r="G491">
        <v>992.55</v>
      </c>
      <c r="H491">
        <v>0.28000000000000003</v>
      </c>
      <c r="I491" t="s">
        <v>1807</v>
      </c>
      <c r="J491">
        <v>1429.2719999999999</v>
      </c>
    </row>
    <row r="492" spans="1:10" x14ac:dyDescent="0.25">
      <c r="A492" t="s">
        <v>2299</v>
      </c>
      <c r="B492" s="2">
        <v>45371</v>
      </c>
      <c r="C492" t="s">
        <v>1284</v>
      </c>
      <c r="D492" t="s">
        <v>1709</v>
      </c>
      <c r="E492" t="s">
        <v>1793</v>
      </c>
      <c r="F492">
        <v>1</v>
      </c>
      <c r="G492">
        <v>170.43</v>
      </c>
      <c r="H492">
        <v>0.03</v>
      </c>
      <c r="I492" t="s">
        <v>1807</v>
      </c>
      <c r="J492">
        <v>165.31710000000001</v>
      </c>
    </row>
    <row r="493" spans="1:10" x14ac:dyDescent="0.25">
      <c r="A493" t="s">
        <v>2300</v>
      </c>
      <c r="B493" s="2">
        <v>45462</v>
      </c>
      <c r="C493" t="s">
        <v>716</v>
      </c>
      <c r="D493" t="s">
        <v>1675</v>
      </c>
      <c r="E493" t="s">
        <v>1744</v>
      </c>
      <c r="F493">
        <v>3</v>
      </c>
      <c r="G493">
        <v>480.51</v>
      </c>
      <c r="H493">
        <v>0.03</v>
      </c>
      <c r="I493" t="s">
        <v>1807</v>
      </c>
      <c r="J493">
        <v>1398.2841000000001</v>
      </c>
    </row>
    <row r="494" spans="1:10" x14ac:dyDescent="0.25">
      <c r="A494" t="s">
        <v>2301</v>
      </c>
      <c r="B494" s="2">
        <v>45632</v>
      </c>
      <c r="C494" t="s">
        <v>518</v>
      </c>
      <c r="D494" t="s">
        <v>1629</v>
      </c>
      <c r="E494" t="s">
        <v>1762</v>
      </c>
      <c r="F494">
        <v>2</v>
      </c>
      <c r="G494">
        <v>955.66</v>
      </c>
      <c r="H494">
        <v>0.28999999999999998</v>
      </c>
      <c r="I494" t="s">
        <v>1812</v>
      </c>
      <c r="J494">
        <v>1357.0372</v>
      </c>
    </row>
    <row r="495" spans="1:10" x14ac:dyDescent="0.25">
      <c r="A495" t="s">
        <v>2302</v>
      </c>
      <c r="B495" s="2">
        <v>45863</v>
      </c>
      <c r="C495" t="s">
        <v>1379</v>
      </c>
      <c r="D495" t="s">
        <v>1675</v>
      </c>
      <c r="E495" t="s">
        <v>1735</v>
      </c>
      <c r="F495">
        <v>2</v>
      </c>
      <c r="G495">
        <v>488.02</v>
      </c>
      <c r="H495">
        <v>0.27</v>
      </c>
      <c r="I495" t="s">
        <v>1809</v>
      </c>
      <c r="J495">
        <v>712.50919999999996</v>
      </c>
    </row>
    <row r="496" spans="1:10" x14ac:dyDescent="0.25">
      <c r="A496" t="s">
        <v>2303</v>
      </c>
      <c r="B496" s="2">
        <v>45501</v>
      </c>
      <c r="C496" t="s">
        <v>764</v>
      </c>
      <c r="D496" t="s">
        <v>1567</v>
      </c>
      <c r="E496" t="s">
        <v>1735</v>
      </c>
      <c r="F496">
        <v>1</v>
      </c>
      <c r="G496">
        <v>917.17</v>
      </c>
      <c r="H496">
        <v>0.13</v>
      </c>
      <c r="I496" t="s">
        <v>1812</v>
      </c>
      <c r="J496">
        <v>797.93790000000001</v>
      </c>
    </row>
    <row r="497" spans="1:10" x14ac:dyDescent="0.25">
      <c r="A497" t="s">
        <v>2304</v>
      </c>
      <c r="B497" s="2">
        <v>45568</v>
      </c>
      <c r="C497" t="s">
        <v>1010</v>
      </c>
      <c r="D497" t="s">
        <v>1545</v>
      </c>
      <c r="E497" t="s">
        <v>1756</v>
      </c>
      <c r="F497">
        <v>2</v>
      </c>
      <c r="G497">
        <v>406.46</v>
      </c>
      <c r="H497">
        <v>0.3</v>
      </c>
      <c r="I497" t="s">
        <v>1809</v>
      </c>
      <c r="J497">
        <v>569.04399999999998</v>
      </c>
    </row>
    <row r="498" spans="1:10" x14ac:dyDescent="0.25">
      <c r="A498" t="s">
        <v>2305</v>
      </c>
      <c r="B498" s="2">
        <v>45238</v>
      </c>
      <c r="C498" t="s">
        <v>740</v>
      </c>
      <c r="D498" t="s">
        <v>1721</v>
      </c>
      <c r="E498" t="s">
        <v>1735</v>
      </c>
      <c r="F498">
        <v>2</v>
      </c>
      <c r="G498">
        <v>264.39</v>
      </c>
      <c r="H498">
        <v>0.11</v>
      </c>
      <c r="I498" t="s">
        <v>1812</v>
      </c>
      <c r="J498">
        <v>470.61419999999998</v>
      </c>
    </row>
    <row r="499" spans="1:10" x14ac:dyDescent="0.25">
      <c r="A499" t="s">
        <v>2306</v>
      </c>
      <c r="B499" s="2">
        <v>45754</v>
      </c>
      <c r="C499" t="s">
        <v>622</v>
      </c>
      <c r="D499" t="s">
        <v>1667</v>
      </c>
      <c r="E499" t="s">
        <v>1787</v>
      </c>
      <c r="F499">
        <v>1</v>
      </c>
      <c r="G499">
        <v>414.97</v>
      </c>
      <c r="H499">
        <v>0.22</v>
      </c>
      <c r="I499" t="s">
        <v>1809</v>
      </c>
      <c r="J499">
        <v>323.67660000000001</v>
      </c>
    </row>
    <row r="500" spans="1:10" x14ac:dyDescent="0.25">
      <c r="A500" t="s">
        <v>2307</v>
      </c>
      <c r="B500" s="2">
        <v>45280</v>
      </c>
      <c r="C500" t="s">
        <v>488</v>
      </c>
      <c r="D500" t="s">
        <v>1581</v>
      </c>
      <c r="E500" t="s">
        <v>1777</v>
      </c>
      <c r="F500">
        <v>2</v>
      </c>
      <c r="G500">
        <v>583.51</v>
      </c>
      <c r="H500">
        <v>0.2</v>
      </c>
      <c r="I500" t="s">
        <v>1812</v>
      </c>
      <c r="J500">
        <v>933.61599999999999</v>
      </c>
    </row>
    <row r="501" spans="1:10" x14ac:dyDescent="0.25">
      <c r="A501" t="s">
        <v>2308</v>
      </c>
      <c r="B501" s="2">
        <v>45911</v>
      </c>
      <c r="C501" t="s">
        <v>55</v>
      </c>
      <c r="D501" t="s">
        <v>1593</v>
      </c>
      <c r="E501" t="s">
        <v>1790</v>
      </c>
      <c r="F501">
        <v>1</v>
      </c>
      <c r="G501">
        <v>659.27</v>
      </c>
      <c r="H501">
        <v>0.15</v>
      </c>
      <c r="I501" t="s">
        <v>1809</v>
      </c>
      <c r="J501">
        <v>560.37950000000001</v>
      </c>
    </row>
    <row r="502" spans="1:10" x14ac:dyDescent="0.25">
      <c r="A502" t="s">
        <v>2309</v>
      </c>
      <c r="B502" s="2">
        <v>45627</v>
      </c>
      <c r="C502" t="s">
        <v>1361</v>
      </c>
      <c r="D502" t="s">
        <v>1532</v>
      </c>
      <c r="E502" t="s">
        <v>1752</v>
      </c>
      <c r="F502">
        <v>4</v>
      </c>
      <c r="G502">
        <v>106.66</v>
      </c>
      <c r="H502">
        <v>0.2</v>
      </c>
      <c r="I502" t="s">
        <v>1812</v>
      </c>
      <c r="J502">
        <v>341.31200000000001</v>
      </c>
    </row>
    <row r="503" spans="1:10" x14ac:dyDescent="0.25">
      <c r="A503" t="s">
        <v>2310</v>
      </c>
      <c r="B503" s="2">
        <v>45617</v>
      </c>
      <c r="C503" t="s">
        <v>539</v>
      </c>
      <c r="D503" t="s">
        <v>1551</v>
      </c>
      <c r="E503" t="s">
        <v>1756</v>
      </c>
      <c r="F503">
        <v>4</v>
      </c>
      <c r="G503">
        <v>168.55</v>
      </c>
      <c r="H503">
        <v>0.15</v>
      </c>
      <c r="I503" t="s">
        <v>1809</v>
      </c>
      <c r="J503">
        <v>573.07000000000005</v>
      </c>
    </row>
    <row r="504" spans="1:10" x14ac:dyDescent="0.25">
      <c r="A504" t="s">
        <v>2311</v>
      </c>
      <c r="B504" s="2">
        <v>45899</v>
      </c>
      <c r="C504" t="s">
        <v>1484</v>
      </c>
      <c r="D504" t="s">
        <v>1619</v>
      </c>
      <c r="E504" t="s">
        <v>1744</v>
      </c>
      <c r="F504">
        <v>1</v>
      </c>
      <c r="G504">
        <v>230.53</v>
      </c>
      <c r="H504">
        <v>0.06</v>
      </c>
      <c r="I504" t="s">
        <v>1812</v>
      </c>
      <c r="J504">
        <v>216.69820000000001</v>
      </c>
    </row>
    <row r="505" spans="1:10" x14ac:dyDescent="0.25">
      <c r="A505" t="s">
        <v>2312</v>
      </c>
      <c r="B505" s="2">
        <v>45889</v>
      </c>
      <c r="C505" t="s">
        <v>40</v>
      </c>
      <c r="D505" t="s">
        <v>1639</v>
      </c>
      <c r="E505" t="s">
        <v>1740</v>
      </c>
      <c r="F505">
        <v>2</v>
      </c>
      <c r="G505">
        <v>355.41</v>
      </c>
      <c r="H505">
        <v>0.13</v>
      </c>
      <c r="I505" t="s">
        <v>1812</v>
      </c>
      <c r="J505">
        <v>618.41340000000002</v>
      </c>
    </row>
    <row r="506" spans="1:10" x14ac:dyDescent="0.25">
      <c r="A506" t="s">
        <v>2313</v>
      </c>
      <c r="B506" s="2">
        <v>45943</v>
      </c>
      <c r="C506" t="s">
        <v>551</v>
      </c>
      <c r="D506" t="s">
        <v>1625</v>
      </c>
      <c r="E506" t="s">
        <v>1744</v>
      </c>
      <c r="F506">
        <v>3</v>
      </c>
      <c r="G506">
        <v>843.44</v>
      </c>
      <c r="H506">
        <v>0.22</v>
      </c>
      <c r="I506" t="s">
        <v>1807</v>
      </c>
      <c r="J506">
        <v>1973.6496</v>
      </c>
    </row>
    <row r="507" spans="1:10" x14ac:dyDescent="0.25">
      <c r="A507" t="s">
        <v>2314</v>
      </c>
      <c r="B507" s="2">
        <v>45306</v>
      </c>
      <c r="C507" t="s">
        <v>539</v>
      </c>
      <c r="D507" t="s">
        <v>1721</v>
      </c>
      <c r="E507" t="s">
        <v>1740</v>
      </c>
      <c r="F507">
        <v>1</v>
      </c>
      <c r="G507">
        <v>301.60000000000002</v>
      </c>
      <c r="H507">
        <v>0.27</v>
      </c>
      <c r="I507" t="s">
        <v>1807</v>
      </c>
      <c r="J507">
        <v>220.16800000000001</v>
      </c>
    </row>
    <row r="508" spans="1:10" x14ac:dyDescent="0.25">
      <c r="A508" t="s">
        <v>2315</v>
      </c>
      <c r="B508" s="2">
        <v>45772</v>
      </c>
      <c r="C508" t="s">
        <v>163</v>
      </c>
      <c r="D508" t="s">
        <v>1709</v>
      </c>
      <c r="E508" t="s">
        <v>1744</v>
      </c>
      <c r="F508">
        <v>3</v>
      </c>
      <c r="G508">
        <v>21.59</v>
      </c>
      <c r="H508">
        <v>0.16</v>
      </c>
      <c r="I508" t="s">
        <v>1812</v>
      </c>
      <c r="J508">
        <v>54.406799999999997</v>
      </c>
    </row>
    <row r="509" spans="1:10" x14ac:dyDescent="0.25">
      <c r="A509" t="s">
        <v>2316</v>
      </c>
      <c r="B509" s="2">
        <v>45346</v>
      </c>
      <c r="C509" t="s">
        <v>684</v>
      </c>
      <c r="D509" t="s">
        <v>1557</v>
      </c>
      <c r="E509" t="s">
        <v>1744</v>
      </c>
      <c r="F509">
        <v>4</v>
      </c>
      <c r="G509">
        <v>284.24</v>
      </c>
      <c r="H509">
        <v>0.09</v>
      </c>
      <c r="I509" t="s">
        <v>1807</v>
      </c>
      <c r="J509">
        <v>1034.6335999999999</v>
      </c>
    </row>
    <row r="510" spans="1:10" x14ac:dyDescent="0.25">
      <c r="A510" t="s">
        <v>2317</v>
      </c>
      <c r="B510" s="2">
        <v>45656</v>
      </c>
      <c r="C510" t="s">
        <v>1138</v>
      </c>
      <c r="D510" t="s">
        <v>1538</v>
      </c>
      <c r="E510" t="s">
        <v>1769</v>
      </c>
      <c r="F510">
        <v>1</v>
      </c>
      <c r="G510">
        <v>191.6</v>
      </c>
      <c r="H510">
        <v>0.27</v>
      </c>
      <c r="I510" t="s">
        <v>1809</v>
      </c>
      <c r="J510">
        <v>139.86799999999999</v>
      </c>
    </row>
    <row r="511" spans="1:10" x14ac:dyDescent="0.25">
      <c r="A511" t="s">
        <v>2318</v>
      </c>
      <c r="B511" s="2">
        <v>45762</v>
      </c>
      <c r="C511" t="s">
        <v>971</v>
      </c>
      <c r="D511" t="s">
        <v>1687</v>
      </c>
      <c r="E511" t="s">
        <v>1777</v>
      </c>
      <c r="F511">
        <v>2</v>
      </c>
      <c r="G511">
        <v>616.97</v>
      </c>
      <c r="H511">
        <v>0.22</v>
      </c>
      <c r="I511" t="s">
        <v>1807</v>
      </c>
      <c r="J511">
        <v>962.47320000000002</v>
      </c>
    </row>
    <row r="512" spans="1:10" x14ac:dyDescent="0.25">
      <c r="A512" t="s">
        <v>2319</v>
      </c>
      <c r="B512" s="2">
        <v>45580</v>
      </c>
      <c r="C512" t="s">
        <v>554</v>
      </c>
      <c r="D512" t="s">
        <v>1587</v>
      </c>
      <c r="E512" t="s">
        <v>1772</v>
      </c>
      <c r="F512">
        <v>3</v>
      </c>
      <c r="G512">
        <v>125.68</v>
      </c>
      <c r="H512">
        <v>0.26</v>
      </c>
      <c r="I512" t="s">
        <v>1812</v>
      </c>
      <c r="J512">
        <v>279.00959999999998</v>
      </c>
    </row>
    <row r="513" spans="1:10" x14ac:dyDescent="0.25">
      <c r="A513" t="s">
        <v>2320</v>
      </c>
      <c r="B513" s="2">
        <v>45676</v>
      </c>
      <c r="C513" t="s">
        <v>1092</v>
      </c>
      <c r="D513" t="s">
        <v>1617</v>
      </c>
      <c r="E513" t="s">
        <v>1752</v>
      </c>
      <c r="F513">
        <v>3</v>
      </c>
      <c r="G513">
        <v>307.48</v>
      </c>
      <c r="H513">
        <v>0.24</v>
      </c>
      <c r="I513" t="s">
        <v>1807</v>
      </c>
      <c r="J513">
        <v>701.0544000000001</v>
      </c>
    </row>
    <row r="514" spans="1:10" x14ac:dyDescent="0.25">
      <c r="A514" t="s">
        <v>2321</v>
      </c>
      <c r="B514" s="2">
        <v>45495</v>
      </c>
      <c r="C514" t="s">
        <v>933</v>
      </c>
      <c r="D514" t="s">
        <v>1532</v>
      </c>
      <c r="E514" t="s">
        <v>1796</v>
      </c>
      <c r="F514">
        <v>1</v>
      </c>
      <c r="G514">
        <v>505.23</v>
      </c>
      <c r="H514">
        <v>0.11</v>
      </c>
      <c r="I514" t="s">
        <v>1807</v>
      </c>
      <c r="J514">
        <v>449.65469999999999</v>
      </c>
    </row>
    <row r="515" spans="1:10" x14ac:dyDescent="0.25">
      <c r="A515" t="s">
        <v>2322</v>
      </c>
      <c r="B515" s="2">
        <v>45735</v>
      </c>
      <c r="C515" t="s">
        <v>1129</v>
      </c>
      <c r="D515" t="s">
        <v>1621</v>
      </c>
      <c r="E515" t="s">
        <v>1787</v>
      </c>
      <c r="F515">
        <v>1</v>
      </c>
      <c r="G515">
        <v>853.12</v>
      </c>
      <c r="H515">
        <v>0.19</v>
      </c>
      <c r="I515" t="s">
        <v>1812</v>
      </c>
      <c r="J515">
        <v>691.02719999999999</v>
      </c>
    </row>
    <row r="516" spans="1:10" x14ac:dyDescent="0.25">
      <c r="A516" t="s">
        <v>2323</v>
      </c>
      <c r="B516" s="2">
        <v>45312</v>
      </c>
      <c r="C516" t="s">
        <v>439</v>
      </c>
      <c r="D516" t="s">
        <v>1526</v>
      </c>
      <c r="E516" t="s">
        <v>1762</v>
      </c>
      <c r="F516">
        <v>4</v>
      </c>
      <c r="G516">
        <v>191.65</v>
      </c>
      <c r="H516">
        <v>0.19</v>
      </c>
      <c r="I516" t="s">
        <v>1809</v>
      </c>
      <c r="J516">
        <v>620.94600000000003</v>
      </c>
    </row>
    <row r="517" spans="1:10" x14ac:dyDescent="0.25">
      <c r="A517" t="s">
        <v>2324</v>
      </c>
      <c r="B517" s="2">
        <v>45286</v>
      </c>
      <c r="C517" t="s">
        <v>530</v>
      </c>
      <c r="D517" t="s">
        <v>1625</v>
      </c>
      <c r="E517" t="s">
        <v>1749</v>
      </c>
      <c r="F517">
        <v>1</v>
      </c>
      <c r="G517">
        <v>169.69</v>
      </c>
      <c r="H517">
        <v>0.22</v>
      </c>
      <c r="I517" t="s">
        <v>1807</v>
      </c>
      <c r="J517">
        <v>132.35820000000001</v>
      </c>
    </row>
    <row r="518" spans="1:10" x14ac:dyDescent="0.25">
      <c r="A518" t="s">
        <v>2325</v>
      </c>
      <c r="B518" s="2">
        <v>45372</v>
      </c>
      <c r="C518" t="s">
        <v>573</v>
      </c>
      <c r="D518" t="s">
        <v>1655</v>
      </c>
      <c r="E518" t="s">
        <v>1782</v>
      </c>
      <c r="F518">
        <v>1</v>
      </c>
      <c r="G518">
        <v>145.43</v>
      </c>
      <c r="H518">
        <v>0.08</v>
      </c>
      <c r="I518" t="s">
        <v>1807</v>
      </c>
      <c r="J518">
        <v>133.79560000000001</v>
      </c>
    </row>
    <row r="519" spans="1:10" x14ac:dyDescent="0.25">
      <c r="A519" t="s">
        <v>2326</v>
      </c>
      <c r="B519" s="2">
        <v>45633</v>
      </c>
      <c r="C519" t="s">
        <v>301</v>
      </c>
      <c r="D519" t="s">
        <v>1717</v>
      </c>
      <c r="E519" t="s">
        <v>1777</v>
      </c>
      <c r="F519">
        <v>4</v>
      </c>
      <c r="G519">
        <v>828.35</v>
      </c>
      <c r="H519">
        <v>0.17</v>
      </c>
      <c r="I519" t="s">
        <v>1807</v>
      </c>
      <c r="J519">
        <v>2750.1219999999998</v>
      </c>
    </row>
    <row r="520" spans="1:10" x14ac:dyDescent="0.25">
      <c r="A520" t="s">
        <v>2327</v>
      </c>
      <c r="B520" s="2">
        <v>45598</v>
      </c>
      <c r="C520" t="s">
        <v>1121</v>
      </c>
      <c r="D520" t="s">
        <v>1721</v>
      </c>
      <c r="E520" t="s">
        <v>1762</v>
      </c>
      <c r="F520">
        <v>3</v>
      </c>
      <c r="G520">
        <v>268.76</v>
      </c>
      <c r="H520">
        <v>0.01</v>
      </c>
      <c r="I520" t="s">
        <v>1809</v>
      </c>
      <c r="J520">
        <v>798.21719999999993</v>
      </c>
    </row>
    <row r="521" spans="1:10" x14ac:dyDescent="0.25">
      <c r="A521" t="s">
        <v>2328</v>
      </c>
      <c r="B521" s="2">
        <v>45495</v>
      </c>
      <c r="C521" t="s">
        <v>743</v>
      </c>
      <c r="D521" t="s">
        <v>1707</v>
      </c>
      <c r="E521" t="s">
        <v>1735</v>
      </c>
      <c r="F521">
        <v>4</v>
      </c>
      <c r="G521">
        <v>370.09</v>
      </c>
      <c r="H521">
        <v>0.22</v>
      </c>
      <c r="I521" t="s">
        <v>1812</v>
      </c>
      <c r="J521">
        <v>1154.6808000000001</v>
      </c>
    </row>
    <row r="522" spans="1:10" x14ac:dyDescent="0.25">
      <c r="A522" t="s">
        <v>2329</v>
      </c>
      <c r="B522" s="2">
        <v>45229</v>
      </c>
      <c r="C522" t="s">
        <v>803</v>
      </c>
      <c r="D522" t="s">
        <v>1687</v>
      </c>
      <c r="E522" t="s">
        <v>1759</v>
      </c>
      <c r="F522">
        <v>3</v>
      </c>
      <c r="G522">
        <v>679.22</v>
      </c>
      <c r="H522">
        <v>0.11</v>
      </c>
      <c r="I522" t="s">
        <v>1809</v>
      </c>
      <c r="J522">
        <v>1813.5174</v>
      </c>
    </row>
    <row r="523" spans="1:10" x14ac:dyDescent="0.25">
      <c r="A523" t="s">
        <v>2330</v>
      </c>
      <c r="B523" s="2">
        <v>45433</v>
      </c>
      <c r="C523" t="s">
        <v>1153</v>
      </c>
      <c r="D523" t="s">
        <v>1677</v>
      </c>
      <c r="E523" t="s">
        <v>1735</v>
      </c>
      <c r="F523">
        <v>3</v>
      </c>
      <c r="G523">
        <v>780.69</v>
      </c>
      <c r="H523">
        <v>0.1</v>
      </c>
      <c r="I523" t="s">
        <v>1812</v>
      </c>
      <c r="J523">
        <v>2107.8629999999998</v>
      </c>
    </row>
    <row r="524" spans="1:10" x14ac:dyDescent="0.25">
      <c r="A524" t="s">
        <v>2331</v>
      </c>
      <c r="B524" s="2">
        <v>45766</v>
      </c>
      <c r="C524" t="s">
        <v>826</v>
      </c>
      <c r="D524" t="s">
        <v>1615</v>
      </c>
      <c r="E524" t="s">
        <v>1744</v>
      </c>
      <c r="F524">
        <v>2</v>
      </c>
      <c r="G524">
        <v>42.97</v>
      </c>
      <c r="H524">
        <v>0.18</v>
      </c>
      <c r="I524" t="s">
        <v>1809</v>
      </c>
      <c r="J524">
        <v>70.470799999999997</v>
      </c>
    </row>
    <row r="525" spans="1:10" x14ac:dyDescent="0.25">
      <c r="A525" t="s">
        <v>2332</v>
      </c>
      <c r="B525" s="2">
        <v>45639</v>
      </c>
      <c r="C525" t="s">
        <v>900</v>
      </c>
      <c r="D525" t="s">
        <v>1695</v>
      </c>
      <c r="E525" t="s">
        <v>1735</v>
      </c>
      <c r="F525">
        <v>4</v>
      </c>
      <c r="G525">
        <v>854.37</v>
      </c>
      <c r="H525">
        <v>7.0000000000000007E-2</v>
      </c>
      <c r="I525" t="s">
        <v>1809</v>
      </c>
      <c r="J525">
        <v>3178.2564000000002</v>
      </c>
    </row>
    <row r="526" spans="1:10" x14ac:dyDescent="0.25">
      <c r="A526" t="s">
        <v>2333</v>
      </c>
      <c r="B526" s="2">
        <v>45774</v>
      </c>
      <c r="C526" t="s">
        <v>351</v>
      </c>
      <c r="D526" t="s">
        <v>1579</v>
      </c>
      <c r="E526" t="s">
        <v>1787</v>
      </c>
      <c r="F526">
        <v>2</v>
      </c>
      <c r="G526">
        <v>409.52</v>
      </c>
      <c r="H526">
        <v>0.06</v>
      </c>
      <c r="I526" t="s">
        <v>1812</v>
      </c>
      <c r="J526">
        <v>769.8975999999999</v>
      </c>
    </row>
    <row r="527" spans="1:10" x14ac:dyDescent="0.25">
      <c r="A527" t="s">
        <v>2334</v>
      </c>
      <c r="B527" s="2">
        <v>45569</v>
      </c>
      <c r="C527" t="s">
        <v>542</v>
      </c>
      <c r="D527" t="s">
        <v>1679</v>
      </c>
      <c r="E527" t="s">
        <v>1772</v>
      </c>
      <c r="F527">
        <v>2</v>
      </c>
      <c r="G527">
        <v>407.46</v>
      </c>
      <c r="H527">
        <v>0.21</v>
      </c>
      <c r="I527" t="s">
        <v>1807</v>
      </c>
      <c r="J527">
        <v>643.78679999999997</v>
      </c>
    </row>
    <row r="528" spans="1:10" x14ac:dyDescent="0.25">
      <c r="A528" t="s">
        <v>2335</v>
      </c>
      <c r="B528" s="2">
        <v>45856</v>
      </c>
      <c r="C528" t="s">
        <v>729</v>
      </c>
      <c r="D528" t="s">
        <v>1536</v>
      </c>
      <c r="E528" t="s">
        <v>1765</v>
      </c>
      <c r="F528">
        <v>1</v>
      </c>
      <c r="G528">
        <v>728.84</v>
      </c>
      <c r="H528">
        <v>0.28000000000000003</v>
      </c>
      <c r="I528" t="s">
        <v>1809</v>
      </c>
      <c r="J528">
        <v>524.76480000000004</v>
      </c>
    </row>
    <row r="529" spans="1:10" x14ac:dyDescent="0.25">
      <c r="A529" t="s">
        <v>2336</v>
      </c>
      <c r="B529" s="2">
        <v>45362</v>
      </c>
      <c r="C529" t="s">
        <v>1384</v>
      </c>
      <c r="D529" t="s">
        <v>1687</v>
      </c>
      <c r="E529" t="s">
        <v>1759</v>
      </c>
      <c r="F529">
        <v>4</v>
      </c>
      <c r="G529">
        <v>467.24</v>
      </c>
      <c r="H529">
        <v>0.08</v>
      </c>
      <c r="I529" t="s">
        <v>1809</v>
      </c>
      <c r="J529">
        <v>1719.4431999999999</v>
      </c>
    </row>
    <row r="530" spans="1:10" x14ac:dyDescent="0.25">
      <c r="A530" t="s">
        <v>2337</v>
      </c>
      <c r="B530" s="2">
        <v>45457</v>
      </c>
      <c r="C530" t="s">
        <v>327</v>
      </c>
      <c r="D530" t="s">
        <v>1551</v>
      </c>
      <c r="E530" t="s">
        <v>1775</v>
      </c>
      <c r="F530">
        <v>1</v>
      </c>
      <c r="G530">
        <v>57.94</v>
      </c>
      <c r="H530">
        <v>0.13</v>
      </c>
      <c r="I530" t="s">
        <v>1809</v>
      </c>
      <c r="J530">
        <v>50.407799999999988</v>
      </c>
    </row>
    <row r="531" spans="1:10" x14ac:dyDescent="0.25">
      <c r="A531" t="s">
        <v>2338</v>
      </c>
      <c r="B531" s="2">
        <v>45338</v>
      </c>
      <c r="C531" t="s">
        <v>1069</v>
      </c>
      <c r="D531" t="s">
        <v>1629</v>
      </c>
      <c r="E531" t="s">
        <v>1790</v>
      </c>
      <c r="F531">
        <v>1</v>
      </c>
      <c r="G531">
        <v>540.1</v>
      </c>
      <c r="H531">
        <v>0.22</v>
      </c>
      <c r="I531" t="s">
        <v>1807</v>
      </c>
      <c r="J531">
        <v>421.27800000000002</v>
      </c>
    </row>
    <row r="532" spans="1:10" x14ac:dyDescent="0.25">
      <c r="A532" t="s">
        <v>2339</v>
      </c>
      <c r="B532" s="2">
        <v>45552</v>
      </c>
      <c r="C532" t="s">
        <v>278</v>
      </c>
      <c r="D532" t="s">
        <v>1545</v>
      </c>
      <c r="E532" t="s">
        <v>1796</v>
      </c>
      <c r="F532">
        <v>4</v>
      </c>
      <c r="G532">
        <v>816.28</v>
      </c>
      <c r="H532">
        <v>0.15</v>
      </c>
      <c r="I532" t="s">
        <v>1812</v>
      </c>
      <c r="J532">
        <v>2775.3519999999999</v>
      </c>
    </row>
    <row r="533" spans="1:10" x14ac:dyDescent="0.25">
      <c r="A533" t="s">
        <v>2340</v>
      </c>
      <c r="B533" s="2">
        <v>45895</v>
      </c>
      <c r="C533" t="s">
        <v>583</v>
      </c>
      <c r="D533" t="s">
        <v>1615</v>
      </c>
      <c r="E533" t="s">
        <v>1765</v>
      </c>
      <c r="F533">
        <v>4</v>
      </c>
      <c r="G533">
        <v>727.49</v>
      </c>
      <c r="H533">
        <v>0.11</v>
      </c>
      <c r="I533" t="s">
        <v>1807</v>
      </c>
      <c r="J533">
        <v>2589.8643999999999</v>
      </c>
    </row>
    <row r="534" spans="1:10" x14ac:dyDescent="0.25">
      <c r="A534" t="s">
        <v>2341</v>
      </c>
      <c r="B534" s="2">
        <v>45447</v>
      </c>
      <c r="C534" t="s">
        <v>562</v>
      </c>
      <c r="D534" t="s">
        <v>1703</v>
      </c>
      <c r="E534" t="s">
        <v>1780</v>
      </c>
      <c r="F534">
        <v>4</v>
      </c>
      <c r="G534">
        <v>817.92</v>
      </c>
      <c r="H534">
        <v>0.21</v>
      </c>
      <c r="I534" t="s">
        <v>1807</v>
      </c>
      <c r="J534">
        <v>2584.6271999999999</v>
      </c>
    </row>
    <row r="535" spans="1:10" x14ac:dyDescent="0.25">
      <c r="A535" t="s">
        <v>2342</v>
      </c>
      <c r="B535" s="2">
        <v>45578</v>
      </c>
      <c r="C535" t="s">
        <v>1012</v>
      </c>
      <c r="D535" t="s">
        <v>1607</v>
      </c>
      <c r="E535" t="s">
        <v>1762</v>
      </c>
      <c r="F535">
        <v>2</v>
      </c>
      <c r="G535">
        <v>358.45</v>
      </c>
      <c r="H535">
        <v>7.0000000000000007E-2</v>
      </c>
      <c r="I535" t="s">
        <v>1812</v>
      </c>
      <c r="J535">
        <v>666.71699999999998</v>
      </c>
    </row>
    <row r="536" spans="1:10" x14ac:dyDescent="0.25">
      <c r="A536" t="s">
        <v>2343</v>
      </c>
      <c r="B536" s="2">
        <v>45697</v>
      </c>
      <c r="C536" t="s">
        <v>651</v>
      </c>
      <c r="D536" t="s">
        <v>1705</v>
      </c>
      <c r="E536" t="s">
        <v>1769</v>
      </c>
      <c r="F536">
        <v>1</v>
      </c>
      <c r="G536">
        <v>972.06</v>
      </c>
      <c r="H536">
        <v>0.3</v>
      </c>
      <c r="I536" t="s">
        <v>1812</v>
      </c>
      <c r="J536">
        <v>680.44199999999989</v>
      </c>
    </row>
    <row r="537" spans="1:10" x14ac:dyDescent="0.25">
      <c r="A537" t="s">
        <v>2344</v>
      </c>
      <c r="B537" s="2">
        <v>45281</v>
      </c>
      <c r="C537" t="s">
        <v>130</v>
      </c>
      <c r="D537" t="s">
        <v>1563</v>
      </c>
      <c r="E537" t="s">
        <v>1735</v>
      </c>
      <c r="F537">
        <v>1</v>
      </c>
      <c r="G537">
        <v>791.36</v>
      </c>
      <c r="H537">
        <v>0.06</v>
      </c>
      <c r="I537" t="s">
        <v>1809</v>
      </c>
      <c r="J537">
        <v>743.87839999999994</v>
      </c>
    </row>
    <row r="538" spans="1:10" x14ac:dyDescent="0.25">
      <c r="A538" t="s">
        <v>2345</v>
      </c>
      <c r="B538" s="2">
        <v>45855</v>
      </c>
      <c r="C538" t="s">
        <v>980</v>
      </c>
      <c r="D538" t="s">
        <v>1659</v>
      </c>
      <c r="E538" t="s">
        <v>1756</v>
      </c>
      <c r="F538">
        <v>4</v>
      </c>
      <c r="G538">
        <v>839.65</v>
      </c>
      <c r="H538">
        <v>0.26</v>
      </c>
      <c r="I538" t="s">
        <v>1812</v>
      </c>
      <c r="J538">
        <v>2485.364</v>
      </c>
    </row>
    <row r="539" spans="1:10" x14ac:dyDescent="0.25">
      <c r="A539" t="s">
        <v>2346</v>
      </c>
      <c r="B539" s="2">
        <v>45793</v>
      </c>
      <c r="C539" t="s">
        <v>808</v>
      </c>
      <c r="D539" t="s">
        <v>1675</v>
      </c>
      <c r="E539" t="s">
        <v>1744</v>
      </c>
      <c r="F539">
        <v>2</v>
      </c>
      <c r="G539">
        <v>245.52</v>
      </c>
      <c r="H539">
        <v>0.11</v>
      </c>
      <c r="I539" t="s">
        <v>1812</v>
      </c>
      <c r="J539">
        <v>437.0256</v>
      </c>
    </row>
    <row r="540" spans="1:10" x14ac:dyDescent="0.25">
      <c r="A540" t="s">
        <v>2347</v>
      </c>
      <c r="B540" s="2">
        <v>45881</v>
      </c>
      <c r="C540" t="s">
        <v>1198</v>
      </c>
      <c r="D540" t="s">
        <v>1695</v>
      </c>
      <c r="E540" t="s">
        <v>1765</v>
      </c>
      <c r="F540">
        <v>3</v>
      </c>
      <c r="G540">
        <v>787.91</v>
      </c>
      <c r="H540">
        <v>0.06</v>
      </c>
      <c r="I540" t="s">
        <v>1809</v>
      </c>
      <c r="J540">
        <v>2221.9061999999999</v>
      </c>
    </row>
    <row r="541" spans="1:10" x14ac:dyDescent="0.25">
      <c r="A541" t="s">
        <v>2348</v>
      </c>
      <c r="B541" s="2">
        <v>45890</v>
      </c>
      <c r="C541" t="s">
        <v>199</v>
      </c>
      <c r="D541" t="s">
        <v>1681</v>
      </c>
      <c r="E541" t="s">
        <v>1752</v>
      </c>
      <c r="F541">
        <v>2</v>
      </c>
      <c r="G541">
        <v>709.17</v>
      </c>
      <c r="H541">
        <v>0.22</v>
      </c>
      <c r="I541" t="s">
        <v>1807</v>
      </c>
      <c r="J541">
        <v>1106.3052</v>
      </c>
    </row>
    <row r="542" spans="1:10" x14ac:dyDescent="0.25">
      <c r="A542" t="s">
        <v>2349</v>
      </c>
      <c r="B542" s="2">
        <v>45251</v>
      </c>
      <c r="C542" t="s">
        <v>749</v>
      </c>
      <c r="D542" t="s">
        <v>1713</v>
      </c>
      <c r="E542" t="s">
        <v>1762</v>
      </c>
      <c r="F542">
        <v>2</v>
      </c>
      <c r="G542">
        <v>533.91999999999996</v>
      </c>
      <c r="H542">
        <v>0.13</v>
      </c>
      <c r="I542" t="s">
        <v>1807</v>
      </c>
      <c r="J542">
        <v>929.02079999999989</v>
      </c>
    </row>
    <row r="543" spans="1:10" x14ac:dyDescent="0.25">
      <c r="A543" t="s">
        <v>2350</v>
      </c>
      <c r="B543" s="2">
        <v>45695</v>
      </c>
      <c r="C543" t="s">
        <v>1496</v>
      </c>
      <c r="D543" t="s">
        <v>1615</v>
      </c>
      <c r="E543" t="s">
        <v>1735</v>
      </c>
      <c r="F543">
        <v>1</v>
      </c>
      <c r="G543">
        <v>878.84</v>
      </c>
      <c r="H543">
        <v>0.28000000000000003</v>
      </c>
      <c r="I543" t="s">
        <v>1812</v>
      </c>
      <c r="J543">
        <v>632.76480000000004</v>
      </c>
    </row>
    <row r="544" spans="1:10" x14ac:dyDescent="0.25">
      <c r="A544" t="s">
        <v>2351</v>
      </c>
      <c r="B544" s="2">
        <v>45287</v>
      </c>
      <c r="C544" t="s">
        <v>660</v>
      </c>
      <c r="D544" t="s">
        <v>1619</v>
      </c>
      <c r="E544" t="s">
        <v>1787</v>
      </c>
      <c r="F544">
        <v>1</v>
      </c>
      <c r="G544">
        <v>442.36</v>
      </c>
      <c r="H544">
        <v>0.14000000000000001</v>
      </c>
      <c r="I544" t="s">
        <v>1807</v>
      </c>
      <c r="J544">
        <v>380.42959999999999</v>
      </c>
    </row>
    <row r="545" spans="1:10" x14ac:dyDescent="0.25">
      <c r="A545" t="s">
        <v>2352</v>
      </c>
      <c r="B545" s="2">
        <v>45711</v>
      </c>
      <c r="C545" t="s">
        <v>1036</v>
      </c>
      <c r="D545" t="s">
        <v>1601</v>
      </c>
      <c r="E545" t="s">
        <v>1759</v>
      </c>
      <c r="F545">
        <v>1</v>
      </c>
      <c r="G545">
        <v>763.34</v>
      </c>
      <c r="H545">
        <v>0.11</v>
      </c>
      <c r="I545" t="s">
        <v>1812</v>
      </c>
      <c r="J545">
        <v>679.37260000000003</v>
      </c>
    </row>
    <row r="546" spans="1:10" x14ac:dyDescent="0.25">
      <c r="A546" t="s">
        <v>2353</v>
      </c>
      <c r="B546" s="2">
        <v>45842</v>
      </c>
      <c r="C546" t="s">
        <v>548</v>
      </c>
      <c r="D546" t="s">
        <v>1649</v>
      </c>
      <c r="E546" t="s">
        <v>1793</v>
      </c>
      <c r="F546">
        <v>3</v>
      </c>
      <c r="G546">
        <v>178.22</v>
      </c>
      <c r="H546">
        <v>0.15</v>
      </c>
      <c r="I546" t="s">
        <v>1812</v>
      </c>
      <c r="J546">
        <v>454.46100000000001</v>
      </c>
    </row>
    <row r="547" spans="1:10" x14ac:dyDescent="0.25">
      <c r="A547" t="s">
        <v>2354</v>
      </c>
      <c r="B547" s="2">
        <v>45255</v>
      </c>
      <c r="C547" t="s">
        <v>361</v>
      </c>
      <c r="D547" t="s">
        <v>1583</v>
      </c>
      <c r="E547" t="s">
        <v>1740</v>
      </c>
      <c r="F547">
        <v>4</v>
      </c>
      <c r="G547">
        <v>90.32</v>
      </c>
      <c r="H547">
        <v>0.08</v>
      </c>
      <c r="I547" t="s">
        <v>1809</v>
      </c>
      <c r="J547">
        <v>332.37759999999997</v>
      </c>
    </row>
    <row r="548" spans="1:10" x14ac:dyDescent="0.25">
      <c r="A548" t="s">
        <v>2355</v>
      </c>
      <c r="B548" s="2">
        <v>45695</v>
      </c>
      <c r="C548" t="s">
        <v>1168</v>
      </c>
      <c r="D548" t="s">
        <v>1551</v>
      </c>
      <c r="E548" t="s">
        <v>1759</v>
      </c>
      <c r="F548">
        <v>3</v>
      </c>
      <c r="G548">
        <v>370.93</v>
      </c>
      <c r="H548">
        <v>0</v>
      </c>
      <c r="I548" t="s">
        <v>1807</v>
      </c>
      <c r="J548">
        <v>1112.79</v>
      </c>
    </row>
    <row r="549" spans="1:10" x14ac:dyDescent="0.25">
      <c r="A549" t="s">
        <v>2356</v>
      </c>
      <c r="B549" s="2">
        <v>45281</v>
      </c>
      <c r="C549" t="s">
        <v>176</v>
      </c>
      <c r="D549" t="s">
        <v>1577</v>
      </c>
      <c r="E549" t="s">
        <v>1784</v>
      </c>
      <c r="F549">
        <v>1</v>
      </c>
      <c r="G549">
        <v>352.43</v>
      </c>
      <c r="H549">
        <v>0.14000000000000001</v>
      </c>
      <c r="I549" t="s">
        <v>1809</v>
      </c>
      <c r="J549">
        <v>303.08980000000003</v>
      </c>
    </row>
    <row r="550" spans="1:10" x14ac:dyDescent="0.25">
      <c r="A550" t="s">
        <v>2357</v>
      </c>
      <c r="B550" s="2">
        <v>45295</v>
      </c>
      <c r="C550" t="s">
        <v>420</v>
      </c>
      <c r="D550" t="s">
        <v>1555</v>
      </c>
      <c r="E550" t="s">
        <v>1784</v>
      </c>
      <c r="F550">
        <v>2</v>
      </c>
      <c r="G550">
        <v>562.97</v>
      </c>
      <c r="H550">
        <v>0.2</v>
      </c>
      <c r="I550" t="s">
        <v>1807</v>
      </c>
      <c r="J550">
        <v>900.75200000000007</v>
      </c>
    </row>
    <row r="551" spans="1:10" x14ac:dyDescent="0.25">
      <c r="A551" t="s">
        <v>2358</v>
      </c>
      <c r="B551" s="2">
        <v>45260</v>
      </c>
      <c r="C551" t="s">
        <v>521</v>
      </c>
      <c r="D551" t="s">
        <v>1641</v>
      </c>
      <c r="E551" t="s">
        <v>1762</v>
      </c>
      <c r="F551">
        <v>1</v>
      </c>
      <c r="G551">
        <v>522.85</v>
      </c>
      <c r="H551">
        <v>0.12</v>
      </c>
      <c r="I551" t="s">
        <v>1809</v>
      </c>
      <c r="J551">
        <v>460.108</v>
      </c>
    </row>
    <row r="552" spans="1:10" x14ac:dyDescent="0.25">
      <c r="A552" t="s">
        <v>2359</v>
      </c>
      <c r="B552" s="2">
        <v>45851</v>
      </c>
      <c r="C552" t="s">
        <v>1083</v>
      </c>
      <c r="D552" t="s">
        <v>1573</v>
      </c>
      <c r="E552" t="s">
        <v>1787</v>
      </c>
      <c r="F552">
        <v>4</v>
      </c>
      <c r="G552">
        <v>714.89</v>
      </c>
      <c r="H552">
        <v>0.15</v>
      </c>
      <c r="I552" t="s">
        <v>1807</v>
      </c>
      <c r="J552">
        <v>2430.6260000000002</v>
      </c>
    </row>
    <row r="553" spans="1:10" x14ac:dyDescent="0.25">
      <c r="A553" t="s">
        <v>2360</v>
      </c>
      <c r="B553" s="2">
        <v>45222</v>
      </c>
      <c r="C553" t="s">
        <v>610</v>
      </c>
      <c r="D553" t="s">
        <v>1617</v>
      </c>
      <c r="E553" t="s">
        <v>1744</v>
      </c>
      <c r="F553">
        <v>3</v>
      </c>
      <c r="G553">
        <v>137.77000000000001</v>
      </c>
      <c r="H553">
        <v>0.26</v>
      </c>
      <c r="I553" t="s">
        <v>1809</v>
      </c>
      <c r="J553">
        <v>305.84940000000012</v>
      </c>
    </row>
    <row r="554" spans="1:10" x14ac:dyDescent="0.25">
      <c r="A554" t="s">
        <v>2361</v>
      </c>
      <c r="B554" s="2">
        <v>45940</v>
      </c>
      <c r="C554" t="s">
        <v>114</v>
      </c>
      <c r="D554" t="s">
        <v>1715</v>
      </c>
      <c r="E554" t="s">
        <v>1775</v>
      </c>
      <c r="F554">
        <v>3</v>
      </c>
      <c r="G554">
        <v>862.18</v>
      </c>
      <c r="H554">
        <v>0.22</v>
      </c>
      <c r="I554" t="s">
        <v>1809</v>
      </c>
      <c r="J554">
        <v>2017.5011999999999</v>
      </c>
    </row>
    <row r="555" spans="1:10" x14ac:dyDescent="0.25">
      <c r="A555" t="s">
        <v>2362</v>
      </c>
      <c r="B555" s="2">
        <v>45822</v>
      </c>
      <c r="C555" t="s">
        <v>211</v>
      </c>
      <c r="D555" t="s">
        <v>1607</v>
      </c>
      <c r="E555" t="s">
        <v>1782</v>
      </c>
      <c r="F555">
        <v>2</v>
      </c>
      <c r="G555">
        <v>833.64</v>
      </c>
      <c r="H555">
        <v>0.24</v>
      </c>
      <c r="I555" t="s">
        <v>1809</v>
      </c>
      <c r="J555">
        <v>1267.1328000000001</v>
      </c>
    </row>
    <row r="556" spans="1:10" x14ac:dyDescent="0.25">
      <c r="A556" t="s">
        <v>2363</v>
      </c>
      <c r="B556" s="2">
        <v>45752</v>
      </c>
      <c r="C556" t="s">
        <v>853</v>
      </c>
      <c r="D556" t="s">
        <v>1569</v>
      </c>
      <c r="E556" t="s">
        <v>1784</v>
      </c>
      <c r="F556">
        <v>3</v>
      </c>
      <c r="G556">
        <v>543.22</v>
      </c>
      <c r="H556">
        <v>0.05</v>
      </c>
      <c r="I556" t="s">
        <v>1812</v>
      </c>
      <c r="J556">
        <v>1548.1769999999999</v>
      </c>
    </row>
    <row r="557" spans="1:10" x14ac:dyDescent="0.25">
      <c r="A557" t="s">
        <v>2364</v>
      </c>
      <c r="B557" s="2">
        <v>45677</v>
      </c>
      <c r="C557" t="s">
        <v>876</v>
      </c>
      <c r="D557" t="s">
        <v>1707</v>
      </c>
      <c r="E557" t="s">
        <v>1744</v>
      </c>
      <c r="F557">
        <v>3</v>
      </c>
      <c r="G557">
        <v>691.02</v>
      </c>
      <c r="H557">
        <v>0.12</v>
      </c>
      <c r="I557" t="s">
        <v>1812</v>
      </c>
      <c r="J557">
        <v>1824.2927999999999</v>
      </c>
    </row>
    <row r="558" spans="1:10" x14ac:dyDescent="0.25">
      <c r="A558" t="s">
        <v>2365</v>
      </c>
      <c r="B558" s="2">
        <v>45253</v>
      </c>
      <c r="C558" t="s">
        <v>310</v>
      </c>
      <c r="D558" t="s">
        <v>1703</v>
      </c>
      <c r="E558" t="s">
        <v>1790</v>
      </c>
      <c r="F558">
        <v>4</v>
      </c>
      <c r="G558">
        <v>338.73</v>
      </c>
      <c r="H558">
        <v>0.18</v>
      </c>
      <c r="I558" t="s">
        <v>1807</v>
      </c>
      <c r="J558">
        <v>1111.0344</v>
      </c>
    </row>
    <row r="559" spans="1:10" x14ac:dyDescent="0.25">
      <c r="A559" t="s">
        <v>2366</v>
      </c>
      <c r="B559" s="2">
        <v>45389</v>
      </c>
      <c r="C559" t="s">
        <v>227</v>
      </c>
      <c r="D559" t="s">
        <v>1699</v>
      </c>
      <c r="E559" t="s">
        <v>1787</v>
      </c>
      <c r="F559">
        <v>3</v>
      </c>
      <c r="G559">
        <v>366.08</v>
      </c>
      <c r="H559">
        <v>0.05</v>
      </c>
      <c r="I559" t="s">
        <v>1807</v>
      </c>
      <c r="J559">
        <v>1043.328</v>
      </c>
    </row>
    <row r="560" spans="1:10" x14ac:dyDescent="0.25">
      <c r="A560" t="s">
        <v>2367</v>
      </c>
      <c r="B560" s="2">
        <v>45840</v>
      </c>
      <c r="C560" t="s">
        <v>367</v>
      </c>
      <c r="D560" t="s">
        <v>1557</v>
      </c>
      <c r="E560" t="s">
        <v>1780</v>
      </c>
      <c r="F560">
        <v>4</v>
      </c>
      <c r="G560">
        <v>539.48</v>
      </c>
      <c r="H560">
        <v>0.28000000000000003</v>
      </c>
      <c r="I560" t="s">
        <v>1812</v>
      </c>
      <c r="J560">
        <v>1553.7023999999999</v>
      </c>
    </row>
    <row r="561" spans="1:10" x14ac:dyDescent="0.25">
      <c r="A561" t="s">
        <v>2368</v>
      </c>
      <c r="B561" s="2">
        <v>45256</v>
      </c>
      <c r="C561" t="s">
        <v>1201</v>
      </c>
      <c r="D561" t="s">
        <v>1713</v>
      </c>
      <c r="E561" t="s">
        <v>1787</v>
      </c>
      <c r="F561">
        <v>1</v>
      </c>
      <c r="G561">
        <v>499.59</v>
      </c>
      <c r="H561">
        <v>0.03</v>
      </c>
      <c r="I561" t="s">
        <v>1812</v>
      </c>
      <c r="J561">
        <v>484.60230000000001</v>
      </c>
    </row>
    <row r="562" spans="1:10" x14ac:dyDescent="0.25">
      <c r="A562" t="s">
        <v>2369</v>
      </c>
      <c r="B562" s="2">
        <v>45326</v>
      </c>
      <c r="C562" t="s">
        <v>613</v>
      </c>
      <c r="D562" t="s">
        <v>1591</v>
      </c>
      <c r="E562" t="s">
        <v>1765</v>
      </c>
      <c r="F562">
        <v>3</v>
      </c>
      <c r="G562">
        <v>330.04</v>
      </c>
      <c r="H562">
        <v>0.2</v>
      </c>
      <c r="I562" t="s">
        <v>1807</v>
      </c>
      <c r="J562">
        <v>792.09600000000012</v>
      </c>
    </row>
    <row r="563" spans="1:10" x14ac:dyDescent="0.25">
      <c r="A563" t="s">
        <v>2370</v>
      </c>
      <c r="B563" s="2">
        <v>45459</v>
      </c>
      <c r="C563" t="s">
        <v>595</v>
      </c>
      <c r="D563" t="s">
        <v>1553</v>
      </c>
      <c r="E563" t="s">
        <v>1790</v>
      </c>
      <c r="F563">
        <v>2</v>
      </c>
      <c r="G563">
        <v>813.01</v>
      </c>
      <c r="H563">
        <v>0.06</v>
      </c>
      <c r="I563" t="s">
        <v>1809</v>
      </c>
      <c r="J563">
        <v>1528.4588000000001</v>
      </c>
    </row>
    <row r="564" spans="1:10" x14ac:dyDescent="0.25">
      <c r="A564" t="s">
        <v>2371</v>
      </c>
      <c r="B564" s="2">
        <v>45715</v>
      </c>
      <c r="C564" t="s">
        <v>110</v>
      </c>
      <c r="D564" t="s">
        <v>1529</v>
      </c>
      <c r="E564" t="s">
        <v>1744</v>
      </c>
      <c r="F564">
        <v>4</v>
      </c>
      <c r="G564">
        <v>204.8</v>
      </c>
      <c r="H564">
        <v>0.03</v>
      </c>
      <c r="I564" t="s">
        <v>1809</v>
      </c>
      <c r="J564">
        <v>794.62400000000002</v>
      </c>
    </row>
    <row r="565" spans="1:10" x14ac:dyDescent="0.25">
      <c r="A565" t="s">
        <v>2372</v>
      </c>
      <c r="B565" s="2">
        <v>45223</v>
      </c>
      <c r="C565" t="s">
        <v>55</v>
      </c>
      <c r="D565" t="s">
        <v>1534</v>
      </c>
      <c r="E565" t="s">
        <v>1749</v>
      </c>
      <c r="F565">
        <v>3</v>
      </c>
      <c r="G565">
        <v>728.32</v>
      </c>
      <c r="H565">
        <v>0.01</v>
      </c>
      <c r="I565" t="s">
        <v>1807</v>
      </c>
      <c r="J565">
        <v>2163.1104</v>
      </c>
    </row>
    <row r="566" spans="1:10" x14ac:dyDescent="0.25">
      <c r="A566" t="s">
        <v>2373</v>
      </c>
      <c r="B566" s="2">
        <v>45507</v>
      </c>
      <c r="C566" t="s">
        <v>1381</v>
      </c>
      <c r="D566" t="s">
        <v>1649</v>
      </c>
      <c r="E566" t="s">
        <v>1762</v>
      </c>
      <c r="F566">
        <v>3</v>
      </c>
      <c r="G566">
        <v>836.4</v>
      </c>
      <c r="H566">
        <v>0</v>
      </c>
      <c r="I566" t="s">
        <v>1807</v>
      </c>
      <c r="J566">
        <v>2509.1999999999998</v>
      </c>
    </row>
    <row r="567" spans="1:10" x14ac:dyDescent="0.25">
      <c r="A567" t="s">
        <v>2374</v>
      </c>
      <c r="B567" s="2">
        <v>45843</v>
      </c>
      <c r="C567" t="s">
        <v>497</v>
      </c>
      <c r="D567" t="s">
        <v>1711</v>
      </c>
      <c r="E567" t="s">
        <v>1777</v>
      </c>
      <c r="F567">
        <v>1</v>
      </c>
      <c r="G567">
        <v>780.16</v>
      </c>
      <c r="H567">
        <v>0.02</v>
      </c>
      <c r="I567" t="s">
        <v>1812</v>
      </c>
      <c r="J567">
        <v>764.55679999999995</v>
      </c>
    </row>
    <row r="568" spans="1:10" x14ac:dyDescent="0.25">
      <c r="A568" t="s">
        <v>2375</v>
      </c>
      <c r="B568" s="2">
        <v>45804</v>
      </c>
      <c r="C568" t="s">
        <v>1433</v>
      </c>
      <c r="D568" t="s">
        <v>1623</v>
      </c>
      <c r="E568" t="s">
        <v>1780</v>
      </c>
      <c r="F568">
        <v>4</v>
      </c>
      <c r="G568">
        <v>354.12</v>
      </c>
      <c r="H568">
        <v>0.06</v>
      </c>
      <c r="I568" t="s">
        <v>1809</v>
      </c>
      <c r="J568">
        <v>1331.4911999999999</v>
      </c>
    </row>
    <row r="569" spans="1:10" x14ac:dyDescent="0.25">
      <c r="A569" t="s">
        <v>2376</v>
      </c>
      <c r="B569" s="2">
        <v>45602</v>
      </c>
      <c r="C569" t="s">
        <v>1381</v>
      </c>
      <c r="D569" t="s">
        <v>1657</v>
      </c>
      <c r="E569" t="s">
        <v>1744</v>
      </c>
      <c r="F569">
        <v>4</v>
      </c>
      <c r="G569">
        <v>282.48</v>
      </c>
      <c r="H569">
        <v>0.11</v>
      </c>
      <c r="I569" t="s">
        <v>1809</v>
      </c>
      <c r="J569">
        <v>1005.6288</v>
      </c>
    </row>
    <row r="570" spans="1:10" x14ac:dyDescent="0.25">
      <c r="A570" t="s">
        <v>2377</v>
      </c>
      <c r="B570" s="2">
        <v>45446</v>
      </c>
      <c r="C570" t="s">
        <v>1021</v>
      </c>
      <c r="D570" t="s">
        <v>1571</v>
      </c>
      <c r="E570" t="s">
        <v>1759</v>
      </c>
      <c r="F570">
        <v>2</v>
      </c>
      <c r="G570">
        <v>740.68</v>
      </c>
      <c r="H570">
        <v>0.02</v>
      </c>
      <c r="I570" t="s">
        <v>1809</v>
      </c>
      <c r="J570">
        <v>1451.7328</v>
      </c>
    </row>
    <row r="571" spans="1:10" x14ac:dyDescent="0.25">
      <c r="A571" t="s">
        <v>2378</v>
      </c>
      <c r="B571" s="2">
        <v>45384</v>
      </c>
      <c r="C571" t="s">
        <v>367</v>
      </c>
      <c r="D571" t="s">
        <v>1643</v>
      </c>
      <c r="E571" t="s">
        <v>1769</v>
      </c>
      <c r="F571">
        <v>3</v>
      </c>
      <c r="G571">
        <v>600.58000000000004</v>
      </c>
      <c r="H571">
        <v>0.28999999999999998</v>
      </c>
      <c r="I571" t="s">
        <v>1812</v>
      </c>
      <c r="J571">
        <v>1279.2354</v>
      </c>
    </row>
    <row r="572" spans="1:10" x14ac:dyDescent="0.25">
      <c r="A572" t="s">
        <v>2379</v>
      </c>
      <c r="B572" s="2">
        <v>45348</v>
      </c>
      <c r="C572" t="s">
        <v>1406</v>
      </c>
      <c r="D572" t="s">
        <v>1661</v>
      </c>
      <c r="E572" t="s">
        <v>1749</v>
      </c>
      <c r="F572">
        <v>3</v>
      </c>
      <c r="G572">
        <v>345.58</v>
      </c>
      <c r="H572">
        <v>0.22</v>
      </c>
      <c r="I572" t="s">
        <v>1807</v>
      </c>
      <c r="J572">
        <v>808.65719999999999</v>
      </c>
    </row>
    <row r="573" spans="1:10" x14ac:dyDescent="0.25">
      <c r="A573" t="s">
        <v>2380</v>
      </c>
      <c r="B573" s="2">
        <v>45688</v>
      </c>
      <c r="C573" t="s">
        <v>894</v>
      </c>
      <c r="D573" t="s">
        <v>1567</v>
      </c>
      <c r="E573" t="s">
        <v>1775</v>
      </c>
      <c r="F573">
        <v>1</v>
      </c>
      <c r="G573">
        <v>974.52</v>
      </c>
      <c r="H573">
        <v>0.01</v>
      </c>
      <c r="I573" t="s">
        <v>1809</v>
      </c>
      <c r="J573">
        <v>964.77480000000003</v>
      </c>
    </row>
    <row r="574" spans="1:10" x14ac:dyDescent="0.25">
      <c r="A574" t="s">
        <v>2381</v>
      </c>
      <c r="B574" s="2">
        <v>45249</v>
      </c>
      <c r="C574" t="s">
        <v>156</v>
      </c>
      <c r="D574" t="s">
        <v>1565</v>
      </c>
      <c r="E574" t="s">
        <v>1740</v>
      </c>
      <c r="F574">
        <v>3</v>
      </c>
      <c r="G574">
        <v>282.33</v>
      </c>
      <c r="H574">
        <v>7.0000000000000007E-2</v>
      </c>
      <c r="I574" t="s">
        <v>1807</v>
      </c>
      <c r="J574">
        <v>787.70069999999998</v>
      </c>
    </row>
    <row r="575" spans="1:10" x14ac:dyDescent="0.25">
      <c r="A575" t="s">
        <v>2382</v>
      </c>
      <c r="B575" s="2">
        <v>45726</v>
      </c>
      <c r="C575" t="s">
        <v>1180</v>
      </c>
      <c r="D575" t="s">
        <v>1683</v>
      </c>
      <c r="E575" t="s">
        <v>1796</v>
      </c>
      <c r="F575">
        <v>4</v>
      </c>
      <c r="G575">
        <v>158.46</v>
      </c>
      <c r="H575">
        <v>0.09</v>
      </c>
      <c r="I575" t="s">
        <v>1809</v>
      </c>
      <c r="J575">
        <v>576.7944</v>
      </c>
    </row>
    <row r="576" spans="1:10" x14ac:dyDescent="0.25">
      <c r="A576" t="s">
        <v>2383</v>
      </c>
      <c r="B576" s="2">
        <v>45283</v>
      </c>
      <c r="C576" t="s">
        <v>1066</v>
      </c>
      <c r="D576" t="s">
        <v>1641</v>
      </c>
      <c r="E576" t="s">
        <v>1762</v>
      </c>
      <c r="F576">
        <v>2</v>
      </c>
      <c r="G576">
        <v>778.56</v>
      </c>
      <c r="H576">
        <v>0.11</v>
      </c>
      <c r="I576" t="s">
        <v>1812</v>
      </c>
      <c r="J576">
        <v>1385.8368</v>
      </c>
    </row>
    <row r="577" spans="1:10" x14ac:dyDescent="0.25">
      <c r="A577" t="s">
        <v>2384</v>
      </c>
      <c r="B577" s="2">
        <v>45353</v>
      </c>
      <c r="C577" t="s">
        <v>755</v>
      </c>
      <c r="D577" t="s">
        <v>1631</v>
      </c>
      <c r="E577" t="s">
        <v>1796</v>
      </c>
      <c r="F577">
        <v>4</v>
      </c>
      <c r="G577">
        <v>280.16000000000003</v>
      </c>
      <c r="H577">
        <v>0.18</v>
      </c>
      <c r="I577" t="s">
        <v>1812</v>
      </c>
      <c r="J577">
        <v>918.92480000000012</v>
      </c>
    </row>
    <row r="578" spans="1:10" x14ac:dyDescent="0.25">
      <c r="A578" t="s">
        <v>2385</v>
      </c>
      <c r="B578" s="2">
        <v>45592</v>
      </c>
      <c r="C578" t="s">
        <v>903</v>
      </c>
      <c r="D578" t="s">
        <v>1673</v>
      </c>
      <c r="E578" t="s">
        <v>1780</v>
      </c>
      <c r="F578">
        <v>2</v>
      </c>
      <c r="G578">
        <v>649.54999999999995</v>
      </c>
      <c r="H578">
        <v>0.28999999999999998</v>
      </c>
      <c r="I578" t="s">
        <v>1809</v>
      </c>
      <c r="J578">
        <v>922.36099999999988</v>
      </c>
    </row>
    <row r="579" spans="1:10" x14ac:dyDescent="0.25">
      <c r="A579" t="s">
        <v>2386</v>
      </c>
      <c r="B579" s="2">
        <v>45360</v>
      </c>
      <c r="C579" t="s">
        <v>40</v>
      </c>
      <c r="D579" t="s">
        <v>1707</v>
      </c>
      <c r="E579" t="s">
        <v>1744</v>
      </c>
      <c r="F579">
        <v>2</v>
      </c>
      <c r="G579">
        <v>994.32</v>
      </c>
      <c r="H579">
        <v>0.27</v>
      </c>
      <c r="I579" t="s">
        <v>1809</v>
      </c>
      <c r="J579">
        <v>1451.7072000000001</v>
      </c>
    </row>
    <row r="580" spans="1:10" x14ac:dyDescent="0.25">
      <c r="A580" t="s">
        <v>2387</v>
      </c>
      <c r="B580" s="2">
        <v>45649</v>
      </c>
      <c r="C580" t="s">
        <v>716</v>
      </c>
      <c r="D580" t="s">
        <v>1693</v>
      </c>
      <c r="E580" t="s">
        <v>1777</v>
      </c>
      <c r="F580">
        <v>1</v>
      </c>
      <c r="G580">
        <v>64.94</v>
      </c>
      <c r="H580">
        <v>0.21</v>
      </c>
      <c r="I580" t="s">
        <v>1809</v>
      </c>
      <c r="J580">
        <v>51.302599999999998</v>
      </c>
    </row>
    <row r="581" spans="1:10" x14ac:dyDescent="0.25">
      <c r="A581" t="s">
        <v>2388</v>
      </c>
      <c r="B581" s="2">
        <v>45709</v>
      </c>
      <c r="C581" t="s">
        <v>459</v>
      </c>
      <c r="D581" t="s">
        <v>1609</v>
      </c>
      <c r="E581" t="s">
        <v>1762</v>
      </c>
      <c r="F581">
        <v>2</v>
      </c>
      <c r="G581">
        <v>507.66</v>
      </c>
      <c r="H581">
        <v>0</v>
      </c>
      <c r="I581" t="s">
        <v>1812</v>
      </c>
      <c r="J581">
        <v>1015.32</v>
      </c>
    </row>
    <row r="582" spans="1:10" x14ac:dyDescent="0.25">
      <c r="A582" t="s">
        <v>2389</v>
      </c>
      <c r="B582" s="2">
        <v>45273</v>
      </c>
      <c r="C582" t="s">
        <v>770</v>
      </c>
      <c r="D582" t="s">
        <v>1693</v>
      </c>
      <c r="E582" t="s">
        <v>1752</v>
      </c>
      <c r="F582">
        <v>4</v>
      </c>
      <c r="G582">
        <v>968.27</v>
      </c>
      <c r="H582">
        <v>0.03</v>
      </c>
      <c r="I582" t="s">
        <v>1809</v>
      </c>
      <c r="J582">
        <v>3756.8876</v>
      </c>
    </row>
    <row r="583" spans="1:10" x14ac:dyDescent="0.25">
      <c r="A583" t="s">
        <v>2390</v>
      </c>
      <c r="B583" s="2">
        <v>45250</v>
      </c>
      <c r="C583" t="s">
        <v>78</v>
      </c>
      <c r="D583" t="s">
        <v>1707</v>
      </c>
      <c r="E583" t="s">
        <v>1756</v>
      </c>
      <c r="F583">
        <v>4</v>
      </c>
      <c r="G583">
        <v>510.33</v>
      </c>
      <c r="H583">
        <v>0.2</v>
      </c>
      <c r="I583" t="s">
        <v>1809</v>
      </c>
      <c r="J583">
        <v>1633.056</v>
      </c>
    </row>
    <row r="584" spans="1:10" x14ac:dyDescent="0.25">
      <c r="A584" t="s">
        <v>2391</v>
      </c>
      <c r="B584" s="2">
        <v>45539</v>
      </c>
      <c r="C584" t="s">
        <v>55</v>
      </c>
      <c r="D584" t="s">
        <v>1619</v>
      </c>
      <c r="E584" t="s">
        <v>1796</v>
      </c>
      <c r="F584">
        <v>2</v>
      </c>
      <c r="G584">
        <v>156.72999999999999</v>
      </c>
      <c r="H584">
        <v>0.18</v>
      </c>
      <c r="I584" t="s">
        <v>1812</v>
      </c>
      <c r="J584">
        <v>257.03719999999998</v>
      </c>
    </row>
    <row r="585" spans="1:10" x14ac:dyDescent="0.25">
      <c r="A585" t="s">
        <v>2392</v>
      </c>
      <c r="B585" s="2">
        <v>45810</v>
      </c>
      <c r="C585" t="s">
        <v>476</v>
      </c>
      <c r="D585" t="s">
        <v>1729</v>
      </c>
      <c r="E585" t="s">
        <v>1772</v>
      </c>
      <c r="F585">
        <v>3</v>
      </c>
      <c r="G585">
        <v>53.83</v>
      </c>
      <c r="H585">
        <v>0.24</v>
      </c>
      <c r="I585" t="s">
        <v>1807</v>
      </c>
      <c r="J585">
        <v>122.7324</v>
      </c>
    </row>
    <row r="586" spans="1:10" x14ac:dyDescent="0.25">
      <c r="A586" t="s">
        <v>2393</v>
      </c>
      <c r="B586" s="2">
        <v>45350</v>
      </c>
      <c r="C586" t="s">
        <v>1165</v>
      </c>
      <c r="D586" t="s">
        <v>1687</v>
      </c>
      <c r="E586" t="s">
        <v>1752</v>
      </c>
      <c r="F586">
        <v>1</v>
      </c>
      <c r="G586">
        <v>34.71</v>
      </c>
      <c r="H586">
        <v>0.1</v>
      </c>
      <c r="I586" t="s">
        <v>1812</v>
      </c>
      <c r="J586">
        <v>31.239000000000001</v>
      </c>
    </row>
    <row r="587" spans="1:10" x14ac:dyDescent="0.25">
      <c r="A587" t="s">
        <v>2394</v>
      </c>
      <c r="B587" s="2">
        <v>45633</v>
      </c>
      <c r="C587" t="s">
        <v>731</v>
      </c>
      <c r="D587" t="s">
        <v>1685</v>
      </c>
      <c r="E587" t="s">
        <v>1740</v>
      </c>
      <c r="F587">
        <v>2</v>
      </c>
      <c r="G587">
        <v>829.15</v>
      </c>
      <c r="H587">
        <v>0.11</v>
      </c>
      <c r="I587" t="s">
        <v>1809</v>
      </c>
      <c r="J587">
        <v>1475.8869999999999</v>
      </c>
    </row>
    <row r="588" spans="1:10" x14ac:dyDescent="0.25">
      <c r="A588" t="s">
        <v>2395</v>
      </c>
      <c r="B588" s="2">
        <v>45798</v>
      </c>
      <c r="C588" t="s">
        <v>835</v>
      </c>
      <c r="D588" t="s">
        <v>1727</v>
      </c>
      <c r="E588" t="s">
        <v>1749</v>
      </c>
      <c r="F588">
        <v>2</v>
      </c>
      <c r="G588">
        <v>481.86</v>
      </c>
      <c r="H588">
        <v>0.1</v>
      </c>
      <c r="I588" t="s">
        <v>1812</v>
      </c>
      <c r="J588">
        <v>867.34800000000007</v>
      </c>
    </row>
    <row r="589" spans="1:10" x14ac:dyDescent="0.25">
      <c r="A589" t="s">
        <v>2396</v>
      </c>
      <c r="B589" s="2">
        <v>45354</v>
      </c>
      <c r="C589" t="s">
        <v>491</v>
      </c>
      <c r="D589" t="s">
        <v>1635</v>
      </c>
      <c r="E589" t="s">
        <v>1762</v>
      </c>
      <c r="F589">
        <v>4</v>
      </c>
      <c r="G589">
        <v>915.17</v>
      </c>
      <c r="H589">
        <v>0.19</v>
      </c>
      <c r="I589" t="s">
        <v>1812</v>
      </c>
      <c r="J589">
        <v>2965.1507999999999</v>
      </c>
    </row>
    <row r="590" spans="1:10" x14ac:dyDescent="0.25">
      <c r="A590" t="s">
        <v>2397</v>
      </c>
      <c r="B590" s="2">
        <v>45357</v>
      </c>
      <c r="C590" t="s">
        <v>690</v>
      </c>
      <c r="D590" t="s">
        <v>1673</v>
      </c>
      <c r="E590" t="s">
        <v>1793</v>
      </c>
      <c r="F590">
        <v>1</v>
      </c>
      <c r="G590">
        <v>250.95</v>
      </c>
      <c r="H590">
        <v>0.03</v>
      </c>
      <c r="I590" t="s">
        <v>1809</v>
      </c>
      <c r="J590">
        <v>243.42150000000001</v>
      </c>
    </row>
    <row r="591" spans="1:10" x14ac:dyDescent="0.25">
      <c r="A591" t="s">
        <v>2398</v>
      </c>
      <c r="B591" s="2">
        <v>45257</v>
      </c>
      <c r="C591" t="s">
        <v>1012</v>
      </c>
      <c r="D591" t="s">
        <v>1723</v>
      </c>
      <c r="E591" t="s">
        <v>1756</v>
      </c>
      <c r="F591">
        <v>3</v>
      </c>
      <c r="G591">
        <v>882.84</v>
      </c>
      <c r="H591">
        <v>0.1</v>
      </c>
      <c r="I591" t="s">
        <v>1807</v>
      </c>
      <c r="J591">
        <v>2383.6680000000001</v>
      </c>
    </row>
    <row r="592" spans="1:10" x14ac:dyDescent="0.25">
      <c r="A592" t="s">
        <v>2399</v>
      </c>
      <c r="B592" s="2">
        <v>45702</v>
      </c>
      <c r="C592" t="s">
        <v>465</v>
      </c>
      <c r="D592" t="s">
        <v>1569</v>
      </c>
      <c r="E592" t="s">
        <v>1793</v>
      </c>
      <c r="F592">
        <v>4</v>
      </c>
      <c r="G592">
        <v>573.37</v>
      </c>
      <c r="H592">
        <v>0.04</v>
      </c>
      <c r="I592" t="s">
        <v>1812</v>
      </c>
      <c r="J592">
        <v>2201.7408</v>
      </c>
    </row>
    <row r="593" spans="1:10" x14ac:dyDescent="0.25">
      <c r="A593" t="s">
        <v>2400</v>
      </c>
      <c r="B593" s="2">
        <v>45318</v>
      </c>
      <c r="C593" t="s">
        <v>215</v>
      </c>
      <c r="D593" t="s">
        <v>1595</v>
      </c>
      <c r="E593" t="s">
        <v>1777</v>
      </c>
      <c r="F593">
        <v>3</v>
      </c>
      <c r="G593">
        <v>622.72</v>
      </c>
      <c r="H593">
        <v>0.04</v>
      </c>
      <c r="I593" t="s">
        <v>1807</v>
      </c>
      <c r="J593">
        <v>1793.4336000000001</v>
      </c>
    </row>
    <row r="594" spans="1:10" x14ac:dyDescent="0.25">
      <c r="A594" t="s">
        <v>2401</v>
      </c>
      <c r="B594" s="2">
        <v>45943</v>
      </c>
      <c r="C594" t="s">
        <v>1198</v>
      </c>
      <c r="D594" t="s">
        <v>1715</v>
      </c>
      <c r="E594" t="s">
        <v>1790</v>
      </c>
      <c r="F594">
        <v>3</v>
      </c>
      <c r="G594">
        <v>259.74</v>
      </c>
      <c r="H594">
        <v>0.24</v>
      </c>
      <c r="I594" t="s">
        <v>1807</v>
      </c>
      <c r="J594">
        <v>592.20720000000006</v>
      </c>
    </row>
    <row r="595" spans="1:10" x14ac:dyDescent="0.25">
      <c r="A595" t="s">
        <v>2402</v>
      </c>
      <c r="B595" s="2">
        <v>45769</v>
      </c>
      <c r="C595" t="s">
        <v>202</v>
      </c>
      <c r="D595" t="s">
        <v>1587</v>
      </c>
      <c r="E595" t="s">
        <v>1780</v>
      </c>
      <c r="F595">
        <v>4</v>
      </c>
      <c r="G595">
        <v>951.09</v>
      </c>
      <c r="H595">
        <v>0.14000000000000001</v>
      </c>
      <c r="I595" t="s">
        <v>1812</v>
      </c>
      <c r="J595">
        <v>3271.7496000000001</v>
      </c>
    </row>
    <row r="596" spans="1:10" x14ac:dyDescent="0.25">
      <c r="A596" t="s">
        <v>2403</v>
      </c>
      <c r="B596" s="2">
        <v>45765</v>
      </c>
      <c r="C596" t="s">
        <v>645</v>
      </c>
      <c r="D596" t="s">
        <v>1729</v>
      </c>
      <c r="E596" t="s">
        <v>1744</v>
      </c>
      <c r="F596">
        <v>1</v>
      </c>
      <c r="G596">
        <v>71.709999999999994</v>
      </c>
      <c r="H596">
        <v>0.23</v>
      </c>
      <c r="I596" t="s">
        <v>1812</v>
      </c>
      <c r="J596">
        <v>55.216700000000003</v>
      </c>
    </row>
    <row r="597" spans="1:10" x14ac:dyDescent="0.25">
      <c r="A597" t="s">
        <v>2404</v>
      </c>
      <c r="B597" s="2">
        <v>45891</v>
      </c>
      <c r="C597" t="s">
        <v>568</v>
      </c>
      <c r="D597" t="s">
        <v>1571</v>
      </c>
      <c r="E597" t="s">
        <v>1762</v>
      </c>
      <c r="F597">
        <v>4</v>
      </c>
      <c r="G597">
        <v>894.93</v>
      </c>
      <c r="H597">
        <v>0.05</v>
      </c>
      <c r="I597" t="s">
        <v>1812</v>
      </c>
      <c r="J597">
        <v>3400.733999999999</v>
      </c>
    </row>
    <row r="598" spans="1:10" x14ac:dyDescent="0.25">
      <c r="A598" t="s">
        <v>2405</v>
      </c>
      <c r="B598" s="2">
        <v>45842</v>
      </c>
      <c r="C598" t="s">
        <v>654</v>
      </c>
      <c r="D598" t="s">
        <v>1687</v>
      </c>
      <c r="E598" t="s">
        <v>1765</v>
      </c>
      <c r="F598">
        <v>4</v>
      </c>
      <c r="G598">
        <v>870.18</v>
      </c>
      <c r="H598">
        <v>0.13</v>
      </c>
      <c r="I598" t="s">
        <v>1812</v>
      </c>
      <c r="J598">
        <v>3028.2264</v>
      </c>
    </row>
    <row r="599" spans="1:10" x14ac:dyDescent="0.25">
      <c r="A599" t="s">
        <v>2406</v>
      </c>
      <c r="B599" s="2">
        <v>45382</v>
      </c>
      <c r="C599" t="s">
        <v>876</v>
      </c>
      <c r="D599" t="s">
        <v>1659</v>
      </c>
      <c r="E599" t="s">
        <v>1744</v>
      </c>
      <c r="F599">
        <v>2</v>
      </c>
      <c r="G599">
        <v>552.72</v>
      </c>
      <c r="H599">
        <v>0.06</v>
      </c>
      <c r="I599" t="s">
        <v>1809</v>
      </c>
      <c r="J599">
        <v>1039.1135999999999</v>
      </c>
    </row>
    <row r="600" spans="1:10" x14ac:dyDescent="0.25">
      <c r="A600" t="s">
        <v>2407</v>
      </c>
      <c r="B600" s="2">
        <v>45236</v>
      </c>
      <c r="C600" t="s">
        <v>782</v>
      </c>
      <c r="D600" t="s">
        <v>1609</v>
      </c>
      <c r="E600" t="s">
        <v>1765</v>
      </c>
      <c r="F600">
        <v>3</v>
      </c>
      <c r="G600">
        <v>700.43</v>
      </c>
      <c r="H600">
        <v>0.01</v>
      </c>
      <c r="I600" t="s">
        <v>1812</v>
      </c>
      <c r="J600">
        <v>2080.2770999999998</v>
      </c>
    </row>
    <row r="601" spans="1:10" x14ac:dyDescent="0.25">
      <c r="A601" t="s">
        <v>2408</v>
      </c>
      <c r="B601" s="2">
        <v>45806</v>
      </c>
      <c r="C601" t="s">
        <v>1054</v>
      </c>
      <c r="D601" t="s">
        <v>1548</v>
      </c>
      <c r="E601" t="s">
        <v>1744</v>
      </c>
      <c r="F601">
        <v>2</v>
      </c>
      <c r="G601">
        <v>823.03</v>
      </c>
      <c r="H601">
        <v>0.18</v>
      </c>
      <c r="I601" t="s">
        <v>1809</v>
      </c>
      <c r="J601">
        <v>1349.7692</v>
      </c>
    </row>
    <row r="602" spans="1:10" x14ac:dyDescent="0.25">
      <c r="A602" t="s">
        <v>2409</v>
      </c>
      <c r="B602" s="2">
        <v>45401</v>
      </c>
      <c r="C602" t="s">
        <v>808</v>
      </c>
      <c r="D602" t="s">
        <v>1715</v>
      </c>
      <c r="E602" t="s">
        <v>1759</v>
      </c>
      <c r="F602">
        <v>1</v>
      </c>
      <c r="G602">
        <v>117.37</v>
      </c>
      <c r="H602">
        <v>0.21</v>
      </c>
      <c r="I602" t="s">
        <v>1807</v>
      </c>
      <c r="J602">
        <v>92.722300000000004</v>
      </c>
    </row>
    <row r="603" spans="1:10" x14ac:dyDescent="0.25">
      <c r="A603" t="s">
        <v>2410</v>
      </c>
      <c r="B603" s="2">
        <v>45716</v>
      </c>
      <c r="C603" t="s">
        <v>364</v>
      </c>
      <c r="D603" t="s">
        <v>1643</v>
      </c>
      <c r="E603" t="s">
        <v>1740</v>
      </c>
      <c r="F603">
        <v>4</v>
      </c>
      <c r="G603">
        <v>165.37</v>
      </c>
      <c r="H603">
        <v>0.28999999999999998</v>
      </c>
      <c r="I603" t="s">
        <v>1807</v>
      </c>
      <c r="J603">
        <v>469.6508</v>
      </c>
    </row>
    <row r="604" spans="1:10" x14ac:dyDescent="0.25">
      <c r="A604" t="s">
        <v>2411</v>
      </c>
      <c r="B604" s="2">
        <v>45718</v>
      </c>
      <c r="C604" t="s">
        <v>1168</v>
      </c>
      <c r="D604" t="s">
        <v>1540</v>
      </c>
      <c r="E604" t="s">
        <v>1772</v>
      </c>
      <c r="F604">
        <v>3</v>
      </c>
      <c r="G604">
        <v>483.06</v>
      </c>
      <c r="H604">
        <v>0.05</v>
      </c>
      <c r="I604" t="s">
        <v>1807</v>
      </c>
      <c r="J604">
        <v>1376.721</v>
      </c>
    </row>
    <row r="605" spans="1:10" x14ac:dyDescent="0.25">
      <c r="A605" t="s">
        <v>2412</v>
      </c>
      <c r="B605" s="2">
        <v>45379</v>
      </c>
      <c r="C605" t="s">
        <v>920</v>
      </c>
      <c r="D605" t="s">
        <v>1693</v>
      </c>
      <c r="E605" t="s">
        <v>1762</v>
      </c>
      <c r="F605">
        <v>4</v>
      </c>
      <c r="G605">
        <v>262.05</v>
      </c>
      <c r="H605">
        <v>0.24</v>
      </c>
      <c r="I605" t="s">
        <v>1809</v>
      </c>
      <c r="J605">
        <v>796.63200000000006</v>
      </c>
    </row>
    <row r="606" spans="1:10" x14ac:dyDescent="0.25">
      <c r="A606" t="s">
        <v>2413</v>
      </c>
      <c r="B606" s="2">
        <v>45635</v>
      </c>
      <c r="C606" t="s">
        <v>1412</v>
      </c>
      <c r="D606" t="s">
        <v>1559</v>
      </c>
      <c r="E606" t="s">
        <v>1782</v>
      </c>
      <c r="F606">
        <v>3</v>
      </c>
      <c r="G606">
        <v>970.89</v>
      </c>
      <c r="H606">
        <v>0.11</v>
      </c>
      <c r="I606" t="s">
        <v>1812</v>
      </c>
      <c r="J606">
        <v>2592.2763</v>
      </c>
    </row>
    <row r="607" spans="1:10" x14ac:dyDescent="0.25">
      <c r="A607" t="s">
        <v>2414</v>
      </c>
      <c r="B607" s="2">
        <v>45222</v>
      </c>
      <c r="C607" t="s">
        <v>696</v>
      </c>
      <c r="D607" t="s">
        <v>1675</v>
      </c>
      <c r="E607" t="s">
        <v>1735</v>
      </c>
      <c r="F607">
        <v>1</v>
      </c>
      <c r="G607">
        <v>61.11</v>
      </c>
      <c r="H607">
        <v>0.1</v>
      </c>
      <c r="I607" t="s">
        <v>1809</v>
      </c>
      <c r="J607">
        <v>54.999000000000002</v>
      </c>
    </row>
    <row r="608" spans="1:10" x14ac:dyDescent="0.25">
      <c r="A608" t="s">
        <v>2415</v>
      </c>
      <c r="B608" s="2">
        <v>45555</v>
      </c>
      <c r="C608" t="s">
        <v>121</v>
      </c>
      <c r="D608" t="s">
        <v>1585</v>
      </c>
      <c r="E608" t="s">
        <v>1765</v>
      </c>
      <c r="F608">
        <v>3</v>
      </c>
      <c r="G608">
        <v>827.88</v>
      </c>
      <c r="H608">
        <v>0.19</v>
      </c>
      <c r="I608" t="s">
        <v>1809</v>
      </c>
      <c r="J608">
        <v>2011.7483999999999</v>
      </c>
    </row>
    <row r="609" spans="1:10" x14ac:dyDescent="0.25">
      <c r="A609" t="s">
        <v>2416</v>
      </c>
      <c r="B609" s="2">
        <v>45583</v>
      </c>
      <c r="C609" t="s">
        <v>1318</v>
      </c>
      <c r="D609" t="s">
        <v>1705</v>
      </c>
      <c r="E609" t="s">
        <v>1780</v>
      </c>
      <c r="F609">
        <v>3</v>
      </c>
      <c r="G609">
        <v>926.85</v>
      </c>
      <c r="H609">
        <v>0.18</v>
      </c>
      <c r="I609" t="s">
        <v>1812</v>
      </c>
      <c r="J609">
        <v>2280.0509999999999</v>
      </c>
    </row>
    <row r="610" spans="1:10" x14ac:dyDescent="0.25">
      <c r="A610" t="s">
        <v>2417</v>
      </c>
      <c r="B610" s="2">
        <v>45662</v>
      </c>
      <c r="C610" t="s">
        <v>989</v>
      </c>
      <c r="D610" t="s">
        <v>1551</v>
      </c>
      <c r="E610" t="s">
        <v>1782</v>
      </c>
      <c r="F610">
        <v>1</v>
      </c>
      <c r="G610">
        <v>874.59</v>
      </c>
      <c r="H610">
        <v>0.28999999999999998</v>
      </c>
      <c r="I610" t="s">
        <v>1809</v>
      </c>
      <c r="J610">
        <v>620.95889999999997</v>
      </c>
    </row>
    <row r="611" spans="1:10" x14ac:dyDescent="0.25">
      <c r="A611" t="s">
        <v>2418</v>
      </c>
      <c r="B611" s="2">
        <v>45921</v>
      </c>
      <c r="C611" t="s">
        <v>1433</v>
      </c>
      <c r="D611" t="s">
        <v>1561</v>
      </c>
      <c r="E611" t="s">
        <v>1740</v>
      </c>
      <c r="F611">
        <v>4</v>
      </c>
      <c r="G611">
        <v>479.11</v>
      </c>
      <c r="H611">
        <v>0.24</v>
      </c>
      <c r="I611" t="s">
        <v>1809</v>
      </c>
      <c r="J611">
        <v>1456.4944</v>
      </c>
    </row>
    <row r="612" spans="1:10" x14ac:dyDescent="0.25">
      <c r="A612" t="s">
        <v>2419</v>
      </c>
      <c r="B612" s="2">
        <v>45490</v>
      </c>
      <c r="C612" t="s">
        <v>687</v>
      </c>
      <c r="D612" t="s">
        <v>1595</v>
      </c>
      <c r="E612" t="s">
        <v>1790</v>
      </c>
      <c r="F612">
        <v>3</v>
      </c>
      <c r="G612">
        <v>182.91</v>
      </c>
      <c r="H612">
        <v>0.28999999999999998</v>
      </c>
      <c r="I612" t="s">
        <v>1807</v>
      </c>
      <c r="J612">
        <v>389.59829999999999</v>
      </c>
    </row>
    <row r="613" spans="1:10" x14ac:dyDescent="0.25">
      <c r="A613" t="s">
        <v>2420</v>
      </c>
      <c r="B613" s="2">
        <v>45652</v>
      </c>
      <c r="C613" t="s">
        <v>858</v>
      </c>
      <c r="D613" t="s">
        <v>1599</v>
      </c>
      <c r="E613" t="s">
        <v>1756</v>
      </c>
      <c r="F613">
        <v>4</v>
      </c>
      <c r="G613">
        <v>745.51</v>
      </c>
      <c r="H613">
        <v>0.05</v>
      </c>
      <c r="I613" t="s">
        <v>1807</v>
      </c>
      <c r="J613">
        <v>2832.9380000000001</v>
      </c>
    </row>
    <row r="614" spans="1:10" x14ac:dyDescent="0.25">
      <c r="A614" t="s">
        <v>2421</v>
      </c>
      <c r="B614" s="2">
        <v>45598</v>
      </c>
      <c r="C614" t="s">
        <v>1464</v>
      </c>
      <c r="D614" t="s">
        <v>1707</v>
      </c>
      <c r="E614" t="s">
        <v>1784</v>
      </c>
      <c r="F614">
        <v>3</v>
      </c>
      <c r="G614">
        <v>920.61</v>
      </c>
      <c r="H614">
        <v>0.04</v>
      </c>
      <c r="I614" t="s">
        <v>1807</v>
      </c>
      <c r="J614">
        <v>2651.3568</v>
      </c>
    </row>
    <row r="615" spans="1:10" x14ac:dyDescent="0.25">
      <c r="A615" t="s">
        <v>2422</v>
      </c>
      <c r="B615" s="2">
        <v>45772</v>
      </c>
      <c r="C615" t="s">
        <v>1303</v>
      </c>
      <c r="D615" t="s">
        <v>1681</v>
      </c>
      <c r="E615" t="s">
        <v>1772</v>
      </c>
      <c r="F615">
        <v>4</v>
      </c>
      <c r="G615">
        <v>659.03</v>
      </c>
      <c r="H615">
        <v>0.15</v>
      </c>
      <c r="I615" t="s">
        <v>1807</v>
      </c>
      <c r="J615">
        <v>2240.7020000000002</v>
      </c>
    </row>
    <row r="616" spans="1:10" x14ac:dyDescent="0.25">
      <c r="A616" t="s">
        <v>2423</v>
      </c>
      <c r="B616" s="2">
        <v>45338</v>
      </c>
      <c r="C616" t="s">
        <v>1493</v>
      </c>
      <c r="D616" t="s">
        <v>1548</v>
      </c>
      <c r="E616" t="s">
        <v>1744</v>
      </c>
      <c r="F616">
        <v>1</v>
      </c>
      <c r="G616">
        <v>312.91000000000003</v>
      </c>
      <c r="H616">
        <v>0.12</v>
      </c>
      <c r="I616" t="s">
        <v>1809</v>
      </c>
      <c r="J616">
        <v>275.36079999999998</v>
      </c>
    </row>
    <row r="617" spans="1:10" x14ac:dyDescent="0.25">
      <c r="A617" t="s">
        <v>2424</v>
      </c>
      <c r="B617" s="2">
        <v>45524</v>
      </c>
      <c r="C617" t="s">
        <v>729</v>
      </c>
      <c r="D617" t="s">
        <v>1555</v>
      </c>
      <c r="E617" t="s">
        <v>1793</v>
      </c>
      <c r="F617">
        <v>4</v>
      </c>
      <c r="G617">
        <v>705.64</v>
      </c>
      <c r="H617">
        <v>0.11</v>
      </c>
      <c r="I617" t="s">
        <v>1809</v>
      </c>
      <c r="J617">
        <v>2512.0783999999999</v>
      </c>
    </row>
    <row r="618" spans="1:10" x14ac:dyDescent="0.25">
      <c r="A618" t="s">
        <v>2425</v>
      </c>
      <c r="B618" s="2">
        <v>45497</v>
      </c>
      <c r="C618" t="s">
        <v>482</v>
      </c>
      <c r="D618" t="s">
        <v>1548</v>
      </c>
      <c r="E618" t="s">
        <v>1772</v>
      </c>
      <c r="F618">
        <v>4</v>
      </c>
      <c r="G618">
        <v>386.41</v>
      </c>
      <c r="H618">
        <v>0.13</v>
      </c>
      <c r="I618" t="s">
        <v>1812</v>
      </c>
      <c r="J618">
        <v>1344.7067999999999</v>
      </c>
    </row>
    <row r="619" spans="1:10" x14ac:dyDescent="0.25">
      <c r="A619" t="s">
        <v>2426</v>
      </c>
      <c r="B619" s="2">
        <v>45534</v>
      </c>
      <c r="C619" t="s">
        <v>121</v>
      </c>
      <c r="D619" t="s">
        <v>1719</v>
      </c>
      <c r="E619" t="s">
        <v>1775</v>
      </c>
      <c r="F619">
        <v>3</v>
      </c>
      <c r="G619">
        <v>265.89</v>
      </c>
      <c r="H619">
        <v>0.08</v>
      </c>
      <c r="I619" t="s">
        <v>1812</v>
      </c>
      <c r="J619">
        <v>733.85640000000001</v>
      </c>
    </row>
    <row r="620" spans="1:10" x14ac:dyDescent="0.25">
      <c r="A620" t="s">
        <v>2427</v>
      </c>
      <c r="B620" s="2">
        <v>45925</v>
      </c>
      <c r="C620" t="s">
        <v>272</v>
      </c>
      <c r="D620" t="s">
        <v>1591</v>
      </c>
      <c r="E620" t="s">
        <v>1787</v>
      </c>
      <c r="F620">
        <v>1</v>
      </c>
      <c r="G620">
        <v>703.16</v>
      </c>
      <c r="H620">
        <v>0.28999999999999998</v>
      </c>
      <c r="I620" t="s">
        <v>1807</v>
      </c>
      <c r="J620">
        <v>499.24360000000001</v>
      </c>
    </row>
    <row r="621" spans="1:10" x14ac:dyDescent="0.25">
      <c r="A621" t="s">
        <v>2428</v>
      </c>
      <c r="B621" s="2">
        <v>45765</v>
      </c>
      <c r="C621" t="s">
        <v>1436</v>
      </c>
      <c r="D621" t="s">
        <v>1725</v>
      </c>
      <c r="E621" t="s">
        <v>1780</v>
      </c>
      <c r="F621">
        <v>2</v>
      </c>
      <c r="G621">
        <v>394.5</v>
      </c>
      <c r="H621">
        <v>0.28999999999999998</v>
      </c>
      <c r="I621" t="s">
        <v>1812</v>
      </c>
      <c r="J621">
        <v>560.18999999999994</v>
      </c>
    </row>
    <row r="622" spans="1:10" x14ac:dyDescent="0.25">
      <c r="A622" t="s">
        <v>2429</v>
      </c>
      <c r="B622" s="2">
        <v>45882</v>
      </c>
      <c r="C622" t="s">
        <v>403</v>
      </c>
      <c r="D622" t="s">
        <v>1725</v>
      </c>
      <c r="E622" t="s">
        <v>1762</v>
      </c>
      <c r="F622">
        <v>3</v>
      </c>
      <c r="G622">
        <v>411.25</v>
      </c>
      <c r="H622">
        <v>0.05</v>
      </c>
      <c r="I622" t="s">
        <v>1807</v>
      </c>
      <c r="J622">
        <v>1172.0625</v>
      </c>
    </row>
    <row r="623" spans="1:10" x14ac:dyDescent="0.25">
      <c r="A623" t="s">
        <v>2430</v>
      </c>
      <c r="B623" s="2">
        <v>45923</v>
      </c>
      <c r="C623" t="s">
        <v>1095</v>
      </c>
      <c r="D623" t="s">
        <v>1627</v>
      </c>
      <c r="E623" t="s">
        <v>1744</v>
      </c>
      <c r="F623">
        <v>4</v>
      </c>
      <c r="G623">
        <v>395.45</v>
      </c>
      <c r="H623">
        <v>0.01</v>
      </c>
      <c r="I623" t="s">
        <v>1807</v>
      </c>
      <c r="J623">
        <v>1565.982</v>
      </c>
    </row>
    <row r="624" spans="1:10" x14ac:dyDescent="0.25">
      <c r="A624" t="s">
        <v>2431</v>
      </c>
      <c r="B624" s="2">
        <v>45421</v>
      </c>
      <c r="C624" t="s">
        <v>143</v>
      </c>
      <c r="D624" t="s">
        <v>1711</v>
      </c>
      <c r="E624" t="s">
        <v>1756</v>
      </c>
      <c r="F624">
        <v>2</v>
      </c>
      <c r="G624">
        <v>678.98</v>
      </c>
      <c r="H624">
        <v>0.23</v>
      </c>
      <c r="I624" t="s">
        <v>1807</v>
      </c>
      <c r="J624">
        <v>1045.6292000000001</v>
      </c>
    </row>
    <row r="625" spans="1:10" x14ac:dyDescent="0.25">
      <c r="A625" t="s">
        <v>2432</v>
      </c>
      <c r="B625" s="2">
        <v>45608</v>
      </c>
      <c r="C625" t="s">
        <v>261</v>
      </c>
      <c r="D625" t="s">
        <v>1585</v>
      </c>
      <c r="E625" t="s">
        <v>1782</v>
      </c>
      <c r="F625">
        <v>4</v>
      </c>
      <c r="G625">
        <v>757.71</v>
      </c>
      <c r="H625">
        <v>0.26</v>
      </c>
      <c r="I625" t="s">
        <v>1812</v>
      </c>
      <c r="J625">
        <v>2242.8216000000002</v>
      </c>
    </row>
    <row r="626" spans="1:10" x14ac:dyDescent="0.25">
      <c r="A626" t="s">
        <v>2433</v>
      </c>
      <c r="B626" s="2">
        <v>45644</v>
      </c>
      <c r="C626" t="s">
        <v>218</v>
      </c>
      <c r="D626" t="s">
        <v>1719</v>
      </c>
      <c r="E626" t="s">
        <v>1752</v>
      </c>
      <c r="F626">
        <v>1</v>
      </c>
      <c r="G626">
        <v>647.86</v>
      </c>
      <c r="H626">
        <v>0.05</v>
      </c>
      <c r="I626" t="s">
        <v>1812</v>
      </c>
      <c r="J626">
        <v>615.46699999999998</v>
      </c>
    </row>
    <row r="627" spans="1:10" x14ac:dyDescent="0.25">
      <c r="A627" t="s">
        <v>2434</v>
      </c>
      <c r="B627" s="2">
        <v>45517</v>
      </c>
      <c r="C627" t="s">
        <v>456</v>
      </c>
      <c r="D627" t="s">
        <v>1555</v>
      </c>
      <c r="E627" t="s">
        <v>1759</v>
      </c>
      <c r="F627">
        <v>2</v>
      </c>
      <c r="G627">
        <v>179.64</v>
      </c>
      <c r="H627">
        <v>0.1</v>
      </c>
      <c r="I627" t="s">
        <v>1809</v>
      </c>
      <c r="J627">
        <v>323.35199999999998</v>
      </c>
    </row>
    <row r="628" spans="1:10" x14ac:dyDescent="0.25">
      <c r="A628" t="s">
        <v>2435</v>
      </c>
      <c r="B628" s="2">
        <v>45545</v>
      </c>
      <c r="C628" t="s">
        <v>1222</v>
      </c>
      <c r="D628" t="s">
        <v>1655</v>
      </c>
      <c r="E628" t="s">
        <v>1752</v>
      </c>
      <c r="F628">
        <v>3</v>
      </c>
      <c r="G628">
        <v>392.65</v>
      </c>
      <c r="H628">
        <v>0.17</v>
      </c>
      <c r="I628" t="s">
        <v>1809</v>
      </c>
      <c r="J628">
        <v>977.69849999999985</v>
      </c>
    </row>
    <row r="629" spans="1:10" x14ac:dyDescent="0.25">
      <c r="A629" t="s">
        <v>2436</v>
      </c>
      <c r="B629" s="2">
        <v>45547</v>
      </c>
      <c r="C629" t="s">
        <v>576</v>
      </c>
      <c r="D629" t="s">
        <v>1713</v>
      </c>
      <c r="E629" t="s">
        <v>1787</v>
      </c>
      <c r="F629">
        <v>4</v>
      </c>
      <c r="G629">
        <v>969.55</v>
      </c>
      <c r="H629">
        <v>0.09</v>
      </c>
      <c r="I629" t="s">
        <v>1812</v>
      </c>
      <c r="J629">
        <v>3529.1619999999998</v>
      </c>
    </row>
    <row r="630" spans="1:10" x14ac:dyDescent="0.25">
      <c r="A630" t="s">
        <v>2437</v>
      </c>
      <c r="B630" s="2">
        <v>45433</v>
      </c>
      <c r="C630" t="s">
        <v>1409</v>
      </c>
      <c r="D630" t="s">
        <v>1679</v>
      </c>
      <c r="E630" t="s">
        <v>1777</v>
      </c>
      <c r="F630">
        <v>3</v>
      </c>
      <c r="G630">
        <v>322.94</v>
      </c>
      <c r="H630">
        <v>0.01</v>
      </c>
      <c r="I630" t="s">
        <v>1807</v>
      </c>
      <c r="J630">
        <v>959.13179999999988</v>
      </c>
    </row>
    <row r="631" spans="1:10" x14ac:dyDescent="0.25">
      <c r="A631" t="s">
        <v>2438</v>
      </c>
      <c r="B631" s="2">
        <v>45792</v>
      </c>
      <c r="C631" t="s">
        <v>1121</v>
      </c>
      <c r="D631" t="s">
        <v>1697</v>
      </c>
      <c r="E631" t="s">
        <v>1735</v>
      </c>
      <c r="F631">
        <v>1</v>
      </c>
      <c r="G631">
        <v>92.83</v>
      </c>
      <c r="H631">
        <v>0.26</v>
      </c>
      <c r="I631" t="s">
        <v>1809</v>
      </c>
      <c r="J631">
        <v>68.694199999999995</v>
      </c>
    </row>
    <row r="632" spans="1:10" x14ac:dyDescent="0.25">
      <c r="A632" t="s">
        <v>2439</v>
      </c>
      <c r="B632" s="2">
        <v>45804</v>
      </c>
      <c r="C632" t="s">
        <v>1290</v>
      </c>
      <c r="D632" t="s">
        <v>1545</v>
      </c>
      <c r="E632" t="s">
        <v>1749</v>
      </c>
      <c r="F632">
        <v>4</v>
      </c>
      <c r="G632">
        <v>432.29</v>
      </c>
      <c r="H632">
        <v>0.16</v>
      </c>
      <c r="I632" t="s">
        <v>1812</v>
      </c>
      <c r="J632">
        <v>1452.4944</v>
      </c>
    </row>
    <row r="633" spans="1:10" x14ac:dyDescent="0.25">
      <c r="A633" t="s">
        <v>2440</v>
      </c>
      <c r="B633" s="2">
        <v>45311</v>
      </c>
      <c r="C633" t="s">
        <v>289</v>
      </c>
      <c r="D633" t="s">
        <v>1609</v>
      </c>
      <c r="E633" t="s">
        <v>1780</v>
      </c>
      <c r="F633">
        <v>2</v>
      </c>
      <c r="G633">
        <v>925.78</v>
      </c>
      <c r="H633">
        <v>0.14000000000000001</v>
      </c>
      <c r="I633" t="s">
        <v>1812</v>
      </c>
      <c r="J633">
        <v>1592.3416</v>
      </c>
    </row>
    <row r="634" spans="1:10" x14ac:dyDescent="0.25">
      <c r="A634" t="s">
        <v>2441</v>
      </c>
      <c r="B634" s="2">
        <v>45605</v>
      </c>
      <c r="C634" t="s">
        <v>1453</v>
      </c>
      <c r="D634" t="s">
        <v>1581</v>
      </c>
      <c r="E634" t="s">
        <v>1775</v>
      </c>
      <c r="F634">
        <v>2</v>
      </c>
      <c r="G634">
        <v>151.47</v>
      </c>
      <c r="H634">
        <v>0.21</v>
      </c>
      <c r="I634" t="s">
        <v>1809</v>
      </c>
      <c r="J634">
        <v>239.32259999999999</v>
      </c>
    </row>
    <row r="635" spans="1:10" x14ac:dyDescent="0.25">
      <c r="A635" t="s">
        <v>2442</v>
      </c>
      <c r="B635" s="2">
        <v>45338</v>
      </c>
      <c r="C635" t="s">
        <v>1373</v>
      </c>
      <c r="D635" t="s">
        <v>1697</v>
      </c>
      <c r="E635" t="s">
        <v>1772</v>
      </c>
      <c r="F635">
        <v>1</v>
      </c>
      <c r="G635">
        <v>343.05</v>
      </c>
      <c r="H635">
        <v>0.28000000000000003</v>
      </c>
      <c r="I635" t="s">
        <v>1809</v>
      </c>
      <c r="J635">
        <v>246.99600000000001</v>
      </c>
    </row>
    <row r="636" spans="1:10" x14ac:dyDescent="0.25">
      <c r="A636" t="s">
        <v>2443</v>
      </c>
      <c r="B636" s="2">
        <v>45642</v>
      </c>
      <c r="C636" t="s">
        <v>241</v>
      </c>
      <c r="D636" t="s">
        <v>1565</v>
      </c>
      <c r="E636" t="s">
        <v>1752</v>
      </c>
      <c r="F636">
        <v>1</v>
      </c>
      <c r="G636">
        <v>373.06</v>
      </c>
      <c r="H636">
        <v>0.11</v>
      </c>
      <c r="I636" t="s">
        <v>1809</v>
      </c>
      <c r="J636">
        <v>332.02339999999998</v>
      </c>
    </row>
    <row r="637" spans="1:10" x14ac:dyDescent="0.25">
      <c r="A637" t="s">
        <v>2444</v>
      </c>
      <c r="B637" s="2">
        <v>45693</v>
      </c>
      <c r="C637" t="s">
        <v>1264</v>
      </c>
      <c r="D637" t="s">
        <v>1567</v>
      </c>
      <c r="E637" t="s">
        <v>1784</v>
      </c>
      <c r="F637">
        <v>1</v>
      </c>
      <c r="G637">
        <v>124.98</v>
      </c>
      <c r="H637">
        <v>7.0000000000000007E-2</v>
      </c>
      <c r="I637" t="s">
        <v>1812</v>
      </c>
      <c r="J637">
        <v>116.23139999999999</v>
      </c>
    </row>
    <row r="638" spans="1:10" x14ac:dyDescent="0.25">
      <c r="A638" t="s">
        <v>2445</v>
      </c>
      <c r="B638" s="2">
        <v>45763</v>
      </c>
      <c r="C638" t="s">
        <v>858</v>
      </c>
      <c r="D638" t="s">
        <v>1677</v>
      </c>
      <c r="E638" t="s">
        <v>1796</v>
      </c>
      <c r="F638">
        <v>4</v>
      </c>
      <c r="G638">
        <v>221.49</v>
      </c>
      <c r="H638">
        <v>0.26</v>
      </c>
      <c r="I638" t="s">
        <v>1809</v>
      </c>
      <c r="J638">
        <v>655.61040000000003</v>
      </c>
    </row>
    <row r="639" spans="1:10" x14ac:dyDescent="0.25">
      <c r="A639" t="s">
        <v>2446</v>
      </c>
      <c r="B639" s="2">
        <v>45572</v>
      </c>
      <c r="C639" t="s">
        <v>560</v>
      </c>
      <c r="D639" t="s">
        <v>1577</v>
      </c>
      <c r="E639" t="s">
        <v>1784</v>
      </c>
      <c r="F639">
        <v>1</v>
      </c>
      <c r="G639">
        <v>563.32000000000005</v>
      </c>
      <c r="H639">
        <v>0.01</v>
      </c>
      <c r="I639" t="s">
        <v>1809</v>
      </c>
      <c r="J639">
        <v>557.68680000000006</v>
      </c>
    </row>
    <row r="640" spans="1:10" x14ac:dyDescent="0.25">
      <c r="A640" t="s">
        <v>2447</v>
      </c>
      <c r="B640" s="2">
        <v>45338</v>
      </c>
      <c r="C640" t="s">
        <v>1204</v>
      </c>
      <c r="D640" t="s">
        <v>1553</v>
      </c>
      <c r="E640" t="s">
        <v>1735</v>
      </c>
      <c r="F640">
        <v>1</v>
      </c>
      <c r="G640">
        <v>362.93</v>
      </c>
      <c r="H640">
        <v>0.27</v>
      </c>
      <c r="I640" t="s">
        <v>1807</v>
      </c>
      <c r="J640">
        <v>264.93889999999999</v>
      </c>
    </row>
    <row r="641" spans="1:10" x14ac:dyDescent="0.25">
      <c r="A641" t="s">
        <v>2448</v>
      </c>
      <c r="B641" s="2">
        <v>45373</v>
      </c>
      <c r="C641" t="s">
        <v>1045</v>
      </c>
      <c r="D641" t="s">
        <v>1553</v>
      </c>
      <c r="E641" t="s">
        <v>1784</v>
      </c>
      <c r="F641">
        <v>4</v>
      </c>
      <c r="G641">
        <v>369.22</v>
      </c>
      <c r="H641">
        <v>0.18</v>
      </c>
      <c r="I641" t="s">
        <v>1812</v>
      </c>
      <c r="J641">
        <v>1211.0416</v>
      </c>
    </row>
    <row r="642" spans="1:10" x14ac:dyDescent="0.25">
      <c r="A642" t="s">
        <v>2449</v>
      </c>
      <c r="B642" s="2">
        <v>45590</v>
      </c>
      <c r="C642" t="s">
        <v>1261</v>
      </c>
      <c r="D642" t="s">
        <v>1723</v>
      </c>
      <c r="E642" t="s">
        <v>1782</v>
      </c>
      <c r="F642">
        <v>3</v>
      </c>
      <c r="G642">
        <v>950.83</v>
      </c>
      <c r="H642">
        <v>0.06</v>
      </c>
      <c r="I642" t="s">
        <v>1809</v>
      </c>
      <c r="J642">
        <v>2681.3406</v>
      </c>
    </row>
    <row r="643" spans="1:10" x14ac:dyDescent="0.25">
      <c r="A643" t="s">
        <v>2450</v>
      </c>
      <c r="B643" s="2">
        <v>45365</v>
      </c>
      <c r="C643" t="s">
        <v>479</v>
      </c>
      <c r="D643" t="s">
        <v>1605</v>
      </c>
      <c r="E643" t="s">
        <v>1780</v>
      </c>
      <c r="F643">
        <v>3</v>
      </c>
      <c r="G643">
        <v>338.79</v>
      </c>
      <c r="H643">
        <v>0.01</v>
      </c>
      <c r="I643" t="s">
        <v>1807</v>
      </c>
      <c r="J643">
        <v>1006.2063000000001</v>
      </c>
    </row>
    <row r="644" spans="1:10" x14ac:dyDescent="0.25">
      <c r="A644" t="s">
        <v>2451</v>
      </c>
      <c r="B644" s="2">
        <v>45711</v>
      </c>
      <c r="C644" t="s">
        <v>488</v>
      </c>
      <c r="D644" t="s">
        <v>1711</v>
      </c>
      <c r="E644" t="s">
        <v>1740</v>
      </c>
      <c r="F644">
        <v>3</v>
      </c>
      <c r="G644">
        <v>853.32</v>
      </c>
      <c r="H644">
        <v>7.0000000000000007E-2</v>
      </c>
      <c r="I644" t="s">
        <v>1812</v>
      </c>
      <c r="J644">
        <v>2380.7628</v>
      </c>
    </row>
    <row r="645" spans="1:10" x14ac:dyDescent="0.25">
      <c r="A645" t="s">
        <v>2452</v>
      </c>
      <c r="B645" s="2">
        <v>45586</v>
      </c>
      <c r="C645" t="s">
        <v>497</v>
      </c>
      <c r="D645" t="s">
        <v>1683</v>
      </c>
      <c r="E645" t="s">
        <v>1759</v>
      </c>
      <c r="F645">
        <v>3</v>
      </c>
      <c r="G645">
        <v>89.78</v>
      </c>
      <c r="H645">
        <v>0.2</v>
      </c>
      <c r="I645" t="s">
        <v>1812</v>
      </c>
      <c r="J645">
        <v>215.47200000000001</v>
      </c>
    </row>
    <row r="646" spans="1:10" x14ac:dyDescent="0.25">
      <c r="A646" t="s">
        <v>2453</v>
      </c>
      <c r="B646" s="2">
        <v>45334</v>
      </c>
      <c r="C646" t="s">
        <v>622</v>
      </c>
      <c r="D646" t="s">
        <v>1641</v>
      </c>
      <c r="E646" t="s">
        <v>1740</v>
      </c>
      <c r="F646">
        <v>1</v>
      </c>
      <c r="G646">
        <v>172.04</v>
      </c>
      <c r="H646">
        <v>0.04</v>
      </c>
      <c r="I646" t="s">
        <v>1809</v>
      </c>
      <c r="J646">
        <v>165.1584</v>
      </c>
    </row>
    <row r="647" spans="1:10" x14ac:dyDescent="0.25">
      <c r="A647" t="s">
        <v>2454</v>
      </c>
      <c r="B647" s="2">
        <v>45333</v>
      </c>
      <c r="C647" t="s">
        <v>1424</v>
      </c>
      <c r="D647" t="s">
        <v>1639</v>
      </c>
      <c r="E647" t="s">
        <v>1740</v>
      </c>
      <c r="F647">
        <v>1</v>
      </c>
      <c r="G647">
        <v>389.2</v>
      </c>
      <c r="H647">
        <v>0.05</v>
      </c>
      <c r="I647" t="s">
        <v>1807</v>
      </c>
      <c r="J647">
        <v>369.74</v>
      </c>
    </row>
    <row r="648" spans="1:10" x14ac:dyDescent="0.25">
      <c r="A648" t="s">
        <v>2455</v>
      </c>
      <c r="B648" s="2">
        <v>45778</v>
      </c>
      <c r="C648" t="s">
        <v>1406</v>
      </c>
      <c r="D648" t="s">
        <v>1685</v>
      </c>
      <c r="E648" t="s">
        <v>1780</v>
      </c>
      <c r="F648">
        <v>3</v>
      </c>
      <c r="G648">
        <v>865.96</v>
      </c>
      <c r="H648">
        <v>0.12</v>
      </c>
      <c r="I648" t="s">
        <v>1809</v>
      </c>
      <c r="J648">
        <v>2286.1343999999999</v>
      </c>
    </row>
    <row r="649" spans="1:10" x14ac:dyDescent="0.25">
      <c r="A649" t="s">
        <v>2456</v>
      </c>
      <c r="B649" s="2">
        <v>45592</v>
      </c>
      <c r="C649" t="s">
        <v>557</v>
      </c>
      <c r="D649" t="s">
        <v>1569</v>
      </c>
      <c r="E649" t="s">
        <v>1740</v>
      </c>
      <c r="F649">
        <v>3</v>
      </c>
      <c r="G649">
        <v>79.95</v>
      </c>
      <c r="H649">
        <v>0.2</v>
      </c>
      <c r="I649" t="s">
        <v>1812</v>
      </c>
      <c r="J649">
        <v>191.88</v>
      </c>
    </row>
    <row r="650" spans="1:10" x14ac:dyDescent="0.25">
      <c r="A650" t="s">
        <v>2457</v>
      </c>
      <c r="B650" s="2">
        <v>45259</v>
      </c>
      <c r="C650" t="s">
        <v>1177</v>
      </c>
      <c r="D650" t="s">
        <v>1583</v>
      </c>
      <c r="E650" t="s">
        <v>1762</v>
      </c>
      <c r="F650">
        <v>1</v>
      </c>
      <c r="G650">
        <v>566.5</v>
      </c>
      <c r="H650">
        <v>0.25</v>
      </c>
      <c r="I650" t="s">
        <v>1812</v>
      </c>
      <c r="J650">
        <v>424.875</v>
      </c>
    </row>
    <row r="651" spans="1:10" x14ac:dyDescent="0.25">
      <c r="A651" t="s">
        <v>2458</v>
      </c>
      <c r="B651" s="2">
        <v>45801</v>
      </c>
      <c r="C651" t="s">
        <v>1238</v>
      </c>
      <c r="D651" t="s">
        <v>1573</v>
      </c>
      <c r="E651" t="s">
        <v>1735</v>
      </c>
      <c r="F651">
        <v>2</v>
      </c>
      <c r="G651">
        <v>347.95</v>
      </c>
      <c r="H651">
        <v>0.13</v>
      </c>
      <c r="I651" t="s">
        <v>1812</v>
      </c>
      <c r="J651">
        <v>605.43299999999999</v>
      </c>
    </row>
    <row r="652" spans="1:10" x14ac:dyDescent="0.25">
      <c r="A652" t="s">
        <v>2459</v>
      </c>
      <c r="B652" s="2">
        <v>45347</v>
      </c>
      <c r="C652" t="s">
        <v>675</v>
      </c>
      <c r="D652" t="s">
        <v>1647</v>
      </c>
      <c r="E652" t="s">
        <v>1749</v>
      </c>
      <c r="F652">
        <v>2</v>
      </c>
      <c r="G652">
        <v>250.83</v>
      </c>
      <c r="H652">
        <v>0.15</v>
      </c>
      <c r="I652" t="s">
        <v>1809</v>
      </c>
      <c r="J652">
        <v>426.411</v>
      </c>
    </row>
    <row r="653" spans="1:10" x14ac:dyDescent="0.25">
      <c r="A653" t="s">
        <v>2460</v>
      </c>
      <c r="B653" s="2">
        <v>45721</v>
      </c>
      <c r="C653" t="s">
        <v>497</v>
      </c>
      <c r="D653" t="s">
        <v>1673</v>
      </c>
      <c r="E653" t="s">
        <v>1740</v>
      </c>
      <c r="F653">
        <v>1</v>
      </c>
      <c r="G653">
        <v>888.05</v>
      </c>
      <c r="H653">
        <v>0.2</v>
      </c>
      <c r="I653" t="s">
        <v>1809</v>
      </c>
      <c r="J653">
        <v>710.44</v>
      </c>
    </row>
    <row r="654" spans="1:10" x14ac:dyDescent="0.25">
      <c r="A654" t="s">
        <v>2461</v>
      </c>
      <c r="B654" s="2">
        <v>45531</v>
      </c>
      <c r="C654" t="s">
        <v>36</v>
      </c>
      <c r="D654" t="s">
        <v>1609</v>
      </c>
      <c r="E654" t="s">
        <v>1793</v>
      </c>
      <c r="F654">
        <v>2</v>
      </c>
      <c r="G654">
        <v>673.02</v>
      </c>
      <c r="H654">
        <v>0.11</v>
      </c>
      <c r="I654" t="s">
        <v>1809</v>
      </c>
      <c r="J654">
        <v>1197.9756</v>
      </c>
    </row>
    <row r="655" spans="1:10" x14ac:dyDescent="0.25">
      <c r="A655" t="s">
        <v>2462</v>
      </c>
      <c r="B655" s="2">
        <v>45332</v>
      </c>
      <c r="C655" t="s">
        <v>1346</v>
      </c>
      <c r="D655" t="s">
        <v>1659</v>
      </c>
      <c r="E655" t="s">
        <v>1749</v>
      </c>
      <c r="F655">
        <v>2</v>
      </c>
      <c r="G655">
        <v>492.62</v>
      </c>
      <c r="H655">
        <v>0.26</v>
      </c>
      <c r="I655" t="s">
        <v>1812</v>
      </c>
      <c r="J655">
        <v>729.07759999999996</v>
      </c>
    </row>
    <row r="656" spans="1:10" x14ac:dyDescent="0.25">
      <c r="A656" t="s">
        <v>2463</v>
      </c>
      <c r="B656" s="2">
        <v>45344</v>
      </c>
      <c r="C656" t="s">
        <v>1162</v>
      </c>
      <c r="D656" t="s">
        <v>1701</v>
      </c>
      <c r="E656" t="s">
        <v>1749</v>
      </c>
      <c r="F656">
        <v>4</v>
      </c>
      <c r="G656">
        <v>986.93</v>
      </c>
      <c r="H656">
        <v>0.01</v>
      </c>
      <c r="I656" t="s">
        <v>1807</v>
      </c>
      <c r="J656">
        <v>3908.2428</v>
      </c>
    </row>
    <row r="657" spans="1:10" x14ac:dyDescent="0.25">
      <c r="A657" t="s">
        <v>2464</v>
      </c>
      <c r="B657" s="2">
        <v>45388</v>
      </c>
      <c r="C657" t="s">
        <v>1458</v>
      </c>
      <c r="D657" t="s">
        <v>1575</v>
      </c>
      <c r="E657" t="s">
        <v>1777</v>
      </c>
      <c r="F657">
        <v>4</v>
      </c>
      <c r="G657">
        <v>411.68</v>
      </c>
      <c r="H657">
        <v>0.06</v>
      </c>
      <c r="I657" t="s">
        <v>1809</v>
      </c>
      <c r="J657">
        <v>1547.9168</v>
      </c>
    </row>
    <row r="658" spans="1:10" x14ac:dyDescent="0.25">
      <c r="A658" t="s">
        <v>2465</v>
      </c>
      <c r="B658" s="2">
        <v>45397</v>
      </c>
      <c r="C658" t="s">
        <v>705</v>
      </c>
      <c r="D658" t="s">
        <v>1603</v>
      </c>
      <c r="E658" t="s">
        <v>1790</v>
      </c>
      <c r="F658">
        <v>2</v>
      </c>
      <c r="G658">
        <v>637.55999999999995</v>
      </c>
      <c r="H658">
        <v>0.05</v>
      </c>
      <c r="I658" t="s">
        <v>1812</v>
      </c>
      <c r="J658">
        <v>1211.364</v>
      </c>
    </row>
    <row r="659" spans="1:10" x14ac:dyDescent="0.25">
      <c r="A659" t="s">
        <v>2466</v>
      </c>
      <c r="B659" s="2">
        <v>45633</v>
      </c>
      <c r="C659" t="s">
        <v>67</v>
      </c>
      <c r="D659" t="s">
        <v>1557</v>
      </c>
      <c r="E659" t="s">
        <v>1749</v>
      </c>
      <c r="F659">
        <v>3</v>
      </c>
      <c r="G659">
        <v>706.87</v>
      </c>
      <c r="H659">
        <v>0.27</v>
      </c>
      <c r="I659" t="s">
        <v>1807</v>
      </c>
      <c r="J659">
        <v>1548.0453</v>
      </c>
    </row>
    <row r="660" spans="1:10" x14ac:dyDescent="0.25">
      <c r="A660" t="s">
        <v>2467</v>
      </c>
      <c r="B660" s="2">
        <v>45629</v>
      </c>
      <c r="C660" t="s">
        <v>205</v>
      </c>
      <c r="D660" t="s">
        <v>1561</v>
      </c>
      <c r="E660" t="s">
        <v>1759</v>
      </c>
      <c r="F660">
        <v>2</v>
      </c>
      <c r="G660">
        <v>884.48</v>
      </c>
      <c r="H660">
        <v>0</v>
      </c>
      <c r="I660" t="s">
        <v>1812</v>
      </c>
      <c r="J660">
        <v>1768.96</v>
      </c>
    </row>
    <row r="661" spans="1:10" x14ac:dyDescent="0.25">
      <c r="A661" t="s">
        <v>2468</v>
      </c>
      <c r="B661" s="2">
        <v>45291</v>
      </c>
      <c r="C661" t="s">
        <v>178</v>
      </c>
      <c r="D661" t="s">
        <v>1715</v>
      </c>
      <c r="E661" t="s">
        <v>1752</v>
      </c>
      <c r="F661">
        <v>3</v>
      </c>
      <c r="G661">
        <v>718.23</v>
      </c>
      <c r="H661">
        <v>0.19</v>
      </c>
      <c r="I661" t="s">
        <v>1809</v>
      </c>
      <c r="J661">
        <v>1745.2989</v>
      </c>
    </row>
    <row r="662" spans="1:10" x14ac:dyDescent="0.25">
      <c r="A662" t="s">
        <v>2469</v>
      </c>
      <c r="B662" s="2">
        <v>45914</v>
      </c>
      <c r="C662" t="s">
        <v>589</v>
      </c>
      <c r="D662" t="s">
        <v>1711</v>
      </c>
      <c r="E662" t="s">
        <v>1793</v>
      </c>
      <c r="F662">
        <v>3</v>
      </c>
      <c r="G662">
        <v>107.44</v>
      </c>
      <c r="H662">
        <v>0.27</v>
      </c>
      <c r="I662" t="s">
        <v>1809</v>
      </c>
      <c r="J662">
        <v>235.2936</v>
      </c>
    </row>
    <row r="663" spans="1:10" x14ac:dyDescent="0.25">
      <c r="A663" t="s">
        <v>2470</v>
      </c>
      <c r="B663" s="2">
        <v>45673</v>
      </c>
      <c r="C663" t="s">
        <v>208</v>
      </c>
      <c r="D663" t="s">
        <v>1623</v>
      </c>
      <c r="E663" t="s">
        <v>1749</v>
      </c>
      <c r="F663">
        <v>4</v>
      </c>
      <c r="G663">
        <v>608.97</v>
      </c>
      <c r="H663">
        <v>0.14000000000000001</v>
      </c>
      <c r="I663" t="s">
        <v>1812</v>
      </c>
      <c r="J663">
        <v>2094.8568</v>
      </c>
    </row>
    <row r="664" spans="1:10" x14ac:dyDescent="0.25">
      <c r="A664" t="s">
        <v>2471</v>
      </c>
      <c r="B664" s="2">
        <v>45689</v>
      </c>
      <c r="C664" t="s">
        <v>1097</v>
      </c>
      <c r="D664" t="s">
        <v>1653</v>
      </c>
      <c r="E664" t="s">
        <v>1759</v>
      </c>
      <c r="F664">
        <v>3</v>
      </c>
      <c r="G664">
        <v>260.45999999999998</v>
      </c>
      <c r="H664">
        <v>0.09</v>
      </c>
      <c r="I664" t="s">
        <v>1807</v>
      </c>
      <c r="J664">
        <v>711.05579999999986</v>
      </c>
    </row>
    <row r="665" spans="1:10" x14ac:dyDescent="0.25">
      <c r="A665" t="s">
        <v>2472</v>
      </c>
      <c r="B665" s="2">
        <v>45646</v>
      </c>
      <c r="C665" t="s">
        <v>420</v>
      </c>
      <c r="D665" t="s">
        <v>1575</v>
      </c>
      <c r="E665" t="s">
        <v>1759</v>
      </c>
      <c r="F665">
        <v>1</v>
      </c>
      <c r="G665">
        <v>747.03</v>
      </c>
      <c r="H665">
        <v>0.01</v>
      </c>
      <c r="I665" t="s">
        <v>1807</v>
      </c>
      <c r="J665">
        <v>739.55970000000002</v>
      </c>
    </row>
    <row r="666" spans="1:10" x14ac:dyDescent="0.25">
      <c r="A666" t="s">
        <v>2473</v>
      </c>
      <c r="B666" s="2">
        <v>45475</v>
      </c>
      <c r="C666" t="s">
        <v>1243</v>
      </c>
      <c r="D666" t="s">
        <v>1563</v>
      </c>
      <c r="E666" t="s">
        <v>1765</v>
      </c>
      <c r="F666">
        <v>4</v>
      </c>
      <c r="G666">
        <v>700.88</v>
      </c>
      <c r="H666">
        <v>0.23</v>
      </c>
      <c r="I666" t="s">
        <v>1809</v>
      </c>
      <c r="J666">
        <v>2158.7103999999999</v>
      </c>
    </row>
    <row r="667" spans="1:10" x14ac:dyDescent="0.25">
      <c r="A667" t="s">
        <v>2474</v>
      </c>
      <c r="B667" s="2">
        <v>45781</v>
      </c>
      <c r="C667" t="s">
        <v>182</v>
      </c>
      <c r="D667" t="s">
        <v>1721</v>
      </c>
      <c r="E667" t="s">
        <v>1782</v>
      </c>
      <c r="F667">
        <v>4</v>
      </c>
      <c r="G667">
        <v>20.09</v>
      </c>
      <c r="H667">
        <v>0.16</v>
      </c>
      <c r="I667" t="s">
        <v>1809</v>
      </c>
      <c r="J667">
        <v>67.502399999999994</v>
      </c>
    </row>
    <row r="668" spans="1:10" x14ac:dyDescent="0.25">
      <c r="A668" t="s">
        <v>2475</v>
      </c>
      <c r="B668" s="2">
        <v>45654</v>
      </c>
      <c r="C668" t="s">
        <v>227</v>
      </c>
      <c r="D668" t="s">
        <v>1605</v>
      </c>
      <c r="E668" t="s">
        <v>1775</v>
      </c>
      <c r="F668">
        <v>3</v>
      </c>
      <c r="G668">
        <v>917.64</v>
      </c>
      <c r="H668">
        <v>0.24</v>
      </c>
      <c r="I668" t="s">
        <v>1809</v>
      </c>
      <c r="J668">
        <v>2092.2192</v>
      </c>
    </row>
    <row r="669" spans="1:10" x14ac:dyDescent="0.25">
      <c r="A669" t="s">
        <v>2476</v>
      </c>
      <c r="B669" s="2">
        <v>45594</v>
      </c>
      <c r="C669" t="s">
        <v>192</v>
      </c>
      <c r="D669" t="s">
        <v>1573</v>
      </c>
      <c r="E669" t="s">
        <v>1735</v>
      </c>
      <c r="F669">
        <v>1</v>
      </c>
      <c r="G669">
        <v>242.08</v>
      </c>
      <c r="H669">
        <v>0.18</v>
      </c>
      <c r="I669" t="s">
        <v>1809</v>
      </c>
      <c r="J669">
        <v>198.50559999999999</v>
      </c>
    </row>
    <row r="670" spans="1:10" x14ac:dyDescent="0.25">
      <c r="A670" t="s">
        <v>2477</v>
      </c>
      <c r="B670" s="2">
        <v>45581</v>
      </c>
      <c r="C670" t="s">
        <v>211</v>
      </c>
      <c r="D670" t="s">
        <v>1657</v>
      </c>
      <c r="E670" t="s">
        <v>1762</v>
      </c>
      <c r="F670">
        <v>1</v>
      </c>
      <c r="G670">
        <v>536.67999999999995</v>
      </c>
      <c r="H670">
        <v>0.27</v>
      </c>
      <c r="I670" t="s">
        <v>1807</v>
      </c>
      <c r="J670">
        <v>391.77640000000002</v>
      </c>
    </row>
    <row r="671" spans="1:10" x14ac:dyDescent="0.25">
      <c r="A671" t="s">
        <v>2478</v>
      </c>
      <c r="B671" s="2">
        <v>45748</v>
      </c>
      <c r="C671" t="s">
        <v>333</v>
      </c>
      <c r="D671" t="s">
        <v>1589</v>
      </c>
      <c r="E671" t="s">
        <v>1752</v>
      </c>
      <c r="F671">
        <v>2</v>
      </c>
      <c r="G671">
        <v>145.18</v>
      </c>
      <c r="H671">
        <v>0.26</v>
      </c>
      <c r="I671" t="s">
        <v>1809</v>
      </c>
      <c r="J671">
        <v>214.8664</v>
      </c>
    </row>
    <row r="672" spans="1:10" x14ac:dyDescent="0.25">
      <c r="A672" t="s">
        <v>2479</v>
      </c>
      <c r="B672" s="2">
        <v>45369</v>
      </c>
      <c r="C672" t="s">
        <v>710</v>
      </c>
      <c r="D672" t="s">
        <v>1665</v>
      </c>
      <c r="E672" t="s">
        <v>1752</v>
      </c>
      <c r="F672">
        <v>2</v>
      </c>
      <c r="G672">
        <v>132.77000000000001</v>
      </c>
      <c r="H672">
        <v>0.13</v>
      </c>
      <c r="I672" t="s">
        <v>1812</v>
      </c>
      <c r="J672">
        <v>231.0198</v>
      </c>
    </row>
    <row r="673" spans="1:10" x14ac:dyDescent="0.25">
      <c r="A673" t="s">
        <v>2480</v>
      </c>
      <c r="B673" s="2">
        <v>45701</v>
      </c>
      <c r="C673" t="s">
        <v>63</v>
      </c>
      <c r="D673" t="s">
        <v>1613</v>
      </c>
      <c r="E673" t="s">
        <v>1769</v>
      </c>
      <c r="F673">
        <v>4</v>
      </c>
      <c r="G673">
        <v>682.11</v>
      </c>
      <c r="H673">
        <v>0.14000000000000001</v>
      </c>
      <c r="I673" t="s">
        <v>1807</v>
      </c>
      <c r="J673">
        <v>2346.4584</v>
      </c>
    </row>
    <row r="674" spans="1:10" x14ac:dyDescent="0.25">
      <c r="A674" t="s">
        <v>2481</v>
      </c>
      <c r="B674" s="2">
        <v>45510</v>
      </c>
      <c r="C674" t="s">
        <v>1478</v>
      </c>
      <c r="D674" t="s">
        <v>1611</v>
      </c>
      <c r="E674" t="s">
        <v>1790</v>
      </c>
      <c r="F674">
        <v>4</v>
      </c>
      <c r="G674">
        <v>502.95</v>
      </c>
      <c r="H674">
        <v>0.14000000000000001</v>
      </c>
      <c r="I674" t="s">
        <v>1812</v>
      </c>
      <c r="J674">
        <v>1730.1479999999999</v>
      </c>
    </row>
    <row r="675" spans="1:10" x14ac:dyDescent="0.25">
      <c r="A675" t="s">
        <v>2482</v>
      </c>
      <c r="B675" s="2">
        <v>45538</v>
      </c>
      <c r="C675" t="s">
        <v>746</v>
      </c>
      <c r="D675" t="s">
        <v>1605</v>
      </c>
      <c r="E675" t="s">
        <v>1787</v>
      </c>
      <c r="F675">
        <v>2</v>
      </c>
      <c r="G675">
        <v>472.08</v>
      </c>
      <c r="H675">
        <v>7.0000000000000007E-2</v>
      </c>
      <c r="I675" t="s">
        <v>1807</v>
      </c>
      <c r="J675">
        <v>878.0687999999999</v>
      </c>
    </row>
    <row r="676" spans="1:10" x14ac:dyDescent="0.25">
      <c r="A676" t="s">
        <v>2483</v>
      </c>
      <c r="B676" s="2">
        <v>45665</v>
      </c>
      <c r="C676" t="s">
        <v>1442</v>
      </c>
      <c r="D676" t="s">
        <v>1645</v>
      </c>
      <c r="E676" t="s">
        <v>1790</v>
      </c>
      <c r="F676">
        <v>2</v>
      </c>
      <c r="G676">
        <v>218.11</v>
      </c>
      <c r="H676">
        <v>0.02</v>
      </c>
      <c r="I676" t="s">
        <v>1812</v>
      </c>
      <c r="J676">
        <v>427.49560000000002</v>
      </c>
    </row>
    <row r="677" spans="1:10" x14ac:dyDescent="0.25">
      <c r="A677" t="s">
        <v>2484</v>
      </c>
      <c r="B677" s="2">
        <v>45859</v>
      </c>
      <c r="C677" t="s">
        <v>211</v>
      </c>
      <c r="D677" t="s">
        <v>1529</v>
      </c>
      <c r="E677" t="s">
        <v>1759</v>
      </c>
      <c r="F677">
        <v>4</v>
      </c>
      <c r="G677">
        <v>845.58</v>
      </c>
      <c r="H677">
        <v>0.06</v>
      </c>
      <c r="I677" t="s">
        <v>1809</v>
      </c>
      <c r="J677">
        <v>3179.3807999999999</v>
      </c>
    </row>
    <row r="678" spans="1:10" x14ac:dyDescent="0.25">
      <c r="A678" t="s">
        <v>2485</v>
      </c>
      <c r="B678" s="2">
        <v>45255</v>
      </c>
      <c r="C678" t="s">
        <v>436</v>
      </c>
      <c r="D678" t="s">
        <v>1691</v>
      </c>
      <c r="E678" t="s">
        <v>1744</v>
      </c>
      <c r="F678">
        <v>2</v>
      </c>
      <c r="G678">
        <v>111.28</v>
      </c>
      <c r="H678">
        <v>0.14000000000000001</v>
      </c>
      <c r="I678" t="s">
        <v>1807</v>
      </c>
      <c r="J678">
        <v>191.4016</v>
      </c>
    </row>
    <row r="679" spans="1:10" x14ac:dyDescent="0.25">
      <c r="A679" t="s">
        <v>2486</v>
      </c>
      <c r="B679" s="2">
        <v>45842</v>
      </c>
      <c r="C679" t="s">
        <v>579</v>
      </c>
      <c r="D679" t="s">
        <v>1649</v>
      </c>
      <c r="E679" t="s">
        <v>1782</v>
      </c>
      <c r="F679">
        <v>2</v>
      </c>
      <c r="G679">
        <v>37.21</v>
      </c>
      <c r="H679">
        <v>0.19</v>
      </c>
      <c r="I679" t="s">
        <v>1807</v>
      </c>
      <c r="J679">
        <v>60.280200000000008</v>
      </c>
    </row>
    <row r="680" spans="1:10" x14ac:dyDescent="0.25">
      <c r="A680" t="s">
        <v>2487</v>
      </c>
      <c r="B680" s="2">
        <v>45220</v>
      </c>
      <c r="C680" t="s">
        <v>1281</v>
      </c>
      <c r="D680" t="s">
        <v>1655</v>
      </c>
      <c r="E680" t="s">
        <v>1780</v>
      </c>
      <c r="F680">
        <v>1</v>
      </c>
      <c r="G680">
        <v>331.73</v>
      </c>
      <c r="H680">
        <v>0.04</v>
      </c>
      <c r="I680" t="s">
        <v>1807</v>
      </c>
      <c r="J680">
        <v>318.46080000000001</v>
      </c>
    </row>
    <row r="681" spans="1:10" x14ac:dyDescent="0.25">
      <c r="A681" t="s">
        <v>2488</v>
      </c>
      <c r="B681" s="2">
        <v>45273</v>
      </c>
      <c r="C681" t="s">
        <v>1126</v>
      </c>
      <c r="D681" t="s">
        <v>1671</v>
      </c>
      <c r="E681" t="s">
        <v>1777</v>
      </c>
      <c r="F681">
        <v>3</v>
      </c>
      <c r="G681">
        <v>306.70999999999998</v>
      </c>
      <c r="H681">
        <v>0.09</v>
      </c>
      <c r="I681" t="s">
        <v>1809</v>
      </c>
      <c r="J681">
        <v>837.31829999999991</v>
      </c>
    </row>
    <row r="682" spans="1:10" x14ac:dyDescent="0.25">
      <c r="A682" t="s">
        <v>2489</v>
      </c>
      <c r="B682" s="2">
        <v>45456</v>
      </c>
      <c r="C682" t="s">
        <v>853</v>
      </c>
      <c r="D682" t="s">
        <v>1581</v>
      </c>
      <c r="E682" t="s">
        <v>1759</v>
      </c>
      <c r="F682">
        <v>4</v>
      </c>
      <c r="G682">
        <v>484.92</v>
      </c>
      <c r="H682">
        <v>0.28000000000000003</v>
      </c>
      <c r="I682" t="s">
        <v>1809</v>
      </c>
      <c r="J682">
        <v>1396.5696</v>
      </c>
    </row>
    <row r="683" spans="1:10" x14ac:dyDescent="0.25">
      <c r="A683" t="s">
        <v>2490</v>
      </c>
      <c r="B683" s="2">
        <v>45292</v>
      </c>
      <c r="C683" t="s">
        <v>167</v>
      </c>
      <c r="D683" t="s">
        <v>1631</v>
      </c>
      <c r="E683" t="s">
        <v>1756</v>
      </c>
      <c r="F683">
        <v>2</v>
      </c>
      <c r="G683">
        <v>42.04</v>
      </c>
      <c r="H683">
        <v>7.0000000000000007E-2</v>
      </c>
      <c r="I683" t="s">
        <v>1807</v>
      </c>
      <c r="J683">
        <v>78.194399999999987</v>
      </c>
    </row>
    <row r="684" spans="1:10" x14ac:dyDescent="0.25">
      <c r="A684" t="s">
        <v>2491</v>
      </c>
      <c r="B684" s="2">
        <v>45278</v>
      </c>
      <c r="C684" t="s">
        <v>885</v>
      </c>
      <c r="D684" t="s">
        <v>1641</v>
      </c>
      <c r="E684" t="s">
        <v>1759</v>
      </c>
      <c r="F684">
        <v>3</v>
      </c>
      <c r="G684">
        <v>599.48</v>
      </c>
      <c r="H684">
        <v>0.22</v>
      </c>
      <c r="I684" t="s">
        <v>1809</v>
      </c>
      <c r="J684">
        <v>1402.7832000000001</v>
      </c>
    </row>
    <row r="685" spans="1:10" x14ac:dyDescent="0.25">
      <c r="A685" t="s">
        <v>2492</v>
      </c>
      <c r="B685" s="2">
        <v>45232</v>
      </c>
      <c r="C685" t="s">
        <v>1106</v>
      </c>
      <c r="D685" t="s">
        <v>1565</v>
      </c>
      <c r="E685" t="s">
        <v>1740</v>
      </c>
      <c r="F685">
        <v>3</v>
      </c>
      <c r="G685">
        <v>401.42</v>
      </c>
      <c r="H685">
        <v>0.01</v>
      </c>
      <c r="I685" t="s">
        <v>1812</v>
      </c>
      <c r="J685">
        <v>1192.2174</v>
      </c>
    </row>
    <row r="686" spans="1:10" x14ac:dyDescent="0.25">
      <c r="A686" t="s">
        <v>2493</v>
      </c>
      <c r="B686" s="2">
        <v>45907</v>
      </c>
      <c r="C686" t="s">
        <v>625</v>
      </c>
      <c r="D686" t="s">
        <v>1623</v>
      </c>
      <c r="E686" t="s">
        <v>1765</v>
      </c>
      <c r="F686">
        <v>4</v>
      </c>
      <c r="G686">
        <v>442.54</v>
      </c>
      <c r="H686">
        <v>0.06</v>
      </c>
      <c r="I686" t="s">
        <v>1807</v>
      </c>
      <c r="J686">
        <v>1663.9503999999999</v>
      </c>
    </row>
    <row r="687" spans="1:10" x14ac:dyDescent="0.25">
      <c r="A687" t="s">
        <v>2494</v>
      </c>
      <c r="B687" s="2">
        <v>45270</v>
      </c>
      <c r="C687" t="s">
        <v>1392</v>
      </c>
      <c r="D687" t="s">
        <v>1707</v>
      </c>
      <c r="E687" t="s">
        <v>1780</v>
      </c>
      <c r="F687">
        <v>4</v>
      </c>
      <c r="G687">
        <v>451.41</v>
      </c>
      <c r="H687">
        <v>0.06</v>
      </c>
      <c r="I687" t="s">
        <v>1809</v>
      </c>
      <c r="J687">
        <v>1697.3016</v>
      </c>
    </row>
    <row r="688" spans="1:10" x14ac:dyDescent="0.25">
      <c r="A688" t="s">
        <v>2495</v>
      </c>
      <c r="B688" s="2">
        <v>45942</v>
      </c>
      <c r="C688" t="s">
        <v>839</v>
      </c>
      <c r="D688" t="s">
        <v>1713</v>
      </c>
      <c r="E688" t="s">
        <v>1769</v>
      </c>
      <c r="F688">
        <v>4</v>
      </c>
      <c r="G688">
        <v>547.21</v>
      </c>
      <c r="H688">
        <v>0.25</v>
      </c>
      <c r="I688" t="s">
        <v>1807</v>
      </c>
      <c r="J688">
        <v>1641.63</v>
      </c>
    </row>
    <row r="689" spans="1:10" x14ac:dyDescent="0.25">
      <c r="A689" t="s">
        <v>2496</v>
      </c>
      <c r="B689" s="2">
        <v>45750</v>
      </c>
      <c r="C689" t="s">
        <v>657</v>
      </c>
      <c r="D689" t="s">
        <v>1705</v>
      </c>
      <c r="E689" t="s">
        <v>1752</v>
      </c>
      <c r="F689">
        <v>1</v>
      </c>
      <c r="G689">
        <v>979.28</v>
      </c>
      <c r="H689">
        <v>0.2</v>
      </c>
      <c r="I689" t="s">
        <v>1809</v>
      </c>
      <c r="J689">
        <v>783.42399999999998</v>
      </c>
    </row>
    <row r="690" spans="1:10" x14ac:dyDescent="0.25">
      <c r="A690" t="s">
        <v>2497</v>
      </c>
      <c r="B690" s="2">
        <v>45300</v>
      </c>
      <c r="C690" t="s">
        <v>1415</v>
      </c>
      <c r="D690" t="s">
        <v>1643</v>
      </c>
      <c r="E690" t="s">
        <v>1762</v>
      </c>
      <c r="F690">
        <v>4</v>
      </c>
      <c r="G690">
        <v>263.58999999999997</v>
      </c>
      <c r="H690">
        <v>0.04</v>
      </c>
      <c r="I690" t="s">
        <v>1807</v>
      </c>
      <c r="J690">
        <v>1012.1856</v>
      </c>
    </row>
    <row r="691" spans="1:10" x14ac:dyDescent="0.25">
      <c r="A691" t="s">
        <v>2498</v>
      </c>
      <c r="B691" s="2">
        <v>45876</v>
      </c>
      <c r="C691" t="s">
        <v>20</v>
      </c>
      <c r="D691" t="s">
        <v>1639</v>
      </c>
      <c r="E691" t="s">
        <v>1756</v>
      </c>
      <c r="F691">
        <v>1</v>
      </c>
      <c r="G691">
        <v>692.75</v>
      </c>
      <c r="H691">
        <v>0.11</v>
      </c>
      <c r="I691" t="s">
        <v>1812</v>
      </c>
      <c r="J691">
        <v>616.54750000000001</v>
      </c>
    </row>
    <row r="692" spans="1:10" x14ac:dyDescent="0.25">
      <c r="A692" t="s">
        <v>2499</v>
      </c>
      <c r="B692" s="2">
        <v>45301</v>
      </c>
      <c r="C692" t="s">
        <v>539</v>
      </c>
      <c r="D692" t="s">
        <v>1657</v>
      </c>
      <c r="E692" t="s">
        <v>1749</v>
      </c>
      <c r="F692">
        <v>3</v>
      </c>
      <c r="G692">
        <v>142.83000000000001</v>
      </c>
      <c r="H692">
        <v>0.01</v>
      </c>
      <c r="I692" t="s">
        <v>1807</v>
      </c>
      <c r="J692">
        <v>424.20510000000002</v>
      </c>
    </row>
    <row r="693" spans="1:10" x14ac:dyDescent="0.25">
      <c r="A693" t="s">
        <v>2500</v>
      </c>
      <c r="B693" s="2">
        <v>45857</v>
      </c>
      <c r="C693" t="s">
        <v>423</v>
      </c>
      <c r="D693" t="s">
        <v>1575</v>
      </c>
      <c r="E693" t="s">
        <v>1744</v>
      </c>
      <c r="F693">
        <v>2</v>
      </c>
      <c r="G693">
        <v>419.25</v>
      </c>
      <c r="H693">
        <v>0.17</v>
      </c>
      <c r="I693" t="s">
        <v>1809</v>
      </c>
      <c r="J693">
        <v>695.95499999999993</v>
      </c>
    </row>
    <row r="694" spans="1:10" x14ac:dyDescent="0.25">
      <c r="A694" t="s">
        <v>2501</v>
      </c>
      <c r="B694" s="2">
        <v>45650</v>
      </c>
      <c r="C694" t="s">
        <v>764</v>
      </c>
      <c r="D694" t="s">
        <v>1583</v>
      </c>
      <c r="E694" t="s">
        <v>1796</v>
      </c>
      <c r="F694">
        <v>2</v>
      </c>
      <c r="G694">
        <v>800.84</v>
      </c>
      <c r="H694">
        <v>0.27</v>
      </c>
      <c r="I694" t="s">
        <v>1812</v>
      </c>
      <c r="J694">
        <v>1169.2264</v>
      </c>
    </row>
    <row r="695" spans="1:10" x14ac:dyDescent="0.25">
      <c r="A695" t="s">
        <v>2502</v>
      </c>
      <c r="B695" s="2">
        <v>45520</v>
      </c>
      <c r="C695" t="s">
        <v>14</v>
      </c>
      <c r="D695" t="s">
        <v>1627</v>
      </c>
      <c r="E695" t="s">
        <v>1744</v>
      </c>
      <c r="F695">
        <v>1</v>
      </c>
      <c r="G695">
        <v>301.24</v>
      </c>
      <c r="H695">
        <v>0.11</v>
      </c>
      <c r="I695" t="s">
        <v>1809</v>
      </c>
      <c r="J695">
        <v>268.10359999999997</v>
      </c>
    </row>
    <row r="696" spans="1:10" x14ac:dyDescent="0.25">
      <c r="A696" t="s">
        <v>2503</v>
      </c>
      <c r="B696" s="2">
        <v>45497</v>
      </c>
      <c r="C696" t="s">
        <v>906</v>
      </c>
      <c r="D696" t="s">
        <v>1701</v>
      </c>
      <c r="E696" t="s">
        <v>1756</v>
      </c>
      <c r="F696">
        <v>2</v>
      </c>
      <c r="G696">
        <v>701.49</v>
      </c>
      <c r="H696">
        <v>0.09</v>
      </c>
      <c r="I696" t="s">
        <v>1809</v>
      </c>
      <c r="J696">
        <v>1276.7118</v>
      </c>
    </row>
    <row r="697" spans="1:10" x14ac:dyDescent="0.25">
      <c r="A697" t="s">
        <v>2504</v>
      </c>
      <c r="B697" s="2">
        <v>45615</v>
      </c>
      <c r="C697" t="s">
        <v>1089</v>
      </c>
      <c r="D697" t="s">
        <v>1583</v>
      </c>
      <c r="E697" t="s">
        <v>1772</v>
      </c>
      <c r="F697">
        <v>4</v>
      </c>
      <c r="G697">
        <v>413.48</v>
      </c>
      <c r="H697">
        <v>0.02</v>
      </c>
      <c r="I697" t="s">
        <v>1809</v>
      </c>
      <c r="J697">
        <v>1620.8416</v>
      </c>
    </row>
    <row r="698" spans="1:10" x14ac:dyDescent="0.25">
      <c r="A698" t="s">
        <v>2505</v>
      </c>
      <c r="B698" s="2">
        <v>45365</v>
      </c>
      <c r="C698" t="s">
        <v>640</v>
      </c>
      <c r="D698" t="s">
        <v>1545</v>
      </c>
      <c r="E698" t="s">
        <v>1740</v>
      </c>
      <c r="F698">
        <v>4</v>
      </c>
      <c r="G698">
        <v>167.83</v>
      </c>
      <c r="H698">
        <v>0.15</v>
      </c>
      <c r="I698" t="s">
        <v>1807</v>
      </c>
      <c r="J698">
        <v>570.62200000000007</v>
      </c>
    </row>
    <row r="699" spans="1:10" x14ac:dyDescent="0.25">
      <c r="A699" t="s">
        <v>2506</v>
      </c>
      <c r="B699" s="2">
        <v>45832</v>
      </c>
      <c r="C699" t="s">
        <v>467</v>
      </c>
      <c r="D699" t="s">
        <v>1561</v>
      </c>
      <c r="E699" t="s">
        <v>1793</v>
      </c>
      <c r="F699">
        <v>2</v>
      </c>
      <c r="G699">
        <v>669.12</v>
      </c>
      <c r="H699">
        <v>0.22</v>
      </c>
      <c r="I699" t="s">
        <v>1807</v>
      </c>
      <c r="J699">
        <v>1043.8271999999999</v>
      </c>
    </row>
    <row r="700" spans="1:10" x14ac:dyDescent="0.25">
      <c r="A700" t="s">
        <v>2507</v>
      </c>
      <c r="B700" s="2">
        <v>45530</v>
      </c>
      <c r="C700" t="s">
        <v>152</v>
      </c>
      <c r="D700" t="s">
        <v>1605</v>
      </c>
      <c r="E700" t="s">
        <v>1762</v>
      </c>
      <c r="F700">
        <v>3</v>
      </c>
      <c r="G700">
        <v>346.77</v>
      </c>
      <c r="H700">
        <v>0.18</v>
      </c>
      <c r="I700" t="s">
        <v>1809</v>
      </c>
      <c r="J700">
        <v>853.05420000000004</v>
      </c>
    </row>
    <row r="701" spans="1:10" x14ac:dyDescent="0.25">
      <c r="A701" t="s">
        <v>2508</v>
      </c>
      <c r="B701" s="2">
        <v>45939</v>
      </c>
      <c r="C701" t="s">
        <v>218</v>
      </c>
      <c r="D701" t="s">
        <v>1577</v>
      </c>
      <c r="E701" t="s">
        <v>1796</v>
      </c>
      <c r="F701">
        <v>3</v>
      </c>
      <c r="G701">
        <v>648.33000000000004</v>
      </c>
      <c r="H701">
        <v>0.2</v>
      </c>
      <c r="I701" t="s">
        <v>1812</v>
      </c>
      <c r="J701">
        <v>1555.992</v>
      </c>
    </row>
    <row r="702" spans="1:10" x14ac:dyDescent="0.25">
      <c r="A702" t="s">
        <v>2509</v>
      </c>
      <c r="B702" s="2">
        <v>45401</v>
      </c>
      <c r="C702" t="s">
        <v>897</v>
      </c>
      <c r="D702" t="s">
        <v>1540</v>
      </c>
      <c r="E702" t="s">
        <v>1744</v>
      </c>
      <c r="F702">
        <v>4</v>
      </c>
      <c r="G702">
        <v>254.94</v>
      </c>
      <c r="H702">
        <v>0.06</v>
      </c>
      <c r="I702" t="s">
        <v>1809</v>
      </c>
      <c r="J702">
        <v>958.57439999999997</v>
      </c>
    </row>
    <row r="703" spans="1:10" x14ac:dyDescent="0.25">
      <c r="A703" t="s">
        <v>2510</v>
      </c>
      <c r="B703" s="2">
        <v>45420</v>
      </c>
      <c r="C703" t="s">
        <v>1051</v>
      </c>
      <c r="D703" t="s">
        <v>1693</v>
      </c>
      <c r="E703" t="s">
        <v>1752</v>
      </c>
      <c r="F703">
        <v>1</v>
      </c>
      <c r="G703">
        <v>445.5</v>
      </c>
      <c r="H703">
        <v>0.28000000000000003</v>
      </c>
      <c r="I703" t="s">
        <v>1807</v>
      </c>
      <c r="J703">
        <v>320.76</v>
      </c>
    </row>
    <row r="704" spans="1:10" x14ac:dyDescent="0.25">
      <c r="A704" t="s">
        <v>2511</v>
      </c>
      <c r="B704" s="2">
        <v>45459</v>
      </c>
      <c r="C704" t="s">
        <v>710</v>
      </c>
      <c r="D704" t="s">
        <v>1711</v>
      </c>
      <c r="E704" t="s">
        <v>1752</v>
      </c>
      <c r="F704">
        <v>1</v>
      </c>
      <c r="G704">
        <v>900.94</v>
      </c>
      <c r="H704">
        <v>0.1</v>
      </c>
      <c r="I704" t="s">
        <v>1807</v>
      </c>
      <c r="J704">
        <v>810.84600000000012</v>
      </c>
    </row>
    <row r="705" spans="1:10" x14ac:dyDescent="0.25">
      <c r="A705" t="s">
        <v>2512</v>
      </c>
      <c r="B705" s="2">
        <v>45429</v>
      </c>
      <c r="C705" t="s">
        <v>637</v>
      </c>
      <c r="D705" t="s">
        <v>1561</v>
      </c>
      <c r="E705" t="s">
        <v>1787</v>
      </c>
      <c r="F705">
        <v>3</v>
      </c>
      <c r="G705">
        <v>262.69</v>
      </c>
      <c r="H705">
        <v>0.04</v>
      </c>
      <c r="I705" t="s">
        <v>1809</v>
      </c>
      <c r="J705">
        <v>756.54719999999986</v>
      </c>
    </row>
    <row r="706" spans="1:10" x14ac:dyDescent="0.25">
      <c r="A706" t="s">
        <v>2513</v>
      </c>
      <c r="B706" s="2">
        <v>45386</v>
      </c>
      <c r="C706" t="s">
        <v>1467</v>
      </c>
      <c r="D706" t="s">
        <v>1667</v>
      </c>
      <c r="E706" t="s">
        <v>1744</v>
      </c>
      <c r="F706">
        <v>3</v>
      </c>
      <c r="G706">
        <v>212.72</v>
      </c>
      <c r="H706">
        <v>0.22</v>
      </c>
      <c r="I706" t="s">
        <v>1809</v>
      </c>
      <c r="J706">
        <v>497.76479999999998</v>
      </c>
    </row>
    <row r="707" spans="1:10" x14ac:dyDescent="0.25">
      <c r="A707" t="s">
        <v>2514</v>
      </c>
      <c r="B707" s="2">
        <v>45803</v>
      </c>
      <c r="C707" t="s">
        <v>503</v>
      </c>
      <c r="D707" t="s">
        <v>1579</v>
      </c>
      <c r="E707" t="s">
        <v>1793</v>
      </c>
      <c r="F707">
        <v>4</v>
      </c>
      <c r="G707">
        <v>757.9</v>
      </c>
      <c r="H707">
        <v>0.22</v>
      </c>
      <c r="I707" t="s">
        <v>1809</v>
      </c>
      <c r="J707">
        <v>2364.6480000000001</v>
      </c>
    </row>
    <row r="708" spans="1:10" x14ac:dyDescent="0.25">
      <c r="A708" t="s">
        <v>2515</v>
      </c>
      <c r="B708" s="2">
        <v>45346</v>
      </c>
      <c r="C708" t="s">
        <v>78</v>
      </c>
      <c r="D708" t="s">
        <v>1691</v>
      </c>
      <c r="E708" t="s">
        <v>1790</v>
      </c>
      <c r="F708">
        <v>1</v>
      </c>
      <c r="G708">
        <v>846.04</v>
      </c>
      <c r="H708">
        <v>0.08</v>
      </c>
      <c r="I708" t="s">
        <v>1809</v>
      </c>
      <c r="J708">
        <v>778.35680000000002</v>
      </c>
    </row>
    <row r="709" spans="1:10" x14ac:dyDescent="0.25">
      <c r="A709" t="s">
        <v>2516</v>
      </c>
      <c r="B709" s="2">
        <v>45267</v>
      </c>
      <c r="C709" t="s">
        <v>527</v>
      </c>
      <c r="D709" t="s">
        <v>1607</v>
      </c>
      <c r="E709" t="s">
        <v>1762</v>
      </c>
      <c r="F709">
        <v>3</v>
      </c>
      <c r="G709">
        <v>179.7</v>
      </c>
      <c r="H709">
        <v>0.17</v>
      </c>
      <c r="I709" t="s">
        <v>1812</v>
      </c>
      <c r="J709">
        <v>447.45299999999992</v>
      </c>
    </row>
    <row r="710" spans="1:10" x14ac:dyDescent="0.25">
      <c r="A710" t="s">
        <v>2517</v>
      </c>
      <c r="B710" s="2">
        <v>45572</v>
      </c>
      <c r="C710" t="s">
        <v>1364</v>
      </c>
      <c r="D710" t="s">
        <v>1593</v>
      </c>
      <c r="E710" t="s">
        <v>1752</v>
      </c>
      <c r="F710">
        <v>4</v>
      </c>
      <c r="G710">
        <v>681.08</v>
      </c>
      <c r="H710">
        <v>0</v>
      </c>
      <c r="I710" t="s">
        <v>1809</v>
      </c>
      <c r="J710">
        <v>2724.32</v>
      </c>
    </row>
    <row r="711" spans="1:10" x14ac:dyDescent="0.25">
      <c r="A711" t="s">
        <v>2518</v>
      </c>
      <c r="B711" s="2">
        <v>45252</v>
      </c>
      <c r="C711" t="s">
        <v>1240</v>
      </c>
      <c r="D711" t="s">
        <v>1536</v>
      </c>
      <c r="E711" t="s">
        <v>1762</v>
      </c>
      <c r="F711">
        <v>4</v>
      </c>
      <c r="G711">
        <v>723.44</v>
      </c>
      <c r="H711">
        <v>0.14000000000000001</v>
      </c>
      <c r="I711" t="s">
        <v>1809</v>
      </c>
      <c r="J711">
        <v>2488.6336000000001</v>
      </c>
    </row>
    <row r="712" spans="1:10" x14ac:dyDescent="0.25">
      <c r="A712" t="s">
        <v>2519</v>
      </c>
      <c r="B712" s="2">
        <v>45939</v>
      </c>
      <c r="C712" t="s">
        <v>430</v>
      </c>
      <c r="D712" t="s">
        <v>1593</v>
      </c>
      <c r="E712" t="s">
        <v>1782</v>
      </c>
      <c r="F712">
        <v>4</v>
      </c>
      <c r="G712">
        <v>471.89</v>
      </c>
      <c r="H712">
        <v>0.12</v>
      </c>
      <c r="I712" t="s">
        <v>1812</v>
      </c>
      <c r="J712">
        <v>1661.0527999999999</v>
      </c>
    </row>
    <row r="713" spans="1:10" x14ac:dyDescent="0.25">
      <c r="A713" t="s">
        <v>2520</v>
      </c>
      <c r="B713" s="2">
        <v>45559</v>
      </c>
      <c r="C713" t="s">
        <v>1132</v>
      </c>
      <c r="D713" t="s">
        <v>1673</v>
      </c>
      <c r="E713" t="s">
        <v>1790</v>
      </c>
      <c r="F713">
        <v>1</v>
      </c>
      <c r="G713">
        <v>613.17999999999995</v>
      </c>
      <c r="H713">
        <v>0.14000000000000001</v>
      </c>
      <c r="I713" t="s">
        <v>1812</v>
      </c>
      <c r="J713">
        <v>527.33479999999997</v>
      </c>
    </row>
    <row r="714" spans="1:10" x14ac:dyDescent="0.25">
      <c r="A714" t="s">
        <v>2521</v>
      </c>
      <c r="B714" s="2">
        <v>45229</v>
      </c>
      <c r="C714" t="s">
        <v>192</v>
      </c>
      <c r="D714" t="s">
        <v>1617</v>
      </c>
      <c r="E714" t="s">
        <v>1752</v>
      </c>
      <c r="F714">
        <v>1</v>
      </c>
      <c r="G714">
        <v>651.30999999999995</v>
      </c>
      <c r="H714">
        <v>0.24</v>
      </c>
      <c r="I714" t="s">
        <v>1809</v>
      </c>
      <c r="J714">
        <v>494.99560000000002</v>
      </c>
    </row>
    <row r="715" spans="1:10" x14ac:dyDescent="0.25">
      <c r="A715" t="s">
        <v>2522</v>
      </c>
      <c r="B715" s="2">
        <v>45333</v>
      </c>
      <c r="C715" t="s">
        <v>103</v>
      </c>
      <c r="D715" t="s">
        <v>1534</v>
      </c>
      <c r="E715" t="s">
        <v>1759</v>
      </c>
      <c r="F715">
        <v>2</v>
      </c>
      <c r="G715">
        <v>635.14</v>
      </c>
      <c r="H715">
        <v>0.1</v>
      </c>
      <c r="I715" t="s">
        <v>1812</v>
      </c>
      <c r="J715">
        <v>1143.252</v>
      </c>
    </row>
    <row r="716" spans="1:10" x14ac:dyDescent="0.25">
      <c r="A716" t="s">
        <v>2523</v>
      </c>
      <c r="B716" s="2">
        <v>45752</v>
      </c>
      <c r="C716" t="s">
        <v>1174</v>
      </c>
      <c r="D716" t="s">
        <v>1727</v>
      </c>
      <c r="E716" t="s">
        <v>1782</v>
      </c>
      <c r="F716">
        <v>4</v>
      </c>
      <c r="G716">
        <v>912.61</v>
      </c>
      <c r="H716">
        <v>0.14000000000000001</v>
      </c>
      <c r="I716" t="s">
        <v>1807</v>
      </c>
      <c r="J716">
        <v>3139.3784000000001</v>
      </c>
    </row>
    <row r="717" spans="1:10" x14ac:dyDescent="0.25">
      <c r="A717" t="s">
        <v>2524</v>
      </c>
      <c r="B717" s="2">
        <v>45795</v>
      </c>
      <c r="C717" t="s">
        <v>864</v>
      </c>
      <c r="D717" t="s">
        <v>1625</v>
      </c>
      <c r="E717" t="s">
        <v>1762</v>
      </c>
      <c r="F717">
        <v>3</v>
      </c>
      <c r="G717">
        <v>79.77</v>
      </c>
      <c r="H717">
        <v>0.09</v>
      </c>
      <c r="I717" t="s">
        <v>1807</v>
      </c>
      <c r="J717">
        <v>217.77209999999999</v>
      </c>
    </row>
    <row r="718" spans="1:10" x14ac:dyDescent="0.25">
      <c r="A718" t="s">
        <v>2525</v>
      </c>
      <c r="B718" s="2">
        <v>45755</v>
      </c>
      <c r="C718" t="s">
        <v>873</v>
      </c>
      <c r="D718" t="s">
        <v>1719</v>
      </c>
      <c r="E718" t="s">
        <v>1784</v>
      </c>
      <c r="F718">
        <v>4</v>
      </c>
      <c r="G718">
        <v>603.52</v>
      </c>
      <c r="H718">
        <v>0.25</v>
      </c>
      <c r="I718" t="s">
        <v>1807</v>
      </c>
      <c r="J718">
        <v>1810.56</v>
      </c>
    </row>
    <row r="719" spans="1:10" x14ac:dyDescent="0.25">
      <c r="A719" t="s">
        <v>2526</v>
      </c>
      <c r="B719" s="2">
        <v>45625</v>
      </c>
      <c r="C719" t="s">
        <v>278</v>
      </c>
      <c r="D719" t="s">
        <v>1685</v>
      </c>
      <c r="E719" t="s">
        <v>1777</v>
      </c>
      <c r="F719">
        <v>4</v>
      </c>
      <c r="G719">
        <v>453.12</v>
      </c>
      <c r="H719">
        <v>0.23</v>
      </c>
      <c r="I719" t="s">
        <v>1812</v>
      </c>
      <c r="J719">
        <v>1395.6096</v>
      </c>
    </row>
    <row r="720" spans="1:10" x14ac:dyDescent="0.25">
      <c r="A720" t="s">
        <v>2527</v>
      </c>
      <c r="B720" s="2">
        <v>45656</v>
      </c>
      <c r="C720" t="s">
        <v>1510</v>
      </c>
      <c r="D720" t="s">
        <v>1597</v>
      </c>
      <c r="E720" t="s">
        <v>1769</v>
      </c>
      <c r="F720">
        <v>2</v>
      </c>
      <c r="G720">
        <v>974.35</v>
      </c>
      <c r="H720">
        <v>0.15</v>
      </c>
      <c r="I720" t="s">
        <v>1807</v>
      </c>
      <c r="J720">
        <v>1656.395</v>
      </c>
    </row>
    <row r="721" spans="1:10" x14ac:dyDescent="0.25">
      <c r="A721" t="s">
        <v>2528</v>
      </c>
      <c r="B721" s="2">
        <v>45824</v>
      </c>
      <c r="C721" t="s">
        <v>1450</v>
      </c>
      <c r="D721" t="s">
        <v>1721</v>
      </c>
      <c r="E721" t="s">
        <v>1790</v>
      </c>
      <c r="F721">
        <v>4</v>
      </c>
      <c r="G721">
        <v>52.35</v>
      </c>
      <c r="H721">
        <v>0.23</v>
      </c>
      <c r="I721" t="s">
        <v>1812</v>
      </c>
      <c r="J721">
        <v>161.238</v>
      </c>
    </row>
    <row r="722" spans="1:10" x14ac:dyDescent="0.25">
      <c r="A722" t="s">
        <v>2529</v>
      </c>
      <c r="B722" s="2">
        <v>45824</v>
      </c>
      <c r="C722" t="s">
        <v>1144</v>
      </c>
      <c r="D722" t="s">
        <v>1661</v>
      </c>
      <c r="E722" t="s">
        <v>1790</v>
      </c>
      <c r="F722">
        <v>3</v>
      </c>
      <c r="G722">
        <v>681.58</v>
      </c>
      <c r="H722">
        <v>0.23</v>
      </c>
      <c r="I722" t="s">
        <v>1807</v>
      </c>
      <c r="J722">
        <v>1574.4498000000001</v>
      </c>
    </row>
    <row r="723" spans="1:10" x14ac:dyDescent="0.25">
      <c r="A723" t="s">
        <v>2530</v>
      </c>
      <c r="B723" s="2">
        <v>45384</v>
      </c>
      <c r="C723" t="s">
        <v>579</v>
      </c>
      <c r="D723" t="s">
        <v>1697</v>
      </c>
      <c r="E723" t="s">
        <v>1784</v>
      </c>
      <c r="F723">
        <v>3</v>
      </c>
      <c r="G723">
        <v>71.23</v>
      </c>
      <c r="H723">
        <v>0.03</v>
      </c>
      <c r="I723" t="s">
        <v>1807</v>
      </c>
      <c r="J723">
        <v>207.27930000000001</v>
      </c>
    </row>
    <row r="724" spans="1:10" x14ac:dyDescent="0.25">
      <c r="A724" t="s">
        <v>2531</v>
      </c>
      <c r="B724" s="2">
        <v>45379</v>
      </c>
      <c r="C724" t="s">
        <v>767</v>
      </c>
      <c r="D724" t="s">
        <v>1561</v>
      </c>
      <c r="E724" t="s">
        <v>1782</v>
      </c>
      <c r="F724">
        <v>1</v>
      </c>
      <c r="G724">
        <v>31.36</v>
      </c>
      <c r="H724">
        <v>0.21</v>
      </c>
      <c r="I724" t="s">
        <v>1812</v>
      </c>
      <c r="J724">
        <v>24.7744</v>
      </c>
    </row>
    <row r="725" spans="1:10" x14ac:dyDescent="0.25">
      <c r="A725" t="s">
        <v>2532</v>
      </c>
      <c r="B725" s="2">
        <v>45674</v>
      </c>
      <c r="C725" t="s">
        <v>1060</v>
      </c>
      <c r="D725" t="s">
        <v>1613</v>
      </c>
      <c r="E725" t="s">
        <v>1780</v>
      </c>
      <c r="F725">
        <v>2</v>
      </c>
      <c r="G725">
        <v>555.54999999999995</v>
      </c>
      <c r="H725">
        <v>0.14000000000000001</v>
      </c>
      <c r="I725" t="s">
        <v>1807</v>
      </c>
      <c r="J725">
        <v>955.54599999999994</v>
      </c>
    </row>
    <row r="726" spans="1:10" x14ac:dyDescent="0.25">
      <c r="A726" t="s">
        <v>2533</v>
      </c>
      <c r="B726" s="2">
        <v>45760</v>
      </c>
      <c r="C726" t="s">
        <v>797</v>
      </c>
      <c r="D726" t="s">
        <v>1663</v>
      </c>
      <c r="E726" t="s">
        <v>1787</v>
      </c>
      <c r="F726">
        <v>4</v>
      </c>
      <c r="G726">
        <v>805.99</v>
      </c>
      <c r="H726">
        <v>0.06</v>
      </c>
      <c r="I726" t="s">
        <v>1807</v>
      </c>
      <c r="J726">
        <v>3030.5223999999998</v>
      </c>
    </row>
    <row r="727" spans="1:10" x14ac:dyDescent="0.25">
      <c r="A727" t="s">
        <v>2534</v>
      </c>
      <c r="B727" s="2">
        <v>45474</v>
      </c>
      <c r="C727" t="s">
        <v>1198</v>
      </c>
      <c r="D727" t="s">
        <v>1673</v>
      </c>
      <c r="E727" t="s">
        <v>1740</v>
      </c>
      <c r="F727">
        <v>1</v>
      </c>
      <c r="G727">
        <v>506.55</v>
      </c>
      <c r="H727">
        <v>0.28000000000000003</v>
      </c>
      <c r="I727" t="s">
        <v>1807</v>
      </c>
      <c r="J727">
        <v>364.71600000000001</v>
      </c>
    </row>
    <row r="728" spans="1:10" x14ac:dyDescent="0.25">
      <c r="A728" t="s">
        <v>2535</v>
      </c>
      <c r="B728" s="2">
        <v>45640</v>
      </c>
      <c r="C728" t="s">
        <v>442</v>
      </c>
      <c r="D728" t="s">
        <v>1613</v>
      </c>
      <c r="E728" t="s">
        <v>1775</v>
      </c>
      <c r="F728">
        <v>3</v>
      </c>
      <c r="G728">
        <v>28.69</v>
      </c>
      <c r="H728">
        <v>0.02</v>
      </c>
      <c r="I728" t="s">
        <v>1807</v>
      </c>
      <c r="J728">
        <v>84.348600000000005</v>
      </c>
    </row>
    <row r="729" spans="1:10" x14ac:dyDescent="0.25">
      <c r="A729" t="s">
        <v>2536</v>
      </c>
      <c r="B729" s="2">
        <v>45253</v>
      </c>
      <c r="C729" t="s">
        <v>1195</v>
      </c>
      <c r="D729" t="s">
        <v>1683</v>
      </c>
      <c r="E729" t="s">
        <v>1752</v>
      </c>
      <c r="F729">
        <v>1</v>
      </c>
      <c r="G729">
        <v>106.07</v>
      </c>
      <c r="H729">
        <v>0.23</v>
      </c>
      <c r="I729" t="s">
        <v>1812</v>
      </c>
      <c r="J729">
        <v>81.673900000000003</v>
      </c>
    </row>
    <row r="730" spans="1:10" x14ac:dyDescent="0.25">
      <c r="A730" t="s">
        <v>2537</v>
      </c>
      <c r="B730" s="2">
        <v>45225</v>
      </c>
      <c r="C730" t="s">
        <v>823</v>
      </c>
      <c r="D730" t="s">
        <v>1713</v>
      </c>
      <c r="E730" t="s">
        <v>1735</v>
      </c>
      <c r="F730">
        <v>4</v>
      </c>
      <c r="G730">
        <v>289.77</v>
      </c>
      <c r="H730">
        <v>0.06</v>
      </c>
      <c r="I730" t="s">
        <v>1809</v>
      </c>
      <c r="J730">
        <v>1089.5352</v>
      </c>
    </row>
    <row r="731" spans="1:10" x14ac:dyDescent="0.25">
      <c r="A731" t="s">
        <v>2538</v>
      </c>
      <c r="B731" s="2">
        <v>45263</v>
      </c>
      <c r="C731" t="s">
        <v>518</v>
      </c>
      <c r="D731" t="s">
        <v>1697</v>
      </c>
      <c r="E731" t="s">
        <v>1793</v>
      </c>
      <c r="F731">
        <v>2</v>
      </c>
      <c r="G731">
        <v>354.26</v>
      </c>
      <c r="H731">
        <v>0.01</v>
      </c>
      <c r="I731" t="s">
        <v>1812</v>
      </c>
      <c r="J731">
        <v>701.4348</v>
      </c>
    </row>
    <row r="732" spans="1:10" x14ac:dyDescent="0.25">
      <c r="A732" t="s">
        <v>2539</v>
      </c>
      <c r="B732" s="2">
        <v>45554</v>
      </c>
      <c r="C732" t="s">
        <v>1189</v>
      </c>
      <c r="D732" t="s">
        <v>1667</v>
      </c>
      <c r="E732" t="s">
        <v>1782</v>
      </c>
      <c r="F732">
        <v>1</v>
      </c>
      <c r="G732">
        <v>522.72</v>
      </c>
      <c r="H732">
        <v>0.25</v>
      </c>
      <c r="I732" t="s">
        <v>1809</v>
      </c>
      <c r="J732">
        <v>392.04</v>
      </c>
    </row>
    <row r="733" spans="1:10" x14ac:dyDescent="0.25">
      <c r="A733" t="s">
        <v>2540</v>
      </c>
      <c r="B733" s="2">
        <v>45569</v>
      </c>
      <c r="C733" t="s">
        <v>211</v>
      </c>
      <c r="D733" t="s">
        <v>1538</v>
      </c>
      <c r="E733" t="s">
        <v>1769</v>
      </c>
      <c r="F733">
        <v>3</v>
      </c>
      <c r="G733">
        <v>966.02</v>
      </c>
      <c r="H733">
        <v>0.03</v>
      </c>
      <c r="I733" t="s">
        <v>1812</v>
      </c>
      <c r="J733">
        <v>2811.1181999999999</v>
      </c>
    </row>
    <row r="734" spans="1:10" x14ac:dyDescent="0.25">
      <c r="A734" t="s">
        <v>2541</v>
      </c>
      <c r="B734" s="2">
        <v>45217</v>
      </c>
      <c r="C734" t="s">
        <v>718</v>
      </c>
      <c r="D734" t="s">
        <v>1631</v>
      </c>
      <c r="E734" t="s">
        <v>1790</v>
      </c>
      <c r="F734">
        <v>1</v>
      </c>
      <c r="G734">
        <v>498.61</v>
      </c>
      <c r="H734">
        <v>0.04</v>
      </c>
      <c r="I734" t="s">
        <v>1809</v>
      </c>
      <c r="J734">
        <v>478.66559999999998</v>
      </c>
    </row>
    <row r="735" spans="1:10" x14ac:dyDescent="0.25">
      <c r="A735" t="s">
        <v>2542</v>
      </c>
      <c r="B735" s="2">
        <v>45783</v>
      </c>
      <c r="C735" t="s">
        <v>1027</v>
      </c>
      <c r="D735" t="s">
        <v>1615</v>
      </c>
      <c r="E735" t="s">
        <v>1759</v>
      </c>
      <c r="F735">
        <v>4</v>
      </c>
      <c r="G735">
        <v>758.27</v>
      </c>
      <c r="H735">
        <v>0.05</v>
      </c>
      <c r="I735" t="s">
        <v>1809</v>
      </c>
      <c r="J735">
        <v>2881.4259999999999</v>
      </c>
    </row>
    <row r="736" spans="1:10" x14ac:dyDescent="0.25">
      <c r="A736" t="s">
        <v>2543</v>
      </c>
      <c r="B736" s="2">
        <v>45371</v>
      </c>
      <c r="C736" t="s">
        <v>642</v>
      </c>
      <c r="D736" t="s">
        <v>1534</v>
      </c>
      <c r="E736" t="s">
        <v>1744</v>
      </c>
      <c r="F736">
        <v>2</v>
      </c>
      <c r="G736">
        <v>371.03</v>
      </c>
      <c r="H736">
        <v>0.23</v>
      </c>
      <c r="I736" t="s">
        <v>1809</v>
      </c>
      <c r="J736">
        <v>571.38619999999992</v>
      </c>
    </row>
    <row r="737" spans="1:10" x14ac:dyDescent="0.25">
      <c r="A737" t="s">
        <v>2544</v>
      </c>
      <c r="B737" s="2">
        <v>45453</v>
      </c>
      <c r="C737" t="s">
        <v>1100</v>
      </c>
      <c r="D737" t="s">
        <v>1713</v>
      </c>
      <c r="E737" t="s">
        <v>1790</v>
      </c>
      <c r="F737">
        <v>1</v>
      </c>
      <c r="G737">
        <v>230.32</v>
      </c>
      <c r="H737">
        <v>0.05</v>
      </c>
      <c r="I737" t="s">
        <v>1812</v>
      </c>
      <c r="J737">
        <v>218.804</v>
      </c>
    </row>
    <row r="738" spans="1:10" x14ac:dyDescent="0.25">
      <c r="A738" t="s">
        <v>2545</v>
      </c>
      <c r="B738" s="2">
        <v>45526</v>
      </c>
      <c r="C738" t="s">
        <v>1063</v>
      </c>
      <c r="D738" t="s">
        <v>1653</v>
      </c>
      <c r="E738" t="s">
        <v>1759</v>
      </c>
      <c r="F738">
        <v>2</v>
      </c>
      <c r="G738">
        <v>985.43</v>
      </c>
      <c r="H738">
        <v>0.28000000000000003</v>
      </c>
      <c r="I738" t="s">
        <v>1812</v>
      </c>
      <c r="J738">
        <v>1419.0192</v>
      </c>
    </row>
    <row r="739" spans="1:10" x14ac:dyDescent="0.25">
      <c r="A739" t="s">
        <v>2546</v>
      </c>
      <c r="B739" s="2">
        <v>45756</v>
      </c>
      <c r="C739" t="s">
        <v>1295</v>
      </c>
      <c r="D739" t="s">
        <v>1548</v>
      </c>
      <c r="E739" t="s">
        <v>1752</v>
      </c>
      <c r="F739">
        <v>2</v>
      </c>
      <c r="G739">
        <v>492.5</v>
      </c>
      <c r="H739">
        <v>0.3</v>
      </c>
      <c r="I739" t="s">
        <v>1809</v>
      </c>
      <c r="J739">
        <v>689.5</v>
      </c>
    </row>
    <row r="740" spans="1:10" x14ac:dyDescent="0.25">
      <c r="A740" t="s">
        <v>2547</v>
      </c>
      <c r="B740" s="2">
        <v>45657</v>
      </c>
      <c r="C740" t="s">
        <v>1126</v>
      </c>
      <c r="D740" t="s">
        <v>1623</v>
      </c>
      <c r="E740" t="s">
        <v>1775</v>
      </c>
      <c r="F740">
        <v>2</v>
      </c>
      <c r="G740">
        <v>213.69</v>
      </c>
      <c r="H740">
        <v>0.28000000000000003</v>
      </c>
      <c r="I740" t="s">
        <v>1809</v>
      </c>
      <c r="J740">
        <v>307.71359999999999</v>
      </c>
    </row>
    <row r="741" spans="1:10" x14ac:dyDescent="0.25">
      <c r="A741" t="s">
        <v>2548</v>
      </c>
      <c r="B741" s="2">
        <v>45716</v>
      </c>
      <c r="C741" t="s">
        <v>238</v>
      </c>
      <c r="D741" t="s">
        <v>1571</v>
      </c>
      <c r="E741" t="s">
        <v>1765</v>
      </c>
      <c r="F741">
        <v>4</v>
      </c>
      <c r="G741">
        <v>618.83000000000004</v>
      </c>
      <c r="H741">
        <v>0.08</v>
      </c>
      <c r="I741" t="s">
        <v>1809</v>
      </c>
      <c r="J741">
        <v>2277.2944000000002</v>
      </c>
    </row>
    <row r="742" spans="1:10" x14ac:dyDescent="0.25">
      <c r="A742" t="s">
        <v>2549</v>
      </c>
      <c r="B742" s="2">
        <v>45313</v>
      </c>
      <c r="C742" t="s">
        <v>330</v>
      </c>
      <c r="D742" t="s">
        <v>1649</v>
      </c>
      <c r="E742" t="s">
        <v>1775</v>
      </c>
      <c r="F742">
        <v>2</v>
      </c>
      <c r="G742">
        <v>81.16</v>
      </c>
      <c r="H742">
        <v>0.16</v>
      </c>
      <c r="I742" t="s">
        <v>1809</v>
      </c>
      <c r="J742">
        <v>136.34880000000001</v>
      </c>
    </row>
    <row r="743" spans="1:10" x14ac:dyDescent="0.25">
      <c r="A743" t="s">
        <v>2550</v>
      </c>
      <c r="B743" s="2">
        <v>45372</v>
      </c>
      <c r="C743" t="s">
        <v>20</v>
      </c>
      <c r="D743" t="s">
        <v>1703</v>
      </c>
      <c r="E743" t="s">
        <v>1769</v>
      </c>
      <c r="F743">
        <v>1</v>
      </c>
      <c r="G743">
        <v>431.69</v>
      </c>
      <c r="H743">
        <v>0.09</v>
      </c>
      <c r="I743" t="s">
        <v>1807</v>
      </c>
      <c r="J743">
        <v>392.83789999999999</v>
      </c>
    </row>
    <row r="744" spans="1:10" x14ac:dyDescent="0.25">
      <c r="A744" t="s">
        <v>2551</v>
      </c>
      <c r="B744" s="2">
        <v>45648</v>
      </c>
      <c r="C744" t="s">
        <v>1246</v>
      </c>
      <c r="D744" t="s">
        <v>1567</v>
      </c>
      <c r="E744" t="s">
        <v>1756</v>
      </c>
      <c r="F744">
        <v>3</v>
      </c>
      <c r="G744">
        <v>438.65</v>
      </c>
      <c r="H744">
        <v>0.28999999999999998</v>
      </c>
      <c r="I744" t="s">
        <v>1809</v>
      </c>
      <c r="J744">
        <v>934.32449999999983</v>
      </c>
    </row>
    <row r="745" spans="1:10" x14ac:dyDescent="0.25">
      <c r="A745" t="s">
        <v>2552</v>
      </c>
      <c r="B745" s="2">
        <v>45384</v>
      </c>
      <c r="C745" t="s">
        <v>565</v>
      </c>
      <c r="D745" t="s">
        <v>1689</v>
      </c>
      <c r="E745" t="s">
        <v>1749</v>
      </c>
      <c r="F745">
        <v>3</v>
      </c>
      <c r="G745">
        <v>339.41</v>
      </c>
      <c r="H745">
        <v>0.26</v>
      </c>
      <c r="I745" t="s">
        <v>1807</v>
      </c>
      <c r="J745">
        <v>753.49019999999996</v>
      </c>
    </row>
    <row r="746" spans="1:10" x14ac:dyDescent="0.25">
      <c r="A746" t="s">
        <v>2553</v>
      </c>
      <c r="B746" s="2">
        <v>45687</v>
      </c>
      <c r="C746" t="s">
        <v>1433</v>
      </c>
      <c r="D746" t="s">
        <v>1689</v>
      </c>
      <c r="E746" t="s">
        <v>1769</v>
      </c>
      <c r="F746">
        <v>4</v>
      </c>
      <c r="G746">
        <v>848.47</v>
      </c>
      <c r="H746">
        <v>0.21</v>
      </c>
      <c r="I746" t="s">
        <v>1812</v>
      </c>
      <c r="J746">
        <v>2681.1651999999999</v>
      </c>
    </row>
    <row r="747" spans="1:10" x14ac:dyDescent="0.25">
      <c r="A747" t="s">
        <v>2554</v>
      </c>
      <c r="B747" s="2">
        <v>45747</v>
      </c>
      <c r="C747" t="s">
        <v>625</v>
      </c>
      <c r="D747" t="s">
        <v>1665</v>
      </c>
      <c r="E747" t="s">
        <v>1765</v>
      </c>
      <c r="F747">
        <v>1</v>
      </c>
      <c r="G747">
        <v>664.87</v>
      </c>
      <c r="H747">
        <v>0.08</v>
      </c>
      <c r="I747" t="s">
        <v>1809</v>
      </c>
      <c r="J747">
        <v>611.68040000000008</v>
      </c>
    </row>
    <row r="748" spans="1:10" x14ac:dyDescent="0.25">
      <c r="A748" t="s">
        <v>2555</v>
      </c>
      <c r="B748" s="2">
        <v>45687</v>
      </c>
      <c r="C748" t="s">
        <v>348</v>
      </c>
      <c r="D748" t="s">
        <v>1579</v>
      </c>
      <c r="E748" t="s">
        <v>1762</v>
      </c>
      <c r="F748">
        <v>1</v>
      </c>
      <c r="G748">
        <v>412.11</v>
      </c>
      <c r="H748">
        <v>0.23</v>
      </c>
      <c r="I748" t="s">
        <v>1809</v>
      </c>
      <c r="J748">
        <v>317.32470000000001</v>
      </c>
    </row>
    <row r="749" spans="1:10" x14ac:dyDescent="0.25">
      <c r="A749" t="s">
        <v>2556</v>
      </c>
      <c r="B749" s="2">
        <v>45916</v>
      </c>
      <c r="C749" t="s">
        <v>417</v>
      </c>
      <c r="D749" t="s">
        <v>1719</v>
      </c>
      <c r="E749" t="s">
        <v>1740</v>
      </c>
      <c r="F749">
        <v>1</v>
      </c>
      <c r="G749">
        <v>126.09</v>
      </c>
      <c r="H749">
        <v>0.05</v>
      </c>
      <c r="I749" t="s">
        <v>1812</v>
      </c>
      <c r="J749">
        <v>119.7855</v>
      </c>
    </row>
    <row r="750" spans="1:10" x14ac:dyDescent="0.25">
      <c r="A750" t="s">
        <v>2557</v>
      </c>
      <c r="B750" s="2">
        <v>45917</v>
      </c>
      <c r="C750" t="s">
        <v>642</v>
      </c>
      <c r="D750" t="s">
        <v>1665</v>
      </c>
      <c r="E750" t="s">
        <v>1772</v>
      </c>
      <c r="F750">
        <v>4</v>
      </c>
      <c r="G750">
        <v>602.39</v>
      </c>
      <c r="H750">
        <v>0.19</v>
      </c>
      <c r="I750" t="s">
        <v>1812</v>
      </c>
      <c r="J750">
        <v>1951.7436</v>
      </c>
    </row>
    <row r="751" spans="1:10" x14ac:dyDescent="0.25">
      <c r="A751" t="s">
        <v>2558</v>
      </c>
      <c r="B751" s="2">
        <v>45941</v>
      </c>
      <c r="C751" t="s">
        <v>1012</v>
      </c>
      <c r="D751" t="s">
        <v>1695</v>
      </c>
      <c r="E751" t="s">
        <v>1749</v>
      </c>
      <c r="F751">
        <v>3</v>
      </c>
      <c r="G751">
        <v>447.69</v>
      </c>
      <c r="H751">
        <v>0.02</v>
      </c>
      <c r="I751" t="s">
        <v>1812</v>
      </c>
      <c r="J751">
        <v>1316.2085999999999</v>
      </c>
    </row>
    <row r="752" spans="1:10" x14ac:dyDescent="0.25">
      <c r="A752" t="s">
        <v>2559</v>
      </c>
      <c r="B752" s="2">
        <v>45778</v>
      </c>
      <c r="C752" t="s">
        <v>788</v>
      </c>
      <c r="D752" t="s">
        <v>1599</v>
      </c>
      <c r="E752" t="s">
        <v>1749</v>
      </c>
      <c r="F752">
        <v>3</v>
      </c>
      <c r="G752">
        <v>35.159999999999997</v>
      </c>
      <c r="H752">
        <v>0.04</v>
      </c>
      <c r="I752" t="s">
        <v>1812</v>
      </c>
      <c r="J752">
        <v>101.2608</v>
      </c>
    </row>
    <row r="753" spans="1:10" x14ac:dyDescent="0.25">
      <c r="A753" t="s">
        <v>2560</v>
      </c>
      <c r="B753" s="2">
        <v>45740</v>
      </c>
      <c r="C753" t="s">
        <v>1027</v>
      </c>
      <c r="D753" t="s">
        <v>1675</v>
      </c>
      <c r="E753" t="s">
        <v>1775</v>
      </c>
      <c r="F753">
        <v>2</v>
      </c>
      <c r="G753">
        <v>838.59</v>
      </c>
      <c r="H753">
        <v>0.18</v>
      </c>
      <c r="I753" t="s">
        <v>1812</v>
      </c>
      <c r="J753">
        <v>1375.2876000000001</v>
      </c>
    </row>
    <row r="754" spans="1:10" x14ac:dyDescent="0.25">
      <c r="A754" t="s">
        <v>2561</v>
      </c>
      <c r="B754" s="2">
        <v>45598</v>
      </c>
      <c r="C754" t="s">
        <v>316</v>
      </c>
      <c r="D754" t="s">
        <v>1649</v>
      </c>
      <c r="E754" t="s">
        <v>1759</v>
      </c>
      <c r="F754">
        <v>4</v>
      </c>
      <c r="G754">
        <v>867.94</v>
      </c>
      <c r="H754">
        <v>0.26</v>
      </c>
      <c r="I754" t="s">
        <v>1809</v>
      </c>
      <c r="J754">
        <v>2569.1024000000002</v>
      </c>
    </row>
    <row r="755" spans="1:10" x14ac:dyDescent="0.25">
      <c r="A755" t="s">
        <v>2562</v>
      </c>
      <c r="B755" s="2">
        <v>45591</v>
      </c>
      <c r="C755" t="s">
        <v>637</v>
      </c>
      <c r="D755" t="s">
        <v>1609</v>
      </c>
      <c r="E755" t="s">
        <v>1790</v>
      </c>
      <c r="F755">
        <v>1</v>
      </c>
      <c r="G755">
        <v>623.88</v>
      </c>
      <c r="H755">
        <v>0.25</v>
      </c>
      <c r="I755" t="s">
        <v>1807</v>
      </c>
      <c r="J755">
        <v>467.91</v>
      </c>
    </row>
    <row r="756" spans="1:10" x14ac:dyDescent="0.25">
      <c r="A756" t="s">
        <v>2563</v>
      </c>
      <c r="B756" s="2">
        <v>45546</v>
      </c>
      <c r="C756" t="s">
        <v>579</v>
      </c>
      <c r="D756" t="s">
        <v>1615</v>
      </c>
      <c r="E756" t="s">
        <v>1782</v>
      </c>
      <c r="F756">
        <v>2</v>
      </c>
      <c r="G756">
        <v>567.95000000000005</v>
      </c>
      <c r="H756">
        <v>0.12</v>
      </c>
      <c r="I756" t="s">
        <v>1809</v>
      </c>
      <c r="J756">
        <v>999.5920000000001</v>
      </c>
    </row>
    <row r="757" spans="1:10" x14ac:dyDescent="0.25">
      <c r="A757" t="s">
        <v>2564</v>
      </c>
      <c r="B757" s="2">
        <v>45483</v>
      </c>
      <c r="C757" t="s">
        <v>1007</v>
      </c>
      <c r="D757" t="s">
        <v>1593</v>
      </c>
      <c r="E757" t="s">
        <v>1793</v>
      </c>
      <c r="F757">
        <v>2</v>
      </c>
      <c r="G757">
        <v>671.69</v>
      </c>
      <c r="H757">
        <v>0.19</v>
      </c>
      <c r="I757" t="s">
        <v>1807</v>
      </c>
      <c r="J757">
        <v>1088.1378</v>
      </c>
    </row>
    <row r="758" spans="1:10" x14ac:dyDescent="0.25">
      <c r="A758" t="s">
        <v>2565</v>
      </c>
      <c r="B758" s="2">
        <v>45786</v>
      </c>
      <c r="C758" t="s">
        <v>666</v>
      </c>
      <c r="D758" t="s">
        <v>1540</v>
      </c>
      <c r="E758" t="s">
        <v>1762</v>
      </c>
      <c r="F758">
        <v>2</v>
      </c>
      <c r="G758">
        <v>257.95999999999998</v>
      </c>
      <c r="H758">
        <v>0.21</v>
      </c>
      <c r="I758" t="s">
        <v>1809</v>
      </c>
      <c r="J758">
        <v>407.57679999999999</v>
      </c>
    </row>
    <row r="759" spans="1:10" x14ac:dyDescent="0.25">
      <c r="A759" t="s">
        <v>2566</v>
      </c>
      <c r="B759" s="2">
        <v>45475</v>
      </c>
      <c r="C759" t="s">
        <v>660</v>
      </c>
      <c r="D759" t="s">
        <v>1727</v>
      </c>
      <c r="E759" t="s">
        <v>1796</v>
      </c>
      <c r="F759">
        <v>4</v>
      </c>
      <c r="G759">
        <v>281.48</v>
      </c>
      <c r="H759">
        <v>0.27</v>
      </c>
      <c r="I759" t="s">
        <v>1809</v>
      </c>
      <c r="J759">
        <v>821.92160000000001</v>
      </c>
    </row>
    <row r="760" spans="1:10" x14ac:dyDescent="0.25">
      <c r="A760" t="s">
        <v>2567</v>
      </c>
      <c r="B760" s="2">
        <v>45470</v>
      </c>
      <c r="C760" t="s">
        <v>986</v>
      </c>
      <c r="D760" t="s">
        <v>1571</v>
      </c>
      <c r="E760" t="s">
        <v>1775</v>
      </c>
      <c r="F760">
        <v>1</v>
      </c>
      <c r="G760">
        <v>202.13</v>
      </c>
      <c r="H760">
        <v>0.13</v>
      </c>
      <c r="I760" t="s">
        <v>1812</v>
      </c>
      <c r="J760">
        <v>175.85310000000001</v>
      </c>
    </row>
    <row r="761" spans="1:10" x14ac:dyDescent="0.25">
      <c r="A761" t="s">
        <v>2568</v>
      </c>
      <c r="B761" s="2">
        <v>45243</v>
      </c>
      <c r="C761" t="s">
        <v>856</v>
      </c>
      <c r="D761" t="s">
        <v>1679</v>
      </c>
      <c r="E761" t="s">
        <v>1756</v>
      </c>
      <c r="F761">
        <v>1</v>
      </c>
      <c r="G761">
        <v>370.66</v>
      </c>
      <c r="H761">
        <v>0.01</v>
      </c>
      <c r="I761" t="s">
        <v>1809</v>
      </c>
      <c r="J761">
        <v>366.95339999999999</v>
      </c>
    </row>
    <row r="762" spans="1:10" x14ac:dyDescent="0.25">
      <c r="A762" t="s">
        <v>2569</v>
      </c>
      <c r="B762" s="2">
        <v>45341</v>
      </c>
      <c r="C762" t="s">
        <v>32</v>
      </c>
      <c r="D762" t="s">
        <v>1653</v>
      </c>
      <c r="E762" t="s">
        <v>1777</v>
      </c>
      <c r="F762">
        <v>4</v>
      </c>
      <c r="G762">
        <v>731.53</v>
      </c>
      <c r="H762">
        <v>0.12</v>
      </c>
      <c r="I762" t="s">
        <v>1807</v>
      </c>
      <c r="J762">
        <v>2574.9856</v>
      </c>
    </row>
    <row r="763" spans="1:10" x14ac:dyDescent="0.25">
      <c r="A763" t="s">
        <v>2570</v>
      </c>
      <c r="B763" s="2">
        <v>45371</v>
      </c>
      <c r="C763" t="s">
        <v>545</v>
      </c>
      <c r="D763" t="s">
        <v>1687</v>
      </c>
      <c r="E763" t="s">
        <v>1740</v>
      </c>
      <c r="F763">
        <v>3</v>
      </c>
      <c r="G763">
        <v>468.25</v>
      </c>
      <c r="H763">
        <v>7.0000000000000007E-2</v>
      </c>
      <c r="I763" t="s">
        <v>1809</v>
      </c>
      <c r="J763">
        <v>1306.4175</v>
      </c>
    </row>
    <row r="764" spans="1:10" x14ac:dyDescent="0.25">
      <c r="A764" t="s">
        <v>2571</v>
      </c>
      <c r="B764" s="2">
        <v>45360</v>
      </c>
      <c r="C764" t="s">
        <v>14</v>
      </c>
      <c r="D764" t="s">
        <v>1665</v>
      </c>
      <c r="E764" t="s">
        <v>1735</v>
      </c>
      <c r="F764">
        <v>1</v>
      </c>
      <c r="G764">
        <v>928.72</v>
      </c>
      <c r="H764">
        <v>0.1</v>
      </c>
      <c r="I764" t="s">
        <v>1812</v>
      </c>
      <c r="J764">
        <v>835.84800000000007</v>
      </c>
    </row>
    <row r="765" spans="1:10" x14ac:dyDescent="0.25">
      <c r="A765" t="s">
        <v>2572</v>
      </c>
      <c r="B765" s="2">
        <v>45499</v>
      </c>
      <c r="C765" t="s">
        <v>355</v>
      </c>
      <c r="D765" t="s">
        <v>1536</v>
      </c>
      <c r="E765" t="s">
        <v>1793</v>
      </c>
      <c r="F765">
        <v>3</v>
      </c>
      <c r="G765">
        <v>217.22</v>
      </c>
      <c r="H765">
        <v>0.06</v>
      </c>
      <c r="I765" t="s">
        <v>1809</v>
      </c>
      <c r="J765">
        <v>612.56039999999996</v>
      </c>
    </row>
    <row r="766" spans="1:10" x14ac:dyDescent="0.25">
      <c r="A766" t="s">
        <v>2573</v>
      </c>
      <c r="B766" s="2">
        <v>45745</v>
      </c>
      <c r="C766" t="s">
        <v>1246</v>
      </c>
      <c r="D766" t="s">
        <v>1579</v>
      </c>
      <c r="E766" t="s">
        <v>1749</v>
      </c>
      <c r="F766">
        <v>1</v>
      </c>
      <c r="G766">
        <v>387.99</v>
      </c>
      <c r="H766">
        <v>0.3</v>
      </c>
      <c r="I766" t="s">
        <v>1807</v>
      </c>
      <c r="J766">
        <v>271.59300000000002</v>
      </c>
    </row>
    <row r="767" spans="1:10" x14ac:dyDescent="0.25">
      <c r="A767" t="s">
        <v>2574</v>
      </c>
      <c r="B767" s="2">
        <v>45718</v>
      </c>
      <c r="C767" t="s">
        <v>1450</v>
      </c>
      <c r="D767" t="s">
        <v>1567</v>
      </c>
      <c r="E767" t="s">
        <v>1759</v>
      </c>
      <c r="F767">
        <v>4</v>
      </c>
      <c r="G767">
        <v>186.24</v>
      </c>
      <c r="H767">
        <v>0.23</v>
      </c>
      <c r="I767" t="s">
        <v>1807</v>
      </c>
      <c r="J767">
        <v>573.61920000000009</v>
      </c>
    </row>
    <row r="768" spans="1:10" x14ac:dyDescent="0.25">
      <c r="A768" t="s">
        <v>2575</v>
      </c>
      <c r="B768" s="2">
        <v>45454</v>
      </c>
      <c r="C768" t="s">
        <v>928</v>
      </c>
      <c r="D768" t="s">
        <v>1611</v>
      </c>
      <c r="E768" t="s">
        <v>1765</v>
      </c>
      <c r="F768">
        <v>4</v>
      </c>
      <c r="G768">
        <v>609.05999999999995</v>
      </c>
      <c r="H768">
        <v>0.22</v>
      </c>
      <c r="I768" t="s">
        <v>1812</v>
      </c>
      <c r="J768">
        <v>1900.2672</v>
      </c>
    </row>
    <row r="769" spans="1:10" x14ac:dyDescent="0.25">
      <c r="A769" t="s">
        <v>2576</v>
      </c>
      <c r="B769" s="2">
        <v>45434</v>
      </c>
      <c r="C769" t="s">
        <v>1339</v>
      </c>
      <c r="D769" t="s">
        <v>1597</v>
      </c>
      <c r="E769" t="s">
        <v>1775</v>
      </c>
      <c r="F769">
        <v>1</v>
      </c>
      <c r="G769">
        <v>827.91</v>
      </c>
      <c r="H769">
        <v>0.21</v>
      </c>
      <c r="I769" t="s">
        <v>1809</v>
      </c>
      <c r="J769">
        <v>654.0489</v>
      </c>
    </row>
    <row r="770" spans="1:10" x14ac:dyDescent="0.25">
      <c r="A770" t="s">
        <v>2577</v>
      </c>
      <c r="B770" s="2">
        <v>45486</v>
      </c>
      <c r="C770" t="s">
        <v>576</v>
      </c>
      <c r="D770" t="s">
        <v>1697</v>
      </c>
      <c r="E770" t="s">
        <v>1735</v>
      </c>
      <c r="F770">
        <v>1</v>
      </c>
      <c r="G770">
        <v>303.79000000000002</v>
      </c>
      <c r="H770">
        <v>0.24</v>
      </c>
      <c r="I770" t="s">
        <v>1809</v>
      </c>
      <c r="J770">
        <v>230.88040000000001</v>
      </c>
    </row>
    <row r="771" spans="1:10" x14ac:dyDescent="0.25">
      <c r="A771" t="s">
        <v>2578</v>
      </c>
      <c r="B771" s="2">
        <v>45902</v>
      </c>
      <c r="C771" t="s">
        <v>364</v>
      </c>
      <c r="D771" t="s">
        <v>1605</v>
      </c>
      <c r="E771" t="s">
        <v>1759</v>
      </c>
      <c r="F771">
        <v>2</v>
      </c>
      <c r="G771">
        <v>365.91</v>
      </c>
      <c r="H771">
        <v>0.14000000000000001</v>
      </c>
      <c r="I771" t="s">
        <v>1812</v>
      </c>
      <c r="J771">
        <v>629.36520000000007</v>
      </c>
    </row>
    <row r="772" spans="1:10" x14ac:dyDescent="0.25">
      <c r="A772" t="s">
        <v>2579</v>
      </c>
      <c r="B772" s="2">
        <v>45762</v>
      </c>
      <c r="C772" t="s">
        <v>252</v>
      </c>
      <c r="D772" t="s">
        <v>1581</v>
      </c>
      <c r="E772" t="s">
        <v>1790</v>
      </c>
      <c r="F772">
        <v>3</v>
      </c>
      <c r="G772">
        <v>852.72</v>
      </c>
      <c r="H772">
        <v>0.16</v>
      </c>
      <c r="I772" t="s">
        <v>1807</v>
      </c>
      <c r="J772">
        <v>2148.8544000000002</v>
      </c>
    </row>
    <row r="773" spans="1:10" x14ac:dyDescent="0.25">
      <c r="A773" t="s">
        <v>2580</v>
      </c>
      <c r="B773" s="2">
        <v>45752</v>
      </c>
      <c r="C773" t="s">
        <v>785</v>
      </c>
      <c r="D773" t="s">
        <v>1551</v>
      </c>
      <c r="E773" t="s">
        <v>1752</v>
      </c>
      <c r="F773">
        <v>1</v>
      </c>
      <c r="G773">
        <v>768.25</v>
      </c>
      <c r="H773">
        <v>0.18</v>
      </c>
      <c r="I773" t="s">
        <v>1807</v>
      </c>
      <c r="J773">
        <v>629.96500000000003</v>
      </c>
    </row>
    <row r="774" spans="1:10" x14ac:dyDescent="0.25">
      <c r="A774" t="s">
        <v>2581</v>
      </c>
      <c r="B774" s="2">
        <v>45254</v>
      </c>
      <c r="C774" t="s">
        <v>1086</v>
      </c>
      <c r="D774" t="s">
        <v>1715</v>
      </c>
      <c r="E774" t="s">
        <v>1796</v>
      </c>
      <c r="F774">
        <v>2</v>
      </c>
      <c r="G774">
        <v>318.62</v>
      </c>
      <c r="H774">
        <v>0.02</v>
      </c>
      <c r="I774" t="s">
        <v>1812</v>
      </c>
      <c r="J774">
        <v>624.49519999999995</v>
      </c>
    </row>
    <row r="775" spans="1:10" x14ac:dyDescent="0.25">
      <c r="A775" t="s">
        <v>2582</v>
      </c>
      <c r="B775" s="2">
        <v>45683</v>
      </c>
      <c r="C775" t="s">
        <v>185</v>
      </c>
      <c r="D775" t="s">
        <v>1683</v>
      </c>
      <c r="E775" t="s">
        <v>1744</v>
      </c>
      <c r="F775">
        <v>4</v>
      </c>
      <c r="G775">
        <v>402.11</v>
      </c>
      <c r="H775">
        <v>0.14000000000000001</v>
      </c>
      <c r="I775" t="s">
        <v>1809</v>
      </c>
      <c r="J775">
        <v>1383.2583999999999</v>
      </c>
    </row>
    <row r="776" spans="1:10" x14ac:dyDescent="0.25">
      <c r="A776" t="s">
        <v>2583</v>
      </c>
      <c r="B776" s="2">
        <v>45804</v>
      </c>
      <c r="C776" t="s">
        <v>1255</v>
      </c>
      <c r="D776" t="s">
        <v>1699</v>
      </c>
      <c r="E776" t="s">
        <v>1790</v>
      </c>
      <c r="F776">
        <v>3</v>
      </c>
      <c r="G776">
        <v>846.31</v>
      </c>
      <c r="H776">
        <v>0.18</v>
      </c>
      <c r="I776" t="s">
        <v>1812</v>
      </c>
      <c r="J776">
        <v>2081.9225999999999</v>
      </c>
    </row>
    <row r="777" spans="1:10" x14ac:dyDescent="0.25">
      <c r="A777" t="s">
        <v>2584</v>
      </c>
      <c r="B777" s="2">
        <v>45821</v>
      </c>
      <c r="C777" t="s">
        <v>554</v>
      </c>
      <c r="D777" t="s">
        <v>1719</v>
      </c>
      <c r="E777" t="s">
        <v>1782</v>
      </c>
      <c r="F777">
        <v>1</v>
      </c>
      <c r="G777">
        <v>269.94</v>
      </c>
      <c r="H777">
        <v>7.0000000000000007E-2</v>
      </c>
      <c r="I777" t="s">
        <v>1812</v>
      </c>
      <c r="J777">
        <v>251.04419999999999</v>
      </c>
    </row>
    <row r="778" spans="1:10" x14ac:dyDescent="0.25">
      <c r="A778" t="s">
        <v>2585</v>
      </c>
      <c r="B778" s="2">
        <v>45472</v>
      </c>
      <c r="C778" t="s">
        <v>767</v>
      </c>
      <c r="D778" t="s">
        <v>1571</v>
      </c>
      <c r="E778" t="s">
        <v>1752</v>
      </c>
      <c r="F778">
        <v>3</v>
      </c>
      <c r="G778">
        <v>909.25</v>
      </c>
      <c r="H778">
        <v>0.28999999999999998</v>
      </c>
      <c r="I778" t="s">
        <v>1812</v>
      </c>
      <c r="J778">
        <v>1936.7025000000001</v>
      </c>
    </row>
    <row r="779" spans="1:10" x14ac:dyDescent="0.25">
      <c r="A779" t="s">
        <v>2586</v>
      </c>
      <c r="B779" s="2">
        <v>45331</v>
      </c>
      <c r="C779" t="s">
        <v>1123</v>
      </c>
      <c r="D779" t="s">
        <v>1713</v>
      </c>
      <c r="E779" t="s">
        <v>1777</v>
      </c>
      <c r="F779">
        <v>2</v>
      </c>
      <c r="G779">
        <v>229.81</v>
      </c>
      <c r="H779">
        <v>0.21</v>
      </c>
      <c r="I779" t="s">
        <v>1812</v>
      </c>
      <c r="J779">
        <v>363.09980000000002</v>
      </c>
    </row>
    <row r="780" spans="1:10" x14ac:dyDescent="0.25">
      <c r="A780" t="s">
        <v>2587</v>
      </c>
      <c r="B780" s="2">
        <v>45451</v>
      </c>
      <c r="C780" t="s">
        <v>146</v>
      </c>
      <c r="D780" t="s">
        <v>1687</v>
      </c>
      <c r="E780" t="s">
        <v>1784</v>
      </c>
      <c r="F780">
        <v>3</v>
      </c>
      <c r="G780">
        <v>442.36</v>
      </c>
      <c r="H780">
        <v>0.06</v>
      </c>
      <c r="I780" t="s">
        <v>1809</v>
      </c>
      <c r="J780">
        <v>1247.4552000000001</v>
      </c>
    </row>
    <row r="781" spans="1:10" x14ac:dyDescent="0.25">
      <c r="A781" t="s">
        <v>2588</v>
      </c>
      <c r="B781" s="2">
        <v>45386</v>
      </c>
      <c r="C781" t="s">
        <v>761</v>
      </c>
      <c r="D781" t="s">
        <v>1703</v>
      </c>
      <c r="E781" t="s">
        <v>1749</v>
      </c>
      <c r="F781">
        <v>3</v>
      </c>
      <c r="G781">
        <v>413.74</v>
      </c>
      <c r="H781">
        <v>0.01</v>
      </c>
      <c r="I781" t="s">
        <v>1807</v>
      </c>
      <c r="J781">
        <v>1228.8078</v>
      </c>
    </row>
    <row r="782" spans="1:10" x14ac:dyDescent="0.25">
      <c r="A782" t="s">
        <v>2589</v>
      </c>
      <c r="B782" s="2">
        <v>45477</v>
      </c>
      <c r="C782" t="s">
        <v>1507</v>
      </c>
      <c r="D782" t="s">
        <v>1709</v>
      </c>
      <c r="E782" t="s">
        <v>1782</v>
      </c>
      <c r="F782">
        <v>4</v>
      </c>
      <c r="G782">
        <v>79.75</v>
      </c>
      <c r="H782">
        <v>0.18</v>
      </c>
      <c r="I782" t="s">
        <v>1809</v>
      </c>
      <c r="J782">
        <v>261.58</v>
      </c>
    </row>
    <row r="783" spans="1:10" x14ac:dyDescent="0.25">
      <c r="A783" t="s">
        <v>2590</v>
      </c>
      <c r="B783" s="2">
        <v>45433</v>
      </c>
      <c r="C783" t="s">
        <v>1504</v>
      </c>
      <c r="D783" t="s">
        <v>1611</v>
      </c>
      <c r="E783" t="s">
        <v>1777</v>
      </c>
      <c r="F783">
        <v>4</v>
      </c>
      <c r="G783">
        <v>95.06</v>
      </c>
      <c r="H783">
        <v>0.03</v>
      </c>
      <c r="I783" t="s">
        <v>1807</v>
      </c>
      <c r="J783">
        <v>368.83280000000002</v>
      </c>
    </row>
    <row r="784" spans="1:10" x14ac:dyDescent="0.25">
      <c r="A784" t="s">
        <v>2591</v>
      </c>
      <c r="B784" s="2">
        <v>45759</v>
      </c>
      <c r="C784" t="s">
        <v>1278</v>
      </c>
      <c r="D784" t="s">
        <v>1727</v>
      </c>
      <c r="E784" t="s">
        <v>1762</v>
      </c>
      <c r="F784">
        <v>4</v>
      </c>
      <c r="G784">
        <v>107.08</v>
      </c>
      <c r="H784">
        <v>0.27</v>
      </c>
      <c r="I784" t="s">
        <v>1812</v>
      </c>
      <c r="J784">
        <v>312.67360000000002</v>
      </c>
    </row>
    <row r="785" spans="1:10" x14ac:dyDescent="0.25">
      <c r="A785" t="s">
        <v>2592</v>
      </c>
      <c r="B785" s="2">
        <v>45794</v>
      </c>
      <c r="C785" t="s">
        <v>1445</v>
      </c>
      <c r="D785" t="s">
        <v>1729</v>
      </c>
      <c r="E785" t="s">
        <v>1793</v>
      </c>
      <c r="F785">
        <v>1</v>
      </c>
      <c r="G785">
        <v>873.18</v>
      </c>
      <c r="H785">
        <v>0.03</v>
      </c>
      <c r="I785" t="s">
        <v>1812</v>
      </c>
      <c r="J785">
        <v>846.98459999999989</v>
      </c>
    </row>
    <row r="786" spans="1:10" x14ac:dyDescent="0.25">
      <c r="A786" t="s">
        <v>2593</v>
      </c>
      <c r="B786" s="2">
        <v>45764</v>
      </c>
      <c r="C786" t="s">
        <v>1165</v>
      </c>
      <c r="D786" t="s">
        <v>1671</v>
      </c>
      <c r="E786" t="s">
        <v>1793</v>
      </c>
      <c r="F786">
        <v>1</v>
      </c>
      <c r="G786">
        <v>914.75</v>
      </c>
      <c r="H786">
        <v>0.1</v>
      </c>
      <c r="I786" t="s">
        <v>1812</v>
      </c>
      <c r="J786">
        <v>823.27499999999998</v>
      </c>
    </row>
    <row r="787" spans="1:10" x14ac:dyDescent="0.25">
      <c r="A787" t="s">
        <v>2594</v>
      </c>
      <c r="B787" s="2">
        <v>45279</v>
      </c>
      <c r="C787" t="s">
        <v>185</v>
      </c>
      <c r="D787" t="s">
        <v>1677</v>
      </c>
      <c r="E787" t="s">
        <v>1780</v>
      </c>
      <c r="F787">
        <v>4</v>
      </c>
      <c r="G787">
        <v>457.33</v>
      </c>
      <c r="H787">
        <v>0.1</v>
      </c>
      <c r="I787" t="s">
        <v>1807</v>
      </c>
      <c r="J787">
        <v>1646.3879999999999</v>
      </c>
    </row>
    <row r="788" spans="1:10" x14ac:dyDescent="0.25">
      <c r="A788" t="s">
        <v>2595</v>
      </c>
      <c r="B788" s="2">
        <v>45602</v>
      </c>
      <c r="C788" t="s">
        <v>917</v>
      </c>
      <c r="D788" t="s">
        <v>1729</v>
      </c>
      <c r="E788" t="s">
        <v>1749</v>
      </c>
      <c r="F788">
        <v>3</v>
      </c>
      <c r="G788">
        <v>761.88</v>
      </c>
      <c r="H788">
        <v>0.23</v>
      </c>
      <c r="I788" t="s">
        <v>1809</v>
      </c>
      <c r="J788">
        <v>1759.9428</v>
      </c>
    </row>
    <row r="789" spans="1:10" x14ac:dyDescent="0.25">
      <c r="A789" t="s">
        <v>2596</v>
      </c>
      <c r="B789" s="2">
        <v>45793</v>
      </c>
      <c r="C789" t="s">
        <v>579</v>
      </c>
      <c r="D789" t="s">
        <v>1605</v>
      </c>
      <c r="E789" t="s">
        <v>1796</v>
      </c>
      <c r="F789">
        <v>4</v>
      </c>
      <c r="G789">
        <v>122.87</v>
      </c>
      <c r="H789">
        <v>0.13</v>
      </c>
      <c r="I789" t="s">
        <v>1807</v>
      </c>
      <c r="J789">
        <v>427.58760000000001</v>
      </c>
    </row>
    <row r="790" spans="1:10" x14ac:dyDescent="0.25">
      <c r="A790" t="s">
        <v>2597</v>
      </c>
      <c r="B790" s="2">
        <v>45778</v>
      </c>
      <c r="C790" t="s">
        <v>1448</v>
      </c>
      <c r="D790" t="s">
        <v>1677</v>
      </c>
      <c r="E790" t="s">
        <v>1752</v>
      </c>
      <c r="F790">
        <v>4</v>
      </c>
      <c r="G790">
        <v>753</v>
      </c>
      <c r="H790">
        <v>0.28000000000000003</v>
      </c>
      <c r="I790" t="s">
        <v>1812</v>
      </c>
      <c r="J790">
        <v>2168.64</v>
      </c>
    </row>
    <row r="791" spans="1:10" x14ac:dyDescent="0.25">
      <c r="A791" t="s">
        <v>2598</v>
      </c>
      <c r="B791" s="2">
        <v>45325</v>
      </c>
      <c r="C791" t="s">
        <v>1144</v>
      </c>
      <c r="D791" t="s">
        <v>1538</v>
      </c>
      <c r="E791" t="s">
        <v>1756</v>
      </c>
      <c r="F791">
        <v>2</v>
      </c>
      <c r="G791">
        <v>788.05</v>
      </c>
      <c r="H791">
        <v>0.21</v>
      </c>
      <c r="I791" t="s">
        <v>1807</v>
      </c>
      <c r="J791">
        <v>1245.1189999999999</v>
      </c>
    </row>
    <row r="792" spans="1:10" x14ac:dyDescent="0.25">
      <c r="A792" t="s">
        <v>2599</v>
      </c>
      <c r="B792" s="2">
        <v>45875</v>
      </c>
      <c r="C792" t="s">
        <v>1409</v>
      </c>
      <c r="D792" t="s">
        <v>1695</v>
      </c>
      <c r="E792" t="s">
        <v>1772</v>
      </c>
      <c r="F792">
        <v>2</v>
      </c>
      <c r="G792">
        <v>807.1</v>
      </c>
      <c r="H792">
        <v>0.28999999999999998</v>
      </c>
      <c r="I792" t="s">
        <v>1807</v>
      </c>
      <c r="J792">
        <v>1146.0820000000001</v>
      </c>
    </row>
    <row r="793" spans="1:10" x14ac:dyDescent="0.25">
      <c r="A793" t="s">
        <v>2600</v>
      </c>
      <c r="B793" s="2">
        <v>45320</v>
      </c>
      <c r="C793" t="s">
        <v>453</v>
      </c>
      <c r="D793" t="s">
        <v>1545</v>
      </c>
      <c r="E793" t="s">
        <v>1740</v>
      </c>
      <c r="F793">
        <v>2</v>
      </c>
      <c r="G793">
        <v>443.09</v>
      </c>
      <c r="H793">
        <v>0.02</v>
      </c>
      <c r="I793" t="s">
        <v>1809</v>
      </c>
      <c r="J793">
        <v>868.45639999999992</v>
      </c>
    </row>
    <row r="794" spans="1:10" x14ac:dyDescent="0.25">
      <c r="A794" t="s">
        <v>2601</v>
      </c>
      <c r="B794" s="2">
        <v>45870</v>
      </c>
      <c r="C794" t="s">
        <v>1427</v>
      </c>
      <c r="D794" t="s">
        <v>1569</v>
      </c>
      <c r="E794" t="s">
        <v>1784</v>
      </c>
      <c r="F794">
        <v>1</v>
      </c>
      <c r="G794">
        <v>512.16</v>
      </c>
      <c r="H794">
        <v>0.02</v>
      </c>
      <c r="I794" t="s">
        <v>1812</v>
      </c>
      <c r="J794">
        <v>501.91680000000002</v>
      </c>
    </row>
    <row r="795" spans="1:10" x14ac:dyDescent="0.25">
      <c r="A795" t="s">
        <v>2602</v>
      </c>
      <c r="B795" s="2">
        <v>45577</v>
      </c>
      <c r="C795" t="s">
        <v>672</v>
      </c>
      <c r="D795" t="s">
        <v>1613</v>
      </c>
      <c r="E795" t="s">
        <v>1793</v>
      </c>
      <c r="F795">
        <v>2</v>
      </c>
      <c r="G795">
        <v>602.54999999999995</v>
      </c>
      <c r="H795">
        <v>0.23</v>
      </c>
      <c r="I795" t="s">
        <v>1812</v>
      </c>
      <c r="J795">
        <v>927.92699999999991</v>
      </c>
    </row>
    <row r="796" spans="1:10" x14ac:dyDescent="0.25">
      <c r="A796" t="s">
        <v>2603</v>
      </c>
      <c r="B796" s="2">
        <v>45745</v>
      </c>
      <c r="C796" t="s">
        <v>542</v>
      </c>
      <c r="D796" t="s">
        <v>1615</v>
      </c>
      <c r="E796" t="s">
        <v>1735</v>
      </c>
      <c r="F796">
        <v>3</v>
      </c>
      <c r="G796">
        <v>846.19</v>
      </c>
      <c r="H796">
        <v>0.09</v>
      </c>
      <c r="I796" t="s">
        <v>1812</v>
      </c>
      <c r="J796">
        <v>2310.0987</v>
      </c>
    </row>
    <row r="797" spans="1:10" x14ac:dyDescent="0.25">
      <c r="A797" t="s">
        <v>2604</v>
      </c>
      <c r="B797" s="2">
        <v>45772</v>
      </c>
      <c r="C797" t="s">
        <v>1015</v>
      </c>
      <c r="D797" t="s">
        <v>1669</v>
      </c>
      <c r="E797" t="s">
        <v>1765</v>
      </c>
      <c r="F797">
        <v>1</v>
      </c>
      <c r="G797">
        <v>506.73</v>
      </c>
      <c r="H797">
        <v>0.28999999999999998</v>
      </c>
      <c r="I797" t="s">
        <v>1807</v>
      </c>
      <c r="J797">
        <v>359.7783</v>
      </c>
    </row>
    <row r="798" spans="1:10" x14ac:dyDescent="0.25">
      <c r="A798" t="s">
        <v>2605</v>
      </c>
      <c r="B798" s="2">
        <v>45299</v>
      </c>
      <c r="C798" t="s">
        <v>195</v>
      </c>
      <c r="D798" t="s">
        <v>1633</v>
      </c>
      <c r="E798" t="s">
        <v>1787</v>
      </c>
      <c r="F798">
        <v>1</v>
      </c>
      <c r="G798">
        <v>408.66</v>
      </c>
      <c r="H798">
        <v>0.13</v>
      </c>
      <c r="I798" t="s">
        <v>1812</v>
      </c>
      <c r="J798">
        <v>355.5342</v>
      </c>
    </row>
    <row r="799" spans="1:10" x14ac:dyDescent="0.25">
      <c r="A799" t="s">
        <v>2606</v>
      </c>
      <c r="B799" s="2">
        <v>45447</v>
      </c>
      <c r="C799" t="s">
        <v>382</v>
      </c>
      <c r="D799" t="s">
        <v>1545</v>
      </c>
      <c r="E799" t="s">
        <v>1790</v>
      </c>
      <c r="F799">
        <v>3</v>
      </c>
      <c r="G799">
        <v>170.48</v>
      </c>
      <c r="H799">
        <v>0.06</v>
      </c>
      <c r="I799" t="s">
        <v>1812</v>
      </c>
      <c r="J799">
        <v>480.75359999999989</v>
      </c>
    </row>
    <row r="800" spans="1:10" x14ac:dyDescent="0.25">
      <c r="A800" t="s">
        <v>2607</v>
      </c>
      <c r="B800" s="2">
        <v>45717</v>
      </c>
      <c r="C800" t="s">
        <v>342</v>
      </c>
      <c r="D800" t="s">
        <v>1567</v>
      </c>
      <c r="E800" t="s">
        <v>1769</v>
      </c>
      <c r="F800">
        <v>1</v>
      </c>
      <c r="G800">
        <v>423.48</v>
      </c>
      <c r="H800">
        <v>0.18</v>
      </c>
      <c r="I800" t="s">
        <v>1809</v>
      </c>
      <c r="J800">
        <v>347.25360000000012</v>
      </c>
    </row>
    <row r="801" spans="1:10" x14ac:dyDescent="0.25">
      <c r="A801" t="s">
        <v>2608</v>
      </c>
      <c r="B801" s="2">
        <v>45213</v>
      </c>
      <c r="C801" t="s">
        <v>749</v>
      </c>
      <c r="D801" t="s">
        <v>1715</v>
      </c>
      <c r="E801" t="s">
        <v>1775</v>
      </c>
      <c r="F801">
        <v>4</v>
      </c>
      <c r="G801">
        <v>23.57</v>
      </c>
      <c r="H801">
        <v>0.1</v>
      </c>
      <c r="I801" t="s">
        <v>1807</v>
      </c>
      <c r="J801">
        <v>84.852000000000004</v>
      </c>
    </row>
    <row r="802" spans="1:10" x14ac:dyDescent="0.25">
      <c r="A802" t="s">
        <v>2609</v>
      </c>
      <c r="B802" s="2">
        <v>45837</v>
      </c>
      <c r="C802" t="s">
        <v>1177</v>
      </c>
      <c r="D802" t="s">
        <v>1615</v>
      </c>
      <c r="E802" t="s">
        <v>1793</v>
      </c>
      <c r="F802">
        <v>2</v>
      </c>
      <c r="G802">
        <v>953.26</v>
      </c>
      <c r="H802">
        <v>0.1</v>
      </c>
      <c r="I802" t="s">
        <v>1812</v>
      </c>
      <c r="J802">
        <v>1715.8679999999999</v>
      </c>
    </row>
    <row r="803" spans="1:10" x14ac:dyDescent="0.25">
      <c r="A803" t="s">
        <v>2610</v>
      </c>
      <c r="B803" s="2">
        <v>45277</v>
      </c>
      <c r="C803" t="s">
        <v>1078</v>
      </c>
      <c r="D803" t="s">
        <v>1677</v>
      </c>
      <c r="E803" t="s">
        <v>1762</v>
      </c>
      <c r="F803">
        <v>3</v>
      </c>
      <c r="G803">
        <v>405.13</v>
      </c>
      <c r="H803">
        <v>0.14000000000000001</v>
      </c>
      <c r="I803" t="s">
        <v>1812</v>
      </c>
      <c r="J803">
        <v>1045.2354</v>
      </c>
    </row>
    <row r="804" spans="1:10" x14ac:dyDescent="0.25">
      <c r="A804" t="s">
        <v>2611</v>
      </c>
      <c r="B804" s="2">
        <v>45248</v>
      </c>
      <c r="C804" t="s">
        <v>1054</v>
      </c>
      <c r="D804" t="s">
        <v>1532</v>
      </c>
      <c r="E804" t="s">
        <v>1752</v>
      </c>
      <c r="F804">
        <v>2</v>
      </c>
      <c r="G804">
        <v>333.83</v>
      </c>
      <c r="H804">
        <v>0.26</v>
      </c>
      <c r="I804" t="s">
        <v>1809</v>
      </c>
      <c r="J804">
        <v>494.0684</v>
      </c>
    </row>
    <row r="805" spans="1:10" x14ac:dyDescent="0.25">
      <c r="A805" t="s">
        <v>2612</v>
      </c>
      <c r="B805" s="2">
        <v>45741</v>
      </c>
      <c r="C805" t="s">
        <v>1036</v>
      </c>
      <c r="D805" t="s">
        <v>1713</v>
      </c>
      <c r="E805" t="s">
        <v>1749</v>
      </c>
      <c r="F805">
        <v>2</v>
      </c>
      <c r="G805">
        <v>727.18</v>
      </c>
      <c r="H805">
        <v>0.22</v>
      </c>
      <c r="I805" t="s">
        <v>1809</v>
      </c>
      <c r="J805">
        <v>1134.4007999999999</v>
      </c>
    </row>
    <row r="806" spans="1:10" x14ac:dyDescent="0.25">
      <c r="A806" t="s">
        <v>2613</v>
      </c>
      <c r="B806" s="2">
        <v>45778</v>
      </c>
      <c r="C806" t="s">
        <v>956</v>
      </c>
      <c r="D806" t="s">
        <v>1538</v>
      </c>
      <c r="E806" t="s">
        <v>1772</v>
      </c>
      <c r="F806">
        <v>2</v>
      </c>
      <c r="G806">
        <v>516.02</v>
      </c>
      <c r="H806">
        <v>0.19</v>
      </c>
      <c r="I806" t="s">
        <v>1812</v>
      </c>
      <c r="J806">
        <v>835.95240000000001</v>
      </c>
    </row>
    <row r="807" spans="1:10" x14ac:dyDescent="0.25">
      <c r="A807" t="s">
        <v>2614</v>
      </c>
      <c r="B807" s="2">
        <v>45361</v>
      </c>
      <c r="C807" t="s">
        <v>923</v>
      </c>
      <c r="D807" t="s">
        <v>1615</v>
      </c>
      <c r="E807" t="s">
        <v>1775</v>
      </c>
      <c r="F807">
        <v>2</v>
      </c>
      <c r="G807">
        <v>705.61</v>
      </c>
      <c r="H807">
        <v>0.28000000000000003</v>
      </c>
      <c r="I807" t="s">
        <v>1807</v>
      </c>
      <c r="J807">
        <v>1016.0784</v>
      </c>
    </row>
    <row r="808" spans="1:10" x14ac:dyDescent="0.25">
      <c r="A808" t="s">
        <v>2615</v>
      </c>
      <c r="B808" s="2">
        <v>45414</v>
      </c>
      <c r="C808" t="s">
        <v>867</v>
      </c>
      <c r="D808" t="s">
        <v>1699</v>
      </c>
      <c r="E808" t="s">
        <v>1765</v>
      </c>
      <c r="F808">
        <v>3</v>
      </c>
      <c r="G808">
        <v>654.47</v>
      </c>
      <c r="H808">
        <v>0.18</v>
      </c>
      <c r="I808" t="s">
        <v>1812</v>
      </c>
      <c r="J808">
        <v>1609.9962</v>
      </c>
    </row>
    <row r="809" spans="1:10" x14ac:dyDescent="0.25">
      <c r="A809" t="s">
        <v>2616</v>
      </c>
      <c r="B809" s="2">
        <v>45734</v>
      </c>
      <c r="C809" t="s">
        <v>562</v>
      </c>
      <c r="D809" t="s">
        <v>1707</v>
      </c>
      <c r="E809" t="s">
        <v>1784</v>
      </c>
      <c r="F809">
        <v>2</v>
      </c>
      <c r="G809">
        <v>315.27</v>
      </c>
      <c r="H809">
        <v>0.23</v>
      </c>
      <c r="I809" t="s">
        <v>1807</v>
      </c>
      <c r="J809">
        <v>485.51580000000001</v>
      </c>
    </row>
    <row r="810" spans="1:10" x14ac:dyDescent="0.25">
      <c r="A810" t="s">
        <v>2617</v>
      </c>
      <c r="B810" s="2">
        <v>45623</v>
      </c>
      <c r="C810" t="s">
        <v>713</v>
      </c>
      <c r="D810" t="s">
        <v>1587</v>
      </c>
      <c r="E810" t="s">
        <v>1744</v>
      </c>
      <c r="F810">
        <v>1</v>
      </c>
      <c r="G810">
        <v>974.47</v>
      </c>
      <c r="H810">
        <v>0.05</v>
      </c>
      <c r="I810" t="s">
        <v>1807</v>
      </c>
      <c r="J810">
        <v>925.74649999999997</v>
      </c>
    </row>
    <row r="811" spans="1:10" x14ac:dyDescent="0.25">
      <c r="A811" t="s">
        <v>2618</v>
      </c>
      <c r="B811" s="2">
        <v>45340</v>
      </c>
      <c r="C811" t="s">
        <v>244</v>
      </c>
      <c r="D811" t="s">
        <v>1532</v>
      </c>
      <c r="E811" t="s">
        <v>1752</v>
      </c>
      <c r="F811">
        <v>2</v>
      </c>
      <c r="G811">
        <v>803.3</v>
      </c>
      <c r="H811">
        <v>0.17</v>
      </c>
      <c r="I811" t="s">
        <v>1807</v>
      </c>
      <c r="J811">
        <v>1333.4780000000001</v>
      </c>
    </row>
    <row r="812" spans="1:10" x14ac:dyDescent="0.25">
      <c r="A812" t="s">
        <v>2619</v>
      </c>
      <c r="B812" s="2">
        <v>45447</v>
      </c>
      <c r="C812" t="s">
        <v>63</v>
      </c>
      <c r="D812" t="s">
        <v>1532</v>
      </c>
      <c r="E812" t="s">
        <v>1772</v>
      </c>
      <c r="F812">
        <v>4</v>
      </c>
      <c r="G812">
        <v>863.87</v>
      </c>
      <c r="H812">
        <v>0.21</v>
      </c>
      <c r="I812" t="s">
        <v>1812</v>
      </c>
      <c r="J812">
        <v>2729.8292000000001</v>
      </c>
    </row>
    <row r="813" spans="1:10" x14ac:dyDescent="0.25">
      <c r="A813" t="s">
        <v>2620</v>
      </c>
      <c r="B813" s="2">
        <v>45513</v>
      </c>
      <c r="C813" t="s">
        <v>1430</v>
      </c>
      <c r="D813" t="s">
        <v>1691</v>
      </c>
      <c r="E813" t="s">
        <v>1793</v>
      </c>
      <c r="F813">
        <v>1</v>
      </c>
      <c r="G813">
        <v>450.11</v>
      </c>
      <c r="H813">
        <v>0.17</v>
      </c>
      <c r="I813" t="s">
        <v>1807</v>
      </c>
      <c r="J813">
        <v>373.59129999999999</v>
      </c>
    </row>
    <row r="814" spans="1:10" x14ac:dyDescent="0.25">
      <c r="A814" t="s">
        <v>2621</v>
      </c>
      <c r="B814" s="2">
        <v>45486</v>
      </c>
      <c r="C814" t="s">
        <v>734</v>
      </c>
      <c r="D814" t="s">
        <v>1667</v>
      </c>
      <c r="E814" t="s">
        <v>1780</v>
      </c>
      <c r="F814">
        <v>1</v>
      </c>
      <c r="G814">
        <v>289.82</v>
      </c>
      <c r="H814">
        <v>0.18</v>
      </c>
      <c r="I814" t="s">
        <v>1812</v>
      </c>
      <c r="J814">
        <v>237.6524</v>
      </c>
    </row>
    <row r="815" spans="1:10" x14ac:dyDescent="0.25">
      <c r="A815" t="s">
        <v>2622</v>
      </c>
      <c r="B815" s="2">
        <v>45890</v>
      </c>
      <c r="C815" t="s">
        <v>1039</v>
      </c>
      <c r="D815" t="s">
        <v>1639</v>
      </c>
      <c r="E815" t="s">
        <v>1772</v>
      </c>
      <c r="F815">
        <v>4</v>
      </c>
      <c r="G815">
        <v>250.64</v>
      </c>
      <c r="H815">
        <v>0.1</v>
      </c>
      <c r="I815" t="s">
        <v>1809</v>
      </c>
      <c r="J815">
        <v>902.30399999999997</v>
      </c>
    </row>
    <row r="816" spans="1:10" x14ac:dyDescent="0.25">
      <c r="A816" t="s">
        <v>2623</v>
      </c>
      <c r="B816" s="2">
        <v>45876</v>
      </c>
      <c r="C816" t="s">
        <v>903</v>
      </c>
      <c r="D816" t="s">
        <v>1669</v>
      </c>
      <c r="E816" t="s">
        <v>1796</v>
      </c>
      <c r="F816">
        <v>4</v>
      </c>
      <c r="G816">
        <v>373.49</v>
      </c>
      <c r="H816">
        <v>0.16</v>
      </c>
      <c r="I816" t="s">
        <v>1812</v>
      </c>
      <c r="J816">
        <v>1254.9264000000001</v>
      </c>
    </row>
    <row r="817" spans="1:10" x14ac:dyDescent="0.25">
      <c r="A817" t="s">
        <v>2624</v>
      </c>
      <c r="B817" s="2">
        <v>45398</v>
      </c>
      <c r="C817" t="s">
        <v>241</v>
      </c>
      <c r="D817" t="s">
        <v>1534</v>
      </c>
      <c r="E817" t="s">
        <v>1769</v>
      </c>
      <c r="F817">
        <v>4</v>
      </c>
      <c r="G817">
        <v>348.91</v>
      </c>
      <c r="H817">
        <v>0.18</v>
      </c>
      <c r="I817" t="s">
        <v>1809</v>
      </c>
      <c r="J817">
        <v>1144.4248</v>
      </c>
    </row>
    <row r="818" spans="1:10" x14ac:dyDescent="0.25">
      <c r="A818" t="s">
        <v>2625</v>
      </c>
      <c r="B818" s="2">
        <v>45390</v>
      </c>
      <c r="C818" t="s">
        <v>382</v>
      </c>
      <c r="D818" t="s">
        <v>1719</v>
      </c>
      <c r="E818" t="s">
        <v>1790</v>
      </c>
      <c r="F818">
        <v>4</v>
      </c>
      <c r="G818">
        <v>212.96</v>
      </c>
      <c r="H818">
        <v>0.17</v>
      </c>
      <c r="I818" t="s">
        <v>1807</v>
      </c>
      <c r="J818">
        <v>707.02719999999999</v>
      </c>
    </row>
    <row r="819" spans="1:10" x14ac:dyDescent="0.25">
      <c r="A819" t="s">
        <v>2626</v>
      </c>
      <c r="B819" s="2">
        <v>45406</v>
      </c>
      <c r="C819" t="s">
        <v>619</v>
      </c>
      <c r="D819" t="s">
        <v>1585</v>
      </c>
      <c r="E819" t="s">
        <v>1796</v>
      </c>
      <c r="F819">
        <v>3</v>
      </c>
      <c r="G819">
        <v>871.34</v>
      </c>
      <c r="H819">
        <v>0.11</v>
      </c>
      <c r="I819" t="s">
        <v>1812</v>
      </c>
      <c r="J819">
        <v>2326.4778000000001</v>
      </c>
    </row>
    <row r="820" spans="1:10" x14ac:dyDescent="0.25">
      <c r="A820" t="s">
        <v>2627</v>
      </c>
      <c r="B820" s="2">
        <v>45844</v>
      </c>
      <c r="C820" t="s">
        <v>351</v>
      </c>
      <c r="D820" t="s">
        <v>1719</v>
      </c>
      <c r="E820" t="s">
        <v>1735</v>
      </c>
      <c r="F820">
        <v>2</v>
      </c>
      <c r="G820">
        <v>698.94</v>
      </c>
      <c r="H820">
        <v>0.06</v>
      </c>
      <c r="I820" t="s">
        <v>1807</v>
      </c>
      <c r="J820">
        <v>1314.0072</v>
      </c>
    </row>
    <row r="821" spans="1:10" x14ac:dyDescent="0.25">
      <c r="A821" t="s">
        <v>2628</v>
      </c>
      <c r="B821" s="2">
        <v>45697</v>
      </c>
      <c r="C821" t="s">
        <v>986</v>
      </c>
      <c r="D821" t="s">
        <v>1679</v>
      </c>
      <c r="E821" t="s">
        <v>1735</v>
      </c>
      <c r="F821">
        <v>1</v>
      </c>
      <c r="G821">
        <v>719.94</v>
      </c>
      <c r="H821">
        <v>0.23</v>
      </c>
      <c r="I821" t="s">
        <v>1812</v>
      </c>
      <c r="J821">
        <v>554.35380000000009</v>
      </c>
    </row>
    <row r="822" spans="1:10" x14ac:dyDescent="0.25">
      <c r="A822" t="s">
        <v>2629</v>
      </c>
      <c r="B822" s="2">
        <v>45607</v>
      </c>
      <c r="C822" t="s">
        <v>36</v>
      </c>
      <c r="D822" t="s">
        <v>1587</v>
      </c>
      <c r="E822" t="s">
        <v>1752</v>
      </c>
      <c r="F822">
        <v>2</v>
      </c>
      <c r="G822">
        <v>278.16000000000003</v>
      </c>
      <c r="H822">
        <v>0.22</v>
      </c>
      <c r="I822" t="s">
        <v>1809</v>
      </c>
      <c r="J822">
        <v>433.92960000000011</v>
      </c>
    </row>
    <row r="823" spans="1:10" x14ac:dyDescent="0.25">
      <c r="A823" t="s">
        <v>2630</v>
      </c>
      <c r="B823" s="2">
        <v>45307</v>
      </c>
      <c r="C823" t="s">
        <v>199</v>
      </c>
      <c r="D823" t="s">
        <v>1629</v>
      </c>
      <c r="E823" t="s">
        <v>1756</v>
      </c>
      <c r="F823">
        <v>1</v>
      </c>
      <c r="G823">
        <v>678.9</v>
      </c>
      <c r="H823">
        <v>0.17</v>
      </c>
      <c r="I823" t="s">
        <v>1807</v>
      </c>
      <c r="J823">
        <v>563.48699999999997</v>
      </c>
    </row>
    <row r="824" spans="1:10" x14ac:dyDescent="0.25">
      <c r="A824" t="s">
        <v>2631</v>
      </c>
      <c r="B824" s="2">
        <v>45520</v>
      </c>
      <c r="C824" t="s">
        <v>71</v>
      </c>
      <c r="D824" t="s">
        <v>1581</v>
      </c>
      <c r="E824" t="s">
        <v>1784</v>
      </c>
      <c r="F824">
        <v>4</v>
      </c>
      <c r="G824">
        <v>94.13</v>
      </c>
      <c r="H824">
        <v>0.15</v>
      </c>
      <c r="I824" t="s">
        <v>1807</v>
      </c>
      <c r="J824">
        <v>320.04199999999997</v>
      </c>
    </row>
    <row r="825" spans="1:10" x14ac:dyDescent="0.25">
      <c r="A825" t="s">
        <v>2632</v>
      </c>
      <c r="B825" s="2">
        <v>45933</v>
      </c>
      <c r="C825" t="s">
        <v>1349</v>
      </c>
      <c r="D825" t="s">
        <v>1619</v>
      </c>
      <c r="E825" t="s">
        <v>1740</v>
      </c>
      <c r="F825">
        <v>4</v>
      </c>
      <c r="G825">
        <v>415.02</v>
      </c>
      <c r="H825">
        <v>0.01</v>
      </c>
      <c r="I825" t="s">
        <v>1809</v>
      </c>
      <c r="J825">
        <v>1643.4792</v>
      </c>
    </row>
    <row r="826" spans="1:10" x14ac:dyDescent="0.25">
      <c r="A826" t="s">
        <v>2633</v>
      </c>
      <c r="B826" s="2">
        <v>45841</v>
      </c>
      <c r="C826" t="s">
        <v>192</v>
      </c>
      <c r="D826" t="s">
        <v>1553</v>
      </c>
      <c r="E826" t="s">
        <v>1752</v>
      </c>
      <c r="F826">
        <v>4</v>
      </c>
      <c r="G826">
        <v>780.07</v>
      </c>
      <c r="H826">
        <v>0.03</v>
      </c>
      <c r="I826" t="s">
        <v>1807</v>
      </c>
      <c r="J826">
        <v>3026.6716000000001</v>
      </c>
    </row>
    <row r="827" spans="1:10" x14ac:dyDescent="0.25">
      <c r="A827" t="s">
        <v>2634</v>
      </c>
      <c r="B827" s="2">
        <v>45877</v>
      </c>
      <c r="C827" t="s">
        <v>1312</v>
      </c>
      <c r="D827" t="s">
        <v>1605</v>
      </c>
      <c r="E827" t="s">
        <v>1784</v>
      </c>
      <c r="F827">
        <v>4</v>
      </c>
      <c r="G827">
        <v>184.57</v>
      </c>
      <c r="H827">
        <v>0.28000000000000003</v>
      </c>
      <c r="I827" t="s">
        <v>1807</v>
      </c>
      <c r="J827">
        <v>531.5616</v>
      </c>
    </row>
    <row r="828" spans="1:10" x14ac:dyDescent="0.25">
      <c r="A828" t="s">
        <v>2635</v>
      </c>
      <c r="B828" s="2">
        <v>45532</v>
      </c>
      <c r="C828" t="s">
        <v>903</v>
      </c>
      <c r="D828" t="s">
        <v>1661</v>
      </c>
      <c r="E828" t="s">
        <v>1752</v>
      </c>
      <c r="F828">
        <v>4</v>
      </c>
      <c r="G828">
        <v>277.58</v>
      </c>
      <c r="H828">
        <v>0.22</v>
      </c>
      <c r="I828" t="s">
        <v>1809</v>
      </c>
      <c r="J828">
        <v>866.04959999999994</v>
      </c>
    </row>
    <row r="829" spans="1:10" x14ac:dyDescent="0.25">
      <c r="A829" t="s">
        <v>2636</v>
      </c>
      <c r="B829" s="2">
        <v>45734</v>
      </c>
      <c r="C829" t="s">
        <v>364</v>
      </c>
      <c r="D829" t="s">
        <v>1593</v>
      </c>
      <c r="E829" t="s">
        <v>1749</v>
      </c>
      <c r="F829">
        <v>1</v>
      </c>
      <c r="G829">
        <v>36.799999999999997</v>
      </c>
      <c r="H829">
        <v>0.18</v>
      </c>
      <c r="I829" t="s">
        <v>1807</v>
      </c>
      <c r="J829">
        <v>30.175999999999998</v>
      </c>
    </row>
    <row r="830" spans="1:10" x14ac:dyDescent="0.25">
      <c r="A830" t="s">
        <v>2637</v>
      </c>
      <c r="B830" s="2">
        <v>45809</v>
      </c>
      <c r="C830" t="s">
        <v>1103</v>
      </c>
      <c r="D830" t="s">
        <v>1707</v>
      </c>
      <c r="E830" t="s">
        <v>1759</v>
      </c>
      <c r="F830">
        <v>1</v>
      </c>
      <c r="G830">
        <v>539.37</v>
      </c>
      <c r="H830">
        <v>0.14000000000000001</v>
      </c>
      <c r="I830" t="s">
        <v>1807</v>
      </c>
      <c r="J830">
        <v>463.85820000000001</v>
      </c>
    </row>
    <row r="831" spans="1:10" x14ac:dyDescent="0.25">
      <c r="A831" t="s">
        <v>2638</v>
      </c>
      <c r="B831" s="2">
        <v>45760</v>
      </c>
      <c r="C831" t="s">
        <v>316</v>
      </c>
      <c r="D831" t="s">
        <v>1571</v>
      </c>
      <c r="E831" t="s">
        <v>1793</v>
      </c>
      <c r="F831">
        <v>1</v>
      </c>
      <c r="G831">
        <v>27.83</v>
      </c>
      <c r="H831">
        <v>0.3</v>
      </c>
      <c r="I831" t="s">
        <v>1809</v>
      </c>
      <c r="J831">
        <v>19.481000000000002</v>
      </c>
    </row>
    <row r="832" spans="1:10" x14ac:dyDescent="0.25">
      <c r="A832" t="s">
        <v>2639</v>
      </c>
      <c r="B832" s="2">
        <v>45456</v>
      </c>
      <c r="C832" t="s">
        <v>891</v>
      </c>
      <c r="D832" t="s">
        <v>1671</v>
      </c>
      <c r="E832" t="s">
        <v>1752</v>
      </c>
      <c r="F832">
        <v>3</v>
      </c>
      <c r="G832">
        <v>698.72</v>
      </c>
      <c r="H832">
        <v>0.28000000000000003</v>
      </c>
      <c r="I832" t="s">
        <v>1812</v>
      </c>
      <c r="J832">
        <v>1509.2352000000001</v>
      </c>
    </row>
    <row r="833" spans="1:10" x14ac:dyDescent="0.25">
      <c r="A833" t="s">
        <v>2640</v>
      </c>
      <c r="B833" s="2">
        <v>45698</v>
      </c>
      <c r="C833" t="s">
        <v>59</v>
      </c>
      <c r="D833" t="s">
        <v>1683</v>
      </c>
      <c r="E833" t="s">
        <v>1780</v>
      </c>
      <c r="F833">
        <v>4</v>
      </c>
      <c r="G833">
        <v>528.23</v>
      </c>
      <c r="H833">
        <v>0.15</v>
      </c>
      <c r="I833" t="s">
        <v>1812</v>
      </c>
      <c r="J833">
        <v>1795.982</v>
      </c>
    </row>
    <row r="834" spans="1:10" x14ac:dyDescent="0.25">
      <c r="A834" t="s">
        <v>2641</v>
      </c>
      <c r="B834" s="2">
        <v>45548</v>
      </c>
      <c r="C834" t="s">
        <v>1496</v>
      </c>
      <c r="D834" t="s">
        <v>1623</v>
      </c>
      <c r="E834" t="s">
        <v>1787</v>
      </c>
      <c r="F834">
        <v>2</v>
      </c>
      <c r="G834">
        <v>780.9</v>
      </c>
      <c r="H834">
        <v>0.24</v>
      </c>
      <c r="I834" t="s">
        <v>1809</v>
      </c>
      <c r="J834">
        <v>1186.9680000000001</v>
      </c>
    </row>
    <row r="835" spans="1:10" x14ac:dyDescent="0.25">
      <c r="A835" t="s">
        <v>2642</v>
      </c>
      <c r="B835" s="2">
        <v>45236</v>
      </c>
      <c r="C835" t="s">
        <v>589</v>
      </c>
      <c r="D835" t="s">
        <v>1573</v>
      </c>
      <c r="E835" t="s">
        <v>1782</v>
      </c>
      <c r="F835">
        <v>1</v>
      </c>
      <c r="G835">
        <v>977.97</v>
      </c>
      <c r="H835">
        <v>0.06</v>
      </c>
      <c r="I835" t="s">
        <v>1812</v>
      </c>
      <c r="J835">
        <v>919.29179999999997</v>
      </c>
    </row>
    <row r="836" spans="1:10" x14ac:dyDescent="0.25">
      <c r="A836" t="s">
        <v>2643</v>
      </c>
      <c r="B836" s="2">
        <v>45310</v>
      </c>
      <c r="C836" t="s">
        <v>1141</v>
      </c>
      <c r="D836" t="s">
        <v>1697</v>
      </c>
      <c r="E836" t="s">
        <v>1777</v>
      </c>
      <c r="F836">
        <v>4</v>
      </c>
      <c r="G836">
        <v>354.65</v>
      </c>
      <c r="H836">
        <v>0.19</v>
      </c>
      <c r="I836" t="s">
        <v>1807</v>
      </c>
      <c r="J836">
        <v>1149.066</v>
      </c>
    </row>
    <row r="837" spans="1:10" x14ac:dyDescent="0.25">
      <c r="A837" t="s">
        <v>2644</v>
      </c>
      <c r="B837" s="2">
        <v>45376</v>
      </c>
      <c r="C837" t="s">
        <v>891</v>
      </c>
      <c r="D837" t="s">
        <v>1667</v>
      </c>
      <c r="E837" t="s">
        <v>1796</v>
      </c>
      <c r="F837">
        <v>1</v>
      </c>
      <c r="G837">
        <v>671.62</v>
      </c>
      <c r="H837">
        <v>0.09</v>
      </c>
      <c r="I837" t="s">
        <v>1812</v>
      </c>
      <c r="J837">
        <v>611.17420000000004</v>
      </c>
    </row>
    <row r="838" spans="1:10" x14ac:dyDescent="0.25">
      <c r="A838" t="s">
        <v>2645</v>
      </c>
      <c r="B838" s="2">
        <v>45914</v>
      </c>
      <c r="C838" t="s">
        <v>989</v>
      </c>
      <c r="D838" t="s">
        <v>1695</v>
      </c>
      <c r="E838" t="s">
        <v>1749</v>
      </c>
      <c r="F838">
        <v>1</v>
      </c>
      <c r="G838">
        <v>867.32</v>
      </c>
      <c r="H838">
        <v>0.28999999999999998</v>
      </c>
      <c r="I838" t="s">
        <v>1809</v>
      </c>
      <c r="J838">
        <v>615.79719999999998</v>
      </c>
    </row>
    <row r="839" spans="1:10" x14ac:dyDescent="0.25">
      <c r="A839" t="s">
        <v>2646</v>
      </c>
      <c r="B839" s="2">
        <v>45336</v>
      </c>
      <c r="C839" t="s">
        <v>292</v>
      </c>
      <c r="D839" t="s">
        <v>1551</v>
      </c>
      <c r="E839" t="s">
        <v>1777</v>
      </c>
      <c r="F839">
        <v>3</v>
      </c>
      <c r="G839">
        <v>240.27</v>
      </c>
      <c r="H839">
        <v>0.15</v>
      </c>
      <c r="I839" t="s">
        <v>1809</v>
      </c>
      <c r="J839">
        <v>612.68850000000009</v>
      </c>
    </row>
    <row r="840" spans="1:10" x14ac:dyDescent="0.25">
      <c r="A840" t="s">
        <v>2647</v>
      </c>
      <c r="B840" s="2">
        <v>45728</v>
      </c>
      <c r="C840" t="s">
        <v>272</v>
      </c>
      <c r="D840" t="s">
        <v>1587</v>
      </c>
      <c r="E840" t="s">
        <v>1787</v>
      </c>
      <c r="F840">
        <v>2</v>
      </c>
      <c r="G840">
        <v>619.12</v>
      </c>
      <c r="H840">
        <v>0.28000000000000003</v>
      </c>
      <c r="I840" t="s">
        <v>1812</v>
      </c>
      <c r="J840">
        <v>891.53279999999995</v>
      </c>
    </row>
    <row r="841" spans="1:10" x14ac:dyDescent="0.25">
      <c r="A841" t="s">
        <v>2648</v>
      </c>
      <c r="B841" s="2">
        <v>45755</v>
      </c>
      <c r="C841" t="s">
        <v>687</v>
      </c>
      <c r="D841" t="s">
        <v>1705</v>
      </c>
      <c r="E841" t="s">
        <v>1735</v>
      </c>
      <c r="F841">
        <v>3</v>
      </c>
      <c r="G841">
        <v>693.42</v>
      </c>
      <c r="H841">
        <v>0.08</v>
      </c>
      <c r="I841" t="s">
        <v>1809</v>
      </c>
      <c r="J841">
        <v>1913.8391999999999</v>
      </c>
    </row>
    <row r="842" spans="1:10" x14ac:dyDescent="0.25">
      <c r="A842" t="s">
        <v>2649</v>
      </c>
      <c r="B842" s="2">
        <v>45695</v>
      </c>
      <c r="C842" t="s">
        <v>376</v>
      </c>
      <c r="D842" t="s">
        <v>1627</v>
      </c>
      <c r="E842" t="s">
        <v>1772</v>
      </c>
      <c r="F842">
        <v>4</v>
      </c>
      <c r="G842">
        <v>751.63</v>
      </c>
      <c r="H842">
        <v>0.28000000000000003</v>
      </c>
      <c r="I842" t="s">
        <v>1812</v>
      </c>
      <c r="J842">
        <v>2164.6943999999999</v>
      </c>
    </row>
    <row r="843" spans="1:10" x14ac:dyDescent="0.25">
      <c r="A843" t="s">
        <v>2650</v>
      </c>
      <c r="B843" s="2">
        <v>45380</v>
      </c>
      <c r="C843" t="s">
        <v>382</v>
      </c>
      <c r="D843" t="s">
        <v>1593</v>
      </c>
      <c r="E843" t="s">
        <v>1784</v>
      </c>
      <c r="F843">
        <v>3</v>
      </c>
      <c r="G843">
        <v>108.14</v>
      </c>
      <c r="H843">
        <v>0.19</v>
      </c>
      <c r="I843" t="s">
        <v>1812</v>
      </c>
      <c r="J843">
        <v>262.78019999999998</v>
      </c>
    </row>
    <row r="844" spans="1:10" x14ac:dyDescent="0.25">
      <c r="A844" t="s">
        <v>2651</v>
      </c>
      <c r="B844" s="2">
        <v>45446</v>
      </c>
      <c r="C844" t="s">
        <v>811</v>
      </c>
      <c r="D844" t="s">
        <v>1585</v>
      </c>
      <c r="E844" t="s">
        <v>1752</v>
      </c>
      <c r="F844">
        <v>1</v>
      </c>
      <c r="G844">
        <v>964.11</v>
      </c>
      <c r="H844">
        <v>0.17</v>
      </c>
      <c r="I844" t="s">
        <v>1812</v>
      </c>
      <c r="J844">
        <v>800.21129999999994</v>
      </c>
    </row>
    <row r="845" spans="1:10" x14ac:dyDescent="0.25">
      <c r="A845" t="s">
        <v>2652</v>
      </c>
      <c r="B845" s="2">
        <v>45525</v>
      </c>
      <c r="C845" t="s">
        <v>444</v>
      </c>
      <c r="D845" t="s">
        <v>1569</v>
      </c>
      <c r="E845" t="s">
        <v>1735</v>
      </c>
      <c r="F845">
        <v>1</v>
      </c>
      <c r="G845">
        <v>346.2</v>
      </c>
      <c r="H845">
        <v>0.28999999999999998</v>
      </c>
      <c r="I845" t="s">
        <v>1807</v>
      </c>
      <c r="J845">
        <v>245.80199999999999</v>
      </c>
    </row>
    <row r="846" spans="1:10" x14ac:dyDescent="0.25">
      <c r="A846" t="s">
        <v>2653</v>
      </c>
      <c r="B846" s="2">
        <v>45527</v>
      </c>
      <c r="C846" t="s">
        <v>1395</v>
      </c>
      <c r="D846" t="s">
        <v>1617</v>
      </c>
      <c r="E846" t="s">
        <v>1784</v>
      </c>
      <c r="F846">
        <v>3</v>
      </c>
      <c r="G846">
        <v>791.75</v>
      </c>
      <c r="H846">
        <v>0.28999999999999998</v>
      </c>
      <c r="I846" t="s">
        <v>1807</v>
      </c>
      <c r="J846">
        <v>1686.4275</v>
      </c>
    </row>
    <row r="847" spans="1:10" x14ac:dyDescent="0.25">
      <c r="A847" t="s">
        <v>2654</v>
      </c>
      <c r="B847" s="2">
        <v>45265</v>
      </c>
      <c r="C847" t="s">
        <v>995</v>
      </c>
      <c r="D847" t="s">
        <v>1609</v>
      </c>
      <c r="E847" t="s">
        <v>1780</v>
      </c>
      <c r="F847">
        <v>1</v>
      </c>
      <c r="G847">
        <v>529.84</v>
      </c>
      <c r="H847">
        <v>0.13</v>
      </c>
      <c r="I847" t="s">
        <v>1809</v>
      </c>
      <c r="J847">
        <v>460.96080000000001</v>
      </c>
    </row>
    <row r="848" spans="1:10" x14ac:dyDescent="0.25">
      <c r="A848" t="s">
        <v>2655</v>
      </c>
      <c r="B848" s="2">
        <v>45936</v>
      </c>
      <c r="C848" t="s">
        <v>1436</v>
      </c>
      <c r="D848" t="s">
        <v>1639</v>
      </c>
      <c r="E848" t="s">
        <v>1749</v>
      </c>
      <c r="F848">
        <v>3</v>
      </c>
      <c r="G848">
        <v>582.57000000000005</v>
      </c>
      <c r="H848">
        <v>0.11</v>
      </c>
      <c r="I848" t="s">
        <v>1809</v>
      </c>
      <c r="J848">
        <v>1555.4619</v>
      </c>
    </row>
    <row r="849" spans="1:10" x14ac:dyDescent="0.25">
      <c r="A849" t="s">
        <v>2656</v>
      </c>
      <c r="B849" s="2">
        <v>45242</v>
      </c>
      <c r="C849" t="s">
        <v>681</v>
      </c>
      <c r="D849" t="s">
        <v>1721</v>
      </c>
      <c r="E849" t="s">
        <v>1790</v>
      </c>
      <c r="F849">
        <v>1</v>
      </c>
      <c r="G849">
        <v>219.81</v>
      </c>
      <c r="H849">
        <v>0.22</v>
      </c>
      <c r="I849" t="s">
        <v>1812</v>
      </c>
      <c r="J849">
        <v>171.45179999999999</v>
      </c>
    </row>
    <row r="850" spans="1:10" x14ac:dyDescent="0.25">
      <c r="A850" t="s">
        <v>2657</v>
      </c>
      <c r="B850" s="2">
        <v>45437</v>
      </c>
      <c r="C850" t="s">
        <v>1510</v>
      </c>
      <c r="D850" t="s">
        <v>1671</v>
      </c>
      <c r="E850" t="s">
        <v>1793</v>
      </c>
      <c r="F850">
        <v>4</v>
      </c>
      <c r="G850">
        <v>883.31</v>
      </c>
      <c r="H850">
        <v>0.27</v>
      </c>
      <c r="I850" t="s">
        <v>1807</v>
      </c>
      <c r="J850">
        <v>2579.2651999999998</v>
      </c>
    </row>
    <row r="851" spans="1:10" x14ac:dyDescent="0.25">
      <c r="A851" t="s">
        <v>2658</v>
      </c>
      <c r="B851" s="2">
        <v>45627</v>
      </c>
      <c r="C851" t="s">
        <v>746</v>
      </c>
      <c r="D851" t="s">
        <v>1565</v>
      </c>
      <c r="E851" t="s">
        <v>1782</v>
      </c>
      <c r="F851">
        <v>4</v>
      </c>
      <c r="G851">
        <v>329.06</v>
      </c>
      <c r="H851">
        <v>0.04</v>
      </c>
      <c r="I851" t="s">
        <v>1812</v>
      </c>
      <c r="J851">
        <v>1263.5904</v>
      </c>
    </row>
    <row r="852" spans="1:10" x14ac:dyDescent="0.25">
      <c r="A852" t="s">
        <v>2659</v>
      </c>
      <c r="B852" s="2">
        <v>45678</v>
      </c>
      <c r="C852" t="s">
        <v>367</v>
      </c>
      <c r="D852" t="s">
        <v>1667</v>
      </c>
      <c r="E852" t="s">
        <v>1775</v>
      </c>
      <c r="F852">
        <v>1</v>
      </c>
      <c r="G852">
        <v>935.78</v>
      </c>
      <c r="H852">
        <v>0.03</v>
      </c>
      <c r="I852" t="s">
        <v>1809</v>
      </c>
      <c r="J852">
        <v>907.70659999999998</v>
      </c>
    </row>
    <row r="853" spans="1:10" x14ac:dyDescent="0.25">
      <c r="A853" t="s">
        <v>2660</v>
      </c>
      <c r="B853" s="2">
        <v>45484</v>
      </c>
      <c r="C853" t="s">
        <v>998</v>
      </c>
      <c r="D853" t="s">
        <v>1651</v>
      </c>
      <c r="E853" t="s">
        <v>1772</v>
      </c>
      <c r="F853">
        <v>4</v>
      </c>
      <c r="G853">
        <v>597.79999999999995</v>
      </c>
      <c r="H853">
        <v>0.2</v>
      </c>
      <c r="I853" t="s">
        <v>1807</v>
      </c>
      <c r="J853">
        <v>1912.96</v>
      </c>
    </row>
    <row r="854" spans="1:10" x14ac:dyDescent="0.25">
      <c r="A854" t="s">
        <v>2661</v>
      </c>
      <c r="B854" s="2">
        <v>45700</v>
      </c>
      <c r="C854" t="s">
        <v>820</v>
      </c>
      <c r="D854" t="s">
        <v>1557</v>
      </c>
      <c r="E854" t="s">
        <v>1793</v>
      </c>
      <c r="F854">
        <v>4</v>
      </c>
      <c r="G854">
        <v>266.98</v>
      </c>
      <c r="H854">
        <v>0.16</v>
      </c>
      <c r="I854" t="s">
        <v>1807</v>
      </c>
      <c r="J854">
        <v>897.05280000000005</v>
      </c>
    </row>
    <row r="855" spans="1:10" x14ac:dyDescent="0.25">
      <c r="A855" t="s">
        <v>2662</v>
      </c>
      <c r="B855" s="2">
        <v>45873</v>
      </c>
      <c r="C855" t="s">
        <v>1252</v>
      </c>
      <c r="D855" t="s">
        <v>1671</v>
      </c>
      <c r="E855" t="s">
        <v>1784</v>
      </c>
      <c r="F855">
        <v>3</v>
      </c>
      <c r="G855">
        <v>360.18</v>
      </c>
      <c r="H855">
        <v>0.03</v>
      </c>
      <c r="I855" t="s">
        <v>1807</v>
      </c>
      <c r="J855">
        <v>1048.1238000000001</v>
      </c>
    </row>
    <row r="856" spans="1:10" x14ac:dyDescent="0.25">
      <c r="A856" t="s">
        <v>2663</v>
      </c>
      <c r="B856" s="2">
        <v>45860</v>
      </c>
      <c r="C856" t="s">
        <v>1123</v>
      </c>
      <c r="D856" t="s">
        <v>1643</v>
      </c>
      <c r="E856" t="s">
        <v>1735</v>
      </c>
      <c r="F856">
        <v>3</v>
      </c>
      <c r="G856">
        <v>247.41</v>
      </c>
      <c r="H856">
        <v>0.05</v>
      </c>
      <c r="I856" t="s">
        <v>1812</v>
      </c>
      <c r="J856">
        <v>705.11850000000004</v>
      </c>
    </row>
    <row r="857" spans="1:10" x14ac:dyDescent="0.25">
      <c r="A857" t="s">
        <v>2664</v>
      </c>
      <c r="B857" s="2">
        <v>45235</v>
      </c>
      <c r="C857" t="s">
        <v>281</v>
      </c>
      <c r="D857" t="s">
        <v>1621</v>
      </c>
      <c r="E857" t="s">
        <v>1784</v>
      </c>
      <c r="F857">
        <v>3</v>
      </c>
      <c r="G857">
        <v>674.66</v>
      </c>
      <c r="H857">
        <v>0.23</v>
      </c>
      <c r="I857" t="s">
        <v>1807</v>
      </c>
      <c r="J857">
        <v>1558.4646</v>
      </c>
    </row>
    <row r="858" spans="1:10" x14ac:dyDescent="0.25">
      <c r="A858" t="s">
        <v>2665</v>
      </c>
      <c r="B858" s="2">
        <v>45874</v>
      </c>
      <c r="C858" t="s">
        <v>1275</v>
      </c>
      <c r="D858" t="s">
        <v>1615</v>
      </c>
      <c r="E858" t="s">
        <v>1752</v>
      </c>
      <c r="F858">
        <v>1</v>
      </c>
      <c r="G858">
        <v>913.98</v>
      </c>
      <c r="H858">
        <v>0.27</v>
      </c>
      <c r="I858" t="s">
        <v>1809</v>
      </c>
      <c r="J858">
        <v>667.20539999999994</v>
      </c>
    </row>
    <row r="859" spans="1:10" x14ac:dyDescent="0.25">
      <c r="A859" t="s">
        <v>2666</v>
      </c>
      <c r="B859" s="2">
        <v>45769</v>
      </c>
      <c r="C859" t="s">
        <v>980</v>
      </c>
      <c r="D859" t="s">
        <v>1717</v>
      </c>
      <c r="E859" t="s">
        <v>1772</v>
      </c>
      <c r="F859">
        <v>4</v>
      </c>
      <c r="G859">
        <v>370.5</v>
      </c>
      <c r="H859">
        <v>0.13</v>
      </c>
      <c r="I859" t="s">
        <v>1809</v>
      </c>
      <c r="J859">
        <v>1289.3399999999999</v>
      </c>
    </row>
    <row r="860" spans="1:10" x14ac:dyDescent="0.25">
      <c r="A860" t="s">
        <v>2667</v>
      </c>
      <c r="B860" s="2">
        <v>45619</v>
      </c>
      <c r="C860" t="s">
        <v>1109</v>
      </c>
      <c r="D860" t="s">
        <v>1675</v>
      </c>
      <c r="E860" t="s">
        <v>1780</v>
      </c>
      <c r="F860">
        <v>1</v>
      </c>
      <c r="G860">
        <v>735.1</v>
      </c>
      <c r="H860">
        <v>0.1</v>
      </c>
      <c r="I860" t="s">
        <v>1809</v>
      </c>
      <c r="J860">
        <v>661.59</v>
      </c>
    </row>
    <row r="861" spans="1:10" x14ac:dyDescent="0.25">
      <c r="A861" t="s">
        <v>2668</v>
      </c>
      <c r="B861" s="2">
        <v>45614</v>
      </c>
      <c r="C861" t="s">
        <v>456</v>
      </c>
      <c r="D861" t="s">
        <v>1689</v>
      </c>
      <c r="E861" t="s">
        <v>1744</v>
      </c>
      <c r="F861">
        <v>3</v>
      </c>
      <c r="G861">
        <v>448.55</v>
      </c>
      <c r="H861">
        <v>0.05</v>
      </c>
      <c r="I861" t="s">
        <v>1807</v>
      </c>
      <c r="J861">
        <v>1278.3675000000001</v>
      </c>
    </row>
    <row r="862" spans="1:10" x14ac:dyDescent="0.25">
      <c r="A862" t="s">
        <v>2669</v>
      </c>
      <c r="B862" s="2">
        <v>45691</v>
      </c>
      <c r="C862" t="s">
        <v>218</v>
      </c>
      <c r="D862" t="s">
        <v>1699</v>
      </c>
      <c r="E862" t="s">
        <v>1780</v>
      </c>
      <c r="F862">
        <v>3</v>
      </c>
      <c r="G862">
        <v>904.96</v>
      </c>
      <c r="H862">
        <v>7.0000000000000007E-2</v>
      </c>
      <c r="I862" t="s">
        <v>1812</v>
      </c>
      <c r="J862">
        <v>2524.8384000000001</v>
      </c>
    </row>
    <row r="863" spans="1:10" x14ac:dyDescent="0.25">
      <c r="A863" t="s">
        <v>2670</v>
      </c>
      <c r="B863" s="2">
        <v>45608</v>
      </c>
      <c r="C863" t="s">
        <v>1174</v>
      </c>
      <c r="D863" t="s">
        <v>1667</v>
      </c>
      <c r="E863" t="s">
        <v>1780</v>
      </c>
      <c r="F863">
        <v>4</v>
      </c>
      <c r="G863">
        <v>408.72</v>
      </c>
      <c r="H863">
        <v>0.16</v>
      </c>
      <c r="I863" t="s">
        <v>1812</v>
      </c>
      <c r="J863">
        <v>1373.2991999999999</v>
      </c>
    </row>
    <row r="864" spans="1:10" x14ac:dyDescent="0.25">
      <c r="A864" t="s">
        <v>2671</v>
      </c>
      <c r="B864" s="2">
        <v>45412</v>
      </c>
      <c r="C864" t="s">
        <v>888</v>
      </c>
      <c r="D864" t="s">
        <v>1673</v>
      </c>
      <c r="E864" t="s">
        <v>1749</v>
      </c>
      <c r="F864">
        <v>4</v>
      </c>
      <c r="G864">
        <v>770.65</v>
      </c>
      <c r="H864">
        <v>0.27</v>
      </c>
      <c r="I864" t="s">
        <v>1807</v>
      </c>
      <c r="J864">
        <v>2250.2979999999998</v>
      </c>
    </row>
    <row r="865" spans="1:10" x14ac:dyDescent="0.25">
      <c r="A865" t="s">
        <v>2672</v>
      </c>
      <c r="B865" s="2">
        <v>45767</v>
      </c>
      <c r="C865" t="s">
        <v>657</v>
      </c>
      <c r="D865" t="s">
        <v>1591</v>
      </c>
      <c r="E865" t="s">
        <v>1759</v>
      </c>
      <c r="F865">
        <v>1</v>
      </c>
      <c r="G865">
        <v>649.22</v>
      </c>
      <c r="H865">
        <v>0.03</v>
      </c>
      <c r="I865" t="s">
        <v>1812</v>
      </c>
      <c r="J865">
        <v>629.74340000000007</v>
      </c>
    </row>
    <row r="866" spans="1:10" x14ac:dyDescent="0.25">
      <c r="A866" t="s">
        <v>2673</v>
      </c>
      <c r="B866" s="2">
        <v>45428</v>
      </c>
      <c r="C866" t="s">
        <v>1080</v>
      </c>
      <c r="D866" t="s">
        <v>1597</v>
      </c>
      <c r="E866" t="s">
        <v>1772</v>
      </c>
      <c r="F866">
        <v>2</v>
      </c>
      <c r="G866">
        <v>379.78</v>
      </c>
      <c r="H866">
        <v>0.2</v>
      </c>
      <c r="I866" t="s">
        <v>1807</v>
      </c>
      <c r="J866">
        <v>607.64800000000002</v>
      </c>
    </row>
    <row r="867" spans="1:10" x14ac:dyDescent="0.25">
      <c r="A867" t="s">
        <v>2674</v>
      </c>
      <c r="B867" s="2">
        <v>45770</v>
      </c>
      <c r="C867" t="s">
        <v>788</v>
      </c>
      <c r="D867" t="s">
        <v>1617</v>
      </c>
      <c r="E867" t="s">
        <v>1765</v>
      </c>
      <c r="F867">
        <v>3</v>
      </c>
      <c r="G867">
        <v>924.15</v>
      </c>
      <c r="H867">
        <v>0.1</v>
      </c>
      <c r="I867" t="s">
        <v>1809</v>
      </c>
      <c r="J867">
        <v>2495.2049999999999</v>
      </c>
    </row>
    <row r="868" spans="1:10" x14ac:dyDescent="0.25">
      <c r="A868" t="s">
        <v>2675</v>
      </c>
      <c r="B868" s="2">
        <v>45571</v>
      </c>
      <c r="C868" t="s">
        <v>1430</v>
      </c>
      <c r="D868" t="s">
        <v>1621</v>
      </c>
      <c r="E868" t="s">
        <v>1790</v>
      </c>
      <c r="F868">
        <v>3</v>
      </c>
      <c r="G868">
        <v>144.66999999999999</v>
      </c>
      <c r="H868">
        <v>0.28999999999999998</v>
      </c>
      <c r="I868" t="s">
        <v>1812</v>
      </c>
      <c r="J868">
        <v>308.14710000000002</v>
      </c>
    </row>
    <row r="869" spans="1:10" x14ac:dyDescent="0.25">
      <c r="A869" t="s">
        <v>2676</v>
      </c>
      <c r="B869" s="2">
        <v>45700</v>
      </c>
      <c r="C869" t="s">
        <v>414</v>
      </c>
      <c r="D869" t="s">
        <v>1597</v>
      </c>
      <c r="E869" t="s">
        <v>1784</v>
      </c>
      <c r="F869">
        <v>2</v>
      </c>
      <c r="G869">
        <v>667.17</v>
      </c>
      <c r="H869">
        <v>0.1</v>
      </c>
      <c r="I869" t="s">
        <v>1809</v>
      </c>
      <c r="J869">
        <v>1200.9059999999999</v>
      </c>
    </row>
    <row r="870" spans="1:10" x14ac:dyDescent="0.25">
      <c r="A870" t="s">
        <v>2677</v>
      </c>
      <c r="B870" s="2">
        <v>45382</v>
      </c>
      <c r="C870" t="s">
        <v>1238</v>
      </c>
      <c r="D870" t="s">
        <v>1663</v>
      </c>
      <c r="E870" t="s">
        <v>1749</v>
      </c>
      <c r="F870">
        <v>1</v>
      </c>
      <c r="G870">
        <v>984.6</v>
      </c>
      <c r="H870">
        <v>0.22</v>
      </c>
      <c r="I870" t="s">
        <v>1807</v>
      </c>
      <c r="J870">
        <v>767.98800000000006</v>
      </c>
    </row>
    <row r="871" spans="1:10" x14ac:dyDescent="0.25">
      <c r="A871" t="s">
        <v>2678</v>
      </c>
      <c r="B871" s="2">
        <v>45260</v>
      </c>
      <c r="C871" t="s">
        <v>879</v>
      </c>
      <c r="D871" t="s">
        <v>1557</v>
      </c>
      <c r="E871" t="s">
        <v>1765</v>
      </c>
      <c r="F871">
        <v>1</v>
      </c>
      <c r="G871">
        <v>139.29</v>
      </c>
      <c r="H871">
        <v>0</v>
      </c>
      <c r="I871" t="s">
        <v>1807</v>
      </c>
      <c r="J871">
        <v>139.29</v>
      </c>
    </row>
    <row r="872" spans="1:10" x14ac:dyDescent="0.25">
      <c r="A872" t="s">
        <v>2679</v>
      </c>
      <c r="B872" s="2">
        <v>45702</v>
      </c>
      <c r="C872" t="s">
        <v>134</v>
      </c>
      <c r="D872" t="s">
        <v>1563</v>
      </c>
      <c r="E872" t="s">
        <v>1765</v>
      </c>
      <c r="F872">
        <v>3</v>
      </c>
      <c r="G872">
        <v>459.57</v>
      </c>
      <c r="H872">
        <v>0.1</v>
      </c>
      <c r="I872" t="s">
        <v>1812</v>
      </c>
      <c r="J872">
        <v>1240.8389999999999</v>
      </c>
    </row>
    <row r="873" spans="1:10" x14ac:dyDescent="0.25">
      <c r="A873" t="s">
        <v>2680</v>
      </c>
      <c r="B873" s="2">
        <v>45302</v>
      </c>
      <c r="C873" t="s">
        <v>241</v>
      </c>
      <c r="D873" t="s">
        <v>1611</v>
      </c>
      <c r="E873" t="s">
        <v>1784</v>
      </c>
      <c r="F873">
        <v>1</v>
      </c>
      <c r="G873">
        <v>517.82000000000005</v>
      </c>
      <c r="H873">
        <v>0.28999999999999998</v>
      </c>
      <c r="I873" t="s">
        <v>1807</v>
      </c>
      <c r="J873">
        <v>367.65219999999999</v>
      </c>
    </row>
    <row r="874" spans="1:10" x14ac:dyDescent="0.25">
      <c r="A874" t="s">
        <v>2681</v>
      </c>
      <c r="B874" s="2">
        <v>45653</v>
      </c>
      <c r="C874" t="s">
        <v>1171</v>
      </c>
      <c r="D874" t="s">
        <v>1683</v>
      </c>
      <c r="E874" t="s">
        <v>1759</v>
      </c>
      <c r="F874">
        <v>4</v>
      </c>
      <c r="G874">
        <v>282.45</v>
      </c>
      <c r="H874">
        <v>0.28999999999999998</v>
      </c>
      <c r="I874" t="s">
        <v>1812</v>
      </c>
      <c r="J874">
        <v>802.1579999999999</v>
      </c>
    </row>
    <row r="875" spans="1:10" x14ac:dyDescent="0.25">
      <c r="A875" t="s">
        <v>2682</v>
      </c>
      <c r="B875" s="2">
        <v>45250</v>
      </c>
      <c r="C875" t="s">
        <v>1389</v>
      </c>
      <c r="D875" t="s">
        <v>1705</v>
      </c>
      <c r="E875" t="s">
        <v>1762</v>
      </c>
      <c r="F875">
        <v>2</v>
      </c>
      <c r="G875">
        <v>386.46</v>
      </c>
      <c r="H875">
        <v>0.23</v>
      </c>
      <c r="I875" t="s">
        <v>1812</v>
      </c>
      <c r="J875">
        <v>595.14840000000004</v>
      </c>
    </row>
    <row r="876" spans="1:10" x14ac:dyDescent="0.25">
      <c r="A876" t="s">
        <v>2683</v>
      </c>
      <c r="B876" s="2">
        <v>45661</v>
      </c>
      <c r="C876" t="s">
        <v>634</v>
      </c>
      <c r="D876" t="s">
        <v>1569</v>
      </c>
      <c r="E876" t="s">
        <v>1749</v>
      </c>
      <c r="F876">
        <v>1</v>
      </c>
      <c r="G876">
        <v>270.45</v>
      </c>
      <c r="H876">
        <v>0.15</v>
      </c>
      <c r="I876" t="s">
        <v>1812</v>
      </c>
      <c r="J876">
        <v>229.88249999999999</v>
      </c>
    </row>
    <row r="877" spans="1:10" x14ac:dyDescent="0.25">
      <c r="A877" t="s">
        <v>2684</v>
      </c>
      <c r="B877" s="2">
        <v>45493</v>
      </c>
      <c r="C877" t="s">
        <v>159</v>
      </c>
      <c r="D877" t="s">
        <v>1683</v>
      </c>
      <c r="E877" t="s">
        <v>1772</v>
      </c>
      <c r="F877">
        <v>4</v>
      </c>
      <c r="G877">
        <v>762.94</v>
      </c>
      <c r="H877">
        <v>0.09</v>
      </c>
      <c r="I877" t="s">
        <v>1812</v>
      </c>
      <c r="J877">
        <v>2777.1016</v>
      </c>
    </row>
    <row r="878" spans="1:10" x14ac:dyDescent="0.25">
      <c r="A878" t="s">
        <v>2685</v>
      </c>
      <c r="B878" s="2">
        <v>45242</v>
      </c>
      <c r="C878" t="s">
        <v>1501</v>
      </c>
      <c r="D878" t="s">
        <v>1613</v>
      </c>
      <c r="E878" t="s">
        <v>1780</v>
      </c>
      <c r="F878">
        <v>1</v>
      </c>
      <c r="G878">
        <v>409.03</v>
      </c>
      <c r="H878">
        <v>0.25</v>
      </c>
      <c r="I878" t="s">
        <v>1812</v>
      </c>
      <c r="J878">
        <v>306.77249999999998</v>
      </c>
    </row>
    <row r="879" spans="1:10" x14ac:dyDescent="0.25">
      <c r="A879" t="s">
        <v>2686</v>
      </c>
      <c r="B879" s="2">
        <v>45411</v>
      </c>
      <c r="C879" t="s">
        <v>705</v>
      </c>
      <c r="D879" t="s">
        <v>1723</v>
      </c>
      <c r="E879" t="s">
        <v>1793</v>
      </c>
      <c r="F879">
        <v>2</v>
      </c>
      <c r="G879">
        <v>891.13</v>
      </c>
      <c r="H879">
        <v>0.13</v>
      </c>
      <c r="I879" t="s">
        <v>1807</v>
      </c>
      <c r="J879">
        <v>1550.5662</v>
      </c>
    </row>
    <row r="880" spans="1:10" x14ac:dyDescent="0.25">
      <c r="A880" t="s">
        <v>2687</v>
      </c>
      <c r="B880" s="2">
        <v>45593</v>
      </c>
      <c r="C880" t="s">
        <v>130</v>
      </c>
      <c r="D880" t="s">
        <v>1715</v>
      </c>
      <c r="E880" t="s">
        <v>1787</v>
      </c>
      <c r="F880">
        <v>1</v>
      </c>
      <c r="G880">
        <v>553.38</v>
      </c>
      <c r="H880">
        <v>0.21</v>
      </c>
      <c r="I880" t="s">
        <v>1809</v>
      </c>
      <c r="J880">
        <v>437.17020000000002</v>
      </c>
    </row>
    <row r="881" spans="1:10" x14ac:dyDescent="0.25">
      <c r="A881" t="s">
        <v>2688</v>
      </c>
      <c r="B881" s="2">
        <v>45281</v>
      </c>
      <c r="C881" t="s">
        <v>530</v>
      </c>
      <c r="D881" t="s">
        <v>1701</v>
      </c>
      <c r="E881" t="s">
        <v>1780</v>
      </c>
      <c r="F881">
        <v>2</v>
      </c>
      <c r="G881">
        <v>652.29999999999995</v>
      </c>
      <c r="H881">
        <v>0.16</v>
      </c>
      <c r="I881" t="s">
        <v>1812</v>
      </c>
      <c r="J881">
        <v>1095.864</v>
      </c>
    </row>
    <row r="882" spans="1:10" x14ac:dyDescent="0.25">
      <c r="A882" t="s">
        <v>2689</v>
      </c>
      <c r="B882" s="2">
        <v>45575</v>
      </c>
      <c r="C882" t="s">
        <v>417</v>
      </c>
      <c r="D882" t="s">
        <v>1615</v>
      </c>
      <c r="E882" t="s">
        <v>1769</v>
      </c>
      <c r="F882">
        <v>4</v>
      </c>
      <c r="G882">
        <v>194.36</v>
      </c>
      <c r="H882">
        <v>0.18</v>
      </c>
      <c r="I882" t="s">
        <v>1812</v>
      </c>
      <c r="J882">
        <v>637.50080000000014</v>
      </c>
    </row>
    <row r="883" spans="1:10" x14ac:dyDescent="0.25">
      <c r="A883" t="s">
        <v>2690</v>
      </c>
      <c r="B883" s="2">
        <v>45660</v>
      </c>
      <c r="C883" t="s">
        <v>509</v>
      </c>
      <c r="D883" t="s">
        <v>1715</v>
      </c>
      <c r="E883" t="s">
        <v>1740</v>
      </c>
      <c r="F883">
        <v>3</v>
      </c>
      <c r="G883">
        <v>476.37</v>
      </c>
      <c r="H883">
        <v>0.21</v>
      </c>
      <c r="I883" t="s">
        <v>1812</v>
      </c>
      <c r="J883">
        <v>1128.9969000000001</v>
      </c>
    </row>
    <row r="884" spans="1:10" x14ac:dyDescent="0.25">
      <c r="A884" t="s">
        <v>2691</v>
      </c>
      <c r="B884" s="2">
        <v>45360</v>
      </c>
      <c r="C884" t="s">
        <v>1129</v>
      </c>
      <c r="D884" t="s">
        <v>1611</v>
      </c>
      <c r="E884" t="s">
        <v>1756</v>
      </c>
      <c r="F884">
        <v>3</v>
      </c>
      <c r="G884">
        <v>174.57</v>
      </c>
      <c r="H884">
        <v>0</v>
      </c>
      <c r="I884" t="s">
        <v>1809</v>
      </c>
      <c r="J884">
        <v>523.71</v>
      </c>
    </row>
    <row r="885" spans="1:10" x14ac:dyDescent="0.25">
      <c r="A885" t="s">
        <v>2692</v>
      </c>
      <c r="B885" s="2">
        <v>45526</v>
      </c>
      <c r="C885" t="s">
        <v>409</v>
      </c>
      <c r="D885" t="s">
        <v>1701</v>
      </c>
      <c r="E885" t="s">
        <v>1735</v>
      </c>
      <c r="F885">
        <v>3</v>
      </c>
      <c r="G885">
        <v>762</v>
      </c>
      <c r="H885">
        <v>0.02</v>
      </c>
      <c r="I885" t="s">
        <v>1809</v>
      </c>
      <c r="J885">
        <v>2240.2800000000002</v>
      </c>
    </row>
    <row r="886" spans="1:10" x14ac:dyDescent="0.25">
      <c r="A886" t="s">
        <v>2693</v>
      </c>
      <c r="B886" s="2">
        <v>45395</v>
      </c>
      <c r="C886" t="s">
        <v>1303</v>
      </c>
      <c r="D886" t="s">
        <v>1675</v>
      </c>
      <c r="E886" t="s">
        <v>1796</v>
      </c>
      <c r="F886">
        <v>1</v>
      </c>
      <c r="G886">
        <v>44.08</v>
      </c>
      <c r="H886">
        <v>0.05</v>
      </c>
      <c r="I886" t="s">
        <v>1807</v>
      </c>
      <c r="J886">
        <v>41.875999999999998</v>
      </c>
    </row>
    <row r="887" spans="1:10" x14ac:dyDescent="0.25">
      <c r="A887" t="s">
        <v>2694</v>
      </c>
      <c r="B887" s="2">
        <v>45466</v>
      </c>
      <c r="C887" t="s">
        <v>1504</v>
      </c>
      <c r="D887" t="s">
        <v>1649</v>
      </c>
      <c r="E887" t="s">
        <v>1780</v>
      </c>
      <c r="F887">
        <v>1</v>
      </c>
      <c r="G887">
        <v>992.37</v>
      </c>
      <c r="H887">
        <v>0.24</v>
      </c>
      <c r="I887" t="s">
        <v>1812</v>
      </c>
      <c r="J887">
        <v>754.20119999999997</v>
      </c>
    </row>
    <row r="888" spans="1:10" x14ac:dyDescent="0.25">
      <c r="A888" t="s">
        <v>2695</v>
      </c>
      <c r="B888" s="2">
        <v>45876</v>
      </c>
      <c r="C888" t="s">
        <v>651</v>
      </c>
      <c r="D888" t="s">
        <v>1593</v>
      </c>
      <c r="E888" t="s">
        <v>1772</v>
      </c>
      <c r="F888">
        <v>3</v>
      </c>
      <c r="G888">
        <v>465.4</v>
      </c>
      <c r="H888">
        <v>0.28999999999999998</v>
      </c>
      <c r="I888" t="s">
        <v>1812</v>
      </c>
      <c r="J888">
        <v>991.30199999999979</v>
      </c>
    </row>
    <row r="889" spans="1:10" x14ac:dyDescent="0.25">
      <c r="A889" t="s">
        <v>2696</v>
      </c>
      <c r="B889" s="2">
        <v>45724</v>
      </c>
      <c r="C889" t="s">
        <v>1048</v>
      </c>
      <c r="D889" t="s">
        <v>1563</v>
      </c>
      <c r="E889" t="s">
        <v>1772</v>
      </c>
      <c r="F889">
        <v>2</v>
      </c>
      <c r="G889">
        <v>693.61</v>
      </c>
      <c r="H889">
        <v>0.15</v>
      </c>
      <c r="I889" t="s">
        <v>1809</v>
      </c>
      <c r="J889">
        <v>1179.1369999999999</v>
      </c>
    </row>
    <row r="890" spans="1:10" x14ac:dyDescent="0.25">
      <c r="A890" t="s">
        <v>2697</v>
      </c>
      <c r="B890" s="2">
        <v>45801</v>
      </c>
      <c r="C890" t="s">
        <v>1418</v>
      </c>
      <c r="D890" t="s">
        <v>1665</v>
      </c>
      <c r="E890" t="s">
        <v>1765</v>
      </c>
      <c r="F890">
        <v>2</v>
      </c>
      <c r="G890">
        <v>995.11</v>
      </c>
      <c r="H890">
        <v>0.13</v>
      </c>
      <c r="I890" t="s">
        <v>1809</v>
      </c>
      <c r="J890">
        <v>1731.4914000000001</v>
      </c>
    </row>
    <row r="891" spans="1:10" x14ac:dyDescent="0.25">
      <c r="A891" t="s">
        <v>2698</v>
      </c>
      <c r="B891" s="2">
        <v>45749</v>
      </c>
      <c r="C891" t="s">
        <v>1177</v>
      </c>
      <c r="D891" t="s">
        <v>1577</v>
      </c>
      <c r="E891" t="s">
        <v>1752</v>
      </c>
      <c r="F891">
        <v>3</v>
      </c>
      <c r="G891">
        <v>70.97</v>
      </c>
      <c r="H891">
        <v>0.06</v>
      </c>
      <c r="I891" t="s">
        <v>1812</v>
      </c>
      <c r="J891">
        <v>200.1354</v>
      </c>
    </row>
    <row r="892" spans="1:10" x14ac:dyDescent="0.25">
      <c r="A892" t="s">
        <v>2699</v>
      </c>
      <c r="B892" s="2">
        <v>45325</v>
      </c>
      <c r="C892" t="s">
        <v>391</v>
      </c>
      <c r="D892" t="s">
        <v>1697</v>
      </c>
      <c r="E892" t="s">
        <v>1769</v>
      </c>
      <c r="F892">
        <v>3</v>
      </c>
      <c r="G892">
        <v>470.42</v>
      </c>
      <c r="H892">
        <v>0.16</v>
      </c>
      <c r="I892" t="s">
        <v>1807</v>
      </c>
      <c r="J892">
        <v>1185.4584</v>
      </c>
    </row>
    <row r="893" spans="1:10" x14ac:dyDescent="0.25">
      <c r="A893" t="s">
        <v>2700</v>
      </c>
      <c r="B893" s="2">
        <v>45932</v>
      </c>
      <c r="C893" t="s">
        <v>980</v>
      </c>
      <c r="D893" t="s">
        <v>1703</v>
      </c>
      <c r="E893" t="s">
        <v>1787</v>
      </c>
      <c r="F893">
        <v>2</v>
      </c>
      <c r="G893">
        <v>215.59</v>
      </c>
      <c r="H893">
        <v>0.18</v>
      </c>
      <c r="I893" t="s">
        <v>1807</v>
      </c>
      <c r="J893">
        <v>353.56760000000003</v>
      </c>
    </row>
    <row r="894" spans="1:10" x14ac:dyDescent="0.25">
      <c r="A894" t="s">
        <v>2701</v>
      </c>
      <c r="B894" s="2">
        <v>45895</v>
      </c>
      <c r="C894" t="s">
        <v>761</v>
      </c>
      <c r="D894" t="s">
        <v>1715</v>
      </c>
      <c r="E894" t="s">
        <v>1735</v>
      </c>
      <c r="F894">
        <v>1</v>
      </c>
      <c r="G894">
        <v>533.79999999999995</v>
      </c>
      <c r="H894">
        <v>0.27</v>
      </c>
      <c r="I894" t="s">
        <v>1812</v>
      </c>
      <c r="J894">
        <v>389.67399999999998</v>
      </c>
    </row>
    <row r="895" spans="1:10" x14ac:dyDescent="0.25">
      <c r="A895" t="s">
        <v>2702</v>
      </c>
      <c r="B895" s="2">
        <v>45614</v>
      </c>
      <c r="C895" t="s">
        <v>330</v>
      </c>
      <c r="D895" t="s">
        <v>1595</v>
      </c>
      <c r="E895" t="s">
        <v>1749</v>
      </c>
      <c r="F895">
        <v>2</v>
      </c>
      <c r="G895">
        <v>732.67</v>
      </c>
      <c r="H895">
        <v>0.24</v>
      </c>
      <c r="I895" t="s">
        <v>1809</v>
      </c>
      <c r="J895">
        <v>1113.6584</v>
      </c>
    </row>
    <row r="896" spans="1:10" x14ac:dyDescent="0.25">
      <c r="A896" t="s">
        <v>2703</v>
      </c>
      <c r="B896" s="2">
        <v>45247</v>
      </c>
      <c r="C896" t="s">
        <v>1487</v>
      </c>
      <c r="D896" t="s">
        <v>1651</v>
      </c>
      <c r="E896" t="s">
        <v>1780</v>
      </c>
      <c r="F896">
        <v>4</v>
      </c>
      <c r="G896">
        <v>106.48</v>
      </c>
      <c r="H896">
        <v>0.1</v>
      </c>
      <c r="I896" t="s">
        <v>1812</v>
      </c>
      <c r="J896">
        <v>383.32799999999997</v>
      </c>
    </row>
    <row r="897" spans="1:10" x14ac:dyDescent="0.25">
      <c r="A897" t="s">
        <v>2704</v>
      </c>
      <c r="B897" s="2">
        <v>45696</v>
      </c>
      <c r="C897" t="s">
        <v>367</v>
      </c>
      <c r="D897" t="s">
        <v>1645</v>
      </c>
      <c r="E897" t="s">
        <v>1749</v>
      </c>
      <c r="F897">
        <v>1</v>
      </c>
      <c r="G897">
        <v>38.950000000000003</v>
      </c>
      <c r="H897">
        <v>0.28000000000000003</v>
      </c>
      <c r="I897" t="s">
        <v>1807</v>
      </c>
      <c r="J897">
        <v>28.044</v>
      </c>
    </row>
    <row r="898" spans="1:10" x14ac:dyDescent="0.25">
      <c r="A898" t="s">
        <v>2705</v>
      </c>
      <c r="B898" s="2">
        <v>45294</v>
      </c>
      <c r="C898" t="s">
        <v>1321</v>
      </c>
      <c r="D898" t="s">
        <v>1723</v>
      </c>
      <c r="E898" t="s">
        <v>1787</v>
      </c>
      <c r="F898">
        <v>1</v>
      </c>
      <c r="G898">
        <v>835.17</v>
      </c>
      <c r="H898">
        <v>0.02</v>
      </c>
      <c r="I898" t="s">
        <v>1812</v>
      </c>
      <c r="J898">
        <v>818.46659999999997</v>
      </c>
    </row>
    <row r="899" spans="1:10" x14ac:dyDescent="0.25">
      <c r="A899" t="s">
        <v>2706</v>
      </c>
      <c r="B899" s="2">
        <v>45389</v>
      </c>
      <c r="C899" t="s">
        <v>453</v>
      </c>
      <c r="D899" t="s">
        <v>1697</v>
      </c>
      <c r="E899" t="s">
        <v>1749</v>
      </c>
      <c r="F899">
        <v>1</v>
      </c>
      <c r="G899">
        <v>113.07</v>
      </c>
      <c r="H899">
        <v>0.24</v>
      </c>
      <c r="I899" t="s">
        <v>1807</v>
      </c>
      <c r="J899">
        <v>85.933199999999999</v>
      </c>
    </row>
    <row r="900" spans="1:10" x14ac:dyDescent="0.25">
      <c r="A900" t="s">
        <v>2707</v>
      </c>
      <c r="B900" s="2">
        <v>45930</v>
      </c>
      <c r="C900" t="s">
        <v>1421</v>
      </c>
      <c r="D900" t="s">
        <v>1719</v>
      </c>
      <c r="E900" t="s">
        <v>1777</v>
      </c>
      <c r="F900">
        <v>2</v>
      </c>
      <c r="G900">
        <v>451.33</v>
      </c>
      <c r="H900">
        <v>0.23</v>
      </c>
      <c r="I900" t="s">
        <v>1812</v>
      </c>
      <c r="J900">
        <v>695.04819999999995</v>
      </c>
    </row>
    <row r="901" spans="1:10" x14ac:dyDescent="0.25">
      <c r="A901" t="s">
        <v>2708</v>
      </c>
      <c r="B901" s="2">
        <v>45456</v>
      </c>
      <c r="C901" t="s">
        <v>1150</v>
      </c>
      <c r="D901" t="s">
        <v>1703</v>
      </c>
      <c r="E901" t="s">
        <v>1759</v>
      </c>
      <c r="F901">
        <v>3</v>
      </c>
      <c r="G901">
        <v>619.80999999999995</v>
      </c>
      <c r="H901">
        <v>0.16</v>
      </c>
      <c r="I901" t="s">
        <v>1812</v>
      </c>
      <c r="J901">
        <v>1561.9212</v>
      </c>
    </row>
    <row r="902" spans="1:10" x14ac:dyDescent="0.25">
      <c r="A902" t="s">
        <v>2709</v>
      </c>
      <c r="B902" s="2">
        <v>45713</v>
      </c>
      <c r="C902" t="s">
        <v>376</v>
      </c>
      <c r="D902" t="s">
        <v>1655</v>
      </c>
      <c r="E902" t="s">
        <v>1762</v>
      </c>
      <c r="F902">
        <v>4</v>
      </c>
      <c r="G902">
        <v>46.97</v>
      </c>
      <c r="H902">
        <v>0.26</v>
      </c>
      <c r="I902" t="s">
        <v>1809</v>
      </c>
      <c r="J902">
        <v>139.03120000000001</v>
      </c>
    </row>
    <row r="903" spans="1:10" x14ac:dyDescent="0.25">
      <c r="A903" t="s">
        <v>2710</v>
      </c>
      <c r="B903" s="2">
        <v>45784</v>
      </c>
      <c r="C903" t="s">
        <v>601</v>
      </c>
      <c r="D903" t="s">
        <v>1623</v>
      </c>
      <c r="E903" t="s">
        <v>1744</v>
      </c>
      <c r="F903">
        <v>2</v>
      </c>
      <c r="G903">
        <v>71.48</v>
      </c>
      <c r="H903">
        <v>0.14000000000000001</v>
      </c>
      <c r="I903" t="s">
        <v>1812</v>
      </c>
      <c r="J903">
        <v>122.9456</v>
      </c>
    </row>
    <row r="904" spans="1:10" x14ac:dyDescent="0.25">
      <c r="A904" t="s">
        <v>2711</v>
      </c>
      <c r="B904" s="2">
        <v>45812</v>
      </c>
      <c r="C904" t="s">
        <v>8</v>
      </c>
      <c r="D904" t="s">
        <v>1643</v>
      </c>
      <c r="E904" t="s">
        <v>1796</v>
      </c>
      <c r="F904">
        <v>2</v>
      </c>
      <c r="G904">
        <v>404.08</v>
      </c>
      <c r="H904">
        <v>7.0000000000000007E-2</v>
      </c>
      <c r="I904" t="s">
        <v>1807</v>
      </c>
      <c r="J904">
        <v>751.58879999999988</v>
      </c>
    </row>
    <row r="905" spans="1:10" x14ac:dyDescent="0.25">
      <c r="A905" t="s">
        <v>2712</v>
      </c>
      <c r="B905" s="2">
        <v>45653</v>
      </c>
      <c r="C905" t="s">
        <v>835</v>
      </c>
      <c r="D905" t="s">
        <v>1565</v>
      </c>
      <c r="E905" t="s">
        <v>1787</v>
      </c>
      <c r="F905">
        <v>1</v>
      </c>
      <c r="G905">
        <v>519.91</v>
      </c>
      <c r="H905">
        <v>0.05</v>
      </c>
      <c r="I905" t="s">
        <v>1812</v>
      </c>
      <c r="J905">
        <v>493.91449999999992</v>
      </c>
    </row>
    <row r="906" spans="1:10" x14ac:dyDescent="0.25">
      <c r="A906" t="s">
        <v>2713</v>
      </c>
      <c r="B906" s="2">
        <v>45672</v>
      </c>
      <c r="C906" t="s">
        <v>485</v>
      </c>
      <c r="D906" t="s">
        <v>1627</v>
      </c>
      <c r="E906" t="s">
        <v>1780</v>
      </c>
      <c r="F906">
        <v>3</v>
      </c>
      <c r="G906">
        <v>566.16</v>
      </c>
      <c r="H906">
        <v>0.05</v>
      </c>
      <c r="I906" t="s">
        <v>1809</v>
      </c>
      <c r="J906">
        <v>1613.556</v>
      </c>
    </row>
    <row r="907" spans="1:10" x14ac:dyDescent="0.25">
      <c r="A907" t="s">
        <v>2714</v>
      </c>
      <c r="B907" s="2">
        <v>45799</v>
      </c>
      <c r="C907" t="s">
        <v>1210</v>
      </c>
      <c r="D907" t="s">
        <v>1635</v>
      </c>
      <c r="E907" t="s">
        <v>1772</v>
      </c>
      <c r="F907">
        <v>2</v>
      </c>
      <c r="G907">
        <v>295.12</v>
      </c>
      <c r="H907">
        <v>0.09</v>
      </c>
      <c r="I907" t="s">
        <v>1812</v>
      </c>
      <c r="J907">
        <v>537.11840000000007</v>
      </c>
    </row>
    <row r="908" spans="1:10" x14ac:dyDescent="0.25">
      <c r="A908" t="s">
        <v>2715</v>
      </c>
      <c r="B908" s="2">
        <v>45848</v>
      </c>
      <c r="C908" t="s">
        <v>379</v>
      </c>
      <c r="D908" t="s">
        <v>1599</v>
      </c>
      <c r="E908" t="s">
        <v>1775</v>
      </c>
      <c r="F908">
        <v>2</v>
      </c>
      <c r="G908">
        <v>414.18</v>
      </c>
      <c r="H908">
        <v>0.25</v>
      </c>
      <c r="I908" t="s">
        <v>1809</v>
      </c>
      <c r="J908">
        <v>621.27</v>
      </c>
    </row>
    <row r="909" spans="1:10" x14ac:dyDescent="0.25">
      <c r="A909" t="s">
        <v>2716</v>
      </c>
      <c r="B909" s="2">
        <v>45918</v>
      </c>
      <c r="C909" t="s">
        <v>847</v>
      </c>
      <c r="D909" t="s">
        <v>1647</v>
      </c>
      <c r="E909" t="s">
        <v>1765</v>
      </c>
      <c r="F909">
        <v>2</v>
      </c>
      <c r="G909">
        <v>433.75</v>
      </c>
      <c r="H909">
        <v>0</v>
      </c>
      <c r="I909" t="s">
        <v>1807</v>
      </c>
      <c r="J909">
        <v>867.5</v>
      </c>
    </row>
    <row r="910" spans="1:10" x14ac:dyDescent="0.25">
      <c r="A910" t="s">
        <v>2717</v>
      </c>
      <c r="B910" s="2">
        <v>45288</v>
      </c>
      <c r="C910" t="s">
        <v>885</v>
      </c>
      <c r="D910" t="s">
        <v>1701</v>
      </c>
      <c r="E910" t="s">
        <v>1796</v>
      </c>
      <c r="F910">
        <v>3</v>
      </c>
      <c r="G910">
        <v>104.33</v>
      </c>
      <c r="H910">
        <v>0.13</v>
      </c>
      <c r="I910" t="s">
        <v>1812</v>
      </c>
      <c r="J910">
        <v>272.30130000000003</v>
      </c>
    </row>
    <row r="911" spans="1:10" x14ac:dyDescent="0.25">
      <c r="A911" t="s">
        <v>2718</v>
      </c>
      <c r="B911" s="2">
        <v>45477</v>
      </c>
      <c r="C911" t="s">
        <v>1415</v>
      </c>
      <c r="D911" t="s">
        <v>1536</v>
      </c>
      <c r="E911" t="s">
        <v>1777</v>
      </c>
      <c r="F911">
        <v>1</v>
      </c>
      <c r="G911">
        <v>221.7</v>
      </c>
      <c r="H911">
        <v>0.04</v>
      </c>
      <c r="I911" t="s">
        <v>1807</v>
      </c>
      <c r="J911">
        <v>212.83199999999999</v>
      </c>
    </row>
    <row r="912" spans="1:10" x14ac:dyDescent="0.25">
      <c r="A912" t="s">
        <v>2719</v>
      </c>
      <c r="B912" s="2">
        <v>45796</v>
      </c>
      <c r="C912" t="s">
        <v>681</v>
      </c>
      <c r="D912" t="s">
        <v>1665</v>
      </c>
      <c r="E912" t="s">
        <v>1756</v>
      </c>
      <c r="F912">
        <v>2</v>
      </c>
      <c r="G912">
        <v>491.26</v>
      </c>
      <c r="H912">
        <v>0.14000000000000001</v>
      </c>
      <c r="I912" t="s">
        <v>1812</v>
      </c>
      <c r="J912">
        <v>844.96719999999993</v>
      </c>
    </row>
    <row r="913" spans="1:10" x14ac:dyDescent="0.25">
      <c r="A913" t="s">
        <v>2720</v>
      </c>
      <c r="B913" s="2">
        <v>45630</v>
      </c>
      <c r="C913" t="s">
        <v>592</v>
      </c>
      <c r="D913" t="s">
        <v>1605</v>
      </c>
      <c r="E913" t="s">
        <v>1765</v>
      </c>
      <c r="F913">
        <v>4</v>
      </c>
      <c r="G913">
        <v>923.14</v>
      </c>
      <c r="H913">
        <v>0.15</v>
      </c>
      <c r="I913" t="s">
        <v>1807</v>
      </c>
      <c r="J913">
        <v>3138.6759999999999</v>
      </c>
    </row>
    <row r="914" spans="1:10" x14ac:dyDescent="0.25">
      <c r="A914" t="s">
        <v>2721</v>
      </c>
      <c r="B914" s="2">
        <v>45625</v>
      </c>
      <c r="C914" t="s">
        <v>628</v>
      </c>
      <c r="D914" t="s">
        <v>1659</v>
      </c>
      <c r="E914" t="s">
        <v>1762</v>
      </c>
      <c r="F914">
        <v>2</v>
      </c>
      <c r="G914">
        <v>747.65</v>
      </c>
      <c r="H914">
        <v>0.08</v>
      </c>
      <c r="I914" t="s">
        <v>1807</v>
      </c>
      <c r="J914">
        <v>1375.6759999999999</v>
      </c>
    </row>
    <row r="915" spans="1:10" x14ac:dyDescent="0.25">
      <c r="A915" t="s">
        <v>2722</v>
      </c>
      <c r="B915" s="2">
        <v>45773</v>
      </c>
      <c r="C915" t="s">
        <v>379</v>
      </c>
      <c r="D915" t="s">
        <v>1615</v>
      </c>
      <c r="E915" t="s">
        <v>1762</v>
      </c>
      <c r="F915">
        <v>3</v>
      </c>
      <c r="G915">
        <v>94.55</v>
      </c>
      <c r="H915">
        <v>0.13</v>
      </c>
      <c r="I915" t="s">
        <v>1812</v>
      </c>
      <c r="J915">
        <v>246.77549999999999</v>
      </c>
    </row>
    <row r="916" spans="1:10" x14ac:dyDescent="0.25">
      <c r="A916" t="s">
        <v>2723</v>
      </c>
      <c r="B916" s="2">
        <v>45308</v>
      </c>
      <c r="C916" t="s">
        <v>152</v>
      </c>
      <c r="D916" t="s">
        <v>1561</v>
      </c>
      <c r="E916" t="s">
        <v>1796</v>
      </c>
      <c r="F916">
        <v>3</v>
      </c>
      <c r="G916">
        <v>620.12</v>
      </c>
      <c r="H916">
        <v>0.06</v>
      </c>
      <c r="I916" t="s">
        <v>1807</v>
      </c>
      <c r="J916">
        <v>1748.7384</v>
      </c>
    </row>
    <row r="917" spans="1:10" x14ac:dyDescent="0.25">
      <c r="A917" t="s">
        <v>2724</v>
      </c>
      <c r="B917" s="2">
        <v>45869</v>
      </c>
      <c r="C917" t="s">
        <v>1478</v>
      </c>
      <c r="D917" t="s">
        <v>1669</v>
      </c>
      <c r="E917" t="s">
        <v>1759</v>
      </c>
      <c r="F917">
        <v>2</v>
      </c>
      <c r="G917">
        <v>354.09</v>
      </c>
      <c r="H917">
        <v>0.12</v>
      </c>
      <c r="I917" t="s">
        <v>1812</v>
      </c>
      <c r="J917">
        <v>623.19839999999999</v>
      </c>
    </row>
    <row r="918" spans="1:10" x14ac:dyDescent="0.25">
      <c r="A918" t="s">
        <v>2725</v>
      </c>
      <c r="B918" s="2">
        <v>45621</v>
      </c>
      <c r="C918" t="s">
        <v>442</v>
      </c>
      <c r="D918" t="s">
        <v>1637</v>
      </c>
      <c r="E918" t="s">
        <v>1756</v>
      </c>
      <c r="F918">
        <v>3</v>
      </c>
      <c r="G918">
        <v>214.94</v>
      </c>
      <c r="H918">
        <v>0.22</v>
      </c>
      <c r="I918" t="s">
        <v>1812</v>
      </c>
      <c r="J918">
        <v>502.95960000000002</v>
      </c>
    </row>
    <row r="919" spans="1:10" x14ac:dyDescent="0.25">
      <c r="A919" t="s">
        <v>2726</v>
      </c>
      <c r="B919" s="2">
        <v>45428</v>
      </c>
      <c r="C919" t="s">
        <v>645</v>
      </c>
      <c r="D919" t="s">
        <v>1548</v>
      </c>
      <c r="E919" t="s">
        <v>1777</v>
      </c>
      <c r="F919">
        <v>2</v>
      </c>
      <c r="G919">
        <v>309.77999999999997</v>
      </c>
      <c r="H919">
        <v>0.16</v>
      </c>
      <c r="I919" t="s">
        <v>1807</v>
      </c>
      <c r="J919">
        <v>520.43039999999996</v>
      </c>
    </row>
    <row r="920" spans="1:10" x14ac:dyDescent="0.25">
      <c r="A920" t="s">
        <v>2727</v>
      </c>
      <c r="B920" s="2">
        <v>45807</v>
      </c>
      <c r="C920" t="s">
        <v>252</v>
      </c>
      <c r="D920" t="s">
        <v>1557</v>
      </c>
      <c r="E920" t="s">
        <v>1749</v>
      </c>
      <c r="F920">
        <v>2</v>
      </c>
      <c r="G920">
        <v>183.85</v>
      </c>
      <c r="H920">
        <v>0.14000000000000001</v>
      </c>
      <c r="I920" t="s">
        <v>1809</v>
      </c>
      <c r="J920">
        <v>316.22199999999998</v>
      </c>
    </row>
    <row r="921" spans="1:10" x14ac:dyDescent="0.25">
      <c r="A921" t="s">
        <v>2728</v>
      </c>
      <c r="B921" s="2">
        <v>45238</v>
      </c>
      <c r="C921" t="s">
        <v>1258</v>
      </c>
      <c r="D921" t="s">
        <v>1671</v>
      </c>
      <c r="E921" t="s">
        <v>1735</v>
      </c>
      <c r="F921">
        <v>1</v>
      </c>
      <c r="G921">
        <v>550.05999999999995</v>
      </c>
      <c r="H921">
        <v>0.01</v>
      </c>
      <c r="I921" t="s">
        <v>1807</v>
      </c>
      <c r="J921">
        <v>544.55939999999998</v>
      </c>
    </row>
    <row r="922" spans="1:10" x14ac:dyDescent="0.25">
      <c r="A922" t="s">
        <v>2729</v>
      </c>
      <c r="B922" s="2">
        <v>45253</v>
      </c>
      <c r="C922" t="s">
        <v>121</v>
      </c>
      <c r="D922" t="s">
        <v>1689</v>
      </c>
      <c r="E922" t="s">
        <v>1752</v>
      </c>
      <c r="F922">
        <v>2</v>
      </c>
      <c r="G922">
        <v>32.19</v>
      </c>
      <c r="H922">
        <v>0.13</v>
      </c>
      <c r="I922" t="s">
        <v>1812</v>
      </c>
      <c r="J922">
        <v>56.010599999999997</v>
      </c>
    </row>
    <row r="923" spans="1:10" x14ac:dyDescent="0.25">
      <c r="A923" t="s">
        <v>2730</v>
      </c>
      <c r="B923" s="2">
        <v>45460</v>
      </c>
      <c r="C923" t="s">
        <v>465</v>
      </c>
      <c r="D923" t="s">
        <v>1597</v>
      </c>
      <c r="E923" t="s">
        <v>1796</v>
      </c>
      <c r="F923">
        <v>2</v>
      </c>
      <c r="G923">
        <v>892.06</v>
      </c>
      <c r="H923">
        <v>0.08</v>
      </c>
      <c r="I923" t="s">
        <v>1807</v>
      </c>
      <c r="J923">
        <v>1641.3904</v>
      </c>
    </row>
    <row r="924" spans="1:10" x14ac:dyDescent="0.25">
      <c r="A924" t="s">
        <v>2731</v>
      </c>
      <c r="B924" s="2">
        <v>45628</v>
      </c>
      <c r="C924" t="s">
        <v>1439</v>
      </c>
      <c r="D924" t="s">
        <v>1647</v>
      </c>
      <c r="E924" t="s">
        <v>1759</v>
      </c>
      <c r="F924">
        <v>1</v>
      </c>
      <c r="G924">
        <v>127.47</v>
      </c>
      <c r="H924">
        <v>0.16</v>
      </c>
      <c r="I924" t="s">
        <v>1812</v>
      </c>
      <c r="J924">
        <v>107.0748</v>
      </c>
    </row>
    <row r="925" spans="1:10" x14ac:dyDescent="0.25">
      <c r="A925" t="s">
        <v>2732</v>
      </c>
      <c r="B925" s="2">
        <v>45778</v>
      </c>
      <c r="C925" t="s">
        <v>1198</v>
      </c>
      <c r="D925" t="s">
        <v>1685</v>
      </c>
      <c r="E925" t="s">
        <v>1782</v>
      </c>
      <c r="F925">
        <v>3</v>
      </c>
      <c r="G925">
        <v>212.87</v>
      </c>
      <c r="H925">
        <v>0.18</v>
      </c>
      <c r="I925" t="s">
        <v>1807</v>
      </c>
      <c r="J925">
        <v>523.66020000000003</v>
      </c>
    </row>
    <row r="926" spans="1:10" x14ac:dyDescent="0.25">
      <c r="A926" t="s">
        <v>2733</v>
      </c>
      <c r="B926" s="2">
        <v>45471</v>
      </c>
      <c r="C926" t="s">
        <v>592</v>
      </c>
      <c r="D926" t="s">
        <v>1693</v>
      </c>
      <c r="E926" t="s">
        <v>1762</v>
      </c>
      <c r="F926">
        <v>1</v>
      </c>
      <c r="G926">
        <v>26.37</v>
      </c>
      <c r="H926">
        <v>0.3</v>
      </c>
      <c r="I926" t="s">
        <v>1812</v>
      </c>
      <c r="J926">
        <v>18.459</v>
      </c>
    </row>
    <row r="927" spans="1:10" x14ac:dyDescent="0.25">
      <c r="A927" t="s">
        <v>2734</v>
      </c>
      <c r="B927" s="2">
        <v>45770</v>
      </c>
      <c r="C927" t="s">
        <v>1421</v>
      </c>
      <c r="D927" t="s">
        <v>1599</v>
      </c>
      <c r="E927" t="s">
        <v>1793</v>
      </c>
      <c r="F927">
        <v>4</v>
      </c>
      <c r="G927">
        <v>953.98</v>
      </c>
      <c r="H927">
        <v>0.16</v>
      </c>
      <c r="I927" t="s">
        <v>1807</v>
      </c>
      <c r="J927">
        <v>3205.3728000000001</v>
      </c>
    </row>
    <row r="928" spans="1:10" x14ac:dyDescent="0.25">
      <c r="A928" t="s">
        <v>2735</v>
      </c>
      <c r="B928" s="2">
        <v>45369</v>
      </c>
      <c r="C928" t="s">
        <v>693</v>
      </c>
      <c r="D928" t="s">
        <v>1665</v>
      </c>
      <c r="E928" t="s">
        <v>1796</v>
      </c>
      <c r="F928">
        <v>3</v>
      </c>
      <c r="G928">
        <v>968.88</v>
      </c>
      <c r="H928">
        <v>0.15</v>
      </c>
      <c r="I928" t="s">
        <v>1807</v>
      </c>
      <c r="J928">
        <v>2470.6439999999998</v>
      </c>
    </row>
    <row r="929" spans="1:10" x14ac:dyDescent="0.25">
      <c r="A929" t="s">
        <v>2736</v>
      </c>
      <c r="B929" s="2">
        <v>45910</v>
      </c>
      <c r="C929" t="s">
        <v>610</v>
      </c>
      <c r="D929" t="s">
        <v>1683</v>
      </c>
      <c r="E929" t="s">
        <v>1793</v>
      </c>
      <c r="F929">
        <v>1</v>
      </c>
      <c r="G929">
        <v>533.04999999999995</v>
      </c>
      <c r="H929">
        <v>0.11</v>
      </c>
      <c r="I929" t="s">
        <v>1809</v>
      </c>
      <c r="J929">
        <v>474.41449999999998</v>
      </c>
    </row>
    <row r="930" spans="1:10" x14ac:dyDescent="0.25">
      <c r="A930" t="s">
        <v>2737</v>
      </c>
      <c r="B930" s="2">
        <v>45637</v>
      </c>
      <c r="C930" t="s">
        <v>1177</v>
      </c>
      <c r="D930" t="s">
        <v>1693</v>
      </c>
      <c r="E930" t="s">
        <v>1740</v>
      </c>
      <c r="F930">
        <v>3</v>
      </c>
      <c r="G930">
        <v>138.86000000000001</v>
      </c>
      <c r="H930">
        <v>0.11</v>
      </c>
      <c r="I930" t="s">
        <v>1809</v>
      </c>
      <c r="J930">
        <v>370.75619999999998</v>
      </c>
    </row>
    <row r="931" spans="1:10" x14ac:dyDescent="0.25">
      <c r="A931" t="s">
        <v>2738</v>
      </c>
      <c r="B931" s="2">
        <v>45706</v>
      </c>
      <c r="C931" t="s">
        <v>527</v>
      </c>
      <c r="D931" t="s">
        <v>1575</v>
      </c>
      <c r="E931" t="s">
        <v>1735</v>
      </c>
      <c r="F931">
        <v>1</v>
      </c>
      <c r="G931">
        <v>588.92999999999995</v>
      </c>
      <c r="H931">
        <v>0.03</v>
      </c>
      <c r="I931" t="s">
        <v>1812</v>
      </c>
      <c r="J931">
        <v>571.26209999999992</v>
      </c>
    </row>
    <row r="932" spans="1:10" x14ac:dyDescent="0.25">
      <c r="A932" t="s">
        <v>2739</v>
      </c>
      <c r="B932" s="2">
        <v>45557</v>
      </c>
      <c r="C932" t="s">
        <v>1240</v>
      </c>
      <c r="D932" t="s">
        <v>1635</v>
      </c>
      <c r="E932" t="s">
        <v>1756</v>
      </c>
      <c r="F932">
        <v>2</v>
      </c>
      <c r="G932">
        <v>576.83000000000004</v>
      </c>
      <c r="H932">
        <v>0.19</v>
      </c>
      <c r="I932" t="s">
        <v>1809</v>
      </c>
      <c r="J932">
        <v>934.46460000000013</v>
      </c>
    </row>
    <row r="933" spans="1:10" x14ac:dyDescent="0.25">
      <c r="A933" t="s">
        <v>2740</v>
      </c>
      <c r="B933" s="2">
        <v>45338</v>
      </c>
      <c r="C933" t="s">
        <v>1007</v>
      </c>
      <c r="D933" t="s">
        <v>1661</v>
      </c>
      <c r="E933" t="s">
        <v>1777</v>
      </c>
      <c r="F933">
        <v>1</v>
      </c>
      <c r="G933">
        <v>681.3</v>
      </c>
      <c r="H933">
        <v>0.05</v>
      </c>
      <c r="I933" t="s">
        <v>1807</v>
      </c>
      <c r="J933">
        <v>647.2349999999999</v>
      </c>
    </row>
    <row r="934" spans="1:10" x14ac:dyDescent="0.25">
      <c r="A934" t="s">
        <v>2741</v>
      </c>
      <c r="B934" s="2">
        <v>45441</v>
      </c>
      <c r="C934" t="s">
        <v>1395</v>
      </c>
      <c r="D934" t="s">
        <v>1581</v>
      </c>
      <c r="E934" t="s">
        <v>1784</v>
      </c>
      <c r="F934">
        <v>3</v>
      </c>
      <c r="G934">
        <v>504.97</v>
      </c>
      <c r="H934">
        <v>0.3</v>
      </c>
      <c r="I934" t="s">
        <v>1807</v>
      </c>
      <c r="J934">
        <v>1060.4369999999999</v>
      </c>
    </row>
    <row r="935" spans="1:10" x14ac:dyDescent="0.25">
      <c r="A935" t="s">
        <v>2742</v>
      </c>
      <c r="B935" s="2">
        <v>45396</v>
      </c>
      <c r="C935" t="s">
        <v>221</v>
      </c>
      <c r="D935" t="s">
        <v>1607</v>
      </c>
      <c r="E935" t="s">
        <v>1775</v>
      </c>
      <c r="F935">
        <v>3</v>
      </c>
      <c r="G935">
        <v>649.78</v>
      </c>
      <c r="H935">
        <v>0.1</v>
      </c>
      <c r="I935" t="s">
        <v>1809</v>
      </c>
      <c r="J935">
        <v>1754.4059999999999</v>
      </c>
    </row>
    <row r="936" spans="1:10" x14ac:dyDescent="0.25">
      <c r="A936" t="s">
        <v>2743</v>
      </c>
      <c r="B936" s="2">
        <v>45317</v>
      </c>
      <c r="C936" t="s">
        <v>779</v>
      </c>
      <c r="D936" t="s">
        <v>1609</v>
      </c>
      <c r="E936" t="s">
        <v>1769</v>
      </c>
      <c r="F936">
        <v>2</v>
      </c>
      <c r="G936">
        <v>986.73</v>
      </c>
      <c r="H936">
        <v>0.05</v>
      </c>
      <c r="I936" t="s">
        <v>1809</v>
      </c>
      <c r="J936">
        <v>1874.787</v>
      </c>
    </row>
    <row r="937" spans="1:10" x14ac:dyDescent="0.25">
      <c r="A937" t="s">
        <v>2744</v>
      </c>
      <c r="B937" s="2">
        <v>45235</v>
      </c>
      <c r="C937" t="s">
        <v>409</v>
      </c>
      <c r="D937" t="s">
        <v>1557</v>
      </c>
      <c r="E937" t="s">
        <v>1784</v>
      </c>
      <c r="F937">
        <v>2</v>
      </c>
      <c r="G937">
        <v>65.44</v>
      </c>
      <c r="H937">
        <v>0.05</v>
      </c>
      <c r="I937" t="s">
        <v>1809</v>
      </c>
      <c r="J937">
        <v>124.336</v>
      </c>
    </row>
    <row r="938" spans="1:10" x14ac:dyDescent="0.25">
      <c r="A938" t="s">
        <v>2745</v>
      </c>
      <c r="B938" s="2">
        <v>45824</v>
      </c>
      <c r="C938" t="s">
        <v>1183</v>
      </c>
      <c r="D938" t="s">
        <v>1657</v>
      </c>
      <c r="E938" t="s">
        <v>1780</v>
      </c>
      <c r="F938">
        <v>3</v>
      </c>
      <c r="G938">
        <v>953.74</v>
      </c>
      <c r="H938">
        <v>0.04</v>
      </c>
      <c r="I938" t="s">
        <v>1807</v>
      </c>
      <c r="J938">
        <v>2746.7712000000001</v>
      </c>
    </row>
    <row r="939" spans="1:10" x14ac:dyDescent="0.25">
      <c r="A939" t="s">
        <v>2746</v>
      </c>
      <c r="B939" s="2">
        <v>45543</v>
      </c>
      <c r="C939" t="s">
        <v>244</v>
      </c>
      <c r="D939" t="s">
        <v>1683</v>
      </c>
      <c r="E939" t="s">
        <v>1772</v>
      </c>
      <c r="F939">
        <v>3</v>
      </c>
      <c r="G939">
        <v>904.48</v>
      </c>
      <c r="H939">
        <v>0.21</v>
      </c>
      <c r="I939" t="s">
        <v>1809</v>
      </c>
      <c r="J939">
        <v>2143.6176</v>
      </c>
    </row>
    <row r="940" spans="1:10" x14ac:dyDescent="0.25">
      <c r="A940" t="s">
        <v>2747</v>
      </c>
      <c r="B940" s="2">
        <v>45595</v>
      </c>
      <c r="C940" t="s">
        <v>1496</v>
      </c>
      <c r="D940" t="s">
        <v>1655</v>
      </c>
      <c r="E940" t="s">
        <v>1784</v>
      </c>
      <c r="F940">
        <v>3</v>
      </c>
      <c r="G940">
        <v>920.82</v>
      </c>
      <c r="H940">
        <v>0.1</v>
      </c>
      <c r="I940" t="s">
        <v>1809</v>
      </c>
      <c r="J940">
        <v>2486.2139999999999</v>
      </c>
    </row>
    <row r="941" spans="1:10" x14ac:dyDescent="0.25">
      <c r="A941" t="s">
        <v>2748</v>
      </c>
      <c r="B941" s="2">
        <v>45803</v>
      </c>
      <c r="C941" t="s">
        <v>953</v>
      </c>
      <c r="D941" t="s">
        <v>1587</v>
      </c>
      <c r="E941" t="s">
        <v>1740</v>
      </c>
      <c r="F941">
        <v>1</v>
      </c>
      <c r="G941">
        <v>182.28</v>
      </c>
      <c r="H941">
        <v>0.15</v>
      </c>
      <c r="I941" t="s">
        <v>1812</v>
      </c>
      <c r="J941">
        <v>154.93799999999999</v>
      </c>
    </row>
    <row r="942" spans="1:10" x14ac:dyDescent="0.25">
      <c r="A942" t="s">
        <v>2749</v>
      </c>
      <c r="B942" s="2">
        <v>45880</v>
      </c>
      <c r="C942" t="s">
        <v>1361</v>
      </c>
      <c r="D942" t="s">
        <v>1593</v>
      </c>
      <c r="E942" t="s">
        <v>1787</v>
      </c>
      <c r="F942">
        <v>3</v>
      </c>
      <c r="G942">
        <v>938.68</v>
      </c>
      <c r="H942">
        <v>0.14000000000000001</v>
      </c>
      <c r="I942" t="s">
        <v>1807</v>
      </c>
      <c r="J942">
        <v>2421.7944000000002</v>
      </c>
    </row>
    <row r="943" spans="1:10" x14ac:dyDescent="0.25">
      <c r="A943" t="s">
        <v>2750</v>
      </c>
      <c r="B943" s="2">
        <v>45690</v>
      </c>
      <c r="C943" t="s">
        <v>292</v>
      </c>
      <c r="D943" t="s">
        <v>1713</v>
      </c>
      <c r="E943" t="s">
        <v>1756</v>
      </c>
      <c r="F943">
        <v>3</v>
      </c>
      <c r="G943">
        <v>219.96</v>
      </c>
      <c r="H943">
        <v>0.18</v>
      </c>
      <c r="I943" t="s">
        <v>1809</v>
      </c>
      <c r="J943">
        <v>541.10160000000008</v>
      </c>
    </row>
    <row r="944" spans="1:10" x14ac:dyDescent="0.25">
      <c r="A944" t="s">
        <v>2751</v>
      </c>
      <c r="B944" s="2">
        <v>45841</v>
      </c>
      <c r="C944" t="s">
        <v>1442</v>
      </c>
      <c r="D944" t="s">
        <v>1673</v>
      </c>
      <c r="E944" t="s">
        <v>1793</v>
      </c>
      <c r="F944">
        <v>3</v>
      </c>
      <c r="G944">
        <v>385.74</v>
      </c>
      <c r="H944">
        <v>0.27</v>
      </c>
      <c r="I944" t="s">
        <v>1807</v>
      </c>
      <c r="J944">
        <v>844.77059999999994</v>
      </c>
    </row>
    <row r="945" spans="1:10" x14ac:dyDescent="0.25">
      <c r="A945" t="s">
        <v>2752</v>
      </c>
      <c r="B945" s="2">
        <v>45380</v>
      </c>
      <c r="C945" t="s">
        <v>1384</v>
      </c>
      <c r="D945" t="s">
        <v>1693</v>
      </c>
      <c r="E945" t="s">
        <v>1793</v>
      </c>
      <c r="F945">
        <v>2</v>
      </c>
      <c r="G945">
        <v>830.94</v>
      </c>
      <c r="H945">
        <v>0.28000000000000003</v>
      </c>
      <c r="I945" t="s">
        <v>1809</v>
      </c>
      <c r="J945">
        <v>1196.5536</v>
      </c>
    </row>
    <row r="946" spans="1:10" x14ac:dyDescent="0.25">
      <c r="A946" t="s">
        <v>2753</v>
      </c>
      <c r="B946" s="2">
        <v>45503</v>
      </c>
      <c r="C946" t="s">
        <v>1183</v>
      </c>
      <c r="D946" t="s">
        <v>1534</v>
      </c>
      <c r="E946" t="s">
        <v>1769</v>
      </c>
      <c r="F946">
        <v>3</v>
      </c>
      <c r="G946">
        <v>462.75</v>
      </c>
      <c r="H946">
        <v>0.22</v>
      </c>
      <c r="I946" t="s">
        <v>1809</v>
      </c>
      <c r="J946">
        <v>1082.835</v>
      </c>
    </row>
    <row r="947" spans="1:10" x14ac:dyDescent="0.25">
      <c r="A947" t="s">
        <v>2754</v>
      </c>
      <c r="B947" s="2">
        <v>45567</v>
      </c>
      <c r="C947" t="s">
        <v>244</v>
      </c>
      <c r="D947" t="s">
        <v>1559</v>
      </c>
      <c r="E947" t="s">
        <v>1784</v>
      </c>
      <c r="F947">
        <v>4</v>
      </c>
      <c r="G947">
        <v>973.9</v>
      </c>
      <c r="H947">
        <v>0.02</v>
      </c>
      <c r="I947" t="s">
        <v>1812</v>
      </c>
      <c r="J947">
        <v>3817.6880000000001</v>
      </c>
    </row>
    <row r="948" spans="1:10" x14ac:dyDescent="0.25">
      <c r="A948" t="s">
        <v>2755</v>
      </c>
      <c r="B948" s="2">
        <v>45600</v>
      </c>
      <c r="C948" t="s">
        <v>470</v>
      </c>
      <c r="D948" t="s">
        <v>1601</v>
      </c>
      <c r="E948" t="s">
        <v>1740</v>
      </c>
      <c r="F948">
        <v>2</v>
      </c>
      <c r="G948">
        <v>157.18</v>
      </c>
      <c r="H948">
        <v>0.15</v>
      </c>
      <c r="I948" t="s">
        <v>1807</v>
      </c>
      <c r="J948">
        <v>267.20600000000002</v>
      </c>
    </row>
    <row r="949" spans="1:10" x14ac:dyDescent="0.25">
      <c r="A949" t="s">
        <v>2756</v>
      </c>
      <c r="B949" s="2">
        <v>45415</v>
      </c>
      <c r="C949" t="s">
        <v>63</v>
      </c>
      <c r="D949" t="s">
        <v>1677</v>
      </c>
      <c r="E949" t="s">
        <v>1780</v>
      </c>
      <c r="F949">
        <v>3</v>
      </c>
      <c r="G949">
        <v>239.57</v>
      </c>
      <c r="H949">
        <v>0.16</v>
      </c>
      <c r="I949" t="s">
        <v>1807</v>
      </c>
      <c r="J949">
        <v>603.71640000000002</v>
      </c>
    </row>
    <row r="950" spans="1:10" x14ac:dyDescent="0.25">
      <c r="A950" t="s">
        <v>2757</v>
      </c>
      <c r="B950" s="2">
        <v>45343</v>
      </c>
      <c r="C950" t="s">
        <v>1018</v>
      </c>
      <c r="D950" t="s">
        <v>1548</v>
      </c>
      <c r="E950" t="s">
        <v>1787</v>
      </c>
      <c r="F950">
        <v>4</v>
      </c>
      <c r="G950">
        <v>583.21</v>
      </c>
      <c r="H950">
        <v>0.2</v>
      </c>
      <c r="I950" t="s">
        <v>1807</v>
      </c>
      <c r="J950">
        <v>1866.2719999999999</v>
      </c>
    </row>
    <row r="951" spans="1:10" x14ac:dyDescent="0.25">
      <c r="A951" t="s">
        <v>2758</v>
      </c>
      <c r="B951" s="2">
        <v>45399</v>
      </c>
      <c r="C951" t="s">
        <v>1269</v>
      </c>
      <c r="D951" t="s">
        <v>1693</v>
      </c>
      <c r="E951" t="s">
        <v>1765</v>
      </c>
      <c r="F951">
        <v>3</v>
      </c>
      <c r="G951">
        <v>758.75</v>
      </c>
      <c r="H951">
        <v>0.27</v>
      </c>
      <c r="I951" t="s">
        <v>1809</v>
      </c>
      <c r="J951">
        <v>1661.6624999999999</v>
      </c>
    </row>
    <row r="952" spans="1:10" x14ac:dyDescent="0.25">
      <c r="A952" t="s">
        <v>2759</v>
      </c>
      <c r="B952" s="2">
        <v>45689</v>
      </c>
      <c r="C952" t="s">
        <v>965</v>
      </c>
      <c r="D952" t="s">
        <v>1653</v>
      </c>
      <c r="E952" t="s">
        <v>1756</v>
      </c>
      <c r="F952">
        <v>4</v>
      </c>
      <c r="G952">
        <v>372.42</v>
      </c>
      <c r="H952">
        <v>0.19</v>
      </c>
      <c r="I952" t="s">
        <v>1807</v>
      </c>
      <c r="J952">
        <v>1206.6407999999999</v>
      </c>
    </row>
    <row r="953" spans="1:10" x14ac:dyDescent="0.25">
      <c r="A953" t="s">
        <v>2760</v>
      </c>
      <c r="B953" s="2">
        <v>45699</v>
      </c>
      <c r="C953" t="s">
        <v>512</v>
      </c>
      <c r="D953" t="s">
        <v>1657</v>
      </c>
      <c r="E953" t="s">
        <v>1796</v>
      </c>
      <c r="F953">
        <v>4</v>
      </c>
      <c r="G953">
        <v>286.27999999999997</v>
      </c>
      <c r="H953">
        <v>0.28000000000000003</v>
      </c>
      <c r="I953" t="s">
        <v>1809</v>
      </c>
      <c r="J953">
        <v>824.48639999999989</v>
      </c>
    </row>
    <row r="954" spans="1:10" x14ac:dyDescent="0.25">
      <c r="A954" t="s">
        <v>2761</v>
      </c>
      <c r="B954" s="2">
        <v>45663</v>
      </c>
      <c r="C954" t="s">
        <v>879</v>
      </c>
      <c r="D954" t="s">
        <v>1677</v>
      </c>
      <c r="E954" t="s">
        <v>1775</v>
      </c>
      <c r="F954">
        <v>3</v>
      </c>
      <c r="G954">
        <v>488.37</v>
      </c>
      <c r="H954">
        <v>0.27</v>
      </c>
      <c r="I954" t="s">
        <v>1812</v>
      </c>
      <c r="J954">
        <v>1069.5302999999999</v>
      </c>
    </row>
    <row r="955" spans="1:10" x14ac:dyDescent="0.25">
      <c r="A955" t="s">
        <v>2762</v>
      </c>
      <c r="B955" s="2">
        <v>45377</v>
      </c>
      <c r="C955" t="s">
        <v>1430</v>
      </c>
      <c r="D955" t="s">
        <v>1705</v>
      </c>
      <c r="E955" t="s">
        <v>1765</v>
      </c>
      <c r="F955">
        <v>3</v>
      </c>
      <c r="G955">
        <v>662.82</v>
      </c>
      <c r="H955">
        <v>0.01</v>
      </c>
      <c r="I955" t="s">
        <v>1812</v>
      </c>
      <c r="J955">
        <v>1968.5753999999999</v>
      </c>
    </row>
    <row r="956" spans="1:10" x14ac:dyDescent="0.25">
      <c r="A956" t="s">
        <v>2763</v>
      </c>
      <c r="B956" s="2">
        <v>45412</v>
      </c>
      <c r="C956" t="s">
        <v>1510</v>
      </c>
      <c r="D956" t="s">
        <v>1540</v>
      </c>
      <c r="E956" t="s">
        <v>1787</v>
      </c>
      <c r="F956">
        <v>2</v>
      </c>
      <c r="G956">
        <v>824.34</v>
      </c>
      <c r="H956">
        <v>0.1</v>
      </c>
      <c r="I956" t="s">
        <v>1812</v>
      </c>
      <c r="J956">
        <v>1483.8119999999999</v>
      </c>
    </row>
    <row r="957" spans="1:10" x14ac:dyDescent="0.25">
      <c r="A957" t="s">
        <v>2764</v>
      </c>
      <c r="B957" s="2">
        <v>45349</v>
      </c>
      <c r="C957" t="s">
        <v>391</v>
      </c>
      <c r="D957" t="s">
        <v>1649</v>
      </c>
      <c r="E957" t="s">
        <v>1765</v>
      </c>
      <c r="F957">
        <v>1</v>
      </c>
      <c r="G957">
        <v>437.12</v>
      </c>
      <c r="H957">
        <v>0.21</v>
      </c>
      <c r="I957" t="s">
        <v>1807</v>
      </c>
      <c r="J957">
        <v>345.32479999999998</v>
      </c>
    </row>
    <row r="958" spans="1:10" x14ac:dyDescent="0.25">
      <c r="A958" t="s">
        <v>2765</v>
      </c>
      <c r="B958" s="2">
        <v>45486</v>
      </c>
      <c r="C958" t="s">
        <v>1106</v>
      </c>
      <c r="D958" t="s">
        <v>1707</v>
      </c>
      <c r="E958" t="s">
        <v>1759</v>
      </c>
      <c r="F958">
        <v>3</v>
      </c>
      <c r="G958">
        <v>23.37</v>
      </c>
      <c r="H958">
        <v>0.15</v>
      </c>
      <c r="I958" t="s">
        <v>1809</v>
      </c>
      <c r="J958">
        <v>59.593499999999999</v>
      </c>
    </row>
    <row r="959" spans="1:10" x14ac:dyDescent="0.25">
      <c r="A959" t="s">
        <v>2766</v>
      </c>
      <c r="B959" s="2">
        <v>45761</v>
      </c>
      <c r="C959" t="s">
        <v>610</v>
      </c>
      <c r="D959" t="s">
        <v>1603</v>
      </c>
      <c r="E959" t="s">
        <v>1765</v>
      </c>
      <c r="F959">
        <v>1</v>
      </c>
      <c r="G959">
        <v>579.69000000000005</v>
      </c>
      <c r="H959">
        <v>0.02</v>
      </c>
      <c r="I959" t="s">
        <v>1807</v>
      </c>
      <c r="J959">
        <v>568.09620000000007</v>
      </c>
    </row>
    <row r="960" spans="1:10" x14ac:dyDescent="0.25">
      <c r="A960" t="s">
        <v>2767</v>
      </c>
      <c r="B960" s="2">
        <v>45639</v>
      </c>
      <c r="C960" t="s">
        <v>1318</v>
      </c>
      <c r="D960" t="s">
        <v>1687</v>
      </c>
      <c r="E960" t="s">
        <v>1782</v>
      </c>
      <c r="F960">
        <v>3</v>
      </c>
      <c r="G960">
        <v>240.51</v>
      </c>
      <c r="H960">
        <v>7.0000000000000007E-2</v>
      </c>
      <c r="I960" t="s">
        <v>1807</v>
      </c>
      <c r="J960">
        <v>671.02289999999994</v>
      </c>
    </row>
    <row r="961" spans="1:10" x14ac:dyDescent="0.25">
      <c r="A961" t="s">
        <v>2768</v>
      </c>
      <c r="B961" s="2">
        <v>45893</v>
      </c>
      <c r="C961" t="s">
        <v>1180</v>
      </c>
      <c r="D961" t="s">
        <v>1581</v>
      </c>
      <c r="E961" t="s">
        <v>1782</v>
      </c>
      <c r="F961">
        <v>2</v>
      </c>
      <c r="G961">
        <v>855.4</v>
      </c>
      <c r="H961">
        <v>0.08</v>
      </c>
      <c r="I961" t="s">
        <v>1812</v>
      </c>
      <c r="J961">
        <v>1573.9359999999999</v>
      </c>
    </row>
    <row r="962" spans="1:10" x14ac:dyDescent="0.25">
      <c r="A962" t="s">
        <v>2769</v>
      </c>
      <c r="B962" s="2">
        <v>45227</v>
      </c>
      <c r="C962" t="s">
        <v>40</v>
      </c>
      <c r="D962" t="s">
        <v>1711</v>
      </c>
      <c r="E962" t="s">
        <v>1762</v>
      </c>
      <c r="F962">
        <v>1</v>
      </c>
      <c r="G962">
        <v>537.26</v>
      </c>
      <c r="H962">
        <v>0.09</v>
      </c>
      <c r="I962" t="s">
        <v>1807</v>
      </c>
      <c r="J962">
        <v>488.90660000000003</v>
      </c>
    </row>
    <row r="963" spans="1:10" x14ac:dyDescent="0.25">
      <c r="A963" t="s">
        <v>2770</v>
      </c>
      <c r="B963" s="2">
        <v>45637</v>
      </c>
      <c r="C963" t="s">
        <v>1186</v>
      </c>
      <c r="D963" t="s">
        <v>1633</v>
      </c>
      <c r="E963" t="s">
        <v>1772</v>
      </c>
      <c r="F963">
        <v>3</v>
      </c>
      <c r="G963">
        <v>918.26</v>
      </c>
      <c r="H963">
        <v>0.17</v>
      </c>
      <c r="I963" t="s">
        <v>1812</v>
      </c>
      <c r="J963">
        <v>2286.4674</v>
      </c>
    </row>
    <row r="964" spans="1:10" x14ac:dyDescent="0.25">
      <c r="A964" t="s">
        <v>2771</v>
      </c>
      <c r="B964" s="2">
        <v>45472</v>
      </c>
      <c r="C964" t="s">
        <v>336</v>
      </c>
      <c r="D964" t="s">
        <v>1540</v>
      </c>
      <c r="E964" t="s">
        <v>1769</v>
      </c>
      <c r="F964">
        <v>4</v>
      </c>
      <c r="G964">
        <v>579.70000000000005</v>
      </c>
      <c r="H964">
        <v>0.18</v>
      </c>
      <c r="I964" t="s">
        <v>1809</v>
      </c>
      <c r="J964">
        <v>1901.4159999999999</v>
      </c>
    </row>
    <row r="965" spans="1:10" x14ac:dyDescent="0.25">
      <c r="A965" t="s">
        <v>2772</v>
      </c>
      <c r="B965" s="2">
        <v>45710</v>
      </c>
      <c r="C965" t="s">
        <v>485</v>
      </c>
      <c r="D965" t="s">
        <v>1617</v>
      </c>
      <c r="E965" t="s">
        <v>1759</v>
      </c>
      <c r="F965">
        <v>1</v>
      </c>
      <c r="G965">
        <v>824.32</v>
      </c>
      <c r="H965">
        <v>0.18</v>
      </c>
      <c r="I965" t="s">
        <v>1807</v>
      </c>
      <c r="J965">
        <v>675.94240000000013</v>
      </c>
    </row>
    <row r="966" spans="1:10" x14ac:dyDescent="0.25">
      <c r="A966" t="s">
        <v>2773</v>
      </c>
      <c r="B966" s="2">
        <v>45682</v>
      </c>
      <c r="C966" t="s">
        <v>379</v>
      </c>
      <c r="D966" t="s">
        <v>1623</v>
      </c>
      <c r="E966" t="s">
        <v>1784</v>
      </c>
      <c r="F966">
        <v>4</v>
      </c>
      <c r="G966">
        <v>614.99</v>
      </c>
      <c r="H966">
        <v>0.16</v>
      </c>
      <c r="I966" t="s">
        <v>1809</v>
      </c>
      <c r="J966">
        <v>2066.3663999999999</v>
      </c>
    </row>
    <row r="967" spans="1:10" x14ac:dyDescent="0.25">
      <c r="A967" t="s">
        <v>2774</v>
      </c>
      <c r="B967" s="2">
        <v>45730</v>
      </c>
      <c r="C967" t="s">
        <v>436</v>
      </c>
      <c r="D967" t="s">
        <v>1655</v>
      </c>
      <c r="E967" t="s">
        <v>1735</v>
      </c>
      <c r="F967">
        <v>4</v>
      </c>
      <c r="G967">
        <v>189.21</v>
      </c>
      <c r="H967">
        <v>0.06</v>
      </c>
      <c r="I967" t="s">
        <v>1812</v>
      </c>
      <c r="J967">
        <v>711.42959999999994</v>
      </c>
    </row>
    <row r="968" spans="1:10" x14ac:dyDescent="0.25">
      <c r="A968" t="s">
        <v>2775</v>
      </c>
      <c r="B968" s="2">
        <v>45629</v>
      </c>
      <c r="C968" t="s">
        <v>512</v>
      </c>
      <c r="D968" t="s">
        <v>1655</v>
      </c>
      <c r="E968" t="s">
        <v>1782</v>
      </c>
      <c r="F968">
        <v>2</v>
      </c>
      <c r="G968">
        <v>233.33</v>
      </c>
      <c r="H968">
        <v>0.05</v>
      </c>
      <c r="I968" t="s">
        <v>1807</v>
      </c>
      <c r="J968">
        <v>443.327</v>
      </c>
    </row>
    <row r="969" spans="1:10" x14ac:dyDescent="0.25">
      <c r="A969" t="s">
        <v>2776</v>
      </c>
      <c r="B969" s="2">
        <v>45783</v>
      </c>
      <c r="C969" t="s">
        <v>788</v>
      </c>
      <c r="D969" t="s">
        <v>1609</v>
      </c>
      <c r="E969" t="s">
        <v>1793</v>
      </c>
      <c r="F969">
        <v>3</v>
      </c>
      <c r="G969">
        <v>529.89</v>
      </c>
      <c r="H969">
        <v>0.21</v>
      </c>
      <c r="I969" t="s">
        <v>1807</v>
      </c>
      <c r="J969">
        <v>1255.8393000000001</v>
      </c>
    </row>
    <row r="970" spans="1:10" x14ac:dyDescent="0.25">
      <c r="A970" t="s">
        <v>2777</v>
      </c>
      <c r="B970" s="2">
        <v>45518</v>
      </c>
      <c r="C970" t="s">
        <v>1487</v>
      </c>
      <c r="D970" t="s">
        <v>1715</v>
      </c>
      <c r="E970" t="s">
        <v>1740</v>
      </c>
      <c r="F970">
        <v>2</v>
      </c>
      <c r="G970">
        <v>954.1</v>
      </c>
      <c r="H970">
        <v>0.17</v>
      </c>
      <c r="I970" t="s">
        <v>1809</v>
      </c>
      <c r="J970">
        <v>1583.806</v>
      </c>
    </row>
    <row r="971" spans="1:10" x14ac:dyDescent="0.25">
      <c r="A971" t="s">
        <v>2778</v>
      </c>
      <c r="B971" s="2">
        <v>45274</v>
      </c>
      <c r="C971" t="s">
        <v>1007</v>
      </c>
      <c r="D971" t="s">
        <v>1661</v>
      </c>
      <c r="E971" t="s">
        <v>1762</v>
      </c>
      <c r="F971">
        <v>1</v>
      </c>
      <c r="G971">
        <v>370.04</v>
      </c>
      <c r="H971">
        <v>0.04</v>
      </c>
      <c r="I971" t="s">
        <v>1812</v>
      </c>
      <c r="J971">
        <v>355.23840000000001</v>
      </c>
    </row>
    <row r="972" spans="1:10" x14ac:dyDescent="0.25">
      <c r="A972" t="s">
        <v>2779</v>
      </c>
      <c r="B972" s="2">
        <v>45297</v>
      </c>
      <c r="C972" t="s">
        <v>224</v>
      </c>
      <c r="D972" t="s">
        <v>1723</v>
      </c>
      <c r="E972" t="s">
        <v>1796</v>
      </c>
      <c r="F972">
        <v>4</v>
      </c>
      <c r="G972">
        <v>492.71</v>
      </c>
      <c r="H972">
        <v>0.08</v>
      </c>
      <c r="I972" t="s">
        <v>1807</v>
      </c>
      <c r="J972">
        <v>1813.1728000000001</v>
      </c>
    </row>
    <row r="973" spans="1:10" x14ac:dyDescent="0.25">
      <c r="A973" t="s">
        <v>2780</v>
      </c>
      <c r="B973" s="2">
        <v>45530</v>
      </c>
      <c r="C973" t="s">
        <v>882</v>
      </c>
      <c r="D973" t="s">
        <v>1713</v>
      </c>
      <c r="E973" t="s">
        <v>1780</v>
      </c>
      <c r="F973">
        <v>4</v>
      </c>
      <c r="G973">
        <v>853.26</v>
      </c>
      <c r="H973">
        <v>0.24</v>
      </c>
      <c r="I973" t="s">
        <v>1812</v>
      </c>
      <c r="J973">
        <v>2593.9104000000002</v>
      </c>
    </row>
    <row r="974" spans="1:10" x14ac:dyDescent="0.25">
      <c r="A974" t="s">
        <v>2781</v>
      </c>
      <c r="B974" s="2">
        <v>45740</v>
      </c>
      <c r="C974" t="s">
        <v>1249</v>
      </c>
      <c r="D974" t="s">
        <v>1534</v>
      </c>
      <c r="E974" t="s">
        <v>1787</v>
      </c>
      <c r="F974">
        <v>1</v>
      </c>
      <c r="G974">
        <v>402.47</v>
      </c>
      <c r="H974">
        <v>0.19</v>
      </c>
      <c r="I974" t="s">
        <v>1809</v>
      </c>
      <c r="J974">
        <v>326.00070000000011</v>
      </c>
    </row>
    <row r="975" spans="1:10" x14ac:dyDescent="0.25">
      <c r="A975" t="s">
        <v>2782</v>
      </c>
      <c r="B975" s="2">
        <v>45311</v>
      </c>
      <c r="C975" t="s">
        <v>1238</v>
      </c>
      <c r="D975" t="s">
        <v>1639</v>
      </c>
      <c r="E975" t="s">
        <v>1793</v>
      </c>
      <c r="F975">
        <v>2</v>
      </c>
      <c r="G975">
        <v>528.29999999999995</v>
      </c>
      <c r="H975">
        <v>0.24</v>
      </c>
      <c r="I975" t="s">
        <v>1807</v>
      </c>
      <c r="J975">
        <v>803.01599999999996</v>
      </c>
    </row>
    <row r="976" spans="1:10" x14ac:dyDescent="0.25">
      <c r="A976" t="s">
        <v>2783</v>
      </c>
      <c r="B976" s="2">
        <v>45667</v>
      </c>
      <c r="C976" t="s">
        <v>1358</v>
      </c>
      <c r="D976" t="s">
        <v>1551</v>
      </c>
      <c r="E976" t="s">
        <v>1759</v>
      </c>
      <c r="F976">
        <v>4</v>
      </c>
      <c r="G976">
        <v>599.85</v>
      </c>
      <c r="H976">
        <v>0.25</v>
      </c>
      <c r="I976" t="s">
        <v>1807</v>
      </c>
      <c r="J976">
        <v>1799.55</v>
      </c>
    </row>
    <row r="977" spans="1:10" x14ac:dyDescent="0.25">
      <c r="A977" t="s">
        <v>2784</v>
      </c>
      <c r="B977" s="2">
        <v>45281</v>
      </c>
      <c r="C977" t="s">
        <v>948</v>
      </c>
      <c r="D977" t="s">
        <v>1563</v>
      </c>
      <c r="E977" t="s">
        <v>1769</v>
      </c>
      <c r="F977">
        <v>2</v>
      </c>
      <c r="G977">
        <v>61.42</v>
      </c>
      <c r="H977">
        <v>0.08</v>
      </c>
      <c r="I977" t="s">
        <v>1809</v>
      </c>
      <c r="J977">
        <v>113.0128</v>
      </c>
    </row>
    <row r="978" spans="1:10" x14ac:dyDescent="0.25">
      <c r="A978" t="s">
        <v>2785</v>
      </c>
      <c r="B978" s="2">
        <v>45693</v>
      </c>
      <c r="C978" t="s">
        <v>791</v>
      </c>
      <c r="D978" t="s">
        <v>1569</v>
      </c>
      <c r="E978" t="s">
        <v>1772</v>
      </c>
      <c r="F978">
        <v>2</v>
      </c>
      <c r="G978">
        <v>466.42</v>
      </c>
      <c r="H978">
        <v>0.12</v>
      </c>
      <c r="I978" t="s">
        <v>1809</v>
      </c>
      <c r="J978">
        <v>820.89920000000006</v>
      </c>
    </row>
    <row r="979" spans="1:10" x14ac:dyDescent="0.25">
      <c r="A979" t="s">
        <v>2786</v>
      </c>
      <c r="B979" s="2">
        <v>45857</v>
      </c>
      <c r="C979" t="s">
        <v>348</v>
      </c>
      <c r="D979" t="s">
        <v>1593</v>
      </c>
      <c r="E979" t="s">
        <v>1756</v>
      </c>
      <c r="F979">
        <v>4</v>
      </c>
      <c r="G979">
        <v>540.69000000000005</v>
      </c>
      <c r="H979">
        <v>0.09</v>
      </c>
      <c r="I979" t="s">
        <v>1812</v>
      </c>
      <c r="J979">
        <v>1968.1116</v>
      </c>
    </row>
    <row r="980" spans="1:10" x14ac:dyDescent="0.25">
      <c r="A980" t="s">
        <v>2787</v>
      </c>
      <c r="B980" s="2">
        <v>45737</v>
      </c>
      <c r="C980" t="s">
        <v>933</v>
      </c>
      <c r="D980" t="s">
        <v>1569</v>
      </c>
      <c r="E980" t="s">
        <v>1780</v>
      </c>
      <c r="F980">
        <v>3</v>
      </c>
      <c r="G980">
        <v>677.46</v>
      </c>
      <c r="H980">
        <v>0.05</v>
      </c>
      <c r="I980" t="s">
        <v>1807</v>
      </c>
      <c r="J980">
        <v>1930.761</v>
      </c>
    </row>
    <row r="981" spans="1:10" x14ac:dyDescent="0.25">
      <c r="A981" t="s">
        <v>2788</v>
      </c>
      <c r="B981" s="2">
        <v>45771</v>
      </c>
      <c r="C981" t="s">
        <v>1021</v>
      </c>
      <c r="D981" t="s">
        <v>1573</v>
      </c>
      <c r="E981" t="s">
        <v>1740</v>
      </c>
      <c r="F981">
        <v>3</v>
      </c>
      <c r="G981">
        <v>614.63</v>
      </c>
      <c r="H981">
        <v>0.06</v>
      </c>
      <c r="I981" t="s">
        <v>1809</v>
      </c>
      <c r="J981">
        <v>1733.2565999999999</v>
      </c>
    </row>
    <row r="982" spans="1:10" x14ac:dyDescent="0.25">
      <c r="A982" t="s">
        <v>2789</v>
      </c>
      <c r="B982" s="2">
        <v>45272</v>
      </c>
      <c r="C982" t="s">
        <v>740</v>
      </c>
      <c r="D982" t="s">
        <v>1663</v>
      </c>
      <c r="E982" t="s">
        <v>1765</v>
      </c>
      <c r="F982">
        <v>4</v>
      </c>
      <c r="G982">
        <v>649.52</v>
      </c>
      <c r="H982">
        <v>0.11</v>
      </c>
      <c r="I982" t="s">
        <v>1807</v>
      </c>
      <c r="J982">
        <v>2312.2912000000001</v>
      </c>
    </row>
    <row r="983" spans="1:10" x14ac:dyDescent="0.25">
      <c r="A983" t="s">
        <v>2790</v>
      </c>
      <c r="B983" s="2">
        <v>45481</v>
      </c>
      <c r="C983" t="s">
        <v>1361</v>
      </c>
      <c r="D983" t="s">
        <v>1701</v>
      </c>
      <c r="E983" t="s">
        <v>1765</v>
      </c>
      <c r="F983">
        <v>2</v>
      </c>
      <c r="G983">
        <v>943.93</v>
      </c>
      <c r="H983">
        <v>0.22</v>
      </c>
      <c r="I983" t="s">
        <v>1809</v>
      </c>
      <c r="J983">
        <v>1472.5308</v>
      </c>
    </row>
    <row r="984" spans="1:10" x14ac:dyDescent="0.25">
      <c r="A984" t="s">
        <v>2791</v>
      </c>
      <c r="B984" s="2">
        <v>45228</v>
      </c>
      <c r="C984" t="s">
        <v>545</v>
      </c>
      <c r="D984" t="s">
        <v>1593</v>
      </c>
      <c r="E984" t="s">
        <v>1765</v>
      </c>
      <c r="F984">
        <v>4</v>
      </c>
      <c r="G984">
        <v>538.73</v>
      </c>
      <c r="H984">
        <v>0.03</v>
      </c>
      <c r="I984" t="s">
        <v>1807</v>
      </c>
      <c r="J984">
        <v>2090.2723999999998</v>
      </c>
    </row>
    <row r="985" spans="1:10" x14ac:dyDescent="0.25">
      <c r="A985" t="s">
        <v>2792</v>
      </c>
      <c r="B985" s="2">
        <v>45432</v>
      </c>
      <c r="C985" t="s">
        <v>313</v>
      </c>
      <c r="D985" t="s">
        <v>1663</v>
      </c>
      <c r="E985" t="s">
        <v>1765</v>
      </c>
      <c r="F985">
        <v>2</v>
      </c>
      <c r="G985">
        <v>853.93</v>
      </c>
      <c r="H985">
        <v>0.01</v>
      </c>
      <c r="I985" t="s">
        <v>1809</v>
      </c>
      <c r="J985">
        <v>1690.7814000000001</v>
      </c>
    </row>
    <row r="986" spans="1:10" x14ac:dyDescent="0.25">
      <c r="A986" t="s">
        <v>2793</v>
      </c>
      <c r="B986" s="2">
        <v>45914</v>
      </c>
      <c r="C986" t="s">
        <v>1493</v>
      </c>
      <c r="D986" t="s">
        <v>1589</v>
      </c>
      <c r="E986" t="s">
        <v>1752</v>
      </c>
      <c r="F986">
        <v>4</v>
      </c>
      <c r="G986">
        <v>465.42</v>
      </c>
      <c r="H986">
        <v>0.26</v>
      </c>
      <c r="I986" t="s">
        <v>1812</v>
      </c>
      <c r="J986">
        <v>1377.6432</v>
      </c>
    </row>
    <row r="987" spans="1:10" x14ac:dyDescent="0.25">
      <c r="A987" t="s">
        <v>2794</v>
      </c>
      <c r="B987" s="2">
        <v>45758</v>
      </c>
      <c r="C987" t="s">
        <v>205</v>
      </c>
      <c r="D987" t="s">
        <v>1529</v>
      </c>
      <c r="E987" t="s">
        <v>1775</v>
      </c>
      <c r="F987">
        <v>4</v>
      </c>
      <c r="G987">
        <v>880.26</v>
      </c>
      <c r="H987">
        <v>0.11</v>
      </c>
      <c r="I987" t="s">
        <v>1812</v>
      </c>
      <c r="J987">
        <v>3133.7256000000002</v>
      </c>
    </row>
    <row r="988" spans="1:10" x14ac:dyDescent="0.25">
      <c r="A988" t="s">
        <v>2795</v>
      </c>
      <c r="B988" s="2">
        <v>45429</v>
      </c>
      <c r="C988" t="s">
        <v>1470</v>
      </c>
      <c r="D988" t="s">
        <v>1633</v>
      </c>
      <c r="E988" t="s">
        <v>1775</v>
      </c>
      <c r="F988">
        <v>3</v>
      </c>
      <c r="G988">
        <v>461.02</v>
      </c>
      <c r="H988">
        <v>0.28999999999999998</v>
      </c>
      <c r="I988" t="s">
        <v>1809</v>
      </c>
      <c r="J988">
        <v>981.97259999999994</v>
      </c>
    </row>
    <row r="989" spans="1:10" x14ac:dyDescent="0.25">
      <c r="A989" t="s">
        <v>2796</v>
      </c>
      <c r="B989" s="2">
        <v>45578</v>
      </c>
      <c r="C989" t="s">
        <v>110</v>
      </c>
      <c r="D989" t="s">
        <v>1581</v>
      </c>
      <c r="E989" t="s">
        <v>1780</v>
      </c>
      <c r="F989">
        <v>1</v>
      </c>
      <c r="G989">
        <v>531.99</v>
      </c>
      <c r="H989">
        <v>0.17</v>
      </c>
      <c r="I989" t="s">
        <v>1809</v>
      </c>
      <c r="J989">
        <v>441.55169999999998</v>
      </c>
    </row>
    <row r="990" spans="1:10" x14ac:dyDescent="0.25">
      <c r="A990" t="s">
        <v>2797</v>
      </c>
      <c r="B990" s="2">
        <v>45486</v>
      </c>
      <c r="C990" t="s">
        <v>27</v>
      </c>
      <c r="D990" t="s">
        <v>1625</v>
      </c>
      <c r="E990" t="s">
        <v>1790</v>
      </c>
      <c r="F990">
        <v>2</v>
      </c>
      <c r="G990">
        <v>274.08999999999997</v>
      </c>
      <c r="H990">
        <v>0.13</v>
      </c>
      <c r="I990" t="s">
        <v>1809</v>
      </c>
      <c r="J990">
        <v>476.91660000000002</v>
      </c>
    </row>
    <row r="991" spans="1:10" x14ac:dyDescent="0.25">
      <c r="A991" t="s">
        <v>2798</v>
      </c>
      <c r="B991" s="2">
        <v>45694</v>
      </c>
      <c r="C991" t="s">
        <v>1355</v>
      </c>
      <c r="D991" t="s">
        <v>1707</v>
      </c>
      <c r="E991" t="s">
        <v>1772</v>
      </c>
      <c r="F991">
        <v>1</v>
      </c>
      <c r="G991">
        <v>66.14</v>
      </c>
      <c r="H991">
        <v>0.14000000000000001</v>
      </c>
      <c r="I991" t="s">
        <v>1812</v>
      </c>
      <c r="J991">
        <v>56.880400000000002</v>
      </c>
    </row>
    <row r="992" spans="1:10" x14ac:dyDescent="0.25">
      <c r="A992" t="s">
        <v>2799</v>
      </c>
      <c r="B992" s="2">
        <v>45875</v>
      </c>
      <c r="C992" t="s">
        <v>278</v>
      </c>
      <c r="D992" t="s">
        <v>1571</v>
      </c>
      <c r="E992" t="s">
        <v>1769</v>
      </c>
      <c r="F992">
        <v>3</v>
      </c>
      <c r="G992">
        <v>955.82</v>
      </c>
      <c r="H992">
        <v>0.16</v>
      </c>
      <c r="I992" t="s">
        <v>1812</v>
      </c>
      <c r="J992">
        <v>2408.6664000000001</v>
      </c>
    </row>
    <row r="993" spans="1:10" x14ac:dyDescent="0.25">
      <c r="A993" t="s">
        <v>2800</v>
      </c>
      <c r="B993" s="2">
        <v>45432</v>
      </c>
      <c r="C993" t="s">
        <v>995</v>
      </c>
      <c r="D993" t="s">
        <v>1575</v>
      </c>
      <c r="E993" t="s">
        <v>1777</v>
      </c>
      <c r="F993">
        <v>1</v>
      </c>
      <c r="G993">
        <v>904.92</v>
      </c>
      <c r="H993">
        <v>0.13</v>
      </c>
      <c r="I993" t="s">
        <v>1807</v>
      </c>
      <c r="J993">
        <v>787.28039999999999</v>
      </c>
    </row>
    <row r="994" spans="1:10" x14ac:dyDescent="0.25">
      <c r="A994" t="s">
        <v>2801</v>
      </c>
      <c r="B994" s="2">
        <v>45575</v>
      </c>
      <c r="C994" t="s">
        <v>8</v>
      </c>
      <c r="D994" t="s">
        <v>1611</v>
      </c>
      <c r="E994" t="s">
        <v>1762</v>
      </c>
      <c r="F994">
        <v>3</v>
      </c>
      <c r="G994">
        <v>490.02</v>
      </c>
      <c r="H994">
        <v>0.26</v>
      </c>
      <c r="I994" t="s">
        <v>1807</v>
      </c>
      <c r="J994">
        <v>1087.8444</v>
      </c>
    </row>
    <row r="995" spans="1:10" x14ac:dyDescent="0.25">
      <c r="A995" t="s">
        <v>2802</v>
      </c>
      <c r="B995" s="2">
        <v>45340</v>
      </c>
      <c r="C995" t="s">
        <v>1123</v>
      </c>
      <c r="D995" t="s">
        <v>1569</v>
      </c>
      <c r="E995" t="s">
        <v>1759</v>
      </c>
      <c r="F995">
        <v>2</v>
      </c>
      <c r="G995">
        <v>957.54</v>
      </c>
      <c r="H995">
        <v>0.1</v>
      </c>
      <c r="I995" t="s">
        <v>1812</v>
      </c>
      <c r="J995">
        <v>1723.5719999999999</v>
      </c>
    </row>
    <row r="996" spans="1:10" x14ac:dyDescent="0.25">
      <c r="A996" t="s">
        <v>2803</v>
      </c>
      <c r="B996" s="2">
        <v>45926</v>
      </c>
      <c r="C996" t="s">
        <v>1024</v>
      </c>
      <c r="D996" t="s">
        <v>1729</v>
      </c>
      <c r="E996" t="s">
        <v>1780</v>
      </c>
      <c r="F996">
        <v>2</v>
      </c>
      <c r="G996">
        <v>314.39999999999998</v>
      </c>
      <c r="H996">
        <v>7.0000000000000007E-2</v>
      </c>
      <c r="I996" t="s">
        <v>1809</v>
      </c>
      <c r="J996">
        <v>584.78399999999988</v>
      </c>
    </row>
    <row r="997" spans="1:10" x14ac:dyDescent="0.25">
      <c r="A997" t="s">
        <v>2804</v>
      </c>
      <c r="B997" s="2">
        <v>45373</v>
      </c>
      <c r="C997" t="s">
        <v>1216</v>
      </c>
      <c r="D997" t="s">
        <v>1579</v>
      </c>
      <c r="E997" t="s">
        <v>1759</v>
      </c>
      <c r="F997">
        <v>3</v>
      </c>
      <c r="G997">
        <v>480.11</v>
      </c>
      <c r="H997">
        <v>0.11</v>
      </c>
      <c r="I997" t="s">
        <v>1809</v>
      </c>
      <c r="J997">
        <v>1281.8937000000001</v>
      </c>
    </row>
    <row r="998" spans="1:10" x14ac:dyDescent="0.25">
      <c r="A998" t="s">
        <v>2805</v>
      </c>
      <c r="B998" s="2">
        <v>45579</v>
      </c>
      <c r="C998" t="s">
        <v>1198</v>
      </c>
      <c r="D998" t="s">
        <v>1627</v>
      </c>
      <c r="E998" t="s">
        <v>1759</v>
      </c>
      <c r="F998">
        <v>4</v>
      </c>
      <c r="G998">
        <v>826.55</v>
      </c>
      <c r="H998">
        <v>0.28000000000000003</v>
      </c>
      <c r="I998" t="s">
        <v>1807</v>
      </c>
      <c r="J998">
        <v>2380.4639999999999</v>
      </c>
    </row>
    <row r="999" spans="1:10" x14ac:dyDescent="0.25">
      <c r="A999" t="s">
        <v>2806</v>
      </c>
      <c r="B999" s="2">
        <v>45805</v>
      </c>
      <c r="C999" t="s">
        <v>619</v>
      </c>
      <c r="D999" t="s">
        <v>1585</v>
      </c>
      <c r="E999" t="s">
        <v>1749</v>
      </c>
      <c r="F999">
        <v>3</v>
      </c>
      <c r="G999">
        <v>530.16999999999996</v>
      </c>
      <c r="H999">
        <v>0.18</v>
      </c>
      <c r="I999" t="s">
        <v>1809</v>
      </c>
      <c r="J999">
        <v>1304.2182</v>
      </c>
    </row>
    <row r="1000" spans="1:10" x14ac:dyDescent="0.25">
      <c r="A1000" t="s">
        <v>2807</v>
      </c>
      <c r="B1000" s="2">
        <v>45522</v>
      </c>
      <c r="C1000" t="s">
        <v>1252</v>
      </c>
      <c r="D1000" t="s">
        <v>1599</v>
      </c>
      <c r="E1000" t="s">
        <v>1790</v>
      </c>
      <c r="F1000">
        <v>3</v>
      </c>
      <c r="G1000">
        <v>336.17</v>
      </c>
      <c r="H1000">
        <v>0.04</v>
      </c>
      <c r="I1000" t="s">
        <v>1812</v>
      </c>
      <c r="J1000">
        <v>968.16959999999995</v>
      </c>
    </row>
    <row r="1001" spans="1:10" x14ac:dyDescent="0.25">
      <c r="A1001" t="s">
        <v>2808</v>
      </c>
      <c r="B1001" s="2">
        <v>45304</v>
      </c>
      <c r="C1001" t="s">
        <v>1292</v>
      </c>
      <c r="D1001" t="s">
        <v>1693</v>
      </c>
      <c r="E1001" t="s">
        <v>1765</v>
      </c>
      <c r="F1001">
        <v>4</v>
      </c>
      <c r="G1001">
        <v>22.51</v>
      </c>
      <c r="H1001">
        <v>0.27</v>
      </c>
      <c r="I1001" t="s">
        <v>1809</v>
      </c>
      <c r="J1001">
        <v>65.729200000000006</v>
      </c>
    </row>
    <row r="1002" spans="1:10" x14ac:dyDescent="0.25">
      <c r="A1002" t="s">
        <v>2809</v>
      </c>
      <c r="B1002" s="2">
        <v>45456</v>
      </c>
      <c r="C1002" t="s">
        <v>619</v>
      </c>
      <c r="D1002" t="s">
        <v>1649</v>
      </c>
      <c r="E1002" t="s">
        <v>1744</v>
      </c>
      <c r="F1002">
        <v>2</v>
      </c>
      <c r="G1002">
        <v>909.51</v>
      </c>
      <c r="H1002">
        <v>0.27</v>
      </c>
      <c r="I1002" t="s">
        <v>1807</v>
      </c>
      <c r="J1002">
        <v>1327.8846000000001</v>
      </c>
    </row>
    <row r="1003" spans="1:10" x14ac:dyDescent="0.25">
      <c r="A1003" t="s">
        <v>2810</v>
      </c>
      <c r="B1003" s="2">
        <v>45776</v>
      </c>
      <c r="C1003" t="s">
        <v>195</v>
      </c>
      <c r="D1003" t="s">
        <v>1669</v>
      </c>
      <c r="E1003" t="s">
        <v>1782</v>
      </c>
      <c r="F1003">
        <v>4</v>
      </c>
      <c r="G1003">
        <v>593.84</v>
      </c>
      <c r="H1003">
        <v>0.24</v>
      </c>
      <c r="I1003" t="s">
        <v>1809</v>
      </c>
      <c r="J1003">
        <v>1805.2736</v>
      </c>
    </row>
    <row r="1004" spans="1:10" x14ac:dyDescent="0.25">
      <c r="A1004" t="s">
        <v>2811</v>
      </c>
      <c r="B1004" s="2">
        <v>45566</v>
      </c>
      <c r="C1004" t="s">
        <v>379</v>
      </c>
      <c r="D1004" t="s">
        <v>1677</v>
      </c>
      <c r="E1004" t="s">
        <v>1772</v>
      </c>
      <c r="F1004">
        <v>3</v>
      </c>
      <c r="G1004">
        <v>909.11</v>
      </c>
      <c r="H1004">
        <v>0.23</v>
      </c>
      <c r="I1004" t="s">
        <v>1812</v>
      </c>
      <c r="J1004">
        <v>2100.0441000000001</v>
      </c>
    </row>
    <row r="1005" spans="1:10" x14ac:dyDescent="0.25">
      <c r="A1005" t="s">
        <v>2812</v>
      </c>
      <c r="B1005" s="2">
        <v>45542</v>
      </c>
      <c r="C1005" t="s">
        <v>1229</v>
      </c>
      <c r="D1005" t="s">
        <v>1579</v>
      </c>
      <c r="E1005" t="s">
        <v>1740</v>
      </c>
      <c r="F1005">
        <v>4</v>
      </c>
      <c r="G1005">
        <v>996.85</v>
      </c>
      <c r="H1005">
        <v>0.24</v>
      </c>
      <c r="I1005" t="s">
        <v>1809</v>
      </c>
      <c r="J1005">
        <v>3030.424</v>
      </c>
    </row>
    <row r="1006" spans="1:10" x14ac:dyDescent="0.25">
      <c r="A1006" t="s">
        <v>2813</v>
      </c>
      <c r="B1006" s="2">
        <v>45834</v>
      </c>
      <c r="C1006" t="s">
        <v>939</v>
      </c>
      <c r="D1006" t="s">
        <v>1526</v>
      </c>
      <c r="E1006" t="s">
        <v>1790</v>
      </c>
      <c r="F1006">
        <v>1</v>
      </c>
      <c r="G1006">
        <v>522.69000000000005</v>
      </c>
      <c r="H1006">
        <v>0.06</v>
      </c>
      <c r="I1006" t="s">
        <v>1812</v>
      </c>
      <c r="J1006">
        <v>491.32860000000011</v>
      </c>
    </row>
    <row r="1007" spans="1:10" x14ac:dyDescent="0.25">
      <c r="A1007" t="s">
        <v>2814</v>
      </c>
      <c r="B1007" s="2">
        <v>45405</v>
      </c>
      <c r="C1007" t="s">
        <v>631</v>
      </c>
      <c r="D1007" t="s">
        <v>1639</v>
      </c>
      <c r="E1007" t="s">
        <v>1749</v>
      </c>
      <c r="F1007">
        <v>3</v>
      </c>
      <c r="G1007">
        <v>261.05</v>
      </c>
      <c r="H1007">
        <v>0.12</v>
      </c>
      <c r="I1007" t="s">
        <v>1809</v>
      </c>
      <c r="J1007">
        <v>689.17200000000014</v>
      </c>
    </row>
    <row r="1008" spans="1:10" x14ac:dyDescent="0.25">
      <c r="A1008" t="s">
        <v>2815</v>
      </c>
      <c r="B1008" s="2">
        <v>45918</v>
      </c>
      <c r="C1008" t="s">
        <v>310</v>
      </c>
      <c r="D1008" t="s">
        <v>1577</v>
      </c>
      <c r="E1008" t="s">
        <v>1790</v>
      </c>
      <c r="F1008">
        <v>3</v>
      </c>
      <c r="G1008">
        <v>644.73</v>
      </c>
      <c r="H1008">
        <v>0.01</v>
      </c>
      <c r="I1008" t="s">
        <v>1812</v>
      </c>
      <c r="J1008">
        <v>1914.8480999999999</v>
      </c>
    </row>
    <row r="1009" spans="1:10" x14ac:dyDescent="0.25">
      <c r="A1009" t="s">
        <v>2816</v>
      </c>
      <c r="B1009" s="2">
        <v>45217</v>
      </c>
      <c r="C1009" t="s">
        <v>642</v>
      </c>
      <c r="D1009" t="s">
        <v>1681</v>
      </c>
      <c r="E1009" t="s">
        <v>1744</v>
      </c>
      <c r="F1009">
        <v>2</v>
      </c>
      <c r="G1009">
        <v>541.52</v>
      </c>
      <c r="H1009">
        <v>0.26</v>
      </c>
      <c r="I1009" t="s">
        <v>1809</v>
      </c>
      <c r="J1009">
        <v>801.44959999999992</v>
      </c>
    </row>
    <row r="1010" spans="1:10" x14ac:dyDescent="0.25">
      <c r="A1010" t="s">
        <v>2817</v>
      </c>
      <c r="B1010" s="2">
        <v>45259</v>
      </c>
      <c r="C1010" t="s">
        <v>1306</v>
      </c>
      <c r="D1010" t="s">
        <v>1657</v>
      </c>
      <c r="E1010" t="s">
        <v>1772</v>
      </c>
      <c r="F1010">
        <v>1</v>
      </c>
      <c r="G1010">
        <v>395.18</v>
      </c>
      <c r="H1010">
        <v>0.09</v>
      </c>
      <c r="I1010" t="s">
        <v>1809</v>
      </c>
      <c r="J1010">
        <v>359.61380000000003</v>
      </c>
    </row>
    <row r="1011" spans="1:10" x14ac:dyDescent="0.25">
      <c r="A1011" t="s">
        <v>2818</v>
      </c>
      <c r="B1011" s="2">
        <v>45740</v>
      </c>
      <c r="C1011" t="s">
        <v>351</v>
      </c>
      <c r="D1011" t="s">
        <v>1545</v>
      </c>
      <c r="E1011" t="s">
        <v>1765</v>
      </c>
      <c r="F1011">
        <v>4</v>
      </c>
      <c r="G1011">
        <v>56.37</v>
      </c>
      <c r="H1011">
        <v>0.17</v>
      </c>
      <c r="I1011" t="s">
        <v>1807</v>
      </c>
      <c r="J1011">
        <v>187.14840000000001</v>
      </c>
    </row>
    <row r="1012" spans="1:10" x14ac:dyDescent="0.25">
      <c r="A1012" t="s">
        <v>2819</v>
      </c>
      <c r="B1012" s="2">
        <v>45908</v>
      </c>
      <c r="C1012" t="s">
        <v>675</v>
      </c>
      <c r="D1012" t="s">
        <v>1689</v>
      </c>
      <c r="E1012" t="s">
        <v>1769</v>
      </c>
      <c r="F1012">
        <v>4</v>
      </c>
      <c r="G1012">
        <v>202.59</v>
      </c>
      <c r="H1012">
        <v>0.06</v>
      </c>
      <c r="I1012" t="s">
        <v>1812</v>
      </c>
      <c r="J1012">
        <v>761.73839999999996</v>
      </c>
    </row>
    <row r="1013" spans="1:10" x14ac:dyDescent="0.25">
      <c r="A1013" t="s">
        <v>2820</v>
      </c>
      <c r="B1013" s="2">
        <v>45601</v>
      </c>
      <c r="C1013" t="s">
        <v>27</v>
      </c>
      <c r="D1013" t="s">
        <v>1693</v>
      </c>
      <c r="E1013" t="s">
        <v>1756</v>
      </c>
      <c r="F1013">
        <v>2</v>
      </c>
      <c r="G1013">
        <v>358.36</v>
      </c>
      <c r="H1013">
        <v>0.05</v>
      </c>
      <c r="I1013" t="s">
        <v>1809</v>
      </c>
      <c r="J1013">
        <v>680.88400000000001</v>
      </c>
    </row>
    <row r="1014" spans="1:10" x14ac:dyDescent="0.25">
      <c r="A1014" t="s">
        <v>2821</v>
      </c>
      <c r="B1014" s="2">
        <v>45535</v>
      </c>
      <c r="C1014" t="s">
        <v>261</v>
      </c>
      <c r="D1014" t="s">
        <v>1605</v>
      </c>
      <c r="E1014" t="s">
        <v>1793</v>
      </c>
      <c r="F1014">
        <v>4</v>
      </c>
      <c r="G1014">
        <v>85.62</v>
      </c>
      <c r="H1014">
        <v>0.28000000000000003</v>
      </c>
      <c r="I1014" t="s">
        <v>1812</v>
      </c>
      <c r="J1014">
        <v>246.5856</v>
      </c>
    </row>
    <row r="1015" spans="1:10" x14ac:dyDescent="0.25">
      <c r="A1015" t="s">
        <v>2822</v>
      </c>
      <c r="B1015" s="2">
        <v>45459</v>
      </c>
      <c r="C1015" t="s">
        <v>604</v>
      </c>
      <c r="D1015" t="s">
        <v>1543</v>
      </c>
      <c r="E1015" t="s">
        <v>1790</v>
      </c>
      <c r="F1015">
        <v>4</v>
      </c>
      <c r="G1015">
        <v>929.26</v>
      </c>
      <c r="H1015">
        <v>0.23</v>
      </c>
      <c r="I1015" t="s">
        <v>1809</v>
      </c>
      <c r="J1015">
        <v>2862.1208000000001</v>
      </c>
    </row>
    <row r="1016" spans="1:10" x14ac:dyDescent="0.25">
      <c r="A1016" t="s">
        <v>2823</v>
      </c>
      <c r="B1016" s="2">
        <v>45681</v>
      </c>
      <c r="C1016" t="s">
        <v>965</v>
      </c>
      <c r="D1016" t="s">
        <v>1651</v>
      </c>
      <c r="E1016" t="s">
        <v>1780</v>
      </c>
      <c r="F1016">
        <v>2</v>
      </c>
      <c r="G1016">
        <v>92.64</v>
      </c>
      <c r="H1016">
        <v>0.14000000000000001</v>
      </c>
      <c r="I1016" t="s">
        <v>1812</v>
      </c>
      <c r="J1016">
        <v>159.3408</v>
      </c>
    </row>
    <row r="1017" spans="1:10" x14ac:dyDescent="0.25">
      <c r="A1017" t="s">
        <v>2824</v>
      </c>
      <c r="B1017" s="2">
        <v>45725</v>
      </c>
      <c r="C1017" t="s">
        <v>788</v>
      </c>
      <c r="D1017" t="s">
        <v>1655</v>
      </c>
      <c r="E1017" t="s">
        <v>1752</v>
      </c>
      <c r="F1017">
        <v>4</v>
      </c>
      <c r="G1017">
        <v>139.05000000000001</v>
      </c>
      <c r="H1017">
        <v>0.28999999999999998</v>
      </c>
      <c r="I1017" t="s">
        <v>1812</v>
      </c>
      <c r="J1017">
        <v>394.90199999999999</v>
      </c>
    </row>
    <row r="1018" spans="1:10" x14ac:dyDescent="0.25">
      <c r="A1018" t="s">
        <v>2825</v>
      </c>
      <c r="B1018" s="2">
        <v>45461</v>
      </c>
      <c r="C1018" t="s">
        <v>470</v>
      </c>
      <c r="D1018" t="s">
        <v>1637</v>
      </c>
      <c r="E1018" t="s">
        <v>1752</v>
      </c>
      <c r="F1018">
        <v>3</v>
      </c>
      <c r="G1018">
        <v>155.87</v>
      </c>
      <c r="H1018">
        <v>0.03</v>
      </c>
      <c r="I1018" t="s">
        <v>1812</v>
      </c>
      <c r="J1018">
        <v>453.58170000000001</v>
      </c>
    </row>
    <row r="1019" spans="1:10" x14ac:dyDescent="0.25">
      <c r="A1019" t="s">
        <v>2826</v>
      </c>
      <c r="B1019" s="2">
        <v>45837</v>
      </c>
      <c r="C1019" t="s">
        <v>1352</v>
      </c>
      <c r="D1019" t="s">
        <v>1599</v>
      </c>
      <c r="E1019" t="s">
        <v>1787</v>
      </c>
      <c r="F1019">
        <v>4</v>
      </c>
      <c r="G1019">
        <v>115.42</v>
      </c>
      <c r="H1019">
        <v>0.03</v>
      </c>
      <c r="I1019" t="s">
        <v>1812</v>
      </c>
      <c r="J1019">
        <v>447.82960000000003</v>
      </c>
    </row>
    <row r="1020" spans="1:10" x14ac:dyDescent="0.25">
      <c r="A1020" t="s">
        <v>2827</v>
      </c>
      <c r="B1020" s="2">
        <v>45823</v>
      </c>
      <c r="C1020" t="s">
        <v>417</v>
      </c>
      <c r="D1020" t="s">
        <v>1635</v>
      </c>
      <c r="E1020" t="s">
        <v>1759</v>
      </c>
      <c r="F1020">
        <v>3</v>
      </c>
      <c r="G1020">
        <v>593.62</v>
      </c>
      <c r="H1020">
        <v>0.08</v>
      </c>
      <c r="I1020" t="s">
        <v>1807</v>
      </c>
      <c r="J1020">
        <v>1638.3912</v>
      </c>
    </row>
    <row r="1021" spans="1:10" x14ac:dyDescent="0.25">
      <c r="A1021" t="s">
        <v>2828</v>
      </c>
      <c r="B1021" s="2">
        <v>45733</v>
      </c>
      <c r="C1021" t="s">
        <v>1095</v>
      </c>
      <c r="D1021" t="s">
        <v>1621</v>
      </c>
      <c r="E1021" t="s">
        <v>1752</v>
      </c>
      <c r="F1021">
        <v>2</v>
      </c>
      <c r="G1021">
        <v>825.04</v>
      </c>
      <c r="H1021">
        <v>0.2</v>
      </c>
      <c r="I1021" t="s">
        <v>1807</v>
      </c>
      <c r="J1021">
        <v>1320.0640000000001</v>
      </c>
    </row>
    <row r="1022" spans="1:10" x14ac:dyDescent="0.25">
      <c r="A1022" t="s">
        <v>2829</v>
      </c>
      <c r="B1022" s="2">
        <v>45322</v>
      </c>
      <c r="C1022" t="s">
        <v>1415</v>
      </c>
      <c r="D1022" t="s">
        <v>1581</v>
      </c>
      <c r="E1022" t="s">
        <v>1780</v>
      </c>
      <c r="F1022">
        <v>1</v>
      </c>
      <c r="G1022">
        <v>963.76</v>
      </c>
      <c r="H1022">
        <v>0.14000000000000001</v>
      </c>
      <c r="I1022" t="s">
        <v>1809</v>
      </c>
      <c r="J1022">
        <v>828.83359999999993</v>
      </c>
    </row>
    <row r="1023" spans="1:10" x14ac:dyDescent="0.25">
      <c r="A1023" t="s">
        <v>2830</v>
      </c>
      <c r="B1023" s="2">
        <v>45415</v>
      </c>
      <c r="C1023" t="s">
        <v>917</v>
      </c>
      <c r="D1023" t="s">
        <v>1641</v>
      </c>
      <c r="E1023" t="s">
        <v>1759</v>
      </c>
      <c r="F1023">
        <v>1</v>
      </c>
      <c r="G1023">
        <v>238.24</v>
      </c>
      <c r="H1023">
        <v>0.12</v>
      </c>
      <c r="I1023" t="s">
        <v>1809</v>
      </c>
      <c r="J1023">
        <v>209.65119999999999</v>
      </c>
    </row>
    <row r="1024" spans="1:10" x14ac:dyDescent="0.25">
      <c r="A1024" t="s">
        <v>2831</v>
      </c>
      <c r="B1024" s="2">
        <v>45644</v>
      </c>
      <c r="C1024" t="s">
        <v>1395</v>
      </c>
      <c r="D1024" t="s">
        <v>1695</v>
      </c>
      <c r="E1024" t="s">
        <v>1787</v>
      </c>
      <c r="F1024">
        <v>1</v>
      </c>
      <c r="G1024">
        <v>756.63</v>
      </c>
      <c r="H1024">
        <v>0.04</v>
      </c>
      <c r="I1024" t="s">
        <v>1809</v>
      </c>
      <c r="J1024">
        <v>726.36479999999995</v>
      </c>
    </row>
    <row r="1025" spans="1:10" x14ac:dyDescent="0.25">
      <c r="A1025" t="s">
        <v>2832</v>
      </c>
      <c r="B1025" s="2">
        <v>45845</v>
      </c>
      <c r="C1025" t="s">
        <v>85</v>
      </c>
      <c r="D1025" t="s">
        <v>1717</v>
      </c>
      <c r="E1025" t="s">
        <v>1762</v>
      </c>
      <c r="F1025">
        <v>3</v>
      </c>
      <c r="G1025">
        <v>159.76</v>
      </c>
      <c r="H1025">
        <v>0.22</v>
      </c>
      <c r="I1025" t="s">
        <v>1807</v>
      </c>
      <c r="J1025">
        <v>373.83839999999998</v>
      </c>
    </row>
    <row r="1026" spans="1:10" x14ac:dyDescent="0.25">
      <c r="A1026" t="s">
        <v>2833</v>
      </c>
      <c r="B1026" s="2">
        <v>45354</v>
      </c>
      <c r="C1026" t="s">
        <v>1138</v>
      </c>
      <c r="D1026" t="s">
        <v>1721</v>
      </c>
      <c r="E1026" t="s">
        <v>1765</v>
      </c>
      <c r="F1026">
        <v>1</v>
      </c>
      <c r="G1026">
        <v>329.94</v>
      </c>
      <c r="H1026">
        <v>0.14000000000000001</v>
      </c>
      <c r="I1026" t="s">
        <v>1812</v>
      </c>
      <c r="J1026">
        <v>283.7484</v>
      </c>
    </row>
    <row r="1027" spans="1:10" x14ac:dyDescent="0.25">
      <c r="A1027" t="s">
        <v>2834</v>
      </c>
      <c r="B1027" s="2">
        <v>45720</v>
      </c>
      <c r="C1027" t="s">
        <v>221</v>
      </c>
      <c r="D1027" t="s">
        <v>1565</v>
      </c>
      <c r="E1027" t="s">
        <v>1765</v>
      </c>
      <c r="F1027">
        <v>1</v>
      </c>
      <c r="G1027">
        <v>234.06</v>
      </c>
      <c r="H1027">
        <v>0.11</v>
      </c>
      <c r="I1027" t="s">
        <v>1809</v>
      </c>
      <c r="J1027">
        <v>208.3134</v>
      </c>
    </row>
    <row r="1028" spans="1:10" x14ac:dyDescent="0.25">
      <c r="A1028" t="s">
        <v>2835</v>
      </c>
      <c r="B1028" s="2">
        <v>45278</v>
      </c>
      <c r="C1028" t="s">
        <v>989</v>
      </c>
      <c r="D1028" t="s">
        <v>1693</v>
      </c>
      <c r="E1028" t="s">
        <v>1735</v>
      </c>
      <c r="F1028">
        <v>2</v>
      </c>
      <c r="G1028">
        <v>773.75</v>
      </c>
      <c r="H1028">
        <v>0.16</v>
      </c>
      <c r="I1028" t="s">
        <v>1809</v>
      </c>
      <c r="J1028">
        <v>1299.9000000000001</v>
      </c>
    </row>
    <row r="1029" spans="1:10" x14ac:dyDescent="0.25">
      <c r="A1029" t="s">
        <v>2836</v>
      </c>
      <c r="B1029" s="2">
        <v>45422</v>
      </c>
      <c r="C1029" t="s">
        <v>1336</v>
      </c>
      <c r="D1029" t="s">
        <v>1635</v>
      </c>
      <c r="E1029" t="s">
        <v>1793</v>
      </c>
      <c r="F1029">
        <v>1</v>
      </c>
      <c r="G1029">
        <v>73.88</v>
      </c>
      <c r="H1029">
        <v>0.04</v>
      </c>
      <c r="I1029" t="s">
        <v>1807</v>
      </c>
      <c r="J1029">
        <v>70.924799999999991</v>
      </c>
    </row>
    <row r="1030" spans="1:10" x14ac:dyDescent="0.25">
      <c r="A1030" t="s">
        <v>2837</v>
      </c>
      <c r="B1030" s="2">
        <v>45337</v>
      </c>
      <c r="C1030" t="s">
        <v>32</v>
      </c>
      <c r="D1030" t="s">
        <v>1703</v>
      </c>
      <c r="E1030" t="s">
        <v>1793</v>
      </c>
      <c r="F1030">
        <v>1</v>
      </c>
      <c r="G1030">
        <v>859.3</v>
      </c>
      <c r="H1030">
        <v>0.16</v>
      </c>
      <c r="I1030" t="s">
        <v>1809</v>
      </c>
      <c r="J1030">
        <v>721.8119999999999</v>
      </c>
    </row>
    <row r="1031" spans="1:10" x14ac:dyDescent="0.25">
      <c r="A1031" t="s">
        <v>2838</v>
      </c>
      <c r="B1031" s="2">
        <v>45564</v>
      </c>
      <c r="C1031" t="s">
        <v>439</v>
      </c>
      <c r="D1031" t="s">
        <v>1693</v>
      </c>
      <c r="E1031" t="s">
        <v>1759</v>
      </c>
      <c r="F1031">
        <v>4</v>
      </c>
      <c r="G1031">
        <v>762.43</v>
      </c>
      <c r="H1031">
        <v>0.05</v>
      </c>
      <c r="I1031" t="s">
        <v>1807</v>
      </c>
      <c r="J1031">
        <v>2897.233999999999</v>
      </c>
    </row>
    <row r="1032" spans="1:10" x14ac:dyDescent="0.25">
      <c r="A1032" t="s">
        <v>2839</v>
      </c>
      <c r="B1032" s="2">
        <v>45424</v>
      </c>
      <c r="C1032" t="s">
        <v>423</v>
      </c>
      <c r="D1032" t="s">
        <v>1677</v>
      </c>
      <c r="E1032" t="s">
        <v>1735</v>
      </c>
      <c r="F1032">
        <v>1</v>
      </c>
      <c r="G1032">
        <v>328.51</v>
      </c>
      <c r="H1032">
        <v>0.2</v>
      </c>
      <c r="I1032" t="s">
        <v>1812</v>
      </c>
      <c r="J1032">
        <v>262.80799999999999</v>
      </c>
    </row>
    <row r="1033" spans="1:10" x14ac:dyDescent="0.25">
      <c r="A1033" t="s">
        <v>2840</v>
      </c>
      <c r="B1033" s="2">
        <v>45719</v>
      </c>
      <c r="C1033" t="s">
        <v>864</v>
      </c>
      <c r="D1033" t="s">
        <v>1619</v>
      </c>
      <c r="E1033" t="s">
        <v>1752</v>
      </c>
      <c r="F1033">
        <v>1</v>
      </c>
      <c r="G1033">
        <v>34.51</v>
      </c>
      <c r="H1033">
        <v>0.04</v>
      </c>
      <c r="I1033" t="s">
        <v>1812</v>
      </c>
      <c r="J1033">
        <v>33.129600000000003</v>
      </c>
    </row>
    <row r="1034" spans="1:10" x14ac:dyDescent="0.25">
      <c r="A1034" t="s">
        <v>2841</v>
      </c>
      <c r="B1034" s="2">
        <v>45250</v>
      </c>
      <c r="C1034" t="s">
        <v>367</v>
      </c>
      <c r="D1034" t="s">
        <v>1569</v>
      </c>
      <c r="E1034" t="s">
        <v>1775</v>
      </c>
      <c r="F1034">
        <v>3</v>
      </c>
      <c r="G1034">
        <v>663.73</v>
      </c>
      <c r="H1034">
        <v>0.06</v>
      </c>
      <c r="I1034" t="s">
        <v>1812</v>
      </c>
      <c r="J1034">
        <v>1871.7185999999999</v>
      </c>
    </row>
    <row r="1035" spans="1:10" x14ac:dyDescent="0.25">
      <c r="A1035" t="s">
        <v>2842</v>
      </c>
      <c r="B1035" s="2">
        <v>45479</v>
      </c>
      <c r="C1035" t="s">
        <v>782</v>
      </c>
      <c r="D1035" t="s">
        <v>1597</v>
      </c>
      <c r="E1035" t="s">
        <v>1769</v>
      </c>
      <c r="F1035">
        <v>1</v>
      </c>
      <c r="G1035">
        <v>409.41</v>
      </c>
      <c r="H1035">
        <v>0.13</v>
      </c>
      <c r="I1035" t="s">
        <v>1809</v>
      </c>
      <c r="J1035">
        <v>356.18669999999997</v>
      </c>
    </row>
    <row r="1036" spans="1:10" x14ac:dyDescent="0.25">
      <c r="A1036" t="s">
        <v>2843</v>
      </c>
      <c r="B1036" s="2">
        <v>45727</v>
      </c>
      <c r="C1036" t="s">
        <v>327</v>
      </c>
      <c r="D1036" t="s">
        <v>1687</v>
      </c>
      <c r="E1036" t="s">
        <v>1749</v>
      </c>
      <c r="F1036">
        <v>3</v>
      </c>
      <c r="G1036">
        <v>461.03</v>
      </c>
      <c r="H1036">
        <v>0.11</v>
      </c>
      <c r="I1036" t="s">
        <v>1809</v>
      </c>
      <c r="J1036">
        <v>1230.9501</v>
      </c>
    </row>
    <row r="1037" spans="1:10" x14ac:dyDescent="0.25">
      <c r="A1037" t="s">
        <v>2844</v>
      </c>
      <c r="B1037" s="2">
        <v>45394</v>
      </c>
      <c r="C1037" t="s">
        <v>1138</v>
      </c>
      <c r="D1037" t="s">
        <v>1569</v>
      </c>
      <c r="E1037" t="s">
        <v>1782</v>
      </c>
      <c r="F1037">
        <v>2</v>
      </c>
      <c r="G1037">
        <v>760.14</v>
      </c>
      <c r="H1037">
        <v>0.02</v>
      </c>
      <c r="I1037" t="s">
        <v>1812</v>
      </c>
      <c r="J1037">
        <v>1489.8743999999999</v>
      </c>
    </row>
    <row r="1038" spans="1:10" x14ac:dyDescent="0.25">
      <c r="A1038" t="s">
        <v>2845</v>
      </c>
      <c r="B1038" s="2">
        <v>45773</v>
      </c>
      <c r="C1038" t="s">
        <v>876</v>
      </c>
      <c r="D1038" t="s">
        <v>1577</v>
      </c>
      <c r="E1038" t="s">
        <v>1740</v>
      </c>
      <c r="F1038">
        <v>3</v>
      </c>
      <c r="G1038">
        <v>688.76</v>
      </c>
      <c r="H1038">
        <v>0.12</v>
      </c>
      <c r="I1038" t="s">
        <v>1809</v>
      </c>
      <c r="J1038">
        <v>1818.3263999999999</v>
      </c>
    </row>
    <row r="1039" spans="1:10" x14ac:dyDescent="0.25">
      <c r="A1039" t="s">
        <v>2846</v>
      </c>
      <c r="B1039" s="2">
        <v>45779</v>
      </c>
      <c r="C1039" t="s">
        <v>527</v>
      </c>
      <c r="D1039" t="s">
        <v>1617</v>
      </c>
      <c r="E1039" t="s">
        <v>1769</v>
      </c>
      <c r="F1039">
        <v>2</v>
      </c>
      <c r="G1039">
        <v>257.77999999999997</v>
      </c>
      <c r="H1039">
        <v>0.05</v>
      </c>
      <c r="I1039" t="s">
        <v>1807</v>
      </c>
      <c r="J1039">
        <v>489.78199999999993</v>
      </c>
    </row>
    <row r="1040" spans="1:10" x14ac:dyDescent="0.25">
      <c r="A1040" t="s">
        <v>2847</v>
      </c>
      <c r="B1040" s="2">
        <v>45400</v>
      </c>
      <c r="C1040" t="s">
        <v>195</v>
      </c>
      <c r="D1040" t="s">
        <v>1637</v>
      </c>
      <c r="E1040" t="s">
        <v>1762</v>
      </c>
      <c r="F1040">
        <v>2</v>
      </c>
      <c r="G1040">
        <v>314.29000000000002</v>
      </c>
      <c r="H1040">
        <v>0.19</v>
      </c>
      <c r="I1040" t="s">
        <v>1812</v>
      </c>
      <c r="J1040">
        <v>509.14980000000008</v>
      </c>
    </row>
    <row r="1041" spans="1:10" x14ac:dyDescent="0.25">
      <c r="A1041" t="s">
        <v>2848</v>
      </c>
      <c r="B1041" s="2">
        <v>45520</v>
      </c>
      <c r="C1041" t="s">
        <v>515</v>
      </c>
      <c r="D1041" t="s">
        <v>1675</v>
      </c>
      <c r="E1041" t="s">
        <v>1782</v>
      </c>
      <c r="F1041">
        <v>3</v>
      </c>
      <c r="G1041">
        <v>336.09</v>
      </c>
      <c r="H1041">
        <v>0.01</v>
      </c>
      <c r="I1041" t="s">
        <v>1809</v>
      </c>
      <c r="J1041">
        <v>998.18729999999994</v>
      </c>
    </row>
    <row r="1042" spans="1:10" x14ac:dyDescent="0.25">
      <c r="A1042" t="s">
        <v>2849</v>
      </c>
      <c r="B1042" s="2">
        <v>45861</v>
      </c>
      <c r="C1042" t="s">
        <v>20</v>
      </c>
      <c r="D1042" t="s">
        <v>1681</v>
      </c>
      <c r="E1042" t="s">
        <v>1790</v>
      </c>
      <c r="F1042">
        <v>3</v>
      </c>
      <c r="G1042">
        <v>202.07</v>
      </c>
      <c r="H1042">
        <v>0.23</v>
      </c>
      <c r="I1042" t="s">
        <v>1809</v>
      </c>
      <c r="J1042">
        <v>466.78170000000011</v>
      </c>
    </row>
    <row r="1043" spans="1:10" x14ac:dyDescent="0.25">
      <c r="A1043" t="s">
        <v>2850</v>
      </c>
      <c r="B1043" s="2">
        <v>45781</v>
      </c>
      <c r="C1043" t="s">
        <v>968</v>
      </c>
      <c r="D1043" t="s">
        <v>1565</v>
      </c>
      <c r="E1043" t="s">
        <v>1765</v>
      </c>
      <c r="F1043">
        <v>2</v>
      </c>
      <c r="G1043">
        <v>485.25</v>
      </c>
      <c r="H1043">
        <v>0.28000000000000003</v>
      </c>
      <c r="I1043" t="s">
        <v>1807</v>
      </c>
      <c r="J1043">
        <v>698.76</v>
      </c>
    </row>
    <row r="1044" spans="1:10" x14ac:dyDescent="0.25">
      <c r="A1044" t="s">
        <v>2851</v>
      </c>
      <c r="B1044" s="2">
        <v>45906</v>
      </c>
      <c r="C1044" t="s">
        <v>562</v>
      </c>
      <c r="D1044" t="s">
        <v>1681</v>
      </c>
      <c r="E1044" t="s">
        <v>1772</v>
      </c>
      <c r="F1044">
        <v>4</v>
      </c>
      <c r="G1044">
        <v>552.38</v>
      </c>
      <c r="H1044">
        <v>0.1</v>
      </c>
      <c r="I1044" t="s">
        <v>1809</v>
      </c>
      <c r="J1044">
        <v>1988.568</v>
      </c>
    </row>
    <row r="1045" spans="1:10" x14ac:dyDescent="0.25">
      <c r="A1045" t="s">
        <v>2852</v>
      </c>
      <c r="B1045" s="2">
        <v>45251</v>
      </c>
      <c r="C1045" t="s">
        <v>373</v>
      </c>
      <c r="D1045" t="s">
        <v>1647</v>
      </c>
      <c r="E1045" t="s">
        <v>1790</v>
      </c>
      <c r="F1045">
        <v>4</v>
      </c>
      <c r="G1045">
        <v>377.26</v>
      </c>
      <c r="H1045">
        <v>0.22</v>
      </c>
      <c r="I1045" t="s">
        <v>1812</v>
      </c>
      <c r="J1045">
        <v>1177.0512000000001</v>
      </c>
    </row>
    <row r="1046" spans="1:10" x14ac:dyDescent="0.25">
      <c r="A1046" t="s">
        <v>2853</v>
      </c>
      <c r="B1046" s="2">
        <v>45257</v>
      </c>
      <c r="C1046" t="s">
        <v>199</v>
      </c>
      <c r="D1046" t="s">
        <v>1625</v>
      </c>
      <c r="E1046" t="s">
        <v>1796</v>
      </c>
      <c r="F1046">
        <v>4</v>
      </c>
      <c r="G1046">
        <v>189.07</v>
      </c>
      <c r="H1046">
        <v>0.1</v>
      </c>
      <c r="I1046" t="s">
        <v>1812</v>
      </c>
      <c r="J1046">
        <v>680.65200000000004</v>
      </c>
    </row>
    <row r="1047" spans="1:10" x14ac:dyDescent="0.25">
      <c r="A1047" t="s">
        <v>2854</v>
      </c>
      <c r="B1047" s="2">
        <v>45818</v>
      </c>
      <c r="C1047" t="s">
        <v>1516</v>
      </c>
      <c r="D1047" t="s">
        <v>1591</v>
      </c>
      <c r="E1047" t="s">
        <v>1752</v>
      </c>
      <c r="F1047">
        <v>3</v>
      </c>
      <c r="G1047">
        <v>272.27</v>
      </c>
      <c r="H1047">
        <v>0.01</v>
      </c>
      <c r="I1047" t="s">
        <v>1807</v>
      </c>
      <c r="J1047">
        <v>808.64189999999996</v>
      </c>
    </row>
    <row r="1048" spans="1:10" x14ac:dyDescent="0.25">
      <c r="A1048" t="s">
        <v>2855</v>
      </c>
      <c r="B1048" s="2">
        <v>45806</v>
      </c>
      <c r="C1048" t="s">
        <v>835</v>
      </c>
      <c r="D1048" t="s">
        <v>1715</v>
      </c>
      <c r="E1048" t="s">
        <v>1775</v>
      </c>
      <c r="F1048">
        <v>1</v>
      </c>
      <c r="G1048">
        <v>209.39</v>
      </c>
      <c r="H1048">
        <v>0.28000000000000003</v>
      </c>
      <c r="I1048" t="s">
        <v>1809</v>
      </c>
      <c r="J1048">
        <v>150.76079999999999</v>
      </c>
    </row>
    <row r="1049" spans="1:10" x14ac:dyDescent="0.25">
      <c r="A1049" t="s">
        <v>2856</v>
      </c>
      <c r="B1049" s="2">
        <v>45288</v>
      </c>
      <c r="C1049" t="s">
        <v>199</v>
      </c>
      <c r="D1049" t="s">
        <v>1691</v>
      </c>
      <c r="E1049" t="s">
        <v>1769</v>
      </c>
      <c r="F1049">
        <v>1</v>
      </c>
      <c r="G1049">
        <v>813.87</v>
      </c>
      <c r="H1049">
        <v>0.23</v>
      </c>
      <c r="I1049" t="s">
        <v>1807</v>
      </c>
      <c r="J1049">
        <v>626.67989999999998</v>
      </c>
    </row>
    <row r="1050" spans="1:10" x14ac:dyDescent="0.25">
      <c r="A1050" t="s">
        <v>2857</v>
      </c>
      <c r="B1050" s="2">
        <v>45783</v>
      </c>
      <c r="C1050" t="s">
        <v>814</v>
      </c>
      <c r="D1050" t="s">
        <v>1587</v>
      </c>
      <c r="E1050" t="s">
        <v>1735</v>
      </c>
      <c r="F1050">
        <v>1</v>
      </c>
      <c r="G1050">
        <v>143.69999999999999</v>
      </c>
      <c r="H1050">
        <v>0.19</v>
      </c>
      <c r="I1050" t="s">
        <v>1809</v>
      </c>
      <c r="J1050">
        <v>116.39700000000001</v>
      </c>
    </row>
    <row r="1051" spans="1:10" x14ac:dyDescent="0.25">
      <c r="A1051" t="s">
        <v>2858</v>
      </c>
      <c r="B1051" s="2">
        <v>45385</v>
      </c>
      <c r="C1051" t="s">
        <v>1433</v>
      </c>
      <c r="D1051" t="s">
        <v>1623</v>
      </c>
      <c r="E1051" t="s">
        <v>1740</v>
      </c>
      <c r="F1051">
        <v>4</v>
      </c>
      <c r="G1051">
        <v>837.34</v>
      </c>
      <c r="H1051">
        <v>0.05</v>
      </c>
      <c r="I1051" t="s">
        <v>1809</v>
      </c>
      <c r="J1051">
        <v>3181.8919999999998</v>
      </c>
    </row>
    <row r="1052" spans="1:10" x14ac:dyDescent="0.25">
      <c r="A1052" t="s">
        <v>2859</v>
      </c>
      <c r="B1052" s="2">
        <v>45878</v>
      </c>
      <c r="C1052" t="s">
        <v>412</v>
      </c>
      <c r="D1052" t="s">
        <v>1561</v>
      </c>
      <c r="E1052" t="s">
        <v>1796</v>
      </c>
      <c r="F1052">
        <v>1</v>
      </c>
      <c r="G1052">
        <v>151.66</v>
      </c>
      <c r="H1052">
        <v>0.16</v>
      </c>
      <c r="I1052" t="s">
        <v>1812</v>
      </c>
      <c r="J1052">
        <v>127.3944</v>
      </c>
    </row>
    <row r="1053" spans="1:10" x14ac:dyDescent="0.25">
      <c r="A1053" t="s">
        <v>2860</v>
      </c>
      <c r="B1053" s="2">
        <v>45720</v>
      </c>
      <c r="C1053" t="s">
        <v>1516</v>
      </c>
      <c r="D1053" t="s">
        <v>1619</v>
      </c>
      <c r="E1053" t="s">
        <v>1765</v>
      </c>
      <c r="F1053">
        <v>3</v>
      </c>
      <c r="G1053">
        <v>961.4</v>
      </c>
      <c r="H1053">
        <v>0.02</v>
      </c>
      <c r="I1053" t="s">
        <v>1809</v>
      </c>
      <c r="J1053">
        <v>2826.5160000000001</v>
      </c>
    </row>
    <row r="1054" spans="1:10" x14ac:dyDescent="0.25">
      <c r="A1054" t="s">
        <v>2861</v>
      </c>
      <c r="B1054" s="2">
        <v>45503</v>
      </c>
      <c r="C1054" t="s">
        <v>1144</v>
      </c>
      <c r="D1054" t="s">
        <v>1679</v>
      </c>
      <c r="E1054" t="s">
        <v>1793</v>
      </c>
      <c r="F1054">
        <v>4</v>
      </c>
      <c r="G1054">
        <v>475.98</v>
      </c>
      <c r="H1054">
        <v>0.19</v>
      </c>
      <c r="I1054" t="s">
        <v>1809</v>
      </c>
      <c r="J1054">
        <v>1542.1751999999999</v>
      </c>
    </row>
    <row r="1055" spans="1:10" x14ac:dyDescent="0.25">
      <c r="A1055" t="s">
        <v>2862</v>
      </c>
      <c r="B1055" s="2">
        <v>45551</v>
      </c>
      <c r="C1055" t="s">
        <v>1174</v>
      </c>
      <c r="D1055" t="s">
        <v>1607</v>
      </c>
      <c r="E1055" t="s">
        <v>1784</v>
      </c>
      <c r="F1055">
        <v>4</v>
      </c>
      <c r="G1055">
        <v>132.88999999999999</v>
      </c>
      <c r="H1055">
        <v>0.12</v>
      </c>
      <c r="I1055" t="s">
        <v>1807</v>
      </c>
      <c r="J1055">
        <v>467.77280000000002</v>
      </c>
    </row>
    <row r="1056" spans="1:10" x14ac:dyDescent="0.25">
      <c r="A1056" t="s">
        <v>2863</v>
      </c>
      <c r="B1056" s="2">
        <v>45850</v>
      </c>
      <c r="C1056" t="s">
        <v>1339</v>
      </c>
      <c r="D1056" t="s">
        <v>1601</v>
      </c>
      <c r="E1056" t="s">
        <v>1777</v>
      </c>
      <c r="F1056">
        <v>3</v>
      </c>
      <c r="G1056">
        <v>471.31</v>
      </c>
      <c r="H1056">
        <v>0</v>
      </c>
      <c r="I1056" t="s">
        <v>1809</v>
      </c>
      <c r="J1056">
        <v>1413.93</v>
      </c>
    </row>
    <row r="1057" spans="1:10" x14ac:dyDescent="0.25">
      <c r="A1057" t="s">
        <v>2864</v>
      </c>
      <c r="B1057" s="2">
        <v>45441</v>
      </c>
      <c r="C1057" t="s">
        <v>1415</v>
      </c>
      <c r="D1057" t="s">
        <v>1683</v>
      </c>
      <c r="E1057" t="s">
        <v>1782</v>
      </c>
      <c r="F1057">
        <v>2</v>
      </c>
      <c r="G1057">
        <v>720.32</v>
      </c>
      <c r="H1057">
        <v>0.26</v>
      </c>
      <c r="I1057" t="s">
        <v>1807</v>
      </c>
      <c r="J1057">
        <v>1066.0735999999999</v>
      </c>
    </row>
    <row r="1058" spans="1:10" x14ac:dyDescent="0.25">
      <c r="A1058" t="s">
        <v>2865</v>
      </c>
      <c r="B1058" s="2">
        <v>45431</v>
      </c>
      <c r="C1058" t="s">
        <v>272</v>
      </c>
      <c r="D1058" t="s">
        <v>1663</v>
      </c>
      <c r="E1058" t="s">
        <v>1793</v>
      </c>
      <c r="F1058">
        <v>4</v>
      </c>
      <c r="G1058">
        <v>99.92</v>
      </c>
      <c r="H1058">
        <v>0.11</v>
      </c>
      <c r="I1058" t="s">
        <v>1812</v>
      </c>
      <c r="J1058">
        <v>355.71519999999998</v>
      </c>
    </row>
    <row r="1059" spans="1:10" x14ac:dyDescent="0.25">
      <c r="A1059" t="s">
        <v>2866</v>
      </c>
      <c r="B1059" s="2">
        <v>45873</v>
      </c>
      <c r="C1059" t="s">
        <v>244</v>
      </c>
      <c r="D1059" t="s">
        <v>1551</v>
      </c>
      <c r="E1059" t="s">
        <v>1749</v>
      </c>
      <c r="F1059">
        <v>3</v>
      </c>
      <c r="G1059">
        <v>900.63</v>
      </c>
      <c r="H1059">
        <v>0.11</v>
      </c>
      <c r="I1059" t="s">
        <v>1812</v>
      </c>
      <c r="J1059">
        <v>2404.6821</v>
      </c>
    </row>
    <row r="1060" spans="1:10" x14ac:dyDescent="0.25">
      <c r="A1060" t="s">
        <v>2867</v>
      </c>
      <c r="B1060" s="2">
        <v>45629</v>
      </c>
      <c r="C1060" t="s">
        <v>1352</v>
      </c>
      <c r="D1060" t="s">
        <v>1623</v>
      </c>
      <c r="E1060" t="s">
        <v>1765</v>
      </c>
      <c r="F1060">
        <v>1</v>
      </c>
      <c r="G1060">
        <v>681.72</v>
      </c>
      <c r="H1060">
        <v>0.11</v>
      </c>
      <c r="I1060" t="s">
        <v>1809</v>
      </c>
      <c r="J1060">
        <v>606.73080000000004</v>
      </c>
    </row>
    <row r="1061" spans="1:10" x14ac:dyDescent="0.25">
      <c r="A1061" t="s">
        <v>2868</v>
      </c>
      <c r="B1061" s="2">
        <v>45222</v>
      </c>
      <c r="C1061" t="s">
        <v>48</v>
      </c>
      <c r="D1061" t="s">
        <v>1687</v>
      </c>
      <c r="E1061" t="s">
        <v>1780</v>
      </c>
      <c r="F1061">
        <v>2</v>
      </c>
      <c r="G1061">
        <v>838.22</v>
      </c>
      <c r="H1061">
        <v>0.3</v>
      </c>
      <c r="I1061" t="s">
        <v>1807</v>
      </c>
      <c r="J1061">
        <v>1173.508</v>
      </c>
    </row>
    <row r="1062" spans="1:10" x14ac:dyDescent="0.25">
      <c r="A1062" t="s">
        <v>2869</v>
      </c>
      <c r="B1062" s="2">
        <v>45797</v>
      </c>
      <c r="C1062" t="s">
        <v>631</v>
      </c>
      <c r="D1062" t="s">
        <v>1705</v>
      </c>
      <c r="E1062" t="s">
        <v>1777</v>
      </c>
      <c r="F1062">
        <v>2</v>
      </c>
      <c r="G1062">
        <v>816.22</v>
      </c>
      <c r="H1062">
        <v>0.27</v>
      </c>
      <c r="I1062" t="s">
        <v>1807</v>
      </c>
      <c r="J1062">
        <v>1191.6812</v>
      </c>
    </row>
    <row r="1063" spans="1:10" x14ac:dyDescent="0.25">
      <c r="A1063" t="s">
        <v>2870</v>
      </c>
      <c r="B1063" s="2">
        <v>45554</v>
      </c>
      <c r="C1063" t="s">
        <v>1174</v>
      </c>
      <c r="D1063" t="s">
        <v>1653</v>
      </c>
      <c r="E1063" t="s">
        <v>1762</v>
      </c>
      <c r="F1063">
        <v>2</v>
      </c>
      <c r="G1063">
        <v>654.12</v>
      </c>
      <c r="H1063">
        <v>0.27</v>
      </c>
      <c r="I1063" t="s">
        <v>1809</v>
      </c>
      <c r="J1063">
        <v>955.01519999999994</v>
      </c>
    </row>
    <row r="1064" spans="1:10" x14ac:dyDescent="0.25">
      <c r="A1064" t="s">
        <v>2871</v>
      </c>
      <c r="B1064" s="2">
        <v>45385</v>
      </c>
      <c r="C1064" t="s">
        <v>367</v>
      </c>
      <c r="D1064" t="s">
        <v>1677</v>
      </c>
      <c r="E1064" t="s">
        <v>1780</v>
      </c>
      <c r="F1064">
        <v>4</v>
      </c>
      <c r="G1064">
        <v>528.22</v>
      </c>
      <c r="H1064">
        <v>0.2</v>
      </c>
      <c r="I1064" t="s">
        <v>1809</v>
      </c>
      <c r="J1064">
        <v>1690.3040000000001</v>
      </c>
    </row>
    <row r="1065" spans="1:10" x14ac:dyDescent="0.25">
      <c r="A1065" t="s">
        <v>2872</v>
      </c>
      <c r="B1065" s="2">
        <v>45704</v>
      </c>
      <c r="C1065" t="s">
        <v>710</v>
      </c>
      <c r="D1065" t="s">
        <v>1599</v>
      </c>
      <c r="E1065" t="s">
        <v>1762</v>
      </c>
      <c r="F1065">
        <v>4</v>
      </c>
      <c r="G1065">
        <v>36.72</v>
      </c>
      <c r="H1065">
        <v>7.0000000000000007E-2</v>
      </c>
      <c r="I1065" t="s">
        <v>1812</v>
      </c>
      <c r="J1065">
        <v>136.5984</v>
      </c>
    </row>
    <row r="1066" spans="1:10" x14ac:dyDescent="0.25">
      <c r="A1066" t="s">
        <v>2873</v>
      </c>
      <c r="B1066" s="2">
        <v>45545</v>
      </c>
      <c r="C1066" t="s">
        <v>1144</v>
      </c>
      <c r="D1066" t="s">
        <v>1687</v>
      </c>
      <c r="E1066" t="s">
        <v>1796</v>
      </c>
      <c r="F1066">
        <v>2</v>
      </c>
      <c r="G1066">
        <v>705.97</v>
      </c>
      <c r="H1066">
        <v>0.1</v>
      </c>
      <c r="I1066" t="s">
        <v>1809</v>
      </c>
      <c r="J1066">
        <v>1270.7460000000001</v>
      </c>
    </row>
    <row r="1067" spans="1:10" x14ac:dyDescent="0.25">
      <c r="A1067" t="s">
        <v>2874</v>
      </c>
      <c r="B1067" s="2">
        <v>45736</v>
      </c>
      <c r="C1067" t="s">
        <v>100</v>
      </c>
      <c r="D1067" t="s">
        <v>1611</v>
      </c>
      <c r="E1067" t="s">
        <v>1740</v>
      </c>
      <c r="F1067">
        <v>2</v>
      </c>
      <c r="G1067">
        <v>994.29</v>
      </c>
      <c r="H1067">
        <v>0.01</v>
      </c>
      <c r="I1067" t="s">
        <v>1809</v>
      </c>
      <c r="J1067">
        <v>1968.6941999999999</v>
      </c>
    </row>
    <row r="1068" spans="1:10" x14ac:dyDescent="0.25">
      <c r="A1068" t="s">
        <v>2875</v>
      </c>
      <c r="B1068" s="2">
        <v>45608</v>
      </c>
      <c r="C1068" t="s">
        <v>1292</v>
      </c>
      <c r="D1068" t="s">
        <v>1715</v>
      </c>
      <c r="E1068" t="s">
        <v>1793</v>
      </c>
      <c r="F1068">
        <v>1</v>
      </c>
      <c r="G1068">
        <v>909.04</v>
      </c>
      <c r="H1068">
        <v>0.11</v>
      </c>
      <c r="I1068" t="s">
        <v>1807</v>
      </c>
      <c r="J1068">
        <v>809.04560000000004</v>
      </c>
    </row>
    <row r="1069" spans="1:10" x14ac:dyDescent="0.25">
      <c r="A1069" t="s">
        <v>2876</v>
      </c>
      <c r="B1069" s="2">
        <v>45334</v>
      </c>
      <c r="C1069" t="s">
        <v>1083</v>
      </c>
      <c r="D1069" t="s">
        <v>1599</v>
      </c>
      <c r="E1069" t="s">
        <v>1775</v>
      </c>
      <c r="F1069">
        <v>1</v>
      </c>
      <c r="G1069">
        <v>164.73</v>
      </c>
      <c r="H1069">
        <v>0.12</v>
      </c>
      <c r="I1069" t="s">
        <v>1809</v>
      </c>
      <c r="J1069">
        <v>144.9624</v>
      </c>
    </row>
    <row r="1070" spans="1:10" x14ac:dyDescent="0.25">
      <c r="A1070" t="s">
        <v>2877</v>
      </c>
      <c r="B1070" s="2">
        <v>45690</v>
      </c>
      <c r="C1070" t="s">
        <v>227</v>
      </c>
      <c r="D1070" t="s">
        <v>1605</v>
      </c>
      <c r="E1070" t="s">
        <v>1762</v>
      </c>
      <c r="F1070">
        <v>2</v>
      </c>
      <c r="G1070">
        <v>606.35</v>
      </c>
      <c r="H1070">
        <v>0.16</v>
      </c>
      <c r="I1070" t="s">
        <v>1812</v>
      </c>
      <c r="J1070">
        <v>1018.668</v>
      </c>
    </row>
    <row r="1071" spans="1:10" x14ac:dyDescent="0.25">
      <c r="A1071" t="s">
        <v>2878</v>
      </c>
      <c r="B1071" s="2">
        <v>45481</v>
      </c>
      <c r="C1071" t="s">
        <v>539</v>
      </c>
      <c r="D1071" t="s">
        <v>1727</v>
      </c>
      <c r="E1071" t="s">
        <v>1752</v>
      </c>
      <c r="F1071">
        <v>3</v>
      </c>
      <c r="G1071">
        <v>904.19</v>
      </c>
      <c r="H1071">
        <v>0.09</v>
      </c>
      <c r="I1071" t="s">
        <v>1807</v>
      </c>
      <c r="J1071">
        <v>2468.4387000000002</v>
      </c>
    </row>
    <row r="1072" spans="1:10" x14ac:dyDescent="0.25">
      <c r="A1072" t="s">
        <v>2879</v>
      </c>
      <c r="B1072" s="2">
        <v>45576</v>
      </c>
      <c r="C1072" t="s">
        <v>503</v>
      </c>
      <c r="D1072" t="s">
        <v>1631</v>
      </c>
      <c r="E1072" t="s">
        <v>1744</v>
      </c>
      <c r="F1072">
        <v>4</v>
      </c>
      <c r="G1072">
        <v>694.61</v>
      </c>
      <c r="H1072">
        <v>0.18</v>
      </c>
      <c r="I1072" t="s">
        <v>1812</v>
      </c>
      <c r="J1072">
        <v>2278.3208</v>
      </c>
    </row>
    <row r="1073" spans="1:10" x14ac:dyDescent="0.25">
      <c r="A1073" t="s">
        <v>2880</v>
      </c>
      <c r="B1073" s="2">
        <v>45215</v>
      </c>
      <c r="C1073" t="s">
        <v>721</v>
      </c>
      <c r="D1073" t="s">
        <v>1709</v>
      </c>
      <c r="E1073" t="s">
        <v>1744</v>
      </c>
      <c r="F1073">
        <v>4</v>
      </c>
      <c r="G1073">
        <v>753.83</v>
      </c>
      <c r="H1073">
        <v>0.24</v>
      </c>
      <c r="I1073" t="s">
        <v>1807</v>
      </c>
      <c r="J1073">
        <v>2291.6432</v>
      </c>
    </row>
    <row r="1074" spans="1:10" x14ac:dyDescent="0.25">
      <c r="A1074" t="s">
        <v>2881</v>
      </c>
      <c r="B1074" s="2">
        <v>45653</v>
      </c>
      <c r="C1074" t="s">
        <v>640</v>
      </c>
      <c r="D1074" t="s">
        <v>1573</v>
      </c>
      <c r="E1074" t="s">
        <v>1765</v>
      </c>
      <c r="F1074">
        <v>1</v>
      </c>
      <c r="G1074">
        <v>66.22</v>
      </c>
      <c r="H1074">
        <v>0.02</v>
      </c>
      <c r="I1074" t="s">
        <v>1807</v>
      </c>
      <c r="J1074">
        <v>64.895600000000002</v>
      </c>
    </row>
    <row r="1075" spans="1:10" x14ac:dyDescent="0.25">
      <c r="A1075" t="s">
        <v>2882</v>
      </c>
      <c r="B1075" s="2">
        <v>45241</v>
      </c>
      <c r="C1075" t="s">
        <v>1048</v>
      </c>
      <c r="D1075" t="s">
        <v>1659</v>
      </c>
      <c r="E1075" t="s">
        <v>1782</v>
      </c>
      <c r="F1075">
        <v>2</v>
      </c>
      <c r="G1075">
        <v>891.8</v>
      </c>
      <c r="H1075">
        <v>0.28999999999999998</v>
      </c>
      <c r="I1075" t="s">
        <v>1812</v>
      </c>
      <c r="J1075">
        <v>1266.356</v>
      </c>
    </row>
    <row r="1076" spans="1:10" x14ac:dyDescent="0.25">
      <c r="A1076" t="s">
        <v>2883</v>
      </c>
      <c r="B1076" s="2">
        <v>45428</v>
      </c>
      <c r="C1076" t="s">
        <v>1123</v>
      </c>
      <c r="D1076" t="s">
        <v>1681</v>
      </c>
      <c r="E1076" t="s">
        <v>1769</v>
      </c>
      <c r="F1076">
        <v>4</v>
      </c>
      <c r="G1076">
        <v>255.48</v>
      </c>
      <c r="H1076">
        <v>0.03</v>
      </c>
      <c r="I1076" t="s">
        <v>1812</v>
      </c>
      <c r="J1076">
        <v>991.26239999999996</v>
      </c>
    </row>
    <row r="1077" spans="1:10" x14ac:dyDescent="0.25">
      <c r="A1077" t="s">
        <v>2884</v>
      </c>
      <c r="B1077" s="2">
        <v>45593</v>
      </c>
      <c r="C1077" t="s">
        <v>942</v>
      </c>
      <c r="D1077" t="s">
        <v>1699</v>
      </c>
      <c r="E1077" t="s">
        <v>1790</v>
      </c>
      <c r="F1077">
        <v>4</v>
      </c>
      <c r="G1077">
        <v>604.87</v>
      </c>
      <c r="H1077">
        <v>0.28000000000000003</v>
      </c>
      <c r="I1077" t="s">
        <v>1809</v>
      </c>
      <c r="J1077">
        <v>1742.0255999999999</v>
      </c>
    </row>
    <row r="1078" spans="1:10" x14ac:dyDescent="0.25">
      <c r="A1078" t="s">
        <v>2885</v>
      </c>
      <c r="B1078" s="2">
        <v>45370</v>
      </c>
      <c r="C1078" t="s">
        <v>174</v>
      </c>
      <c r="D1078" t="s">
        <v>1597</v>
      </c>
      <c r="E1078" t="s">
        <v>1790</v>
      </c>
      <c r="F1078">
        <v>3</v>
      </c>
      <c r="G1078">
        <v>623.82000000000005</v>
      </c>
      <c r="H1078">
        <v>0.13</v>
      </c>
      <c r="I1078" t="s">
        <v>1812</v>
      </c>
      <c r="J1078">
        <v>1628.1702</v>
      </c>
    </row>
    <row r="1079" spans="1:10" x14ac:dyDescent="0.25">
      <c r="A1079" t="s">
        <v>2886</v>
      </c>
      <c r="B1079" s="2">
        <v>45882</v>
      </c>
      <c r="C1079" t="s">
        <v>465</v>
      </c>
      <c r="D1079" t="s">
        <v>1673</v>
      </c>
      <c r="E1079" t="s">
        <v>1787</v>
      </c>
      <c r="F1079">
        <v>3</v>
      </c>
      <c r="G1079">
        <v>575.24</v>
      </c>
      <c r="H1079">
        <v>0.12</v>
      </c>
      <c r="I1079" t="s">
        <v>1812</v>
      </c>
      <c r="J1079">
        <v>1518.6335999999999</v>
      </c>
    </row>
    <row r="1080" spans="1:10" x14ac:dyDescent="0.25">
      <c r="A1080" t="s">
        <v>2887</v>
      </c>
      <c r="B1080" s="2">
        <v>45878</v>
      </c>
      <c r="C1080" t="s">
        <v>1272</v>
      </c>
      <c r="D1080" t="s">
        <v>1536</v>
      </c>
      <c r="E1080" t="s">
        <v>1775</v>
      </c>
      <c r="F1080">
        <v>1</v>
      </c>
      <c r="G1080">
        <v>769.4</v>
      </c>
      <c r="H1080">
        <v>0.16</v>
      </c>
      <c r="I1080" t="s">
        <v>1807</v>
      </c>
      <c r="J1080">
        <v>646.29599999999994</v>
      </c>
    </row>
    <row r="1081" spans="1:10" x14ac:dyDescent="0.25">
      <c r="A1081" t="s">
        <v>2888</v>
      </c>
      <c r="B1081" s="2">
        <v>45420</v>
      </c>
      <c r="C1081" t="s">
        <v>1024</v>
      </c>
      <c r="D1081" t="s">
        <v>1536</v>
      </c>
      <c r="E1081" t="s">
        <v>1790</v>
      </c>
      <c r="F1081">
        <v>1</v>
      </c>
      <c r="G1081">
        <v>227.28</v>
      </c>
      <c r="H1081">
        <v>0.13</v>
      </c>
      <c r="I1081" t="s">
        <v>1812</v>
      </c>
      <c r="J1081">
        <v>197.7336</v>
      </c>
    </row>
    <row r="1082" spans="1:10" x14ac:dyDescent="0.25">
      <c r="A1082" t="s">
        <v>2889</v>
      </c>
      <c r="B1082" s="2">
        <v>45361</v>
      </c>
      <c r="C1082" t="s">
        <v>192</v>
      </c>
      <c r="D1082" t="s">
        <v>1532</v>
      </c>
      <c r="E1082" t="s">
        <v>1790</v>
      </c>
      <c r="F1082">
        <v>4</v>
      </c>
      <c r="G1082">
        <v>127.58</v>
      </c>
      <c r="H1082">
        <v>0.15</v>
      </c>
      <c r="I1082" t="s">
        <v>1807</v>
      </c>
      <c r="J1082">
        <v>433.77199999999999</v>
      </c>
    </row>
    <row r="1083" spans="1:10" x14ac:dyDescent="0.25">
      <c r="A1083" t="s">
        <v>2890</v>
      </c>
      <c r="B1083" s="2">
        <v>45702</v>
      </c>
      <c r="C1083" t="s">
        <v>1284</v>
      </c>
      <c r="D1083" t="s">
        <v>1619</v>
      </c>
      <c r="E1083" t="s">
        <v>1749</v>
      </c>
      <c r="F1083">
        <v>1</v>
      </c>
      <c r="G1083">
        <v>793.21</v>
      </c>
      <c r="H1083">
        <v>0.09</v>
      </c>
      <c r="I1083" t="s">
        <v>1807</v>
      </c>
      <c r="J1083">
        <v>721.8211</v>
      </c>
    </row>
    <row r="1084" spans="1:10" x14ac:dyDescent="0.25">
      <c r="A1084" t="s">
        <v>2891</v>
      </c>
      <c r="B1084" s="2">
        <v>45871</v>
      </c>
      <c r="C1084" t="s">
        <v>942</v>
      </c>
      <c r="D1084" t="s">
        <v>1697</v>
      </c>
      <c r="E1084" t="s">
        <v>1777</v>
      </c>
      <c r="F1084">
        <v>3</v>
      </c>
      <c r="G1084">
        <v>435.61</v>
      </c>
      <c r="H1084">
        <v>0.03</v>
      </c>
      <c r="I1084" t="s">
        <v>1809</v>
      </c>
      <c r="J1084">
        <v>1267.6251</v>
      </c>
    </row>
    <row r="1085" spans="1:10" x14ac:dyDescent="0.25">
      <c r="A1085" t="s">
        <v>2892</v>
      </c>
      <c r="B1085" s="2">
        <v>45531</v>
      </c>
      <c r="C1085" t="s">
        <v>1189</v>
      </c>
      <c r="D1085" t="s">
        <v>1589</v>
      </c>
      <c r="E1085" t="s">
        <v>1787</v>
      </c>
      <c r="F1085">
        <v>1</v>
      </c>
      <c r="G1085">
        <v>850.06</v>
      </c>
      <c r="H1085">
        <v>0.28999999999999998</v>
      </c>
      <c r="I1085" t="s">
        <v>1809</v>
      </c>
      <c r="J1085">
        <v>603.54259999999988</v>
      </c>
    </row>
    <row r="1086" spans="1:10" x14ac:dyDescent="0.25">
      <c r="A1086" t="s">
        <v>2893</v>
      </c>
      <c r="B1086" s="2">
        <v>45330</v>
      </c>
      <c r="C1086" t="s">
        <v>1078</v>
      </c>
      <c r="D1086" t="s">
        <v>1563</v>
      </c>
      <c r="E1086" t="s">
        <v>1787</v>
      </c>
      <c r="F1086">
        <v>2</v>
      </c>
      <c r="G1086">
        <v>753.92</v>
      </c>
      <c r="H1086">
        <v>0.17</v>
      </c>
      <c r="I1086" t="s">
        <v>1809</v>
      </c>
      <c r="J1086">
        <v>1251.5072</v>
      </c>
    </row>
    <row r="1087" spans="1:10" x14ac:dyDescent="0.25">
      <c r="A1087" t="s">
        <v>2894</v>
      </c>
      <c r="B1087" s="2">
        <v>45311</v>
      </c>
      <c r="C1087" t="s">
        <v>1484</v>
      </c>
      <c r="D1087" t="s">
        <v>1536</v>
      </c>
      <c r="E1087" t="s">
        <v>1780</v>
      </c>
      <c r="F1087">
        <v>3</v>
      </c>
      <c r="G1087">
        <v>408.99</v>
      </c>
      <c r="H1087">
        <v>0.27</v>
      </c>
      <c r="I1087" t="s">
        <v>1809</v>
      </c>
      <c r="J1087">
        <v>895.68809999999996</v>
      </c>
    </row>
    <row r="1088" spans="1:10" x14ac:dyDescent="0.25">
      <c r="A1088" t="s">
        <v>2895</v>
      </c>
      <c r="B1088" s="2">
        <v>45567</v>
      </c>
      <c r="C1088" t="s">
        <v>897</v>
      </c>
      <c r="D1088" t="s">
        <v>1645</v>
      </c>
      <c r="E1088" t="s">
        <v>1756</v>
      </c>
      <c r="F1088">
        <v>3</v>
      </c>
      <c r="G1088">
        <v>404.5</v>
      </c>
      <c r="H1088">
        <v>0.22</v>
      </c>
      <c r="I1088" t="s">
        <v>1809</v>
      </c>
      <c r="J1088">
        <v>946.53000000000009</v>
      </c>
    </row>
    <row r="1089" spans="1:10" x14ac:dyDescent="0.25">
      <c r="A1089" t="s">
        <v>2896</v>
      </c>
      <c r="B1089" s="2">
        <v>45239</v>
      </c>
      <c r="C1089" t="s">
        <v>1174</v>
      </c>
      <c r="D1089" t="s">
        <v>1609</v>
      </c>
      <c r="E1089" t="s">
        <v>1749</v>
      </c>
      <c r="F1089">
        <v>3</v>
      </c>
      <c r="G1089">
        <v>717.81</v>
      </c>
      <c r="H1089">
        <v>0.17</v>
      </c>
      <c r="I1089" t="s">
        <v>1812</v>
      </c>
      <c r="J1089">
        <v>1787.3469</v>
      </c>
    </row>
    <row r="1090" spans="1:10" x14ac:dyDescent="0.25">
      <c r="A1090" t="s">
        <v>2897</v>
      </c>
      <c r="B1090" s="2">
        <v>45284</v>
      </c>
      <c r="C1090" t="s">
        <v>797</v>
      </c>
      <c r="D1090" t="s">
        <v>1699</v>
      </c>
      <c r="E1090" t="s">
        <v>1740</v>
      </c>
      <c r="F1090">
        <v>3</v>
      </c>
      <c r="G1090">
        <v>204.77</v>
      </c>
      <c r="H1090">
        <v>0.14000000000000001</v>
      </c>
      <c r="I1090" t="s">
        <v>1807</v>
      </c>
      <c r="J1090">
        <v>528.3066</v>
      </c>
    </row>
    <row r="1091" spans="1:10" x14ac:dyDescent="0.25">
      <c r="A1091" t="s">
        <v>2898</v>
      </c>
      <c r="B1091" s="2">
        <v>45686</v>
      </c>
      <c r="C1091" t="s">
        <v>152</v>
      </c>
      <c r="D1091" t="s">
        <v>1627</v>
      </c>
      <c r="E1091" t="s">
        <v>1793</v>
      </c>
      <c r="F1091">
        <v>4</v>
      </c>
      <c r="G1091">
        <v>106.23</v>
      </c>
      <c r="H1091">
        <v>0.28000000000000003</v>
      </c>
      <c r="I1091" t="s">
        <v>1812</v>
      </c>
      <c r="J1091">
        <v>305.94240000000002</v>
      </c>
    </row>
    <row r="1092" spans="1:10" x14ac:dyDescent="0.25">
      <c r="A1092" t="s">
        <v>2899</v>
      </c>
      <c r="B1092" s="2">
        <v>45824</v>
      </c>
      <c r="C1092" t="s">
        <v>1012</v>
      </c>
      <c r="D1092" t="s">
        <v>1663</v>
      </c>
      <c r="E1092" t="s">
        <v>1756</v>
      </c>
      <c r="F1092">
        <v>2</v>
      </c>
      <c r="G1092">
        <v>769.48</v>
      </c>
      <c r="H1092">
        <v>0.11</v>
      </c>
      <c r="I1092" t="s">
        <v>1809</v>
      </c>
      <c r="J1092">
        <v>1369.6744000000001</v>
      </c>
    </row>
    <row r="1093" spans="1:10" x14ac:dyDescent="0.25">
      <c r="A1093" t="s">
        <v>2900</v>
      </c>
      <c r="B1093" s="2">
        <v>45867</v>
      </c>
      <c r="C1093" t="s">
        <v>808</v>
      </c>
      <c r="D1093" t="s">
        <v>1645</v>
      </c>
      <c r="E1093" t="s">
        <v>1780</v>
      </c>
      <c r="F1093">
        <v>2</v>
      </c>
      <c r="G1093">
        <v>714.21</v>
      </c>
      <c r="H1093">
        <v>0.14000000000000001</v>
      </c>
      <c r="I1093" t="s">
        <v>1807</v>
      </c>
      <c r="J1093">
        <v>1228.4412</v>
      </c>
    </row>
    <row r="1094" spans="1:10" x14ac:dyDescent="0.25">
      <c r="A1094" t="s">
        <v>2901</v>
      </c>
      <c r="B1094" s="2">
        <v>45578</v>
      </c>
      <c r="C1094" t="s">
        <v>856</v>
      </c>
      <c r="D1094" t="s">
        <v>1553</v>
      </c>
      <c r="E1094" t="s">
        <v>1784</v>
      </c>
      <c r="F1094">
        <v>4</v>
      </c>
      <c r="G1094">
        <v>632.24</v>
      </c>
      <c r="H1094">
        <v>0.25</v>
      </c>
      <c r="I1094" t="s">
        <v>1809</v>
      </c>
      <c r="J1094">
        <v>1896.72</v>
      </c>
    </row>
    <row r="1095" spans="1:10" x14ac:dyDescent="0.25">
      <c r="A1095" t="s">
        <v>2902</v>
      </c>
      <c r="B1095" s="2">
        <v>45575</v>
      </c>
      <c r="C1095" t="s">
        <v>533</v>
      </c>
      <c r="D1095" t="s">
        <v>1687</v>
      </c>
      <c r="E1095" t="s">
        <v>1749</v>
      </c>
      <c r="F1095">
        <v>2</v>
      </c>
      <c r="G1095">
        <v>845.27</v>
      </c>
      <c r="H1095">
        <v>0.18</v>
      </c>
      <c r="I1095" t="s">
        <v>1809</v>
      </c>
      <c r="J1095">
        <v>1386.2428</v>
      </c>
    </row>
    <row r="1096" spans="1:10" x14ac:dyDescent="0.25">
      <c r="A1096" t="s">
        <v>2903</v>
      </c>
      <c r="B1096" s="2">
        <v>45816</v>
      </c>
      <c r="C1096" t="s">
        <v>1510</v>
      </c>
      <c r="D1096" t="s">
        <v>1705</v>
      </c>
      <c r="E1096" t="s">
        <v>1780</v>
      </c>
      <c r="F1096">
        <v>1</v>
      </c>
      <c r="G1096">
        <v>575.94000000000005</v>
      </c>
      <c r="H1096">
        <v>0.17</v>
      </c>
      <c r="I1096" t="s">
        <v>1807</v>
      </c>
      <c r="J1096">
        <v>478.03019999999998</v>
      </c>
    </row>
    <row r="1097" spans="1:10" x14ac:dyDescent="0.25">
      <c r="A1097" t="s">
        <v>2904</v>
      </c>
      <c r="B1097" s="2">
        <v>45620</v>
      </c>
      <c r="C1097" t="s">
        <v>797</v>
      </c>
      <c r="D1097" t="s">
        <v>1699</v>
      </c>
      <c r="E1097" t="s">
        <v>1784</v>
      </c>
      <c r="F1097">
        <v>1</v>
      </c>
      <c r="G1097">
        <v>907.97</v>
      </c>
      <c r="H1097">
        <v>0.26</v>
      </c>
      <c r="I1097" t="s">
        <v>1812</v>
      </c>
      <c r="J1097">
        <v>671.89779999999996</v>
      </c>
    </row>
    <row r="1098" spans="1:10" x14ac:dyDescent="0.25">
      <c r="A1098" t="s">
        <v>2905</v>
      </c>
      <c r="B1098" s="2">
        <v>45695</v>
      </c>
      <c r="C1098" t="s">
        <v>842</v>
      </c>
      <c r="D1098" t="s">
        <v>1571</v>
      </c>
      <c r="E1098" t="s">
        <v>1777</v>
      </c>
      <c r="F1098">
        <v>1</v>
      </c>
      <c r="G1098">
        <v>99.35</v>
      </c>
      <c r="H1098">
        <v>0.08</v>
      </c>
      <c r="I1098" t="s">
        <v>1812</v>
      </c>
      <c r="J1098">
        <v>91.402000000000001</v>
      </c>
    </row>
    <row r="1099" spans="1:10" x14ac:dyDescent="0.25">
      <c r="A1099" t="s">
        <v>2906</v>
      </c>
      <c r="B1099" s="2">
        <v>45596</v>
      </c>
      <c r="C1099" t="s">
        <v>258</v>
      </c>
      <c r="D1099" t="s">
        <v>1526</v>
      </c>
      <c r="E1099" t="s">
        <v>1749</v>
      </c>
      <c r="F1099">
        <v>2</v>
      </c>
      <c r="G1099">
        <v>374.42</v>
      </c>
      <c r="H1099">
        <v>0.21</v>
      </c>
      <c r="I1099" t="s">
        <v>1812</v>
      </c>
      <c r="J1099">
        <v>591.58360000000005</v>
      </c>
    </row>
    <row r="1100" spans="1:10" x14ac:dyDescent="0.25">
      <c r="A1100" t="s">
        <v>2907</v>
      </c>
      <c r="B1100" s="2">
        <v>45869</v>
      </c>
      <c r="C1100" t="s">
        <v>1464</v>
      </c>
      <c r="D1100" t="s">
        <v>1561</v>
      </c>
      <c r="E1100" t="s">
        <v>1784</v>
      </c>
      <c r="F1100">
        <v>3</v>
      </c>
      <c r="G1100">
        <v>248.43</v>
      </c>
      <c r="H1100">
        <v>0.24</v>
      </c>
      <c r="I1100" t="s">
        <v>1812</v>
      </c>
      <c r="J1100">
        <v>566.42039999999997</v>
      </c>
    </row>
    <row r="1101" spans="1:10" x14ac:dyDescent="0.25">
      <c r="A1101" t="s">
        <v>2908</v>
      </c>
      <c r="B1101" s="2">
        <v>45631</v>
      </c>
      <c r="C1101" t="s">
        <v>1427</v>
      </c>
      <c r="D1101" t="s">
        <v>1701</v>
      </c>
      <c r="E1101" t="s">
        <v>1740</v>
      </c>
      <c r="F1101">
        <v>1</v>
      </c>
      <c r="G1101">
        <v>784.46</v>
      </c>
      <c r="H1101">
        <v>0.14000000000000001</v>
      </c>
      <c r="I1101" t="s">
        <v>1812</v>
      </c>
      <c r="J1101">
        <v>674.63560000000007</v>
      </c>
    </row>
    <row r="1102" spans="1:10" x14ac:dyDescent="0.25">
      <c r="A1102" t="s">
        <v>2909</v>
      </c>
      <c r="B1102" s="2">
        <v>45379</v>
      </c>
      <c r="C1102" t="s">
        <v>820</v>
      </c>
      <c r="D1102" t="s">
        <v>1635</v>
      </c>
      <c r="E1102" t="s">
        <v>1772</v>
      </c>
      <c r="F1102">
        <v>3</v>
      </c>
      <c r="G1102">
        <v>70.88</v>
      </c>
      <c r="H1102">
        <v>0.27</v>
      </c>
      <c r="I1102" t="s">
        <v>1812</v>
      </c>
      <c r="J1102">
        <v>155.22720000000001</v>
      </c>
    </row>
    <row r="1103" spans="1:10" x14ac:dyDescent="0.25">
      <c r="A1103" t="s">
        <v>2910</v>
      </c>
      <c r="B1103" s="2">
        <v>45641</v>
      </c>
      <c r="C1103" t="s">
        <v>382</v>
      </c>
      <c r="D1103" t="s">
        <v>1545</v>
      </c>
      <c r="E1103" t="s">
        <v>1740</v>
      </c>
      <c r="F1103">
        <v>3</v>
      </c>
      <c r="G1103">
        <v>324.29000000000002</v>
      </c>
      <c r="H1103">
        <v>0.16</v>
      </c>
      <c r="I1103" t="s">
        <v>1812</v>
      </c>
      <c r="J1103">
        <v>817.21080000000006</v>
      </c>
    </row>
    <row r="1104" spans="1:10" x14ac:dyDescent="0.25">
      <c r="A1104" t="s">
        <v>2911</v>
      </c>
      <c r="B1104" s="2">
        <v>45842</v>
      </c>
      <c r="C1104" t="s">
        <v>473</v>
      </c>
      <c r="D1104" t="s">
        <v>1561</v>
      </c>
      <c r="E1104" t="s">
        <v>1749</v>
      </c>
      <c r="F1104">
        <v>4</v>
      </c>
      <c r="G1104">
        <v>243.92</v>
      </c>
      <c r="H1104">
        <v>0.02</v>
      </c>
      <c r="I1104" t="s">
        <v>1809</v>
      </c>
      <c r="J1104">
        <v>956.16639999999995</v>
      </c>
    </row>
    <row r="1105" spans="1:10" x14ac:dyDescent="0.25">
      <c r="A1105" t="s">
        <v>2912</v>
      </c>
      <c r="B1105" s="2">
        <v>45257</v>
      </c>
      <c r="C1105" t="s">
        <v>1159</v>
      </c>
      <c r="D1105" t="s">
        <v>1587</v>
      </c>
      <c r="E1105" t="s">
        <v>1780</v>
      </c>
      <c r="F1105">
        <v>1</v>
      </c>
      <c r="G1105">
        <v>664.35</v>
      </c>
      <c r="H1105">
        <v>0</v>
      </c>
      <c r="I1105" t="s">
        <v>1807</v>
      </c>
      <c r="J1105">
        <v>664.35</v>
      </c>
    </row>
    <row r="1106" spans="1:10" x14ac:dyDescent="0.25">
      <c r="A1106" t="s">
        <v>2913</v>
      </c>
      <c r="B1106" s="2">
        <v>45468</v>
      </c>
      <c r="C1106" t="s">
        <v>1186</v>
      </c>
      <c r="D1106" t="s">
        <v>1573</v>
      </c>
      <c r="E1106" t="s">
        <v>1772</v>
      </c>
      <c r="F1106">
        <v>2</v>
      </c>
      <c r="G1106">
        <v>218.07</v>
      </c>
      <c r="H1106">
        <v>0.19</v>
      </c>
      <c r="I1106" t="s">
        <v>1809</v>
      </c>
      <c r="J1106">
        <v>353.27339999999998</v>
      </c>
    </row>
    <row r="1107" spans="1:10" x14ac:dyDescent="0.25">
      <c r="A1107" t="s">
        <v>2914</v>
      </c>
      <c r="B1107" s="2">
        <v>45228</v>
      </c>
      <c r="C1107" t="s">
        <v>1183</v>
      </c>
      <c r="D1107" t="s">
        <v>1561</v>
      </c>
      <c r="E1107" t="s">
        <v>1749</v>
      </c>
      <c r="F1107">
        <v>4</v>
      </c>
      <c r="G1107">
        <v>921.83</v>
      </c>
      <c r="H1107">
        <v>0.27</v>
      </c>
      <c r="I1107" t="s">
        <v>1807</v>
      </c>
      <c r="J1107">
        <v>2691.7435999999998</v>
      </c>
    </row>
    <row r="1108" spans="1:10" x14ac:dyDescent="0.25">
      <c r="A1108" t="s">
        <v>2915</v>
      </c>
      <c r="B1108" s="2">
        <v>45661</v>
      </c>
      <c r="C1108" t="s">
        <v>554</v>
      </c>
      <c r="D1108" t="s">
        <v>1631</v>
      </c>
      <c r="E1108" t="s">
        <v>1740</v>
      </c>
      <c r="F1108">
        <v>3</v>
      </c>
      <c r="G1108">
        <v>326.2</v>
      </c>
      <c r="H1108">
        <v>0.22</v>
      </c>
      <c r="I1108" t="s">
        <v>1812</v>
      </c>
      <c r="J1108">
        <v>763.30799999999999</v>
      </c>
    </row>
    <row r="1109" spans="1:10" x14ac:dyDescent="0.25">
      <c r="A1109" t="s">
        <v>2916</v>
      </c>
      <c r="B1109" s="2">
        <v>45701</v>
      </c>
      <c r="C1109" t="s">
        <v>1398</v>
      </c>
      <c r="D1109" t="s">
        <v>1565</v>
      </c>
      <c r="E1109" t="s">
        <v>1796</v>
      </c>
      <c r="F1109">
        <v>1</v>
      </c>
      <c r="G1109">
        <v>244.25</v>
      </c>
      <c r="H1109">
        <v>0.09</v>
      </c>
      <c r="I1109" t="s">
        <v>1809</v>
      </c>
      <c r="J1109">
        <v>222.26750000000001</v>
      </c>
    </row>
    <row r="1110" spans="1:10" x14ac:dyDescent="0.25">
      <c r="A1110" t="s">
        <v>2917</v>
      </c>
      <c r="B1110" s="2">
        <v>45448</v>
      </c>
      <c r="C1110" t="s">
        <v>1141</v>
      </c>
      <c r="D1110" t="s">
        <v>1653</v>
      </c>
      <c r="E1110" t="s">
        <v>1772</v>
      </c>
      <c r="F1110">
        <v>3</v>
      </c>
      <c r="G1110">
        <v>808.87</v>
      </c>
      <c r="H1110">
        <v>0.12</v>
      </c>
      <c r="I1110" t="s">
        <v>1812</v>
      </c>
      <c r="J1110">
        <v>2135.4168</v>
      </c>
    </row>
    <row r="1111" spans="1:10" x14ac:dyDescent="0.25">
      <c r="A1111" t="s">
        <v>2918</v>
      </c>
      <c r="B1111" s="2">
        <v>45387</v>
      </c>
      <c r="C1111" t="s">
        <v>1051</v>
      </c>
      <c r="D1111" t="s">
        <v>1593</v>
      </c>
      <c r="E1111" t="s">
        <v>1744</v>
      </c>
      <c r="F1111">
        <v>3</v>
      </c>
      <c r="G1111">
        <v>826.15</v>
      </c>
      <c r="H1111">
        <v>0</v>
      </c>
      <c r="I1111" t="s">
        <v>1809</v>
      </c>
      <c r="J1111">
        <v>2478.4499999999998</v>
      </c>
    </row>
    <row r="1112" spans="1:10" x14ac:dyDescent="0.25">
      <c r="A1112" t="s">
        <v>2919</v>
      </c>
      <c r="B1112" s="2">
        <v>45652</v>
      </c>
      <c r="C1112" t="s">
        <v>610</v>
      </c>
      <c r="D1112" t="s">
        <v>1579</v>
      </c>
      <c r="E1112" t="s">
        <v>1796</v>
      </c>
      <c r="F1112">
        <v>3</v>
      </c>
      <c r="G1112">
        <v>631.20000000000005</v>
      </c>
      <c r="H1112">
        <v>0.24</v>
      </c>
      <c r="I1112" t="s">
        <v>1807</v>
      </c>
      <c r="J1112">
        <v>1439.136</v>
      </c>
    </row>
    <row r="1113" spans="1:10" x14ac:dyDescent="0.25">
      <c r="A1113" t="s">
        <v>2920</v>
      </c>
      <c r="B1113" s="2">
        <v>45316</v>
      </c>
      <c r="C1113" t="s">
        <v>864</v>
      </c>
      <c r="D1113" t="s">
        <v>1647</v>
      </c>
      <c r="E1113" t="s">
        <v>1772</v>
      </c>
      <c r="F1113">
        <v>1</v>
      </c>
      <c r="G1113">
        <v>937.01</v>
      </c>
      <c r="H1113">
        <v>7.0000000000000007E-2</v>
      </c>
      <c r="I1113" t="s">
        <v>1807</v>
      </c>
      <c r="J1113">
        <v>871.41929999999991</v>
      </c>
    </row>
    <row r="1114" spans="1:10" x14ac:dyDescent="0.25">
      <c r="A1114" t="s">
        <v>2921</v>
      </c>
      <c r="B1114" s="2">
        <v>45316</v>
      </c>
      <c r="C1114" t="s">
        <v>503</v>
      </c>
      <c r="D1114" t="s">
        <v>1677</v>
      </c>
      <c r="E1114" t="s">
        <v>1756</v>
      </c>
      <c r="F1114">
        <v>2</v>
      </c>
      <c r="G1114">
        <v>644</v>
      </c>
      <c r="H1114">
        <v>0.04</v>
      </c>
      <c r="I1114" t="s">
        <v>1809</v>
      </c>
      <c r="J1114">
        <v>1236.48</v>
      </c>
    </row>
    <row r="1115" spans="1:10" x14ac:dyDescent="0.25">
      <c r="A1115" t="s">
        <v>2922</v>
      </c>
      <c r="B1115" s="2">
        <v>45888</v>
      </c>
      <c r="C1115" t="s">
        <v>333</v>
      </c>
      <c r="D1115" t="s">
        <v>1713</v>
      </c>
      <c r="E1115" t="s">
        <v>1756</v>
      </c>
      <c r="F1115">
        <v>3</v>
      </c>
      <c r="G1115">
        <v>629.58000000000004</v>
      </c>
      <c r="H1115">
        <v>0.05</v>
      </c>
      <c r="I1115" t="s">
        <v>1807</v>
      </c>
      <c r="J1115">
        <v>1794.3030000000001</v>
      </c>
    </row>
    <row r="1116" spans="1:10" x14ac:dyDescent="0.25">
      <c r="A1116" t="s">
        <v>2923</v>
      </c>
      <c r="B1116" s="2">
        <v>45791</v>
      </c>
      <c r="C1116" t="s">
        <v>1421</v>
      </c>
      <c r="D1116" t="s">
        <v>1705</v>
      </c>
      <c r="E1116" t="s">
        <v>1744</v>
      </c>
      <c r="F1116">
        <v>2</v>
      </c>
      <c r="G1116">
        <v>121.52</v>
      </c>
      <c r="H1116">
        <v>0.18</v>
      </c>
      <c r="I1116" t="s">
        <v>1812</v>
      </c>
      <c r="J1116">
        <v>199.2928</v>
      </c>
    </row>
    <row r="1117" spans="1:10" x14ac:dyDescent="0.25">
      <c r="A1117" t="s">
        <v>2924</v>
      </c>
      <c r="B1117" s="2">
        <v>45420</v>
      </c>
      <c r="C1117" t="s">
        <v>1235</v>
      </c>
      <c r="D1117" t="s">
        <v>1661</v>
      </c>
      <c r="E1117" t="s">
        <v>1796</v>
      </c>
      <c r="F1117">
        <v>2</v>
      </c>
      <c r="G1117">
        <v>549.83000000000004</v>
      </c>
      <c r="H1117">
        <v>7.0000000000000007E-2</v>
      </c>
      <c r="I1117" t="s">
        <v>1809</v>
      </c>
      <c r="J1117">
        <v>1022.6838</v>
      </c>
    </row>
    <row r="1118" spans="1:10" x14ac:dyDescent="0.25">
      <c r="A1118" t="s">
        <v>2925</v>
      </c>
      <c r="B1118" s="2">
        <v>45219</v>
      </c>
      <c r="C1118" t="s">
        <v>470</v>
      </c>
      <c r="D1118" t="s">
        <v>1557</v>
      </c>
      <c r="E1118" t="s">
        <v>1765</v>
      </c>
      <c r="F1118">
        <v>3</v>
      </c>
      <c r="G1118">
        <v>278.38</v>
      </c>
      <c r="H1118">
        <v>0.03</v>
      </c>
      <c r="I1118" t="s">
        <v>1807</v>
      </c>
      <c r="J1118">
        <v>810.08579999999995</v>
      </c>
    </row>
    <row r="1119" spans="1:10" x14ac:dyDescent="0.25">
      <c r="A1119" t="s">
        <v>2926</v>
      </c>
      <c r="B1119" s="2">
        <v>45510</v>
      </c>
      <c r="C1119" t="s">
        <v>1339</v>
      </c>
      <c r="D1119" t="s">
        <v>1723</v>
      </c>
      <c r="E1119" t="s">
        <v>1749</v>
      </c>
      <c r="F1119">
        <v>4</v>
      </c>
      <c r="G1119">
        <v>723.66</v>
      </c>
      <c r="H1119">
        <v>0.03</v>
      </c>
      <c r="I1119" t="s">
        <v>1809</v>
      </c>
      <c r="J1119">
        <v>2807.8008</v>
      </c>
    </row>
    <row r="1120" spans="1:10" x14ac:dyDescent="0.25">
      <c r="A1120" t="s">
        <v>2927</v>
      </c>
      <c r="B1120" s="2">
        <v>45687</v>
      </c>
      <c r="C1120" t="s">
        <v>663</v>
      </c>
      <c r="D1120" t="s">
        <v>1675</v>
      </c>
      <c r="E1120" t="s">
        <v>1769</v>
      </c>
      <c r="F1120">
        <v>1</v>
      </c>
      <c r="G1120">
        <v>724.74</v>
      </c>
      <c r="H1120">
        <v>0.15</v>
      </c>
      <c r="I1120" t="s">
        <v>1809</v>
      </c>
      <c r="J1120">
        <v>616.029</v>
      </c>
    </row>
    <row r="1121" spans="1:10" x14ac:dyDescent="0.25">
      <c r="A1121" t="s">
        <v>2928</v>
      </c>
      <c r="B1121" s="2">
        <v>45271</v>
      </c>
      <c r="C1121" t="s">
        <v>1389</v>
      </c>
      <c r="D1121" t="s">
        <v>1573</v>
      </c>
      <c r="E1121" t="s">
        <v>1752</v>
      </c>
      <c r="F1121">
        <v>2</v>
      </c>
      <c r="G1121">
        <v>961.84</v>
      </c>
      <c r="H1121">
        <v>0.25</v>
      </c>
      <c r="I1121" t="s">
        <v>1809</v>
      </c>
      <c r="J1121">
        <v>1442.76</v>
      </c>
    </row>
    <row r="1122" spans="1:10" x14ac:dyDescent="0.25">
      <c r="A1122" t="s">
        <v>2929</v>
      </c>
      <c r="B1122" s="2">
        <v>45446</v>
      </c>
      <c r="C1122" t="s">
        <v>89</v>
      </c>
      <c r="D1122" t="s">
        <v>1605</v>
      </c>
      <c r="E1122" t="s">
        <v>1787</v>
      </c>
      <c r="F1122">
        <v>4</v>
      </c>
      <c r="G1122">
        <v>21.12</v>
      </c>
      <c r="H1122">
        <v>0.18</v>
      </c>
      <c r="I1122" t="s">
        <v>1812</v>
      </c>
      <c r="J1122">
        <v>69.273600000000002</v>
      </c>
    </row>
    <row r="1123" spans="1:10" x14ac:dyDescent="0.25">
      <c r="A1123" t="s">
        <v>2930</v>
      </c>
      <c r="B1123" s="2">
        <v>45579</v>
      </c>
      <c r="C1123" t="s">
        <v>995</v>
      </c>
      <c r="D1123" t="s">
        <v>1526</v>
      </c>
      <c r="E1123" t="s">
        <v>1752</v>
      </c>
      <c r="F1123">
        <v>3</v>
      </c>
      <c r="G1123">
        <v>819.93</v>
      </c>
      <c r="H1123">
        <v>0.08</v>
      </c>
      <c r="I1123" t="s">
        <v>1809</v>
      </c>
      <c r="J1123">
        <v>2263.0068000000001</v>
      </c>
    </row>
    <row r="1124" spans="1:10" x14ac:dyDescent="0.25">
      <c r="A1124" t="s">
        <v>2931</v>
      </c>
      <c r="B1124" s="2">
        <v>45725</v>
      </c>
      <c r="C1124" t="s">
        <v>923</v>
      </c>
      <c r="D1124" t="s">
        <v>1615</v>
      </c>
      <c r="E1124" t="s">
        <v>1735</v>
      </c>
      <c r="F1124">
        <v>2</v>
      </c>
      <c r="G1124">
        <v>700.95</v>
      </c>
      <c r="H1124">
        <v>0.18</v>
      </c>
      <c r="I1124" t="s">
        <v>1807</v>
      </c>
      <c r="J1124">
        <v>1149.558</v>
      </c>
    </row>
    <row r="1125" spans="1:10" x14ac:dyDescent="0.25">
      <c r="A1125" t="s">
        <v>2932</v>
      </c>
      <c r="B1125" s="2">
        <v>45910</v>
      </c>
      <c r="C1125" t="s">
        <v>473</v>
      </c>
      <c r="D1125" t="s">
        <v>1565</v>
      </c>
      <c r="E1125" t="s">
        <v>1782</v>
      </c>
      <c r="F1125">
        <v>2</v>
      </c>
      <c r="G1125">
        <v>456.38</v>
      </c>
      <c r="H1125">
        <v>0.12</v>
      </c>
      <c r="I1125" t="s">
        <v>1807</v>
      </c>
      <c r="J1125">
        <v>803.22879999999998</v>
      </c>
    </row>
    <row r="1126" spans="1:10" x14ac:dyDescent="0.25">
      <c r="A1126" t="s">
        <v>2933</v>
      </c>
      <c r="B1126" s="2">
        <v>45447</v>
      </c>
      <c r="C1126" t="s">
        <v>1118</v>
      </c>
      <c r="D1126" t="s">
        <v>1683</v>
      </c>
      <c r="E1126" t="s">
        <v>1782</v>
      </c>
      <c r="F1126">
        <v>3</v>
      </c>
      <c r="G1126">
        <v>291.05</v>
      </c>
      <c r="H1126">
        <v>0.3</v>
      </c>
      <c r="I1126" t="s">
        <v>1807</v>
      </c>
      <c r="J1126">
        <v>611.20500000000004</v>
      </c>
    </row>
    <row r="1127" spans="1:10" x14ac:dyDescent="0.25">
      <c r="A1127" t="s">
        <v>2934</v>
      </c>
      <c r="B1127" s="2">
        <v>45307</v>
      </c>
      <c r="C1127" t="s">
        <v>743</v>
      </c>
      <c r="D1127" t="s">
        <v>1721</v>
      </c>
      <c r="E1127" t="s">
        <v>1784</v>
      </c>
      <c r="F1127">
        <v>2</v>
      </c>
      <c r="G1127">
        <v>463.52</v>
      </c>
      <c r="H1127">
        <v>0.27</v>
      </c>
      <c r="I1127" t="s">
        <v>1809</v>
      </c>
      <c r="J1127">
        <v>676.73919999999998</v>
      </c>
    </row>
    <row r="1128" spans="1:10" x14ac:dyDescent="0.25">
      <c r="A1128" t="s">
        <v>2935</v>
      </c>
      <c r="B1128" s="2">
        <v>45653</v>
      </c>
      <c r="C1128" t="s">
        <v>1171</v>
      </c>
      <c r="D1128" t="s">
        <v>1526</v>
      </c>
      <c r="E1128" t="s">
        <v>1790</v>
      </c>
      <c r="F1128">
        <v>3</v>
      </c>
      <c r="G1128">
        <v>241.64</v>
      </c>
      <c r="H1128">
        <v>0.28999999999999998</v>
      </c>
      <c r="I1128" t="s">
        <v>1809</v>
      </c>
      <c r="J1128">
        <v>514.69319999999993</v>
      </c>
    </row>
    <row r="1129" spans="1:10" x14ac:dyDescent="0.25">
      <c r="A1129" t="s">
        <v>2936</v>
      </c>
      <c r="B1129" s="2">
        <v>45817</v>
      </c>
      <c r="C1129" t="s">
        <v>1470</v>
      </c>
      <c r="D1129" t="s">
        <v>1591</v>
      </c>
      <c r="E1129" t="s">
        <v>1772</v>
      </c>
      <c r="F1129">
        <v>2</v>
      </c>
      <c r="G1129">
        <v>47.86</v>
      </c>
      <c r="H1129">
        <v>0.03</v>
      </c>
      <c r="I1129" t="s">
        <v>1809</v>
      </c>
      <c r="J1129">
        <v>92.848399999999998</v>
      </c>
    </row>
    <row r="1130" spans="1:10" x14ac:dyDescent="0.25">
      <c r="A1130" t="s">
        <v>2937</v>
      </c>
      <c r="B1130" s="2">
        <v>45509</v>
      </c>
      <c r="C1130" t="s">
        <v>1069</v>
      </c>
      <c r="D1130" t="s">
        <v>1715</v>
      </c>
      <c r="E1130" t="s">
        <v>1749</v>
      </c>
      <c r="F1130">
        <v>1</v>
      </c>
      <c r="G1130">
        <v>805.07</v>
      </c>
      <c r="H1130">
        <v>0.06</v>
      </c>
      <c r="I1130" t="s">
        <v>1812</v>
      </c>
      <c r="J1130">
        <v>756.76580000000001</v>
      </c>
    </row>
    <row r="1131" spans="1:10" x14ac:dyDescent="0.25">
      <c r="A1131" t="s">
        <v>2938</v>
      </c>
      <c r="B1131" s="2">
        <v>45753</v>
      </c>
      <c r="C1131" t="s">
        <v>1153</v>
      </c>
      <c r="D1131" t="s">
        <v>1599</v>
      </c>
      <c r="E1131" t="s">
        <v>1740</v>
      </c>
      <c r="F1131">
        <v>3</v>
      </c>
      <c r="G1131">
        <v>848.48</v>
      </c>
      <c r="H1131">
        <v>0</v>
      </c>
      <c r="I1131" t="s">
        <v>1812</v>
      </c>
      <c r="J1131">
        <v>2545.44</v>
      </c>
    </row>
    <row r="1132" spans="1:10" x14ac:dyDescent="0.25">
      <c r="A1132" t="s">
        <v>2939</v>
      </c>
      <c r="B1132" s="2">
        <v>45512</v>
      </c>
      <c r="C1132" t="s">
        <v>776</v>
      </c>
      <c r="D1132" t="s">
        <v>1637</v>
      </c>
      <c r="E1132" t="s">
        <v>1765</v>
      </c>
      <c r="F1132">
        <v>2</v>
      </c>
      <c r="G1132">
        <v>568.95000000000005</v>
      </c>
      <c r="H1132">
        <v>0.22</v>
      </c>
      <c r="I1132" t="s">
        <v>1807</v>
      </c>
      <c r="J1132">
        <v>887.56200000000013</v>
      </c>
    </row>
    <row r="1133" spans="1:10" x14ac:dyDescent="0.25">
      <c r="A1133" t="s">
        <v>2940</v>
      </c>
      <c r="B1133" s="2">
        <v>45764</v>
      </c>
      <c r="C1133" t="s">
        <v>536</v>
      </c>
      <c r="D1133" t="s">
        <v>1637</v>
      </c>
      <c r="E1133" t="s">
        <v>1775</v>
      </c>
      <c r="F1133">
        <v>3</v>
      </c>
      <c r="G1133">
        <v>269.83999999999997</v>
      </c>
      <c r="H1133">
        <v>0.05</v>
      </c>
      <c r="I1133" t="s">
        <v>1809</v>
      </c>
      <c r="J1133">
        <v>769.04399999999998</v>
      </c>
    </row>
    <row r="1134" spans="1:10" x14ac:dyDescent="0.25">
      <c r="A1134" t="s">
        <v>2941</v>
      </c>
      <c r="B1134" s="2">
        <v>45746</v>
      </c>
      <c r="C1134" t="s">
        <v>965</v>
      </c>
      <c r="D1134" t="s">
        <v>1655</v>
      </c>
      <c r="E1134" t="s">
        <v>1780</v>
      </c>
      <c r="F1134">
        <v>4</v>
      </c>
      <c r="G1134">
        <v>267.36</v>
      </c>
      <c r="H1134">
        <v>0.27</v>
      </c>
      <c r="I1134" t="s">
        <v>1809</v>
      </c>
      <c r="J1134">
        <v>780.69119999999998</v>
      </c>
    </row>
    <row r="1135" spans="1:10" x14ac:dyDescent="0.25">
      <c r="A1135" t="s">
        <v>2942</v>
      </c>
      <c r="B1135" s="2">
        <v>45647</v>
      </c>
      <c r="C1135" t="s">
        <v>394</v>
      </c>
      <c r="D1135" t="s">
        <v>1605</v>
      </c>
      <c r="E1135" t="s">
        <v>1740</v>
      </c>
      <c r="F1135">
        <v>1</v>
      </c>
      <c r="G1135">
        <v>438.41</v>
      </c>
      <c r="H1135">
        <v>0.09</v>
      </c>
      <c r="I1135" t="s">
        <v>1807</v>
      </c>
      <c r="J1135">
        <v>398.95310000000012</v>
      </c>
    </row>
    <row r="1136" spans="1:10" x14ac:dyDescent="0.25">
      <c r="A1136" t="s">
        <v>2943</v>
      </c>
      <c r="B1136" s="2">
        <v>45443</v>
      </c>
      <c r="C1136" t="s">
        <v>542</v>
      </c>
      <c r="D1136" t="s">
        <v>1633</v>
      </c>
      <c r="E1136" t="s">
        <v>1793</v>
      </c>
      <c r="F1136">
        <v>2</v>
      </c>
      <c r="G1136">
        <v>86.72</v>
      </c>
      <c r="H1136">
        <v>0.28000000000000003</v>
      </c>
      <c r="I1136" t="s">
        <v>1812</v>
      </c>
      <c r="J1136">
        <v>124.8768</v>
      </c>
    </row>
    <row r="1137" spans="1:10" x14ac:dyDescent="0.25">
      <c r="A1137" t="s">
        <v>2944</v>
      </c>
      <c r="B1137" s="2">
        <v>45722</v>
      </c>
      <c r="C1137" t="s">
        <v>1303</v>
      </c>
      <c r="D1137" t="s">
        <v>1709</v>
      </c>
      <c r="E1137" t="s">
        <v>1759</v>
      </c>
      <c r="F1137">
        <v>4</v>
      </c>
      <c r="G1137">
        <v>630.21</v>
      </c>
      <c r="H1137">
        <v>0.14000000000000001</v>
      </c>
      <c r="I1137" t="s">
        <v>1812</v>
      </c>
      <c r="J1137">
        <v>2167.9223999999999</v>
      </c>
    </row>
    <row r="1138" spans="1:10" x14ac:dyDescent="0.25">
      <c r="A1138" t="s">
        <v>2945</v>
      </c>
      <c r="B1138" s="2">
        <v>45575</v>
      </c>
      <c r="C1138" t="s">
        <v>1112</v>
      </c>
      <c r="D1138" t="s">
        <v>1649</v>
      </c>
      <c r="E1138" t="s">
        <v>1759</v>
      </c>
      <c r="F1138">
        <v>3</v>
      </c>
      <c r="G1138">
        <v>180.84</v>
      </c>
      <c r="H1138">
        <v>0.03</v>
      </c>
      <c r="I1138" t="s">
        <v>1809</v>
      </c>
      <c r="J1138">
        <v>526.24439999999993</v>
      </c>
    </row>
    <row r="1139" spans="1:10" x14ac:dyDescent="0.25">
      <c r="A1139" t="s">
        <v>2946</v>
      </c>
      <c r="B1139" s="2">
        <v>45441</v>
      </c>
      <c r="C1139" t="s">
        <v>27</v>
      </c>
      <c r="D1139" t="s">
        <v>1659</v>
      </c>
      <c r="E1139" t="s">
        <v>1787</v>
      </c>
      <c r="F1139">
        <v>1</v>
      </c>
      <c r="G1139">
        <v>453.41</v>
      </c>
      <c r="H1139">
        <v>0.04</v>
      </c>
      <c r="I1139" t="s">
        <v>1812</v>
      </c>
      <c r="J1139">
        <v>435.27359999999999</v>
      </c>
    </row>
    <row r="1140" spans="1:10" x14ac:dyDescent="0.25">
      <c r="A1140" t="s">
        <v>2947</v>
      </c>
      <c r="B1140" s="2">
        <v>45940</v>
      </c>
      <c r="C1140" t="s">
        <v>103</v>
      </c>
      <c r="D1140" t="s">
        <v>1633</v>
      </c>
      <c r="E1140" t="s">
        <v>1759</v>
      </c>
      <c r="F1140">
        <v>1</v>
      </c>
      <c r="G1140">
        <v>629.09</v>
      </c>
      <c r="H1140">
        <v>0.02</v>
      </c>
      <c r="I1140" t="s">
        <v>1807</v>
      </c>
      <c r="J1140">
        <v>616.50819999999999</v>
      </c>
    </row>
    <row r="1141" spans="1:10" x14ac:dyDescent="0.25">
      <c r="A1141" t="s">
        <v>2948</v>
      </c>
      <c r="B1141" s="2">
        <v>45518</v>
      </c>
      <c r="C1141" t="s">
        <v>97</v>
      </c>
      <c r="D1141" t="s">
        <v>1685</v>
      </c>
      <c r="E1141" t="s">
        <v>1744</v>
      </c>
      <c r="F1141">
        <v>2</v>
      </c>
      <c r="G1141">
        <v>257.45</v>
      </c>
      <c r="H1141">
        <v>0</v>
      </c>
      <c r="I1141" t="s">
        <v>1812</v>
      </c>
      <c r="J1141">
        <v>514.9</v>
      </c>
    </row>
    <row r="1142" spans="1:10" x14ac:dyDescent="0.25">
      <c r="A1142" t="s">
        <v>2949</v>
      </c>
      <c r="B1142" s="2">
        <v>45861</v>
      </c>
      <c r="C1142" t="s">
        <v>586</v>
      </c>
      <c r="D1142" t="s">
        <v>1599</v>
      </c>
      <c r="E1142" t="s">
        <v>1784</v>
      </c>
      <c r="F1142">
        <v>2</v>
      </c>
      <c r="G1142">
        <v>696.61</v>
      </c>
      <c r="H1142">
        <v>0.17</v>
      </c>
      <c r="I1142" t="s">
        <v>1809</v>
      </c>
      <c r="J1142">
        <v>1156.3725999999999</v>
      </c>
    </row>
    <row r="1143" spans="1:10" x14ac:dyDescent="0.25">
      <c r="A1143" t="s">
        <v>2950</v>
      </c>
      <c r="B1143" s="2">
        <v>45416</v>
      </c>
      <c r="C1143" t="s">
        <v>1153</v>
      </c>
      <c r="D1143" t="s">
        <v>1623</v>
      </c>
      <c r="E1143" t="s">
        <v>1762</v>
      </c>
      <c r="F1143">
        <v>2</v>
      </c>
      <c r="G1143">
        <v>143.79</v>
      </c>
      <c r="H1143">
        <v>0.1</v>
      </c>
      <c r="I1143" t="s">
        <v>1809</v>
      </c>
      <c r="J1143">
        <v>258.822</v>
      </c>
    </row>
    <row r="1144" spans="1:10" x14ac:dyDescent="0.25">
      <c r="A1144" t="s">
        <v>2951</v>
      </c>
      <c r="B1144" s="2">
        <v>45608</v>
      </c>
      <c r="C1144" t="s">
        <v>928</v>
      </c>
      <c r="D1144" t="s">
        <v>1697</v>
      </c>
      <c r="E1144" t="s">
        <v>1740</v>
      </c>
      <c r="F1144">
        <v>3</v>
      </c>
      <c r="G1144">
        <v>460.93</v>
      </c>
      <c r="H1144">
        <v>0.19</v>
      </c>
      <c r="I1144" t="s">
        <v>1812</v>
      </c>
      <c r="J1144">
        <v>1120.0599</v>
      </c>
    </row>
    <row r="1145" spans="1:10" x14ac:dyDescent="0.25">
      <c r="A1145" t="s">
        <v>2952</v>
      </c>
      <c r="B1145" s="2">
        <v>45301</v>
      </c>
      <c r="C1145" t="s">
        <v>1516</v>
      </c>
      <c r="D1145" t="s">
        <v>1587</v>
      </c>
      <c r="E1145" t="s">
        <v>1769</v>
      </c>
      <c r="F1145">
        <v>2</v>
      </c>
      <c r="G1145">
        <v>67.55</v>
      </c>
      <c r="H1145">
        <v>0.03</v>
      </c>
      <c r="I1145" t="s">
        <v>1807</v>
      </c>
      <c r="J1145">
        <v>131.047</v>
      </c>
    </row>
    <row r="1146" spans="1:10" x14ac:dyDescent="0.25">
      <c r="A1146" t="s">
        <v>2953</v>
      </c>
      <c r="B1146" s="2">
        <v>45433</v>
      </c>
      <c r="C1146" t="s">
        <v>678</v>
      </c>
      <c r="D1146" t="s">
        <v>1629</v>
      </c>
      <c r="E1146" t="s">
        <v>1740</v>
      </c>
      <c r="F1146">
        <v>3</v>
      </c>
      <c r="G1146">
        <v>803.31</v>
      </c>
      <c r="H1146">
        <v>0.1</v>
      </c>
      <c r="I1146" t="s">
        <v>1809</v>
      </c>
      <c r="J1146">
        <v>2168.9369999999999</v>
      </c>
    </row>
    <row r="1147" spans="1:10" x14ac:dyDescent="0.25">
      <c r="A1147" t="s">
        <v>2954</v>
      </c>
      <c r="B1147" s="2">
        <v>45821</v>
      </c>
      <c r="C1147" t="s">
        <v>1324</v>
      </c>
      <c r="D1147" t="s">
        <v>1563</v>
      </c>
      <c r="E1147" t="s">
        <v>1780</v>
      </c>
      <c r="F1147">
        <v>4</v>
      </c>
      <c r="G1147">
        <v>254.71</v>
      </c>
      <c r="H1147">
        <v>0.2</v>
      </c>
      <c r="I1147" t="s">
        <v>1812</v>
      </c>
      <c r="J1147">
        <v>815.07200000000012</v>
      </c>
    </row>
    <row r="1148" spans="1:10" x14ac:dyDescent="0.25">
      <c r="A1148" t="s">
        <v>2955</v>
      </c>
      <c r="B1148" s="2">
        <v>45508</v>
      </c>
      <c r="C1148" t="s">
        <v>192</v>
      </c>
      <c r="D1148" t="s">
        <v>1631</v>
      </c>
      <c r="E1148" t="s">
        <v>1752</v>
      </c>
      <c r="F1148">
        <v>4</v>
      </c>
      <c r="G1148">
        <v>594.89</v>
      </c>
      <c r="H1148">
        <v>0.3</v>
      </c>
      <c r="I1148" t="s">
        <v>1809</v>
      </c>
      <c r="J1148">
        <v>1665.692</v>
      </c>
    </row>
    <row r="1149" spans="1:10" x14ac:dyDescent="0.25">
      <c r="A1149" t="s">
        <v>2956</v>
      </c>
      <c r="B1149" s="2">
        <v>45854</v>
      </c>
      <c r="C1149" t="s">
        <v>705</v>
      </c>
      <c r="D1149" t="s">
        <v>1713</v>
      </c>
      <c r="E1149" t="s">
        <v>1735</v>
      </c>
      <c r="F1149">
        <v>2</v>
      </c>
      <c r="G1149">
        <v>844.31</v>
      </c>
      <c r="H1149">
        <v>7.0000000000000007E-2</v>
      </c>
      <c r="I1149" t="s">
        <v>1809</v>
      </c>
      <c r="J1149">
        <v>1570.4166</v>
      </c>
    </row>
    <row r="1150" spans="1:10" x14ac:dyDescent="0.25">
      <c r="A1150" t="s">
        <v>2957</v>
      </c>
      <c r="B1150" s="2">
        <v>45569</v>
      </c>
      <c r="C1150" t="s">
        <v>453</v>
      </c>
      <c r="D1150" t="s">
        <v>1561</v>
      </c>
      <c r="E1150" t="s">
        <v>1759</v>
      </c>
      <c r="F1150">
        <v>4</v>
      </c>
      <c r="G1150">
        <v>101.33</v>
      </c>
      <c r="H1150">
        <v>0</v>
      </c>
      <c r="I1150" t="s">
        <v>1807</v>
      </c>
      <c r="J1150">
        <v>405.32</v>
      </c>
    </row>
    <row r="1151" spans="1:10" x14ac:dyDescent="0.25">
      <c r="A1151" t="s">
        <v>2958</v>
      </c>
      <c r="B1151" s="2">
        <v>45824</v>
      </c>
      <c r="C1151" t="s">
        <v>444</v>
      </c>
      <c r="D1151" t="s">
        <v>1583</v>
      </c>
      <c r="E1151" t="s">
        <v>1765</v>
      </c>
      <c r="F1151">
        <v>3</v>
      </c>
      <c r="G1151">
        <v>922.56</v>
      </c>
      <c r="H1151">
        <v>0.18</v>
      </c>
      <c r="I1151" t="s">
        <v>1809</v>
      </c>
      <c r="J1151">
        <v>2269.4976000000001</v>
      </c>
    </row>
    <row r="1152" spans="1:10" x14ac:dyDescent="0.25">
      <c r="A1152" t="s">
        <v>2959</v>
      </c>
      <c r="B1152" s="2">
        <v>45352</v>
      </c>
      <c r="C1152" t="s">
        <v>1324</v>
      </c>
      <c r="D1152" t="s">
        <v>1607</v>
      </c>
      <c r="E1152" t="s">
        <v>1782</v>
      </c>
      <c r="F1152">
        <v>4</v>
      </c>
      <c r="G1152">
        <v>867.19</v>
      </c>
      <c r="H1152">
        <v>7.0000000000000007E-2</v>
      </c>
      <c r="I1152" t="s">
        <v>1812</v>
      </c>
      <c r="J1152">
        <v>3225.9468000000002</v>
      </c>
    </row>
    <row r="1153" spans="1:10" x14ac:dyDescent="0.25">
      <c r="A1153" t="s">
        <v>2960</v>
      </c>
      <c r="B1153" s="2">
        <v>45454</v>
      </c>
      <c r="C1153" t="s">
        <v>36</v>
      </c>
      <c r="D1153" t="s">
        <v>1697</v>
      </c>
      <c r="E1153" t="s">
        <v>1790</v>
      </c>
      <c r="F1153">
        <v>3</v>
      </c>
      <c r="G1153">
        <v>816.87</v>
      </c>
      <c r="H1153">
        <v>0.14000000000000001</v>
      </c>
      <c r="I1153" t="s">
        <v>1809</v>
      </c>
      <c r="J1153">
        <v>2107.5246000000002</v>
      </c>
    </row>
    <row r="1154" spans="1:10" x14ac:dyDescent="0.25">
      <c r="A1154" t="s">
        <v>2961</v>
      </c>
      <c r="B1154" s="2">
        <v>45924</v>
      </c>
      <c r="C1154" t="s">
        <v>1461</v>
      </c>
      <c r="D1154" t="s">
        <v>1661</v>
      </c>
      <c r="E1154" t="s">
        <v>1749</v>
      </c>
      <c r="F1154">
        <v>3</v>
      </c>
      <c r="G1154">
        <v>258.06</v>
      </c>
      <c r="H1154">
        <v>0</v>
      </c>
      <c r="I1154" t="s">
        <v>1809</v>
      </c>
      <c r="J1154">
        <v>774.18000000000006</v>
      </c>
    </row>
    <row r="1155" spans="1:10" x14ac:dyDescent="0.25">
      <c r="A1155" t="s">
        <v>2962</v>
      </c>
      <c r="B1155" s="2">
        <v>45694</v>
      </c>
      <c r="C1155" t="s">
        <v>974</v>
      </c>
      <c r="D1155" t="s">
        <v>1607</v>
      </c>
      <c r="E1155" t="s">
        <v>1782</v>
      </c>
      <c r="F1155">
        <v>2</v>
      </c>
      <c r="G1155">
        <v>574.58000000000004</v>
      </c>
      <c r="H1155">
        <v>0.06</v>
      </c>
      <c r="I1155" t="s">
        <v>1807</v>
      </c>
      <c r="J1155">
        <v>1080.2103999999999</v>
      </c>
    </row>
    <row r="1156" spans="1:10" x14ac:dyDescent="0.25">
      <c r="A1156" t="s">
        <v>2963</v>
      </c>
      <c r="B1156" s="2">
        <v>45587</v>
      </c>
      <c r="C1156" t="s">
        <v>97</v>
      </c>
      <c r="D1156" t="s">
        <v>1697</v>
      </c>
      <c r="E1156" t="s">
        <v>1759</v>
      </c>
      <c r="F1156">
        <v>2</v>
      </c>
      <c r="G1156">
        <v>472.18</v>
      </c>
      <c r="H1156">
        <v>0.27</v>
      </c>
      <c r="I1156" t="s">
        <v>1809</v>
      </c>
      <c r="J1156">
        <v>689.38279999999997</v>
      </c>
    </row>
    <row r="1157" spans="1:10" x14ac:dyDescent="0.25">
      <c r="A1157" t="s">
        <v>2964</v>
      </c>
      <c r="B1157" s="2">
        <v>45556</v>
      </c>
      <c r="C1157" t="s">
        <v>1057</v>
      </c>
      <c r="D1157" t="s">
        <v>1613</v>
      </c>
      <c r="E1157" t="s">
        <v>1756</v>
      </c>
      <c r="F1157">
        <v>2</v>
      </c>
      <c r="G1157">
        <v>20.47</v>
      </c>
      <c r="H1157">
        <v>0.12</v>
      </c>
      <c r="I1157" t="s">
        <v>1812</v>
      </c>
      <c r="J1157">
        <v>36.027200000000001</v>
      </c>
    </row>
    <row r="1158" spans="1:10" x14ac:dyDescent="0.25">
      <c r="A1158" t="s">
        <v>2965</v>
      </c>
      <c r="B1158" s="2">
        <v>45923</v>
      </c>
      <c r="C1158" t="s">
        <v>100</v>
      </c>
      <c r="D1158" t="s">
        <v>1575</v>
      </c>
      <c r="E1158" t="s">
        <v>1762</v>
      </c>
      <c r="F1158">
        <v>3</v>
      </c>
      <c r="G1158">
        <v>235.41</v>
      </c>
      <c r="H1158">
        <v>0.15</v>
      </c>
      <c r="I1158" t="s">
        <v>1809</v>
      </c>
      <c r="J1158">
        <v>600.29549999999995</v>
      </c>
    </row>
    <row r="1159" spans="1:10" x14ac:dyDescent="0.25">
      <c r="A1159" t="s">
        <v>2966</v>
      </c>
      <c r="B1159" s="2">
        <v>45811</v>
      </c>
      <c r="C1159" t="s">
        <v>734</v>
      </c>
      <c r="D1159" t="s">
        <v>1687</v>
      </c>
      <c r="E1159" t="s">
        <v>1762</v>
      </c>
      <c r="F1159">
        <v>3</v>
      </c>
      <c r="G1159">
        <v>744.9</v>
      </c>
      <c r="H1159">
        <v>0.27</v>
      </c>
      <c r="I1159" t="s">
        <v>1809</v>
      </c>
      <c r="J1159">
        <v>1631.3309999999999</v>
      </c>
    </row>
    <row r="1160" spans="1:10" x14ac:dyDescent="0.25">
      <c r="A1160" t="s">
        <v>2967</v>
      </c>
      <c r="B1160" s="2">
        <v>45559</v>
      </c>
      <c r="C1160" t="s">
        <v>178</v>
      </c>
      <c r="D1160" t="s">
        <v>1567</v>
      </c>
      <c r="E1160" t="s">
        <v>1749</v>
      </c>
      <c r="F1160">
        <v>2</v>
      </c>
      <c r="G1160">
        <v>382.2</v>
      </c>
      <c r="H1160">
        <v>0.15</v>
      </c>
      <c r="I1160" t="s">
        <v>1807</v>
      </c>
      <c r="J1160">
        <v>649.74</v>
      </c>
    </row>
    <row r="1161" spans="1:10" x14ac:dyDescent="0.25">
      <c r="A1161" t="s">
        <v>2968</v>
      </c>
      <c r="B1161" s="2">
        <v>45881</v>
      </c>
      <c r="C1161" t="s">
        <v>1075</v>
      </c>
      <c r="D1161" t="s">
        <v>1711</v>
      </c>
      <c r="E1161" t="s">
        <v>1787</v>
      </c>
      <c r="F1161">
        <v>1</v>
      </c>
      <c r="G1161">
        <v>269.25</v>
      </c>
      <c r="H1161">
        <v>0.14000000000000001</v>
      </c>
      <c r="I1161" t="s">
        <v>1809</v>
      </c>
      <c r="J1161">
        <v>231.55500000000001</v>
      </c>
    </row>
    <row r="1162" spans="1:10" x14ac:dyDescent="0.25">
      <c r="A1162" t="s">
        <v>2969</v>
      </c>
      <c r="B1162" s="2">
        <v>45367</v>
      </c>
      <c r="C1162" t="s">
        <v>1129</v>
      </c>
      <c r="D1162" t="s">
        <v>1591</v>
      </c>
      <c r="E1162" t="s">
        <v>1775</v>
      </c>
      <c r="F1162">
        <v>2</v>
      </c>
      <c r="G1162">
        <v>723.75</v>
      </c>
      <c r="H1162">
        <v>0.03</v>
      </c>
      <c r="I1162" t="s">
        <v>1809</v>
      </c>
      <c r="J1162">
        <v>1404.075</v>
      </c>
    </row>
    <row r="1163" spans="1:10" x14ac:dyDescent="0.25">
      <c r="A1163" t="s">
        <v>2970</v>
      </c>
      <c r="B1163" s="2">
        <v>45832</v>
      </c>
      <c r="C1163" t="s">
        <v>885</v>
      </c>
      <c r="D1163" t="s">
        <v>1569</v>
      </c>
      <c r="E1163" t="s">
        <v>1796</v>
      </c>
      <c r="F1163">
        <v>4</v>
      </c>
      <c r="G1163">
        <v>58.92</v>
      </c>
      <c r="H1163">
        <v>0.18</v>
      </c>
      <c r="I1163" t="s">
        <v>1807</v>
      </c>
      <c r="J1163">
        <v>193.2576</v>
      </c>
    </row>
    <row r="1164" spans="1:10" x14ac:dyDescent="0.25">
      <c r="A1164" t="s">
        <v>2971</v>
      </c>
      <c r="B1164" s="2">
        <v>45438</v>
      </c>
      <c r="C1164" t="s">
        <v>613</v>
      </c>
      <c r="D1164" t="s">
        <v>1673</v>
      </c>
      <c r="E1164" t="s">
        <v>1772</v>
      </c>
      <c r="F1164">
        <v>2</v>
      </c>
      <c r="G1164">
        <v>913.08</v>
      </c>
      <c r="H1164">
        <v>0.26</v>
      </c>
      <c r="I1164" t="s">
        <v>1807</v>
      </c>
      <c r="J1164">
        <v>1351.3584000000001</v>
      </c>
    </row>
    <row r="1165" spans="1:10" x14ac:dyDescent="0.25">
      <c r="A1165" t="s">
        <v>2972</v>
      </c>
      <c r="B1165" s="2">
        <v>45691</v>
      </c>
      <c r="C1165" t="s">
        <v>770</v>
      </c>
      <c r="D1165" t="s">
        <v>1693</v>
      </c>
      <c r="E1165" t="s">
        <v>1740</v>
      </c>
      <c r="F1165">
        <v>1</v>
      </c>
      <c r="G1165">
        <v>791.83</v>
      </c>
      <c r="H1165">
        <v>0.28000000000000003</v>
      </c>
      <c r="I1165" t="s">
        <v>1809</v>
      </c>
      <c r="J1165">
        <v>570.11760000000004</v>
      </c>
    </row>
    <row r="1166" spans="1:10" x14ac:dyDescent="0.25">
      <c r="A1166" t="s">
        <v>2973</v>
      </c>
      <c r="B1166" s="2">
        <v>45506</v>
      </c>
      <c r="C1166" t="s">
        <v>1436</v>
      </c>
      <c r="D1166" t="s">
        <v>1534</v>
      </c>
      <c r="E1166" t="s">
        <v>1784</v>
      </c>
      <c r="F1166">
        <v>1</v>
      </c>
      <c r="G1166">
        <v>74.290000000000006</v>
      </c>
      <c r="H1166">
        <v>0.3</v>
      </c>
      <c r="I1166" t="s">
        <v>1812</v>
      </c>
      <c r="J1166">
        <v>52.003</v>
      </c>
    </row>
    <row r="1167" spans="1:10" x14ac:dyDescent="0.25">
      <c r="A1167" t="s">
        <v>2974</v>
      </c>
      <c r="B1167" s="2">
        <v>45251</v>
      </c>
      <c r="C1167" t="s">
        <v>773</v>
      </c>
      <c r="D1167" t="s">
        <v>1601</v>
      </c>
      <c r="E1167" t="s">
        <v>1735</v>
      </c>
      <c r="F1167">
        <v>2</v>
      </c>
      <c r="G1167">
        <v>961.68</v>
      </c>
      <c r="H1167">
        <v>0.27</v>
      </c>
      <c r="I1167" t="s">
        <v>1809</v>
      </c>
      <c r="J1167">
        <v>1404.0527999999999</v>
      </c>
    </row>
    <row r="1168" spans="1:10" x14ac:dyDescent="0.25">
      <c r="A1168" t="s">
        <v>2975</v>
      </c>
      <c r="B1168" s="2">
        <v>45722</v>
      </c>
      <c r="C1168" t="s">
        <v>1501</v>
      </c>
      <c r="D1168" t="s">
        <v>1569</v>
      </c>
      <c r="E1168" t="s">
        <v>1782</v>
      </c>
      <c r="F1168">
        <v>1</v>
      </c>
      <c r="G1168">
        <v>90.72</v>
      </c>
      <c r="H1168">
        <v>0.1</v>
      </c>
      <c r="I1168" t="s">
        <v>1809</v>
      </c>
      <c r="J1168">
        <v>81.647999999999996</v>
      </c>
    </row>
    <row r="1169" spans="1:10" x14ac:dyDescent="0.25">
      <c r="A1169" t="s">
        <v>2976</v>
      </c>
      <c r="B1169" s="2">
        <v>45689</v>
      </c>
      <c r="C1169" t="s">
        <v>221</v>
      </c>
      <c r="D1169" t="s">
        <v>1647</v>
      </c>
      <c r="E1169" t="s">
        <v>1762</v>
      </c>
      <c r="F1169">
        <v>1</v>
      </c>
      <c r="G1169">
        <v>458.69</v>
      </c>
      <c r="H1169">
        <v>0.16</v>
      </c>
      <c r="I1169" t="s">
        <v>1809</v>
      </c>
      <c r="J1169">
        <v>385.2996</v>
      </c>
    </row>
    <row r="1170" spans="1:10" x14ac:dyDescent="0.25">
      <c r="A1170" t="s">
        <v>2977</v>
      </c>
      <c r="B1170" s="2">
        <v>45346</v>
      </c>
      <c r="C1170" t="s">
        <v>737</v>
      </c>
      <c r="D1170" t="s">
        <v>1599</v>
      </c>
      <c r="E1170" t="s">
        <v>1762</v>
      </c>
      <c r="F1170">
        <v>1</v>
      </c>
      <c r="G1170">
        <v>168.29</v>
      </c>
      <c r="H1170">
        <v>0.05</v>
      </c>
      <c r="I1170" t="s">
        <v>1809</v>
      </c>
      <c r="J1170">
        <v>159.87549999999999</v>
      </c>
    </row>
    <row r="1171" spans="1:10" x14ac:dyDescent="0.25">
      <c r="A1171" t="s">
        <v>2978</v>
      </c>
      <c r="B1171" s="2">
        <v>45549</v>
      </c>
      <c r="C1171" t="s">
        <v>681</v>
      </c>
      <c r="D1171" t="s">
        <v>1565</v>
      </c>
      <c r="E1171" t="s">
        <v>1790</v>
      </c>
      <c r="F1171">
        <v>1</v>
      </c>
      <c r="G1171">
        <v>391.77</v>
      </c>
      <c r="H1171">
        <v>0.1</v>
      </c>
      <c r="I1171" t="s">
        <v>1809</v>
      </c>
      <c r="J1171">
        <v>352.59300000000002</v>
      </c>
    </row>
    <row r="1172" spans="1:10" x14ac:dyDescent="0.25">
      <c r="A1172" t="s">
        <v>2979</v>
      </c>
      <c r="B1172" s="2">
        <v>45900</v>
      </c>
      <c r="C1172" t="s">
        <v>1066</v>
      </c>
      <c r="D1172" t="s">
        <v>1555</v>
      </c>
      <c r="E1172" t="s">
        <v>1782</v>
      </c>
      <c r="F1172">
        <v>1</v>
      </c>
      <c r="G1172">
        <v>424.83</v>
      </c>
      <c r="H1172">
        <v>0.05</v>
      </c>
      <c r="I1172" t="s">
        <v>1812</v>
      </c>
      <c r="J1172">
        <v>403.58850000000001</v>
      </c>
    </row>
    <row r="1173" spans="1:10" x14ac:dyDescent="0.25">
      <c r="A1173" t="s">
        <v>2980</v>
      </c>
      <c r="B1173" s="2">
        <v>45308</v>
      </c>
      <c r="C1173" t="s">
        <v>199</v>
      </c>
      <c r="D1173" t="s">
        <v>1553</v>
      </c>
      <c r="E1173" t="s">
        <v>1749</v>
      </c>
      <c r="F1173">
        <v>1</v>
      </c>
      <c r="G1173">
        <v>499.46</v>
      </c>
      <c r="H1173">
        <v>0.1</v>
      </c>
      <c r="I1173" t="s">
        <v>1807</v>
      </c>
      <c r="J1173">
        <v>449.51400000000001</v>
      </c>
    </row>
    <row r="1174" spans="1:10" x14ac:dyDescent="0.25">
      <c r="A1174" t="s">
        <v>2981</v>
      </c>
      <c r="B1174" s="2">
        <v>45336</v>
      </c>
      <c r="C1174" t="s">
        <v>85</v>
      </c>
      <c r="D1174" t="s">
        <v>1729</v>
      </c>
      <c r="E1174" t="s">
        <v>1740</v>
      </c>
      <c r="F1174">
        <v>2</v>
      </c>
      <c r="G1174">
        <v>698.34</v>
      </c>
      <c r="H1174">
        <v>0.15</v>
      </c>
      <c r="I1174" t="s">
        <v>1809</v>
      </c>
      <c r="J1174">
        <v>1187.1780000000001</v>
      </c>
    </row>
    <row r="1175" spans="1:10" x14ac:dyDescent="0.25">
      <c r="A1175" t="s">
        <v>2982</v>
      </c>
      <c r="B1175" s="2">
        <v>45213</v>
      </c>
      <c r="C1175" t="s">
        <v>891</v>
      </c>
      <c r="D1175" t="s">
        <v>1643</v>
      </c>
      <c r="E1175" t="s">
        <v>1787</v>
      </c>
      <c r="F1175">
        <v>2</v>
      </c>
      <c r="G1175">
        <v>805.08</v>
      </c>
      <c r="H1175">
        <v>0.27</v>
      </c>
      <c r="I1175" t="s">
        <v>1809</v>
      </c>
      <c r="J1175">
        <v>1175.4168</v>
      </c>
    </row>
    <row r="1176" spans="1:10" x14ac:dyDescent="0.25">
      <c r="A1176" t="s">
        <v>2983</v>
      </c>
      <c r="B1176" s="2">
        <v>45742</v>
      </c>
      <c r="C1176" t="s">
        <v>1421</v>
      </c>
      <c r="D1176" t="s">
        <v>1683</v>
      </c>
      <c r="E1176" t="s">
        <v>1744</v>
      </c>
      <c r="F1176">
        <v>4</v>
      </c>
      <c r="G1176">
        <v>934.79</v>
      </c>
      <c r="H1176">
        <v>0.08</v>
      </c>
      <c r="I1176" t="s">
        <v>1809</v>
      </c>
      <c r="J1176">
        <v>3440.0272</v>
      </c>
    </row>
    <row r="1177" spans="1:10" x14ac:dyDescent="0.25">
      <c r="A1177" t="s">
        <v>2984</v>
      </c>
      <c r="B1177" s="2">
        <v>45932</v>
      </c>
      <c r="C1177" t="s">
        <v>85</v>
      </c>
      <c r="D1177" t="s">
        <v>1651</v>
      </c>
      <c r="E1177" t="s">
        <v>1740</v>
      </c>
      <c r="F1177">
        <v>2</v>
      </c>
      <c r="G1177">
        <v>424.54</v>
      </c>
      <c r="H1177">
        <v>0.24</v>
      </c>
      <c r="I1177" t="s">
        <v>1809</v>
      </c>
      <c r="J1177">
        <v>645.30080000000009</v>
      </c>
    </row>
    <row r="1178" spans="1:10" x14ac:dyDescent="0.25">
      <c r="A1178" t="s">
        <v>2985</v>
      </c>
      <c r="B1178" s="2">
        <v>45462</v>
      </c>
      <c r="C1178" t="s">
        <v>1018</v>
      </c>
      <c r="D1178" t="s">
        <v>1699</v>
      </c>
      <c r="E1178" t="s">
        <v>1790</v>
      </c>
      <c r="F1178">
        <v>1</v>
      </c>
      <c r="G1178">
        <v>235.44</v>
      </c>
      <c r="H1178">
        <v>0.19</v>
      </c>
      <c r="I1178" t="s">
        <v>1812</v>
      </c>
      <c r="J1178">
        <v>190.7064</v>
      </c>
    </row>
    <row r="1179" spans="1:10" x14ac:dyDescent="0.25">
      <c r="A1179" t="s">
        <v>2986</v>
      </c>
      <c r="B1179" s="2">
        <v>45568</v>
      </c>
      <c r="C1179" t="s">
        <v>856</v>
      </c>
      <c r="D1179" t="s">
        <v>1629</v>
      </c>
      <c r="E1179" t="s">
        <v>1780</v>
      </c>
      <c r="F1179">
        <v>2</v>
      </c>
      <c r="G1179">
        <v>620.71</v>
      </c>
      <c r="H1179">
        <v>0.27</v>
      </c>
      <c r="I1179" t="s">
        <v>1807</v>
      </c>
      <c r="J1179">
        <v>906.23660000000007</v>
      </c>
    </row>
    <row r="1180" spans="1:10" x14ac:dyDescent="0.25">
      <c r="A1180" t="s">
        <v>2987</v>
      </c>
      <c r="B1180" s="2">
        <v>45397</v>
      </c>
      <c r="C1180" t="s">
        <v>397</v>
      </c>
      <c r="D1180" t="s">
        <v>1563</v>
      </c>
      <c r="E1180" t="s">
        <v>1775</v>
      </c>
      <c r="F1180">
        <v>2</v>
      </c>
      <c r="G1180">
        <v>851.77</v>
      </c>
      <c r="H1180">
        <v>0.13</v>
      </c>
      <c r="I1180" t="s">
        <v>1809</v>
      </c>
      <c r="J1180">
        <v>1482.0798</v>
      </c>
    </row>
    <row r="1181" spans="1:10" x14ac:dyDescent="0.25">
      <c r="A1181" t="s">
        <v>2988</v>
      </c>
      <c r="B1181" s="2">
        <v>45569</v>
      </c>
      <c r="C1181" t="s">
        <v>554</v>
      </c>
      <c r="D1181" t="s">
        <v>1621</v>
      </c>
      <c r="E1181" t="s">
        <v>1740</v>
      </c>
      <c r="F1181">
        <v>3</v>
      </c>
      <c r="G1181">
        <v>876.01</v>
      </c>
      <c r="H1181">
        <v>0.2</v>
      </c>
      <c r="I1181" t="s">
        <v>1807</v>
      </c>
      <c r="J1181">
        <v>2102.424</v>
      </c>
    </row>
    <row r="1182" spans="1:10" x14ac:dyDescent="0.25">
      <c r="A1182" t="s">
        <v>2989</v>
      </c>
      <c r="B1182" s="2">
        <v>45353</v>
      </c>
      <c r="C1182" t="s">
        <v>870</v>
      </c>
      <c r="D1182" t="s">
        <v>1585</v>
      </c>
      <c r="E1182" t="s">
        <v>1769</v>
      </c>
      <c r="F1182">
        <v>2</v>
      </c>
      <c r="G1182">
        <v>717.21</v>
      </c>
      <c r="H1182">
        <v>0.15</v>
      </c>
      <c r="I1182" t="s">
        <v>1812</v>
      </c>
      <c r="J1182">
        <v>1219.2570000000001</v>
      </c>
    </row>
    <row r="1183" spans="1:10" x14ac:dyDescent="0.25">
      <c r="A1183" t="s">
        <v>2990</v>
      </c>
      <c r="B1183" s="2">
        <v>45343</v>
      </c>
      <c r="C1183" t="s">
        <v>208</v>
      </c>
      <c r="D1183" t="s">
        <v>1613</v>
      </c>
      <c r="E1183" t="s">
        <v>1765</v>
      </c>
      <c r="F1183">
        <v>2</v>
      </c>
      <c r="G1183">
        <v>871.43</v>
      </c>
      <c r="H1183">
        <v>0.05</v>
      </c>
      <c r="I1183" t="s">
        <v>1807</v>
      </c>
      <c r="J1183">
        <v>1655.7170000000001</v>
      </c>
    </row>
    <row r="1184" spans="1:10" x14ac:dyDescent="0.25">
      <c r="A1184" t="s">
        <v>2991</v>
      </c>
      <c r="B1184" s="2">
        <v>45321</v>
      </c>
      <c r="C1184" t="s">
        <v>1384</v>
      </c>
      <c r="D1184" t="s">
        <v>1603</v>
      </c>
      <c r="E1184" t="s">
        <v>1762</v>
      </c>
      <c r="F1184">
        <v>1</v>
      </c>
      <c r="G1184">
        <v>514.65</v>
      </c>
      <c r="H1184">
        <v>0.18</v>
      </c>
      <c r="I1184" t="s">
        <v>1807</v>
      </c>
      <c r="J1184">
        <v>422.01299999999998</v>
      </c>
    </row>
    <row r="1185" spans="1:10" x14ac:dyDescent="0.25">
      <c r="A1185" t="s">
        <v>2992</v>
      </c>
      <c r="B1185" s="2">
        <v>45650</v>
      </c>
      <c r="C1185" t="s">
        <v>1401</v>
      </c>
      <c r="D1185" t="s">
        <v>1655</v>
      </c>
      <c r="E1185" t="s">
        <v>1787</v>
      </c>
      <c r="F1185">
        <v>3</v>
      </c>
      <c r="G1185">
        <v>198.76</v>
      </c>
      <c r="H1185">
        <v>0.28000000000000003</v>
      </c>
      <c r="I1185" t="s">
        <v>1812</v>
      </c>
      <c r="J1185">
        <v>429.32159999999999</v>
      </c>
    </row>
    <row r="1186" spans="1:10" x14ac:dyDescent="0.25">
      <c r="A1186" t="s">
        <v>2993</v>
      </c>
      <c r="B1186" s="2">
        <v>45811</v>
      </c>
      <c r="C1186" t="s">
        <v>721</v>
      </c>
      <c r="D1186" t="s">
        <v>1657</v>
      </c>
      <c r="E1186" t="s">
        <v>1749</v>
      </c>
      <c r="F1186">
        <v>2</v>
      </c>
      <c r="G1186">
        <v>975.72</v>
      </c>
      <c r="H1186">
        <v>0.16</v>
      </c>
      <c r="I1186" t="s">
        <v>1812</v>
      </c>
      <c r="J1186">
        <v>1639.2095999999999</v>
      </c>
    </row>
    <row r="1187" spans="1:10" x14ac:dyDescent="0.25">
      <c r="A1187" t="s">
        <v>2994</v>
      </c>
      <c r="B1187" s="2">
        <v>45505</v>
      </c>
      <c r="C1187" t="s">
        <v>1290</v>
      </c>
      <c r="D1187" t="s">
        <v>1561</v>
      </c>
      <c r="E1187" t="s">
        <v>1740</v>
      </c>
      <c r="F1187">
        <v>1</v>
      </c>
      <c r="G1187">
        <v>86.03</v>
      </c>
      <c r="H1187">
        <v>0.01</v>
      </c>
      <c r="I1187" t="s">
        <v>1807</v>
      </c>
      <c r="J1187">
        <v>85.169700000000006</v>
      </c>
    </row>
    <row r="1188" spans="1:10" x14ac:dyDescent="0.25">
      <c r="A1188" t="s">
        <v>2995</v>
      </c>
      <c r="B1188" s="2">
        <v>45897</v>
      </c>
      <c r="C1188" t="s">
        <v>310</v>
      </c>
      <c r="D1188" t="s">
        <v>1639</v>
      </c>
      <c r="E1188" t="s">
        <v>1777</v>
      </c>
      <c r="F1188">
        <v>4</v>
      </c>
      <c r="G1188">
        <v>705.12</v>
      </c>
      <c r="H1188">
        <v>0.15</v>
      </c>
      <c r="I1188" t="s">
        <v>1809</v>
      </c>
      <c r="J1188">
        <v>2397.4079999999999</v>
      </c>
    </row>
    <row r="1189" spans="1:10" x14ac:dyDescent="0.25">
      <c r="A1189" t="s">
        <v>2996</v>
      </c>
      <c r="B1189" s="2">
        <v>45602</v>
      </c>
      <c r="C1189" t="s">
        <v>1147</v>
      </c>
      <c r="D1189" t="s">
        <v>1567</v>
      </c>
      <c r="E1189" t="s">
        <v>1777</v>
      </c>
      <c r="F1189">
        <v>3</v>
      </c>
      <c r="G1189">
        <v>99.77</v>
      </c>
      <c r="H1189">
        <v>0.01</v>
      </c>
      <c r="I1189" t="s">
        <v>1809</v>
      </c>
      <c r="J1189">
        <v>296.31689999999998</v>
      </c>
    </row>
    <row r="1190" spans="1:10" x14ac:dyDescent="0.25">
      <c r="A1190" t="s">
        <v>2997</v>
      </c>
      <c r="B1190" s="2">
        <v>45530</v>
      </c>
      <c r="C1190" t="s">
        <v>675</v>
      </c>
      <c r="D1190" t="s">
        <v>1599</v>
      </c>
      <c r="E1190" t="s">
        <v>1769</v>
      </c>
      <c r="F1190">
        <v>2</v>
      </c>
      <c r="G1190">
        <v>166.26</v>
      </c>
      <c r="H1190">
        <v>0.14000000000000001</v>
      </c>
      <c r="I1190" t="s">
        <v>1809</v>
      </c>
      <c r="J1190">
        <v>285.96719999999999</v>
      </c>
    </row>
    <row r="1191" spans="1:10" x14ac:dyDescent="0.25">
      <c r="A1191" t="s">
        <v>2998</v>
      </c>
      <c r="B1191" s="2">
        <v>45729</v>
      </c>
      <c r="C1191" t="s">
        <v>1401</v>
      </c>
      <c r="D1191" t="s">
        <v>1583</v>
      </c>
      <c r="E1191" t="s">
        <v>1756</v>
      </c>
      <c r="F1191">
        <v>1</v>
      </c>
      <c r="G1191">
        <v>429.25</v>
      </c>
      <c r="H1191">
        <v>0.28999999999999998</v>
      </c>
      <c r="I1191" t="s">
        <v>1807</v>
      </c>
      <c r="J1191">
        <v>304.76749999999998</v>
      </c>
    </row>
    <row r="1192" spans="1:10" x14ac:dyDescent="0.25">
      <c r="A1192" t="s">
        <v>2999</v>
      </c>
      <c r="B1192" s="2">
        <v>45468</v>
      </c>
      <c r="C1192" t="s">
        <v>1355</v>
      </c>
      <c r="D1192" t="s">
        <v>1526</v>
      </c>
      <c r="E1192" t="s">
        <v>1769</v>
      </c>
      <c r="F1192">
        <v>2</v>
      </c>
      <c r="G1192">
        <v>540.48</v>
      </c>
      <c r="H1192">
        <v>0.28999999999999998</v>
      </c>
      <c r="I1192" t="s">
        <v>1807</v>
      </c>
      <c r="J1192">
        <v>767.48159999999996</v>
      </c>
    </row>
    <row r="1193" spans="1:10" x14ac:dyDescent="0.25">
      <c r="A1193" t="s">
        <v>3000</v>
      </c>
      <c r="B1193" s="2">
        <v>45936</v>
      </c>
      <c r="C1193" t="s">
        <v>850</v>
      </c>
      <c r="D1193" t="s">
        <v>1649</v>
      </c>
      <c r="E1193" t="s">
        <v>1782</v>
      </c>
      <c r="F1193">
        <v>2</v>
      </c>
      <c r="G1193">
        <v>579.52</v>
      </c>
      <c r="H1193">
        <v>0.01</v>
      </c>
      <c r="I1193" t="s">
        <v>1809</v>
      </c>
      <c r="J1193">
        <v>1147.4495999999999</v>
      </c>
    </row>
    <row r="1194" spans="1:10" x14ac:dyDescent="0.25">
      <c r="A1194" t="s">
        <v>3001</v>
      </c>
      <c r="B1194" s="2">
        <v>45622</v>
      </c>
      <c r="C1194" t="s">
        <v>110</v>
      </c>
      <c r="D1194" t="s">
        <v>1669</v>
      </c>
      <c r="E1194" t="s">
        <v>1790</v>
      </c>
      <c r="F1194">
        <v>4</v>
      </c>
      <c r="G1194">
        <v>477.52</v>
      </c>
      <c r="H1194">
        <v>7.0000000000000007E-2</v>
      </c>
      <c r="I1194" t="s">
        <v>1809</v>
      </c>
      <c r="J1194">
        <v>1776.3743999999999</v>
      </c>
    </row>
    <row r="1195" spans="1:10" x14ac:dyDescent="0.25">
      <c r="A1195" t="s">
        <v>3002</v>
      </c>
      <c r="B1195" s="2">
        <v>45705</v>
      </c>
      <c r="C1195" t="s">
        <v>820</v>
      </c>
      <c r="D1195" t="s">
        <v>1713</v>
      </c>
      <c r="E1195" t="s">
        <v>1759</v>
      </c>
      <c r="F1195">
        <v>3</v>
      </c>
      <c r="G1195">
        <v>242.58</v>
      </c>
      <c r="H1195">
        <v>0.25</v>
      </c>
      <c r="I1195" t="s">
        <v>1807</v>
      </c>
      <c r="J1195">
        <v>545.80500000000006</v>
      </c>
    </row>
    <row r="1196" spans="1:10" x14ac:dyDescent="0.25">
      <c r="A1196" t="s">
        <v>3003</v>
      </c>
      <c r="B1196" s="2">
        <v>45250</v>
      </c>
      <c r="C1196" t="s">
        <v>1135</v>
      </c>
      <c r="D1196" t="s">
        <v>1583</v>
      </c>
      <c r="E1196" t="s">
        <v>1790</v>
      </c>
      <c r="F1196">
        <v>2</v>
      </c>
      <c r="G1196">
        <v>519.29999999999995</v>
      </c>
      <c r="H1196">
        <v>0.09</v>
      </c>
      <c r="I1196" t="s">
        <v>1809</v>
      </c>
      <c r="J1196">
        <v>945.12599999999998</v>
      </c>
    </row>
    <row r="1197" spans="1:10" x14ac:dyDescent="0.25">
      <c r="A1197" t="s">
        <v>3004</v>
      </c>
      <c r="B1197" s="2">
        <v>45684</v>
      </c>
      <c r="C1197" t="s">
        <v>1493</v>
      </c>
      <c r="D1197" t="s">
        <v>1719</v>
      </c>
      <c r="E1197" t="s">
        <v>1775</v>
      </c>
      <c r="F1197">
        <v>3</v>
      </c>
      <c r="G1197">
        <v>845.67</v>
      </c>
      <c r="H1197">
        <v>0.12</v>
      </c>
      <c r="I1197" t="s">
        <v>1812</v>
      </c>
      <c r="J1197">
        <v>2232.5688</v>
      </c>
    </row>
    <row r="1198" spans="1:10" x14ac:dyDescent="0.25">
      <c r="A1198" t="s">
        <v>3005</v>
      </c>
      <c r="B1198" s="2">
        <v>45395</v>
      </c>
      <c r="C1198" t="s">
        <v>953</v>
      </c>
      <c r="D1198" t="s">
        <v>1641</v>
      </c>
      <c r="E1198" t="s">
        <v>1787</v>
      </c>
      <c r="F1198">
        <v>4</v>
      </c>
      <c r="G1198">
        <v>750.26</v>
      </c>
      <c r="H1198">
        <v>0.01</v>
      </c>
      <c r="I1198" t="s">
        <v>1809</v>
      </c>
      <c r="J1198">
        <v>2971.0295999999998</v>
      </c>
    </row>
    <row r="1199" spans="1:10" x14ac:dyDescent="0.25">
      <c r="A1199" t="s">
        <v>3006</v>
      </c>
      <c r="B1199" s="2">
        <v>45382</v>
      </c>
      <c r="C1199" t="s">
        <v>1033</v>
      </c>
      <c r="D1199" t="s">
        <v>1715</v>
      </c>
      <c r="E1199" t="s">
        <v>1777</v>
      </c>
      <c r="F1199">
        <v>4</v>
      </c>
      <c r="G1199">
        <v>294.38</v>
      </c>
      <c r="H1199">
        <v>0.2</v>
      </c>
      <c r="I1199" t="s">
        <v>1807</v>
      </c>
      <c r="J1199">
        <v>942.01600000000008</v>
      </c>
    </row>
    <row r="1200" spans="1:10" x14ac:dyDescent="0.25">
      <c r="A1200" t="s">
        <v>3007</v>
      </c>
      <c r="B1200" s="2">
        <v>45919</v>
      </c>
      <c r="C1200" t="s">
        <v>342</v>
      </c>
      <c r="D1200" t="s">
        <v>1723</v>
      </c>
      <c r="E1200" t="s">
        <v>1744</v>
      </c>
      <c r="F1200">
        <v>3</v>
      </c>
      <c r="G1200">
        <v>583.52</v>
      </c>
      <c r="H1200">
        <v>7.0000000000000007E-2</v>
      </c>
      <c r="I1200" t="s">
        <v>1809</v>
      </c>
      <c r="J1200">
        <v>1628.0208</v>
      </c>
    </row>
    <row r="1201" spans="1:10" x14ac:dyDescent="0.25">
      <c r="A1201" t="s">
        <v>3008</v>
      </c>
      <c r="B1201" s="2">
        <v>45453</v>
      </c>
      <c r="C1201" t="s">
        <v>1433</v>
      </c>
      <c r="D1201" t="s">
        <v>1709</v>
      </c>
      <c r="E1201" t="s">
        <v>1787</v>
      </c>
      <c r="F1201">
        <v>2</v>
      </c>
      <c r="G1201">
        <v>635.22</v>
      </c>
      <c r="H1201">
        <v>0.3</v>
      </c>
      <c r="I1201" t="s">
        <v>1812</v>
      </c>
      <c r="J1201">
        <v>889.30799999999999</v>
      </c>
    </row>
    <row r="1202" spans="1:10" x14ac:dyDescent="0.25">
      <c r="A1202" t="s">
        <v>3009</v>
      </c>
      <c r="B1202" s="2">
        <v>45313</v>
      </c>
      <c r="C1202" t="s">
        <v>1312</v>
      </c>
      <c r="D1202" t="s">
        <v>1663</v>
      </c>
      <c r="E1202" t="s">
        <v>1744</v>
      </c>
      <c r="F1202">
        <v>1</v>
      </c>
      <c r="G1202">
        <v>743.55</v>
      </c>
      <c r="H1202">
        <v>0.11</v>
      </c>
      <c r="I1202" t="s">
        <v>1812</v>
      </c>
      <c r="J1202">
        <v>661.7595</v>
      </c>
    </row>
    <row r="1203" spans="1:10" x14ac:dyDescent="0.25">
      <c r="A1203" t="s">
        <v>3010</v>
      </c>
      <c r="B1203" s="2">
        <v>45377</v>
      </c>
      <c r="C1203" t="s">
        <v>355</v>
      </c>
      <c r="D1203" t="s">
        <v>1619</v>
      </c>
      <c r="E1203" t="s">
        <v>1749</v>
      </c>
      <c r="F1203">
        <v>4</v>
      </c>
      <c r="G1203">
        <v>530.45000000000005</v>
      </c>
      <c r="H1203">
        <v>0.13</v>
      </c>
      <c r="I1203" t="s">
        <v>1807</v>
      </c>
      <c r="J1203">
        <v>1845.9659999999999</v>
      </c>
    </row>
    <row r="1204" spans="1:10" x14ac:dyDescent="0.25">
      <c r="A1204" t="s">
        <v>3011</v>
      </c>
      <c r="B1204" s="2">
        <v>45371</v>
      </c>
      <c r="C1204" t="s">
        <v>835</v>
      </c>
      <c r="D1204" t="s">
        <v>1663</v>
      </c>
      <c r="E1204" t="s">
        <v>1769</v>
      </c>
      <c r="F1204">
        <v>2</v>
      </c>
      <c r="G1204">
        <v>972.4</v>
      </c>
      <c r="H1204">
        <v>0.06</v>
      </c>
      <c r="I1204" t="s">
        <v>1812</v>
      </c>
      <c r="J1204">
        <v>1828.1120000000001</v>
      </c>
    </row>
    <row r="1205" spans="1:10" x14ac:dyDescent="0.25">
      <c r="A1205" t="s">
        <v>3012</v>
      </c>
      <c r="B1205" s="2">
        <v>45797</v>
      </c>
      <c r="C1205" t="s">
        <v>1168</v>
      </c>
      <c r="D1205" t="s">
        <v>1561</v>
      </c>
      <c r="E1205" t="s">
        <v>1793</v>
      </c>
      <c r="F1205">
        <v>3</v>
      </c>
      <c r="G1205">
        <v>197.93</v>
      </c>
      <c r="H1205">
        <v>0</v>
      </c>
      <c r="I1205" t="s">
        <v>1812</v>
      </c>
      <c r="J1205">
        <v>593.79</v>
      </c>
    </row>
    <row r="1206" spans="1:10" x14ac:dyDescent="0.25">
      <c r="A1206" t="s">
        <v>3013</v>
      </c>
      <c r="B1206" s="2">
        <v>45575</v>
      </c>
      <c r="C1206" t="s">
        <v>1063</v>
      </c>
      <c r="D1206" t="s">
        <v>1705</v>
      </c>
      <c r="E1206" t="s">
        <v>1775</v>
      </c>
      <c r="F1206">
        <v>4</v>
      </c>
      <c r="G1206">
        <v>565.51</v>
      </c>
      <c r="H1206">
        <v>0.16</v>
      </c>
      <c r="I1206" t="s">
        <v>1809</v>
      </c>
      <c r="J1206">
        <v>1900.1135999999999</v>
      </c>
    </row>
    <row r="1207" spans="1:10" x14ac:dyDescent="0.25">
      <c r="A1207" t="s">
        <v>3014</v>
      </c>
      <c r="B1207" s="2">
        <v>45566</v>
      </c>
      <c r="C1207" t="s">
        <v>1232</v>
      </c>
      <c r="D1207" t="s">
        <v>1609</v>
      </c>
      <c r="E1207" t="s">
        <v>1752</v>
      </c>
      <c r="F1207">
        <v>4</v>
      </c>
      <c r="G1207">
        <v>983.38</v>
      </c>
      <c r="H1207">
        <v>0.25</v>
      </c>
      <c r="I1207" t="s">
        <v>1812</v>
      </c>
      <c r="J1207">
        <v>2950.14</v>
      </c>
    </row>
    <row r="1208" spans="1:10" x14ac:dyDescent="0.25">
      <c r="A1208" t="s">
        <v>3015</v>
      </c>
      <c r="B1208" s="2">
        <v>45252</v>
      </c>
      <c r="C1208" t="s">
        <v>746</v>
      </c>
      <c r="D1208" t="s">
        <v>1729</v>
      </c>
      <c r="E1208" t="s">
        <v>1769</v>
      </c>
      <c r="F1208">
        <v>1</v>
      </c>
      <c r="G1208">
        <v>955.06</v>
      </c>
      <c r="H1208">
        <v>0.14000000000000001</v>
      </c>
      <c r="I1208" t="s">
        <v>1807</v>
      </c>
      <c r="J1208">
        <v>821.35159999999996</v>
      </c>
    </row>
    <row r="1209" spans="1:10" x14ac:dyDescent="0.25">
      <c r="A1209" t="s">
        <v>3016</v>
      </c>
      <c r="B1209" s="2">
        <v>45693</v>
      </c>
      <c r="C1209" t="s">
        <v>1092</v>
      </c>
      <c r="D1209" t="s">
        <v>1649</v>
      </c>
      <c r="E1209" t="s">
        <v>1784</v>
      </c>
      <c r="F1209">
        <v>3</v>
      </c>
      <c r="G1209">
        <v>597.46</v>
      </c>
      <c r="H1209">
        <v>0.02</v>
      </c>
      <c r="I1209" t="s">
        <v>1809</v>
      </c>
      <c r="J1209">
        <v>1756.5324000000001</v>
      </c>
    </row>
    <row r="1210" spans="1:10" x14ac:dyDescent="0.25">
      <c r="A1210" t="s">
        <v>3017</v>
      </c>
      <c r="B1210" s="2">
        <v>45446</v>
      </c>
      <c r="C1210" t="s">
        <v>989</v>
      </c>
      <c r="D1210" t="s">
        <v>1545</v>
      </c>
      <c r="E1210" t="s">
        <v>1787</v>
      </c>
      <c r="F1210">
        <v>3</v>
      </c>
      <c r="G1210">
        <v>581.09</v>
      </c>
      <c r="H1210">
        <v>0.1</v>
      </c>
      <c r="I1210" t="s">
        <v>1812</v>
      </c>
      <c r="J1210">
        <v>1568.943</v>
      </c>
    </row>
    <row r="1211" spans="1:10" x14ac:dyDescent="0.25">
      <c r="A1211" t="s">
        <v>3018</v>
      </c>
      <c r="B1211" s="2">
        <v>45862</v>
      </c>
      <c r="C1211" t="s">
        <v>202</v>
      </c>
      <c r="D1211" t="s">
        <v>1591</v>
      </c>
      <c r="E1211" t="s">
        <v>1752</v>
      </c>
      <c r="F1211">
        <v>4</v>
      </c>
      <c r="G1211">
        <v>153.94999999999999</v>
      </c>
      <c r="H1211">
        <v>0.11</v>
      </c>
      <c r="I1211" t="s">
        <v>1809</v>
      </c>
      <c r="J1211">
        <v>548.06200000000001</v>
      </c>
    </row>
    <row r="1212" spans="1:10" x14ac:dyDescent="0.25">
      <c r="A1212" t="s">
        <v>3019</v>
      </c>
      <c r="B1212" s="2">
        <v>45530</v>
      </c>
      <c r="C1212" t="s">
        <v>292</v>
      </c>
      <c r="D1212" t="s">
        <v>1603</v>
      </c>
      <c r="E1212" t="s">
        <v>1765</v>
      </c>
      <c r="F1212">
        <v>4</v>
      </c>
      <c r="G1212">
        <v>271.04000000000002</v>
      </c>
      <c r="H1212">
        <v>0.12</v>
      </c>
      <c r="I1212" t="s">
        <v>1812</v>
      </c>
      <c r="J1212">
        <v>954.06080000000009</v>
      </c>
    </row>
    <row r="1213" spans="1:10" x14ac:dyDescent="0.25">
      <c r="A1213" t="s">
        <v>3020</v>
      </c>
      <c r="B1213" s="2">
        <v>45558</v>
      </c>
      <c r="C1213" t="s">
        <v>71</v>
      </c>
      <c r="D1213" t="s">
        <v>1601</v>
      </c>
      <c r="E1213" t="s">
        <v>1759</v>
      </c>
      <c r="F1213">
        <v>4</v>
      </c>
      <c r="G1213">
        <v>328.27</v>
      </c>
      <c r="H1213">
        <v>0.09</v>
      </c>
      <c r="I1213" t="s">
        <v>1809</v>
      </c>
      <c r="J1213">
        <v>1194.9028000000001</v>
      </c>
    </row>
    <row r="1214" spans="1:10" x14ac:dyDescent="0.25">
      <c r="A1214" t="s">
        <v>3021</v>
      </c>
      <c r="B1214" s="2">
        <v>45472</v>
      </c>
      <c r="C1214" t="s">
        <v>1501</v>
      </c>
      <c r="D1214" t="s">
        <v>1565</v>
      </c>
      <c r="E1214" t="s">
        <v>1782</v>
      </c>
      <c r="F1214">
        <v>4</v>
      </c>
      <c r="G1214">
        <v>884.71</v>
      </c>
      <c r="H1214">
        <v>0.09</v>
      </c>
      <c r="I1214" t="s">
        <v>1809</v>
      </c>
      <c r="J1214">
        <v>3220.3444</v>
      </c>
    </row>
    <row r="1215" spans="1:10" x14ac:dyDescent="0.25">
      <c r="A1215" t="s">
        <v>3022</v>
      </c>
      <c r="B1215" s="2">
        <v>45809</v>
      </c>
      <c r="C1215" t="s">
        <v>791</v>
      </c>
      <c r="D1215" t="s">
        <v>1675</v>
      </c>
      <c r="E1215" t="s">
        <v>1752</v>
      </c>
      <c r="F1215">
        <v>1</v>
      </c>
      <c r="G1215">
        <v>41.39</v>
      </c>
      <c r="H1215">
        <v>0.01</v>
      </c>
      <c r="I1215" t="s">
        <v>1807</v>
      </c>
      <c r="J1215">
        <v>40.976100000000002</v>
      </c>
    </row>
    <row r="1216" spans="1:10" x14ac:dyDescent="0.25">
      <c r="A1216" t="s">
        <v>3023</v>
      </c>
      <c r="B1216" s="2">
        <v>45783</v>
      </c>
      <c r="C1216" t="s">
        <v>545</v>
      </c>
      <c r="D1216" t="s">
        <v>1645</v>
      </c>
      <c r="E1216" t="s">
        <v>1769</v>
      </c>
      <c r="F1216">
        <v>4</v>
      </c>
      <c r="G1216">
        <v>64.06</v>
      </c>
      <c r="H1216">
        <v>0.26</v>
      </c>
      <c r="I1216" t="s">
        <v>1807</v>
      </c>
      <c r="J1216">
        <v>189.61760000000001</v>
      </c>
    </row>
    <row r="1217" spans="1:10" x14ac:dyDescent="0.25">
      <c r="A1217" t="s">
        <v>3024</v>
      </c>
      <c r="B1217" s="2">
        <v>45849</v>
      </c>
      <c r="C1217" t="s">
        <v>1075</v>
      </c>
      <c r="D1217" t="s">
        <v>1623</v>
      </c>
      <c r="E1217" t="s">
        <v>1769</v>
      </c>
      <c r="F1217">
        <v>2</v>
      </c>
      <c r="G1217">
        <v>152.25</v>
      </c>
      <c r="H1217">
        <v>0.13</v>
      </c>
      <c r="I1217" t="s">
        <v>1807</v>
      </c>
      <c r="J1217">
        <v>264.91500000000002</v>
      </c>
    </row>
    <row r="1218" spans="1:10" x14ac:dyDescent="0.25">
      <c r="A1218" t="s">
        <v>3025</v>
      </c>
      <c r="B1218" s="2">
        <v>45281</v>
      </c>
      <c r="C1218" t="s">
        <v>351</v>
      </c>
      <c r="D1218" t="s">
        <v>1557</v>
      </c>
      <c r="E1218" t="s">
        <v>1796</v>
      </c>
      <c r="F1218">
        <v>2</v>
      </c>
      <c r="G1218">
        <v>889.04</v>
      </c>
      <c r="H1218">
        <v>0.23</v>
      </c>
      <c r="I1218" t="s">
        <v>1807</v>
      </c>
      <c r="J1218">
        <v>1369.1215999999999</v>
      </c>
    </row>
    <row r="1219" spans="1:10" x14ac:dyDescent="0.25">
      <c r="A1219" t="s">
        <v>3026</v>
      </c>
      <c r="B1219" s="2">
        <v>45322</v>
      </c>
      <c r="C1219" t="s">
        <v>533</v>
      </c>
      <c r="D1219" t="s">
        <v>1605</v>
      </c>
      <c r="E1219" t="s">
        <v>1772</v>
      </c>
      <c r="F1219">
        <v>3</v>
      </c>
      <c r="G1219">
        <v>145.25</v>
      </c>
      <c r="H1219">
        <v>0.24</v>
      </c>
      <c r="I1219" t="s">
        <v>1809</v>
      </c>
      <c r="J1219">
        <v>331.17</v>
      </c>
    </row>
    <row r="1220" spans="1:10" x14ac:dyDescent="0.25">
      <c r="A1220" t="s">
        <v>3027</v>
      </c>
      <c r="B1220" s="2">
        <v>45560</v>
      </c>
      <c r="C1220" t="s">
        <v>208</v>
      </c>
      <c r="D1220" t="s">
        <v>1707</v>
      </c>
      <c r="E1220" t="s">
        <v>1744</v>
      </c>
      <c r="F1220">
        <v>2</v>
      </c>
      <c r="G1220">
        <v>898.45</v>
      </c>
      <c r="H1220">
        <v>0.28999999999999998</v>
      </c>
      <c r="I1220" t="s">
        <v>1812</v>
      </c>
      <c r="J1220">
        <v>1275.799</v>
      </c>
    </row>
    <row r="1221" spans="1:10" x14ac:dyDescent="0.25">
      <c r="A1221" t="s">
        <v>3028</v>
      </c>
      <c r="B1221" s="2">
        <v>45905</v>
      </c>
      <c r="C1221" t="s">
        <v>124</v>
      </c>
      <c r="D1221" t="s">
        <v>1601</v>
      </c>
      <c r="E1221" t="s">
        <v>1784</v>
      </c>
      <c r="F1221">
        <v>4</v>
      </c>
      <c r="G1221">
        <v>642.04999999999995</v>
      </c>
      <c r="H1221">
        <v>0.25</v>
      </c>
      <c r="I1221" t="s">
        <v>1807</v>
      </c>
      <c r="J1221">
        <v>1926.15</v>
      </c>
    </row>
    <row r="1222" spans="1:10" x14ac:dyDescent="0.25">
      <c r="A1222" t="s">
        <v>3029</v>
      </c>
      <c r="B1222" s="2">
        <v>45531</v>
      </c>
      <c r="C1222" t="s">
        <v>977</v>
      </c>
      <c r="D1222" t="s">
        <v>1699</v>
      </c>
      <c r="E1222" t="s">
        <v>1762</v>
      </c>
      <c r="F1222">
        <v>4</v>
      </c>
      <c r="G1222">
        <v>450.83</v>
      </c>
      <c r="H1222">
        <v>0.24</v>
      </c>
      <c r="I1222" t="s">
        <v>1807</v>
      </c>
      <c r="J1222">
        <v>1370.5232000000001</v>
      </c>
    </row>
    <row r="1223" spans="1:10" x14ac:dyDescent="0.25">
      <c r="A1223" t="s">
        <v>3030</v>
      </c>
      <c r="B1223" s="2">
        <v>45216</v>
      </c>
      <c r="C1223" t="s">
        <v>52</v>
      </c>
      <c r="D1223" t="s">
        <v>1635</v>
      </c>
      <c r="E1223" t="s">
        <v>1796</v>
      </c>
      <c r="F1223">
        <v>2</v>
      </c>
      <c r="G1223">
        <v>441.03</v>
      </c>
      <c r="H1223">
        <v>0.23</v>
      </c>
      <c r="I1223" t="s">
        <v>1812</v>
      </c>
      <c r="J1223">
        <v>679.18619999999999</v>
      </c>
    </row>
    <row r="1224" spans="1:10" x14ac:dyDescent="0.25">
      <c r="A1224" t="s">
        <v>3031</v>
      </c>
      <c r="B1224" s="2">
        <v>45384</v>
      </c>
      <c r="C1224" t="s">
        <v>295</v>
      </c>
      <c r="D1224" t="s">
        <v>1581</v>
      </c>
      <c r="E1224" t="s">
        <v>1744</v>
      </c>
      <c r="F1224">
        <v>3</v>
      </c>
      <c r="G1224">
        <v>377.69</v>
      </c>
      <c r="H1224">
        <v>7.0000000000000007E-2</v>
      </c>
      <c r="I1224" t="s">
        <v>1809</v>
      </c>
      <c r="J1224">
        <v>1053.7551000000001</v>
      </c>
    </row>
    <row r="1225" spans="1:10" x14ac:dyDescent="0.25">
      <c r="A1225" t="s">
        <v>3032</v>
      </c>
      <c r="B1225" s="2">
        <v>45416</v>
      </c>
      <c r="C1225" t="s">
        <v>530</v>
      </c>
      <c r="D1225" t="s">
        <v>1551</v>
      </c>
      <c r="E1225" t="s">
        <v>1762</v>
      </c>
      <c r="F1225">
        <v>1</v>
      </c>
      <c r="G1225">
        <v>457.33</v>
      </c>
      <c r="H1225">
        <v>0.27</v>
      </c>
      <c r="I1225" t="s">
        <v>1807</v>
      </c>
      <c r="J1225">
        <v>333.85090000000002</v>
      </c>
    </row>
    <row r="1226" spans="1:10" x14ac:dyDescent="0.25">
      <c r="A1226" t="s">
        <v>3033</v>
      </c>
      <c r="B1226" s="2">
        <v>45880</v>
      </c>
      <c r="C1226" t="s">
        <v>776</v>
      </c>
      <c r="D1226" t="s">
        <v>1683</v>
      </c>
      <c r="E1226" t="s">
        <v>1759</v>
      </c>
      <c r="F1226">
        <v>4</v>
      </c>
      <c r="G1226">
        <v>218.01</v>
      </c>
      <c r="H1226">
        <v>0.06</v>
      </c>
      <c r="I1226" t="s">
        <v>1807</v>
      </c>
      <c r="J1226">
        <v>819.71759999999995</v>
      </c>
    </row>
    <row r="1227" spans="1:10" x14ac:dyDescent="0.25">
      <c r="A1227" t="s">
        <v>3034</v>
      </c>
      <c r="B1227" s="2">
        <v>45933</v>
      </c>
      <c r="C1227" t="s">
        <v>702</v>
      </c>
      <c r="D1227" t="s">
        <v>1715</v>
      </c>
      <c r="E1227" t="s">
        <v>1793</v>
      </c>
      <c r="F1227">
        <v>2</v>
      </c>
      <c r="G1227">
        <v>682.7</v>
      </c>
      <c r="H1227">
        <v>0.13</v>
      </c>
      <c r="I1227" t="s">
        <v>1807</v>
      </c>
      <c r="J1227">
        <v>1187.8979999999999</v>
      </c>
    </row>
    <row r="1228" spans="1:10" x14ac:dyDescent="0.25">
      <c r="A1228" t="s">
        <v>3035</v>
      </c>
      <c r="B1228" s="2">
        <v>45345</v>
      </c>
      <c r="C1228" t="s">
        <v>1007</v>
      </c>
      <c r="D1228" t="s">
        <v>1569</v>
      </c>
      <c r="E1228" t="s">
        <v>1793</v>
      </c>
      <c r="F1228">
        <v>3</v>
      </c>
      <c r="G1228">
        <v>726.97</v>
      </c>
      <c r="H1228">
        <v>0.04</v>
      </c>
      <c r="I1228" t="s">
        <v>1809</v>
      </c>
      <c r="J1228">
        <v>2093.6736000000001</v>
      </c>
    </row>
    <row r="1229" spans="1:10" x14ac:dyDescent="0.25">
      <c r="A1229" t="s">
        <v>3036</v>
      </c>
      <c r="B1229" s="2">
        <v>45681</v>
      </c>
      <c r="C1229" t="s">
        <v>1255</v>
      </c>
      <c r="D1229" t="s">
        <v>1649</v>
      </c>
      <c r="E1229" t="s">
        <v>1769</v>
      </c>
      <c r="F1229">
        <v>2</v>
      </c>
      <c r="G1229">
        <v>107.97</v>
      </c>
      <c r="H1229">
        <v>0.06</v>
      </c>
      <c r="I1229" t="s">
        <v>1807</v>
      </c>
      <c r="J1229">
        <v>202.9836</v>
      </c>
    </row>
    <row r="1230" spans="1:10" x14ac:dyDescent="0.25">
      <c r="A1230" t="s">
        <v>3037</v>
      </c>
      <c r="B1230" s="2">
        <v>45785</v>
      </c>
      <c r="C1230" t="s">
        <v>40</v>
      </c>
      <c r="D1230" t="s">
        <v>1538</v>
      </c>
      <c r="E1230" t="s">
        <v>1782</v>
      </c>
      <c r="F1230">
        <v>1</v>
      </c>
      <c r="G1230">
        <v>38.880000000000003</v>
      </c>
      <c r="H1230">
        <v>0.16</v>
      </c>
      <c r="I1230" t="s">
        <v>1812</v>
      </c>
      <c r="J1230">
        <v>32.659199999999998</v>
      </c>
    </row>
    <row r="1231" spans="1:10" x14ac:dyDescent="0.25">
      <c r="A1231" t="s">
        <v>3038</v>
      </c>
      <c r="B1231" s="2">
        <v>45823</v>
      </c>
      <c r="C1231" t="s">
        <v>281</v>
      </c>
      <c r="D1231" t="s">
        <v>1563</v>
      </c>
      <c r="E1231" t="s">
        <v>1790</v>
      </c>
      <c r="F1231">
        <v>3</v>
      </c>
      <c r="G1231">
        <v>484.39</v>
      </c>
      <c r="H1231">
        <v>0.28999999999999998</v>
      </c>
      <c r="I1231" t="s">
        <v>1812</v>
      </c>
      <c r="J1231">
        <v>1031.7507000000001</v>
      </c>
    </row>
    <row r="1232" spans="1:10" x14ac:dyDescent="0.25">
      <c r="A1232" t="s">
        <v>3039</v>
      </c>
      <c r="B1232" s="2">
        <v>45572</v>
      </c>
      <c r="C1232" t="s">
        <v>82</v>
      </c>
      <c r="D1232" t="s">
        <v>1691</v>
      </c>
      <c r="E1232" t="s">
        <v>1784</v>
      </c>
      <c r="F1232">
        <v>2</v>
      </c>
      <c r="G1232">
        <v>949.3</v>
      </c>
      <c r="H1232">
        <v>0.08</v>
      </c>
      <c r="I1232" t="s">
        <v>1812</v>
      </c>
      <c r="J1232">
        <v>1746.712</v>
      </c>
    </row>
    <row r="1233" spans="1:10" x14ac:dyDescent="0.25">
      <c r="A1233" t="s">
        <v>3040</v>
      </c>
      <c r="B1233" s="2">
        <v>45259</v>
      </c>
      <c r="C1233" t="s">
        <v>1327</v>
      </c>
      <c r="D1233" t="s">
        <v>1673</v>
      </c>
      <c r="E1233" t="s">
        <v>1759</v>
      </c>
      <c r="F1233">
        <v>3</v>
      </c>
      <c r="G1233">
        <v>664.75</v>
      </c>
      <c r="H1233">
        <v>0.12</v>
      </c>
      <c r="I1233" t="s">
        <v>1807</v>
      </c>
      <c r="J1233">
        <v>1754.94</v>
      </c>
    </row>
    <row r="1234" spans="1:10" x14ac:dyDescent="0.25">
      <c r="A1234" t="s">
        <v>3041</v>
      </c>
      <c r="B1234" s="2">
        <v>45740</v>
      </c>
      <c r="C1234" t="s">
        <v>888</v>
      </c>
      <c r="D1234" t="s">
        <v>1671</v>
      </c>
      <c r="E1234" t="s">
        <v>1790</v>
      </c>
      <c r="F1234">
        <v>3</v>
      </c>
      <c r="G1234">
        <v>190.04</v>
      </c>
      <c r="H1234">
        <v>7.0000000000000007E-2</v>
      </c>
      <c r="I1234" t="s">
        <v>1809</v>
      </c>
      <c r="J1234">
        <v>530.21159999999998</v>
      </c>
    </row>
    <row r="1235" spans="1:10" x14ac:dyDescent="0.25">
      <c r="A1235" t="s">
        <v>3042</v>
      </c>
      <c r="B1235" s="2">
        <v>45869</v>
      </c>
      <c r="C1235" t="s">
        <v>873</v>
      </c>
      <c r="D1235" t="s">
        <v>1543</v>
      </c>
      <c r="E1235" t="s">
        <v>1784</v>
      </c>
      <c r="F1235">
        <v>3</v>
      </c>
      <c r="G1235">
        <v>754.02</v>
      </c>
      <c r="H1235">
        <v>0.1</v>
      </c>
      <c r="I1235" t="s">
        <v>1812</v>
      </c>
      <c r="J1235">
        <v>2035.854</v>
      </c>
    </row>
    <row r="1236" spans="1:10" x14ac:dyDescent="0.25">
      <c r="A1236" t="s">
        <v>3043</v>
      </c>
      <c r="B1236" s="2">
        <v>45526</v>
      </c>
      <c r="C1236" t="s">
        <v>1186</v>
      </c>
      <c r="D1236" t="s">
        <v>1599</v>
      </c>
      <c r="E1236" t="s">
        <v>1777</v>
      </c>
      <c r="F1236">
        <v>4</v>
      </c>
      <c r="G1236">
        <v>94.13</v>
      </c>
      <c r="H1236">
        <v>0.04</v>
      </c>
      <c r="I1236" t="s">
        <v>1812</v>
      </c>
      <c r="J1236">
        <v>361.45920000000001</v>
      </c>
    </row>
    <row r="1237" spans="1:10" x14ac:dyDescent="0.25">
      <c r="A1237" t="s">
        <v>3044</v>
      </c>
      <c r="B1237" s="2">
        <v>45489</v>
      </c>
      <c r="C1237" t="s">
        <v>1427</v>
      </c>
      <c r="D1237" t="s">
        <v>1529</v>
      </c>
      <c r="E1237" t="s">
        <v>1784</v>
      </c>
      <c r="F1237">
        <v>3</v>
      </c>
      <c r="G1237">
        <v>402.3</v>
      </c>
      <c r="H1237">
        <v>0.21</v>
      </c>
      <c r="I1237" t="s">
        <v>1809</v>
      </c>
      <c r="J1237">
        <v>953.45100000000014</v>
      </c>
    </row>
    <row r="1238" spans="1:10" x14ac:dyDescent="0.25">
      <c r="A1238" t="s">
        <v>3045</v>
      </c>
      <c r="B1238" s="2">
        <v>45908</v>
      </c>
      <c r="C1238" t="s">
        <v>761</v>
      </c>
      <c r="D1238" t="s">
        <v>1703</v>
      </c>
      <c r="E1238" t="s">
        <v>1762</v>
      </c>
      <c r="F1238">
        <v>1</v>
      </c>
      <c r="G1238">
        <v>729.05</v>
      </c>
      <c r="H1238">
        <v>0.06</v>
      </c>
      <c r="I1238" t="s">
        <v>1812</v>
      </c>
      <c r="J1238">
        <v>685.3069999999999</v>
      </c>
    </row>
    <row r="1239" spans="1:10" x14ac:dyDescent="0.25">
      <c r="A1239" t="s">
        <v>3046</v>
      </c>
      <c r="B1239" s="2">
        <v>45912</v>
      </c>
      <c r="C1239" t="s">
        <v>453</v>
      </c>
      <c r="D1239" t="s">
        <v>1711</v>
      </c>
      <c r="E1239" t="s">
        <v>1780</v>
      </c>
      <c r="F1239">
        <v>1</v>
      </c>
      <c r="G1239">
        <v>822.6</v>
      </c>
      <c r="H1239">
        <v>0.28999999999999998</v>
      </c>
      <c r="I1239" t="s">
        <v>1809</v>
      </c>
      <c r="J1239">
        <v>584.04599999999994</v>
      </c>
    </row>
    <row r="1240" spans="1:10" x14ac:dyDescent="0.25">
      <c r="A1240" t="s">
        <v>3047</v>
      </c>
      <c r="B1240" s="2">
        <v>45771</v>
      </c>
      <c r="C1240" t="s">
        <v>628</v>
      </c>
      <c r="D1240" t="s">
        <v>1697</v>
      </c>
      <c r="E1240" t="s">
        <v>1765</v>
      </c>
      <c r="F1240">
        <v>2</v>
      </c>
      <c r="G1240">
        <v>327.25</v>
      </c>
      <c r="H1240">
        <v>0.19</v>
      </c>
      <c r="I1240" t="s">
        <v>1809</v>
      </c>
      <c r="J1240">
        <v>530.14499999999998</v>
      </c>
    </row>
    <row r="1241" spans="1:10" x14ac:dyDescent="0.25">
      <c r="A1241" t="s">
        <v>3048</v>
      </c>
      <c r="B1241" s="2">
        <v>45619</v>
      </c>
      <c r="C1241" t="s">
        <v>301</v>
      </c>
      <c r="D1241" t="s">
        <v>1671</v>
      </c>
      <c r="E1241" t="s">
        <v>1769</v>
      </c>
      <c r="F1241">
        <v>4</v>
      </c>
      <c r="G1241">
        <v>930.38</v>
      </c>
      <c r="H1241">
        <v>0</v>
      </c>
      <c r="I1241" t="s">
        <v>1812</v>
      </c>
      <c r="J1241">
        <v>3721.52</v>
      </c>
    </row>
    <row r="1242" spans="1:10" x14ac:dyDescent="0.25">
      <c r="A1242" t="s">
        <v>3049</v>
      </c>
      <c r="B1242" s="2">
        <v>45394</v>
      </c>
      <c r="C1242" t="s">
        <v>482</v>
      </c>
      <c r="D1242" t="s">
        <v>1585</v>
      </c>
      <c r="E1242" t="s">
        <v>1756</v>
      </c>
      <c r="F1242">
        <v>2</v>
      </c>
      <c r="G1242">
        <v>437.84</v>
      </c>
      <c r="H1242">
        <v>0.24</v>
      </c>
      <c r="I1242" t="s">
        <v>1807</v>
      </c>
      <c r="J1242">
        <v>665.51679999999999</v>
      </c>
    </row>
    <row r="1243" spans="1:10" x14ac:dyDescent="0.25">
      <c r="A1243" t="s">
        <v>3050</v>
      </c>
      <c r="B1243" s="2">
        <v>45786</v>
      </c>
      <c r="C1243" t="s">
        <v>255</v>
      </c>
      <c r="D1243" t="s">
        <v>1563</v>
      </c>
      <c r="E1243" t="s">
        <v>1787</v>
      </c>
      <c r="F1243">
        <v>2</v>
      </c>
      <c r="G1243">
        <v>126.02</v>
      </c>
      <c r="H1243">
        <v>0.09</v>
      </c>
      <c r="I1243" t="s">
        <v>1812</v>
      </c>
      <c r="J1243">
        <v>229.35640000000001</v>
      </c>
    </row>
    <row r="1244" spans="1:10" x14ac:dyDescent="0.25">
      <c r="A1244" t="s">
        <v>3051</v>
      </c>
      <c r="B1244" s="2">
        <v>45692</v>
      </c>
      <c r="C1244" t="s">
        <v>1339</v>
      </c>
      <c r="D1244" t="s">
        <v>1697</v>
      </c>
      <c r="E1244" t="s">
        <v>1784</v>
      </c>
      <c r="F1244">
        <v>1</v>
      </c>
      <c r="G1244">
        <v>860.84</v>
      </c>
      <c r="H1244">
        <v>7.0000000000000007E-2</v>
      </c>
      <c r="I1244" t="s">
        <v>1809</v>
      </c>
      <c r="J1244">
        <v>800.58119999999997</v>
      </c>
    </row>
    <row r="1245" spans="1:10" x14ac:dyDescent="0.25">
      <c r="A1245" t="s">
        <v>3052</v>
      </c>
      <c r="B1245" s="2">
        <v>45677</v>
      </c>
      <c r="C1245" t="s">
        <v>330</v>
      </c>
      <c r="D1245" t="s">
        <v>1627</v>
      </c>
      <c r="E1245" t="s">
        <v>1780</v>
      </c>
      <c r="F1245">
        <v>1</v>
      </c>
      <c r="G1245">
        <v>161.80000000000001</v>
      </c>
      <c r="H1245">
        <v>0.24</v>
      </c>
      <c r="I1245" t="s">
        <v>1809</v>
      </c>
      <c r="J1245">
        <v>122.968</v>
      </c>
    </row>
    <row r="1246" spans="1:10" x14ac:dyDescent="0.25">
      <c r="A1246" t="s">
        <v>3053</v>
      </c>
      <c r="B1246" s="2">
        <v>45669</v>
      </c>
      <c r="C1246" t="s">
        <v>1189</v>
      </c>
      <c r="D1246" t="s">
        <v>1607</v>
      </c>
      <c r="E1246" t="s">
        <v>1790</v>
      </c>
      <c r="F1246">
        <v>4</v>
      </c>
      <c r="G1246">
        <v>347.82</v>
      </c>
      <c r="H1246">
        <v>0.02</v>
      </c>
      <c r="I1246" t="s">
        <v>1812</v>
      </c>
      <c r="J1246">
        <v>1363.4544000000001</v>
      </c>
    </row>
    <row r="1247" spans="1:10" x14ac:dyDescent="0.25">
      <c r="A1247" t="s">
        <v>3054</v>
      </c>
      <c r="B1247" s="2">
        <v>45299</v>
      </c>
      <c r="C1247" t="s">
        <v>1384</v>
      </c>
      <c r="D1247" t="s">
        <v>1701</v>
      </c>
      <c r="E1247" t="s">
        <v>1787</v>
      </c>
      <c r="F1247">
        <v>3</v>
      </c>
      <c r="G1247">
        <v>416.44</v>
      </c>
      <c r="H1247">
        <v>0.27</v>
      </c>
      <c r="I1247" t="s">
        <v>1807</v>
      </c>
      <c r="J1247">
        <v>912.00359999999989</v>
      </c>
    </row>
    <row r="1248" spans="1:10" x14ac:dyDescent="0.25">
      <c r="A1248" t="s">
        <v>3055</v>
      </c>
      <c r="B1248" s="2">
        <v>45893</v>
      </c>
      <c r="C1248" t="s">
        <v>32</v>
      </c>
      <c r="D1248" t="s">
        <v>1655</v>
      </c>
      <c r="E1248" t="s">
        <v>1735</v>
      </c>
      <c r="F1248">
        <v>1</v>
      </c>
      <c r="G1248">
        <v>147.96</v>
      </c>
      <c r="H1248">
        <v>0.24</v>
      </c>
      <c r="I1248" t="s">
        <v>1812</v>
      </c>
      <c r="J1248">
        <v>112.4496</v>
      </c>
    </row>
    <row r="1249" spans="1:10" x14ac:dyDescent="0.25">
      <c r="A1249" t="s">
        <v>3056</v>
      </c>
      <c r="B1249" s="2">
        <v>45560</v>
      </c>
      <c r="C1249" t="s">
        <v>1361</v>
      </c>
      <c r="D1249" t="s">
        <v>1567</v>
      </c>
      <c r="E1249" t="s">
        <v>1765</v>
      </c>
      <c r="F1249">
        <v>3</v>
      </c>
      <c r="G1249">
        <v>550.26</v>
      </c>
      <c r="H1249">
        <v>0.22</v>
      </c>
      <c r="I1249" t="s">
        <v>1807</v>
      </c>
      <c r="J1249">
        <v>1287.6084000000001</v>
      </c>
    </row>
    <row r="1250" spans="1:10" x14ac:dyDescent="0.25">
      <c r="A1250" t="s">
        <v>3057</v>
      </c>
      <c r="B1250" s="2">
        <v>45267</v>
      </c>
      <c r="C1250" t="s">
        <v>1147</v>
      </c>
      <c r="D1250" t="s">
        <v>1725</v>
      </c>
      <c r="E1250" t="s">
        <v>1762</v>
      </c>
      <c r="F1250">
        <v>4</v>
      </c>
      <c r="G1250">
        <v>938.21</v>
      </c>
      <c r="H1250">
        <v>0.04</v>
      </c>
      <c r="I1250" t="s">
        <v>1809</v>
      </c>
      <c r="J1250">
        <v>3602.7264</v>
      </c>
    </row>
    <row r="1251" spans="1:10" x14ac:dyDescent="0.25">
      <c r="A1251" t="s">
        <v>3058</v>
      </c>
      <c r="B1251" s="2">
        <v>45467</v>
      </c>
      <c r="C1251" t="s">
        <v>453</v>
      </c>
      <c r="D1251" t="s">
        <v>1719</v>
      </c>
      <c r="E1251" t="s">
        <v>1787</v>
      </c>
      <c r="F1251">
        <v>3</v>
      </c>
      <c r="G1251">
        <v>517.98</v>
      </c>
      <c r="H1251">
        <v>0.01</v>
      </c>
      <c r="I1251" t="s">
        <v>1809</v>
      </c>
      <c r="J1251">
        <v>1538.4005999999999</v>
      </c>
    </row>
    <row r="1252" spans="1:10" x14ac:dyDescent="0.25">
      <c r="A1252" t="s">
        <v>3059</v>
      </c>
      <c r="B1252" s="2">
        <v>45847</v>
      </c>
      <c r="C1252" t="s">
        <v>143</v>
      </c>
      <c r="D1252" t="s">
        <v>1540</v>
      </c>
      <c r="E1252" t="s">
        <v>1765</v>
      </c>
      <c r="F1252">
        <v>1</v>
      </c>
      <c r="G1252">
        <v>98.27</v>
      </c>
      <c r="H1252">
        <v>0.16</v>
      </c>
      <c r="I1252" t="s">
        <v>1809</v>
      </c>
      <c r="J1252">
        <v>82.54679999999999</v>
      </c>
    </row>
    <row r="1253" spans="1:10" x14ac:dyDescent="0.25">
      <c r="A1253" t="s">
        <v>3060</v>
      </c>
      <c r="B1253" s="2">
        <v>45480</v>
      </c>
      <c r="C1253" t="s">
        <v>797</v>
      </c>
      <c r="D1253" t="s">
        <v>1627</v>
      </c>
      <c r="E1253" t="s">
        <v>1775</v>
      </c>
      <c r="F1253">
        <v>2</v>
      </c>
      <c r="G1253">
        <v>875.2</v>
      </c>
      <c r="H1253">
        <v>0.19</v>
      </c>
      <c r="I1253" t="s">
        <v>1807</v>
      </c>
      <c r="J1253">
        <v>1417.8240000000001</v>
      </c>
    </row>
    <row r="1254" spans="1:10" x14ac:dyDescent="0.25">
      <c r="A1254" t="s">
        <v>3061</v>
      </c>
      <c r="B1254" s="2">
        <v>45345</v>
      </c>
      <c r="C1254" t="s">
        <v>953</v>
      </c>
      <c r="D1254" t="s">
        <v>1703</v>
      </c>
      <c r="E1254" t="s">
        <v>1735</v>
      </c>
      <c r="F1254">
        <v>1</v>
      </c>
      <c r="G1254">
        <v>227.35</v>
      </c>
      <c r="H1254">
        <v>0.06</v>
      </c>
      <c r="I1254" t="s">
        <v>1812</v>
      </c>
      <c r="J1254">
        <v>213.709</v>
      </c>
    </row>
    <row r="1255" spans="1:10" x14ac:dyDescent="0.25">
      <c r="A1255" t="s">
        <v>3062</v>
      </c>
      <c r="B1255" s="2">
        <v>45235</v>
      </c>
      <c r="C1255" t="s">
        <v>678</v>
      </c>
      <c r="D1255" t="s">
        <v>1679</v>
      </c>
      <c r="E1255" t="s">
        <v>1740</v>
      </c>
      <c r="F1255">
        <v>1</v>
      </c>
      <c r="G1255">
        <v>842.46</v>
      </c>
      <c r="H1255">
        <v>0.05</v>
      </c>
      <c r="I1255" t="s">
        <v>1812</v>
      </c>
      <c r="J1255">
        <v>800.33699999999999</v>
      </c>
    </row>
    <row r="1256" spans="1:10" x14ac:dyDescent="0.25">
      <c r="A1256" t="s">
        <v>3063</v>
      </c>
      <c r="B1256" s="2">
        <v>45543</v>
      </c>
      <c r="C1256" t="s">
        <v>684</v>
      </c>
      <c r="D1256" t="s">
        <v>1603</v>
      </c>
      <c r="E1256" t="s">
        <v>1775</v>
      </c>
      <c r="F1256">
        <v>3</v>
      </c>
      <c r="G1256">
        <v>120.67</v>
      </c>
      <c r="H1256">
        <v>0.08</v>
      </c>
      <c r="I1256" t="s">
        <v>1812</v>
      </c>
      <c r="J1256">
        <v>333.04919999999998</v>
      </c>
    </row>
    <row r="1257" spans="1:10" x14ac:dyDescent="0.25">
      <c r="A1257" t="s">
        <v>3064</v>
      </c>
      <c r="B1257" s="2">
        <v>45402</v>
      </c>
      <c r="C1257" t="s">
        <v>1510</v>
      </c>
      <c r="D1257" t="s">
        <v>1571</v>
      </c>
      <c r="E1257" t="s">
        <v>1749</v>
      </c>
      <c r="F1257">
        <v>4</v>
      </c>
      <c r="G1257">
        <v>176.13</v>
      </c>
      <c r="H1257">
        <v>0.27</v>
      </c>
      <c r="I1257" t="s">
        <v>1809</v>
      </c>
      <c r="J1257">
        <v>514.29959999999994</v>
      </c>
    </row>
    <row r="1258" spans="1:10" x14ac:dyDescent="0.25">
      <c r="A1258" t="s">
        <v>3065</v>
      </c>
      <c r="B1258" s="2">
        <v>45671</v>
      </c>
      <c r="C1258" t="s">
        <v>1376</v>
      </c>
      <c r="D1258" t="s">
        <v>1657</v>
      </c>
      <c r="E1258" t="s">
        <v>1775</v>
      </c>
      <c r="F1258">
        <v>4</v>
      </c>
      <c r="G1258">
        <v>592.67999999999995</v>
      </c>
      <c r="H1258">
        <v>0.03</v>
      </c>
      <c r="I1258" t="s">
        <v>1807</v>
      </c>
      <c r="J1258">
        <v>2299.5983999999999</v>
      </c>
    </row>
    <row r="1259" spans="1:10" x14ac:dyDescent="0.25">
      <c r="A1259" t="s">
        <v>3066</v>
      </c>
      <c r="B1259" s="2">
        <v>45367</v>
      </c>
      <c r="C1259" t="s">
        <v>576</v>
      </c>
      <c r="D1259" t="s">
        <v>1671</v>
      </c>
      <c r="E1259" t="s">
        <v>1752</v>
      </c>
      <c r="F1259">
        <v>4</v>
      </c>
      <c r="G1259">
        <v>662.43</v>
      </c>
      <c r="H1259">
        <v>0.24</v>
      </c>
      <c r="I1259" t="s">
        <v>1809</v>
      </c>
      <c r="J1259">
        <v>2013.7872</v>
      </c>
    </row>
    <row r="1260" spans="1:10" x14ac:dyDescent="0.25">
      <c r="A1260" t="s">
        <v>3067</v>
      </c>
      <c r="B1260" s="2">
        <v>45488</v>
      </c>
      <c r="C1260" t="s">
        <v>436</v>
      </c>
      <c r="D1260" t="s">
        <v>1617</v>
      </c>
      <c r="E1260" t="s">
        <v>1765</v>
      </c>
      <c r="F1260">
        <v>3</v>
      </c>
      <c r="G1260">
        <v>518.35</v>
      </c>
      <c r="H1260">
        <v>0.21</v>
      </c>
      <c r="I1260" t="s">
        <v>1812</v>
      </c>
      <c r="J1260">
        <v>1228.4894999999999</v>
      </c>
    </row>
    <row r="1261" spans="1:10" x14ac:dyDescent="0.25">
      <c r="A1261" t="s">
        <v>3068</v>
      </c>
      <c r="B1261" s="2">
        <v>45509</v>
      </c>
      <c r="C1261" t="s">
        <v>968</v>
      </c>
      <c r="D1261" t="s">
        <v>1653</v>
      </c>
      <c r="E1261" t="s">
        <v>1756</v>
      </c>
      <c r="F1261">
        <v>1</v>
      </c>
      <c r="G1261">
        <v>85.58</v>
      </c>
      <c r="H1261">
        <v>0.1</v>
      </c>
      <c r="I1261" t="s">
        <v>1812</v>
      </c>
      <c r="J1261">
        <v>77.022000000000006</v>
      </c>
    </row>
    <row r="1262" spans="1:10" x14ac:dyDescent="0.25">
      <c r="A1262" t="s">
        <v>3069</v>
      </c>
      <c r="B1262" s="2">
        <v>45323</v>
      </c>
      <c r="C1262" t="s">
        <v>1123</v>
      </c>
      <c r="D1262" t="s">
        <v>1705</v>
      </c>
      <c r="E1262" t="s">
        <v>1740</v>
      </c>
      <c r="F1262">
        <v>4</v>
      </c>
      <c r="G1262">
        <v>800</v>
      </c>
      <c r="H1262">
        <v>0.2</v>
      </c>
      <c r="I1262" t="s">
        <v>1807</v>
      </c>
      <c r="J1262">
        <v>2560</v>
      </c>
    </row>
    <row r="1263" spans="1:10" x14ac:dyDescent="0.25">
      <c r="A1263" t="s">
        <v>3070</v>
      </c>
      <c r="B1263" s="2">
        <v>45889</v>
      </c>
      <c r="C1263" t="s">
        <v>515</v>
      </c>
      <c r="D1263" t="s">
        <v>1651</v>
      </c>
      <c r="E1263" t="s">
        <v>1772</v>
      </c>
      <c r="F1263">
        <v>3</v>
      </c>
      <c r="G1263">
        <v>118.25</v>
      </c>
      <c r="H1263">
        <v>0.26</v>
      </c>
      <c r="I1263" t="s">
        <v>1809</v>
      </c>
      <c r="J1263">
        <v>262.51499999999999</v>
      </c>
    </row>
    <row r="1264" spans="1:10" x14ac:dyDescent="0.25">
      <c r="A1264" t="s">
        <v>3071</v>
      </c>
      <c r="B1264" s="2">
        <v>45253</v>
      </c>
      <c r="C1264" t="s">
        <v>1292</v>
      </c>
      <c r="D1264" t="s">
        <v>1595</v>
      </c>
      <c r="E1264" t="s">
        <v>1784</v>
      </c>
      <c r="F1264">
        <v>1</v>
      </c>
      <c r="G1264">
        <v>223.25</v>
      </c>
      <c r="H1264">
        <v>0.28999999999999998</v>
      </c>
      <c r="I1264" t="s">
        <v>1807</v>
      </c>
      <c r="J1264">
        <v>158.50749999999999</v>
      </c>
    </row>
    <row r="1265" spans="1:10" x14ac:dyDescent="0.25">
      <c r="A1265" t="s">
        <v>3072</v>
      </c>
      <c r="B1265" s="2">
        <v>45530</v>
      </c>
      <c r="C1265" t="s">
        <v>1309</v>
      </c>
      <c r="D1265" t="s">
        <v>1595</v>
      </c>
      <c r="E1265" t="s">
        <v>1752</v>
      </c>
      <c r="F1265">
        <v>3</v>
      </c>
      <c r="G1265">
        <v>918.76</v>
      </c>
      <c r="H1265">
        <v>0.2</v>
      </c>
      <c r="I1265" t="s">
        <v>1809</v>
      </c>
      <c r="J1265">
        <v>2205.0239999999999</v>
      </c>
    </row>
    <row r="1266" spans="1:10" x14ac:dyDescent="0.25">
      <c r="A1266" t="s">
        <v>3073</v>
      </c>
      <c r="B1266" s="2">
        <v>45491</v>
      </c>
      <c r="C1266" t="s">
        <v>882</v>
      </c>
      <c r="D1266" t="s">
        <v>1699</v>
      </c>
      <c r="E1266" t="s">
        <v>1780</v>
      </c>
      <c r="F1266">
        <v>2</v>
      </c>
      <c r="G1266">
        <v>905.26</v>
      </c>
      <c r="H1266">
        <v>0.15</v>
      </c>
      <c r="I1266" t="s">
        <v>1812</v>
      </c>
      <c r="J1266">
        <v>1538.942</v>
      </c>
    </row>
    <row r="1267" spans="1:10" x14ac:dyDescent="0.25">
      <c r="A1267" t="s">
        <v>3074</v>
      </c>
      <c r="B1267" s="2">
        <v>45628</v>
      </c>
      <c r="C1267" t="s">
        <v>974</v>
      </c>
      <c r="D1267" t="s">
        <v>1563</v>
      </c>
      <c r="E1267" t="s">
        <v>1796</v>
      </c>
      <c r="F1267">
        <v>4</v>
      </c>
      <c r="G1267">
        <v>295.39999999999998</v>
      </c>
      <c r="H1267">
        <v>0.23</v>
      </c>
      <c r="I1267" t="s">
        <v>1809</v>
      </c>
      <c r="J1267">
        <v>909.83199999999999</v>
      </c>
    </row>
    <row r="1268" spans="1:10" x14ac:dyDescent="0.25">
      <c r="A1268" t="s">
        <v>3075</v>
      </c>
      <c r="B1268" s="2">
        <v>45861</v>
      </c>
      <c r="C1268" t="s">
        <v>310</v>
      </c>
      <c r="D1268" t="s">
        <v>1719</v>
      </c>
      <c r="E1268" t="s">
        <v>1756</v>
      </c>
      <c r="F1268">
        <v>1</v>
      </c>
      <c r="G1268">
        <v>252.18</v>
      </c>
      <c r="H1268">
        <v>0.23</v>
      </c>
      <c r="I1268" t="s">
        <v>1809</v>
      </c>
      <c r="J1268">
        <v>194.17859999999999</v>
      </c>
    </row>
    <row r="1269" spans="1:10" x14ac:dyDescent="0.25">
      <c r="A1269" t="s">
        <v>3076</v>
      </c>
      <c r="B1269" s="2">
        <v>45878</v>
      </c>
      <c r="C1269" t="s">
        <v>506</v>
      </c>
      <c r="D1269" t="s">
        <v>1725</v>
      </c>
      <c r="E1269" t="s">
        <v>1777</v>
      </c>
      <c r="F1269">
        <v>4</v>
      </c>
      <c r="G1269">
        <v>792.1</v>
      </c>
      <c r="H1269">
        <v>0.19</v>
      </c>
      <c r="I1269" t="s">
        <v>1812</v>
      </c>
      <c r="J1269">
        <v>2566.404</v>
      </c>
    </row>
    <row r="1270" spans="1:10" x14ac:dyDescent="0.25">
      <c r="A1270" t="s">
        <v>3077</v>
      </c>
      <c r="B1270" s="2">
        <v>45426</v>
      </c>
      <c r="C1270" t="s">
        <v>275</v>
      </c>
      <c r="D1270" t="s">
        <v>1707</v>
      </c>
      <c r="E1270" t="s">
        <v>1782</v>
      </c>
      <c r="F1270">
        <v>1</v>
      </c>
      <c r="G1270">
        <v>883.36</v>
      </c>
      <c r="H1270">
        <v>0.11</v>
      </c>
      <c r="I1270" t="s">
        <v>1809</v>
      </c>
      <c r="J1270">
        <v>786.19040000000007</v>
      </c>
    </row>
    <row r="1271" spans="1:10" x14ac:dyDescent="0.25">
      <c r="A1271" t="s">
        <v>3078</v>
      </c>
      <c r="B1271" s="2">
        <v>45231</v>
      </c>
      <c r="C1271" t="s">
        <v>870</v>
      </c>
      <c r="D1271" t="s">
        <v>1669</v>
      </c>
      <c r="E1271" t="s">
        <v>1735</v>
      </c>
      <c r="F1271">
        <v>4</v>
      </c>
      <c r="G1271">
        <v>305.95</v>
      </c>
      <c r="H1271">
        <v>0.08</v>
      </c>
      <c r="I1271" t="s">
        <v>1809</v>
      </c>
      <c r="J1271">
        <v>1125.896</v>
      </c>
    </row>
    <row r="1272" spans="1:10" x14ac:dyDescent="0.25">
      <c r="A1272" t="s">
        <v>3079</v>
      </c>
      <c r="B1272" s="2">
        <v>45609</v>
      </c>
      <c r="C1272" t="s">
        <v>1235</v>
      </c>
      <c r="D1272" t="s">
        <v>1647</v>
      </c>
      <c r="E1272" t="s">
        <v>1762</v>
      </c>
      <c r="F1272">
        <v>3</v>
      </c>
      <c r="G1272">
        <v>742.45</v>
      </c>
      <c r="H1272">
        <v>0.23</v>
      </c>
      <c r="I1272" t="s">
        <v>1812</v>
      </c>
      <c r="J1272">
        <v>1715.0595000000001</v>
      </c>
    </row>
    <row r="1273" spans="1:10" x14ac:dyDescent="0.25">
      <c r="A1273" t="s">
        <v>3080</v>
      </c>
      <c r="B1273" s="2">
        <v>45392</v>
      </c>
      <c r="C1273" t="s">
        <v>1100</v>
      </c>
      <c r="D1273" t="s">
        <v>1581</v>
      </c>
      <c r="E1273" t="s">
        <v>1793</v>
      </c>
      <c r="F1273">
        <v>3</v>
      </c>
      <c r="G1273">
        <v>336.1</v>
      </c>
      <c r="H1273">
        <v>0.12</v>
      </c>
      <c r="I1273" t="s">
        <v>1812</v>
      </c>
      <c r="J1273">
        <v>887.30400000000009</v>
      </c>
    </row>
    <row r="1274" spans="1:10" x14ac:dyDescent="0.25">
      <c r="A1274" t="s">
        <v>3081</v>
      </c>
      <c r="B1274" s="2">
        <v>45876</v>
      </c>
      <c r="C1274" t="s">
        <v>1267</v>
      </c>
      <c r="D1274" t="s">
        <v>1589</v>
      </c>
      <c r="E1274" t="s">
        <v>1762</v>
      </c>
      <c r="F1274">
        <v>3</v>
      </c>
      <c r="G1274">
        <v>310.36</v>
      </c>
      <c r="H1274">
        <v>0.14000000000000001</v>
      </c>
      <c r="I1274" t="s">
        <v>1812</v>
      </c>
      <c r="J1274">
        <v>800.72879999999998</v>
      </c>
    </row>
    <row r="1275" spans="1:10" x14ac:dyDescent="0.25">
      <c r="A1275" t="s">
        <v>3082</v>
      </c>
      <c r="B1275" s="2">
        <v>45772</v>
      </c>
      <c r="C1275" t="s">
        <v>879</v>
      </c>
      <c r="D1275" t="s">
        <v>1727</v>
      </c>
      <c r="E1275" t="s">
        <v>1765</v>
      </c>
      <c r="F1275">
        <v>3</v>
      </c>
      <c r="G1275">
        <v>992.81</v>
      </c>
      <c r="H1275">
        <v>0.04</v>
      </c>
      <c r="I1275" t="s">
        <v>1809</v>
      </c>
      <c r="J1275">
        <v>2859.2928000000002</v>
      </c>
    </row>
    <row r="1276" spans="1:10" x14ac:dyDescent="0.25">
      <c r="A1276" t="s">
        <v>3083</v>
      </c>
      <c r="B1276" s="2">
        <v>45217</v>
      </c>
      <c r="C1276" t="s">
        <v>642</v>
      </c>
      <c r="D1276" t="s">
        <v>1651</v>
      </c>
      <c r="E1276" t="s">
        <v>1775</v>
      </c>
      <c r="F1276">
        <v>3</v>
      </c>
      <c r="G1276">
        <v>257.11</v>
      </c>
      <c r="H1276">
        <v>0.26</v>
      </c>
      <c r="I1276" t="s">
        <v>1812</v>
      </c>
      <c r="J1276">
        <v>570.78420000000006</v>
      </c>
    </row>
    <row r="1277" spans="1:10" x14ac:dyDescent="0.25">
      <c r="A1277" t="s">
        <v>3084</v>
      </c>
      <c r="B1277" s="2">
        <v>45739</v>
      </c>
      <c r="C1277" t="s">
        <v>707</v>
      </c>
      <c r="D1277" t="s">
        <v>1721</v>
      </c>
      <c r="E1277" t="s">
        <v>1777</v>
      </c>
      <c r="F1277">
        <v>4</v>
      </c>
      <c r="G1277">
        <v>816.29</v>
      </c>
      <c r="H1277">
        <v>0.24</v>
      </c>
      <c r="I1277" t="s">
        <v>1809</v>
      </c>
      <c r="J1277">
        <v>2481.5216</v>
      </c>
    </row>
    <row r="1278" spans="1:10" x14ac:dyDescent="0.25">
      <c r="A1278" t="s">
        <v>3085</v>
      </c>
      <c r="B1278" s="2">
        <v>45272</v>
      </c>
      <c r="C1278" t="s">
        <v>417</v>
      </c>
      <c r="D1278" t="s">
        <v>1651</v>
      </c>
      <c r="E1278" t="s">
        <v>1777</v>
      </c>
      <c r="F1278">
        <v>4</v>
      </c>
      <c r="G1278">
        <v>755.82</v>
      </c>
      <c r="H1278">
        <v>0.22</v>
      </c>
      <c r="I1278" t="s">
        <v>1812</v>
      </c>
      <c r="J1278">
        <v>2358.1583999999998</v>
      </c>
    </row>
    <row r="1279" spans="1:10" x14ac:dyDescent="0.25">
      <c r="A1279" t="s">
        <v>3086</v>
      </c>
      <c r="B1279" s="2">
        <v>45524</v>
      </c>
      <c r="C1279" t="s">
        <v>23</v>
      </c>
      <c r="D1279" t="s">
        <v>1526</v>
      </c>
      <c r="E1279" t="s">
        <v>1782</v>
      </c>
      <c r="F1279">
        <v>1</v>
      </c>
      <c r="G1279">
        <v>449.6</v>
      </c>
      <c r="H1279">
        <v>0.01</v>
      </c>
      <c r="I1279" t="s">
        <v>1809</v>
      </c>
      <c r="J1279">
        <v>445.10399999999998</v>
      </c>
    </row>
    <row r="1280" spans="1:10" x14ac:dyDescent="0.25">
      <c r="A1280" t="s">
        <v>3087</v>
      </c>
      <c r="B1280" s="2">
        <v>45481</v>
      </c>
      <c r="C1280" t="s">
        <v>1089</v>
      </c>
      <c r="D1280" t="s">
        <v>1559</v>
      </c>
      <c r="E1280" t="s">
        <v>1735</v>
      </c>
      <c r="F1280">
        <v>2</v>
      </c>
      <c r="G1280">
        <v>779.29</v>
      </c>
      <c r="H1280">
        <v>0.12</v>
      </c>
      <c r="I1280" t="s">
        <v>1812</v>
      </c>
      <c r="J1280">
        <v>1371.5504000000001</v>
      </c>
    </row>
    <row r="1281" spans="1:10" x14ac:dyDescent="0.25">
      <c r="A1281" t="s">
        <v>3088</v>
      </c>
      <c r="B1281" s="2">
        <v>45267</v>
      </c>
      <c r="C1281" t="s">
        <v>1415</v>
      </c>
      <c r="D1281" t="s">
        <v>1685</v>
      </c>
      <c r="E1281" t="s">
        <v>1790</v>
      </c>
      <c r="F1281">
        <v>1</v>
      </c>
      <c r="G1281">
        <v>748.75</v>
      </c>
      <c r="H1281">
        <v>0.1</v>
      </c>
      <c r="I1281" t="s">
        <v>1812</v>
      </c>
      <c r="J1281">
        <v>673.875</v>
      </c>
    </row>
    <row r="1282" spans="1:10" x14ac:dyDescent="0.25">
      <c r="A1282" t="s">
        <v>3089</v>
      </c>
      <c r="B1282" s="2">
        <v>45328</v>
      </c>
      <c r="C1282" t="s">
        <v>592</v>
      </c>
      <c r="D1282" t="s">
        <v>1709</v>
      </c>
      <c r="E1282" t="s">
        <v>1735</v>
      </c>
      <c r="F1282">
        <v>2</v>
      </c>
      <c r="G1282">
        <v>121.67</v>
      </c>
      <c r="H1282">
        <v>0.08</v>
      </c>
      <c r="I1282" t="s">
        <v>1812</v>
      </c>
      <c r="J1282">
        <v>223.87280000000001</v>
      </c>
    </row>
    <row r="1283" spans="1:10" x14ac:dyDescent="0.25">
      <c r="A1283" t="s">
        <v>3090</v>
      </c>
      <c r="B1283" s="2">
        <v>45787</v>
      </c>
      <c r="C1283" t="s">
        <v>1496</v>
      </c>
      <c r="D1283" t="s">
        <v>1629</v>
      </c>
      <c r="E1283" t="s">
        <v>1784</v>
      </c>
      <c r="F1283">
        <v>3</v>
      </c>
      <c r="G1283">
        <v>225.14</v>
      </c>
      <c r="H1283">
        <v>0.15</v>
      </c>
      <c r="I1283" t="s">
        <v>1812</v>
      </c>
      <c r="J1283">
        <v>574.10699999999997</v>
      </c>
    </row>
    <row r="1284" spans="1:10" x14ac:dyDescent="0.25">
      <c r="A1284" t="s">
        <v>3091</v>
      </c>
      <c r="B1284" s="2">
        <v>45876</v>
      </c>
      <c r="C1284" t="s">
        <v>1001</v>
      </c>
      <c r="D1284" t="s">
        <v>1589</v>
      </c>
      <c r="E1284" t="s">
        <v>1796</v>
      </c>
      <c r="F1284">
        <v>1</v>
      </c>
      <c r="G1284">
        <v>654.17999999999995</v>
      </c>
      <c r="H1284">
        <v>0.19</v>
      </c>
      <c r="I1284" t="s">
        <v>1809</v>
      </c>
      <c r="J1284">
        <v>529.88580000000002</v>
      </c>
    </row>
    <row r="1285" spans="1:10" x14ac:dyDescent="0.25">
      <c r="A1285" t="s">
        <v>3092</v>
      </c>
      <c r="B1285" s="2">
        <v>45552</v>
      </c>
      <c r="C1285" t="s">
        <v>215</v>
      </c>
      <c r="D1285" t="s">
        <v>1673</v>
      </c>
      <c r="E1285" t="s">
        <v>1756</v>
      </c>
      <c r="F1285">
        <v>2</v>
      </c>
      <c r="G1285">
        <v>504.98</v>
      </c>
      <c r="H1285">
        <v>0.08</v>
      </c>
      <c r="I1285" t="s">
        <v>1812</v>
      </c>
      <c r="J1285">
        <v>929.16320000000007</v>
      </c>
    </row>
    <row r="1286" spans="1:10" x14ac:dyDescent="0.25">
      <c r="A1286" t="s">
        <v>3093</v>
      </c>
      <c r="B1286" s="2">
        <v>45823</v>
      </c>
      <c r="C1286" t="s">
        <v>1168</v>
      </c>
      <c r="D1286" t="s">
        <v>1639</v>
      </c>
      <c r="E1286" t="s">
        <v>1765</v>
      </c>
      <c r="F1286">
        <v>2</v>
      </c>
      <c r="G1286">
        <v>623.20000000000005</v>
      </c>
      <c r="H1286">
        <v>0.14000000000000001</v>
      </c>
      <c r="I1286" t="s">
        <v>1812</v>
      </c>
      <c r="J1286">
        <v>1071.904</v>
      </c>
    </row>
    <row r="1287" spans="1:10" x14ac:dyDescent="0.25">
      <c r="A1287" t="s">
        <v>3094</v>
      </c>
      <c r="B1287" s="2">
        <v>45622</v>
      </c>
      <c r="C1287" t="s">
        <v>1012</v>
      </c>
      <c r="D1287" t="s">
        <v>1538</v>
      </c>
      <c r="E1287" t="s">
        <v>1787</v>
      </c>
      <c r="F1287">
        <v>2</v>
      </c>
      <c r="G1287">
        <v>530.54</v>
      </c>
      <c r="H1287">
        <v>0.28000000000000003</v>
      </c>
      <c r="I1287" t="s">
        <v>1812</v>
      </c>
      <c r="J1287">
        <v>763.97759999999994</v>
      </c>
    </row>
    <row r="1288" spans="1:10" x14ac:dyDescent="0.25">
      <c r="A1288" t="s">
        <v>3095</v>
      </c>
      <c r="B1288" s="2">
        <v>45810</v>
      </c>
      <c r="C1288" t="s">
        <v>1129</v>
      </c>
      <c r="D1288" t="s">
        <v>1526</v>
      </c>
      <c r="E1288" t="s">
        <v>1787</v>
      </c>
      <c r="F1288">
        <v>3</v>
      </c>
      <c r="G1288">
        <v>279.45</v>
      </c>
      <c r="H1288">
        <v>0.15</v>
      </c>
      <c r="I1288" t="s">
        <v>1812</v>
      </c>
      <c r="J1288">
        <v>712.59749999999985</v>
      </c>
    </row>
    <row r="1289" spans="1:10" x14ac:dyDescent="0.25">
      <c r="A1289" t="s">
        <v>3096</v>
      </c>
      <c r="B1289" s="2">
        <v>45645</v>
      </c>
      <c r="C1289" t="s">
        <v>842</v>
      </c>
      <c r="D1289" t="s">
        <v>1555</v>
      </c>
      <c r="E1289" t="s">
        <v>1765</v>
      </c>
      <c r="F1289">
        <v>3</v>
      </c>
      <c r="G1289">
        <v>906.99</v>
      </c>
      <c r="H1289">
        <v>0.26</v>
      </c>
      <c r="I1289" t="s">
        <v>1812</v>
      </c>
      <c r="J1289">
        <v>2013.5178000000001</v>
      </c>
    </row>
    <row r="1290" spans="1:10" x14ac:dyDescent="0.25">
      <c r="A1290" t="s">
        <v>3097</v>
      </c>
      <c r="B1290" s="2">
        <v>45749</v>
      </c>
      <c r="C1290" t="s">
        <v>255</v>
      </c>
      <c r="D1290" t="s">
        <v>1691</v>
      </c>
      <c r="E1290" t="s">
        <v>1790</v>
      </c>
      <c r="F1290">
        <v>4</v>
      </c>
      <c r="G1290">
        <v>408.76</v>
      </c>
      <c r="H1290">
        <v>0.12</v>
      </c>
      <c r="I1290" t="s">
        <v>1812</v>
      </c>
      <c r="J1290">
        <v>1438.8352</v>
      </c>
    </row>
    <row r="1291" spans="1:10" x14ac:dyDescent="0.25">
      <c r="A1291" t="s">
        <v>3098</v>
      </c>
      <c r="B1291" s="2">
        <v>45537</v>
      </c>
      <c r="C1291" t="s">
        <v>579</v>
      </c>
      <c r="D1291" t="s">
        <v>1603</v>
      </c>
      <c r="E1291" t="s">
        <v>1769</v>
      </c>
      <c r="F1291">
        <v>2</v>
      </c>
      <c r="G1291">
        <v>117.34</v>
      </c>
      <c r="H1291">
        <v>0.09</v>
      </c>
      <c r="I1291" t="s">
        <v>1809</v>
      </c>
      <c r="J1291">
        <v>213.55879999999999</v>
      </c>
    </row>
    <row r="1292" spans="1:10" x14ac:dyDescent="0.25">
      <c r="A1292" t="s">
        <v>3099</v>
      </c>
      <c r="B1292" s="2">
        <v>45376</v>
      </c>
      <c r="C1292" t="s">
        <v>554</v>
      </c>
      <c r="D1292" t="s">
        <v>1713</v>
      </c>
      <c r="E1292" t="s">
        <v>1782</v>
      </c>
      <c r="F1292">
        <v>3</v>
      </c>
      <c r="G1292">
        <v>690.27</v>
      </c>
      <c r="H1292">
        <v>7.0000000000000007E-2</v>
      </c>
      <c r="I1292" t="s">
        <v>1809</v>
      </c>
      <c r="J1292">
        <v>1925.8533</v>
      </c>
    </row>
    <row r="1293" spans="1:10" x14ac:dyDescent="0.25">
      <c r="A1293" t="s">
        <v>3100</v>
      </c>
      <c r="B1293" s="2">
        <v>45709</v>
      </c>
      <c r="C1293" t="s">
        <v>376</v>
      </c>
      <c r="D1293" t="s">
        <v>1587</v>
      </c>
      <c r="E1293" t="s">
        <v>1790</v>
      </c>
      <c r="F1293">
        <v>4</v>
      </c>
      <c r="G1293">
        <v>377.18</v>
      </c>
      <c r="H1293">
        <v>0.24</v>
      </c>
      <c r="I1293" t="s">
        <v>1809</v>
      </c>
      <c r="J1293">
        <v>1146.6271999999999</v>
      </c>
    </row>
    <row r="1294" spans="1:10" x14ac:dyDescent="0.25">
      <c r="A1294" t="s">
        <v>3101</v>
      </c>
      <c r="B1294" s="2">
        <v>45446</v>
      </c>
      <c r="C1294" t="s">
        <v>388</v>
      </c>
      <c r="D1294" t="s">
        <v>1611</v>
      </c>
      <c r="E1294" t="s">
        <v>1735</v>
      </c>
      <c r="F1294">
        <v>1</v>
      </c>
      <c r="G1294">
        <v>70.52</v>
      </c>
      <c r="H1294">
        <v>0.08</v>
      </c>
      <c r="I1294" t="s">
        <v>1812</v>
      </c>
      <c r="J1294">
        <v>64.878399999999999</v>
      </c>
    </row>
    <row r="1295" spans="1:10" x14ac:dyDescent="0.25">
      <c r="A1295" t="s">
        <v>3102</v>
      </c>
      <c r="B1295" s="2">
        <v>45330</v>
      </c>
      <c r="C1295" t="s">
        <v>867</v>
      </c>
      <c r="D1295" t="s">
        <v>1607</v>
      </c>
      <c r="E1295" t="s">
        <v>1769</v>
      </c>
      <c r="F1295">
        <v>1</v>
      </c>
      <c r="G1295">
        <v>40.25</v>
      </c>
      <c r="H1295">
        <v>0.1</v>
      </c>
      <c r="I1295" t="s">
        <v>1809</v>
      </c>
      <c r="J1295">
        <v>36.225000000000001</v>
      </c>
    </row>
    <row r="1296" spans="1:10" x14ac:dyDescent="0.25">
      <c r="A1296" t="s">
        <v>3103</v>
      </c>
      <c r="B1296" s="2">
        <v>45388</v>
      </c>
      <c r="C1296" t="s">
        <v>740</v>
      </c>
      <c r="D1296" t="s">
        <v>1709</v>
      </c>
      <c r="E1296" t="s">
        <v>1775</v>
      </c>
      <c r="F1296">
        <v>3</v>
      </c>
      <c r="G1296">
        <v>539.44000000000005</v>
      </c>
      <c r="H1296">
        <v>0.05</v>
      </c>
      <c r="I1296" t="s">
        <v>1812</v>
      </c>
      <c r="J1296">
        <v>1537.404</v>
      </c>
    </row>
    <row r="1297" spans="1:10" x14ac:dyDescent="0.25">
      <c r="A1297" t="s">
        <v>3104</v>
      </c>
      <c r="B1297" s="2">
        <v>45313</v>
      </c>
      <c r="C1297" t="s">
        <v>785</v>
      </c>
      <c r="D1297" t="s">
        <v>1651</v>
      </c>
      <c r="E1297" t="s">
        <v>1752</v>
      </c>
      <c r="F1297">
        <v>3</v>
      </c>
      <c r="G1297">
        <v>543.49</v>
      </c>
      <c r="H1297">
        <v>0.05</v>
      </c>
      <c r="I1297" t="s">
        <v>1809</v>
      </c>
      <c r="J1297">
        <v>1548.9465</v>
      </c>
    </row>
    <row r="1298" spans="1:10" x14ac:dyDescent="0.25">
      <c r="A1298" t="s">
        <v>3105</v>
      </c>
      <c r="B1298" s="2">
        <v>45221</v>
      </c>
      <c r="C1298" t="s">
        <v>1010</v>
      </c>
      <c r="D1298" t="s">
        <v>1543</v>
      </c>
      <c r="E1298" t="s">
        <v>1759</v>
      </c>
      <c r="F1298">
        <v>4</v>
      </c>
      <c r="G1298">
        <v>547.21</v>
      </c>
      <c r="H1298">
        <v>0.1</v>
      </c>
      <c r="I1298" t="s">
        <v>1812</v>
      </c>
      <c r="J1298">
        <v>1969.9559999999999</v>
      </c>
    </row>
    <row r="1299" spans="1:10" x14ac:dyDescent="0.25">
      <c r="A1299" t="s">
        <v>3106</v>
      </c>
      <c r="B1299" s="2">
        <v>45619</v>
      </c>
      <c r="C1299" t="s">
        <v>767</v>
      </c>
      <c r="D1299" t="s">
        <v>1661</v>
      </c>
      <c r="E1299" t="s">
        <v>1740</v>
      </c>
      <c r="F1299">
        <v>2</v>
      </c>
      <c r="G1299">
        <v>892.46</v>
      </c>
      <c r="H1299">
        <v>7.0000000000000007E-2</v>
      </c>
      <c r="I1299" t="s">
        <v>1809</v>
      </c>
      <c r="J1299">
        <v>1659.9756</v>
      </c>
    </row>
    <row r="1300" spans="1:10" x14ac:dyDescent="0.25">
      <c r="A1300" t="s">
        <v>3107</v>
      </c>
      <c r="B1300" s="2">
        <v>45286</v>
      </c>
      <c r="C1300" t="s">
        <v>1195</v>
      </c>
      <c r="D1300" t="s">
        <v>1583</v>
      </c>
      <c r="E1300" t="s">
        <v>1765</v>
      </c>
      <c r="F1300">
        <v>2</v>
      </c>
      <c r="G1300">
        <v>853.41</v>
      </c>
      <c r="H1300">
        <v>0.25</v>
      </c>
      <c r="I1300" t="s">
        <v>1807</v>
      </c>
      <c r="J1300">
        <v>1280.115</v>
      </c>
    </row>
    <row r="1301" spans="1:10" x14ac:dyDescent="0.25">
      <c r="A1301" t="s">
        <v>3108</v>
      </c>
      <c r="B1301" s="2">
        <v>45451</v>
      </c>
      <c r="C1301" t="s">
        <v>382</v>
      </c>
      <c r="D1301" t="s">
        <v>1695</v>
      </c>
      <c r="E1301" t="s">
        <v>1762</v>
      </c>
      <c r="F1301">
        <v>1</v>
      </c>
      <c r="G1301">
        <v>162.13999999999999</v>
      </c>
      <c r="H1301">
        <v>7.0000000000000007E-2</v>
      </c>
      <c r="I1301" t="s">
        <v>1809</v>
      </c>
      <c r="J1301">
        <v>150.7902</v>
      </c>
    </row>
    <row r="1302" spans="1:10" x14ac:dyDescent="0.25">
      <c r="A1302" t="s">
        <v>3109</v>
      </c>
      <c r="B1302" s="2">
        <v>45478</v>
      </c>
      <c r="C1302" t="s">
        <v>491</v>
      </c>
      <c r="D1302" t="s">
        <v>1723</v>
      </c>
      <c r="E1302" t="s">
        <v>1787</v>
      </c>
      <c r="F1302">
        <v>1</v>
      </c>
      <c r="G1302">
        <v>893.14</v>
      </c>
      <c r="H1302">
        <v>0.09</v>
      </c>
      <c r="I1302" t="s">
        <v>1807</v>
      </c>
      <c r="J1302">
        <v>812.75739999999996</v>
      </c>
    </row>
    <row r="1303" spans="1:10" x14ac:dyDescent="0.25">
      <c r="A1303" t="s">
        <v>3110</v>
      </c>
      <c r="B1303" s="2">
        <v>45528</v>
      </c>
      <c r="C1303" t="s">
        <v>361</v>
      </c>
      <c r="D1303" t="s">
        <v>1599</v>
      </c>
      <c r="E1303" t="s">
        <v>1765</v>
      </c>
      <c r="F1303">
        <v>4</v>
      </c>
      <c r="G1303">
        <v>349.07</v>
      </c>
      <c r="H1303">
        <v>0.28000000000000003</v>
      </c>
      <c r="I1303" t="s">
        <v>1807</v>
      </c>
      <c r="J1303">
        <v>1005.3216</v>
      </c>
    </row>
    <row r="1304" spans="1:10" x14ac:dyDescent="0.25">
      <c r="A1304" t="s">
        <v>3111</v>
      </c>
      <c r="B1304" s="2">
        <v>45418</v>
      </c>
      <c r="C1304" t="s">
        <v>891</v>
      </c>
      <c r="D1304" t="s">
        <v>1693</v>
      </c>
      <c r="E1304" t="s">
        <v>1780</v>
      </c>
      <c r="F1304">
        <v>1</v>
      </c>
      <c r="G1304">
        <v>747.9</v>
      </c>
      <c r="H1304">
        <v>0.21</v>
      </c>
      <c r="I1304" t="s">
        <v>1812</v>
      </c>
      <c r="J1304">
        <v>590.84100000000001</v>
      </c>
    </row>
    <row r="1305" spans="1:10" x14ac:dyDescent="0.25">
      <c r="A1305" t="s">
        <v>3112</v>
      </c>
      <c r="B1305" s="2">
        <v>45478</v>
      </c>
      <c r="C1305" t="s">
        <v>127</v>
      </c>
      <c r="D1305" t="s">
        <v>1693</v>
      </c>
      <c r="E1305" t="s">
        <v>1759</v>
      </c>
      <c r="F1305">
        <v>3</v>
      </c>
      <c r="G1305">
        <v>438.92</v>
      </c>
      <c r="H1305">
        <v>0.21</v>
      </c>
      <c r="I1305" t="s">
        <v>1807</v>
      </c>
      <c r="J1305">
        <v>1040.2403999999999</v>
      </c>
    </row>
    <row r="1306" spans="1:10" x14ac:dyDescent="0.25">
      <c r="A1306" t="s">
        <v>3113</v>
      </c>
      <c r="B1306" s="2">
        <v>45232</v>
      </c>
      <c r="C1306" t="s">
        <v>420</v>
      </c>
      <c r="D1306" t="s">
        <v>1685</v>
      </c>
      <c r="E1306" t="s">
        <v>1752</v>
      </c>
      <c r="F1306">
        <v>4</v>
      </c>
      <c r="G1306">
        <v>665.38</v>
      </c>
      <c r="H1306">
        <v>0.18</v>
      </c>
      <c r="I1306" t="s">
        <v>1807</v>
      </c>
      <c r="J1306">
        <v>2182.4463999999998</v>
      </c>
    </row>
    <row r="1307" spans="1:10" x14ac:dyDescent="0.25">
      <c r="A1307" t="s">
        <v>3114</v>
      </c>
      <c r="B1307" s="2">
        <v>45616</v>
      </c>
      <c r="C1307" t="s">
        <v>23</v>
      </c>
      <c r="D1307" t="s">
        <v>1651</v>
      </c>
      <c r="E1307" t="s">
        <v>1793</v>
      </c>
      <c r="F1307">
        <v>1</v>
      </c>
      <c r="G1307">
        <v>146.49</v>
      </c>
      <c r="H1307">
        <v>0.28000000000000003</v>
      </c>
      <c r="I1307" t="s">
        <v>1807</v>
      </c>
      <c r="J1307">
        <v>105.47280000000001</v>
      </c>
    </row>
    <row r="1308" spans="1:10" x14ac:dyDescent="0.25">
      <c r="A1308" t="s">
        <v>3115</v>
      </c>
      <c r="B1308" s="2">
        <v>45774</v>
      </c>
      <c r="C1308" t="s">
        <v>467</v>
      </c>
      <c r="D1308" t="s">
        <v>1607</v>
      </c>
      <c r="E1308" t="s">
        <v>1784</v>
      </c>
      <c r="F1308">
        <v>2</v>
      </c>
      <c r="G1308">
        <v>235.39</v>
      </c>
      <c r="H1308">
        <v>0.27</v>
      </c>
      <c r="I1308" t="s">
        <v>1812</v>
      </c>
      <c r="J1308">
        <v>343.6694</v>
      </c>
    </row>
    <row r="1309" spans="1:10" x14ac:dyDescent="0.25">
      <c r="A1309" t="s">
        <v>3116</v>
      </c>
      <c r="B1309" s="2">
        <v>45651</v>
      </c>
      <c r="C1309" t="s">
        <v>118</v>
      </c>
      <c r="D1309" t="s">
        <v>1653</v>
      </c>
      <c r="E1309" t="s">
        <v>1756</v>
      </c>
      <c r="F1309">
        <v>3</v>
      </c>
      <c r="G1309">
        <v>38.07</v>
      </c>
      <c r="H1309">
        <v>0.09</v>
      </c>
      <c r="I1309" t="s">
        <v>1809</v>
      </c>
      <c r="J1309">
        <v>103.9311</v>
      </c>
    </row>
    <row r="1310" spans="1:10" x14ac:dyDescent="0.25">
      <c r="A1310" t="s">
        <v>3117</v>
      </c>
      <c r="B1310" s="2">
        <v>45902</v>
      </c>
      <c r="C1310" t="s">
        <v>1240</v>
      </c>
      <c r="D1310" t="s">
        <v>1599</v>
      </c>
      <c r="E1310" t="s">
        <v>1752</v>
      </c>
      <c r="F1310">
        <v>2</v>
      </c>
      <c r="G1310">
        <v>511.7</v>
      </c>
      <c r="H1310">
        <v>0.12</v>
      </c>
      <c r="I1310" t="s">
        <v>1812</v>
      </c>
      <c r="J1310">
        <v>900.59199999999998</v>
      </c>
    </row>
    <row r="1311" spans="1:10" x14ac:dyDescent="0.25">
      <c r="A1311" t="s">
        <v>3118</v>
      </c>
      <c r="B1311" s="2">
        <v>45401</v>
      </c>
      <c r="C1311" t="s">
        <v>327</v>
      </c>
      <c r="D1311" t="s">
        <v>1681</v>
      </c>
      <c r="E1311" t="s">
        <v>1765</v>
      </c>
      <c r="F1311">
        <v>4</v>
      </c>
      <c r="G1311">
        <v>488.72</v>
      </c>
      <c r="H1311">
        <v>0.23</v>
      </c>
      <c r="I1311" t="s">
        <v>1809</v>
      </c>
      <c r="J1311">
        <v>1505.2575999999999</v>
      </c>
    </row>
    <row r="1312" spans="1:10" x14ac:dyDescent="0.25">
      <c r="A1312" t="s">
        <v>3119</v>
      </c>
      <c r="B1312" s="2">
        <v>45717</v>
      </c>
      <c r="C1312" t="s">
        <v>1207</v>
      </c>
      <c r="D1312" t="s">
        <v>1631</v>
      </c>
      <c r="E1312" t="s">
        <v>1777</v>
      </c>
      <c r="F1312">
        <v>2</v>
      </c>
      <c r="G1312">
        <v>520.45000000000005</v>
      </c>
      <c r="H1312">
        <v>0.11</v>
      </c>
      <c r="I1312" t="s">
        <v>1812</v>
      </c>
      <c r="J1312">
        <v>926.40100000000007</v>
      </c>
    </row>
    <row r="1313" spans="1:10" x14ac:dyDescent="0.25">
      <c r="A1313" t="s">
        <v>3120</v>
      </c>
      <c r="B1313" s="2">
        <v>45376</v>
      </c>
      <c r="C1313" t="s">
        <v>1324</v>
      </c>
      <c r="D1313" t="s">
        <v>1627</v>
      </c>
      <c r="E1313" t="s">
        <v>1756</v>
      </c>
      <c r="F1313">
        <v>1</v>
      </c>
      <c r="G1313">
        <v>340.9</v>
      </c>
      <c r="H1313">
        <v>0.28999999999999998</v>
      </c>
      <c r="I1313" t="s">
        <v>1807</v>
      </c>
      <c r="J1313">
        <v>242.03899999999999</v>
      </c>
    </row>
    <row r="1314" spans="1:10" x14ac:dyDescent="0.25">
      <c r="A1314" t="s">
        <v>3121</v>
      </c>
      <c r="B1314" s="2">
        <v>45576</v>
      </c>
      <c r="C1314" t="s">
        <v>1075</v>
      </c>
      <c r="D1314" t="s">
        <v>1593</v>
      </c>
      <c r="E1314" t="s">
        <v>1765</v>
      </c>
      <c r="F1314">
        <v>3</v>
      </c>
      <c r="G1314">
        <v>653.59</v>
      </c>
      <c r="H1314">
        <v>0.17</v>
      </c>
      <c r="I1314" t="s">
        <v>1812</v>
      </c>
      <c r="J1314">
        <v>1627.4391000000001</v>
      </c>
    </row>
    <row r="1315" spans="1:10" x14ac:dyDescent="0.25">
      <c r="A1315" t="s">
        <v>3122</v>
      </c>
      <c r="B1315" s="2">
        <v>45906</v>
      </c>
      <c r="C1315" t="s">
        <v>93</v>
      </c>
      <c r="D1315" t="s">
        <v>1583</v>
      </c>
      <c r="E1315" t="s">
        <v>1793</v>
      </c>
      <c r="F1315">
        <v>1</v>
      </c>
      <c r="G1315">
        <v>179.77</v>
      </c>
      <c r="H1315">
        <v>0.23</v>
      </c>
      <c r="I1315" t="s">
        <v>1812</v>
      </c>
      <c r="J1315">
        <v>138.4229</v>
      </c>
    </row>
    <row r="1316" spans="1:10" x14ac:dyDescent="0.25">
      <c r="A1316" t="s">
        <v>3123</v>
      </c>
      <c r="B1316" s="2">
        <v>45523</v>
      </c>
      <c r="C1316" t="s">
        <v>44</v>
      </c>
      <c r="D1316" t="s">
        <v>1526</v>
      </c>
      <c r="E1316" t="s">
        <v>1769</v>
      </c>
      <c r="F1316">
        <v>2</v>
      </c>
      <c r="G1316">
        <v>943.8</v>
      </c>
      <c r="H1316">
        <v>0.06</v>
      </c>
      <c r="I1316" t="s">
        <v>1807</v>
      </c>
      <c r="J1316">
        <v>1774.3440000000001</v>
      </c>
    </row>
    <row r="1317" spans="1:10" x14ac:dyDescent="0.25">
      <c r="A1317" t="s">
        <v>3124</v>
      </c>
      <c r="B1317" s="2">
        <v>45234</v>
      </c>
      <c r="C1317" t="s">
        <v>1258</v>
      </c>
      <c r="D1317" t="s">
        <v>1673</v>
      </c>
      <c r="E1317" t="s">
        <v>1784</v>
      </c>
      <c r="F1317">
        <v>2</v>
      </c>
      <c r="G1317">
        <v>985</v>
      </c>
      <c r="H1317">
        <v>0.25</v>
      </c>
      <c r="I1317" t="s">
        <v>1807</v>
      </c>
      <c r="J1317">
        <v>1477.5</v>
      </c>
    </row>
    <row r="1318" spans="1:10" x14ac:dyDescent="0.25">
      <c r="A1318" t="s">
        <v>3125</v>
      </c>
      <c r="B1318" s="2">
        <v>45405</v>
      </c>
      <c r="C1318" t="s">
        <v>1475</v>
      </c>
      <c r="D1318" t="s">
        <v>1707</v>
      </c>
      <c r="E1318" t="s">
        <v>1772</v>
      </c>
      <c r="F1318">
        <v>4</v>
      </c>
      <c r="G1318">
        <v>216.81</v>
      </c>
      <c r="H1318">
        <v>0.28999999999999998</v>
      </c>
      <c r="I1318" t="s">
        <v>1807</v>
      </c>
      <c r="J1318">
        <v>615.74040000000002</v>
      </c>
    </row>
    <row r="1319" spans="1:10" x14ac:dyDescent="0.25">
      <c r="A1319" t="s">
        <v>3126</v>
      </c>
      <c r="B1319" s="2">
        <v>45223</v>
      </c>
      <c r="C1319" t="s">
        <v>403</v>
      </c>
      <c r="D1319" t="s">
        <v>1659</v>
      </c>
      <c r="E1319" t="s">
        <v>1744</v>
      </c>
      <c r="F1319">
        <v>4</v>
      </c>
      <c r="G1319">
        <v>950.21</v>
      </c>
      <c r="H1319">
        <v>0.27</v>
      </c>
      <c r="I1319" t="s">
        <v>1812</v>
      </c>
      <c r="J1319">
        <v>2774.6131999999998</v>
      </c>
    </row>
    <row r="1320" spans="1:10" x14ac:dyDescent="0.25">
      <c r="A1320" t="s">
        <v>3127</v>
      </c>
      <c r="B1320" s="2">
        <v>45838</v>
      </c>
      <c r="C1320" t="s">
        <v>811</v>
      </c>
      <c r="D1320" t="s">
        <v>1627</v>
      </c>
      <c r="E1320" t="s">
        <v>1762</v>
      </c>
      <c r="F1320">
        <v>2</v>
      </c>
      <c r="G1320">
        <v>271.39999999999998</v>
      </c>
      <c r="H1320">
        <v>0.17</v>
      </c>
      <c r="I1320" t="s">
        <v>1809</v>
      </c>
      <c r="J1320">
        <v>450.52399999999989</v>
      </c>
    </row>
    <row r="1321" spans="1:10" x14ac:dyDescent="0.25">
      <c r="A1321" t="s">
        <v>3128</v>
      </c>
      <c r="B1321" s="2">
        <v>45883</v>
      </c>
      <c r="C1321" t="s">
        <v>554</v>
      </c>
      <c r="D1321" t="s">
        <v>1609</v>
      </c>
      <c r="E1321" t="s">
        <v>1765</v>
      </c>
      <c r="F1321">
        <v>4</v>
      </c>
      <c r="G1321">
        <v>708.19</v>
      </c>
      <c r="H1321">
        <v>0.1</v>
      </c>
      <c r="I1321" t="s">
        <v>1809</v>
      </c>
      <c r="J1321">
        <v>2549.4839999999999</v>
      </c>
    </row>
    <row r="1322" spans="1:10" x14ac:dyDescent="0.25">
      <c r="A1322" t="s">
        <v>3129</v>
      </c>
      <c r="B1322" s="2">
        <v>45788</v>
      </c>
      <c r="C1322" t="s">
        <v>1358</v>
      </c>
      <c r="D1322" t="s">
        <v>1639</v>
      </c>
      <c r="E1322" t="s">
        <v>1749</v>
      </c>
      <c r="F1322">
        <v>3</v>
      </c>
      <c r="G1322">
        <v>477.05</v>
      </c>
      <c r="H1322">
        <v>0.05</v>
      </c>
      <c r="I1322" t="s">
        <v>1809</v>
      </c>
      <c r="J1322">
        <v>1359.5925</v>
      </c>
    </row>
    <row r="1323" spans="1:10" x14ac:dyDescent="0.25">
      <c r="A1323" t="s">
        <v>3130</v>
      </c>
      <c r="B1323" s="2">
        <v>45383</v>
      </c>
      <c r="C1323" t="s">
        <v>959</v>
      </c>
      <c r="D1323" t="s">
        <v>1679</v>
      </c>
      <c r="E1323" t="s">
        <v>1769</v>
      </c>
      <c r="F1323">
        <v>3</v>
      </c>
      <c r="G1323">
        <v>627.29</v>
      </c>
      <c r="H1323">
        <v>0.27</v>
      </c>
      <c r="I1323" t="s">
        <v>1812</v>
      </c>
      <c r="J1323">
        <v>1373.7651000000001</v>
      </c>
    </row>
    <row r="1324" spans="1:10" x14ac:dyDescent="0.25">
      <c r="A1324" t="s">
        <v>3131</v>
      </c>
      <c r="B1324" s="2">
        <v>45335</v>
      </c>
      <c r="C1324" t="s">
        <v>951</v>
      </c>
      <c r="D1324" t="s">
        <v>1719</v>
      </c>
      <c r="E1324" t="s">
        <v>1775</v>
      </c>
      <c r="F1324">
        <v>3</v>
      </c>
      <c r="G1324">
        <v>206.84</v>
      </c>
      <c r="H1324">
        <v>0.19</v>
      </c>
      <c r="I1324" t="s">
        <v>1809</v>
      </c>
      <c r="J1324">
        <v>502.62119999999999</v>
      </c>
    </row>
    <row r="1325" spans="1:10" x14ac:dyDescent="0.25">
      <c r="A1325" t="s">
        <v>3132</v>
      </c>
      <c r="B1325" s="2">
        <v>45304</v>
      </c>
      <c r="C1325" t="s">
        <v>797</v>
      </c>
      <c r="D1325" t="s">
        <v>1591</v>
      </c>
      <c r="E1325" t="s">
        <v>1740</v>
      </c>
      <c r="F1325">
        <v>4</v>
      </c>
      <c r="G1325">
        <v>629.04999999999995</v>
      </c>
      <c r="H1325">
        <v>0.26</v>
      </c>
      <c r="I1325" t="s">
        <v>1807</v>
      </c>
      <c r="J1325">
        <v>1861.9880000000001</v>
      </c>
    </row>
    <row r="1326" spans="1:10" x14ac:dyDescent="0.25">
      <c r="A1326" t="s">
        <v>3133</v>
      </c>
      <c r="B1326" s="2">
        <v>45543</v>
      </c>
      <c r="C1326" t="s">
        <v>1341</v>
      </c>
      <c r="D1326" t="s">
        <v>1679</v>
      </c>
      <c r="E1326" t="s">
        <v>1790</v>
      </c>
      <c r="F1326">
        <v>4</v>
      </c>
      <c r="G1326">
        <v>529.04</v>
      </c>
      <c r="H1326">
        <v>0.1</v>
      </c>
      <c r="I1326" t="s">
        <v>1809</v>
      </c>
      <c r="J1326">
        <v>1904.5440000000001</v>
      </c>
    </row>
    <row r="1327" spans="1:10" x14ac:dyDescent="0.25">
      <c r="A1327" t="s">
        <v>3134</v>
      </c>
      <c r="B1327" s="2">
        <v>45326</v>
      </c>
      <c r="C1327" t="s">
        <v>1083</v>
      </c>
      <c r="D1327" t="s">
        <v>1591</v>
      </c>
      <c r="E1327" t="s">
        <v>1790</v>
      </c>
      <c r="F1327">
        <v>1</v>
      </c>
      <c r="G1327">
        <v>350.67</v>
      </c>
      <c r="H1327">
        <v>0.22</v>
      </c>
      <c r="I1327" t="s">
        <v>1809</v>
      </c>
      <c r="J1327">
        <v>273.52260000000001</v>
      </c>
    </row>
    <row r="1328" spans="1:10" x14ac:dyDescent="0.25">
      <c r="A1328" t="s">
        <v>3135</v>
      </c>
      <c r="B1328" s="2">
        <v>45498</v>
      </c>
      <c r="C1328" t="s">
        <v>1147</v>
      </c>
      <c r="D1328" t="s">
        <v>1721</v>
      </c>
      <c r="E1328" t="s">
        <v>1740</v>
      </c>
      <c r="F1328">
        <v>1</v>
      </c>
      <c r="G1328">
        <v>128.93</v>
      </c>
      <c r="H1328">
        <v>0.26</v>
      </c>
      <c r="I1328" t="s">
        <v>1807</v>
      </c>
      <c r="J1328">
        <v>95.408200000000008</v>
      </c>
    </row>
    <row r="1329" spans="1:10" x14ac:dyDescent="0.25">
      <c r="A1329" t="s">
        <v>3136</v>
      </c>
      <c r="B1329" s="2">
        <v>45544</v>
      </c>
      <c r="C1329" t="s">
        <v>485</v>
      </c>
      <c r="D1329" t="s">
        <v>1703</v>
      </c>
      <c r="E1329" t="s">
        <v>1784</v>
      </c>
      <c r="F1329">
        <v>2</v>
      </c>
      <c r="G1329">
        <v>384.92</v>
      </c>
      <c r="H1329">
        <v>0.09</v>
      </c>
      <c r="I1329" t="s">
        <v>1807</v>
      </c>
      <c r="J1329">
        <v>700.5544000000001</v>
      </c>
    </row>
    <row r="1330" spans="1:10" x14ac:dyDescent="0.25">
      <c r="A1330" t="s">
        <v>3137</v>
      </c>
      <c r="B1330" s="2">
        <v>45268</v>
      </c>
      <c r="C1330" t="s">
        <v>1039</v>
      </c>
      <c r="D1330" t="s">
        <v>1538</v>
      </c>
      <c r="E1330" t="s">
        <v>1765</v>
      </c>
      <c r="F1330">
        <v>3</v>
      </c>
      <c r="G1330">
        <v>120.77</v>
      </c>
      <c r="H1330">
        <v>0.28999999999999998</v>
      </c>
      <c r="I1330" t="s">
        <v>1809</v>
      </c>
      <c r="J1330">
        <v>257.24009999999998</v>
      </c>
    </row>
    <row r="1331" spans="1:10" x14ac:dyDescent="0.25">
      <c r="A1331" t="s">
        <v>3138</v>
      </c>
      <c r="B1331" s="2">
        <v>45824</v>
      </c>
      <c r="C1331" t="s">
        <v>713</v>
      </c>
      <c r="D1331" t="s">
        <v>1683</v>
      </c>
      <c r="E1331" t="s">
        <v>1790</v>
      </c>
      <c r="F1331">
        <v>4</v>
      </c>
      <c r="G1331">
        <v>661.39</v>
      </c>
      <c r="H1331">
        <v>7.0000000000000007E-2</v>
      </c>
      <c r="I1331" t="s">
        <v>1807</v>
      </c>
      <c r="J1331">
        <v>2460.3708000000001</v>
      </c>
    </row>
    <row r="1332" spans="1:10" x14ac:dyDescent="0.25">
      <c r="A1332" t="s">
        <v>3139</v>
      </c>
      <c r="B1332" s="2">
        <v>45261</v>
      </c>
      <c r="C1332" t="s">
        <v>1373</v>
      </c>
      <c r="D1332" t="s">
        <v>1655</v>
      </c>
      <c r="E1332" t="s">
        <v>1744</v>
      </c>
      <c r="F1332">
        <v>1</v>
      </c>
      <c r="G1332">
        <v>195.24</v>
      </c>
      <c r="H1332">
        <v>0.27</v>
      </c>
      <c r="I1332" t="s">
        <v>1809</v>
      </c>
      <c r="J1332">
        <v>142.52520000000001</v>
      </c>
    </row>
    <row r="1333" spans="1:10" x14ac:dyDescent="0.25">
      <c r="A1333" t="s">
        <v>3140</v>
      </c>
      <c r="B1333" s="2">
        <v>45233</v>
      </c>
      <c r="C1333" t="s">
        <v>27</v>
      </c>
      <c r="D1333" t="s">
        <v>1715</v>
      </c>
      <c r="E1333" t="s">
        <v>1793</v>
      </c>
      <c r="F1333">
        <v>2</v>
      </c>
      <c r="G1333">
        <v>177.4</v>
      </c>
      <c r="H1333">
        <v>0.19</v>
      </c>
      <c r="I1333" t="s">
        <v>1809</v>
      </c>
      <c r="J1333">
        <v>287.38799999999998</v>
      </c>
    </row>
    <row r="1334" spans="1:10" x14ac:dyDescent="0.25">
      <c r="A1334" t="s">
        <v>3141</v>
      </c>
      <c r="B1334" s="2">
        <v>45673</v>
      </c>
      <c r="C1334" t="s">
        <v>211</v>
      </c>
      <c r="D1334" t="s">
        <v>1727</v>
      </c>
      <c r="E1334" t="s">
        <v>1775</v>
      </c>
      <c r="F1334">
        <v>4</v>
      </c>
      <c r="G1334">
        <v>862.67</v>
      </c>
      <c r="H1334">
        <v>0.2</v>
      </c>
      <c r="I1334" t="s">
        <v>1809</v>
      </c>
      <c r="J1334">
        <v>2760.5439999999999</v>
      </c>
    </row>
    <row r="1335" spans="1:10" x14ac:dyDescent="0.25">
      <c r="A1335" t="s">
        <v>3142</v>
      </c>
      <c r="B1335" s="2">
        <v>45565</v>
      </c>
      <c r="C1335" t="s">
        <v>1358</v>
      </c>
      <c r="D1335" t="s">
        <v>1565</v>
      </c>
      <c r="E1335" t="s">
        <v>1759</v>
      </c>
      <c r="F1335">
        <v>1</v>
      </c>
      <c r="G1335">
        <v>55.04</v>
      </c>
      <c r="H1335">
        <v>0.01</v>
      </c>
      <c r="I1335" t="s">
        <v>1812</v>
      </c>
      <c r="J1335">
        <v>54.489600000000003</v>
      </c>
    </row>
    <row r="1336" spans="1:10" x14ac:dyDescent="0.25">
      <c r="A1336" t="s">
        <v>3143</v>
      </c>
      <c r="B1336" s="2">
        <v>45646</v>
      </c>
      <c r="C1336" t="s">
        <v>185</v>
      </c>
      <c r="D1336" t="s">
        <v>1621</v>
      </c>
      <c r="E1336" t="s">
        <v>1735</v>
      </c>
      <c r="F1336">
        <v>2</v>
      </c>
      <c r="G1336">
        <v>905.47</v>
      </c>
      <c r="H1336">
        <v>0.2</v>
      </c>
      <c r="I1336" t="s">
        <v>1812</v>
      </c>
      <c r="J1336">
        <v>1448.752</v>
      </c>
    </row>
    <row r="1337" spans="1:10" x14ac:dyDescent="0.25">
      <c r="A1337" t="s">
        <v>3144</v>
      </c>
      <c r="B1337" s="2">
        <v>45539</v>
      </c>
      <c r="C1337" t="s">
        <v>1406</v>
      </c>
      <c r="D1337" t="s">
        <v>1657</v>
      </c>
      <c r="E1337" t="s">
        <v>1780</v>
      </c>
      <c r="F1337">
        <v>3</v>
      </c>
      <c r="G1337">
        <v>217.13</v>
      </c>
      <c r="H1337">
        <v>0.28000000000000003</v>
      </c>
      <c r="I1337" t="s">
        <v>1807</v>
      </c>
      <c r="J1337">
        <v>469.00080000000003</v>
      </c>
    </row>
    <row r="1338" spans="1:10" x14ac:dyDescent="0.25">
      <c r="A1338" t="s">
        <v>3145</v>
      </c>
      <c r="B1338" s="2">
        <v>45936</v>
      </c>
      <c r="C1338" t="s">
        <v>1201</v>
      </c>
      <c r="D1338" t="s">
        <v>1681</v>
      </c>
      <c r="E1338" t="s">
        <v>1735</v>
      </c>
      <c r="F1338">
        <v>3</v>
      </c>
      <c r="G1338">
        <v>580.45000000000005</v>
      </c>
      <c r="H1338">
        <v>0</v>
      </c>
      <c r="I1338" t="s">
        <v>1809</v>
      </c>
      <c r="J1338">
        <v>1741.35</v>
      </c>
    </row>
    <row r="1339" spans="1:10" x14ac:dyDescent="0.25">
      <c r="A1339" t="s">
        <v>3146</v>
      </c>
      <c r="B1339" s="2">
        <v>45854</v>
      </c>
      <c r="C1339" t="s">
        <v>361</v>
      </c>
      <c r="D1339" t="s">
        <v>1536</v>
      </c>
      <c r="E1339" t="s">
        <v>1790</v>
      </c>
      <c r="F1339">
        <v>2</v>
      </c>
      <c r="G1339">
        <v>892.88</v>
      </c>
      <c r="H1339">
        <v>0.17</v>
      </c>
      <c r="I1339" t="s">
        <v>1809</v>
      </c>
      <c r="J1339">
        <v>1482.1808000000001</v>
      </c>
    </row>
    <row r="1340" spans="1:10" x14ac:dyDescent="0.25">
      <c r="A1340" t="s">
        <v>3147</v>
      </c>
      <c r="B1340" s="2">
        <v>45936</v>
      </c>
      <c r="C1340" t="s">
        <v>324</v>
      </c>
      <c r="D1340" t="s">
        <v>1611</v>
      </c>
      <c r="E1340" t="s">
        <v>1793</v>
      </c>
      <c r="F1340">
        <v>2</v>
      </c>
      <c r="G1340">
        <v>356.28</v>
      </c>
      <c r="H1340">
        <v>0.11</v>
      </c>
      <c r="I1340" t="s">
        <v>1812</v>
      </c>
      <c r="J1340">
        <v>634.17840000000001</v>
      </c>
    </row>
    <row r="1341" spans="1:10" x14ac:dyDescent="0.25">
      <c r="A1341" t="s">
        <v>3148</v>
      </c>
      <c r="B1341" s="2">
        <v>45921</v>
      </c>
      <c r="C1341" t="s">
        <v>1186</v>
      </c>
      <c r="D1341" t="s">
        <v>1691</v>
      </c>
      <c r="E1341" t="s">
        <v>1744</v>
      </c>
      <c r="F1341">
        <v>4</v>
      </c>
      <c r="G1341">
        <v>806.99</v>
      </c>
      <c r="H1341">
        <v>0.06</v>
      </c>
      <c r="I1341" t="s">
        <v>1807</v>
      </c>
      <c r="J1341">
        <v>3034.2824000000001</v>
      </c>
    </row>
    <row r="1342" spans="1:10" x14ac:dyDescent="0.25">
      <c r="A1342" t="s">
        <v>3149</v>
      </c>
      <c r="B1342" s="2">
        <v>45855</v>
      </c>
      <c r="C1342" t="s">
        <v>1344</v>
      </c>
      <c r="D1342" t="s">
        <v>1571</v>
      </c>
      <c r="E1342" t="s">
        <v>1740</v>
      </c>
      <c r="F1342">
        <v>3</v>
      </c>
      <c r="G1342">
        <v>684.22</v>
      </c>
      <c r="H1342">
        <v>0.09</v>
      </c>
      <c r="I1342" t="s">
        <v>1807</v>
      </c>
      <c r="J1342">
        <v>1867.9205999999999</v>
      </c>
    </row>
    <row r="1343" spans="1:10" x14ac:dyDescent="0.25">
      <c r="A1343" t="s">
        <v>3150</v>
      </c>
      <c r="B1343" s="2">
        <v>45837</v>
      </c>
      <c r="C1343" t="s">
        <v>1355</v>
      </c>
      <c r="D1343" t="s">
        <v>1717</v>
      </c>
      <c r="E1343" t="s">
        <v>1762</v>
      </c>
      <c r="F1343">
        <v>4</v>
      </c>
      <c r="G1343">
        <v>763.34</v>
      </c>
      <c r="H1343">
        <v>7.0000000000000007E-2</v>
      </c>
      <c r="I1343" t="s">
        <v>1809</v>
      </c>
      <c r="J1343">
        <v>2839.6248000000001</v>
      </c>
    </row>
    <row r="1344" spans="1:10" x14ac:dyDescent="0.25">
      <c r="A1344" t="s">
        <v>3151</v>
      </c>
      <c r="B1344" s="2">
        <v>45738</v>
      </c>
      <c r="C1344" t="s">
        <v>1118</v>
      </c>
      <c r="D1344" t="s">
        <v>1631</v>
      </c>
      <c r="E1344" t="s">
        <v>1749</v>
      </c>
      <c r="F1344">
        <v>3</v>
      </c>
      <c r="G1344">
        <v>721.94</v>
      </c>
      <c r="H1344">
        <v>0.26</v>
      </c>
      <c r="I1344" t="s">
        <v>1807</v>
      </c>
      <c r="J1344">
        <v>1602.7067999999999</v>
      </c>
    </row>
    <row r="1345" spans="1:10" x14ac:dyDescent="0.25">
      <c r="A1345" t="s">
        <v>3152</v>
      </c>
      <c r="B1345" s="2">
        <v>45323</v>
      </c>
      <c r="C1345" t="s">
        <v>1249</v>
      </c>
      <c r="D1345" t="s">
        <v>1725</v>
      </c>
      <c r="E1345" t="s">
        <v>1740</v>
      </c>
      <c r="F1345">
        <v>3</v>
      </c>
      <c r="G1345">
        <v>760.38</v>
      </c>
      <c r="H1345">
        <v>0</v>
      </c>
      <c r="I1345" t="s">
        <v>1812</v>
      </c>
      <c r="J1345">
        <v>2281.14</v>
      </c>
    </row>
    <row r="1346" spans="1:10" x14ac:dyDescent="0.25">
      <c r="A1346" t="s">
        <v>3153</v>
      </c>
      <c r="B1346" s="2">
        <v>45362</v>
      </c>
      <c r="C1346" t="s">
        <v>933</v>
      </c>
      <c r="D1346" t="s">
        <v>1725</v>
      </c>
      <c r="E1346" t="s">
        <v>1759</v>
      </c>
      <c r="F1346">
        <v>3</v>
      </c>
      <c r="G1346">
        <v>612.53</v>
      </c>
      <c r="H1346">
        <v>0.21</v>
      </c>
      <c r="I1346" t="s">
        <v>1812</v>
      </c>
      <c r="J1346">
        <v>1451.6960999999999</v>
      </c>
    </row>
    <row r="1347" spans="1:10" x14ac:dyDescent="0.25">
      <c r="A1347" t="s">
        <v>3154</v>
      </c>
      <c r="B1347" s="2">
        <v>45544</v>
      </c>
      <c r="C1347" t="s">
        <v>159</v>
      </c>
      <c r="D1347" t="s">
        <v>1657</v>
      </c>
      <c r="E1347" t="s">
        <v>1787</v>
      </c>
      <c r="F1347">
        <v>3</v>
      </c>
      <c r="G1347">
        <v>841.37</v>
      </c>
      <c r="H1347">
        <v>0.28999999999999998</v>
      </c>
      <c r="I1347" t="s">
        <v>1809</v>
      </c>
      <c r="J1347">
        <v>1792.1180999999999</v>
      </c>
    </row>
    <row r="1348" spans="1:10" x14ac:dyDescent="0.25">
      <c r="A1348" t="s">
        <v>3155</v>
      </c>
      <c r="B1348" s="2">
        <v>45249</v>
      </c>
      <c r="C1348" t="s">
        <v>826</v>
      </c>
      <c r="D1348" t="s">
        <v>1627</v>
      </c>
      <c r="E1348" t="s">
        <v>1769</v>
      </c>
      <c r="F1348">
        <v>2</v>
      </c>
      <c r="G1348">
        <v>636.51</v>
      </c>
      <c r="H1348">
        <v>0.25</v>
      </c>
      <c r="I1348" t="s">
        <v>1807</v>
      </c>
      <c r="J1348">
        <v>954.76499999999999</v>
      </c>
    </row>
    <row r="1349" spans="1:10" x14ac:dyDescent="0.25">
      <c r="A1349" t="s">
        <v>3156</v>
      </c>
      <c r="B1349" s="2">
        <v>45659</v>
      </c>
      <c r="C1349" t="s">
        <v>324</v>
      </c>
      <c r="D1349" t="s">
        <v>1621</v>
      </c>
      <c r="E1349" t="s">
        <v>1765</v>
      </c>
      <c r="F1349">
        <v>2</v>
      </c>
      <c r="G1349">
        <v>732.37</v>
      </c>
      <c r="H1349">
        <v>0.22</v>
      </c>
      <c r="I1349" t="s">
        <v>1812</v>
      </c>
      <c r="J1349">
        <v>1142.4972</v>
      </c>
    </row>
    <row r="1350" spans="1:10" x14ac:dyDescent="0.25">
      <c r="A1350" t="s">
        <v>3157</v>
      </c>
      <c r="B1350" s="2">
        <v>45927</v>
      </c>
      <c r="C1350" t="s">
        <v>542</v>
      </c>
      <c r="D1350" t="s">
        <v>1639</v>
      </c>
      <c r="E1350" t="s">
        <v>1787</v>
      </c>
      <c r="F1350">
        <v>3</v>
      </c>
      <c r="G1350">
        <v>183.44</v>
      </c>
      <c r="H1350">
        <v>0.28000000000000003</v>
      </c>
      <c r="I1350" t="s">
        <v>1812</v>
      </c>
      <c r="J1350">
        <v>396.23039999999992</v>
      </c>
    </row>
    <row r="1351" spans="1:10" x14ac:dyDescent="0.25">
      <c r="A1351" t="s">
        <v>3158</v>
      </c>
      <c r="B1351" s="2">
        <v>45373</v>
      </c>
      <c r="C1351" t="s">
        <v>238</v>
      </c>
      <c r="D1351" t="s">
        <v>1553</v>
      </c>
      <c r="E1351" t="s">
        <v>1780</v>
      </c>
      <c r="F1351">
        <v>4</v>
      </c>
      <c r="G1351">
        <v>898.58</v>
      </c>
      <c r="H1351">
        <v>0.16</v>
      </c>
      <c r="I1351" t="s">
        <v>1809</v>
      </c>
      <c r="J1351">
        <v>3019.2287999999999</v>
      </c>
    </row>
    <row r="1352" spans="1:10" x14ac:dyDescent="0.25">
      <c r="A1352" t="s">
        <v>3159</v>
      </c>
      <c r="B1352" s="2">
        <v>45529</v>
      </c>
      <c r="C1352" t="s">
        <v>1204</v>
      </c>
      <c r="D1352" t="s">
        <v>1577</v>
      </c>
      <c r="E1352" t="s">
        <v>1744</v>
      </c>
      <c r="F1352">
        <v>3</v>
      </c>
      <c r="G1352">
        <v>152.41</v>
      </c>
      <c r="H1352">
        <v>0.25</v>
      </c>
      <c r="I1352" t="s">
        <v>1807</v>
      </c>
      <c r="J1352">
        <v>342.92250000000001</v>
      </c>
    </row>
    <row r="1353" spans="1:10" x14ac:dyDescent="0.25">
      <c r="A1353" t="s">
        <v>3160</v>
      </c>
      <c r="B1353" s="2">
        <v>45872</v>
      </c>
      <c r="C1353" t="s">
        <v>716</v>
      </c>
      <c r="D1353" t="s">
        <v>1715</v>
      </c>
      <c r="E1353" t="s">
        <v>1782</v>
      </c>
      <c r="F1353">
        <v>3</v>
      </c>
      <c r="G1353">
        <v>972.58</v>
      </c>
      <c r="H1353">
        <v>0.28000000000000003</v>
      </c>
      <c r="I1353" t="s">
        <v>1812</v>
      </c>
      <c r="J1353">
        <v>2100.7728000000002</v>
      </c>
    </row>
    <row r="1354" spans="1:10" x14ac:dyDescent="0.25">
      <c r="A1354" t="s">
        <v>3161</v>
      </c>
      <c r="B1354" s="2">
        <v>45267</v>
      </c>
      <c r="C1354" t="s">
        <v>1421</v>
      </c>
      <c r="D1354" t="s">
        <v>1669</v>
      </c>
      <c r="E1354" t="s">
        <v>1775</v>
      </c>
      <c r="F1354">
        <v>4</v>
      </c>
      <c r="G1354">
        <v>136.4</v>
      </c>
      <c r="H1354">
        <v>0.04</v>
      </c>
      <c r="I1354" t="s">
        <v>1812</v>
      </c>
      <c r="J1354">
        <v>523.77599999999995</v>
      </c>
    </row>
    <row r="1355" spans="1:10" x14ac:dyDescent="0.25">
      <c r="A1355" t="s">
        <v>3162</v>
      </c>
      <c r="B1355" s="2">
        <v>45894</v>
      </c>
      <c r="C1355" t="s">
        <v>1232</v>
      </c>
      <c r="D1355" t="s">
        <v>1719</v>
      </c>
      <c r="E1355" t="s">
        <v>1784</v>
      </c>
      <c r="F1355">
        <v>1</v>
      </c>
      <c r="G1355">
        <v>509.63</v>
      </c>
      <c r="H1355">
        <v>0.27</v>
      </c>
      <c r="I1355" t="s">
        <v>1812</v>
      </c>
      <c r="J1355">
        <v>372.0299</v>
      </c>
    </row>
    <row r="1356" spans="1:10" x14ac:dyDescent="0.25">
      <c r="A1356" t="s">
        <v>3163</v>
      </c>
      <c r="B1356" s="2">
        <v>45331</v>
      </c>
      <c r="C1356" t="s">
        <v>23</v>
      </c>
      <c r="D1356" t="s">
        <v>1725</v>
      </c>
      <c r="E1356" t="s">
        <v>1749</v>
      </c>
      <c r="F1356">
        <v>4</v>
      </c>
      <c r="G1356">
        <v>360.28</v>
      </c>
      <c r="H1356">
        <v>0.09</v>
      </c>
      <c r="I1356" t="s">
        <v>1812</v>
      </c>
      <c r="J1356">
        <v>1311.4192</v>
      </c>
    </row>
    <row r="1357" spans="1:10" x14ac:dyDescent="0.25">
      <c r="A1357" t="s">
        <v>3164</v>
      </c>
      <c r="B1357" s="2">
        <v>45910</v>
      </c>
      <c r="C1357" t="s">
        <v>289</v>
      </c>
      <c r="D1357" t="s">
        <v>1709</v>
      </c>
      <c r="E1357" t="s">
        <v>1784</v>
      </c>
      <c r="F1357">
        <v>3</v>
      </c>
      <c r="G1357">
        <v>882.05</v>
      </c>
      <c r="H1357">
        <v>0.06</v>
      </c>
      <c r="I1357" t="s">
        <v>1809</v>
      </c>
      <c r="J1357">
        <v>2487.3809999999989</v>
      </c>
    </row>
    <row r="1358" spans="1:10" x14ac:dyDescent="0.25">
      <c r="A1358" t="s">
        <v>3165</v>
      </c>
      <c r="B1358" s="2">
        <v>45564</v>
      </c>
      <c r="C1358" t="s">
        <v>634</v>
      </c>
      <c r="D1358" t="s">
        <v>1689</v>
      </c>
      <c r="E1358" t="s">
        <v>1765</v>
      </c>
      <c r="F1358">
        <v>3</v>
      </c>
      <c r="G1358">
        <v>141.54</v>
      </c>
      <c r="H1358">
        <v>0.12</v>
      </c>
      <c r="I1358" t="s">
        <v>1809</v>
      </c>
      <c r="J1358">
        <v>373.66559999999998</v>
      </c>
    </row>
    <row r="1359" spans="1:10" x14ac:dyDescent="0.25">
      <c r="A1359" t="s">
        <v>3166</v>
      </c>
      <c r="B1359" s="2">
        <v>45461</v>
      </c>
      <c r="C1359" t="s">
        <v>167</v>
      </c>
      <c r="D1359" t="s">
        <v>1561</v>
      </c>
      <c r="E1359" t="s">
        <v>1752</v>
      </c>
      <c r="F1359">
        <v>3</v>
      </c>
      <c r="G1359">
        <v>83.5</v>
      </c>
      <c r="H1359">
        <v>0.23</v>
      </c>
      <c r="I1359" t="s">
        <v>1812</v>
      </c>
      <c r="J1359">
        <v>192.88499999999999</v>
      </c>
    </row>
    <row r="1360" spans="1:10" x14ac:dyDescent="0.25">
      <c r="A1360" t="s">
        <v>3167</v>
      </c>
      <c r="B1360" s="2">
        <v>45258</v>
      </c>
      <c r="C1360" t="s">
        <v>420</v>
      </c>
      <c r="D1360" t="s">
        <v>1559</v>
      </c>
      <c r="E1360" t="s">
        <v>1759</v>
      </c>
      <c r="F1360">
        <v>2</v>
      </c>
      <c r="G1360">
        <v>629.73</v>
      </c>
      <c r="H1360">
        <v>7.0000000000000007E-2</v>
      </c>
      <c r="I1360" t="s">
        <v>1809</v>
      </c>
      <c r="J1360">
        <v>1171.2978000000001</v>
      </c>
    </row>
    <row r="1361" spans="1:10" x14ac:dyDescent="0.25">
      <c r="A1361" t="s">
        <v>3168</v>
      </c>
      <c r="B1361" s="2">
        <v>45228</v>
      </c>
      <c r="C1361" t="s">
        <v>59</v>
      </c>
      <c r="D1361" t="s">
        <v>1597</v>
      </c>
      <c r="E1361" t="s">
        <v>1759</v>
      </c>
      <c r="F1361">
        <v>2</v>
      </c>
      <c r="G1361">
        <v>159.93</v>
      </c>
      <c r="H1361">
        <v>0.2</v>
      </c>
      <c r="I1361" t="s">
        <v>1812</v>
      </c>
      <c r="J1361">
        <v>255.88800000000001</v>
      </c>
    </row>
    <row r="1362" spans="1:10" x14ac:dyDescent="0.25">
      <c r="A1362" t="s">
        <v>3169</v>
      </c>
      <c r="B1362" s="2">
        <v>45858</v>
      </c>
      <c r="C1362" t="s">
        <v>59</v>
      </c>
      <c r="D1362" t="s">
        <v>1621</v>
      </c>
      <c r="E1362" t="s">
        <v>1793</v>
      </c>
      <c r="F1362">
        <v>1</v>
      </c>
      <c r="G1362">
        <v>459.89</v>
      </c>
      <c r="H1362">
        <v>0.18</v>
      </c>
      <c r="I1362" t="s">
        <v>1812</v>
      </c>
      <c r="J1362">
        <v>377.10980000000001</v>
      </c>
    </row>
    <row r="1363" spans="1:10" x14ac:dyDescent="0.25">
      <c r="A1363" t="s">
        <v>3170</v>
      </c>
      <c r="B1363" s="2">
        <v>45532</v>
      </c>
      <c r="C1363" t="s">
        <v>613</v>
      </c>
      <c r="D1363" t="s">
        <v>1597</v>
      </c>
      <c r="E1363" t="s">
        <v>1796</v>
      </c>
      <c r="F1363">
        <v>4</v>
      </c>
      <c r="G1363">
        <v>885.57</v>
      </c>
      <c r="H1363">
        <v>0.27</v>
      </c>
      <c r="I1363" t="s">
        <v>1807</v>
      </c>
      <c r="J1363">
        <v>2585.8643999999999</v>
      </c>
    </row>
    <row r="1364" spans="1:10" x14ac:dyDescent="0.25">
      <c r="A1364" t="s">
        <v>3171</v>
      </c>
      <c r="B1364" s="2">
        <v>45454</v>
      </c>
      <c r="C1364" t="s">
        <v>1238</v>
      </c>
      <c r="D1364" t="s">
        <v>1639</v>
      </c>
      <c r="E1364" t="s">
        <v>1784</v>
      </c>
      <c r="F1364">
        <v>3</v>
      </c>
      <c r="G1364">
        <v>789.05</v>
      </c>
      <c r="H1364">
        <v>0</v>
      </c>
      <c r="I1364" t="s">
        <v>1809</v>
      </c>
      <c r="J1364">
        <v>2367.15</v>
      </c>
    </row>
    <row r="1365" spans="1:10" x14ac:dyDescent="0.25">
      <c r="A1365" t="s">
        <v>3172</v>
      </c>
      <c r="B1365" s="2">
        <v>45244</v>
      </c>
      <c r="C1365" t="s">
        <v>512</v>
      </c>
      <c r="D1365" t="s">
        <v>1663</v>
      </c>
      <c r="E1365" t="s">
        <v>1735</v>
      </c>
      <c r="F1365">
        <v>1</v>
      </c>
      <c r="G1365">
        <v>570.52</v>
      </c>
      <c r="H1365">
        <v>0</v>
      </c>
      <c r="I1365" t="s">
        <v>1809</v>
      </c>
      <c r="J1365">
        <v>570.52</v>
      </c>
    </row>
    <row r="1366" spans="1:10" x14ac:dyDescent="0.25">
      <c r="A1366" t="s">
        <v>3173</v>
      </c>
      <c r="B1366" s="2">
        <v>45322</v>
      </c>
      <c r="C1366" t="s">
        <v>586</v>
      </c>
      <c r="D1366" t="s">
        <v>1585</v>
      </c>
      <c r="E1366" t="s">
        <v>1787</v>
      </c>
      <c r="F1366">
        <v>4</v>
      </c>
      <c r="G1366">
        <v>310.79000000000002</v>
      </c>
      <c r="H1366">
        <v>0.22</v>
      </c>
      <c r="I1366" t="s">
        <v>1812</v>
      </c>
      <c r="J1366">
        <v>969.66480000000013</v>
      </c>
    </row>
    <row r="1367" spans="1:10" x14ac:dyDescent="0.25">
      <c r="A1367" t="s">
        <v>3174</v>
      </c>
      <c r="B1367" s="2">
        <v>45757</v>
      </c>
      <c r="C1367" t="s">
        <v>211</v>
      </c>
      <c r="D1367" t="s">
        <v>1667</v>
      </c>
      <c r="E1367" t="s">
        <v>1790</v>
      </c>
      <c r="F1367">
        <v>4</v>
      </c>
      <c r="G1367">
        <v>255.67</v>
      </c>
      <c r="H1367">
        <v>0.17</v>
      </c>
      <c r="I1367" t="s">
        <v>1807</v>
      </c>
      <c r="J1367">
        <v>848.82439999999997</v>
      </c>
    </row>
    <row r="1368" spans="1:10" x14ac:dyDescent="0.25">
      <c r="A1368" t="s">
        <v>3175</v>
      </c>
      <c r="B1368" s="2">
        <v>45397</v>
      </c>
      <c r="C1368" t="s">
        <v>439</v>
      </c>
      <c r="D1368" t="s">
        <v>1585</v>
      </c>
      <c r="E1368" t="s">
        <v>1787</v>
      </c>
      <c r="F1368">
        <v>2</v>
      </c>
      <c r="G1368">
        <v>270.66000000000003</v>
      </c>
      <c r="H1368">
        <v>0.1</v>
      </c>
      <c r="I1368" t="s">
        <v>1812</v>
      </c>
      <c r="J1368">
        <v>487.18799999999999</v>
      </c>
    </row>
    <row r="1369" spans="1:10" x14ac:dyDescent="0.25">
      <c r="A1369" t="s">
        <v>3176</v>
      </c>
      <c r="B1369" s="2">
        <v>45914</v>
      </c>
      <c r="C1369" t="s">
        <v>936</v>
      </c>
      <c r="D1369" t="s">
        <v>1577</v>
      </c>
      <c r="E1369" t="s">
        <v>1790</v>
      </c>
      <c r="F1369">
        <v>3</v>
      </c>
      <c r="G1369">
        <v>373.35</v>
      </c>
      <c r="H1369">
        <v>0.2</v>
      </c>
      <c r="I1369" t="s">
        <v>1812</v>
      </c>
      <c r="J1369">
        <v>896.04000000000019</v>
      </c>
    </row>
    <row r="1370" spans="1:10" x14ac:dyDescent="0.25">
      <c r="A1370" t="s">
        <v>3177</v>
      </c>
      <c r="B1370" s="2">
        <v>45432</v>
      </c>
      <c r="C1370" t="s">
        <v>143</v>
      </c>
      <c r="D1370" t="s">
        <v>1649</v>
      </c>
      <c r="E1370" t="s">
        <v>1775</v>
      </c>
      <c r="F1370">
        <v>2</v>
      </c>
      <c r="G1370">
        <v>23.58</v>
      </c>
      <c r="H1370">
        <v>0.02</v>
      </c>
      <c r="I1370" t="s">
        <v>1809</v>
      </c>
      <c r="J1370">
        <v>46.216799999999999</v>
      </c>
    </row>
    <row r="1371" spans="1:10" x14ac:dyDescent="0.25">
      <c r="A1371" t="s">
        <v>3178</v>
      </c>
      <c r="B1371" s="2">
        <v>45798</v>
      </c>
      <c r="C1371" t="s">
        <v>32</v>
      </c>
      <c r="D1371" t="s">
        <v>1601</v>
      </c>
      <c r="E1371" t="s">
        <v>1762</v>
      </c>
      <c r="F1371">
        <v>4</v>
      </c>
      <c r="G1371">
        <v>185.67</v>
      </c>
      <c r="H1371">
        <v>0.21</v>
      </c>
      <c r="I1371" t="s">
        <v>1809</v>
      </c>
      <c r="J1371">
        <v>586.71719999999993</v>
      </c>
    </row>
    <row r="1372" spans="1:10" x14ac:dyDescent="0.25">
      <c r="A1372" t="s">
        <v>3179</v>
      </c>
      <c r="B1372" s="2">
        <v>45396</v>
      </c>
      <c r="C1372" t="s">
        <v>412</v>
      </c>
      <c r="D1372" t="s">
        <v>1567</v>
      </c>
      <c r="E1372" t="s">
        <v>1780</v>
      </c>
      <c r="F1372">
        <v>3</v>
      </c>
      <c r="G1372">
        <v>928.74</v>
      </c>
      <c r="H1372">
        <v>0.27</v>
      </c>
      <c r="I1372" t="s">
        <v>1809</v>
      </c>
      <c r="J1372">
        <v>2033.9405999999999</v>
      </c>
    </row>
    <row r="1373" spans="1:10" x14ac:dyDescent="0.25">
      <c r="A1373" t="s">
        <v>3180</v>
      </c>
      <c r="B1373" s="2">
        <v>45235</v>
      </c>
      <c r="C1373" t="s">
        <v>121</v>
      </c>
      <c r="D1373" t="s">
        <v>1699</v>
      </c>
      <c r="E1373" t="s">
        <v>1756</v>
      </c>
      <c r="F1373">
        <v>3</v>
      </c>
      <c r="G1373">
        <v>923.38</v>
      </c>
      <c r="H1373">
        <v>7.0000000000000007E-2</v>
      </c>
      <c r="I1373" t="s">
        <v>1812</v>
      </c>
      <c r="J1373">
        <v>2576.2302</v>
      </c>
    </row>
    <row r="1374" spans="1:10" x14ac:dyDescent="0.25">
      <c r="A1374" t="s">
        <v>3181</v>
      </c>
      <c r="B1374" s="2">
        <v>45499</v>
      </c>
      <c r="C1374" t="s">
        <v>1409</v>
      </c>
      <c r="D1374" t="s">
        <v>1536</v>
      </c>
      <c r="E1374" t="s">
        <v>1769</v>
      </c>
      <c r="F1374">
        <v>2</v>
      </c>
      <c r="G1374">
        <v>409.26</v>
      </c>
      <c r="H1374">
        <v>0.1</v>
      </c>
      <c r="I1374" t="s">
        <v>1809</v>
      </c>
      <c r="J1374">
        <v>736.66800000000001</v>
      </c>
    </row>
    <row r="1375" spans="1:10" x14ac:dyDescent="0.25">
      <c r="A1375" t="s">
        <v>3182</v>
      </c>
      <c r="B1375" s="2">
        <v>45272</v>
      </c>
      <c r="C1375" t="s">
        <v>805</v>
      </c>
      <c r="D1375" t="s">
        <v>1577</v>
      </c>
      <c r="E1375" t="s">
        <v>1762</v>
      </c>
      <c r="F1375">
        <v>2</v>
      </c>
      <c r="G1375">
        <v>608.46</v>
      </c>
      <c r="H1375">
        <v>0.16</v>
      </c>
      <c r="I1375" t="s">
        <v>1807</v>
      </c>
      <c r="J1375">
        <v>1022.2128</v>
      </c>
    </row>
    <row r="1376" spans="1:10" x14ac:dyDescent="0.25">
      <c r="A1376" t="s">
        <v>3183</v>
      </c>
      <c r="B1376" s="2">
        <v>45785</v>
      </c>
      <c r="C1376" t="s">
        <v>684</v>
      </c>
      <c r="D1376" t="s">
        <v>1615</v>
      </c>
      <c r="E1376" t="s">
        <v>1796</v>
      </c>
      <c r="F1376">
        <v>4</v>
      </c>
      <c r="G1376">
        <v>150.47999999999999</v>
      </c>
      <c r="H1376">
        <v>0.09</v>
      </c>
      <c r="I1376" t="s">
        <v>1807</v>
      </c>
      <c r="J1376">
        <v>547.74720000000002</v>
      </c>
    </row>
    <row r="1377" spans="1:10" x14ac:dyDescent="0.25">
      <c r="A1377" t="s">
        <v>3184</v>
      </c>
      <c r="B1377" s="2">
        <v>45534</v>
      </c>
      <c r="C1377" t="s">
        <v>779</v>
      </c>
      <c r="D1377" t="s">
        <v>1667</v>
      </c>
      <c r="E1377" t="s">
        <v>1782</v>
      </c>
      <c r="F1377">
        <v>4</v>
      </c>
      <c r="G1377">
        <v>207.41</v>
      </c>
      <c r="H1377">
        <v>0.02</v>
      </c>
      <c r="I1377" t="s">
        <v>1807</v>
      </c>
      <c r="J1377">
        <v>813.04719999999998</v>
      </c>
    </row>
    <row r="1378" spans="1:10" x14ac:dyDescent="0.25">
      <c r="A1378" t="s">
        <v>3185</v>
      </c>
      <c r="B1378" s="2">
        <v>45803</v>
      </c>
      <c r="C1378" t="s">
        <v>565</v>
      </c>
      <c r="D1378" t="s">
        <v>1553</v>
      </c>
      <c r="E1378" t="s">
        <v>1759</v>
      </c>
      <c r="F1378">
        <v>1</v>
      </c>
      <c r="G1378">
        <v>56.59</v>
      </c>
      <c r="H1378">
        <v>0.15</v>
      </c>
      <c r="I1378" t="s">
        <v>1809</v>
      </c>
      <c r="J1378">
        <v>48.101500000000001</v>
      </c>
    </row>
    <row r="1379" spans="1:10" x14ac:dyDescent="0.25">
      <c r="A1379" t="s">
        <v>3186</v>
      </c>
      <c r="B1379" s="2">
        <v>45667</v>
      </c>
      <c r="C1379" t="s">
        <v>1246</v>
      </c>
      <c r="D1379" t="s">
        <v>1609</v>
      </c>
      <c r="E1379" t="s">
        <v>1752</v>
      </c>
      <c r="F1379">
        <v>4</v>
      </c>
      <c r="G1379">
        <v>995.4</v>
      </c>
      <c r="H1379">
        <v>0.27</v>
      </c>
      <c r="I1379" t="s">
        <v>1807</v>
      </c>
      <c r="J1379">
        <v>2906.5680000000002</v>
      </c>
    </row>
    <row r="1380" spans="1:10" x14ac:dyDescent="0.25">
      <c r="A1380" t="s">
        <v>3187</v>
      </c>
      <c r="B1380" s="2">
        <v>45656</v>
      </c>
      <c r="C1380" t="s">
        <v>235</v>
      </c>
      <c r="D1380" t="s">
        <v>1625</v>
      </c>
      <c r="E1380" t="s">
        <v>1777</v>
      </c>
      <c r="F1380">
        <v>2</v>
      </c>
      <c r="G1380">
        <v>591.33000000000004</v>
      </c>
      <c r="H1380">
        <v>0.24</v>
      </c>
      <c r="I1380" t="s">
        <v>1807</v>
      </c>
      <c r="J1380">
        <v>898.8216000000001</v>
      </c>
    </row>
    <row r="1381" spans="1:10" x14ac:dyDescent="0.25">
      <c r="A1381" t="s">
        <v>3188</v>
      </c>
      <c r="B1381" s="2">
        <v>45869</v>
      </c>
      <c r="C1381" t="s">
        <v>1168</v>
      </c>
      <c r="D1381" t="s">
        <v>1627</v>
      </c>
      <c r="E1381" t="s">
        <v>1790</v>
      </c>
      <c r="F1381">
        <v>2</v>
      </c>
      <c r="G1381">
        <v>204.89</v>
      </c>
      <c r="H1381">
        <v>0.24</v>
      </c>
      <c r="I1381" t="s">
        <v>1807</v>
      </c>
      <c r="J1381">
        <v>311.43279999999999</v>
      </c>
    </row>
    <row r="1382" spans="1:10" x14ac:dyDescent="0.25">
      <c r="A1382" t="s">
        <v>3189</v>
      </c>
      <c r="B1382" s="2">
        <v>45549</v>
      </c>
      <c r="C1382" t="s">
        <v>320</v>
      </c>
      <c r="D1382" t="s">
        <v>1661</v>
      </c>
      <c r="E1382" t="s">
        <v>1782</v>
      </c>
      <c r="F1382">
        <v>2</v>
      </c>
      <c r="G1382">
        <v>546.41</v>
      </c>
      <c r="H1382">
        <v>0.08</v>
      </c>
      <c r="I1382" t="s">
        <v>1812</v>
      </c>
      <c r="J1382">
        <v>1005.3944</v>
      </c>
    </row>
    <row r="1383" spans="1:10" x14ac:dyDescent="0.25">
      <c r="A1383" t="s">
        <v>3190</v>
      </c>
      <c r="B1383" s="2">
        <v>45409</v>
      </c>
      <c r="C1383" t="s">
        <v>208</v>
      </c>
      <c r="D1383" t="s">
        <v>1567</v>
      </c>
      <c r="E1383" t="s">
        <v>1777</v>
      </c>
      <c r="F1383">
        <v>4</v>
      </c>
      <c r="G1383">
        <v>455.49</v>
      </c>
      <c r="H1383">
        <v>0.17</v>
      </c>
      <c r="I1383" t="s">
        <v>1807</v>
      </c>
      <c r="J1383">
        <v>1512.2267999999999</v>
      </c>
    </row>
    <row r="1384" spans="1:10" x14ac:dyDescent="0.25">
      <c r="A1384" t="s">
        <v>3191</v>
      </c>
      <c r="B1384" s="2">
        <v>45374</v>
      </c>
      <c r="C1384" t="s">
        <v>1295</v>
      </c>
      <c r="D1384" t="s">
        <v>1551</v>
      </c>
      <c r="E1384" t="s">
        <v>1787</v>
      </c>
      <c r="F1384">
        <v>2</v>
      </c>
      <c r="G1384">
        <v>700.27</v>
      </c>
      <c r="H1384">
        <v>0.16</v>
      </c>
      <c r="I1384" t="s">
        <v>1807</v>
      </c>
      <c r="J1384">
        <v>1176.4536000000001</v>
      </c>
    </row>
    <row r="1385" spans="1:10" x14ac:dyDescent="0.25">
      <c r="A1385" t="s">
        <v>3192</v>
      </c>
      <c r="B1385" s="2">
        <v>45282</v>
      </c>
      <c r="C1385" t="s">
        <v>1072</v>
      </c>
      <c r="D1385" t="s">
        <v>1695</v>
      </c>
      <c r="E1385" t="s">
        <v>1790</v>
      </c>
      <c r="F1385">
        <v>2</v>
      </c>
      <c r="G1385">
        <v>160.21</v>
      </c>
      <c r="H1385">
        <v>0.09</v>
      </c>
      <c r="I1385" t="s">
        <v>1807</v>
      </c>
      <c r="J1385">
        <v>291.5822</v>
      </c>
    </row>
    <row r="1386" spans="1:10" x14ac:dyDescent="0.25">
      <c r="A1386" t="s">
        <v>3193</v>
      </c>
      <c r="B1386" s="2">
        <v>45742</v>
      </c>
      <c r="C1386" t="s">
        <v>127</v>
      </c>
      <c r="D1386" t="s">
        <v>1625</v>
      </c>
      <c r="E1386" t="s">
        <v>1775</v>
      </c>
      <c r="F1386">
        <v>1</v>
      </c>
      <c r="G1386">
        <v>713.63</v>
      </c>
      <c r="H1386">
        <v>0.28000000000000003</v>
      </c>
      <c r="I1386" t="s">
        <v>1812</v>
      </c>
      <c r="J1386">
        <v>513.81359999999995</v>
      </c>
    </row>
    <row r="1387" spans="1:10" x14ac:dyDescent="0.25">
      <c r="A1387" t="s">
        <v>3194</v>
      </c>
      <c r="B1387" s="2">
        <v>45447</v>
      </c>
      <c r="C1387" t="s">
        <v>726</v>
      </c>
      <c r="D1387" t="s">
        <v>1717</v>
      </c>
      <c r="E1387" t="s">
        <v>1762</v>
      </c>
      <c r="F1387">
        <v>2</v>
      </c>
      <c r="G1387">
        <v>224.69</v>
      </c>
      <c r="H1387">
        <v>0.2</v>
      </c>
      <c r="I1387" t="s">
        <v>1812</v>
      </c>
      <c r="J1387">
        <v>359.50400000000002</v>
      </c>
    </row>
    <row r="1388" spans="1:10" x14ac:dyDescent="0.25">
      <c r="A1388" t="s">
        <v>3195</v>
      </c>
      <c r="B1388" s="2">
        <v>45733</v>
      </c>
      <c r="C1388" t="s">
        <v>1384</v>
      </c>
      <c r="D1388" t="s">
        <v>1571</v>
      </c>
      <c r="E1388" t="s">
        <v>1782</v>
      </c>
      <c r="F1388">
        <v>2</v>
      </c>
      <c r="G1388">
        <v>740.57</v>
      </c>
      <c r="H1388">
        <v>0.06</v>
      </c>
      <c r="I1388" t="s">
        <v>1807</v>
      </c>
      <c r="J1388">
        <v>1392.2716</v>
      </c>
    </row>
    <row r="1389" spans="1:10" x14ac:dyDescent="0.25">
      <c r="A1389" t="s">
        <v>3196</v>
      </c>
      <c r="B1389" s="2">
        <v>45373</v>
      </c>
      <c r="C1389" t="s">
        <v>476</v>
      </c>
      <c r="D1389" t="s">
        <v>1553</v>
      </c>
      <c r="E1389" t="s">
        <v>1749</v>
      </c>
      <c r="F1389">
        <v>3</v>
      </c>
      <c r="G1389">
        <v>250.14</v>
      </c>
      <c r="H1389">
        <v>0.23</v>
      </c>
      <c r="I1389" t="s">
        <v>1809</v>
      </c>
      <c r="J1389">
        <v>577.82339999999999</v>
      </c>
    </row>
    <row r="1390" spans="1:10" x14ac:dyDescent="0.25">
      <c r="A1390" t="s">
        <v>3197</v>
      </c>
      <c r="B1390" s="2">
        <v>45655</v>
      </c>
      <c r="C1390" t="s">
        <v>89</v>
      </c>
      <c r="D1390" t="s">
        <v>1727</v>
      </c>
      <c r="E1390" t="s">
        <v>1796</v>
      </c>
      <c r="F1390">
        <v>3</v>
      </c>
      <c r="G1390">
        <v>34.97</v>
      </c>
      <c r="H1390">
        <v>0.01</v>
      </c>
      <c r="I1390" t="s">
        <v>1807</v>
      </c>
      <c r="J1390">
        <v>103.8609</v>
      </c>
    </row>
    <row r="1391" spans="1:10" x14ac:dyDescent="0.25">
      <c r="A1391" t="s">
        <v>3198</v>
      </c>
      <c r="B1391" s="2">
        <v>45868</v>
      </c>
      <c r="C1391" t="s">
        <v>951</v>
      </c>
      <c r="D1391" t="s">
        <v>1615</v>
      </c>
      <c r="E1391" t="s">
        <v>1787</v>
      </c>
      <c r="F1391">
        <v>1</v>
      </c>
      <c r="G1391">
        <v>653.91</v>
      </c>
      <c r="H1391">
        <v>0.3</v>
      </c>
      <c r="I1391" t="s">
        <v>1809</v>
      </c>
      <c r="J1391">
        <v>457.73700000000002</v>
      </c>
    </row>
    <row r="1392" spans="1:10" x14ac:dyDescent="0.25">
      <c r="A1392" t="s">
        <v>3199</v>
      </c>
      <c r="B1392" s="2">
        <v>45338</v>
      </c>
      <c r="C1392" t="s">
        <v>1123</v>
      </c>
      <c r="D1392" t="s">
        <v>1663</v>
      </c>
      <c r="E1392" t="s">
        <v>1749</v>
      </c>
      <c r="F1392">
        <v>1</v>
      </c>
      <c r="G1392">
        <v>997.87</v>
      </c>
      <c r="H1392">
        <v>0.24</v>
      </c>
      <c r="I1392" t="s">
        <v>1807</v>
      </c>
      <c r="J1392">
        <v>758.38120000000004</v>
      </c>
    </row>
    <row r="1393" spans="1:10" x14ac:dyDescent="0.25">
      <c r="A1393" t="s">
        <v>3200</v>
      </c>
      <c r="B1393" s="2">
        <v>45349</v>
      </c>
      <c r="C1393" t="s">
        <v>672</v>
      </c>
      <c r="D1393" t="s">
        <v>1709</v>
      </c>
      <c r="E1393" t="s">
        <v>1782</v>
      </c>
      <c r="F1393">
        <v>1</v>
      </c>
      <c r="G1393">
        <v>174.27</v>
      </c>
      <c r="H1393">
        <v>0.27</v>
      </c>
      <c r="I1393" t="s">
        <v>1812</v>
      </c>
      <c r="J1393">
        <v>127.2171</v>
      </c>
    </row>
    <row r="1394" spans="1:10" x14ac:dyDescent="0.25">
      <c r="A1394" t="s">
        <v>3201</v>
      </c>
      <c r="B1394" s="2">
        <v>45368</v>
      </c>
      <c r="C1394" t="s">
        <v>397</v>
      </c>
      <c r="D1394" t="s">
        <v>1629</v>
      </c>
      <c r="E1394" t="s">
        <v>1762</v>
      </c>
      <c r="F1394">
        <v>3</v>
      </c>
      <c r="G1394">
        <v>847.44</v>
      </c>
      <c r="H1394">
        <v>0.17</v>
      </c>
      <c r="I1394" t="s">
        <v>1807</v>
      </c>
      <c r="J1394">
        <v>2110.1255999999998</v>
      </c>
    </row>
    <row r="1395" spans="1:10" x14ac:dyDescent="0.25">
      <c r="A1395" t="s">
        <v>3202</v>
      </c>
      <c r="B1395" s="2">
        <v>45243</v>
      </c>
      <c r="C1395" t="s">
        <v>1312</v>
      </c>
      <c r="D1395" t="s">
        <v>1532</v>
      </c>
      <c r="E1395" t="s">
        <v>1744</v>
      </c>
      <c r="F1395">
        <v>1</v>
      </c>
      <c r="G1395">
        <v>493.45</v>
      </c>
      <c r="H1395">
        <v>0.09</v>
      </c>
      <c r="I1395" t="s">
        <v>1807</v>
      </c>
      <c r="J1395">
        <v>449.03949999999998</v>
      </c>
    </row>
    <row r="1396" spans="1:10" x14ac:dyDescent="0.25">
      <c r="A1396" t="s">
        <v>3203</v>
      </c>
      <c r="B1396" s="2">
        <v>45577</v>
      </c>
      <c r="C1396" t="s">
        <v>740</v>
      </c>
      <c r="D1396" t="s">
        <v>1655</v>
      </c>
      <c r="E1396" t="s">
        <v>1744</v>
      </c>
      <c r="F1396">
        <v>4</v>
      </c>
      <c r="G1396">
        <v>111.66</v>
      </c>
      <c r="H1396">
        <v>0.14000000000000001</v>
      </c>
      <c r="I1396" t="s">
        <v>1807</v>
      </c>
      <c r="J1396">
        <v>384.11040000000003</v>
      </c>
    </row>
    <row r="1397" spans="1:10" x14ac:dyDescent="0.25">
      <c r="A1397" t="s">
        <v>3204</v>
      </c>
      <c r="B1397" s="2">
        <v>45343</v>
      </c>
      <c r="C1397" t="s">
        <v>876</v>
      </c>
      <c r="D1397" t="s">
        <v>1711</v>
      </c>
      <c r="E1397" t="s">
        <v>1775</v>
      </c>
      <c r="F1397">
        <v>1</v>
      </c>
      <c r="G1397">
        <v>413.65</v>
      </c>
      <c r="H1397">
        <v>0.1</v>
      </c>
      <c r="I1397" t="s">
        <v>1812</v>
      </c>
      <c r="J1397">
        <v>372.28500000000003</v>
      </c>
    </row>
    <row r="1398" spans="1:10" x14ac:dyDescent="0.25">
      <c r="A1398" t="s">
        <v>3205</v>
      </c>
      <c r="B1398" s="2">
        <v>45744</v>
      </c>
      <c r="C1398" t="s">
        <v>1448</v>
      </c>
      <c r="D1398" t="s">
        <v>1709</v>
      </c>
      <c r="E1398" t="s">
        <v>1769</v>
      </c>
      <c r="F1398">
        <v>1</v>
      </c>
      <c r="G1398">
        <v>317.14999999999998</v>
      </c>
      <c r="H1398">
        <v>0.24</v>
      </c>
      <c r="I1398" t="s">
        <v>1812</v>
      </c>
      <c r="J1398">
        <v>241.03399999999999</v>
      </c>
    </row>
    <row r="1399" spans="1:10" x14ac:dyDescent="0.25">
      <c r="A1399" t="s">
        <v>3206</v>
      </c>
      <c r="B1399" s="2">
        <v>45873</v>
      </c>
      <c r="C1399" t="s">
        <v>1112</v>
      </c>
      <c r="D1399" t="s">
        <v>1707</v>
      </c>
      <c r="E1399" t="s">
        <v>1740</v>
      </c>
      <c r="F1399">
        <v>3</v>
      </c>
      <c r="G1399">
        <v>642.94000000000005</v>
      </c>
      <c r="H1399">
        <v>0.05</v>
      </c>
      <c r="I1399" t="s">
        <v>1812</v>
      </c>
      <c r="J1399">
        <v>1832.3789999999999</v>
      </c>
    </row>
    <row r="1400" spans="1:10" x14ac:dyDescent="0.25">
      <c r="A1400" t="s">
        <v>3207</v>
      </c>
      <c r="B1400" s="2">
        <v>45601</v>
      </c>
      <c r="C1400" t="s">
        <v>450</v>
      </c>
      <c r="D1400" t="s">
        <v>1645</v>
      </c>
      <c r="E1400" t="s">
        <v>1772</v>
      </c>
      <c r="F1400">
        <v>4</v>
      </c>
      <c r="G1400">
        <v>559.59</v>
      </c>
      <c r="H1400">
        <v>0.19</v>
      </c>
      <c r="I1400" t="s">
        <v>1812</v>
      </c>
      <c r="J1400">
        <v>1813.0716</v>
      </c>
    </row>
    <row r="1401" spans="1:10" x14ac:dyDescent="0.25">
      <c r="A1401" t="s">
        <v>3208</v>
      </c>
      <c r="B1401" s="2">
        <v>45458</v>
      </c>
      <c r="C1401" t="s">
        <v>394</v>
      </c>
      <c r="D1401" t="s">
        <v>1589</v>
      </c>
      <c r="E1401" t="s">
        <v>1793</v>
      </c>
      <c r="F1401">
        <v>1</v>
      </c>
      <c r="G1401">
        <v>758.54</v>
      </c>
      <c r="H1401">
        <v>0.28999999999999998</v>
      </c>
      <c r="I1401" t="s">
        <v>1809</v>
      </c>
      <c r="J1401">
        <v>538.5634</v>
      </c>
    </row>
    <row r="1402" spans="1:10" x14ac:dyDescent="0.25">
      <c r="A1402" t="s">
        <v>3209</v>
      </c>
      <c r="B1402" s="2">
        <v>45649</v>
      </c>
      <c r="C1402" t="s">
        <v>1409</v>
      </c>
      <c r="D1402" t="s">
        <v>1691</v>
      </c>
      <c r="E1402" t="s">
        <v>1784</v>
      </c>
      <c r="F1402">
        <v>4</v>
      </c>
      <c r="G1402">
        <v>643.96</v>
      </c>
      <c r="H1402">
        <v>0.16</v>
      </c>
      <c r="I1402" t="s">
        <v>1809</v>
      </c>
      <c r="J1402">
        <v>2163.7055999999998</v>
      </c>
    </row>
    <row r="1403" spans="1:10" x14ac:dyDescent="0.25">
      <c r="A1403" t="s">
        <v>3210</v>
      </c>
      <c r="B1403" s="2">
        <v>45653</v>
      </c>
      <c r="C1403" t="s">
        <v>773</v>
      </c>
      <c r="D1403" t="s">
        <v>1579</v>
      </c>
      <c r="E1403" t="s">
        <v>1769</v>
      </c>
      <c r="F1403">
        <v>1</v>
      </c>
      <c r="G1403">
        <v>882.73</v>
      </c>
      <c r="H1403">
        <v>0.1</v>
      </c>
      <c r="I1403" t="s">
        <v>1807</v>
      </c>
      <c r="J1403">
        <v>794.45699999999999</v>
      </c>
    </row>
    <row r="1404" spans="1:10" x14ac:dyDescent="0.25">
      <c r="A1404" t="s">
        <v>3211</v>
      </c>
      <c r="B1404" s="2">
        <v>45378</v>
      </c>
      <c r="C1404" t="s">
        <v>1012</v>
      </c>
      <c r="D1404" t="s">
        <v>1713</v>
      </c>
      <c r="E1404" t="s">
        <v>1796</v>
      </c>
      <c r="F1404">
        <v>2</v>
      </c>
      <c r="G1404">
        <v>600.03</v>
      </c>
      <c r="H1404">
        <v>0.26</v>
      </c>
      <c r="I1404" t="s">
        <v>1809</v>
      </c>
      <c r="J1404">
        <v>888.0444</v>
      </c>
    </row>
    <row r="1405" spans="1:10" x14ac:dyDescent="0.25">
      <c r="A1405" t="s">
        <v>3212</v>
      </c>
      <c r="B1405" s="2">
        <v>45638</v>
      </c>
      <c r="C1405" t="s">
        <v>521</v>
      </c>
      <c r="D1405" t="s">
        <v>1639</v>
      </c>
      <c r="E1405" t="s">
        <v>1756</v>
      </c>
      <c r="F1405">
        <v>2</v>
      </c>
      <c r="G1405">
        <v>628.83000000000004</v>
      </c>
      <c r="H1405">
        <v>7.0000000000000007E-2</v>
      </c>
      <c r="I1405" t="s">
        <v>1809</v>
      </c>
      <c r="J1405">
        <v>1169.6238000000001</v>
      </c>
    </row>
    <row r="1406" spans="1:10" x14ac:dyDescent="0.25">
      <c r="A1406" t="s">
        <v>3213</v>
      </c>
      <c r="B1406" s="2">
        <v>45277</v>
      </c>
      <c r="C1406" t="s">
        <v>573</v>
      </c>
      <c r="D1406" t="s">
        <v>1693</v>
      </c>
      <c r="E1406" t="s">
        <v>1769</v>
      </c>
      <c r="F1406">
        <v>3</v>
      </c>
      <c r="G1406">
        <v>113.87</v>
      </c>
      <c r="H1406">
        <v>0.21</v>
      </c>
      <c r="I1406" t="s">
        <v>1812</v>
      </c>
      <c r="J1406">
        <v>269.87189999999998</v>
      </c>
    </row>
    <row r="1407" spans="1:10" x14ac:dyDescent="0.25">
      <c r="A1407" t="s">
        <v>3214</v>
      </c>
      <c r="B1407" s="2">
        <v>45351</v>
      </c>
      <c r="C1407" t="s">
        <v>1284</v>
      </c>
      <c r="D1407" t="s">
        <v>1675</v>
      </c>
      <c r="E1407" t="s">
        <v>1762</v>
      </c>
      <c r="F1407">
        <v>4</v>
      </c>
      <c r="G1407">
        <v>282.07</v>
      </c>
      <c r="H1407">
        <v>0.18</v>
      </c>
      <c r="I1407" t="s">
        <v>1809</v>
      </c>
      <c r="J1407">
        <v>925.18960000000004</v>
      </c>
    </row>
    <row r="1408" spans="1:10" x14ac:dyDescent="0.25">
      <c r="A1408" t="s">
        <v>3215</v>
      </c>
      <c r="B1408" s="2">
        <v>45290</v>
      </c>
      <c r="C1408" t="s">
        <v>518</v>
      </c>
      <c r="D1408" t="s">
        <v>1639</v>
      </c>
      <c r="E1408" t="s">
        <v>1759</v>
      </c>
      <c r="F1408">
        <v>3</v>
      </c>
      <c r="G1408">
        <v>676.77</v>
      </c>
      <c r="H1408">
        <v>0.17</v>
      </c>
      <c r="I1408" t="s">
        <v>1809</v>
      </c>
      <c r="J1408">
        <v>1685.1573000000001</v>
      </c>
    </row>
    <row r="1409" spans="1:10" x14ac:dyDescent="0.25">
      <c r="A1409" t="s">
        <v>3216</v>
      </c>
      <c r="B1409" s="2">
        <v>45638</v>
      </c>
      <c r="C1409" t="s">
        <v>707</v>
      </c>
      <c r="D1409" t="s">
        <v>1543</v>
      </c>
      <c r="E1409" t="s">
        <v>1787</v>
      </c>
      <c r="F1409">
        <v>2</v>
      </c>
      <c r="G1409">
        <v>362.7</v>
      </c>
      <c r="H1409">
        <v>0.09</v>
      </c>
      <c r="I1409" t="s">
        <v>1807</v>
      </c>
      <c r="J1409">
        <v>660.11400000000003</v>
      </c>
    </row>
    <row r="1410" spans="1:10" x14ac:dyDescent="0.25">
      <c r="A1410" t="s">
        <v>3217</v>
      </c>
      <c r="B1410" s="2">
        <v>45679</v>
      </c>
      <c r="C1410" t="s">
        <v>456</v>
      </c>
      <c r="D1410" t="s">
        <v>1557</v>
      </c>
      <c r="E1410" t="s">
        <v>1744</v>
      </c>
      <c r="F1410">
        <v>1</v>
      </c>
      <c r="G1410">
        <v>908.5</v>
      </c>
      <c r="H1410">
        <v>0.2</v>
      </c>
      <c r="I1410" t="s">
        <v>1812</v>
      </c>
      <c r="J1410">
        <v>726.80000000000007</v>
      </c>
    </row>
    <row r="1411" spans="1:10" x14ac:dyDescent="0.25">
      <c r="A1411" t="s">
        <v>3218</v>
      </c>
      <c r="B1411" s="2">
        <v>45296</v>
      </c>
      <c r="C1411" t="s">
        <v>244</v>
      </c>
      <c r="D1411" t="s">
        <v>1581</v>
      </c>
      <c r="E1411" t="s">
        <v>1784</v>
      </c>
      <c r="F1411">
        <v>2</v>
      </c>
      <c r="G1411">
        <v>795.37</v>
      </c>
      <c r="H1411">
        <v>0.2</v>
      </c>
      <c r="I1411" t="s">
        <v>1812</v>
      </c>
      <c r="J1411">
        <v>1272.5920000000001</v>
      </c>
    </row>
    <row r="1412" spans="1:10" x14ac:dyDescent="0.25">
      <c r="A1412" t="s">
        <v>3219</v>
      </c>
      <c r="B1412" s="2">
        <v>45760</v>
      </c>
      <c r="C1412" t="s">
        <v>482</v>
      </c>
      <c r="D1412" t="s">
        <v>1601</v>
      </c>
      <c r="E1412" t="s">
        <v>1752</v>
      </c>
      <c r="F1412">
        <v>2</v>
      </c>
      <c r="G1412">
        <v>326.85000000000002</v>
      </c>
      <c r="H1412">
        <v>0.17</v>
      </c>
      <c r="I1412" t="s">
        <v>1812</v>
      </c>
      <c r="J1412">
        <v>542.57100000000003</v>
      </c>
    </row>
    <row r="1413" spans="1:10" x14ac:dyDescent="0.25">
      <c r="A1413" t="s">
        <v>3220</v>
      </c>
      <c r="B1413" s="2">
        <v>45603</v>
      </c>
      <c r="C1413" t="s">
        <v>1086</v>
      </c>
      <c r="D1413" t="s">
        <v>1643</v>
      </c>
      <c r="E1413" t="s">
        <v>1782</v>
      </c>
      <c r="F1413">
        <v>3</v>
      </c>
      <c r="G1413">
        <v>169.43</v>
      </c>
      <c r="H1413">
        <v>0.19</v>
      </c>
      <c r="I1413" t="s">
        <v>1807</v>
      </c>
      <c r="J1413">
        <v>411.71490000000011</v>
      </c>
    </row>
    <row r="1414" spans="1:10" x14ac:dyDescent="0.25">
      <c r="A1414" t="s">
        <v>3221</v>
      </c>
      <c r="B1414" s="2">
        <v>45413</v>
      </c>
      <c r="C1414" t="s">
        <v>539</v>
      </c>
      <c r="D1414" t="s">
        <v>1697</v>
      </c>
      <c r="E1414" t="s">
        <v>1759</v>
      </c>
      <c r="F1414">
        <v>1</v>
      </c>
      <c r="G1414">
        <v>254.47</v>
      </c>
      <c r="H1414">
        <v>0.1</v>
      </c>
      <c r="I1414" t="s">
        <v>1807</v>
      </c>
      <c r="J1414">
        <v>229.023</v>
      </c>
    </row>
    <row r="1415" spans="1:10" x14ac:dyDescent="0.25">
      <c r="A1415" t="s">
        <v>3222</v>
      </c>
      <c r="B1415" s="2">
        <v>45506</v>
      </c>
      <c r="C1415" t="s">
        <v>1284</v>
      </c>
      <c r="D1415" t="s">
        <v>1581</v>
      </c>
      <c r="E1415" t="s">
        <v>1787</v>
      </c>
      <c r="F1415">
        <v>4</v>
      </c>
      <c r="G1415">
        <v>627.73</v>
      </c>
      <c r="H1415">
        <v>0.11</v>
      </c>
      <c r="I1415" t="s">
        <v>1812</v>
      </c>
      <c r="J1415">
        <v>2234.7188000000001</v>
      </c>
    </row>
    <row r="1416" spans="1:10" x14ac:dyDescent="0.25">
      <c r="A1416" t="s">
        <v>3223</v>
      </c>
      <c r="B1416" s="2">
        <v>45394</v>
      </c>
      <c r="C1416" t="s">
        <v>1147</v>
      </c>
      <c r="D1416" t="s">
        <v>1593</v>
      </c>
      <c r="E1416" t="s">
        <v>1796</v>
      </c>
      <c r="F1416">
        <v>4</v>
      </c>
      <c r="G1416">
        <v>327.25</v>
      </c>
      <c r="H1416">
        <v>0.13</v>
      </c>
      <c r="I1416" t="s">
        <v>1812</v>
      </c>
      <c r="J1416">
        <v>1138.83</v>
      </c>
    </row>
    <row r="1417" spans="1:10" x14ac:dyDescent="0.25">
      <c r="A1417" t="s">
        <v>3224</v>
      </c>
      <c r="B1417" s="2">
        <v>45755</v>
      </c>
      <c r="C1417" t="s">
        <v>485</v>
      </c>
      <c r="D1417" t="s">
        <v>1649</v>
      </c>
      <c r="E1417" t="s">
        <v>1775</v>
      </c>
      <c r="F1417">
        <v>4</v>
      </c>
      <c r="G1417">
        <v>511.43</v>
      </c>
      <c r="H1417">
        <v>0.18</v>
      </c>
      <c r="I1417" t="s">
        <v>1812</v>
      </c>
      <c r="J1417">
        <v>1677.4903999999999</v>
      </c>
    </row>
    <row r="1418" spans="1:10" x14ac:dyDescent="0.25">
      <c r="A1418" t="s">
        <v>3225</v>
      </c>
      <c r="B1418" s="2">
        <v>45473</v>
      </c>
      <c r="C1418" t="s">
        <v>545</v>
      </c>
      <c r="D1418" t="s">
        <v>1657</v>
      </c>
      <c r="E1418" t="s">
        <v>1790</v>
      </c>
      <c r="F1418">
        <v>4</v>
      </c>
      <c r="G1418">
        <v>194.67</v>
      </c>
      <c r="H1418">
        <v>0.23</v>
      </c>
      <c r="I1418" t="s">
        <v>1809</v>
      </c>
      <c r="J1418">
        <v>599.58359999999993</v>
      </c>
    </row>
    <row r="1419" spans="1:10" x14ac:dyDescent="0.25">
      <c r="A1419" t="s">
        <v>3226</v>
      </c>
      <c r="B1419" s="2">
        <v>45304</v>
      </c>
      <c r="C1419" t="s">
        <v>218</v>
      </c>
      <c r="D1419" t="s">
        <v>1577</v>
      </c>
      <c r="E1419" t="s">
        <v>1740</v>
      </c>
      <c r="F1419">
        <v>2</v>
      </c>
      <c r="G1419">
        <v>54.51</v>
      </c>
      <c r="H1419">
        <v>7.0000000000000007E-2</v>
      </c>
      <c r="I1419" t="s">
        <v>1807</v>
      </c>
      <c r="J1419">
        <v>101.3886</v>
      </c>
    </row>
    <row r="1420" spans="1:10" x14ac:dyDescent="0.25">
      <c r="A1420" t="s">
        <v>3227</v>
      </c>
      <c r="B1420" s="2">
        <v>45557</v>
      </c>
      <c r="C1420" t="s">
        <v>275</v>
      </c>
      <c r="D1420" t="s">
        <v>1655</v>
      </c>
      <c r="E1420" t="s">
        <v>1775</v>
      </c>
      <c r="F1420">
        <v>4</v>
      </c>
      <c r="G1420">
        <v>964</v>
      </c>
      <c r="H1420">
        <v>0.14000000000000001</v>
      </c>
      <c r="I1420" t="s">
        <v>1809</v>
      </c>
      <c r="J1420">
        <v>3316.16</v>
      </c>
    </row>
    <row r="1421" spans="1:10" x14ac:dyDescent="0.25">
      <c r="A1421" t="s">
        <v>3228</v>
      </c>
      <c r="B1421" s="2">
        <v>45527</v>
      </c>
      <c r="C1421" t="s">
        <v>156</v>
      </c>
      <c r="D1421" t="s">
        <v>1709</v>
      </c>
      <c r="E1421" t="s">
        <v>1752</v>
      </c>
      <c r="F1421">
        <v>1</v>
      </c>
      <c r="G1421">
        <v>170.12</v>
      </c>
      <c r="H1421">
        <v>0.26</v>
      </c>
      <c r="I1421" t="s">
        <v>1809</v>
      </c>
      <c r="J1421">
        <v>125.8888</v>
      </c>
    </row>
    <row r="1422" spans="1:10" x14ac:dyDescent="0.25">
      <c r="A1422" t="s">
        <v>3229</v>
      </c>
      <c r="B1422" s="2">
        <v>45875</v>
      </c>
      <c r="C1422" t="s">
        <v>506</v>
      </c>
      <c r="D1422" t="s">
        <v>1637</v>
      </c>
      <c r="E1422" t="s">
        <v>1796</v>
      </c>
      <c r="F1422">
        <v>2</v>
      </c>
      <c r="G1422">
        <v>664.5</v>
      </c>
      <c r="H1422">
        <v>0.23</v>
      </c>
      <c r="I1422" t="s">
        <v>1807</v>
      </c>
      <c r="J1422">
        <v>1023.33</v>
      </c>
    </row>
    <row r="1423" spans="1:10" x14ac:dyDescent="0.25">
      <c r="A1423" t="s">
        <v>3230</v>
      </c>
      <c r="B1423" s="2">
        <v>45936</v>
      </c>
      <c r="C1423" t="s">
        <v>1147</v>
      </c>
      <c r="D1423" t="s">
        <v>1621</v>
      </c>
      <c r="E1423" t="s">
        <v>1772</v>
      </c>
      <c r="F1423">
        <v>4</v>
      </c>
      <c r="G1423">
        <v>557.51</v>
      </c>
      <c r="H1423">
        <v>0.11</v>
      </c>
      <c r="I1423" t="s">
        <v>1807</v>
      </c>
      <c r="J1423">
        <v>1984.7356</v>
      </c>
    </row>
    <row r="1424" spans="1:10" x14ac:dyDescent="0.25">
      <c r="A1424" t="s">
        <v>3231</v>
      </c>
      <c r="B1424" s="2">
        <v>45807</v>
      </c>
      <c r="C1424" t="s">
        <v>1225</v>
      </c>
      <c r="D1424" t="s">
        <v>1711</v>
      </c>
      <c r="E1424" t="s">
        <v>1740</v>
      </c>
      <c r="F1424">
        <v>2</v>
      </c>
      <c r="G1424">
        <v>410</v>
      </c>
      <c r="H1424">
        <v>0.13</v>
      </c>
      <c r="I1424" t="s">
        <v>1812</v>
      </c>
      <c r="J1424">
        <v>713.4</v>
      </c>
    </row>
    <row r="1425" spans="1:10" x14ac:dyDescent="0.25">
      <c r="A1425" t="s">
        <v>3232</v>
      </c>
      <c r="B1425" s="2">
        <v>45473</v>
      </c>
      <c r="C1425" t="s">
        <v>956</v>
      </c>
      <c r="D1425" t="s">
        <v>1697</v>
      </c>
      <c r="E1425" t="s">
        <v>1756</v>
      </c>
      <c r="F1425">
        <v>2</v>
      </c>
      <c r="G1425">
        <v>879.93</v>
      </c>
      <c r="H1425">
        <v>0.28999999999999998</v>
      </c>
      <c r="I1425" t="s">
        <v>1812</v>
      </c>
      <c r="J1425">
        <v>1249.5006000000001</v>
      </c>
    </row>
    <row r="1426" spans="1:10" x14ac:dyDescent="0.25">
      <c r="A1426" t="s">
        <v>3233</v>
      </c>
      <c r="B1426" s="2">
        <v>45664</v>
      </c>
      <c r="C1426" t="s">
        <v>40</v>
      </c>
      <c r="D1426" t="s">
        <v>1557</v>
      </c>
      <c r="E1426" t="s">
        <v>1793</v>
      </c>
      <c r="F1426">
        <v>1</v>
      </c>
      <c r="G1426">
        <v>350.58</v>
      </c>
      <c r="H1426">
        <v>0.03</v>
      </c>
      <c r="I1426" t="s">
        <v>1812</v>
      </c>
      <c r="J1426">
        <v>340.06259999999997</v>
      </c>
    </row>
    <row r="1427" spans="1:10" x14ac:dyDescent="0.25">
      <c r="A1427" t="s">
        <v>3234</v>
      </c>
      <c r="B1427" s="2">
        <v>45633</v>
      </c>
      <c r="C1427" t="s">
        <v>1086</v>
      </c>
      <c r="D1427" t="s">
        <v>1647</v>
      </c>
      <c r="E1427" t="s">
        <v>1749</v>
      </c>
      <c r="F1427">
        <v>4</v>
      </c>
      <c r="G1427">
        <v>348.58</v>
      </c>
      <c r="H1427">
        <v>0.16</v>
      </c>
      <c r="I1427" t="s">
        <v>1807</v>
      </c>
      <c r="J1427">
        <v>1171.2288000000001</v>
      </c>
    </row>
    <row r="1428" spans="1:10" x14ac:dyDescent="0.25">
      <c r="A1428" t="s">
        <v>3235</v>
      </c>
      <c r="B1428" s="2">
        <v>45548</v>
      </c>
      <c r="C1428" t="s">
        <v>1401</v>
      </c>
      <c r="D1428" t="s">
        <v>1581</v>
      </c>
      <c r="E1428" t="s">
        <v>1749</v>
      </c>
      <c r="F1428">
        <v>3</v>
      </c>
      <c r="G1428">
        <v>247.66</v>
      </c>
      <c r="H1428">
        <v>0.02</v>
      </c>
      <c r="I1428" t="s">
        <v>1812</v>
      </c>
      <c r="J1428">
        <v>728.12040000000002</v>
      </c>
    </row>
    <row r="1429" spans="1:10" x14ac:dyDescent="0.25">
      <c r="A1429" t="s">
        <v>3236</v>
      </c>
      <c r="B1429" s="2">
        <v>45244</v>
      </c>
      <c r="C1429" t="s">
        <v>1198</v>
      </c>
      <c r="D1429" t="s">
        <v>1609</v>
      </c>
      <c r="E1429" t="s">
        <v>1784</v>
      </c>
      <c r="F1429">
        <v>3</v>
      </c>
      <c r="G1429">
        <v>836.27</v>
      </c>
      <c r="H1429">
        <v>0.16</v>
      </c>
      <c r="I1429" t="s">
        <v>1807</v>
      </c>
      <c r="J1429">
        <v>2107.4004</v>
      </c>
    </row>
    <row r="1430" spans="1:10" x14ac:dyDescent="0.25">
      <c r="A1430" t="s">
        <v>3237</v>
      </c>
      <c r="B1430" s="2">
        <v>45753</v>
      </c>
      <c r="C1430" t="s">
        <v>634</v>
      </c>
      <c r="D1430" t="s">
        <v>1559</v>
      </c>
      <c r="E1430" t="s">
        <v>1772</v>
      </c>
      <c r="F1430">
        <v>3</v>
      </c>
      <c r="G1430">
        <v>696.74</v>
      </c>
      <c r="H1430">
        <v>0.13</v>
      </c>
      <c r="I1430" t="s">
        <v>1812</v>
      </c>
      <c r="J1430">
        <v>1818.4914000000001</v>
      </c>
    </row>
    <row r="1431" spans="1:10" x14ac:dyDescent="0.25">
      <c r="A1431" t="s">
        <v>3238</v>
      </c>
      <c r="B1431" s="2">
        <v>45804</v>
      </c>
      <c r="C1431" t="s">
        <v>779</v>
      </c>
      <c r="D1431" t="s">
        <v>1719</v>
      </c>
      <c r="E1431" t="s">
        <v>1780</v>
      </c>
      <c r="F1431">
        <v>2</v>
      </c>
      <c r="G1431">
        <v>822.59</v>
      </c>
      <c r="H1431">
        <v>0.22</v>
      </c>
      <c r="I1431" t="s">
        <v>1809</v>
      </c>
      <c r="J1431">
        <v>1283.2403999999999</v>
      </c>
    </row>
    <row r="1432" spans="1:10" x14ac:dyDescent="0.25">
      <c r="A1432" t="s">
        <v>3239</v>
      </c>
      <c r="B1432" s="2">
        <v>45263</v>
      </c>
      <c r="C1432" t="s">
        <v>713</v>
      </c>
      <c r="D1432" t="s">
        <v>1689</v>
      </c>
      <c r="E1432" t="s">
        <v>1744</v>
      </c>
      <c r="F1432">
        <v>1</v>
      </c>
      <c r="G1432">
        <v>462.23</v>
      </c>
      <c r="H1432">
        <v>0.3</v>
      </c>
      <c r="I1432" t="s">
        <v>1809</v>
      </c>
      <c r="J1432">
        <v>323.56099999999998</v>
      </c>
    </row>
    <row r="1433" spans="1:10" x14ac:dyDescent="0.25">
      <c r="A1433" t="s">
        <v>3240</v>
      </c>
      <c r="B1433" s="2">
        <v>45906</v>
      </c>
      <c r="C1433" t="s">
        <v>1367</v>
      </c>
      <c r="D1433" t="s">
        <v>1615</v>
      </c>
      <c r="E1433" t="s">
        <v>1790</v>
      </c>
      <c r="F1433">
        <v>1</v>
      </c>
      <c r="G1433">
        <v>361.09</v>
      </c>
      <c r="H1433">
        <v>0.06</v>
      </c>
      <c r="I1433" t="s">
        <v>1809</v>
      </c>
      <c r="J1433">
        <v>339.42459999999988</v>
      </c>
    </row>
    <row r="1434" spans="1:10" x14ac:dyDescent="0.25">
      <c r="A1434" t="s">
        <v>3241</v>
      </c>
      <c r="B1434" s="2">
        <v>45243</v>
      </c>
      <c r="C1434" t="s">
        <v>1183</v>
      </c>
      <c r="D1434" t="s">
        <v>1677</v>
      </c>
      <c r="E1434" t="s">
        <v>1796</v>
      </c>
      <c r="F1434">
        <v>3</v>
      </c>
      <c r="G1434">
        <v>59.37</v>
      </c>
      <c r="H1434">
        <v>0.03</v>
      </c>
      <c r="I1434" t="s">
        <v>1809</v>
      </c>
      <c r="J1434">
        <v>172.76669999999999</v>
      </c>
    </row>
    <row r="1435" spans="1:10" x14ac:dyDescent="0.25">
      <c r="A1435" t="s">
        <v>3242</v>
      </c>
      <c r="B1435" s="2">
        <v>45686</v>
      </c>
      <c r="C1435" t="s">
        <v>143</v>
      </c>
      <c r="D1435" t="s">
        <v>1611</v>
      </c>
      <c r="E1435" t="s">
        <v>1740</v>
      </c>
      <c r="F1435">
        <v>3</v>
      </c>
      <c r="G1435">
        <v>765.21</v>
      </c>
      <c r="H1435">
        <v>0.14000000000000001</v>
      </c>
      <c r="I1435" t="s">
        <v>1812</v>
      </c>
      <c r="J1435">
        <v>1974.2418</v>
      </c>
    </row>
    <row r="1436" spans="1:10" x14ac:dyDescent="0.25">
      <c r="A1436" t="s">
        <v>3243</v>
      </c>
      <c r="B1436" s="2">
        <v>45472</v>
      </c>
      <c r="C1436" t="s">
        <v>773</v>
      </c>
      <c r="D1436" t="s">
        <v>1595</v>
      </c>
      <c r="E1436" t="s">
        <v>1777</v>
      </c>
      <c r="F1436">
        <v>4</v>
      </c>
      <c r="G1436">
        <v>303.56</v>
      </c>
      <c r="H1436">
        <v>0.2</v>
      </c>
      <c r="I1436" t="s">
        <v>1812</v>
      </c>
      <c r="J1436">
        <v>971.39200000000005</v>
      </c>
    </row>
    <row r="1437" spans="1:10" x14ac:dyDescent="0.25">
      <c r="A1437" t="s">
        <v>3244</v>
      </c>
      <c r="B1437" s="2">
        <v>45779</v>
      </c>
      <c r="C1437" t="s">
        <v>1355</v>
      </c>
      <c r="D1437" t="s">
        <v>1585</v>
      </c>
      <c r="E1437" t="s">
        <v>1735</v>
      </c>
      <c r="F1437">
        <v>1</v>
      </c>
      <c r="G1437">
        <v>640.92999999999995</v>
      </c>
      <c r="H1437">
        <v>0.19</v>
      </c>
      <c r="I1437" t="s">
        <v>1809</v>
      </c>
      <c r="J1437">
        <v>519.15329999999994</v>
      </c>
    </row>
    <row r="1438" spans="1:10" x14ac:dyDescent="0.25">
      <c r="A1438" t="s">
        <v>3245</v>
      </c>
      <c r="B1438" s="2">
        <v>45830</v>
      </c>
      <c r="C1438" t="s">
        <v>570</v>
      </c>
      <c r="D1438" t="s">
        <v>1703</v>
      </c>
      <c r="E1438" t="s">
        <v>1772</v>
      </c>
      <c r="F1438">
        <v>2</v>
      </c>
      <c r="G1438">
        <v>611.25</v>
      </c>
      <c r="H1438">
        <v>0.22</v>
      </c>
      <c r="I1438" t="s">
        <v>1807</v>
      </c>
      <c r="J1438">
        <v>953.55000000000007</v>
      </c>
    </row>
    <row r="1439" spans="1:10" x14ac:dyDescent="0.25">
      <c r="A1439" t="s">
        <v>3246</v>
      </c>
      <c r="B1439" s="2">
        <v>45756</v>
      </c>
      <c r="C1439" t="s">
        <v>1406</v>
      </c>
      <c r="D1439" t="s">
        <v>1663</v>
      </c>
      <c r="E1439" t="s">
        <v>1740</v>
      </c>
      <c r="F1439">
        <v>1</v>
      </c>
      <c r="G1439">
        <v>209.93</v>
      </c>
      <c r="H1439">
        <v>0.21</v>
      </c>
      <c r="I1439" t="s">
        <v>1807</v>
      </c>
      <c r="J1439">
        <v>165.84469999999999</v>
      </c>
    </row>
    <row r="1440" spans="1:10" x14ac:dyDescent="0.25">
      <c r="A1440" t="s">
        <v>3247</v>
      </c>
      <c r="B1440" s="2">
        <v>45847</v>
      </c>
      <c r="C1440" t="s">
        <v>382</v>
      </c>
      <c r="D1440" t="s">
        <v>1729</v>
      </c>
      <c r="E1440" t="s">
        <v>1772</v>
      </c>
      <c r="F1440">
        <v>3</v>
      </c>
      <c r="G1440">
        <v>130.38999999999999</v>
      </c>
      <c r="H1440">
        <v>0.24</v>
      </c>
      <c r="I1440" t="s">
        <v>1809</v>
      </c>
      <c r="J1440">
        <v>297.28919999999999</v>
      </c>
    </row>
    <row r="1441" spans="1:10" x14ac:dyDescent="0.25">
      <c r="A1441" t="s">
        <v>3248</v>
      </c>
      <c r="B1441" s="2">
        <v>45322</v>
      </c>
      <c r="C1441" t="s">
        <v>914</v>
      </c>
      <c r="D1441" t="s">
        <v>1717</v>
      </c>
      <c r="E1441" t="s">
        <v>1762</v>
      </c>
      <c r="F1441">
        <v>2</v>
      </c>
      <c r="G1441">
        <v>846.18</v>
      </c>
      <c r="H1441">
        <v>0.1</v>
      </c>
      <c r="I1441" t="s">
        <v>1812</v>
      </c>
      <c r="J1441">
        <v>1523.124</v>
      </c>
    </row>
    <row r="1442" spans="1:10" x14ac:dyDescent="0.25">
      <c r="A1442" t="s">
        <v>3249</v>
      </c>
      <c r="B1442" s="2">
        <v>45829</v>
      </c>
      <c r="C1442" t="s">
        <v>1097</v>
      </c>
      <c r="D1442" t="s">
        <v>1671</v>
      </c>
      <c r="E1442" t="s">
        <v>1782</v>
      </c>
      <c r="F1442">
        <v>2</v>
      </c>
      <c r="G1442">
        <v>424.53</v>
      </c>
      <c r="H1442">
        <v>0.14000000000000001</v>
      </c>
      <c r="I1442" t="s">
        <v>1812</v>
      </c>
      <c r="J1442">
        <v>730.19159999999999</v>
      </c>
    </row>
    <row r="1443" spans="1:10" x14ac:dyDescent="0.25">
      <c r="A1443" t="s">
        <v>3250</v>
      </c>
      <c r="B1443" s="2">
        <v>45539</v>
      </c>
      <c r="C1443" t="s">
        <v>817</v>
      </c>
      <c r="D1443" t="s">
        <v>1707</v>
      </c>
      <c r="E1443" t="s">
        <v>1782</v>
      </c>
      <c r="F1443">
        <v>4</v>
      </c>
      <c r="G1443">
        <v>450.42</v>
      </c>
      <c r="H1443">
        <v>0.08</v>
      </c>
      <c r="I1443" t="s">
        <v>1812</v>
      </c>
      <c r="J1443">
        <v>1657.5455999999999</v>
      </c>
    </row>
    <row r="1444" spans="1:10" x14ac:dyDescent="0.25">
      <c r="A1444" t="s">
        <v>3251</v>
      </c>
      <c r="B1444" s="2">
        <v>45893</v>
      </c>
      <c r="C1444" t="s">
        <v>518</v>
      </c>
      <c r="D1444" t="s">
        <v>1583</v>
      </c>
      <c r="E1444" t="s">
        <v>1769</v>
      </c>
      <c r="F1444">
        <v>4</v>
      </c>
      <c r="G1444">
        <v>896.91</v>
      </c>
      <c r="H1444">
        <v>0.1</v>
      </c>
      <c r="I1444" t="s">
        <v>1807</v>
      </c>
      <c r="J1444">
        <v>3228.8760000000002</v>
      </c>
    </row>
    <row r="1445" spans="1:10" x14ac:dyDescent="0.25">
      <c r="A1445" t="s">
        <v>3252</v>
      </c>
      <c r="B1445" s="2">
        <v>45814</v>
      </c>
      <c r="C1445" t="s">
        <v>1475</v>
      </c>
      <c r="D1445" t="s">
        <v>1725</v>
      </c>
      <c r="E1445" t="s">
        <v>1772</v>
      </c>
      <c r="F1445">
        <v>3</v>
      </c>
      <c r="G1445">
        <v>679.38</v>
      </c>
      <c r="H1445">
        <v>0.3</v>
      </c>
      <c r="I1445" t="s">
        <v>1812</v>
      </c>
      <c r="J1445">
        <v>1426.6980000000001</v>
      </c>
    </row>
    <row r="1446" spans="1:10" x14ac:dyDescent="0.25">
      <c r="A1446" t="s">
        <v>3253</v>
      </c>
      <c r="B1446" s="2">
        <v>45571</v>
      </c>
      <c r="C1446" t="s">
        <v>75</v>
      </c>
      <c r="D1446" t="s">
        <v>1691</v>
      </c>
      <c r="E1446" t="s">
        <v>1787</v>
      </c>
      <c r="F1446">
        <v>3</v>
      </c>
      <c r="G1446">
        <v>483.63</v>
      </c>
      <c r="H1446">
        <v>0</v>
      </c>
      <c r="I1446" t="s">
        <v>1807</v>
      </c>
      <c r="J1446">
        <v>1450.89</v>
      </c>
    </row>
    <row r="1447" spans="1:10" x14ac:dyDescent="0.25">
      <c r="A1447" t="s">
        <v>3254</v>
      </c>
      <c r="B1447" s="2">
        <v>45542</v>
      </c>
      <c r="C1447" t="s">
        <v>124</v>
      </c>
      <c r="D1447" t="s">
        <v>1609</v>
      </c>
      <c r="E1447" t="s">
        <v>1735</v>
      </c>
      <c r="F1447">
        <v>3</v>
      </c>
      <c r="G1447">
        <v>158.27000000000001</v>
      </c>
      <c r="H1447">
        <v>0.24</v>
      </c>
      <c r="I1447" t="s">
        <v>1812</v>
      </c>
      <c r="J1447">
        <v>360.85559999999998</v>
      </c>
    </row>
    <row r="1448" spans="1:10" x14ac:dyDescent="0.25">
      <c r="A1448" t="s">
        <v>3255</v>
      </c>
      <c r="B1448" s="2">
        <v>45758</v>
      </c>
      <c r="C1448" t="s">
        <v>397</v>
      </c>
      <c r="D1448" t="s">
        <v>1532</v>
      </c>
      <c r="E1448" t="s">
        <v>1784</v>
      </c>
      <c r="F1448">
        <v>4</v>
      </c>
      <c r="G1448">
        <v>601.5</v>
      </c>
      <c r="H1448">
        <v>0.18</v>
      </c>
      <c r="I1448" t="s">
        <v>1807</v>
      </c>
      <c r="J1448">
        <v>1972.92</v>
      </c>
    </row>
    <row r="1449" spans="1:10" x14ac:dyDescent="0.25">
      <c r="A1449" t="s">
        <v>3256</v>
      </c>
      <c r="B1449" s="2">
        <v>45709</v>
      </c>
      <c r="C1449" t="s">
        <v>252</v>
      </c>
      <c r="D1449" t="s">
        <v>1593</v>
      </c>
      <c r="E1449" t="s">
        <v>1793</v>
      </c>
      <c r="F1449">
        <v>2</v>
      </c>
      <c r="G1449">
        <v>46.39</v>
      </c>
      <c r="H1449">
        <v>7.0000000000000007E-2</v>
      </c>
      <c r="I1449" t="s">
        <v>1807</v>
      </c>
      <c r="J1449">
        <v>86.285399999999996</v>
      </c>
    </row>
    <row r="1450" spans="1:10" x14ac:dyDescent="0.25">
      <c r="A1450" t="s">
        <v>3257</v>
      </c>
      <c r="B1450" s="2">
        <v>45587</v>
      </c>
      <c r="C1450" t="s">
        <v>409</v>
      </c>
      <c r="D1450" t="s">
        <v>1695</v>
      </c>
      <c r="E1450" t="s">
        <v>1765</v>
      </c>
      <c r="F1450">
        <v>4</v>
      </c>
      <c r="G1450">
        <v>892.28</v>
      </c>
      <c r="H1450">
        <v>0.23</v>
      </c>
      <c r="I1450" t="s">
        <v>1807</v>
      </c>
      <c r="J1450">
        <v>2748.2224000000001</v>
      </c>
    </row>
    <row r="1451" spans="1:10" x14ac:dyDescent="0.25">
      <c r="A1451" t="s">
        <v>3258</v>
      </c>
      <c r="B1451" s="2">
        <v>45494</v>
      </c>
      <c r="C1451" t="s">
        <v>710</v>
      </c>
      <c r="D1451" t="s">
        <v>1551</v>
      </c>
      <c r="E1451" t="s">
        <v>1762</v>
      </c>
      <c r="F1451">
        <v>2</v>
      </c>
      <c r="G1451">
        <v>164.23</v>
      </c>
      <c r="H1451">
        <v>0.17</v>
      </c>
      <c r="I1451" t="s">
        <v>1807</v>
      </c>
      <c r="J1451">
        <v>272.62180000000001</v>
      </c>
    </row>
    <row r="1452" spans="1:10" x14ac:dyDescent="0.25">
      <c r="A1452" t="s">
        <v>3259</v>
      </c>
      <c r="B1452" s="2">
        <v>45305</v>
      </c>
      <c r="C1452" t="s">
        <v>1381</v>
      </c>
      <c r="D1452" t="s">
        <v>1548</v>
      </c>
      <c r="E1452" t="s">
        <v>1762</v>
      </c>
      <c r="F1452">
        <v>1</v>
      </c>
      <c r="G1452">
        <v>484.23</v>
      </c>
      <c r="H1452">
        <v>0.12</v>
      </c>
      <c r="I1452" t="s">
        <v>1812</v>
      </c>
      <c r="J1452">
        <v>426.12240000000003</v>
      </c>
    </row>
    <row r="1453" spans="1:10" x14ac:dyDescent="0.25">
      <c r="A1453" t="s">
        <v>3260</v>
      </c>
      <c r="B1453" s="2">
        <v>45383</v>
      </c>
      <c r="C1453" t="s">
        <v>32</v>
      </c>
      <c r="D1453" t="s">
        <v>1601</v>
      </c>
      <c r="E1453" t="s">
        <v>1793</v>
      </c>
      <c r="F1453">
        <v>3</v>
      </c>
      <c r="G1453">
        <v>341.51</v>
      </c>
      <c r="H1453">
        <v>0.22</v>
      </c>
      <c r="I1453" t="s">
        <v>1812</v>
      </c>
      <c r="J1453">
        <v>799.13340000000005</v>
      </c>
    </row>
    <row r="1454" spans="1:10" x14ac:dyDescent="0.25">
      <c r="A1454" t="s">
        <v>3261</v>
      </c>
      <c r="B1454" s="2">
        <v>45788</v>
      </c>
      <c r="C1454" t="s">
        <v>379</v>
      </c>
      <c r="D1454" t="s">
        <v>1727</v>
      </c>
      <c r="E1454" t="s">
        <v>1780</v>
      </c>
      <c r="F1454">
        <v>3</v>
      </c>
      <c r="G1454">
        <v>758.87</v>
      </c>
      <c r="H1454">
        <v>0.11</v>
      </c>
      <c r="I1454" t="s">
        <v>1809</v>
      </c>
      <c r="J1454">
        <v>2026.1829</v>
      </c>
    </row>
    <row r="1455" spans="1:10" x14ac:dyDescent="0.25">
      <c r="A1455" t="s">
        <v>3262</v>
      </c>
      <c r="B1455" s="2">
        <v>45855</v>
      </c>
      <c r="C1455" t="s">
        <v>1433</v>
      </c>
      <c r="D1455" t="s">
        <v>1643</v>
      </c>
      <c r="E1455" t="s">
        <v>1777</v>
      </c>
      <c r="F1455">
        <v>3</v>
      </c>
      <c r="G1455">
        <v>560.52</v>
      </c>
      <c r="H1455">
        <v>0.17</v>
      </c>
      <c r="I1455" t="s">
        <v>1807</v>
      </c>
      <c r="J1455">
        <v>1395.6948</v>
      </c>
    </row>
    <row r="1456" spans="1:10" x14ac:dyDescent="0.25">
      <c r="A1456" t="s">
        <v>3263</v>
      </c>
      <c r="B1456" s="2">
        <v>45533</v>
      </c>
      <c r="C1456" t="s">
        <v>1089</v>
      </c>
      <c r="D1456" t="s">
        <v>1723</v>
      </c>
      <c r="E1456" t="s">
        <v>1790</v>
      </c>
      <c r="F1456">
        <v>2</v>
      </c>
      <c r="G1456">
        <v>977.18</v>
      </c>
      <c r="H1456">
        <v>0.19</v>
      </c>
      <c r="I1456" t="s">
        <v>1807</v>
      </c>
      <c r="J1456">
        <v>1583.0316</v>
      </c>
    </row>
    <row r="1457" spans="1:10" x14ac:dyDescent="0.25">
      <c r="A1457" t="s">
        <v>3264</v>
      </c>
      <c r="B1457" s="2">
        <v>45763</v>
      </c>
      <c r="C1457" t="s">
        <v>752</v>
      </c>
      <c r="D1457" t="s">
        <v>1563</v>
      </c>
      <c r="E1457" t="s">
        <v>1782</v>
      </c>
      <c r="F1457">
        <v>4</v>
      </c>
      <c r="G1457">
        <v>761.35</v>
      </c>
      <c r="H1457">
        <v>0.08</v>
      </c>
      <c r="I1457" t="s">
        <v>1807</v>
      </c>
      <c r="J1457">
        <v>2801.768</v>
      </c>
    </row>
    <row r="1458" spans="1:10" x14ac:dyDescent="0.25">
      <c r="A1458" t="s">
        <v>3265</v>
      </c>
      <c r="B1458" s="2">
        <v>45900</v>
      </c>
      <c r="C1458" t="s">
        <v>586</v>
      </c>
      <c r="D1458" t="s">
        <v>1665</v>
      </c>
      <c r="E1458" t="s">
        <v>1793</v>
      </c>
      <c r="F1458">
        <v>2</v>
      </c>
      <c r="G1458">
        <v>947.56</v>
      </c>
      <c r="H1458">
        <v>0.02</v>
      </c>
      <c r="I1458" t="s">
        <v>1812</v>
      </c>
      <c r="J1458">
        <v>1857.2175999999999</v>
      </c>
    </row>
    <row r="1459" spans="1:10" x14ac:dyDescent="0.25">
      <c r="A1459" t="s">
        <v>3266</v>
      </c>
      <c r="B1459" s="2">
        <v>45943</v>
      </c>
      <c r="C1459" t="s">
        <v>758</v>
      </c>
      <c r="D1459" t="s">
        <v>1617</v>
      </c>
      <c r="E1459" t="s">
        <v>1793</v>
      </c>
      <c r="F1459">
        <v>4</v>
      </c>
      <c r="G1459">
        <v>975.47</v>
      </c>
      <c r="H1459">
        <v>0.04</v>
      </c>
      <c r="I1459" t="s">
        <v>1807</v>
      </c>
      <c r="J1459">
        <v>3745.8047999999999</v>
      </c>
    </row>
    <row r="1460" spans="1:10" x14ac:dyDescent="0.25">
      <c r="A1460" t="s">
        <v>3267</v>
      </c>
      <c r="B1460" s="2">
        <v>45448</v>
      </c>
      <c r="C1460" t="s">
        <v>1453</v>
      </c>
      <c r="D1460" t="s">
        <v>1557</v>
      </c>
      <c r="E1460" t="s">
        <v>1769</v>
      </c>
      <c r="F1460">
        <v>3</v>
      </c>
      <c r="G1460">
        <v>769.06</v>
      </c>
      <c r="H1460">
        <v>0.23</v>
      </c>
      <c r="I1460" t="s">
        <v>1812</v>
      </c>
      <c r="J1460">
        <v>1776.5286000000001</v>
      </c>
    </row>
    <row r="1461" spans="1:10" x14ac:dyDescent="0.25">
      <c r="A1461" t="s">
        <v>3268</v>
      </c>
      <c r="B1461" s="2">
        <v>45929</v>
      </c>
      <c r="C1461" t="s">
        <v>1478</v>
      </c>
      <c r="D1461" t="s">
        <v>1609</v>
      </c>
      <c r="E1461" t="s">
        <v>1744</v>
      </c>
      <c r="F1461">
        <v>3</v>
      </c>
      <c r="G1461">
        <v>824.75</v>
      </c>
      <c r="H1461">
        <v>0.23</v>
      </c>
      <c r="I1461" t="s">
        <v>1807</v>
      </c>
      <c r="J1461">
        <v>1905.1724999999999</v>
      </c>
    </row>
    <row r="1462" spans="1:10" x14ac:dyDescent="0.25">
      <c r="A1462" t="s">
        <v>3269</v>
      </c>
      <c r="B1462" s="2">
        <v>45478</v>
      </c>
      <c r="C1462" t="s">
        <v>1235</v>
      </c>
      <c r="D1462" t="s">
        <v>1667</v>
      </c>
      <c r="E1462" t="s">
        <v>1752</v>
      </c>
      <c r="F1462">
        <v>2</v>
      </c>
      <c r="G1462">
        <v>821.35</v>
      </c>
      <c r="H1462">
        <v>0.11</v>
      </c>
      <c r="I1462" t="s">
        <v>1809</v>
      </c>
      <c r="J1462">
        <v>1462.0029999999999</v>
      </c>
    </row>
    <row r="1463" spans="1:10" x14ac:dyDescent="0.25">
      <c r="A1463" t="s">
        <v>3270</v>
      </c>
      <c r="B1463" s="2">
        <v>45723</v>
      </c>
      <c r="C1463" t="s">
        <v>1246</v>
      </c>
      <c r="D1463" t="s">
        <v>1557</v>
      </c>
      <c r="E1463" t="s">
        <v>1772</v>
      </c>
      <c r="F1463">
        <v>1</v>
      </c>
      <c r="G1463">
        <v>120.57</v>
      </c>
      <c r="H1463">
        <v>0.06</v>
      </c>
      <c r="I1463" t="s">
        <v>1809</v>
      </c>
      <c r="J1463">
        <v>113.33580000000001</v>
      </c>
    </row>
    <row r="1464" spans="1:10" x14ac:dyDescent="0.25">
      <c r="A1464" t="s">
        <v>3271</v>
      </c>
      <c r="B1464" s="2">
        <v>45240</v>
      </c>
      <c r="C1464" t="s">
        <v>1042</v>
      </c>
      <c r="D1464" t="s">
        <v>1709</v>
      </c>
      <c r="E1464" t="s">
        <v>1740</v>
      </c>
      <c r="F1464">
        <v>1</v>
      </c>
      <c r="G1464">
        <v>122.27</v>
      </c>
      <c r="H1464">
        <v>0.26</v>
      </c>
      <c r="I1464" t="s">
        <v>1809</v>
      </c>
      <c r="J1464">
        <v>90.479799999999997</v>
      </c>
    </row>
    <row r="1465" spans="1:10" x14ac:dyDescent="0.25">
      <c r="A1465" t="s">
        <v>3272</v>
      </c>
      <c r="B1465" s="2">
        <v>45890</v>
      </c>
      <c r="C1465" t="s">
        <v>560</v>
      </c>
      <c r="D1465" t="s">
        <v>1583</v>
      </c>
      <c r="E1465" t="s">
        <v>1744</v>
      </c>
      <c r="F1465">
        <v>2</v>
      </c>
      <c r="G1465">
        <v>182.89</v>
      </c>
      <c r="H1465">
        <v>0.11</v>
      </c>
      <c r="I1465" t="s">
        <v>1807</v>
      </c>
      <c r="J1465">
        <v>325.54419999999999</v>
      </c>
    </row>
    <row r="1466" spans="1:10" x14ac:dyDescent="0.25">
      <c r="A1466" t="s">
        <v>3273</v>
      </c>
      <c r="B1466" s="2">
        <v>45796</v>
      </c>
      <c r="C1466" t="s">
        <v>1147</v>
      </c>
      <c r="D1466" t="s">
        <v>1623</v>
      </c>
      <c r="E1466" t="s">
        <v>1752</v>
      </c>
      <c r="F1466">
        <v>1</v>
      </c>
      <c r="G1466">
        <v>695.26</v>
      </c>
      <c r="H1466">
        <v>0.23</v>
      </c>
      <c r="I1466" t="s">
        <v>1809</v>
      </c>
      <c r="J1466">
        <v>535.35019999999997</v>
      </c>
    </row>
    <row r="1467" spans="1:10" x14ac:dyDescent="0.25">
      <c r="A1467" t="s">
        <v>3274</v>
      </c>
      <c r="B1467" s="2">
        <v>45895</v>
      </c>
      <c r="C1467" t="s">
        <v>114</v>
      </c>
      <c r="D1467" t="s">
        <v>1589</v>
      </c>
      <c r="E1467" t="s">
        <v>1759</v>
      </c>
      <c r="F1467">
        <v>2</v>
      </c>
      <c r="G1467">
        <v>408.8</v>
      </c>
      <c r="H1467">
        <v>0.17</v>
      </c>
      <c r="I1467" t="s">
        <v>1812</v>
      </c>
      <c r="J1467">
        <v>678.60799999999995</v>
      </c>
    </row>
    <row r="1468" spans="1:10" x14ac:dyDescent="0.25">
      <c r="A1468" t="s">
        <v>3275</v>
      </c>
      <c r="B1468" s="2">
        <v>45676</v>
      </c>
      <c r="C1468" t="s">
        <v>724</v>
      </c>
      <c r="D1468" t="s">
        <v>1629</v>
      </c>
      <c r="E1468" t="s">
        <v>1765</v>
      </c>
      <c r="F1468">
        <v>3</v>
      </c>
      <c r="G1468">
        <v>512.15</v>
      </c>
      <c r="H1468">
        <v>0.12</v>
      </c>
      <c r="I1468" t="s">
        <v>1807</v>
      </c>
      <c r="J1468">
        <v>1352.076</v>
      </c>
    </row>
    <row r="1469" spans="1:10" x14ac:dyDescent="0.25">
      <c r="A1469" t="s">
        <v>3276</v>
      </c>
      <c r="B1469" s="2">
        <v>45568</v>
      </c>
      <c r="C1469" t="s">
        <v>1258</v>
      </c>
      <c r="D1469" t="s">
        <v>1548</v>
      </c>
      <c r="E1469" t="s">
        <v>1765</v>
      </c>
      <c r="F1469">
        <v>3</v>
      </c>
      <c r="G1469">
        <v>136.4</v>
      </c>
      <c r="H1469">
        <v>0.15</v>
      </c>
      <c r="I1469" t="s">
        <v>1809</v>
      </c>
      <c r="J1469">
        <v>347.82000000000011</v>
      </c>
    </row>
    <row r="1470" spans="1:10" x14ac:dyDescent="0.25">
      <c r="A1470" t="s">
        <v>3277</v>
      </c>
      <c r="B1470" s="2">
        <v>45272</v>
      </c>
      <c r="C1470" t="s">
        <v>573</v>
      </c>
      <c r="D1470" t="s">
        <v>1540</v>
      </c>
      <c r="E1470" t="s">
        <v>1749</v>
      </c>
      <c r="F1470">
        <v>2</v>
      </c>
      <c r="G1470">
        <v>42.51</v>
      </c>
      <c r="H1470">
        <v>0.04</v>
      </c>
      <c r="I1470" t="s">
        <v>1812</v>
      </c>
      <c r="J1470">
        <v>81.619199999999992</v>
      </c>
    </row>
    <row r="1471" spans="1:10" x14ac:dyDescent="0.25">
      <c r="A1471" t="s">
        <v>3278</v>
      </c>
      <c r="B1471" s="2">
        <v>45718</v>
      </c>
      <c r="C1471" t="s">
        <v>1112</v>
      </c>
      <c r="D1471" t="s">
        <v>1681</v>
      </c>
      <c r="E1471" t="s">
        <v>1762</v>
      </c>
      <c r="F1471">
        <v>3</v>
      </c>
      <c r="G1471">
        <v>582.1</v>
      </c>
      <c r="H1471">
        <v>0.12</v>
      </c>
      <c r="I1471" t="s">
        <v>1809</v>
      </c>
      <c r="J1471">
        <v>1536.7439999999999</v>
      </c>
    </row>
    <row r="1472" spans="1:10" x14ac:dyDescent="0.25">
      <c r="A1472" t="s">
        <v>3279</v>
      </c>
      <c r="B1472" s="2">
        <v>45356</v>
      </c>
      <c r="C1472" t="s">
        <v>705</v>
      </c>
      <c r="D1472" t="s">
        <v>1695</v>
      </c>
      <c r="E1472" t="s">
        <v>1790</v>
      </c>
      <c r="F1472">
        <v>4</v>
      </c>
      <c r="G1472">
        <v>461.52</v>
      </c>
      <c r="H1472">
        <v>0</v>
      </c>
      <c r="I1472" t="s">
        <v>1812</v>
      </c>
      <c r="J1472">
        <v>1846.08</v>
      </c>
    </row>
    <row r="1473" spans="1:10" x14ac:dyDescent="0.25">
      <c r="A1473" t="s">
        <v>3280</v>
      </c>
      <c r="B1473" s="2">
        <v>45552</v>
      </c>
      <c r="C1473" t="s">
        <v>1507</v>
      </c>
      <c r="D1473" t="s">
        <v>1563</v>
      </c>
      <c r="E1473" t="s">
        <v>1775</v>
      </c>
      <c r="F1473">
        <v>1</v>
      </c>
      <c r="G1473">
        <v>558.41999999999996</v>
      </c>
      <c r="H1473">
        <v>0.03</v>
      </c>
      <c r="I1473" t="s">
        <v>1807</v>
      </c>
      <c r="J1473">
        <v>541.66739999999993</v>
      </c>
    </row>
    <row r="1474" spans="1:10" x14ac:dyDescent="0.25">
      <c r="A1474" t="s">
        <v>3281</v>
      </c>
      <c r="B1474" s="2">
        <v>45288</v>
      </c>
      <c r="C1474" t="s">
        <v>832</v>
      </c>
      <c r="D1474" t="s">
        <v>1555</v>
      </c>
      <c r="E1474" t="s">
        <v>1793</v>
      </c>
      <c r="F1474">
        <v>4</v>
      </c>
      <c r="G1474">
        <v>700.98</v>
      </c>
      <c r="H1474">
        <v>0.12</v>
      </c>
      <c r="I1474" t="s">
        <v>1809</v>
      </c>
      <c r="J1474">
        <v>2467.4495999999999</v>
      </c>
    </row>
    <row r="1475" spans="1:10" x14ac:dyDescent="0.25">
      <c r="A1475" t="s">
        <v>3282</v>
      </c>
      <c r="B1475" s="2">
        <v>45605</v>
      </c>
      <c r="C1475" t="s">
        <v>1246</v>
      </c>
      <c r="D1475" t="s">
        <v>1701</v>
      </c>
      <c r="E1475" t="s">
        <v>1793</v>
      </c>
      <c r="F1475">
        <v>2</v>
      </c>
      <c r="G1475">
        <v>227.97</v>
      </c>
      <c r="H1475">
        <v>0.08</v>
      </c>
      <c r="I1475" t="s">
        <v>1812</v>
      </c>
      <c r="J1475">
        <v>419.46480000000003</v>
      </c>
    </row>
    <row r="1476" spans="1:10" x14ac:dyDescent="0.25">
      <c r="A1476" t="s">
        <v>3283</v>
      </c>
      <c r="B1476" s="2">
        <v>45516</v>
      </c>
      <c r="C1476" t="s">
        <v>1445</v>
      </c>
      <c r="D1476" t="s">
        <v>1609</v>
      </c>
      <c r="E1476" t="s">
        <v>1775</v>
      </c>
      <c r="F1476">
        <v>4</v>
      </c>
      <c r="G1476">
        <v>278.70999999999998</v>
      </c>
      <c r="H1476">
        <v>0.2</v>
      </c>
      <c r="I1476" t="s">
        <v>1809</v>
      </c>
      <c r="J1476">
        <v>891.87199999999996</v>
      </c>
    </row>
    <row r="1477" spans="1:10" x14ac:dyDescent="0.25">
      <c r="A1477" t="s">
        <v>3284</v>
      </c>
      <c r="B1477" s="2">
        <v>45379</v>
      </c>
      <c r="C1477" t="s">
        <v>820</v>
      </c>
      <c r="D1477" t="s">
        <v>1729</v>
      </c>
      <c r="E1477" t="s">
        <v>1765</v>
      </c>
      <c r="F1477">
        <v>2</v>
      </c>
      <c r="G1477">
        <v>916.12</v>
      </c>
      <c r="H1477">
        <v>0.05</v>
      </c>
      <c r="I1477" t="s">
        <v>1809</v>
      </c>
      <c r="J1477">
        <v>1740.6279999999999</v>
      </c>
    </row>
    <row r="1478" spans="1:10" x14ac:dyDescent="0.25">
      <c r="A1478" t="s">
        <v>3285</v>
      </c>
      <c r="B1478" s="2">
        <v>45567</v>
      </c>
      <c r="C1478" t="s">
        <v>450</v>
      </c>
      <c r="D1478" t="s">
        <v>1551</v>
      </c>
      <c r="E1478" t="s">
        <v>1777</v>
      </c>
      <c r="F1478">
        <v>4</v>
      </c>
      <c r="G1478">
        <v>228.98</v>
      </c>
      <c r="H1478">
        <v>0.22</v>
      </c>
      <c r="I1478" t="s">
        <v>1809</v>
      </c>
      <c r="J1478">
        <v>714.41759999999999</v>
      </c>
    </row>
    <row r="1479" spans="1:10" x14ac:dyDescent="0.25">
      <c r="A1479" t="s">
        <v>3286</v>
      </c>
      <c r="B1479" s="2">
        <v>45510</v>
      </c>
      <c r="C1479" t="s">
        <v>746</v>
      </c>
      <c r="D1479" t="s">
        <v>1709</v>
      </c>
      <c r="E1479" t="s">
        <v>1784</v>
      </c>
      <c r="F1479">
        <v>4</v>
      </c>
      <c r="G1479">
        <v>904.82</v>
      </c>
      <c r="H1479">
        <v>0.09</v>
      </c>
      <c r="I1479" t="s">
        <v>1809</v>
      </c>
      <c r="J1479">
        <v>3293.5448000000001</v>
      </c>
    </row>
    <row r="1480" spans="1:10" x14ac:dyDescent="0.25">
      <c r="A1480" t="s">
        <v>3287</v>
      </c>
      <c r="B1480" s="2">
        <v>45806</v>
      </c>
      <c r="C1480" t="s">
        <v>292</v>
      </c>
      <c r="D1480" t="s">
        <v>1577</v>
      </c>
      <c r="E1480" t="s">
        <v>1775</v>
      </c>
      <c r="F1480">
        <v>1</v>
      </c>
      <c r="G1480">
        <v>588.61</v>
      </c>
      <c r="H1480">
        <v>0.1</v>
      </c>
      <c r="I1480" t="s">
        <v>1809</v>
      </c>
      <c r="J1480">
        <v>529.74900000000002</v>
      </c>
    </row>
    <row r="1481" spans="1:10" x14ac:dyDescent="0.25">
      <c r="A1481" t="s">
        <v>3288</v>
      </c>
      <c r="B1481" s="2">
        <v>45240</v>
      </c>
      <c r="C1481" t="s">
        <v>391</v>
      </c>
      <c r="D1481" t="s">
        <v>1597</v>
      </c>
      <c r="E1481" t="s">
        <v>1749</v>
      </c>
      <c r="F1481">
        <v>4</v>
      </c>
      <c r="G1481">
        <v>695.97</v>
      </c>
      <c r="H1481">
        <v>0.02</v>
      </c>
      <c r="I1481" t="s">
        <v>1807</v>
      </c>
      <c r="J1481">
        <v>2728.2024000000001</v>
      </c>
    </row>
    <row r="1482" spans="1:10" x14ac:dyDescent="0.25">
      <c r="A1482" t="s">
        <v>3289</v>
      </c>
      <c r="B1482" s="2">
        <v>45309</v>
      </c>
      <c r="C1482" t="s">
        <v>942</v>
      </c>
      <c r="D1482" t="s">
        <v>1725</v>
      </c>
      <c r="E1482" t="s">
        <v>1775</v>
      </c>
      <c r="F1482">
        <v>2</v>
      </c>
      <c r="G1482">
        <v>181.42</v>
      </c>
      <c r="H1482">
        <v>0.08</v>
      </c>
      <c r="I1482" t="s">
        <v>1809</v>
      </c>
      <c r="J1482">
        <v>333.81279999999998</v>
      </c>
    </row>
    <row r="1483" spans="1:10" x14ac:dyDescent="0.25">
      <c r="A1483" t="s">
        <v>3290</v>
      </c>
      <c r="B1483" s="2">
        <v>45375</v>
      </c>
      <c r="C1483" t="s">
        <v>100</v>
      </c>
      <c r="D1483" t="s">
        <v>1725</v>
      </c>
      <c r="E1483" t="s">
        <v>1780</v>
      </c>
      <c r="F1483">
        <v>1</v>
      </c>
      <c r="G1483">
        <v>439.55</v>
      </c>
      <c r="H1483">
        <v>0.28999999999999998</v>
      </c>
      <c r="I1483" t="s">
        <v>1812</v>
      </c>
      <c r="J1483">
        <v>312.08049999999997</v>
      </c>
    </row>
    <row r="1484" spans="1:10" x14ac:dyDescent="0.25">
      <c r="A1484" t="s">
        <v>3291</v>
      </c>
      <c r="B1484" s="2">
        <v>45733</v>
      </c>
      <c r="C1484" t="s">
        <v>394</v>
      </c>
      <c r="D1484" t="s">
        <v>1641</v>
      </c>
      <c r="E1484" t="s">
        <v>1793</v>
      </c>
      <c r="F1484">
        <v>3</v>
      </c>
      <c r="G1484">
        <v>471.27</v>
      </c>
      <c r="H1484">
        <v>0.27</v>
      </c>
      <c r="I1484" t="s">
        <v>1812</v>
      </c>
      <c r="J1484">
        <v>1032.0813000000001</v>
      </c>
    </row>
    <row r="1485" spans="1:10" x14ac:dyDescent="0.25">
      <c r="A1485" t="s">
        <v>3292</v>
      </c>
      <c r="B1485" s="2">
        <v>45435</v>
      </c>
      <c r="C1485" t="s">
        <v>171</v>
      </c>
      <c r="D1485" t="s">
        <v>1649</v>
      </c>
      <c r="E1485" t="s">
        <v>1777</v>
      </c>
      <c r="F1485">
        <v>1</v>
      </c>
      <c r="G1485">
        <v>758.89</v>
      </c>
      <c r="H1485">
        <v>0.1</v>
      </c>
      <c r="I1485" t="s">
        <v>1807</v>
      </c>
      <c r="J1485">
        <v>683.00099999999998</v>
      </c>
    </row>
    <row r="1486" spans="1:10" x14ac:dyDescent="0.25">
      <c r="A1486" t="s">
        <v>3293</v>
      </c>
      <c r="B1486" s="2">
        <v>45864</v>
      </c>
      <c r="C1486" t="s">
        <v>1475</v>
      </c>
      <c r="D1486" t="s">
        <v>1721</v>
      </c>
      <c r="E1486" t="s">
        <v>1784</v>
      </c>
      <c r="F1486">
        <v>4</v>
      </c>
      <c r="G1486">
        <v>918.1</v>
      </c>
      <c r="H1486">
        <v>0.19</v>
      </c>
      <c r="I1486" t="s">
        <v>1812</v>
      </c>
      <c r="J1486">
        <v>2974.6439999999998</v>
      </c>
    </row>
    <row r="1487" spans="1:10" x14ac:dyDescent="0.25">
      <c r="A1487" t="s">
        <v>3294</v>
      </c>
      <c r="B1487" s="2">
        <v>45569</v>
      </c>
      <c r="C1487" t="s">
        <v>820</v>
      </c>
      <c r="D1487" t="s">
        <v>1719</v>
      </c>
      <c r="E1487" t="s">
        <v>1775</v>
      </c>
      <c r="F1487">
        <v>1</v>
      </c>
      <c r="G1487">
        <v>861.5</v>
      </c>
      <c r="H1487">
        <v>0.05</v>
      </c>
      <c r="I1487" t="s">
        <v>1812</v>
      </c>
      <c r="J1487">
        <v>818.42499999999995</v>
      </c>
    </row>
    <row r="1488" spans="1:10" x14ac:dyDescent="0.25">
      <c r="A1488" t="s">
        <v>3295</v>
      </c>
      <c r="B1488" s="2">
        <v>45664</v>
      </c>
      <c r="C1488" t="s">
        <v>1409</v>
      </c>
      <c r="D1488" t="s">
        <v>1575</v>
      </c>
      <c r="E1488" t="s">
        <v>1782</v>
      </c>
      <c r="F1488">
        <v>1</v>
      </c>
      <c r="G1488">
        <v>588.29999999999995</v>
      </c>
      <c r="H1488">
        <v>0.26</v>
      </c>
      <c r="I1488" t="s">
        <v>1812</v>
      </c>
      <c r="J1488">
        <v>435.34199999999998</v>
      </c>
    </row>
    <row r="1489" spans="1:10" x14ac:dyDescent="0.25">
      <c r="A1489" t="s">
        <v>3296</v>
      </c>
      <c r="B1489" s="2">
        <v>45645</v>
      </c>
      <c r="C1489" t="s">
        <v>1409</v>
      </c>
      <c r="D1489" t="s">
        <v>1641</v>
      </c>
      <c r="E1489" t="s">
        <v>1762</v>
      </c>
      <c r="F1489">
        <v>1</v>
      </c>
      <c r="G1489">
        <v>917.26</v>
      </c>
      <c r="H1489">
        <v>0.05</v>
      </c>
      <c r="I1489" t="s">
        <v>1809</v>
      </c>
      <c r="J1489">
        <v>871.39699999999993</v>
      </c>
    </row>
    <row r="1490" spans="1:10" x14ac:dyDescent="0.25">
      <c r="A1490" t="s">
        <v>3297</v>
      </c>
      <c r="B1490" s="2">
        <v>45449</v>
      </c>
      <c r="C1490" t="s">
        <v>743</v>
      </c>
      <c r="D1490" t="s">
        <v>1540</v>
      </c>
      <c r="E1490" t="s">
        <v>1793</v>
      </c>
      <c r="F1490">
        <v>4</v>
      </c>
      <c r="G1490">
        <v>96.78</v>
      </c>
      <c r="H1490">
        <v>0.11</v>
      </c>
      <c r="I1490" t="s">
        <v>1809</v>
      </c>
      <c r="J1490">
        <v>344.53680000000003</v>
      </c>
    </row>
    <row r="1491" spans="1:10" x14ac:dyDescent="0.25">
      <c r="A1491" t="s">
        <v>3298</v>
      </c>
      <c r="B1491" s="2">
        <v>45629</v>
      </c>
      <c r="C1491" t="s">
        <v>1456</v>
      </c>
      <c r="D1491" t="s">
        <v>1587</v>
      </c>
      <c r="E1491" t="s">
        <v>1752</v>
      </c>
      <c r="F1491">
        <v>3</v>
      </c>
      <c r="G1491">
        <v>199.41</v>
      </c>
      <c r="H1491">
        <v>0.16</v>
      </c>
      <c r="I1491" t="s">
        <v>1812</v>
      </c>
      <c r="J1491">
        <v>502.51319999999998</v>
      </c>
    </row>
    <row r="1492" spans="1:10" x14ac:dyDescent="0.25">
      <c r="A1492" t="s">
        <v>3299</v>
      </c>
      <c r="B1492" s="2">
        <v>45739</v>
      </c>
      <c r="C1492" t="s">
        <v>85</v>
      </c>
      <c r="D1492" t="s">
        <v>1639</v>
      </c>
      <c r="E1492" t="s">
        <v>1769</v>
      </c>
      <c r="F1492">
        <v>1</v>
      </c>
      <c r="G1492">
        <v>687.91</v>
      </c>
      <c r="H1492">
        <v>0.25</v>
      </c>
      <c r="I1492" t="s">
        <v>1807</v>
      </c>
      <c r="J1492">
        <v>515.9325</v>
      </c>
    </row>
    <row r="1493" spans="1:10" x14ac:dyDescent="0.25">
      <c r="A1493" t="s">
        <v>3300</v>
      </c>
      <c r="B1493" s="2">
        <v>45849</v>
      </c>
      <c r="C1493" t="s">
        <v>152</v>
      </c>
      <c r="D1493" t="s">
        <v>1673</v>
      </c>
      <c r="E1493" t="s">
        <v>1744</v>
      </c>
      <c r="F1493">
        <v>3</v>
      </c>
      <c r="G1493">
        <v>769.62</v>
      </c>
      <c r="H1493">
        <v>0.09</v>
      </c>
      <c r="I1493" t="s">
        <v>1809</v>
      </c>
      <c r="J1493">
        <v>2101.0626000000002</v>
      </c>
    </row>
    <row r="1494" spans="1:10" x14ac:dyDescent="0.25">
      <c r="A1494" t="s">
        <v>3301</v>
      </c>
      <c r="B1494" s="2">
        <v>45230</v>
      </c>
      <c r="C1494" t="s">
        <v>707</v>
      </c>
      <c r="D1494" t="s">
        <v>1536</v>
      </c>
      <c r="E1494" t="s">
        <v>1749</v>
      </c>
      <c r="F1494">
        <v>1</v>
      </c>
      <c r="G1494">
        <v>492.05</v>
      </c>
      <c r="H1494">
        <v>0.27</v>
      </c>
      <c r="I1494" t="s">
        <v>1807</v>
      </c>
      <c r="J1494">
        <v>359.19650000000001</v>
      </c>
    </row>
    <row r="1495" spans="1:10" x14ac:dyDescent="0.25">
      <c r="A1495" t="s">
        <v>3302</v>
      </c>
      <c r="B1495" s="2">
        <v>45292</v>
      </c>
      <c r="C1495" t="s">
        <v>364</v>
      </c>
      <c r="D1495" t="s">
        <v>1565</v>
      </c>
      <c r="E1495" t="s">
        <v>1777</v>
      </c>
      <c r="F1495">
        <v>2</v>
      </c>
      <c r="G1495">
        <v>428.55</v>
      </c>
      <c r="H1495">
        <v>0</v>
      </c>
      <c r="I1495" t="s">
        <v>1809</v>
      </c>
      <c r="J1495">
        <v>857.1</v>
      </c>
    </row>
    <row r="1496" spans="1:10" x14ac:dyDescent="0.25">
      <c r="A1496" t="s">
        <v>3303</v>
      </c>
      <c r="B1496" s="2">
        <v>45251</v>
      </c>
      <c r="C1496" t="s">
        <v>731</v>
      </c>
      <c r="D1496" t="s">
        <v>1551</v>
      </c>
      <c r="E1496" t="s">
        <v>1784</v>
      </c>
      <c r="F1496">
        <v>4</v>
      </c>
      <c r="G1496">
        <v>316.18</v>
      </c>
      <c r="H1496">
        <v>0.12</v>
      </c>
      <c r="I1496" t="s">
        <v>1807</v>
      </c>
      <c r="J1496">
        <v>1112.9536000000001</v>
      </c>
    </row>
    <row r="1497" spans="1:10" x14ac:dyDescent="0.25">
      <c r="A1497" t="s">
        <v>3304</v>
      </c>
      <c r="B1497" s="2">
        <v>45555</v>
      </c>
      <c r="C1497" t="s">
        <v>40</v>
      </c>
      <c r="D1497" t="s">
        <v>1557</v>
      </c>
      <c r="E1497" t="s">
        <v>1749</v>
      </c>
      <c r="F1497">
        <v>3</v>
      </c>
      <c r="G1497">
        <v>162.16999999999999</v>
      </c>
      <c r="H1497">
        <v>0.15</v>
      </c>
      <c r="I1497" t="s">
        <v>1809</v>
      </c>
      <c r="J1497">
        <v>413.5335</v>
      </c>
    </row>
    <row r="1498" spans="1:10" x14ac:dyDescent="0.25">
      <c r="A1498" t="s">
        <v>3305</v>
      </c>
      <c r="B1498" s="2">
        <v>45385</v>
      </c>
      <c r="C1498" t="s">
        <v>1030</v>
      </c>
      <c r="D1498" t="s">
        <v>1536</v>
      </c>
      <c r="E1498" t="s">
        <v>1749</v>
      </c>
      <c r="F1498">
        <v>3</v>
      </c>
      <c r="G1498">
        <v>698.14</v>
      </c>
      <c r="H1498">
        <v>0.04</v>
      </c>
      <c r="I1498" t="s">
        <v>1809</v>
      </c>
      <c r="J1498">
        <v>2010.6432</v>
      </c>
    </row>
    <row r="1499" spans="1:10" x14ac:dyDescent="0.25">
      <c r="A1499" t="s">
        <v>3306</v>
      </c>
      <c r="B1499" s="2">
        <v>45787</v>
      </c>
      <c r="C1499" t="s">
        <v>968</v>
      </c>
      <c r="D1499" t="s">
        <v>1679</v>
      </c>
      <c r="E1499" t="s">
        <v>1793</v>
      </c>
      <c r="F1499">
        <v>1</v>
      </c>
      <c r="G1499">
        <v>478.08</v>
      </c>
      <c r="H1499">
        <v>7.0000000000000007E-2</v>
      </c>
      <c r="I1499" t="s">
        <v>1812</v>
      </c>
      <c r="J1499">
        <v>444.61439999999988</v>
      </c>
    </row>
    <row r="1500" spans="1:10" x14ac:dyDescent="0.25">
      <c r="A1500" t="s">
        <v>3307</v>
      </c>
      <c r="B1500" s="2">
        <v>45822</v>
      </c>
      <c r="C1500" t="s">
        <v>672</v>
      </c>
      <c r="D1500" t="s">
        <v>1649</v>
      </c>
      <c r="E1500" t="s">
        <v>1762</v>
      </c>
      <c r="F1500">
        <v>2</v>
      </c>
      <c r="G1500">
        <v>958.64</v>
      </c>
      <c r="H1500">
        <v>0.2</v>
      </c>
      <c r="I1500" t="s">
        <v>1809</v>
      </c>
      <c r="J1500">
        <v>1533.8240000000001</v>
      </c>
    </row>
    <row r="1501" spans="1:10" x14ac:dyDescent="0.25">
      <c r="A1501" t="s">
        <v>3308</v>
      </c>
      <c r="B1501" s="2">
        <v>45590</v>
      </c>
      <c r="C1501" t="s">
        <v>1415</v>
      </c>
      <c r="D1501" t="s">
        <v>1613</v>
      </c>
      <c r="E1501" t="s">
        <v>1777</v>
      </c>
      <c r="F1501">
        <v>2</v>
      </c>
      <c r="G1501">
        <v>581.19000000000005</v>
      </c>
      <c r="H1501">
        <v>7.0000000000000007E-2</v>
      </c>
      <c r="I1501" t="s">
        <v>1812</v>
      </c>
      <c r="J1501">
        <v>1081.0134</v>
      </c>
    </row>
    <row r="1502" spans="1:10" x14ac:dyDescent="0.25">
      <c r="A1502" t="s">
        <v>3309</v>
      </c>
      <c r="B1502" s="2">
        <v>45618</v>
      </c>
      <c r="C1502" t="s">
        <v>388</v>
      </c>
      <c r="D1502" t="s">
        <v>1729</v>
      </c>
      <c r="E1502" t="s">
        <v>1775</v>
      </c>
      <c r="F1502">
        <v>1</v>
      </c>
      <c r="G1502">
        <v>736.54</v>
      </c>
      <c r="H1502">
        <v>0.16</v>
      </c>
      <c r="I1502" t="s">
        <v>1809</v>
      </c>
      <c r="J1502">
        <v>618.69359999999995</v>
      </c>
    </row>
    <row r="1503" spans="1:10" x14ac:dyDescent="0.25">
      <c r="A1503" t="s">
        <v>3310</v>
      </c>
      <c r="B1503" s="2">
        <v>45586</v>
      </c>
      <c r="C1503" t="s">
        <v>1235</v>
      </c>
      <c r="D1503" t="s">
        <v>1661</v>
      </c>
      <c r="E1503" t="s">
        <v>1784</v>
      </c>
      <c r="F1503">
        <v>1</v>
      </c>
      <c r="G1503">
        <v>524</v>
      </c>
      <c r="H1503">
        <v>0.28000000000000003</v>
      </c>
      <c r="I1503" t="s">
        <v>1807</v>
      </c>
      <c r="J1503">
        <v>377.28</v>
      </c>
    </row>
    <row r="1504" spans="1:10" x14ac:dyDescent="0.25">
      <c r="A1504" t="s">
        <v>3311</v>
      </c>
      <c r="B1504" s="2">
        <v>45548</v>
      </c>
      <c r="C1504" t="s">
        <v>176</v>
      </c>
      <c r="D1504" t="s">
        <v>1587</v>
      </c>
      <c r="E1504" t="s">
        <v>1749</v>
      </c>
      <c r="F1504">
        <v>4</v>
      </c>
      <c r="G1504">
        <v>566.09</v>
      </c>
      <c r="H1504">
        <v>0.28000000000000003</v>
      </c>
      <c r="I1504" t="s">
        <v>1812</v>
      </c>
      <c r="J1504">
        <v>1630.3391999999999</v>
      </c>
    </row>
    <row r="1505" spans="1:10" x14ac:dyDescent="0.25">
      <c r="A1505" t="s">
        <v>3312</v>
      </c>
      <c r="B1505" s="2">
        <v>45772</v>
      </c>
      <c r="C1505" t="s">
        <v>820</v>
      </c>
      <c r="D1505" t="s">
        <v>1573</v>
      </c>
      <c r="E1505" t="s">
        <v>1772</v>
      </c>
      <c r="F1505">
        <v>1</v>
      </c>
      <c r="G1505">
        <v>251.99</v>
      </c>
      <c r="H1505">
        <v>0.09</v>
      </c>
      <c r="I1505" t="s">
        <v>1807</v>
      </c>
      <c r="J1505">
        <v>229.3109</v>
      </c>
    </row>
    <row r="1506" spans="1:10" x14ac:dyDescent="0.25">
      <c r="A1506" t="s">
        <v>3313</v>
      </c>
      <c r="B1506" s="2">
        <v>45361</v>
      </c>
      <c r="C1506" t="s">
        <v>710</v>
      </c>
      <c r="D1506" t="s">
        <v>1565</v>
      </c>
      <c r="E1506" t="s">
        <v>1796</v>
      </c>
      <c r="F1506">
        <v>1</v>
      </c>
      <c r="G1506">
        <v>259.2</v>
      </c>
      <c r="H1506">
        <v>0.27</v>
      </c>
      <c r="I1506" t="s">
        <v>1812</v>
      </c>
      <c r="J1506">
        <v>189.21600000000001</v>
      </c>
    </row>
    <row r="1507" spans="1:10" x14ac:dyDescent="0.25">
      <c r="A1507" t="s">
        <v>3314</v>
      </c>
      <c r="B1507" s="2">
        <v>45235</v>
      </c>
      <c r="C1507" t="s">
        <v>1364</v>
      </c>
      <c r="D1507" t="s">
        <v>1649</v>
      </c>
      <c r="E1507" t="s">
        <v>1784</v>
      </c>
      <c r="F1507">
        <v>1</v>
      </c>
      <c r="G1507">
        <v>935.66</v>
      </c>
      <c r="H1507">
        <v>0.26</v>
      </c>
      <c r="I1507" t="s">
        <v>1809</v>
      </c>
      <c r="J1507">
        <v>692.38839999999993</v>
      </c>
    </row>
    <row r="1508" spans="1:10" x14ac:dyDescent="0.25">
      <c r="A1508" t="s">
        <v>3315</v>
      </c>
      <c r="B1508" s="2">
        <v>45864</v>
      </c>
      <c r="C1508" t="s">
        <v>1430</v>
      </c>
      <c r="D1508" t="s">
        <v>1601</v>
      </c>
      <c r="E1508" t="s">
        <v>1765</v>
      </c>
      <c r="F1508">
        <v>4</v>
      </c>
      <c r="G1508">
        <v>480.75</v>
      </c>
      <c r="H1508">
        <v>0.02</v>
      </c>
      <c r="I1508" t="s">
        <v>1807</v>
      </c>
      <c r="J1508">
        <v>1884.54</v>
      </c>
    </row>
    <row r="1509" spans="1:10" x14ac:dyDescent="0.25">
      <c r="A1509" t="s">
        <v>3316</v>
      </c>
      <c r="B1509" s="2">
        <v>45681</v>
      </c>
      <c r="C1509" t="s">
        <v>1141</v>
      </c>
      <c r="D1509" t="s">
        <v>1693</v>
      </c>
      <c r="E1509" t="s">
        <v>1784</v>
      </c>
      <c r="F1509">
        <v>2</v>
      </c>
      <c r="G1509">
        <v>457.83</v>
      </c>
      <c r="H1509">
        <v>0.01</v>
      </c>
      <c r="I1509" t="s">
        <v>1812</v>
      </c>
      <c r="J1509">
        <v>906.50339999999994</v>
      </c>
    </row>
    <row r="1510" spans="1:10" x14ac:dyDescent="0.25">
      <c r="A1510" t="s">
        <v>3317</v>
      </c>
      <c r="B1510" s="2">
        <v>45905</v>
      </c>
      <c r="C1510" t="s">
        <v>542</v>
      </c>
      <c r="D1510" t="s">
        <v>1627</v>
      </c>
      <c r="E1510" t="s">
        <v>1782</v>
      </c>
      <c r="F1510">
        <v>1</v>
      </c>
      <c r="G1510">
        <v>994.63</v>
      </c>
      <c r="H1510">
        <v>0.28000000000000003</v>
      </c>
      <c r="I1510" t="s">
        <v>1807</v>
      </c>
      <c r="J1510">
        <v>716.1336</v>
      </c>
    </row>
    <row r="1511" spans="1:10" x14ac:dyDescent="0.25">
      <c r="A1511" t="s">
        <v>3318</v>
      </c>
      <c r="B1511" s="2">
        <v>45765</v>
      </c>
      <c r="C1511" t="s">
        <v>779</v>
      </c>
      <c r="D1511" t="s">
        <v>1711</v>
      </c>
      <c r="E1511" t="s">
        <v>1735</v>
      </c>
      <c r="F1511">
        <v>3</v>
      </c>
      <c r="G1511">
        <v>65.569999999999993</v>
      </c>
      <c r="H1511">
        <v>0.3</v>
      </c>
      <c r="I1511" t="s">
        <v>1812</v>
      </c>
      <c r="J1511">
        <v>137.697</v>
      </c>
    </row>
    <row r="1512" spans="1:10" x14ac:dyDescent="0.25">
      <c r="A1512" t="s">
        <v>3319</v>
      </c>
      <c r="B1512" s="2">
        <v>45821</v>
      </c>
      <c r="C1512" t="s">
        <v>530</v>
      </c>
      <c r="D1512" t="s">
        <v>1647</v>
      </c>
      <c r="E1512" t="s">
        <v>1790</v>
      </c>
      <c r="F1512">
        <v>3</v>
      </c>
      <c r="G1512">
        <v>622.98</v>
      </c>
      <c r="H1512">
        <v>0.28000000000000003</v>
      </c>
      <c r="I1512" t="s">
        <v>1809</v>
      </c>
      <c r="J1512">
        <v>1345.6368</v>
      </c>
    </row>
    <row r="1513" spans="1:10" x14ac:dyDescent="0.25">
      <c r="A1513" t="s">
        <v>3320</v>
      </c>
      <c r="B1513" s="2">
        <v>45691</v>
      </c>
      <c r="C1513" t="s">
        <v>794</v>
      </c>
      <c r="D1513" t="s">
        <v>1641</v>
      </c>
      <c r="E1513" t="s">
        <v>1780</v>
      </c>
      <c r="F1513">
        <v>1</v>
      </c>
      <c r="G1513">
        <v>170.68</v>
      </c>
      <c r="H1513">
        <v>0.13</v>
      </c>
      <c r="I1513" t="s">
        <v>1809</v>
      </c>
      <c r="J1513">
        <v>148.49160000000001</v>
      </c>
    </row>
    <row r="1514" spans="1:10" x14ac:dyDescent="0.25">
      <c r="A1514" t="s">
        <v>3321</v>
      </c>
      <c r="B1514" s="2">
        <v>45860</v>
      </c>
      <c r="C1514" t="s">
        <v>339</v>
      </c>
      <c r="D1514" t="s">
        <v>1543</v>
      </c>
      <c r="E1514" t="s">
        <v>1765</v>
      </c>
      <c r="F1514">
        <v>4</v>
      </c>
      <c r="G1514">
        <v>797.83</v>
      </c>
      <c r="H1514">
        <v>0.08</v>
      </c>
      <c r="I1514" t="s">
        <v>1807</v>
      </c>
      <c r="J1514">
        <v>2936.0144</v>
      </c>
    </row>
    <row r="1515" spans="1:10" x14ac:dyDescent="0.25">
      <c r="A1515" t="s">
        <v>3322</v>
      </c>
      <c r="B1515" s="2">
        <v>45922</v>
      </c>
      <c r="C1515" t="s">
        <v>345</v>
      </c>
      <c r="D1515" t="s">
        <v>1532</v>
      </c>
      <c r="E1515" t="s">
        <v>1787</v>
      </c>
      <c r="F1515">
        <v>1</v>
      </c>
      <c r="G1515">
        <v>372.75</v>
      </c>
      <c r="H1515">
        <v>0.12</v>
      </c>
      <c r="I1515" t="s">
        <v>1807</v>
      </c>
      <c r="J1515">
        <v>328.02</v>
      </c>
    </row>
    <row r="1516" spans="1:10" x14ac:dyDescent="0.25">
      <c r="A1516" t="s">
        <v>3323</v>
      </c>
      <c r="B1516" s="2">
        <v>45477</v>
      </c>
      <c r="C1516" t="s">
        <v>1222</v>
      </c>
      <c r="D1516" t="s">
        <v>1653</v>
      </c>
      <c r="E1516" t="s">
        <v>1752</v>
      </c>
      <c r="F1516">
        <v>1</v>
      </c>
      <c r="G1516">
        <v>994.18</v>
      </c>
      <c r="H1516">
        <v>0.05</v>
      </c>
      <c r="I1516" t="s">
        <v>1809</v>
      </c>
      <c r="J1516">
        <v>944.47099999999989</v>
      </c>
    </row>
    <row r="1517" spans="1:10" x14ac:dyDescent="0.25">
      <c r="A1517" t="s">
        <v>3324</v>
      </c>
      <c r="B1517" s="2">
        <v>45504</v>
      </c>
      <c r="C1517" t="s">
        <v>1295</v>
      </c>
      <c r="D1517" t="s">
        <v>1571</v>
      </c>
      <c r="E1517" t="s">
        <v>1780</v>
      </c>
      <c r="F1517">
        <v>1</v>
      </c>
      <c r="G1517">
        <v>136.12</v>
      </c>
      <c r="H1517">
        <v>7.0000000000000007E-2</v>
      </c>
      <c r="I1517" t="s">
        <v>1807</v>
      </c>
      <c r="J1517">
        <v>126.5916</v>
      </c>
    </row>
    <row r="1518" spans="1:10" x14ac:dyDescent="0.25">
      <c r="A1518" t="s">
        <v>3325</v>
      </c>
      <c r="B1518" s="2">
        <v>45862</v>
      </c>
      <c r="C1518" t="s">
        <v>124</v>
      </c>
      <c r="D1518" t="s">
        <v>1635</v>
      </c>
      <c r="E1518" t="s">
        <v>1793</v>
      </c>
      <c r="F1518">
        <v>3</v>
      </c>
      <c r="G1518">
        <v>634.45000000000005</v>
      </c>
      <c r="H1518">
        <v>0.17</v>
      </c>
      <c r="I1518" t="s">
        <v>1809</v>
      </c>
      <c r="J1518">
        <v>1579.7805000000001</v>
      </c>
    </row>
    <row r="1519" spans="1:10" x14ac:dyDescent="0.25">
      <c r="A1519" t="s">
        <v>3326</v>
      </c>
      <c r="B1519" s="2">
        <v>45579</v>
      </c>
      <c r="C1519" t="s">
        <v>1024</v>
      </c>
      <c r="D1519" t="s">
        <v>1659</v>
      </c>
      <c r="E1519" t="s">
        <v>1735</v>
      </c>
      <c r="F1519">
        <v>4</v>
      </c>
      <c r="G1519">
        <v>179.62</v>
      </c>
      <c r="H1519">
        <v>0.05</v>
      </c>
      <c r="I1519" t="s">
        <v>1807</v>
      </c>
      <c r="J1519">
        <v>682.55600000000004</v>
      </c>
    </row>
    <row r="1520" spans="1:10" x14ac:dyDescent="0.25">
      <c r="A1520" t="s">
        <v>3327</v>
      </c>
      <c r="B1520" s="2">
        <v>45658</v>
      </c>
      <c r="C1520" t="s">
        <v>923</v>
      </c>
      <c r="D1520" t="s">
        <v>1571</v>
      </c>
      <c r="E1520" t="s">
        <v>1793</v>
      </c>
      <c r="F1520">
        <v>4</v>
      </c>
      <c r="G1520">
        <v>558.83000000000004</v>
      </c>
      <c r="H1520">
        <v>0.16</v>
      </c>
      <c r="I1520" t="s">
        <v>1809</v>
      </c>
      <c r="J1520">
        <v>1877.6687999999999</v>
      </c>
    </row>
    <row r="1521" spans="1:10" x14ac:dyDescent="0.25">
      <c r="A1521" t="s">
        <v>3328</v>
      </c>
      <c r="B1521" s="2">
        <v>45664</v>
      </c>
      <c r="C1521" t="s">
        <v>562</v>
      </c>
      <c r="D1521" t="s">
        <v>1719</v>
      </c>
      <c r="E1521" t="s">
        <v>1759</v>
      </c>
      <c r="F1521">
        <v>2</v>
      </c>
      <c r="G1521">
        <v>859.74</v>
      </c>
      <c r="H1521">
        <v>0.25</v>
      </c>
      <c r="I1521" t="s">
        <v>1812</v>
      </c>
      <c r="J1521">
        <v>1289.6099999999999</v>
      </c>
    </row>
    <row r="1522" spans="1:10" x14ac:dyDescent="0.25">
      <c r="A1522" t="s">
        <v>3329</v>
      </c>
      <c r="B1522" s="2">
        <v>45936</v>
      </c>
      <c r="C1522" t="s">
        <v>370</v>
      </c>
      <c r="D1522" t="s">
        <v>1661</v>
      </c>
      <c r="E1522" t="s">
        <v>1787</v>
      </c>
      <c r="F1522">
        <v>3</v>
      </c>
      <c r="G1522">
        <v>578.47</v>
      </c>
      <c r="H1522">
        <v>0.06</v>
      </c>
      <c r="I1522" t="s">
        <v>1812</v>
      </c>
      <c r="J1522">
        <v>1631.2854</v>
      </c>
    </row>
    <row r="1523" spans="1:10" x14ac:dyDescent="0.25">
      <c r="A1523" t="s">
        <v>3330</v>
      </c>
      <c r="B1523" s="2">
        <v>45344</v>
      </c>
      <c r="C1523" t="s">
        <v>205</v>
      </c>
      <c r="D1523" t="s">
        <v>1573</v>
      </c>
      <c r="E1523" t="s">
        <v>1777</v>
      </c>
      <c r="F1523">
        <v>1</v>
      </c>
      <c r="G1523">
        <v>440.48</v>
      </c>
      <c r="H1523">
        <v>0.11</v>
      </c>
      <c r="I1523" t="s">
        <v>1812</v>
      </c>
      <c r="J1523">
        <v>392.02720000000011</v>
      </c>
    </row>
    <row r="1524" spans="1:10" x14ac:dyDescent="0.25">
      <c r="A1524" t="s">
        <v>3331</v>
      </c>
      <c r="B1524" s="2">
        <v>45329</v>
      </c>
      <c r="C1524" t="s">
        <v>75</v>
      </c>
      <c r="D1524" t="s">
        <v>1563</v>
      </c>
      <c r="E1524" t="s">
        <v>1796</v>
      </c>
      <c r="F1524">
        <v>2</v>
      </c>
      <c r="G1524">
        <v>303.67</v>
      </c>
      <c r="H1524">
        <v>0.05</v>
      </c>
      <c r="I1524" t="s">
        <v>1809</v>
      </c>
      <c r="J1524">
        <v>576.97299999999996</v>
      </c>
    </row>
    <row r="1525" spans="1:10" x14ac:dyDescent="0.25">
      <c r="A1525" t="s">
        <v>3332</v>
      </c>
      <c r="B1525" s="2">
        <v>45895</v>
      </c>
      <c r="C1525" t="s">
        <v>1045</v>
      </c>
      <c r="D1525" t="s">
        <v>1679</v>
      </c>
      <c r="E1525" t="s">
        <v>1782</v>
      </c>
      <c r="F1525">
        <v>2</v>
      </c>
      <c r="G1525">
        <v>611.21</v>
      </c>
      <c r="H1525">
        <v>0.22</v>
      </c>
      <c r="I1525" t="s">
        <v>1812</v>
      </c>
      <c r="J1525">
        <v>953.48760000000004</v>
      </c>
    </row>
    <row r="1526" spans="1:10" x14ac:dyDescent="0.25">
      <c r="A1526" t="s">
        <v>3333</v>
      </c>
      <c r="B1526" s="2">
        <v>45239</v>
      </c>
      <c r="C1526" t="s">
        <v>654</v>
      </c>
      <c r="D1526" t="s">
        <v>1609</v>
      </c>
      <c r="E1526" t="s">
        <v>1784</v>
      </c>
      <c r="F1526">
        <v>2</v>
      </c>
      <c r="G1526">
        <v>768.08</v>
      </c>
      <c r="H1526">
        <v>0.26</v>
      </c>
      <c r="I1526" t="s">
        <v>1809</v>
      </c>
      <c r="J1526">
        <v>1136.7583999999999</v>
      </c>
    </row>
    <row r="1527" spans="1:10" x14ac:dyDescent="0.25">
      <c r="A1527" t="s">
        <v>3334</v>
      </c>
      <c r="B1527" s="2">
        <v>45296</v>
      </c>
      <c r="C1527" t="s">
        <v>928</v>
      </c>
      <c r="D1527" t="s">
        <v>1577</v>
      </c>
      <c r="E1527" t="s">
        <v>1793</v>
      </c>
      <c r="F1527">
        <v>1</v>
      </c>
      <c r="G1527">
        <v>616.82000000000005</v>
      </c>
      <c r="H1527">
        <v>0.24</v>
      </c>
      <c r="I1527" t="s">
        <v>1807</v>
      </c>
      <c r="J1527">
        <v>468.78320000000002</v>
      </c>
    </row>
    <row r="1528" spans="1:10" x14ac:dyDescent="0.25">
      <c r="A1528" t="s">
        <v>3335</v>
      </c>
      <c r="B1528" s="2">
        <v>45672</v>
      </c>
      <c r="C1528" t="s">
        <v>598</v>
      </c>
      <c r="D1528" t="s">
        <v>1611</v>
      </c>
      <c r="E1528" t="s">
        <v>1793</v>
      </c>
      <c r="F1528">
        <v>1</v>
      </c>
      <c r="G1528">
        <v>470.34</v>
      </c>
      <c r="H1528">
        <v>0.18</v>
      </c>
      <c r="I1528" t="s">
        <v>1812</v>
      </c>
      <c r="J1528">
        <v>385.67880000000002</v>
      </c>
    </row>
    <row r="1529" spans="1:10" x14ac:dyDescent="0.25">
      <c r="A1529" t="s">
        <v>3336</v>
      </c>
      <c r="B1529" s="2">
        <v>45499</v>
      </c>
      <c r="C1529" t="s">
        <v>705</v>
      </c>
      <c r="D1529" t="s">
        <v>1637</v>
      </c>
      <c r="E1529" t="s">
        <v>1765</v>
      </c>
      <c r="F1529">
        <v>2</v>
      </c>
      <c r="G1529">
        <v>616.36</v>
      </c>
      <c r="H1529">
        <v>0.12</v>
      </c>
      <c r="I1529" t="s">
        <v>1809</v>
      </c>
      <c r="J1529">
        <v>1084.7936</v>
      </c>
    </row>
    <row r="1530" spans="1:10" x14ac:dyDescent="0.25">
      <c r="A1530" t="s">
        <v>3337</v>
      </c>
      <c r="B1530" s="2">
        <v>45434</v>
      </c>
      <c r="C1530" t="s">
        <v>295</v>
      </c>
      <c r="D1530" t="s">
        <v>1534</v>
      </c>
      <c r="E1530" t="s">
        <v>1769</v>
      </c>
      <c r="F1530">
        <v>3</v>
      </c>
      <c r="G1530">
        <v>657.24</v>
      </c>
      <c r="H1530">
        <v>0.18</v>
      </c>
      <c r="I1530" t="s">
        <v>1809</v>
      </c>
      <c r="J1530">
        <v>1616.8104000000001</v>
      </c>
    </row>
    <row r="1531" spans="1:10" x14ac:dyDescent="0.25">
      <c r="A1531" t="s">
        <v>3338</v>
      </c>
      <c r="B1531" s="2">
        <v>45893</v>
      </c>
      <c r="C1531" t="s">
        <v>136</v>
      </c>
      <c r="D1531" t="s">
        <v>1613</v>
      </c>
      <c r="E1531" t="s">
        <v>1796</v>
      </c>
      <c r="F1531">
        <v>2</v>
      </c>
      <c r="G1531">
        <v>392.45</v>
      </c>
      <c r="H1531">
        <v>0.04</v>
      </c>
      <c r="I1531" t="s">
        <v>1809</v>
      </c>
      <c r="J1531">
        <v>753.50399999999991</v>
      </c>
    </row>
    <row r="1532" spans="1:10" x14ac:dyDescent="0.25">
      <c r="A1532" t="s">
        <v>3339</v>
      </c>
      <c r="B1532" s="2">
        <v>45346</v>
      </c>
      <c r="C1532" t="s">
        <v>779</v>
      </c>
      <c r="D1532" t="s">
        <v>1611</v>
      </c>
      <c r="E1532" t="s">
        <v>1782</v>
      </c>
      <c r="F1532">
        <v>3</v>
      </c>
      <c r="G1532">
        <v>62.03</v>
      </c>
      <c r="H1532">
        <v>0.01</v>
      </c>
      <c r="I1532" t="s">
        <v>1812</v>
      </c>
      <c r="J1532">
        <v>184.22909999999999</v>
      </c>
    </row>
    <row r="1533" spans="1:10" x14ac:dyDescent="0.25">
      <c r="A1533" t="s">
        <v>3340</v>
      </c>
      <c r="B1533" s="2">
        <v>45613</v>
      </c>
      <c r="C1533" t="s">
        <v>327</v>
      </c>
      <c r="D1533" t="s">
        <v>1723</v>
      </c>
      <c r="E1533" t="s">
        <v>1749</v>
      </c>
      <c r="F1533">
        <v>4</v>
      </c>
      <c r="G1533">
        <v>933.73</v>
      </c>
      <c r="H1533">
        <v>0.25</v>
      </c>
      <c r="I1533" t="s">
        <v>1809</v>
      </c>
      <c r="J1533">
        <v>2801.19</v>
      </c>
    </row>
    <row r="1534" spans="1:10" x14ac:dyDescent="0.25">
      <c r="A1534" t="s">
        <v>3341</v>
      </c>
      <c r="B1534" s="2">
        <v>45928</v>
      </c>
      <c r="C1534" t="s">
        <v>515</v>
      </c>
      <c r="D1534" t="s">
        <v>1701</v>
      </c>
      <c r="E1534" t="s">
        <v>1787</v>
      </c>
      <c r="F1534">
        <v>3</v>
      </c>
      <c r="G1534">
        <v>615.30999999999995</v>
      </c>
      <c r="H1534">
        <v>0.14000000000000001</v>
      </c>
      <c r="I1534" t="s">
        <v>1809</v>
      </c>
      <c r="J1534">
        <v>1587.4998000000001</v>
      </c>
    </row>
    <row r="1535" spans="1:10" x14ac:dyDescent="0.25">
      <c r="A1535" t="s">
        <v>3342</v>
      </c>
      <c r="B1535" s="2">
        <v>45619</v>
      </c>
      <c r="C1535" t="s">
        <v>1153</v>
      </c>
      <c r="D1535" t="s">
        <v>1649</v>
      </c>
      <c r="E1535" t="s">
        <v>1793</v>
      </c>
      <c r="F1535">
        <v>4</v>
      </c>
      <c r="G1535">
        <v>790.38</v>
      </c>
      <c r="H1535">
        <v>0.22</v>
      </c>
      <c r="I1535" t="s">
        <v>1812</v>
      </c>
      <c r="J1535">
        <v>2465.9856</v>
      </c>
    </row>
    <row r="1536" spans="1:10" x14ac:dyDescent="0.25">
      <c r="A1536" t="s">
        <v>3343</v>
      </c>
      <c r="B1536" s="2">
        <v>45533</v>
      </c>
      <c r="C1536" t="s">
        <v>850</v>
      </c>
      <c r="D1536" t="s">
        <v>1649</v>
      </c>
      <c r="E1536" t="s">
        <v>1790</v>
      </c>
      <c r="F1536">
        <v>2</v>
      </c>
      <c r="G1536">
        <v>102.85</v>
      </c>
      <c r="H1536">
        <v>0.08</v>
      </c>
      <c r="I1536" t="s">
        <v>1809</v>
      </c>
      <c r="J1536">
        <v>189.244</v>
      </c>
    </row>
    <row r="1537" spans="1:10" x14ac:dyDescent="0.25">
      <c r="A1537" t="s">
        <v>3344</v>
      </c>
      <c r="B1537" s="2">
        <v>45781</v>
      </c>
      <c r="C1537" t="s">
        <v>152</v>
      </c>
      <c r="D1537" t="s">
        <v>1553</v>
      </c>
      <c r="E1537" t="s">
        <v>1787</v>
      </c>
      <c r="F1537">
        <v>3</v>
      </c>
      <c r="G1537">
        <v>866.78</v>
      </c>
      <c r="H1537">
        <v>0.27</v>
      </c>
      <c r="I1537" t="s">
        <v>1809</v>
      </c>
      <c r="J1537">
        <v>1898.2482</v>
      </c>
    </row>
    <row r="1538" spans="1:10" x14ac:dyDescent="0.25">
      <c r="A1538" t="s">
        <v>3345</v>
      </c>
      <c r="B1538" s="2">
        <v>45378</v>
      </c>
      <c r="C1538" t="s">
        <v>672</v>
      </c>
      <c r="D1538" t="s">
        <v>1687</v>
      </c>
      <c r="E1538" t="s">
        <v>1787</v>
      </c>
      <c r="F1538">
        <v>3</v>
      </c>
      <c r="G1538">
        <v>392.84</v>
      </c>
      <c r="H1538">
        <v>0.27</v>
      </c>
      <c r="I1538" t="s">
        <v>1809</v>
      </c>
      <c r="J1538">
        <v>860.31959999999992</v>
      </c>
    </row>
    <row r="1539" spans="1:10" x14ac:dyDescent="0.25">
      <c r="A1539" t="s">
        <v>3346</v>
      </c>
      <c r="B1539" s="2">
        <v>45688</v>
      </c>
      <c r="C1539" t="s">
        <v>1007</v>
      </c>
      <c r="D1539" t="s">
        <v>1548</v>
      </c>
      <c r="E1539" t="s">
        <v>1756</v>
      </c>
      <c r="F1539">
        <v>2</v>
      </c>
      <c r="G1539">
        <v>753.1</v>
      </c>
      <c r="H1539">
        <v>0.19</v>
      </c>
      <c r="I1539" t="s">
        <v>1809</v>
      </c>
      <c r="J1539">
        <v>1220.0219999999999</v>
      </c>
    </row>
    <row r="1540" spans="1:10" x14ac:dyDescent="0.25">
      <c r="A1540" t="s">
        <v>3347</v>
      </c>
      <c r="B1540" s="2">
        <v>45927</v>
      </c>
      <c r="C1540" t="s">
        <v>40</v>
      </c>
      <c r="D1540" t="s">
        <v>1639</v>
      </c>
      <c r="E1540" t="s">
        <v>1790</v>
      </c>
      <c r="F1540">
        <v>2</v>
      </c>
      <c r="G1540">
        <v>700.91</v>
      </c>
      <c r="H1540">
        <v>0.1</v>
      </c>
      <c r="I1540" t="s">
        <v>1809</v>
      </c>
      <c r="J1540">
        <v>1261.6379999999999</v>
      </c>
    </row>
    <row r="1541" spans="1:10" x14ac:dyDescent="0.25">
      <c r="A1541" t="s">
        <v>3348</v>
      </c>
      <c r="B1541" s="2">
        <v>45775</v>
      </c>
      <c r="C1541" t="s">
        <v>261</v>
      </c>
      <c r="D1541" t="s">
        <v>1561</v>
      </c>
      <c r="E1541" t="s">
        <v>1777</v>
      </c>
      <c r="F1541">
        <v>4</v>
      </c>
      <c r="G1541">
        <v>935.98</v>
      </c>
      <c r="H1541">
        <v>0.11</v>
      </c>
      <c r="I1541" t="s">
        <v>1809</v>
      </c>
      <c r="J1541">
        <v>3332.0888</v>
      </c>
    </row>
    <row r="1542" spans="1:10" x14ac:dyDescent="0.25">
      <c r="A1542" t="s">
        <v>3349</v>
      </c>
      <c r="B1542" s="2">
        <v>45849</v>
      </c>
      <c r="C1542" t="s">
        <v>1475</v>
      </c>
      <c r="D1542" t="s">
        <v>1683</v>
      </c>
      <c r="E1542" t="s">
        <v>1787</v>
      </c>
      <c r="F1542">
        <v>1</v>
      </c>
      <c r="G1542">
        <v>539.9</v>
      </c>
      <c r="H1542">
        <v>7.0000000000000007E-2</v>
      </c>
      <c r="I1542" t="s">
        <v>1807</v>
      </c>
      <c r="J1542">
        <v>502.10700000000003</v>
      </c>
    </row>
    <row r="1543" spans="1:10" x14ac:dyDescent="0.25">
      <c r="A1543" t="s">
        <v>3350</v>
      </c>
      <c r="B1543" s="2">
        <v>45573</v>
      </c>
      <c r="C1543" t="s">
        <v>562</v>
      </c>
      <c r="D1543" t="s">
        <v>1611</v>
      </c>
      <c r="E1543" t="s">
        <v>1759</v>
      </c>
      <c r="F1543">
        <v>1</v>
      </c>
      <c r="G1543">
        <v>312.81</v>
      </c>
      <c r="H1543">
        <v>0.14000000000000001</v>
      </c>
      <c r="I1543" t="s">
        <v>1809</v>
      </c>
      <c r="J1543">
        <v>269.01659999999998</v>
      </c>
    </row>
    <row r="1544" spans="1:10" x14ac:dyDescent="0.25">
      <c r="A1544" t="s">
        <v>3351</v>
      </c>
      <c r="B1544" s="2">
        <v>45356</v>
      </c>
      <c r="C1544" t="s">
        <v>791</v>
      </c>
      <c r="D1544" t="s">
        <v>1627</v>
      </c>
      <c r="E1544" t="s">
        <v>1762</v>
      </c>
      <c r="F1544">
        <v>3</v>
      </c>
      <c r="G1544">
        <v>855.96</v>
      </c>
      <c r="H1544">
        <v>0.28999999999999998</v>
      </c>
      <c r="I1544" t="s">
        <v>1812</v>
      </c>
      <c r="J1544">
        <v>1823.1948</v>
      </c>
    </row>
    <row r="1545" spans="1:10" x14ac:dyDescent="0.25">
      <c r="A1545" t="s">
        <v>3352</v>
      </c>
      <c r="B1545" s="2">
        <v>45326</v>
      </c>
      <c r="C1545" t="s">
        <v>1100</v>
      </c>
      <c r="D1545" t="s">
        <v>1529</v>
      </c>
      <c r="E1545" t="s">
        <v>1775</v>
      </c>
      <c r="F1545">
        <v>3</v>
      </c>
      <c r="G1545">
        <v>305</v>
      </c>
      <c r="H1545">
        <v>0.01</v>
      </c>
      <c r="I1545" t="s">
        <v>1812</v>
      </c>
      <c r="J1545">
        <v>905.85</v>
      </c>
    </row>
    <row r="1546" spans="1:10" x14ac:dyDescent="0.25">
      <c r="A1546" t="s">
        <v>3353</v>
      </c>
      <c r="B1546" s="2">
        <v>45361</v>
      </c>
      <c r="C1546" t="s">
        <v>1427</v>
      </c>
      <c r="D1546" t="s">
        <v>1729</v>
      </c>
      <c r="E1546" t="s">
        <v>1777</v>
      </c>
      <c r="F1546">
        <v>3</v>
      </c>
      <c r="G1546">
        <v>831.15</v>
      </c>
      <c r="H1546">
        <v>0.19</v>
      </c>
      <c r="I1546" t="s">
        <v>1807</v>
      </c>
      <c r="J1546">
        <v>2019.6945000000001</v>
      </c>
    </row>
    <row r="1547" spans="1:10" x14ac:dyDescent="0.25">
      <c r="A1547" t="s">
        <v>3354</v>
      </c>
      <c r="B1547" s="2">
        <v>45926</v>
      </c>
      <c r="C1547" t="s">
        <v>669</v>
      </c>
      <c r="D1547" t="s">
        <v>1723</v>
      </c>
      <c r="E1547" t="s">
        <v>1749</v>
      </c>
      <c r="F1547">
        <v>2</v>
      </c>
      <c r="G1547">
        <v>644.97</v>
      </c>
      <c r="H1547">
        <v>0.24</v>
      </c>
      <c r="I1547" t="s">
        <v>1812</v>
      </c>
      <c r="J1547">
        <v>980.35440000000006</v>
      </c>
    </row>
    <row r="1548" spans="1:10" x14ac:dyDescent="0.25">
      <c r="A1548" t="s">
        <v>3355</v>
      </c>
      <c r="B1548" s="2">
        <v>45839</v>
      </c>
      <c r="C1548" t="s">
        <v>336</v>
      </c>
      <c r="D1548" t="s">
        <v>1707</v>
      </c>
      <c r="E1548" t="s">
        <v>1740</v>
      </c>
      <c r="F1548">
        <v>1</v>
      </c>
      <c r="G1548">
        <v>149.56</v>
      </c>
      <c r="H1548">
        <v>0.09</v>
      </c>
      <c r="I1548" t="s">
        <v>1807</v>
      </c>
      <c r="J1548">
        <v>136.09960000000001</v>
      </c>
    </row>
    <row r="1549" spans="1:10" x14ac:dyDescent="0.25">
      <c r="A1549" t="s">
        <v>3356</v>
      </c>
      <c r="B1549" s="2">
        <v>45434</v>
      </c>
      <c r="C1549" t="s">
        <v>699</v>
      </c>
      <c r="D1549" t="s">
        <v>1617</v>
      </c>
      <c r="E1549" t="s">
        <v>1796</v>
      </c>
      <c r="F1549">
        <v>1</v>
      </c>
      <c r="G1549">
        <v>661.77</v>
      </c>
      <c r="H1549">
        <v>0.03</v>
      </c>
      <c r="I1549" t="s">
        <v>1809</v>
      </c>
      <c r="J1549">
        <v>641.91689999999994</v>
      </c>
    </row>
    <row r="1550" spans="1:10" x14ac:dyDescent="0.25">
      <c r="A1550" t="s">
        <v>3357</v>
      </c>
      <c r="B1550" s="2">
        <v>45819</v>
      </c>
      <c r="C1550" t="s">
        <v>376</v>
      </c>
      <c r="D1550" t="s">
        <v>1719</v>
      </c>
      <c r="E1550" t="s">
        <v>1762</v>
      </c>
      <c r="F1550">
        <v>3</v>
      </c>
      <c r="G1550">
        <v>99.67</v>
      </c>
      <c r="H1550">
        <v>0.17</v>
      </c>
      <c r="I1550" t="s">
        <v>1807</v>
      </c>
      <c r="J1550">
        <v>248.17830000000001</v>
      </c>
    </row>
    <row r="1551" spans="1:10" x14ac:dyDescent="0.25">
      <c r="A1551" t="s">
        <v>3358</v>
      </c>
      <c r="B1551" s="2">
        <v>45553</v>
      </c>
      <c r="C1551" t="s">
        <v>710</v>
      </c>
      <c r="D1551" t="s">
        <v>1655</v>
      </c>
      <c r="E1551" t="s">
        <v>1740</v>
      </c>
      <c r="F1551">
        <v>3</v>
      </c>
      <c r="G1551">
        <v>103.66</v>
      </c>
      <c r="H1551">
        <v>0.26</v>
      </c>
      <c r="I1551" t="s">
        <v>1812</v>
      </c>
      <c r="J1551">
        <v>230.12520000000001</v>
      </c>
    </row>
    <row r="1552" spans="1:10" x14ac:dyDescent="0.25">
      <c r="A1552" t="s">
        <v>3359</v>
      </c>
      <c r="B1552" s="2">
        <v>45258</v>
      </c>
      <c r="C1552" t="s">
        <v>1336</v>
      </c>
      <c r="D1552" t="s">
        <v>1611</v>
      </c>
      <c r="E1552" t="s">
        <v>1744</v>
      </c>
      <c r="F1552">
        <v>4</v>
      </c>
      <c r="G1552">
        <v>54.4</v>
      </c>
      <c r="H1552">
        <v>0.22</v>
      </c>
      <c r="I1552" t="s">
        <v>1807</v>
      </c>
      <c r="J1552">
        <v>169.72800000000001</v>
      </c>
    </row>
    <row r="1553" spans="1:10" x14ac:dyDescent="0.25">
      <c r="A1553" t="s">
        <v>3360</v>
      </c>
      <c r="B1553" s="2">
        <v>45435</v>
      </c>
      <c r="C1553" t="s">
        <v>1490</v>
      </c>
      <c r="D1553" t="s">
        <v>1699</v>
      </c>
      <c r="E1553" t="s">
        <v>1782</v>
      </c>
      <c r="F1553">
        <v>1</v>
      </c>
      <c r="G1553">
        <v>46.66</v>
      </c>
      <c r="H1553">
        <v>0.2</v>
      </c>
      <c r="I1553" t="s">
        <v>1807</v>
      </c>
      <c r="J1553">
        <v>37.328000000000003</v>
      </c>
    </row>
    <row r="1554" spans="1:10" x14ac:dyDescent="0.25">
      <c r="A1554" t="s">
        <v>3361</v>
      </c>
      <c r="B1554" s="2">
        <v>45447</v>
      </c>
      <c r="C1554" t="s">
        <v>40</v>
      </c>
      <c r="D1554" t="s">
        <v>1677</v>
      </c>
      <c r="E1554" t="s">
        <v>1775</v>
      </c>
      <c r="F1554">
        <v>4</v>
      </c>
      <c r="G1554">
        <v>871.2</v>
      </c>
      <c r="H1554">
        <v>0.28999999999999998</v>
      </c>
      <c r="I1554" t="s">
        <v>1807</v>
      </c>
      <c r="J1554">
        <v>2474.2080000000001</v>
      </c>
    </row>
    <row r="1555" spans="1:10" x14ac:dyDescent="0.25">
      <c r="A1555" t="s">
        <v>3362</v>
      </c>
      <c r="B1555" s="2">
        <v>45724</v>
      </c>
      <c r="C1555" t="s">
        <v>1171</v>
      </c>
      <c r="D1555" t="s">
        <v>1567</v>
      </c>
      <c r="E1555" t="s">
        <v>1782</v>
      </c>
      <c r="F1555">
        <v>4</v>
      </c>
      <c r="G1555">
        <v>317.11</v>
      </c>
      <c r="H1555">
        <v>0.16</v>
      </c>
      <c r="I1555" t="s">
        <v>1809</v>
      </c>
      <c r="J1555">
        <v>1065.4896000000001</v>
      </c>
    </row>
    <row r="1556" spans="1:10" x14ac:dyDescent="0.25">
      <c r="A1556" t="s">
        <v>3363</v>
      </c>
      <c r="B1556" s="2">
        <v>45338</v>
      </c>
      <c r="C1556" t="s">
        <v>817</v>
      </c>
      <c r="D1556" t="s">
        <v>1581</v>
      </c>
      <c r="E1556" t="s">
        <v>1780</v>
      </c>
      <c r="F1556">
        <v>2</v>
      </c>
      <c r="G1556">
        <v>388.34</v>
      </c>
      <c r="H1556">
        <v>0.09</v>
      </c>
      <c r="I1556" t="s">
        <v>1809</v>
      </c>
      <c r="J1556">
        <v>706.77879999999993</v>
      </c>
    </row>
    <row r="1557" spans="1:10" x14ac:dyDescent="0.25">
      <c r="A1557" t="s">
        <v>3364</v>
      </c>
      <c r="B1557" s="2">
        <v>45252</v>
      </c>
      <c r="C1557" t="s">
        <v>995</v>
      </c>
      <c r="D1557" t="s">
        <v>1591</v>
      </c>
      <c r="E1557" t="s">
        <v>1759</v>
      </c>
      <c r="F1557">
        <v>4</v>
      </c>
      <c r="G1557">
        <v>998.2</v>
      </c>
      <c r="H1557">
        <v>0.15</v>
      </c>
      <c r="I1557" t="s">
        <v>1807</v>
      </c>
      <c r="J1557">
        <v>3393.88</v>
      </c>
    </row>
    <row r="1558" spans="1:10" x14ac:dyDescent="0.25">
      <c r="A1558" t="s">
        <v>3365</v>
      </c>
      <c r="B1558" s="2">
        <v>45606</v>
      </c>
      <c r="C1558" t="s">
        <v>1499</v>
      </c>
      <c r="D1558" t="s">
        <v>1603</v>
      </c>
      <c r="E1558" t="s">
        <v>1735</v>
      </c>
      <c r="F1558">
        <v>1</v>
      </c>
      <c r="G1558">
        <v>887.38</v>
      </c>
      <c r="H1558">
        <v>0.01</v>
      </c>
      <c r="I1558" t="s">
        <v>1812</v>
      </c>
      <c r="J1558">
        <v>878.50620000000004</v>
      </c>
    </row>
    <row r="1559" spans="1:10" x14ac:dyDescent="0.25">
      <c r="A1559" t="s">
        <v>3366</v>
      </c>
      <c r="B1559" s="2">
        <v>45524</v>
      </c>
      <c r="C1559" t="s">
        <v>974</v>
      </c>
      <c r="D1559" t="s">
        <v>1605</v>
      </c>
      <c r="E1559" t="s">
        <v>1777</v>
      </c>
      <c r="F1559">
        <v>4</v>
      </c>
      <c r="G1559">
        <v>332.97</v>
      </c>
      <c r="H1559">
        <v>0.28000000000000003</v>
      </c>
      <c r="I1559" t="s">
        <v>1807</v>
      </c>
      <c r="J1559">
        <v>958.95360000000005</v>
      </c>
    </row>
    <row r="1560" spans="1:10" x14ac:dyDescent="0.25">
      <c r="A1560" t="s">
        <v>3367</v>
      </c>
      <c r="B1560" s="2">
        <v>45934</v>
      </c>
      <c r="C1560" t="s">
        <v>93</v>
      </c>
      <c r="D1560" t="s">
        <v>1623</v>
      </c>
      <c r="E1560" t="s">
        <v>1735</v>
      </c>
      <c r="F1560">
        <v>2</v>
      </c>
      <c r="G1560">
        <v>157.91</v>
      </c>
      <c r="H1560">
        <v>0.09</v>
      </c>
      <c r="I1560" t="s">
        <v>1812</v>
      </c>
      <c r="J1560">
        <v>287.39620000000002</v>
      </c>
    </row>
    <row r="1561" spans="1:10" x14ac:dyDescent="0.25">
      <c r="A1561" t="s">
        <v>3368</v>
      </c>
      <c r="B1561" s="2">
        <v>45539</v>
      </c>
      <c r="C1561" t="s">
        <v>1103</v>
      </c>
      <c r="D1561" t="s">
        <v>1555</v>
      </c>
      <c r="E1561" t="s">
        <v>1793</v>
      </c>
      <c r="F1561">
        <v>1</v>
      </c>
      <c r="G1561">
        <v>548.15</v>
      </c>
      <c r="H1561">
        <v>0.11</v>
      </c>
      <c r="I1561" t="s">
        <v>1807</v>
      </c>
      <c r="J1561">
        <v>487.8535</v>
      </c>
    </row>
    <row r="1562" spans="1:10" x14ac:dyDescent="0.25">
      <c r="A1562" t="s">
        <v>3369</v>
      </c>
      <c r="B1562" s="2">
        <v>45555</v>
      </c>
      <c r="C1562" t="s">
        <v>675</v>
      </c>
      <c r="D1562" t="s">
        <v>1627</v>
      </c>
      <c r="E1562" t="s">
        <v>1784</v>
      </c>
      <c r="F1562">
        <v>1</v>
      </c>
      <c r="G1562">
        <v>135.13</v>
      </c>
      <c r="H1562">
        <v>0.04</v>
      </c>
      <c r="I1562" t="s">
        <v>1807</v>
      </c>
      <c r="J1562">
        <v>129.72479999999999</v>
      </c>
    </row>
    <row r="1563" spans="1:10" x14ac:dyDescent="0.25">
      <c r="A1563" t="s">
        <v>3370</v>
      </c>
      <c r="B1563" s="2">
        <v>45281</v>
      </c>
      <c r="C1563" t="s">
        <v>705</v>
      </c>
      <c r="D1563" t="s">
        <v>1643</v>
      </c>
      <c r="E1563" t="s">
        <v>1749</v>
      </c>
      <c r="F1563">
        <v>3</v>
      </c>
      <c r="G1563">
        <v>579.26</v>
      </c>
      <c r="H1563">
        <v>0.19</v>
      </c>
      <c r="I1563" t="s">
        <v>1807</v>
      </c>
      <c r="J1563">
        <v>1407.6017999999999</v>
      </c>
    </row>
    <row r="1564" spans="1:10" x14ac:dyDescent="0.25">
      <c r="A1564" t="s">
        <v>3371</v>
      </c>
      <c r="B1564" s="2">
        <v>45582</v>
      </c>
      <c r="C1564" t="s">
        <v>1201</v>
      </c>
      <c r="D1564" t="s">
        <v>1565</v>
      </c>
      <c r="E1564" t="s">
        <v>1735</v>
      </c>
      <c r="F1564">
        <v>1</v>
      </c>
      <c r="G1564">
        <v>465.63</v>
      </c>
      <c r="H1564">
        <v>0.25</v>
      </c>
      <c r="I1564" t="s">
        <v>1807</v>
      </c>
      <c r="J1564">
        <v>349.22250000000003</v>
      </c>
    </row>
    <row r="1565" spans="1:10" x14ac:dyDescent="0.25">
      <c r="A1565" t="s">
        <v>3372</v>
      </c>
      <c r="B1565" s="2">
        <v>45372</v>
      </c>
      <c r="C1565" t="s">
        <v>178</v>
      </c>
      <c r="D1565" t="s">
        <v>1683</v>
      </c>
      <c r="E1565" t="s">
        <v>1787</v>
      </c>
      <c r="F1565">
        <v>2</v>
      </c>
      <c r="G1565">
        <v>675.61</v>
      </c>
      <c r="H1565">
        <v>0.08</v>
      </c>
      <c r="I1565" t="s">
        <v>1812</v>
      </c>
      <c r="J1565">
        <v>1243.1224</v>
      </c>
    </row>
    <row r="1566" spans="1:10" x14ac:dyDescent="0.25">
      <c r="A1566" t="s">
        <v>3373</v>
      </c>
      <c r="B1566" s="2">
        <v>45458</v>
      </c>
      <c r="C1566" t="s">
        <v>1278</v>
      </c>
      <c r="D1566" t="s">
        <v>1597</v>
      </c>
      <c r="E1566" t="s">
        <v>1759</v>
      </c>
      <c r="F1566">
        <v>1</v>
      </c>
      <c r="G1566">
        <v>718.99</v>
      </c>
      <c r="H1566">
        <v>0.08</v>
      </c>
      <c r="I1566" t="s">
        <v>1809</v>
      </c>
      <c r="J1566">
        <v>661.47080000000005</v>
      </c>
    </row>
    <row r="1567" spans="1:10" x14ac:dyDescent="0.25">
      <c r="A1567" t="s">
        <v>3374</v>
      </c>
      <c r="B1567" s="2">
        <v>45943</v>
      </c>
      <c r="C1567" t="s">
        <v>1162</v>
      </c>
      <c r="D1567" t="s">
        <v>1559</v>
      </c>
      <c r="E1567" t="s">
        <v>1772</v>
      </c>
      <c r="F1567">
        <v>2</v>
      </c>
      <c r="G1567">
        <v>675.65</v>
      </c>
      <c r="H1567">
        <v>0.2</v>
      </c>
      <c r="I1567" t="s">
        <v>1812</v>
      </c>
      <c r="J1567">
        <v>1081.04</v>
      </c>
    </row>
    <row r="1568" spans="1:10" x14ac:dyDescent="0.25">
      <c r="A1568" t="s">
        <v>3375</v>
      </c>
      <c r="B1568" s="2">
        <v>45374</v>
      </c>
      <c r="C1568" t="s">
        <v>1045</v>
      </c>
      <c r="D1568" t="s">
        <v>1721</v>
      </c>
      <c r="E1568" t="s">
        <v>1784</v>
      </c>
      <c r="F1568">
        <v>4</v>
      </c>
      <c r="G1568">
        <v>284.24</v>
      </c>
      <c r="H1568">
        <v>0.1</v>
      </c>
      <c r="I1568" t="s">
        <v>1807</v>
      </c>
      <c r="J1568">
        <v>1023.264</v>
      </c>
    </row>
    <row r="1569" spans="1:10" x14ac:dyDescent="0.25">
      <c r="A1569" t="s">
        <v>3376</v>
      </c>
      <c r="B1569" s="2">
        <v>45374</v>
      </c>
      <c r="C1569" t="s">
        <v>687</v>
      </c>
      <c r="D1569" t="s">
        <v>1529</v>
      </c>
      <c r="E1569" t="s">
        <v>1749</v>
      </c>
      <c r="F1569">
        <v>1</v>
      </c>
      <c r="G1569">
        <v>94.26</v>
      </c>
      <c r="H1569">
        <v>0.18</v>
      </c>
      <c r="I1569" t="s">
        <v>1809</v>
      </c>
      <c r="J1569">
        <v>77.293200000000013</v>
      </c>
    </row>
    <row r="1570" spans="1:10" x14ac:dyDescent="0.25">
      <c r="A1570" t="s">
        <v>3377</v>
      </c>
      <c r="B1570" s="2">
        <v>45789</v>
      </c>
      <c r="C1570" t="s">
        <v>1278</v>
      </c>
      <c r="D1570" t="s">
        <v>1540</v>
      </c>
      <c r="E1570" t="s">
        <v>1772</v>
      </c>
      <c r="F1570">
        <v>4</v>
      </c>
      <c r="G1570">
        <v>458.58</v>
      </c>
      <c r="H1570">
        <v>0.28999999999999998</v>
      </c>
      <c r="I1570" t="s">
        <v>1812</v>
      </c>
      <c r="J1570">
        <v>1302.3671999999999</v>
      </c>
    </row>
    <row r="1571" spans="1:10" x14ac:dyDescent="0.25">
      <c r="A1571" t="s">
        <v>3378</v>
      </c>
      <c r="B1571" s="2">
        <v>45452</v>
      </c>
      <c r="C1571" t="s">
        <v>391</v>
      </c>
      <c r="D1571" t="s">
        <v>1661</v>
      </c>
      <c r="E1571" t="s">
        <v>1772</v>
      </c>
      <c r="F1571">
        <v>4</v>
      </c>
      <c r="G1571">
        <v>704.49</v>
      </c>
      <c r="H1571">
        <v>0.05</v>
      </c>
      <c r="I1571" t="s">
        <v>1812</v>
      </c>
      <c r="J1571">
        <v>2677.0619999999999</v>
      </c>
    </row>
    <row r="1572" spans="1:10" x14ac:dyDescent="0.25">
      <c r="A1572" t="s">
        <v>3379</v>
      </c>
      <c r="B1572" s="2">
        <v>45284</v>
      </c>
      <c r="C1572" t="s">
        <v>130</v>
      </c>
      <c r="D1572" t="s">
        <v>1585</v>
      </c>
      <c r="E1572" t="s">
        <v>1796</v>
      </c>
      <c r="F1572">
        <v>4</v>
      </c>
      <c r="G1572">
        <v>822.32</v>
      </c>
      <c r="H1572">
        <v>0.26</v>
      </c>
      <c r="I1572" t="s">
        <v>1809</v>
      </c>
      <c r="J1572">
        <v>2434.0672</v>
      </c>
    </row>
    <row r="1573" spans="1:10" x14ac:dyDescent="0.25">
      <c r="A1573" t="s">
        <v>3380</v>
      </c>
      <c r="B1573" s="2">
        <v>45325</v>
      </c>
      <c r="C1573" t="s">
        <v>779</v>
      </c>
      <c r="D1573" t="s">
        <v>1534</v>
      </c>
      <c r="E1573" t="s">
        <v>1780</v>
      </c>
      <c r="F1573">
        <v>4</v>
      </c>
      <c r="G1573">
        <v>785.41</v>
      </c>
      <c r="H1573">
        <v>0.13</v>
      </c>
      <c r="I1573" t="s">
        <v>1812</v>
      </c>
      <c r="J1573">
        <v>2733.2267999999999</v>
      </c>
    </row>
    <row r="1574" spans="1:10" x14ac:dyDescent="0.25">
      <c r="A1574" t="s">
        <v>3381</v>
      </c>
      <c r="B1574" s="2">
        <v>45465</v>
      </c>
      <c r="C1574" t="s">
        <v>127</v>
      </c>
      <c r="D1574" t="s">
        <v>1609</v>
      </c>
      <c r="E1574" t="s">
        <v>1782</v>
      </c>
      <c r="F1574">
        <v>1</v>
      </c>
      <c r="G1574">
        <v>405.8</v>
      </c>
      <c r="H1574">
        <v>0.11</v>
      </c>
      <c r="I1574" t="s">
        <v>1809</v>
      </c>
      <c r="J1574">
        <v>361.16199999999998</v>
      </c>
    </row>
    <row r="1575" spans="1:10" x14ac:dyDescent="0.25">
      <c r="A1575" t="s">
        <v>3382</v>
      </c>
      <c r="B1575" s="2">
        <v>45612</v>
      </c>
      <c r="C1575" t="s">
        <v>1327</v>
      </c>
      <c r="D1575" t="s">
        <v>1713</v>
      </c>
      <c r="E1575" t="s">
        <v>1769</v>
      </c>
      <c r="F1575">
        <v>2</v>
      </c>
      <c r="G1575">
        <v>976.83</v>
      </c>
      <c r="H1575">
        <v>0.1</v>
      </c>
      <c r="I1575" t="s">
        <v>1809</v>
      </c>
      <c r="J1575">
        <v>1758.2940000000001</v>
      </c>
    </row>
    <row r="1576" spans="1:10" x14ac:dyDescent="0.25">
      <c r="A1576" t="s">
        <v>3383</v>
      </c>
      <c r="B1576" s="2">
        <v>45472</v>
      </c>
      <c r="C1576" t="s">
        <v>861</v>
      </c>
      <c r="D1576" t="s">
        <v>1659</v>
      </c>
      <c r="E1576" t="s">
        <v>1744</v>
      </c>
      <c r="F1576">
        <v>1</v>
      </c>
      <c r="G1576">
        <v>644.15</v>
      </c>
      <c r="H1576">
        <v>0.06</v>
      </c>
      <c r="I1576" t="s">
        <v>1807</v>
      </c>
      <c r="J1576">
        <v>605.50099999999998</v>
      </c>
    </row>
    <row r="1577" spans="1:10" x14ac:dyDescent="0.25">
      <c r="A1577" t="s">
        <v>3384</v>
      </c>
      <c r="B1577" s="2">
        <v>45897</v>
      </c>
      <c r="C1577" t="s">
        <v>1048</v>
      </c>
      <c r="D1577" t="s">
        <v>1665</v>
      </c>
      <c r="E1577" t="s">
        <v>1780</v>
      </c>
      <c r="F1577">
        <v>1</v>
      </c>
      <c r="G1577">
        <v>470.55</v>
      </c>
      <c r="H1577">
        <v>0.23</v>
      </c>
      <c r="I1577" t="s">
        <v>1809</v>
      </c>
      <c r="J1577">
        <v>362.32350000000002</v>
      </c>
    </row>
    <row r="1578" spans="1:10" x14ac:dyDescent="0.25">
      <c r="A1578" t="s">
        <v>3385</v>
      </c>
      <c r="B1578" s="2">
        <v>45241</v>
      </c>
      <c r="C1578" t="s">
        <v>1456</v>
      </c>
      <c r="D1578" t="s">
        <v>1543</v>
      </c>
      <c r="E1578" t="s">
        <v>1759</v>
      </c>
      <c r="F1578">
        <v>3</v>
      </c>
      <c r="G1578">
        <v>598.82000000000005</v>
      </c>
      <c r="H1578">
        <v>0.19</v>
      </c>
      <c r="I1578" t="s">
        <v>1812</v>
      </c>
      <c r="J1578">
        <v>1455.1325999999999</v>
      </c>
    </row>
    <row r="1579" spans="1:10" x14ac:dyDescent="0.25">
      <c r="A1579" t="s">
        <v>3386</v>
      </c>
      <c r="B1579" s="2">
        <v>45851</v>
      </c>
      <c r="C1579" t="s">
        <v>355</v>
      </c>
      <c r="D1579" t="s">
        <v>1571</v>
      </c>
      <c r="E1579" t="s">
        <v>1777</v>
      </c>
      <c r="F1579">
        <v>4</v>
      </c>
      <c r="G1579">
        <v>659.17</v>
      </c>
      <c r="H1579">
        <v>0.12</v>
      </c>
      <c r="I1579" t="s">
        <v>1807</v>
      </c>
      <c r="J1579">
        <v>2320.2784000000001</v>
      </c>
    </row>
    <row r="1580" spans="1:10" x14ac:dyDescent="0.25">
      <c r="A1580" t="s">
        <v>3387</v>
      </c>
      <c r="B1580" s="2">
        <v>45572</v>
      </c>
      <c r="C1580" t="s">
        <v>364</v>
      </c>
      <c r="D1580" t="s">
        <v>1623</v>
      </c>
      <c r="E1580" t="s">
        <v>1740</v>
      </c>
      <c r="F1580">
        <v>2</v>
      </c>
      <c r="G1580">
        <v>216.02</v>
      </c>
      <c r="H1580">
        <v>0.25</v>
      </c>
      <c r="I1580" t="s">
        <v>1807</v>
      </c>
      <c r="J1580">
        <v>324.02999999999997</v>
      </c>
    </row>
    <row r="1581" spans="1:10" x14ac:dyDescent="0.25">
      <c r="A1581" t="s">
        <v>3388</v>
      </c>
      <c r="B1581" s="2">
        <v>45774</v>
      </c>
      <c r="C1581" t="s">
        <v>124</v>
      </c>
      <c r="D1581" t="s">
        <v>1593</v>
      </c>
      <c r="E1581" t="s">
        <v>1772</v>
      </c>
      <c r="F1581">
        <v>2</v>
      </c>
      <c r="G1581">
        <v>613.47</v>
      </c>
      <c r="H1581">
        <v>0.02</v>
      </c>
      <c r="I1581" t="s">
        <v>1809</v>
      </c>
      <c r="J1581">
        <v>1202.4012</v>
      </c>
    </row>
    <row r="1582" spans="1:10" x14ac:dyDescent="0.25">
      <c r="A1582" t="s">
        <v>3389</v>
      </c>
      <c r="B1582" s="2">
        <v>45921</v>
      </c>
      <c r="C1582" t="s">
        <v>345</v>
      </c>
      <c r="D1582" t="s">
        <v>1647</v>
      </c>
      <c r="E1582" t="s">
        <v>1777</v>
      </c>
      <c r="F1582">
        <v>2</v>
      </c>
      <c r="G1582">
        <v>485.17</v>
      </c>
      <c r="H1582">
        <v>0.11</v>
      </c>
      <c r="I1582" t="s">
        <v>1809</v>
      </c>
      <c r="J1582">
        <v>863.60260000000005</v>
      </c>
    </row>
    <row r="1583" spans="1:10" x14ac:dyDescent="0.25">
      <c r="A1583" t="s">
        <v>3390</v>
      </c>
      <c r="B1583" s="2">
        <v>45268</v>
      </c>
      <c r="C1583" t="s">
        <v>959</v>
      </c>
      <c r="D1583" t="s">
        <v>1623</v>
      </c>
      <c r="E1583" t="s">
        <v>1772</v>
      </c>
      <c r="F1583">
        <v>1</v>
      </c>
      <c r="G1583">
        <v>209.7</v>
      </c>
      <c r="H1583">
        <v>0.2</v>
      </c>
      <c r="I1583" t="s">
        <v>1809</v>
      </c>
      <c r="J1583">
        <v>167.76</v>
      </c>
    </row>
    <row r="1584" spans="1:10" x14ac:dyDescent="0.25">
      <c r="A1584" t="s">
        <v>3391</v>
      </c>
      <c r="B1584" s="2">
        <v>45402</v>
      </c>
      <c r="C1584" t="s">
        <v>1015</v>
      </c>
      <c r="D1584" t="s">
        <v>1715</v>
      </c>
      <c r="E1584" t="s">
        <v>1735</v>
      </c>
      <c r="F1584">
        <v>1</v>
      </c>
      <c r="G1584">
        <v>681.47</v>
      </c>
      <c r="H1584">
        <v>0.15</v>
      </c>
      <c r="I1584" t="s">
        <v>1807</v>
      </c>
      <c r="J1584">
        <v>579.24950000000001</v>
      </c>
    </row>
    <row r="1585" spans="1:10" x14ac:dyDescent="0.25">
      <c r="A1585" t="s">
        <v>3392</v>
      </c>
      <c r="B1585" s="2">
        <v>45667</v>
      </c>
      <c r="C1585" t="s">
        <v>1346</v>
      </c>
      <c r="D1585" t="s">
        <v>1683</v>
      </c>
      <c r="E1585" t="s">
        <v>1790</v>
      </c>
      <c r="F1585">
        <v>2</v>
      </c>
      <c r="G1585">
        <v>877.21</v>
      </c>
      <c r="H1585">
        <v>0.1</v>
      </c>
      <c r="I1585" t="s">
        <v>1807</v>
      </c>
      <c r="J1585">
        <v>1578.9780000000001</v>
      </c>
    </row>
    <row r="1586" spans="1:10" x14ac:dyDescent="0.25">
      <c r="A1586" t="s">
        <v>3393</v>
      </c>
      <c r="B1586" s="2">
        <v>45902</v>
      </c>
      <c r="C1586" t="s">
        <v>992</v>
      </c>
      <c r="D1586" t="s">
        <v>1687</v>
      </c>
      <c r="E1586" t="s">
        <v>1756</v>
      </c>
      <c r="F1586">
        <v>2</v>
      </c>
      <c r="G1586">
        <v>479.77</v>
      </c>
      <c r="H1586">
        <v>0.21</v>
      </c>
      <c r="I1586" t="s">
        <v>1809</v>
      </c>
      <c r="J1586">
        <v>758.03660000000002</v>
      </c>
    </row>
    <row r="1587" spans="1:10" x14ac:dyDescent="0.25">
      <c r="A1587" t="s">
        <v>3394</v>
      </c>
      <c r="B1587" s="2">
        <v>45589</v>
      </c>
      <c r="C1587" t="s">
        <v>1004</v>
      </c>
      <c r="D1587" t="s">
        <v>1697</v>
      </c>
      <c r="E1587" t="s">
        <v>1784</v>
      </c>
      <c r="F1587">
        <v>1</v>
      </c>
      <c r="G1587">
        <v>140.72</v>
      </c>
      <c r="H1587">
        <v>0</v>
      </c>
      <c r="I1587" t="s">
        <v>1812</v>
      </c>
      <c r="J1587">
        <v>140.72</v>
      </c>
    </row>
    <row r="1588" spans="1:10" x14ac:dyDescent="0.25">
      <c r="A1588" t="s">
        <v>3395</v>
      </c>
      <c r="B1588" s="2">
        <v>45668</v>
      </c>
      <c r="C1588" t="s">
        <v>114</v>
      </c>
      <c r="D1588" t="s">
        <v>1569</v>
      </c>
      <c r="E1588" t="s">
        <v>1759</v>
      </c>
      <c r="F1588">
        <v>2</v>
      </c>
      <c r="G1588">
        <v>764.25</v>
      </c>
      <c r="H1588">
        <v>0.23</v>
      </c>
      <c r="I1588" t="s">
        <v>1809</v>
      </c>
      <c r="J1588">
        <v>1176.9449999999999</v>
      </c>
    </row>
    <row r="1589" spans="1:10" x14ac:dyDescent="0.25">
      <c r="A1589" t="s">
        <v>3396</v>
      </c>
      <c r="B1589" s="2">
        <v>45300</v>
      </c>
      <c r="C1589" t="s">
        <v>713</v>
      </c>
      <c r="D1589" t="s">
        <v>1697</v>
      </c>
      <c r="E1589" t="s">
        <v>1756</v>
      </c>
      <c r="F1589">
        <v>3</v>
      </c>
      <c r="G1589">
        <v>107.8</v>
      </c>
      <c r="H1589">
        <v>0.28999999999999998</v>
      </c>
      <c r="I1589" t="s">
        <v>1809</v>
      </c>
      <c r="J1589">
        <v>229.614</v>
      </c>
    </row>
    <row r="1590" spans="1:10" x14ac:dyDescent="0.25">
      <c r="A1590" t="s">
        <v>3397</v>
      </c>
      <c r="B1590" s="2">
        <v>45757</v>
      </c>
      <c r="C1590" t="s">
        <v>491</v>
      </c>
      <c r="D1590" t="s">
        <v>1575</v>
      </c>
      <c r="E1590" t="s">
        <v>1765</v>
      </c>
      <c r="F1590">
        <v>4</v>
      </c>
      <c r="G1590">
        <v>565.37</v>
      </c>
      <c r="H1590">
        <v>7.0000000000000007E-2</v>
      </c>
      <c r="I1590" t="s">
        <v>1809</v>
      </c>
      <c r="J1590">
        <v>2103.1763999999998</v>
      </c>
    </row>
    <row r="1591" spans="1:10" x14ac:dyDescent="0.25">
      <c r="A1591" t="s">
        <v>3398</v>
      </c>
      <c r="B1591" s="2">
        <v>45235</v>
      </c>
      <c r="C1591" t="s">
        <v>136</v>
      </c>
      <c r="D1591" t="s">
        <v>1603</v>
      </c>
      <c r="E1591" t="s">
        <v>1752</v>
      </c>
      <c r="F1591">
        <v>3</v>
      </c>
      <c r="G1591">
        <v>811.45</v>
      </c>
      <c r="H1591">
        <v>0.26</v>
      </c>
      <c r="I1591" t="s">
        <v>1807</v>
      </c>
      <c r="J1591">
        <v>1801.4190000000001</v>
      </c>
    </row>
    <row r="1592" spans="1:10" x14ac:dyDescent="0.25">
      <c r="A1592" t="s">
        <v>3399</v>
      </c>
      <c r="B1592" s="2">
        <v>45749</v>
      </c>
      <c r="C1592" t="s">
        <v>1261</v>
      </c>
      <c r="D1592" t="s">
        <v>1597</v>
      </c>
      <c r="E1592" t="s">
        <v>1796</v>
      </c>
      <c r="F1592">
        <v>4</v>
      </c>
      <c r="G1592">
        <v>62.25</v>
      </c>
      <c r="H1592">
        <v>0.11</v>
      </c>
      <c r="I1592" t="s">
        <v>1809</v>
      </c>
      <c r="J1592">
        <v>221.61</v>
      </c>
    </row>
    <row r="1593" spans="1:10" x14ac:dyDescent="0.25">
      <c r="A1593" t="s">
        <v>3400</v>
      </c>
      <c r="B1593" s="2">
        <v>45807</v>
      </c>
      <c r="C1593" t="s">
        <v>107</v>
      </c>
      <c r="D1593" t="s">
        <v>1721</v>
      </c>
      <c r="E1593" t="s">
        <v>1772</v>
      </c>
      <c r="F1593">
        <v>1</v>
      </c>
      <c r="G1593">
        <v>749.78</v>
      </c>
      <c r="H1593">
        <v>0.03</v>
      </c>
      <c r="I1593" t="s">
        <v>1807</v>
      </c>
      <c r="J1593">
        <v>727.28659999999991</v>
      </c>
    </row>
    <row r="1594" spans="1:10" x14ac:dyDescent="0.25">
      <c r="A1594" t="s">
        <v>3401</v>
      </c>
      <c r="B1594" s="2">
        <v>45496</v>
      </c>
      <c r="C1594" t="s">
        <v>1086</v>
      </c>
      <c r="D1594" t="s">
        <v>1649</v>
      </c>
      <c r="E1594" t="s">
        <v>1756</v>
      </c>
      <c r="F1594">
        <v>3</v>
      </c>
      <c r="G1594">
        <v>630.28</v>
      </c>
      <c r="H1594">
        <v>7.0000000000000007E-2</v>
      </c>
      <c r="I1594" t="s">
        <v>1812</v>
      </c>
      <c r="J1594">
        <v>1758.4811999999999</v>
      </c>
    </row>
    <row r="1595" spans="1:10" x14ac:dyDescent="0.25">
      <c r="A1595" t="s">
        <v>3402</v>
      </c>
      <c r="B1595" s="2">
        <v>45355</v>
      </c>
      <c r="C1595" t="s">
        <v>479</v>
      </c>
      <c r="D1595" t="s">
        <v>1591</v>
      </c>
      <c r="E1595" t="s">
        <v>1787</v>
      </c>
      <c r="F1595">
        <v>1</v>
      </c>
      <c r="G1595">
        <v>101.84</v>
      </c>
      <c r="H1595">
        <v>0.17</v>
      </c>
      <c r="I1595" t="s">
        <v>1807</v>
      </c>
      <c r="J1595">
        <v>84.527199999999993</v>
      </c>
    </row>
    <row r="1596" spans="1:10" x14ac:dyDescent="0.25">
      <c r="A1596" t="s">
        <v>3403</v>
      </c>
      <c r="B1596" s="2">
        <v>45256</v>
      </c>
      <c r="C1596" t="s">
        <v>205</v>
      </c>
      <c r="D1596" t="s">
        <v>1579</v>
      </c>
      <c r="E1596" t="s">
        <v>1793</v>
      </c>
      <c r="F1596">
        <v>4</v>
      </c>
      <c r="G1596">
        <v>641.45000000000005</v>
      </c>
      <c r="H1596">
        <v>0.16</v>
      </c>
      <c r="I1596" t="s">
        <v>1812</v>
      </c>
      <c r="J1596">
        <v>2155.2719999999999</v>
      </c>
    </row>
    <row r="1597" spans="1:10" x14ac:dyDescent="0.25">
      <c r="A1597" t="s">
        <v>3404</v>
      </c>
      <c r="B1597" s="2">
        <v>45849</v>
      </c>
      <c r="C1597" t="s">
        <v>1436</v>
      </c>
      <c r="D1597" t="s">
        <v>1617</v>
      </c>
      <c r="E1597" t="s">
        <v>1740</v>
      </c>
      <c r="F1597">
        <v>1</v>
      </c>
      <c r="G1597">
        <v>135.87</v>
      </c>
      <c r="H1597">
        <v>0.23</v>
      </c>
      <c r="I1597" t="s">
        <v>1809</v>
      </c>
      <c r="J1597">
        <v>104.6199</v>
      </c>
    </row>
    <row r="1598" spans="1:10" x14ac:dyDescent="0.25">
      <c r="A1598" t="s">
        <v>3405</v>
      </c>
      <c r="B1598" s="2">
        <v>45344</v>
      </c>
      <c r="C1598" t="s">
        <v>336</v>
      </c>
      <c r="D1598" t="s">
        <v>1573</v>
      </c>
      <c r="E1598" t="s">
        <v>1759</v>
      </c>
      <c r="F1598">
        <v>1</v>
      </c>
      <c r="G1598">
        <v>388.35</v>
      </c>
      <c r="H1598">
        <v>0.01</v>
      </c>
      <c r="I1598" t="s">
        <v>1809</v>
      </c>
      <c r="J1598">
        <v>384.4665</v>
      </c>
    </row>
    <row r="1599" spans="1:10" x14ac:dyDescent="0.25">
      <c r="A1599" t="s">
        <v>3406</v>
      </c>
      <c r="B1599" s="2">
        <v>45367</v>
      </c>
      <c r="C1599" t="s">
        <v>1478</v>
      </c>
      <c r="D1599" t="s">
        <v>1607</v>
      </c>
      <c r="E1599" t="s">
        <v>1769</v>
      </c>
      <c r="F1599">
        <v>2</v>
      </c>
      <c r="G1599">
        <v>999.08</v>
      </c>
      <c r="H1599">
        <v>0.3</v>
      </c>
      <c r="I1599" t="s">
        <v>1809</v>
      </c>
      <c r="J1599">
        <v>1398.712</v>
      </c>
    </row>
    <row r="1600" spans="1:10" x14ac:dyDescent="0.25">
      <c r="A1600" t="s">
        <v>3407</v>
      </c>
      <c r="B1600" s="2">
        <v>45887</v>
      </c>
      <c r="C1600" t="s">
        <v>560</v>
      </c>
      <c r="D1600" t="s">
        <v>1607</v>
      </c>
      <c r="E1600" t="s">
        <v>1790</v>
      </c>
      <c r="F1600">
        <v>3</v>
      </c>
      <c r="G1600">
        <v>453.19</v>
      </c>
      <c r="H1600">
        <v>0.08</v>
      </c>
      <c r="I1600" t="s">
        <v>1812</v>
      </c>
      <c r="J1600">
        <v>1250.8044</v>
      </c>
    </row>
    <row r="1601" spans="1:10" x14ac:dyDescent="0.25">
      <c r="A1601" t="s">
        <v>3408</v>
      </c>
      <c r="B1601" s="2">
        <v>45567</v>
      </c>
      <c r="C1601" t="s">
        <v>749</v>
      </c>
      <c r="D1601" t="s">
        <v>1691</v>
      </c>
      <c r="E1601" t="s">
        <v>1772</v>
      </c>
      <c r="F1601">
        <v>2</v>
      </c>
      <c r="G1601">
        <v>61.31</v>
      </c>
      <c r="H1601">
        <v>0.15</v>
      </c>
      <c r="I1601" t="s">
        <v>1812</v>
      </c>
      <c r="J1601">
        <v>104.227</v>
      </c>
    </row>
    <row r="1602" spans="1:10" x14ac:dyDescent="0.25">
      <c r="A1602" t="s">
        <v>3409</v>
      </c>
      <c r="B1602" s="2">
        <v>45223</v>
      </c>
      <c r="C1602" t="s">
        <v>1063</v>
      </c>
      <c r="D1602" t="s">
        <v>1693</v>
      </c>
      <c r="E1602" t="s">
        <v>1772</v>
      </c>
      <c r="F1602">
        <v>2</v>
      </c>
      <c r="G1602">
        <v>870.13</v>
      </c>
      <c r="H1602">
        <v>0.23</v>
      </c>
      <c r="I1602" t="s">
        <v>1807</v>
      </c>
      <c r="J1602">
        <v>1340.0001999999999</v>
      </c>
    </row>
    <row r="1603" spans="1:10" x14ac:dyDescent="0.25">
      <c r="A1603" t="s">
        <v>3410</v>
      </c>
      <c r="B1603" s="2">
        <v>45664</v>
      </c>
      <c r="C1603" t="s">
        <v>244</v>
      </c>
      <c r="D1603" t="s">
        <v>1561</v>
      </c>
      <c r="E1603" t="s">
        <v>1796</v>
      </c>
      <c r="F1603">
        <v>1</v>
      </c>
      <c r="G1603">
        <v>336.51</v>
      </c>
      <c r="H1603">
        <v>0.11</v>
      </c>
      <c r="I1603" t="s">
        <v>1809</v>
      </c>
      <c r="J1603">
        <v>299.4939</v>
      </c>
    </row>
    <row r="1604" spans="1:10" x14ac:dyDescent="0.25">
      <c r="A1604" t="s">
        <v>3411</v>
      </c>
      <c r="B1604" s="2">
        <v>45313</v>
      </c>
      <c r="C1604" t="s">
        <v>592</v>
      </c>
      <c r="D1604" t="s">
        <v>1665</v>
      </c>
      <c r="E1604" t="s">
        <v>1735</v>
      </c>
      <c r="F1604">
        <v>1</v>
      </c>
      <c r="G1604">
        <v>305.70999999999998</v>
      </c>
      <c r="H1604">
        <v>0.26</v>
      </c>
      <c r="I1604" t="s">
        <v>1812</v>
      </c>
      <c r="J1604">
        <v>226.22540000000001</v>
      </c>
    </row>
    <row r="1605" spans="1:10" x14ac:dyDescent="0.25">
      <c r="A1605" t="s">
        <v>3412</v>
      </c>
      <c r="B1605" s="2">
        <v>45224</v>
      </c>
      <c r="C1605" t="s">
        <v>414</v>
      </c>
      <c r="D1605" t="s">
        <v>1551</v>
      </c>
      <c r="E1605" t="s">
        <v>1793</v>
      </c>
      <c r="F1605">
        <v>2</v>
      </c>
      <c r="G1605">
        <v>635.39</v>
      </c>
      <c r="H1605">
        <v>0.28999999999999998</v>
      </c>
      <c r="I1605" t="s">
        <v>1812</v>
      </c>
      <c r="J1605">
        <v>902.25379999999996</v>
      </c>
    </row>
    <row r="1606" spans="1:10" x14ac:dyDescent="0.25">
      <c r="A1606" t="s">
        <v>3413</v>
      </c>
      <c r="B1606" s="2">
        <v>45491</v>
      </c>
      <c r="C1606" t="s">
        <v>400</v>
      </c>
      <c r="D1606" t="s">
        <v>1715</v>
      </c>
      <c r="E1606" t="s">
        <v>1796</v>
      </c>
      <c r="F1606">
        <v>2</v>
      </c>
      <c r="G1606">
        <v>253.87</v>
      </c>
      <c r="H1606">
        <v>0.23</v>
      </c>
      <c r="I1606" t="s">
        <v>1812</v>
      </c>
      <c r="J1606">
        <v>390.95979999999997</v>
      </c>
    </row>
    <row r="1607" spans="1:10" x14ac:dyDescent="0.25">
      <c r="A1607" t="s">
        <v>3414</v>
      </c>
      <c r="B1607" s="2">
        <v>45472</v>
      </c>
      <c r="C1607" t="s">
        <v>1472</v>
      </c>
      <c r="D1607" t="s">
        <v>1683</v>
      </c>
      <c r="E1607" t="s">
        <v>1790</v>
      </c>
      <c r="F1607">
        <v>3</v>
      </c>
      <c r="G1607">
        <v>915.81</v>
      </c>
      <c r="H1607">
        <v>0.17</v>
      </c>
      <c r="I1607" t="s">
        <v>1812</v>
      </c>
      <c r="J1607">
        <v>2280.3669</v>
      </c>
    </row>
    <row r="1608" spans="1:10" x14ac:dyDescent="0.25">
      <c r="A1608" t="s">
        <v>3415</v>
      </c>
      <c r="B1608" s="2">
        <v>45795</v>
      </c>
      <c r="C1608" t="s">
        <v>675</v>
      </c>
      <c r="D1608" t="s">
        <v>1615</v>
      </c>
      <c r="E1608" t="s">
        <v>1765</v>
      </c>
      <c r="F1608">
        <v>3</v>
      </c>
      <c r="G1608">
        <v>779.5</v>
      </c>
      <c r="H1608">
        <v>0.02</v>
      </c>
      <c r="I1608" t="s">
        <v>1807</v>
      </c>
      <c r="J1608">
        <v>2291.73</v>
      </c>
    </row>
    <row r="1609" spans="1:10" x14ac:dyDescent="0.25">
      <c r="A1609" t="s">
        <v>3416</v>
      </c>
      <c r="B1609" s="2">
        <v>45470</v>
      </c>
      <c r="C1609" t="s">
        <v>1430</v>
      </c>
      <c r="D1609" t="s">
        <v>1653</v>
      </c>
      <c r="E1609" t="s">
        <v>1787</v>
      </c>
      <c r="F1609">
        <v>2</v>
      </c>
      <c r="G1609">
        <v>780.57</v>
      </c>
      <c r="H1609">
        <v>0.26</v>
      </c>
      <c r="I1609" t="s">
        <v>1807</v>
      </c>
      <c r="J1609">
        <v>1155.2436</v>
      </c>
    </row>
    <row r="1610" spans="1:10" x14ac:dyDescent="0.25">
      <c r="A1610" t="s">
        <v>3417</v>
      </c>
      <c r="B1610" s="2">
        <v>45390</v>
      </c>
      <c r="C1610" t="s">
        <v>1183</v>
      </c>
      <c r="D1610" t="s">
        <v>1721</v>
      </c>
      <c r="E1610" t="s">
        <v>1796</v>
      </c>
      <c r="F1610">
        <v>1</v>
      </c>
      <c r="G1610">
        <v>511.35</v>
      </c>
      <c r="H1610">
        <v>0</v>
      </c>
      <c r="I1610" t="s">
        <v>1807</v>
      </c>
      <c r="J1610">
        <v>511.35</v>
      </c>
    </row>
    <row r="1611" spans="1:10" x14ac:dyDescent="0.25">
      <c r="A1611" t="s">
        <v>3418</v>
      </c>
      <c r="B1611" s="2">
        <v>45803</v>
      </c>
      <c r="C1611" t="s">
        <v>75</v>
      </c>
      <c r="D1611" t="s">
        <v>1725</v>
      </c>
      <c r="E1611" t="s">
        <v>1749</v>
      </c>
      <c r="F1611">
        <v>4</v>
      </c>
      <c r="G1611">
        <v>44.07</v>
      </c>
      <c r="H1611">
        <v>0.28999999999999998</v>
      </c>
      <c r="I1611" t="s">
        <v>1812</v>
      </c>
      <c r="J1611">
        <v>125.1588</v>
      </c>
    </row>
    <row r="1612" spans="1:10" x14ac:dyDescent="0.25">
      <c r="A1612" t="s">
        <v>3419</v>
      </c>
      <c r="B1612" s="2">
        <v>45320</v>
      </c>
      <c r="C1612" t="s">
        <v>640</v>
      </c>
      <c r="D1612" t="s">
        <v>1669</v>
      </c>
      <c r="E1612" t="s">
        <v>1775</v>
      </c>
      <c r="F1612">
        <v>2</v>
      </c>
      <c r="G1612">
        <v>895.92</v>
      </c>
      <c r="H1612">
        <v>0.15</v>
      </c>
      <c r="I1612" t="s">
        <v>1807</v>
      </c>
      <c r="J1612">
        <v>1523.0640000000001</v>
      </c>
    </row>
    <row r="1613" spans="1:10" x14ac:dyDescent="0.25">
      <c r="A1613" t="s">
        <v>3420</v>
      </c>
      <c r="B1613" s="2">
        <v>45619</v>
      </c>
      <c r="C1613" t="s">
        <v>953</v>
      </c>
      <c r="D1613" t="s">
        <v>1637</v>
      </c>
      <c r="E1613" t="s">
        <v>1744</v>
      </c>
      <c r="F1613">
        <v>4</v>
      </c>
      <c r="G1613">
        <v>456.32</v>
      </c>
      <c r="H1613">
        <v>0.22</v>
      </c>
      <c r="I1613" t="s">
        <v>1812</v>
      </c>
      <c r="J1613">
        <v>1423.7184</v>
      </c>
    </row>
    <row r="1614" spans="1:10" x14ac:dyDescent="0.25">
      <c r="A1614" t="s">
        <v>3421</v>
      </c>
      <c r="B1614" s="2">
        <v>45777</v>
      </c>
      <c r="C1614" t="s">
        <v>1290</v>
      </c>
      <c r="D1614" t="s">
        <v>1599</v>
      </c>
      <c r="E1614" t="s">
        <v>1735</v>
      </c>
      <c r="F1614">
        <v>1</v>
      </c>
      <c r="G1614">
        <v>905.5</v>
      </c>
      <c r="H1614">
        <v>0.28999999999999998</v>
      </c>
      <c r="I1614" t="s">
        <v>1812</v>
      </c>
      <c r="J1614">
        <v>642.90499999999997</v>
      </c>
    </row>
    <row r="1615" spans="1:10" x14ac:dyDescent="0.25">
      <c r="A1615" t="s">
        <v>3422</v>
      </c>
      <c r="B1615" s="2">
        <v>45523</v>
      </c>
      <c r="C1615" t="s">
        <v>660</v>
      </c>
      <c r="D1615" t="s">
        <v>1563</v>
      </c>
      <c r="E1615" t="s">
        <v>1780</v>
      </c>
      <c r="F1615">
        <v>3</v>
      </c>
      <c r="G1615">
        <v>63.19</v>
      </c>
      <c r="H1615">
        <v>0.08</v>
      </c>
      <c r="I1615" t="s">
        <v>1807</v>
      </c>
      <c r="J1615">
        <v>174.40440000000001</v>
      </c>
    </row>
    <row r="1616" spans="1:10" x14ac:dyDescent="0.25">
      <c r="A1616" t="s">
        <v>3423</v>
      </c>
      <c r="B1616" s="2">
        <v>45628</v>
      </c>
      <c r="C1616" t="s">
        <v>188</v>
      </c>
      <c r="D1616" t="s">
        <v>1671</v>
      </c>
      <c r="E1616" t="s">
        <v>1762</v>
      </c>
      <c r="F1616">
        <v>3</v>
      </c>
      <c r="G1616">
        <v>687.66</v>
      </c>
      <c r="H1616">
        <v>0.06</v>
      </c>
      <c r="I1616" t="s">
        <v>1809</v>
      </c>
      <c r="J1616">
        <v>1939.2012</v>
      </c>
    </row>
    <row r="1617" spans="1:10" x14ac:dyDescent="0.25">
      <c r="A1617" t="s">
        <v>3424</v>
      </c>
      <c r="B1617" s="2">
        <v>45742</v>
      </c>
      <c r="C1617" t="s">
        <v>705</v>
      </c>
      <c r="D1617" t="s">
        <v>1617</v>
      </c>
      <c r="E1617" t="s">
        <v>1769</v>
      </c>
      <c r="F1617">
        <v>4</v>
      </c>
      <c r="G1617">
        <v>639.05999999999995</v>
      </c>
      <c r="H1617">
        <v>0.12</v>
      </c>
      <c r="I1617" t="s">
        <v>1809</v>
      </c>
      <c r="J1617">
        <v>2249.4911999999999</v>
      </c>
    </row>
    <row r="1618" spans="1:10" x14ac:dyDescent="0.25">
      <c r="A1618" t="s">
        <v>3425</v>
      </c>
      <c r="B1618" s="2">
        <v>45456</v>
      </c>
      <c r="C1618" t="s">
        <v>244</v>
      </c>
      <c r="D1618" t="s">
        <v>1673</v>
      </c>
      <c r="E1618" t="s">
        <v>1762</v>
      </c>
      <c r="F1618">
        <v>1</v>
      </c>
      <c r="G1618">
        <v>475.15</v>
      </c>
      <c r="H1618">
        <v>0.04</v>
      </c>
      <c r="I1618" t="s">
        <v>1812</v>
      </c>
      <c r="J1618">
        <v>456.14399999999989</v>
      </c>
    </row>
    <row r="1619" spans="1:10" x14ac:dyDescent="0.25">
      <c r="A1619" t="s">
        <v>3426</v>
      </c>
      <c r="B1619" s="2">
        <v>45534</v>
      </c>
      <c r="C1619" t="s">
        <v>619</v>
      </c>
      <c r="D1619" t="s">
        <v>1619</v>
      </c>
      <c r="E1619" t="s">
        <v>1759</v>
      </c>
      <c r="F1619">
        <v>1</v>
      </c>
      <c r="G1619">
        <v>62.38</v>
      </c>
      <c r="H1619">
        <v>0.08</v>
      </c>
      <c r="I1619" t="s">
        <v>1812</v>
      </c>
      <c r="J1619">
        <v>57.389600000000002</v>
      </c>
    </row>
    <row r="1620" spans="1:10" x14ac:dyDescent="0.25">
      <c r="A1620" t="s">
        <v>3427</v>
      </c>
      <c r="B1620" s="2">
        <v>45375</v>
      </c>
      <c r="C1620" t="s">
        <v>1097</v>
      </c>
      <c r="D1620" t="s">
        <v>1561</v>
      </c>
      <c r="E1620" t="s">
        <v>1762</v>
      </c>
      <c r="F1620">
        <v>1</v>
      </c>
      <c r="G1620">
        <v>977.02</v>
      </c>
      <c r="H1620">
        <v>0.2</v>
      </c>
      <c r="I1620" t="s">
        <v>1812</v>
      </c>
      <c r="J1620">
        <v>781.61599999999999</v>
      </c>
    </row>
    <row r="1621" spans="1:10" x14ac:dyDescent="0.25">
      <c r="A1621" t="s">
        <v>3428</v>
      </c>
      <c r="B1621" s="2">
        <v>45546</v>
      </c>
      <c r="C1621" t="s">
        <v>268</v>
      </c>
      <c r="D1621" t="s">
        <v>1697</v>
      </c>
      <c r="E1621" t="s">
        <v>1752</v>
      </c>
      <c r="F1621">
        <v>2</v>
      </c>
      <c r="G1621">
        <v>898.81</v>
      </c>
      <c r="H1621">
        <v>0.25</v>
      </c>
      <c r="I1621" t="s">
        <v>1807</v>
      </c>
      <c r="J1621">
        <v>1348.2149999999999</v>
      </c>
    </row>
    <row r="1622" spans="1:10" x14ac:dyDescent="0.25">
      <c r="A1622" t="s">
        <v>3429</v>
      </c>
      <c r="B1622" s="2">
        <v>45769</v>
      </c>
      <c r="C1622" t="s">
        <v>1089</v>
      </c>
      <c r="D1622" t="s">
        <v>1645</v>
      </c>
      <c r="E1622" t="s">
        <v>1749</v>
      </c>
      <c r="F1622">
        <v>2</v>
      </c>
      <c r="G1622">
        <v>422.13</v>
      </c>
      <c r="H1622">
        <v>0.28000000000000003</v>
      </c>
      <c r="I1622" t="s">
        <v>1807</v>
      </c>
      <c r="J1622">
        <v>607.86720000000003</v>
      </c>
    </row>
    <row r="1623" spans="1:10" x14ac:dyDescent="0.25">
      <c r="A1623" t="s">
        <v>3430</v>
      </c>
      <c r="B1623" s="2">
        <v>45524</v>
      </c>
      <c r="C1623" t="s">
        <v>188</v>
      </c>
      <c r="D1623" t="s">
        <v>1599</v>
      </c>
      <c r="E1623" t="s">
        <v>1775</v>
      </c>
      <c r="F1623">
        <v>1</v>
      </c>
      <c r="G1623">
        <v>324.56</v>
      </c>
      <c r="H1623">
        <v>0.03</v>
      </c>
      <c r="I1623" t="s">
        <v>1812</v>
      </c>
      <c r="J1623">
        <v>314.82319999999999</v>
      </c>
    </row>
    <row r="1624" spans="1:10" x14ac:dyDescent="0.25">
      <c r="A1624" t="s">
        <v>3431</v>
      </c>
      <c r="B1624" s="2">
        <v>45531</v>
      </c>
      <c r="C1624" t="s">
        <v>1427</v>
      </c>
      <c r="D1624" t="s">
        <v>1641</v>
      </c>
      <c r="E1624" t="s">
        <v>1787</v>
      </c>
      <c r="F1624">
        <v>4</v>
      </c>
      <c r="G1624">
        <v>570.38</v>
      </c>
      <c r="H1624">
        <v>0.26</v>
      </c>
      <c r="I1624" t="s">
        <v>1809</v>
      </c>
      <c r="J1624">
        <v>1688.3248000000001</v>
      </c>
    </row>
    <row r="1625" spans="1:10" x14ac:dyDescent="0.25">
      <c r="A1625" t="s">
        <v>3432</v>
      </c>
      <c r="B1625" s="2">
        <v>45479</v>
      </c>
      <c r="C1625" t="s">
        <v>1216</v>
      </c>
      <c r="D1625" t="s">
        <v>1599</v>
      </c>
      <c r="E1625" t="s">
        <v>1784</v>
      </c>
      <c r="F1625">
        <v>2</v>
      </c>
      <c r="G1625">
        <v>223.73</v>
      </c>
      <c r="H1625">
        <v>0.11</v>
      </c>
      <c r="I1625" t="s">
        <v>1809</v>
      </c>
      <c r="J1625">
        <v>398.23939999999999</v>
      </c>
    </row>
    <row r="1626" spans="1:10" x14ac:dyDescent="0.25">
      <c r="A1626" t="s">
        <v>3433</v>
      </c>
      <c r="B1626" s="2">
        <v>45868</v>
      </c>
      <c r="C1626" t="s">
        <v>1089</v>
      </c>
      <c r="D1626" t="s">
        <v>1703</v>
      </c>
      <c r="E1626" t="s">
        <v>1787</v>
      </c>
      <c r="F1626">
        <v>4</v>
      </c>
      <c r="G1626">
        <v>164.93</v>
      </c>
      <c r="H1626">
        <v>0.11</v>
      </c>
      <c r="I1626" t="s">
        <v>1807</v>
      </c>
      <c r="J1626">
        <v>587.1508</v>
      </c>
    </row>
    <row r="1627" spans="1:10" x14ac:dyDescent="0.25">
      <c r="A1627" t="s">
        <v>3434</v>
      </c>
      <c r="B1627" s="2">
        <v>45569</v>
      </c>
      <c r="C1627" t="s">
        <v>791</v>
      </c>
      <c r="D1627" t="s">
        <v>1561</v>
      </c>
      <c r="E1627" t="s">
        <v>1762</v>
      </c>
      <c r="F1627">
        <v>3</v>
      </c>
      <c r="G1627">
        <v>326.66000000000003</v>
      </c>
      <c r="H1627">
        <v>0.28000000000000003</v>
      </c>
      <c r="I1627" t="s">
        <v>1812</v>
      </c>
      <c r="J1627">
        <v>705.5856</v>
      </c>
    </row>
    <row r="1628" spans="1:10" x14ac:dyDescent="0.25">
      <c r="A1628" t="s">
        <v>3435</v>
      </c>
      <c r="B1628" s="2">
        <v>45382</v>
      </c>
      <c r="C1628" t="s">
        <v>595</v>
      </c>
      <c r="D1628" t="s">
        <v>1529</v>
      </c>
      <c r="E1628" t="s">
        <v>1784</v>
      </c>
      <c r="F1628">
        <v>2</v>
      </c>
      <c r="G1628">
        <v>462.93</v>
      </c>
      <c r="H1628">
        <v>0.17</v>
      </c>
      <c r="I1628" t="s">
        <v>1809</v>
      </c>
      <c r="J1628">
        <v>768.46379999999999</v>
      </c>
    </row>
    <row r="1629" spans="1:10" x14ac:dyDescent="0.25">
      <c r="A1629" t="s">
        <v>3436</v>
      </c>
      <c r="B1629" s="2">
        <v>45885</v>
      </c>
      <c r="C1629" t="s">
        <v>491</v>
      </c>
      <c r="D1629" t="s">
        <v>1526</v>
      </c>
      <c r="E1629" t="s">
        <v>1787</v>
      </c>
      <c r="F1629">
        <v>3</v>
      </c>
      <c r="G1629">
        <v>60.26</v>
      </c>
      <c r="H1629">
        <v>0.04</v>
      </c>
      <c r="I1629" t="s">
        <v>1807</v>
      </c>
      <c r="J1629">
        <v>173.5488</v>
      </c>
    </row>
    <row r="1630" spans="1:10" x14ac:dyDescent="0.25">
      <c r="A1630" t="s">
        <v>3437</v>
      </c>
      <c r="B1630" s="2">
        <v>45829</v>
      </c>
      <c r="C1630" t="s">
        <v>258</v>
      </c>
      <c r="D1630" t="s">
        <v>1599</v>
      </c>
      <c r="E1630" t="s">
        <v>1769</v>
      </c>
      <c r="F1630">
        <v>3</v>
      </c>
      <c r="G1630">
        <v>109.5</v>
      </c>
      <c r="H1630">
        <v>0.06</v>
      </c>
      <c r="I1630" t="s">
        <v>1812</v>
      </c>
      <c r="J1630">
        <v>308.79000000000002</v>
      </c>
    </row>
    <row r="1631" spans="1:10" x14ac:dyDescent="0.25">
      <c r="A1631" t="s">
        <v>3438</v>
      </c>
      <c r="B1631" s="2">
        <v>45721</v>
      </c>
      <c r="C1631" t="s">
        <v>1180</v>
      </c>
      <c r="D1631" t="s">
        <v>1671</v>
      </c>
      <c r="E1631" t="s">
        <v>1787</v>
      </c>
      <c r="F1631">
        <v>1</v>
      </c>
      <c r="G1631">
        <v>505.83</v>
      </c>
      <c r="H1631">
        <v>0.14000000000000001</v>
      </c>
      <c r="I1631" t="s">
        <v>1812</v>
      </c>
      <c r="J1631">
        <v>435.0138</v>
      </c>
    </row>
    <row r="1632" spans="1:10" x14ac:dyDescent="0.25">
      <c r="A1632" t="s">
        <v>3439</v>
      </c>
      <c r="B1632" s="2">
        <v>45511</v>
      </c>
      <c r="C1632" t="s">
        <v>539</v>
      </c>
      <c r="D1632" t="s">
        <v>1727</v>
      </c>
      <c r="E1632" t="s">
        <v>1772</v>
      </c>
      <c r="F1632">
        <v>2</v>
      </c>
      <c r="G1632">
        <v>443.15</v>
      </c>
      <c r="H1632">
        <v>0.27</v>
      </c>
      <c r="I1632" t="s">
        <v>1809</v>
      </c>
      <c r="J1632">
        <v>646.99899999999991</v>
      </c>
    </row>
    <row r="1633" spans="1:10" x14ac:dyDescent="0.25">
      <c r="A1633" t="s">
        <v>3440</v>
      </c>
      <c r="B1633" s="2">
        <v>45739</v>
      </c>
      <c r="C1633" t="s">
        <v>1510</v>
      </c>
      <c r="D1633" t="s">
        <v>1543</v>
      </c>
      <c r="E1633" t="s">
        <v>1762</v>
      </c>
      <c r="F1633">
        <v>2</v>
      </c>
      <c r="G1633">
        <v>784.26</v>
      </c>
      <c r="H1633">
        <v>0.23</v>
      </c>
      <c r="I1633" t="s">
        <v>1809</v>
      </c>
      <c r="J1633">
        <v>1207.7603999999999</v>
      </c>
    </row>
    <row r="1634" spans="1:10" x14ac:dyDescent="0.25">
      <c r="A1634" t="s">
        <v>3441</v>
      </c>
      <c r="B1634" s="2">
        <v>45533</v>
      </c>
      <c r="C1634" t="s">
        <v>1389</v>
      </c>
      <c r="D1634" t="s">
        <v>1609</v>
      </c>
      <c r="E1634" t="s">
        <v>1775</v>
      </c>
      <c r="F1634">
        <v>3</v>
      </c>
      <c r="G1634">
        <v>590.30999999999995</v>
      </c>
      <c r="H1634">
        <v>0.17</v>
      </c>
      <c r="I1634" t="s">
        <v>1809</v>
      </c>
      <c r="J1634">
        <v>1469.8719000000001</v>
      </c>
    </row>
    <row r="1635" spans="1:10" x14ac:dyDescent="0.25">
      <c r="A1635" t="s">
        <v>3442</v>
      </c>
      <c r="B1635" s="2">
        <v>45553</v>
      </c>
      <c r="C1635" t="s">
        <v>412</v>
      </c>
      <c r="D1635" t="s">
        <v>1669</v>
      </c>
      <c r="E1635" t="s">
        <v>1787</v>
      </c>
      <c r="F1635">
        <v>1</v>
      </c>
      <c r="G1635">
        <v>696.13</v>
      </c>
      <c r="H1635">
        <v>0.06</v>
      </c>
      <c r="I1635" t="s">
        <v>1812</v>
      </c>
      <c r="J1635">
        <v>654.36219999999992</v>
      </c>
    </row>
    <row r="1636" spans="1:10" x14ac:dyDescent="0.25">
      <c r="A1636" t="s">
        <v>3443</v>
      </c>
      <c r="B1636" s="2">
        <v>45341</v>
      </c>
      <c r="C1636" t="s">
        <v>364</v>
      </c>
      <c r="D1636" t="s">
        <v>1633</v>
      </c>
      <c r="E1636" t="s">
        <v>1759</v>
      </c>
      <c r="F1636">
        <v>4</v>
      </c>
      <c r="G1636">
        <v>194.39</v>
      </c>
      <c r="H1636">
        <v>0.25</v>
      </c>
      <c r="I1636" t="s">
        <v>1807</v>
      </c>
      <c r="J1636">
        <v>583.16999999999996</v>
      </c>
    </row>
    <row r="1637" spans="1:10" x14ac:dyDescent="0.25">
      <c r="A1637" t="s">
        <v>3444</v>
      </c>
      <c r="B1637" s="2">
        <v>45430</v>
      </c>
      <c r="C1637" t="s">
        <v>1027</v>
      </c>
      <c r="D1637" t="s">
        <v>1597</v>
      </c>
      <c r="E1637" t="s">
        <v>1740</v>
      </c>
      <c r="F1637">
        <v>1</v>
      </c>
      <c r="G1637">
        <v>339.7</v>
      </c>
      <c r="H1637">
        <v>0.1</v>
      </c>
      <c r="I1637" t="s">
        <v>1807</v>
      </c>
      <c r="J1637">
        <v>305.73</v>
      </c>
    </row>
    <row r="1638" spans="1:10" x14ac:dyDescent="0.25">
      <c r="A1638" t="s">
        <v>3445</v>
      </c>
      <c r="B1638" s="2">
        <v>45912</v>
      </c>
      <c r="C1638" t="s">
        <v>182</v>
      </c>
      <c r="D1638" t="s">
        <v>1667</v>
      </c>
      <c r="E1638" t="s">
        <v>1780</v>
      </c>
      <c r="F1638">
        <v>4</v>
      </c>
      <c r="G1638">
        <v>463.16</v>
      </c>
      <c r="H1638">
        <v>0.27</v>
      </c>
      <c r="I1638" t="s">
        <v>1809</v>
      </c>
      <c r="J1638">
        <v>1352.4272000000001</v>
      </c>
    </row>
    <row r="1639" spans="1:10" x14ac:dyDescent="0.25">
      <c r="A1639" t="s">
        <v>3446</v>
      </c>
      <c r="B1639" s="2">
        <v>45709</v>
      </c>
      <c r="C1639" t="s">
        <v>373</v>
      </c>
      <c r="D1639" t="s">
        <v>1538</v>
      </c>
      <c r="E1639" t="s">
        <v>1772</v>
      </c>
      <c r="F1639">
        <v>2</v>
      </c>
      <c r="G1639">
        <v>824.91</v>
      </c>
      <c r="H1639">
        <v>0.09</v>
      </c>
      <c r="I1639" t="s">
        <v>1807</v>
      </c>
      <c r="J1639">
        <v>1501.3362</v>
      </c>
    </row>
    <row r="1640" spans="1:10" x14ac:dyDescent="0.25">
      <c r="A1640" t="s">
        <v>3447</v>
      </c>
      <c r="B1640" s="2">
        <v>45520</v>
      </c>
      <c r="C1640" t="s">
        <v>255</v>
      </c>
      <c r="D1640" t="s">
        <v>1538</v>
      </c>
      <c r="E1640" t="s">
        <v>1744</v>
      </c>
      <c r="F1640">
        <v>4</v>
      </c>
      <c r="G1640">
        <v>796.89</v>
      </c>
      <c r="H1640">
        <v>0.17</v>
      </c>
      <c r="I1640" t="s">
        <v>1807</v>
      </c>
      <c r="J1640">
        <v>2645.6747999999998</v>
      </c>
    </row>
    <row r="1641" spans="1:10" x14ac:dyDescent="0.25">
      <c r="A1641" t="s">
        <v>3448</v>
      </c>
      <c r="B1641" s="2">
        <v>45478</v>
      </c>
      <c r="C1641" t="s">
        <v>764</v>
      </c>
      <c r="D1641" t="s">
        <v>1583</v>
      </c>
      <c r="E1641" t="s">
        <v>1790</v>
      </c>
      <c r="F1641">
        <v>3</v>
      </c>
      <c r="G1641">
        <v>543.92999999999995</v>
      </c>
      <c r="H1641">
        <v>0.3</v>
      </c>
      <c r="I1641" t="s">
        <v>1812</v>
      </c>
      <c r="J1641">
        <v>1142.2529999999999</v>
      </c>
    </row>
    <row r="1642" spans="1:10" x14ac:dyDescent="0.25">
      <c r="A1642" t="s">
        <v>3449</v>
      </c>
      <c r="B1642" s="2">
        <v>45496</v>
      </c>
      <c r="C1642" t="s">
        <v>568</v>
      </c>
      <c r="D1642" t="s">
        <v>1559</v>
      </c>
      <c r="E1642" t="s">
        <v>1762</v>
      </c>
      <c r="F1642">
        <v>2</v>
      </c>
      <c r="G1642">
        <v>44.65</v>
      </c>
      <c r="H1642">
        <v>0.03</v>
      </c>
      <c r="I1642" t="s">
        <v>1809</v>
      </c>
      <c r="J1642">
        <v>86.620999999999995</v>
      </c>
    </row>
    <row r="1643" spans="1:10" x14ac:dyDescent="0.25">
      <c r="A1643" t="s">
        <v>3450</v>
      </c>
      <c r="B1643" s="2">
        <v>45742</v>
      </c>
      <c r="C1643" t="s">
        <v>794</v>
      </c>
      <c r="D1643" t="s">
        <v>1643</v>
      </c>
      <c r="E1643" t="s">
        <v>1735</v>
      </c>
      <c r="F1643">
        <v>4</v>
      </c>
      <c r="G1643">
        <v>827.39</v>
      </c>
      <c r="H1643">
        <v>0.06</v>
      </c>
      <c r="I1643" t="s">
        <v>1812</v>
      </c>
      <c r="J1643">
        <v>3110.9863999999998</v>
      </c>
    </row>
    <row r="1644" spans="1:10" x14ac:dyDescent="0.25">
      <c r="A1644" t="s">
        <v>3451</v>
      </c>
      <c r="B1644" s="2">
        <v>45301</v>
      </c>
      <c r="C1644" t="s">
        <v>962</v>
      </c>
      <c r="D1644" t="s">
        <v>1559</v>
      </c>
      <c r="E1644" t="s">
        <v>1777</v>
      </c>
      <c r="F1644">
        <v>2</v>
      </c>
      <c r="G1644">
        <v>403.2</v>
      </c>
      <c r="H1644">
        <v>0.21</v>
      </c>
      <c r="I1644" t="s">
        <v>1809</v>
      </c>
      <c r="J1644">
        <v>637.05600000000004</v>
      </c>
    </row>
    <row r="1645" spans="1:10" x14ac:dyDescent="0.25">
      <c r="A1645" t="s">
        <v>3452</v>
      </c>
      <c r="B1645" s="2">
        <v>45547</v>
      </c>
      <c r="C1645" t="s">
        <v>78</v>
      </c>
      <c r="D1645" t="s">
        <v>1703</v>
      </c>
      <c r="E1645" t="s">
        <v>1780</v>
      </c>
      <c r="F1645">
        <v>4</v>
      </c>
      <c r="G1645">
        <v>292.31</v>
      </c>
      <c r="H1645">
        <v>0.27</v>
      </c>
      <c r="I1645" t="s">
        <v>1809</v>
      </c>
      <c r="J1645">
        <v>853.54520000000002</v>
      </c>
    </row>
    <row r="1646" spans="1:10" x14ac:dyDescent="0.25">
      <c r="A1646" t="s">
        <v>3453</v>
      </c>
      <c r="B1646" s="2">
        <v>45806</v>
      </c>
      <c r="C1646" t="s">
        <v>1496</v>
      </c>
      <c r="D1646" t="s">
        <v>1532</v>
      </c>
      <c r="E1646" t="s">
        <v>1772</v>
      </c>
      <c r="F1646">
        <v>1</v>
      </c>
      <c r="G1646">
        <v>948.33</v>
      </c>
      <c r="H1646">
        <v>0.11</v>
      </c>
      <c r="I1646" t="s">
        <v>1807</v>
      </c>
      <c r="J1646">
        <v>844.01370000000009</v>
      </c>
    </row>
    <row r="1647" spans="1:10" x14ac:dyDescent="0.25">
      <c r="A1647" t="s">
        <v>3454</v>
      </c>
      <c r="B1647" s="2">
        <v>45294</v>
      </c>
      <c r="C1647" t="s">
        <v>1066</v>
      </c>
      <c r="D1647" t="s">
        <v>1609</v>
      </c>
      <c r="E1647" t="s">
        <v>1756</v>
      </c>
      <c r="F1647">
        <v>1</v>
      </c>
      <c r="G1647">
        <v>702.27</v>
      </c>
      <c r="H1647">
        <v>0.17</v>
      </c>
      <c r="I1647" t="s">
        <v>1812</v>
      </c>
      <c r="J1647">
        <v>582.88409999999999</v>
      </c>
    </row>
    <row r="1648" spans="1:10" x14ac:dyDescent="0.25">
      <c r="A1648" t="s">
        <v>3455</v>
      </c>
      <c r="B1648" s="2">
        <v>45875</v>
      </c>
      <c r="C1648" t="s">
        <v>159</v>
      </c>
      <c r="D1648" t="s">
        <v>1591</v>
      </c>
      <c r="E1648" t="s">
        <v>1749</v>
      </c>
      <c r="F1648">
        <v>2</v>
      </c>
      <c r="G1648">
        <v>379.28</v>
      </c>
      <c r="H1648">
        <v>0.26</v>
      </c>
      <c r="I1648" t="s">
        <v>1807</v>
      </c>
      <c r="J1648">
        <v>561.33439999999996</v>
      </c>
    </row>
    <row r="1649" spans="1:10" x14ac:dyDescent="0.25">
      <c r="A1649" t="s">
        <v>3456</v>
      </c>
      <c r="B1649" s="2">
        <v>45669</v>
      </c>
      <c r="C1649" t="s">
        <v>447</v>
      </c>
      <c r="D1649" t="s">
        <v>1625</v>
      </c>
      <c r="E1649" t="s">
        <v>1735</v>
      </c>
      <c r="F1649">
        <v>4</v>
      </c>
      <c r="G1649">
        <v>92.35</v>
      </c>
      <c r="H1649">
        <v>0.15</v>
      </c>
      <c r="I1649" t="s">
        <v>1807</v>
      </c>
      <c r="J1649">
        <v>313.99</v>
      </c>
    </row>
    <row r="1650" spans="1:10" x14ac:dyDescent="0.25">
      <c r="A1650" t="s">
        <v>3457</v>
      </c>
      <c r="B1650" s="2">
        <v>45606</v>
      </c>
      <c r="C1650" t="s">
        <v>705</v>
      </c>
      <c r="D1650" t="s">
        <v>1609</v>
      </c>
      <c r="E1650" t="s">
        <v>1777</v>
      </c>
      <c r="F1650">
        <v>4</v>
      </c>
      <c r="G1650">
        <v>721.54</v>
      </c>
      <c r="H1650">
        <v>0.21</v>
      </c>
      <c r="I1650" t="s">
        <v>1807</v>
      </c>
      <c r="J1650">
        <v>2280.0664000000002</v>
      </c>
    </row>
    <row r="1651" spans="1:10" x14ac:dyDescent="0.25">
      <c r="A1651" t="s">
        <v>3458</v>
      </c>
      <c r="B1651" s="2">
        <v>45787</v>
      </c>
      <c r="C1651" t="s">
        <v>199</v>
      </c>
      <c r="D1651" t="s">
        <v>1607</v>
      </c>
      <c r="E1651" t="s">
        <v>1769</v>
      </c>
      <c r="F1651">
        <v>1</v>
      </c>
      <c r="G1651">
        <v>228.69</v>
      </c>
      <c r="H1651">
        <v>0.14000000000000001</v>
      </c>
      <c r="I1651" t="s">
        <v>1807</v>
      </c>
      <c r="J1651">
        <v>196.67339999999999</v>
      </c>
    </row>
    <row r="1652" spans="1:10" x14ac:dyDescent="0.25">
      <c r="A1652" t="s">
        <v>3459</v>
      </c>
      <c r="B1652" s="2">
        <v>45929</v>
      </c>
      <c r="C1652" t="s">
        <v>1100</v>
      </c>
      <c r="D1652" t="s">
        <v>1637</v>
      </c>
      <c r="E1652" t="s">
        <v>1772</v>
      </c>
      <c r="F1652">
        <v>1</v>
      </c>
      <c r="G1652">
        <v>899.09</v>
      </c>
      <c r="H1652">
        <v>0.2</v>
      </c>
      <c r="I1652" t="s">
        <v>1809</v>
      </c>
      <c r="J1652">
        <v>719.27200000000005</v>
      </c>
    </row>
    <row r="1653" spans="1:10" x14ac:dyDescent="0.25">
      <c r="A1653" t="s">
        <v>3460</v>
      </c>
      <c r="B1653" s="2">
        <v>45379</v>
      </c>
      <c r="C1653" t="s">
        <v>1186</v>
      </c>
      <c r="D1653" t="s">
        <v>1545</v>
      </c>
      <c r="E1653" t="s">
        <v>1765</v>
      </c>
      <c r="F1653">
        <v>4</v>
      </c>
      <c r="G1653">
        <v>195.75</v>
      </c>
      <c r="H1653">
        <v>0.17</v>
      </c>
      <c r="I1653" t="s">
        <v>1807</v>
      </c>
      <c r="J1653">
        <v>649.89</v>
      </c>
    </row>
    <row r="1654" spans="1:10" x14ac:dyDescent="0.25">
      <c r="A1654" t="s">
        <v>3461</v>
      </c>
      <c r="B1654" s="2">
        <v>45532</v>
      </c>
      <c r="C1654" t="s">
        <v>1306</v>
      </c>
      <c r="D1654" t="s">
        <v>1717</v>
      </c>
      <c r="E1654" t="s">
        <v>1784</v>
      </c>
      <c r="F1654">
        <v>3</v>
      </c>
      <c r="G1654">
        <v>199.13</v>
      </c>
      <c r="H1654">
        <v>0.24</v>
      </c>
      <c r="I1654" t="s">
        <v>1807</v>
      </c>
      <c r="J1654">
        <v>454.01639999999998</v>
      </c>
    </row>
    <row r="1655" spans="1:10" x14ac:dyDescent="0.25">
      <c r="A1655" t="s">
        <v>3462</v>
      </c>
      <c r="B1655" s="2">
        <v>45466</v>
      </c>
      <c r="C1655" t="s">
        <v>530</v>
      </c>
      <c r="D1655" t="s">
        <v>1575</v>
      </c>
      <c r="E1655" t="s">
        <v>1782</v>
      </c>
      <c r="F1655">
        <v>2</v>
      </c>
      <c r="G1655">
        <v>833.62</v>
      </c>
      <c r="H1655">
        <v>0.18</v>
      </c>
      <c r="I1655" t="s">
        <v>1807</v>
      </c>
      <c r="J1655">
        <v>1367.1368</v>
      </c>
    </row>
    <row r="1656" spans="1:10" x14ac:dyDescent="0.25">
      <c r="A1656" t="s">
        <v>3463</v>
      </c>
      <c r="B1656" s="2">
        <v>45395</v>
      </c>
      <c r="C1656" t="s">
        <v>1472</v>
      </c>
      <c r="D1656" t="s">
        <v>1681</v>
      </c>
      <c r="E1656" t="s">
        <v>1735</v>
      </c>
      <c r="F1656">
        <v>1</v>
      </c>
      <c r="G1656">
        <v>676.26</v>
      </c>
      <c r="H1656">
        <v>0.14000000000000001</v>
      </c>
      <c r="I1656" t="s">
        <v>1807</v>
      </c>
      <c r="J1656">
        <v>581.58359999999993</v>
      </c>
    </row>
    <row r="1657" spans="1:10" x14ac:dyDescent="0.25">
      <c r="A1657" t="s">
        <v>3464</v>
      </c>
      <c r="B1657" s="2">
        <v>45708</v>
      </c>
      <c r="C1657" t="s">
        <v>130</v>
      </c>
      <c r="D1657" t="s">
        <v>1651</v>
      </c>
      <c r="E1657" t="s">
        <v>1769</v>
      </c>
      <c r="F1657">
        <v>2</v>
      </c>
      <c r="G1657">
        <v>666.49</v>
      </c>
      <c r="H1657">
        <v>0.06</v>
      </c>
      <c r="I1657" t="s">
        <v>1807</v>
      </c>
      <c r="J1657">
        <v>1253.0011999999999</v>
      </c>
    </row>
    <row r="1658" spans="1:10" x14ac:dyDescent="0.25">
      <c r="A1658" t="s">
        <v>3465</v>
      </c>
      <c r="B1658" s="2">
        <v>45735</v>
      </c>
      <c r="C1658" t="s">
        <v>1403</v>
      </c>
      <c r="D1658" t="s">
        <v>1561</v>
      </c>
      <c r="E1658" t="s">
        <v>1752</v>
      </c>
      <c r="F1658">
        <v>3</v>
      </c>
      <c r="G1658">
        <v>471.19</v>
      </c>
      <c r="H1658">
        <v>0.28000000000000003</v>
      </c>
      <c r="I1658" t="s">
        <v>1812</v>
      </c>
      <c r="J1658">
        <v>1017.7704</v>
      </c>
    </row>
    <row r="1659" spans="1:10" x14ac:dyDescent="0.25">
      <c r="A1659" t="s">
        <v>3466</v>
      </c>
      <c r="B1659" s="2">
        <v>45237</v>
      </c>
      <c r="C1659" t="s">
        <v>409</v>
      </c>
      <c r="D1659" t="s">
        <v>1545</v>
      </c>
      <c r="E1659" t="s">
        <v>1749</v>
      </c>
      <c r="F1659">
        <v>4</v>
      </c>
      <c r="G1659">
        <v>555.65</v>
      </c>
      <c r="H1659">
        <v>0.25</v>
      </c>
      <c r="I1659" t="s">
        <v>1812</v>
      </c>
      <c r="J1659">
        <v>1666.95</v>
      </c>
    </row>
    <row r="1660" spans="1:10" x14ac:dyDescent="0.25">
      <c r="A1660" t="s">
        <v>3467</v>
      </c>
      <c r="B1660" s="2">
        <v>45282</v>
      </c>
      <c r="C1660" t="s">
        <v>140</v>
      </c>
      <c r="D1660" t="s">
        <v>1721</v>
      </c>
      <c r="E1660" t="s">
        <v>1782</v>
      </c>
      <c r="F1660">
        <v>2</v>
      </c>
      <c r="G1660">
        <v>100.42</v>
      </c>
      <c r="H1660">
        <v>0.06</v>
      </c>
      <c r="I1660" t="s">
        <v>1807</v>
      </c>
      <c r="J1660">
        <v>188.78960000000001</v>
      </c>
    </row>
    <row r="1661" spans="1:10" x14ac:dyDescent="0.25">
      <c r="A1661" t="s">
        <v>3468</v>
      </c>
      <c r="B1661" s="2">
        <v>45337</v>
      </c>
      <c r="C1661" t="s">
        <v>188</v>
      </c>
      <c r="D1661" t="s">
        <v>1727</v>
      </c>
      <c r="E1661" t="s">
        <v>1793</v>
      </c>
      <c r="F1661">
        <v>3</v>
      </c>
      <c r="G1661">
        <v>981.69</v>
      </c>
      <c r="H1661">
        <v>0.05</v>
      </c>
      <c r="I1661" t="s">
        <v>1812</v>
      </c>
      <c r="J1661">
        <v>2797.8164999999999</v>
      </c>
    </row>
    <row r="1662" spans="1:10" x14ac:dyDescent="0.25">
      <c r="A1662" t="s">
        <v>3469</v>
      </c>
      <c r="B1662" s="2">
        <v>45310</v>
      </c>
      <c r="C1662" t="s">
        <v>1018</v>
      </c>
      <c r="D1662" t="s">
        <v>1551</v>
      </c>
      <c r="E1662" t="s">
        <v>1787</v>
      </c>
      <c r="F1662">
        <v>2</v>
      </c>
      <c r="G1662">
        <v>848.87</v>
      </c>
      <c r="H1662">
        <v>0.09</v>
      </c>
      <c r="I1662" t="s">
        <v>1812</v>
      </c>
      <c r="J1662">
        <v>1544.9434000000001</v>
      </c>
    </row>
    <row r="1663" spans="1:10" x14ac:dyDescent="0.25">
      <c r="A1663" t="s">
        <v>3470</v>
      </c>
      <c r="B1663" s="2">
        <v>45230</v>
      </c>
      <c r="C1663" t="s">
        <v>1159</v>
      </c>
      <c r="D1663" t="s">
        <v>1723</v>
      </c>
      <c r="E1663" t="s">
        <v>1772</v>
      </c>
      <c r="F1663">
        <v>3</v>
      </c>
      <c r="G1663">
        <v>582.32000000000005</v>
      </c>
      <c r="H1663">
        <v>0</v>
      </c>
      <c r="I1663" t="s">
        <v>1809</v>
      </c>
      <c r="J1663">
        <v>1746.96</v>
      </c>
    </row>
    <row r="1664" spans="1:10" x14ac:dyDescent="0.25">
      <c r="A1664" t="s">
        <v>3471</v>
      </c>
      <c r="B1664" s="2">
        <v>45341</v>
      </c>
      <c r="C1664" t="s">
        <v>562</v>
      </c>
      <c r="D1664" t="s">
        <v>1629</v>
      </c>
      <c r="E1664" t="s">
        <v>1790</v>
      </c>
      <c r="F1664">
        <v>2</v>
      </c>
      <c r="G1664">
        <v>869.43</v>
      </c>
      <c r="H1664">
        <v>0.24</v>
      </c>
      <c r="I1664" t="s">
        <v>1812</v>
      </c>
      <c r="J1664">
        <v>1321.5336</v>
      </c>
    </row>
    <row r="1665" spans="1:10" x14ac:dyDescent="0.25">
      <c r="A1665" t="s">
        <v>3472</v>
      </c>
      <c r="B1665" s="2">
        <v>45440</v>
      </c>
      <c r="C1665" t="s">
        <v>93</v>
      </c>
      <c r="D1665" t="s">
        <v>1639</v>
      </c>
      <c r="E1665" t="s">
        <v>1752</v>
      </c>
      <c r="F1665">
        <v>1</v>
      </c>
      <c r="G1665">
        <v>62.26</v>
      </c>
      <c r="H1665">
        <v>0.03</v>
      </c>
      <c r="I1665" t="s">
        <v>1812</v>
      </c>
      <c r="J1665">
        <v>60.392200000000003</v>
      </c>
    </row>
    <row r="1666" spans="1:10" x14ac:dyDescent="0.25">
      <c r="A1666" t="s">
        <v>3473</v>
      </c>
      <c r="B1666" s="2">
        <v>45798</v>
      </c>
      <c r="C1666" t="s">
        <v>506</v>
      </c>
      <c r="D1666" t="s">
        <v>1609</v>
      </c>
      <c r="E1666" t="s">
        <v>1782</v>
      </c>
      <c r="F1666">
        <v>3</v>
      </c>
      <c r="G1666">
        <v>343.97</v>
      </c>
      <c r="H1666">
        <v>0.04</v>
      </c>
      <c r="I1666" t="s">
        <v>1812</v>
      </c>
      <c r="J1666">
        <v>990.6336</v>
      </c>
    </row>
    <row r="1667" spans="1:10" x14ac:dyDescent="0.25">
      <c r="A1667" t="s">
        <v>3474</v>
      </c>
      <c r="B1667" s="2">
        <v>45293</v>
      </c>
      <c r="C1667" t="s">
        <v>948</v>
      </c>
      <c r="D1667" t="s">
        <v>1579</v>
      </c>
      <c r="E1667" t="s">
        <v>1777</v>
      </c>
      <c r="F1667">
        <v>3</v>
      </c>
      <c r="G1667">
        <v>304.67</v>
      </c>
      <c r="H1667">
        <v>0.11</v>
      </c>
      <c r="I1667" t="s">
        <v>1807</v>
      </c>
      <c r="J1667">
        <v>813.46889999999996</v>
      </c>
    </row>
    <row r="1668" spans="1:10" x14ac:dyDescent="0.25">
      <c r="A1668" t="s">
        <v>3475</v>
      </c>
      <c r="B1668" s="2">
        <v>45296</v>
      </c>
      <c r="C1668" t="s">
        <v>1129</v>
      </c>
      <c r="D1668" t="s">
        <v>1585</v>
      </c>
      <c r="E1668" t="s">
        <v>1769</v>
      </c>
      <c r="F1668">
        <v>4</v>
      </c>
      <c r="G1668">
        <v>208.34</v>
      </c>
      <c r="H1668">
        <v>0.01</v>
      </c>
      <c r="I1668" t="s">
        <v>1809</v>
      </c>
      <c r="J1668">
        <v>825.02639999999997</v>
      </c>
    </row>
    <row r="1669" spans="1:10" x14ac:dyDescent="0.25">
      <c r="A1669" t="s">
        <v>3476</v>
      </c>
      <c r="B1669" s="2">
        <v>45860</v>
      </c>
      <c r="C1669" t="s">
        <v>974</v>
      </c>
      <c r="D1669" t="s">
        <v>1703</v>
      </c>
      <c r="E1669" t="s">
        <v>1740</v>
      </c>
      <c r="F1669">
        <v>1</v>
      </c>
      <c r="G1669">
        <v>119.04</v>
      </c>
      <c r="H1669">
        <v>0.13</v>
      </c>
      <c r="I1669" t="s">
        <v>1812</v>
      </c>
      <c r="J1669">
        <v>103.56480000000001</v>
      </c>
    </row>
    <row r="1670" spans="1:10" x14ac:dyDescent="0.25">
      <c r="A1670" t="s">
        <v>3477</v>
      </c>
      <c r="B1670" s="2">
        <v>45843</v>
      </c>
      <c r="C1670" t="s">
        <v>1001</v>
      </c>
      <c r="D1670" t="s">
        <v>1619</v>
      </c>
      <c r="E1670" t="s">
        <v>1769</v>
      </c>
      <c r="F1670">
        <v>4</v>
      </c>
      <c r="G1670">
        <v>791.65</v>
      </c>
      <c r="H1670">
        <v>0.06</v>
      </c>
      <c r="I1670" t="s">
        <v>1812</v>
      </c>
      <c r="J1670">
        <v>2976.6039999999998</v>
      </c>
    </row>
    <row r="1671" spans="1:10" x14ac:dyDescent="0.25">
      <c r="A1671" t="s">
        <v>3478</v>
      </c>
      <c r="B1671" s="2">
        <v>45862</v>
      </c>
      <c r="C1671" t="s">
        <v>195</v>
      </c>
      <c r="D1671" t="s">
        <v>1559</v>
      </c>
      <c r="E1671" t="s">
        <v>1744</v>
      </c>
      <c r="F1671">
        <v>2</v>
      </c>
      <c r="G1671">
        <v>414.86</v>
      </c>
      <c r="H1671">
        <v>0.23</v>
      </c>
      <c r="I1671" t="s">
        <v>1807</v>
      </c>
      <c r="J1671">
        <v>638.88440000000003</v>
      </c>
    </row>
    <row r="1672" spans="1:10" x14ac:dyDescent="0.25">
      <c r="A1672" t="s">
        <v>3479</v>
      </c>
      <c r="B1672" s="2">
        <v>45385</v>
      </c>
      <c r="C1672" t="s">
        <v>1456</v>
      </c>
      <c r="D1672" t="s">
        <v>1607</v>
      </c>
      <c r="E1672" t="s">
        <v>1777</v>
      </c>
      <c r="F1672">
        <v>2</v>
      </c>
      <c r="G1672">
        <v>960.81</v>
      </c>
      <c r="H1672">
        <v>0.28000000000000003</v>
      </c>
      <c r="I1672" t="s">
        <v>1809</v>
      </c>
      <c r="J1672">
        <v>1383.5663999999999</v>
      </c>
    </row>
    <row r="1673" spans="1:10" x14ac:dyDescent="0.25">
      <c r="A1673" t="s">
        <v>3480</v>
      </c>
      <c r="B1673" s="2">
        <v>45668</v>
      </c>
      <c r="C1673" t="s">
        <v>684</v>
      </c>
      <c r="D1673" t="s">
        <v>1631</v>
      </c>
      <c r="E1673" t="s">
        <v>1752</v>
      </c>
      <c r="F1673">
        <v>4</v>
      </c>
      <c r="G1673">
        <v>943.36</v>
      </c>
      <c r="H1673">
        <v>0.18</v>
      </c>
      <c r="I1673" t="s">
        <v>1809</v>
      </c>
      <c r="J1673">
        <v>3094.2208000000001</v>
      </c>
    </row>
    <row r="1674" spans="1:10" x14ac:dyDescent="0.25">
      <c r="A1674" t="s">
        <v>3481</v>
      </c>
      <c r="B1674" s="2">
        <v>45561</v>
      </c>
      <c r="C1674" t="s">
        <v>687</v>
      </c>
      <c r="D1674" t="s">
        <v>1534</v>
      </c>
      <c r="E1674" t="s">
        <v>1780</v>
      </c>
      <c r="F1674">
        <v>1</v>
      </c>
      <c r="G1674">
        <v>830.42</v>
      </c>
      <c r="H1674">
        <v>0.26</v>
      </c>
      <c r="I1674" t="s">
        <v>1812</v>
      </c>
      <c r="J1674">
        <v>614.51080000000002</v>
      </c>
    </row>
    <row r="1675" spans="1:10" x14ac:dyDescent="0.25">
      <c r="A1675" t="s">
        <v>3482</v>
      </c>
      <c r="B1675" s="2">
        <v>45637</v>
      </c>
      <c r="C1675" t="s">
        <v>1095</v>
      </c>
      <c r="D1675" t="s">
        <v>1665</v>
      </c>
      <c r="E1675" t="s">
        <v>1790</v>
      </c>
      <c r="F1675">
        <v>1</v>
      </c>
      <c r="G1675">
        <v>762.55</v>
      </c>
      <c r="H1675">
        <v>0.19</v>
      </c>
      <c r="I1675" t="s">
        <v>1807</v>
      </c>
      <c r="J1675">
        <v>617.66549999999995</v>
      </c>
    </row>
    <row r="1676" spans="1:10" x14ac:dyDescent="0.25">
      <c r="A1676" t="s">
        <v>3483</v>
      </c>
      <c r="B1676" s="2">
        <v>45839</v>
      </c>
      <c r="C1676" t="s">
        <v>1066</v>
      </c>
      <c r="D1676" t="s">
        <v>1679</v>
      </c>
      <c r="E1676" t="s">
        <v>1793</v>
      </c>
      <c r="F1676">
        <v>2</v>
      </c>
      <c r="G1676">
        <v>464.43</v>
      </c>
      <c r="H1676">
        <v>0.24</v>
      </c>
      <c r="I1676" t="s">
        <v>1812</v>
      </c>
      <c r="J1676">
        <v>705.93360000000007</v>
      </c>
    </row>
    <row r="1677" spans="1:10" x14ac:dyDescent="0.25">
      <c r="A1677" t="s">
        <v>3484</v>
      </c>
      <c r="B1677" s="2">
        <v>45851</v>
      </c>
      <c r="C1677" t="s">
        <v>75</v>
      </c>
      <c r="D1677" t="s">
        <v>1659</v>
      </c>
      <c r="E1677" t="s">
        <v>1793</v>
      </c>
      <c r="F1677">
        <v>1</v>
      </c>
      <c r="G1677">
        <v>711.08</v>
      </c>
      <c r="H1677">
        <v>0.24</v>
      </c>
      <c r="I1677" t="s">
        <v>1809</v>
      </c>
      <c r="J1677">
        <v>540.42079999999999</v>
      </c>
    </row>
    <row r="1678" spans="1:10" x14ac:dyDescent="0.25">
      <c r="A1678" t="s">
        <v>3485</v>
      </c>
      <c r="B1678" s="2">
        <v>45656</v>
      </c>
      <c r="C1678" t="s">
        <v>797</v>
      </c>
      <c r="D1678" t="s">
        <v>1621</v>
      </c>
      <c r="E1678" t="s">
        <v>1782</v>
      </c>
      <c r="F1678">
        <v>2</v>
      </c>
      <c r="G1678">
        <v>984.96</v>
      </c>
      <c r="H1678">
        <v>0.16</v>
      </c>
      <c r="I1678" t="s">
        <v>1809</v>
      </c>
      <c r="J1678">
        <v>1654.7328</v>
      </c>
    </row>
    <row r="1679" spans="1:10" x14ac:dyDescent="0.25">
      <c r="A1679" t="s">
        <v>3486</v>
      </c>
      <c r="B1679" s="2">
        <v>45759</v>
      </c>
      <c r="C1679" t="s">
        <v>1066</v>
      </c>
      <c r="D1679" t="s">
        <v>1607</v>
      </c>
      <c r="E1679" t="s">
        <v>1777</v>
      </c>
      <c r="F1679">
        <v>1</v>
      </c>
      <c r="G1679">
        <v>21.14</v>
      </c>
      <c r="H1679">
        <v>0.06</v>
      </c>
      <c r="I1679" t="s">
        <v>1812</v>
      </c>
      <c r="J1679">
        <v>19.871600000000001</v>
      </c>
    </row>
    <row r="1680" spans="1:10" x14ac:dyDescent="0.25">
      <c r="A1680" t="s">
        <v>3487</v>
      </c>
      <c r="B1680" s="2">
        <v>45679</v>
      </c>
      <c r="C1680" t="s">
        <v>370</v>
      </c>
      <c r="D1680" t="s">
        <v>1727</v>
      </c>
      <c r="E1680" t="s">
        <v>1765</v>
      </c>
      <c r="F1680">
        <v>1</v>
      </c>
      <c r="G1680">
        <v>343.03</v>
      </c>
      <c r="H1680">
        <v>0.16</v>
      </c>
      <c r="I1680" t="s">
        <v>1807</v>
      </c>
      <c r="J1680">
        <v>288.14519999999999</v>
      </c>
    </row>
    <row r="1681" spans="1:10" x14ac:dyDescent="0.25">
      <c r="A1681" t="s">
        <v>3488</v>
      </c>
      <c r="B1681" s="2">
        <v>45237</v>
      </c>
      <c r="C1681" t="s">
        <v>785</v>
      </c>
      <c r="D1681" t="s">
        <v>1571</v>
      </c>
      <c r="E1681" t="s">
        <v>1793</v>
      </c>
      <c r="F1681">
        <v>3</v>
      </c>
      <c r="G1681">
        <v>94.83</v>
      </c>
      <c r="H1681">
        <v>0.16</v>
      </c>
      <c r="I1681" t="s">
        <v>1812</v>
      </c>
      <c r="J1681">
        <v>238.9716</v>
      </c>
    </row>
    <row r="1682" spans="1:10" x14ac:dyDescent="0.25">
      <c r="A1682" t="s">
        <v>3489</v>
      </c>
      <c r="B1682" s="2">
        <v>45790</v>
      </c>
      <c r="C1682" t="s">
        <v>82</v>
      </c>
      <c r="D1682" t="s">
        <v>1669</v>
      </c>
      <c r="E1682" t="s">
        <v>1796</v>
      </c>
      <c r="F1682">
        <v>3</v>
      </c>
      <c r="G1682">
        <v>74.66</v>
      </c>
      <c r="H1682">
        <v>0.03</v>
      </c>
      <c r="I1682" t="s">
        <v>1809</v>
      </c>
      <c r="J1682">
        <v>217.26060000000001</v>
      </c>
    </row>
    <row r="1683" spans="1:10" x14ac:dyDescent="0.25">
      <c r="A1683" t="s">
        <v>3490</v>
      </c>
      <c r="B1683" s="2">
        <v>45268</v>
      </c>
      <c r="C1683" t="s">
        <v>459</v>
      </c>
      <c r="D1683" t="s">
        <v>1605</v>
      </c>
      <c r="E1683" t="s">
        <v>1784</v>
      </c>
      <c r="F1683">
        <v>3</v>
      </c>
      <c r="G1683">
        <v>281.95999999999998</v>
      </c>
      <c r="H1683">
        <v>0.01</v>
      </c>
      <c r="I1683" t="s">
        <v>1812</v>
      </c>
      <c r="J1683">
        <v>837.42119999999989</v>
      </c>
    </row>
    <row r="1684" spans="1:10" x14ac:dyDescent="0.25">
      <c r="A1684" t="s">
        <v>3491</v>
      </c>
      <c r="B1684" s="2">
        <v>45664</v>
      </c>
      <c r="C1684" t="s">
        <v>752</v>
      </c>
      <c r="D1684" t="s">
        <v>1673</v>
      </c>
      <c r="E1684" t="s">
        <v>1793</v>
      </c>
      <c r="F1684">
        <v>4</v>
      </c>
      <c r="G1684">
        <v>622.27</v>
      </c>
      <c r="H1684">
        <v>0.02</v>
      </c>
      <c r="I1684" t="s">
        <v>1809</v>
      </c>
      <c r="J1684">
        <v>2439.2984000000001</v>
      </c>
    </row>
    <row r="1685" spans="1:10" x14ac:dyDescent="0.25">
      <c r="A1685" t="s">
        <v>3492</v>
      </c>
      <c r="B1685" s="2">
        <v>45475</v>
      </c>
      <c r="C1685" t="s">
        <v>358</v>
      </c>
      <c r="D1685" t="s">
        <v>1605</v>
      </c>
      <c r="E1685" t="s">
        <v>1762</v>
      </c>
      <c r="F1685">
        <v>2</v>
      </c>
      <c r="G1685">
        <v>78.27</v>
      </c>
      <c r="H1685">
        <v>0.28999999999999998</v>
      </c>
      <c r="I1685" t="s">
        <v>1812</v>
      </c>
      <c r="J1685">
        <v>111.1434</v>
      </c>
    </row>
    <row r="1686" spans="1:10" x14ac:dyDescent="0.25">
      <c r="A1686" t="s">
        <v>3493</v>
      </c>
      <c r="B1686" s="2">
        <v>45845</v>
      </c>
      <c r="C1686" t="s">
        <v>59</v>
      </c>
      <c r="D1686" t="s">
        <v>1655</v>
      </c>
      <c r="E1686" t="s">
        <v>1780</v>
      </c>
      <c r="F1686">
        <v>4</v>
      </c>
      <c r="G1686">
        <v>676.58</v>
      </c>
      <c r="H1686">
        <v>0.23</v>
      </c>
      <c r="I1686" t="s">
        <v>1812</v>
      </c>
      <c r="J1686">
        <v>2083.8663999999999</v>
      </c>
    </row>
    <row r="1687" spans="1:10" x14ac:dyDescent="0.25">
      <c r="A1687" t="s">
        <v>3494</v>
      </c>
      <c r="B1687" s="2">
        <v>45446</v>
      </c>
      <c r="C1687" t="s">
        <v>1478</v>
      </c>
      <c r="D1687" t="s">
        <v>1593</v>
      </c>
      <c r="E1687" t="s">
        <v>1740</v>
      </c>
      <c r="F1687">
        <v>2</v>
      </c>
      <c r="G1687">
        <v>938.6</v>
      </c>
      <c r="H1687">
        <v>0.04</v>
      </c>
      <c r="I1687" t="s">
        <v>1809</v>
      </c>
      <c r="J1687">
        <v>1802.1120000000001</v>
      </c>
    </row>
    <row r="1688" spans="1:10" x14ac:dyDescent="0.25">
      <c r="A1688" t="s">
        <v>3495</v>
      </c>
      <c r="B1688" s="2">
        <v>45761</v>
      </c>
      <c r="C1688" t="s">
        <v>1100</v>
      </c>
      <c r="D1688" t="s">
        <v>1557</v>
      </c>
      <c r="E1688" t="s">
        <v>1782</v>
      </c>
      <c r="F1688">
        <v>2</v>
      </c>
      <c r="G1688">
        <v>859.47</v>
      </c>
      <c r="H1688">
        <v>0.01</v>
      </c>
      <c r="I1688" t="s">
        <v>1807</v>
      </c>
      <c r="J1688">
        <v>1701.7506000000001</v>
      </c>
    </row>
    <row r="1689" spans="1:10" x14ac:dyDescent="0.25">
      <c r="A1689" t="s">
        <v>3496</v>
      </c>
      <c r="B1689" s="2">
        <v>45363</v>
      </c>
      <c r="C1689" t="s">
        <v>211</v>
      </c>
      <c r="D1689" t="s">
        <v>1585</v>
      </c>
      <c r="E1689" t="s">
        <v>1782</v>
      </c>
      <c r="F1689">
        <v>3</v>
      </c>
      <c r="G1689">
        <v>672.98</v>
      </c>
      <c r="H1689">
        <v>0.23</v>
      </c>
      <c r="I1689" t="s">
        <v>1809</v>
      </c>
      <c r="J1689">
        <v>1554.5838000000001</v>
      </c>
    </row>
    <row r="1690" spans="1:10" x14ac:dyDescent="0.25">
      <c r="A1690" t="s">
        <v>3497</v>
      </c>
      <c r="B1690" s="2">
        <v>45420</v>
      </c>
      <c r="C1690" t="s">
        <v>666</v>
      </c>
      <c r="D1690" t="s">
        <v>1643</v>
      </c>
      <c r="E1690" t="s">
        <v>1793</v>
      </c>
      <c r="F1690">
        <v>1</v>
      </c>
      <c r="G1690">
        <v>75.8</v>
      </c>
      <c r="H1690">
        <v>0.28999999999999998</v>
      </c>
      <c r="I1690" t="s">
        <v>1809</v>
      </c>
      <c r="J1690">
        <v>53.817999999999998</v>
      </c>
    </row>
    <row r="1691" spans="1:10" x14ac:dyDescent="0.25">
      <c r="A1691" t="s">
        <v>3498</v>
      </c>
      <c r="B1691" s="2">
        <v>45536</v>
      </c>
      <c r="C1691" t="s">
        <v>136</v>
      </c>
      <c r="D1691" t="s">
        <v>1565</v>
      </c>
      <c r="E1691" t="s">
        <v>1784</v>
      </c>
      <c r="F1691">
        <v>4</v>
      </c>
      <c r="G1691">
        <v>742.15</v>
      </c>
      <c r="H1691">
        <v>0.1</v>
      </c>
      <c r="I1691" t="s">
        <v>1812</v>
      </c>
      <c r="J1691">
        <v>2671.74</v>
      </c>
    </row>
    <row r="1692" spans="1:10" x14ac:dyDescent="0.25">
      <c r="A1692" t="s">
        <v>3499</v>
      </c>
      <c r="B1692" s="2">
        <v>45445</v>
      </c>
      <c r="C1692" t="s">
        <v>261</v>
      </c>
      <c r="D1692" t="s">
        <v>1591</v>
      </c>
      <c r="E1692" t="s">
        <v>1762</v>
      </c>
      <c r="F1692">
        <v>1</v>
      </c>
      <c r="G1692">
        <v>637.39</v>
      </c>
      <c r="H1692">
        <v>0.22</v>
      </c>
      <c r="I1692" t="s">
        <v>1809</v>
      </c>
      <c r="J1692">
        <v>497.16419999999999</v>
      </c>
    </row>
    <row r="1693" spans="1:10" x14ac:dyDescent="0.25">
      <c r="A1693" t="s">
        <v>3500</v>
      </c>
      <c r="B1693" s="2">
        <v>45230</v>
      </c>
      <c r="C1693" t="s">
        <v>1207</v>
      </c>
      <c r="D1693" t="s">
        <v>1540</v>
      </c>
      <c r="E1693" t="s">
        <v>1790</v>
      </c>
      <c r="F1693">
        <v>1</v>
      </c>
      <c r="G1693">
        <v>631</v>
      </c>
      <c r="H1693">
        <v>0.04</v>
      </c>
      <c r="I1693" t="s">
        <v>1807</v>
      </c>
      <c r="J1693">
        <v>605.76</v>
      </c>
    </row>
    <row r="1694" spans="1:10" x14ac:dyDescent="0.25">
      <c r="A1694" t="s">
        <v>3501</v>
      </c>
      <c r="B1694" s="2">
        <v>45916</v>
      </c>
      <c r="C1694" t="s">
        <v>1213</v>
      </c>
      <c r="D1694" t="s">
        <v>1691</v>
      </c>
      <c r="E1694" t="s">
        <v>1749</v>
      </c>
      <c r="F1694">
        <v>4</v>
      </c>
      <c r="G1694">
        <v>983.98</v>
      </c>
      <c r="H1694">
        <v>0.11</v>
      </c>
      <c r="I1694" t="s">
        <v>1812</v>
      </c>
      <c r="J1694">
        <v>3502.9688000000001</v>
      </c>
    </row>
    <row r="1695" spans="1:10" x14ac:dyDescent="0.25">
      <c r="A1695" t="s">
        <v>3502</v>
      </c>
      <c r="B1695" s="2">
        <v>45353</v>
      </c>
      <c r="C1695" t="s">
        <v>202</v>
      </c>
      <c r="D1695" t="s">
        <v>1641</v>
      </c>
      <c r="E1695" t="s">
        <v>1775</v>
      </c>
      <c r="F1695">
        <v>4</v>
      </c>
      <c r="G1695">
        <v>73.69</v>
      </c>
      <c r="H1695">
        <v>0.08</v>
      </c>
      <c r="I1695" t="s">
        <v>1807</v>
      </c>
      <c r="J1695">
        <v>271.17919999999998</v>
      </c>
    </row>
    <row r="1696" spans="1:10" x14ac:dyDescent="0.25">
      <c r="A1696" t="s">
        <v>3503</v>
      </c>
      <c r="B1696" s="2">
        <v>45490</v>
      </c>
      <c r="C1696" t="s">
        <v>1327</v>
      </c>
      <c r="D1696" t="s">
        <v>1553</v>
      </c>
      <c r="E1696" t="s">
        <v>1762</v>
      </c>
      <c r="F1696">
        <v>3</v>
      </c>
      <c r="G1696">
        <v>110.99</v>
      </c>
      <c r="H1696">
        <v>0.21</v>
      </c>
      <c r="I1696" t="s">
        <v>1807</v>
      </c>
      <c r="J1696">
        <v>263.04629999999997</v>
      </c>
    </row>
    <row r="1697" spans="1:10" x14ac:dyDescent="0.25">
      <c r="A1697" t="s">
        <v>3504</v>
      </c>
      <c r="B1697" s="2">
        <v>45850</v>
      </c>
      <c r="C1697" t="s">
        <v>298</v>
      </c>
      <c r="D1697" t="s">
        <v>1551</v>
      </c>
      <c r="E1697" t="s">
        <v>1762</v>
      </c>
      <c r="F1697">
        <v>1</v>
      </c>
      <c r="G1697">
        <v>66.86</v>
      </c>
      <c r="H1697">
        <v>0.22</v>
      </c>
      <c r="I1697" t="s">
        <v>1812</v>
      </c>
      <c r="J1697">
        <v>52.150799999999997</v>
      </c>
    </row>
    <row r="1698" spans="1:10" x14ac:dyDescent="0.25">
      <c r="A1698" t="s">
        <v>3505</v>
      </c>
      <c r="B1698" s="2">
        <v>45515</v>
      </c>
      <c r="C1698" t="s">
        <v>1281</v>
      </c>
      <c r="D1698" t="s">
        <v>1665</v>
      </c>
      <c r="E1698" t="s">
        <v>1793</v>
      </c>
      <c r="F1698">
        <v>1</v>
      </c>
      <c r="G1698">
        <v>980.26</v>
      </c>
      <c r="H1698">
        <v>0.14000000000000001</v>
      </c>
      <c r="I1698" t="s">
        <v>1809</v>
      </c>
      <c r="J1698">
        <v>843.02359999999999</v>
      </c>
    </row>
    <row r="1699" spans="1:10" x14ac:dyDescent="0.25">
      <c r="A1699" t="s">
        <v>3506</v>
      </c>
      <c r="B1699" s="2">
        <v>45322</v>
      </c>
      <c r="C1699" t="s">
        <v>146</v>
      </c>
      <c r="D1699" t="s">
        <v>1567</v>
      </c>
      <c r="E1699" t="s">
        <v>1793</v>
      </c>
      <c r="F1699">
        <v>1</v>
      </c>
      <c r="G1699">
        <v>235.28</v>
      </c>
      <c r="H1699">
        <v>0.05</v>
      </c>
      <c r="I1699" t="s">
        <v>1809</v>
      </c>
      <c r="J1699">
        <v>223.51599999999999</v>
      </c>
    </row>
    <row r="1700" spans="1:10" x14ac:dyDescent="0.25">
      <c r="A1700" t="s">
        <v>3507</v>
      </c>
      <c r="B1700" s="2">
        <v>45542</v>
      </c>
      <c r="C1700" t="s">
        <v>1278</v>
      </c>
      <c r="D1700" t="s">
        <v>1526</v>
      </c>
      <c r="E1700" t="s">
        <v>1784</v>
      </c>
      <c r="F1700">
        <v>3</v>
      </c>
      <c r="G1700">
        <v>407.39</v>
      </c>
      <c r="H1700">
        <v>0.08</v>
      </c>
      <c r="I1700" t="s">
        <v>1809</v>
      </c>
      <c r="J1700">
        <v>1124.3964000000001</v>
      </c>
    </row>
    <row r="1701" spans="1:10" x14ac:dyDescent="0.25">
      <c r="A1701" t="s">
        <v>3508</v>
      </c>
      <c r="B1701" s="2">
        <v>45675</v>
      </c>
      <c r="C1701" t="s">
        <v>248</v>
      </c>
      <c r="D1701" t="s">
        <v>1585</v>
      </c>
      <c r="E1701" t="s">
        <v>1782</v>
      </c>
      <c r="F1701">
        <v>4</v>
      </c>
      <c r="G1701">
        <v>459.83</v>
      </c>
      <c r="H1701">
        <v>0.12</v>
      </c>
      <c r="I1701" t="s">
        <v>1812</v>
      </c>
      <c r="J1701">
        <v>1618.6016</v>
      </c>
    </row>
    <row r="1702" spans="1:10" x14ac:dyDescent="0.25">
      <c r="A1702" t="s">
        <v>3509</v>
      </c>
      <c r="B1702" s="2">
        <v>45333</v>
      </c>
      <c r="C1702" t="s">
        <v>491</v>
      </c>
      <c r="D1702" t="s">
        <v>1717</v>
      </c>
      <c r="E1702" t="s">
        <v>1752</v>
      </c>
      <c r="F1702">
        <v>3</v>
      </c>
      <c r="G1702">
        <v>706.6</v>
      </c>
      <c r="H1702">
        <v>0.17</v>
      </c>
      <c r="I1702" t="s">
        <v>1809</v>
      </c>
      <c r="J1702">
        <v>1759.434</v>
      </c>
    </row>
    <row r="1703" spans="1:10" x14ac:dyDescent="0.25">
      <c r="A1703" t="s">
        <v>3510</v>
      </c>
      <c r="B1703" s="2">
        <v>45819</v>
      </c>
      <c r="C1703" t="s">
        <v>1409</v>
      </c>
      <c r="D1703" t="s">
        <v>1713</v>
      </c>
      <c r="E1703" t="s">
        <v>1796</v>
      </c>
      <c r="F1703">
        <v>3</v>
      </c>
      <c r="G1703">
        <v>811.16</v>
      </c>
      <c r="H1703">
        <v>0.1</v>
      </c>
      <c r="I1703" t="s">
        <v>1812</v>
      </c>
      <c r="J1703">
        <v>2190.1320000000001</v>
      </c>
    </row>
    <row r="1704" spans="1:10" x14ac:dyDescent="0.25">
      <c r="A1704" t="s">
        <v>3511</v>
      </c>
      <c r="B1704" s="2">
        <v>45268</v>
      </c>
      <c r="C1704" t="s">
        <v>699</v>
      </c>
      <c r="D1704" t="s">
        <v>1605</v>
      </c>
      <c r="E1704" t="s">
        <v>1762</v>
      </c>
      <c r="F1704">
        <v>2</v>
      </c>
      <c r="G1704">
        <v>985.79</v>
      </c>
      <c r="H1704">
        <v>0.04</v>
      </c>
      <c r="I1704" t="s">
        <v>1809</v>
      </c>
      <c r="J1704">
        <v>1892.7167999999999</v>
      </c>
    </row>
    <row r="1705" spans="1:10" x14ac:dyDescent="0.25">
      <c r="A1705" t="s">
        <v>3512</v>
      </c>
      <c r="B1705" s="2">
        <v>45521</v>
      </c>
      <c r="C1705" t="s">
        <v>610</v>
      </c>
      <c r="D1705" t="s">
        <v>1597</v>
      </c>
      <c r="E1705" t="s">
        <v>1782</v>
      </c>
      <c r="F1705">
        <v>1</v>
      </c>
      <c r="G1705">
        <v>255.02</v>
      </c>
      <c r="H1705">
        <v>0.3</v>
      </c>
      <c r="I1705" t="s">
        <v>1807</v>
      </c>
      <c r="J1705">
        <v>178.51400000000001</v>
      </c>
    </row>
    <row r="1706" spans="1:10" x14ac:dyDescent="0.25">
      <c r="A1706" t="s">
        <v>3513</v>
      </c>
      <c r="B1706" s="2">
        <v>45693</v>
      </c>
      <c r="C1706" t="s">
        <v>336</v>
      </c>
      <c r="D1706" t="s">
        <v>1569</v>
      </c>
      <c r="E1706" t="s">
        <v>1765</v>
      </c>
      <c r="F1706">
        <v>1</v>
      </c>
      <c r="G1706">
        <v>153.57</v>
      </c>
      <c r="H1706">
        <v>0.01</v>
      </c>
      <c r="I1706" t="s">
        <v>1809</v>
      </c>
      <c r="J1706">
        <v>152.0343</v>
      </c>
    </row>
    <row r="1707" spans="1:10" x14ac:dyDescent="0.25">
      <c r="A1707" t="s">
        <v>3514</v>
      </c>
      <c r="B1707" s="2">
        <v>45734</v>
      </c>
      <c r="C1707" t="s">
        <v>803</v>
      </c>
      <c r="D1707" t="s">
        <v>1617</v>
      </c>
      <c r="E1707" t="s">
        <v>1793</v>
      </c>
      <c r="F1707">
        <v>3</v>
      </c>
      <c r="G1707">
        <v>962.98</v>
      </c>
      <c r="H1707">
        <v>0.21</v>
      </c>
      <c r="I1707" t="s">
        <v>1807</v>
      </c>
      <c r="J1707">
        <v>2282.2626</v>
      </c>
    </row>
    <row r="1708" spans="1:10" x14ac:dyDescent="0.25">
      <c r="A1708" t="s">
        <v>3515</v>
      </c>
      <c r="B1708" s="2">
        <v>45377</v>
      </c>
      <c r="C1708" t="s">
        <v>211</v>
      </c>
      <c r="D1708" t="s">
        <v>1619</v>
      </c>
      <c r="E1708" t="s">
        <v>1765</v>
      </c>
      <c r="F1708">
        <v>3</v>
      </c>
      <c r="G1708">
        <v>884.46</v>
      </c>
      <c r="H1708">
        <v>0.25</v>
      </c>
      <c r="I1708" t="s">
        <v>1807</v>
      </c>
      <c r="J1708">
        <v>1990.0350000000001</v>
      </c>
    </row>
    <row r="1709" spans="1:10" x14ac:dyDescent="0.25">
      <c r="A1709" t="s">
        <v>3516</v>
      </c>
      <c r="B1709" s="2">
        <v>45778</v>
      </c>
      <c r="C1709" t="s">
        <v>1339</v>
      </c>
      <c r="D1709" t="s">
        <v>1665</v>
      </c>
      <c r="E1709" t="s">
        <v>1772</v>
      </c>
      <c r="F1709">
        <v>4</v>
      </c>
      <c r="G1709">
        <v>359.71</v>
      </c>
      <c r="H1709">
        <v>0.05</v>
      </c>
      <c r="I1709" t="s">
        <v>1809</v>
      </c>
      <c r="J1709">
        <v>1366.8979999999999</v>
      </c>
    </row>
    <row r="1710" spans="1:10" x14ac:dyDescent="0.25">
      <c r="A1710" t="s">
        <v>3517</v>
      </c>
      <c r="B1710" s="2">
        <v>45715</v>
      </c>
      <c r="C1710" t="s">
        <v>192</v>
      </c>
      <c r="D1710" t="s">
        <v>1631</v>
      </c>
      <c r="E1710" t="s">
        <v>1752</v>
      </c>
      <c r="F1710">
        <v>3</v>
      </c>
      <c r="G1710">
        <v>766.47</v>
      </c>
      <c r="H1710">
        <v>0.18</v>
      </c>
      <c r="I1710" t="s">
        <v>1807</v>
      </c>
      <c r="J1710">
        <v>1885.5162</v>
      </c>
    </row>
    <row r="1711" spans="1:10" x14ac:dyDescent="0.25">
      <c r="A1711" t="s">
        <v>3518</v>
      </c>
      <c r="B1711" s="2">
        <v>45492</v>
      </c>
      <c r="C1711" t="s">
        <v>716</v>
      </c>
      <c r="D1711" t="s">
        <v>1643</v>
      </c>
      <c r="E1711" t="s">
        <v>1793</v>
      </c>
      <c r="F1711">
        <v>1</v>
      </c>
      <c r="G1711">
        <v>772.07</v>
      </c>
      <c r="H1711">
        <v>0.26</v>
      </c>
      <c r="I1711" t="s">
        <v>1809</v>
      </c>
      <c r="J1711">
        <v>571.33180000000004</v>
      </c>
    </row>
    <row r="1712" spans="1:10" x14ac:dyDescent="0.25">
      <c r="A1712" t="s">
        <v>3519</v>
      </c>
      <c r="B1712" s="2">
        <v>45292</v>
      </c>
      <c r="C1712" t="s">
        <v>873</v>
      </c>
      <c r="D1712" t="s">
        <v>1569</v>
      </c>
      <c r="E1712" t="s">
        <v>1756</v>
      </c>
      <c r="F1712">
        <v>3</v>
      </c>
      <c r="G1712">
        <v>108.31</v>
      </c>
      <c r="H1712">
        <v>0.26</v>
      </c>
      <c r="I1712" t="s">
        <v>1812</v>
      </c>
      <c r="J1712">
        <v>240.44820000000001</v>
      </c>
    </row>
    <row r="1713" spans="1:10" x14ac:dyDescent="0.25">
      <c r="A1713" t="s">
        <v>3520</v>
      </c>
      <c r="B1713" s="2">
        <v>45316</v>
      </c>
      <c r="C1713" t="s">
        <v>702</v>
      </c>
      <c r="D1713" t="s">
        <v>1689</v>
      </c>
      <c r="E1713" t="s">
        <v>1759</v>
      </c>
      <c r="F1713">
        <v>1</v>
      </c>
      <c r="G1713">
        <v>502.53</v>
      </c>
      <c r="H1713">
        <v>0</v>
      </c>
      <c r="I1713" t="s">
        <v>1809</v>
      </c>
      <c r="J1713">
        <v>502.53</v>
      </c>
    </row>
    <row r="1714" spans="1:10" x14ac:dyDescent="0.25">
      <c r="A1714" t="s">
        <v>3521</v>
      </c>
      <c r="B1714" s="2">
        <v>45548</v>
      </c>
      <c r="C1714" t="s">
        <v>275</v>
      </c>
      <c r="D1714" t="s">
        <v>1529</v>
      </c>
      <c r="E1714" t="s">
        <v>1787</v>
      </c>
      <c r="F1714">
        <v>2</v>
      </c>
      <c r="G1714">
        <v>508.52</v>
      </c>
      <c r="H1714">
        <v>0.11</v>
      </c>
      <c r="I1714" t="s">
        <v>1812</v>
      </c>
      <c r="J1714">
        <v>905.16559999999993</v>
      </c>
    </row>
    <row r="1715" spans="1:10" x14ac:dyDescent="0.25">
      <c r="A1715" t="s">
        <v>3522</v>
      </c>
      <c r="B1715" s="2">
        <v>45572</v>
      </c>
      <c r="C1715" t="s">
        <v>1427</v>
      </c>
      <c r="D1715" t="s">
        <v>1679</v>
      </c>
      <c r="E1715" t="s">
        <v>1749</v>
      </c>
      <c r="F1715">
        <v>1</v>
      </c>
      <c r="G1715">
        <v>492</v>
      </c>
      <c r="H1715">
        <v>0.26</v>
      </c>
      <c r="I1715" t="s">
        <v>1809</v>
      </c>
      <c r="J1715">
        <v>364.08</v>
      </c>
    </row>
    <row r="1716" spans="1:10" x14ac:dyDescent="0.25">
      <c r="A1716" t="s">
        <v>3523</v>
      </c>
      <c r="B1716" s="2">
        <v>45347</v>
      </c>
      <c r="C1716" t="s">
        <v>1475</v>
      </c>
      <c r="D1716" t="s">
        <v>1605</v>
      </c>
      <c r="E1716" t="s">
        <v>1782</v>
      </c>
      <c r="F1716">
        <v>4</v>
      </c>
      <c r="G1716">
        <v>746.36</v>
      </c>
      <c r="H1716">
        <v>0.02</v>
      </c>
      <c r="I1716" t="s">
        <v>1807</v>
      </c>
      <c r="J1716">
        <v>2925.7312000000002</v>
      </c>
    </row>
    <row r="1717" spans="1:10" x14ac:dyDescent="0.25">
      <c r="A1717" t="s">
        <v>3524</v>
      </c>
      <c r="B1717" s="2">
        <v>45823</v>
      </c>
      <c r="C1717" t="s">
        <v>1327</v>
      </c>
      <c r="D1717" t="s">
        <v>1555</v>
      </c>
      <c r="E1717" t="s">
        <v>1740</v>
      </c>
      <c r="F1717">
        <v>1</v>
      </c>
      <c r="G1717">
        <v>120.83</v>
      </c>
      <c r="H1717">
        <v>0.08</v>
      </c>
      <c r="I1717" t="s">
        <v>1807</v>
      </c>
      <c r="J1717">
        <v>111.1636</v>
      </c>
    </row>
    <row r="1718" spans="1:10" x14ac:dyDescent="0.25">
      <c r="A1718" t="s">
        <v>3525</v>
      </c>
      <c r="B1718" s="2">
        <v>45394</v>
      </c>
      <c r="C1718" t="s">
        <v>1229</v>
      </c>
      <c r="D1718" t="s">
        <v>1685</v>
      </c>
      <c r="E1718" t="s">
        <v>1793</v>
      </c>
      <c r="F1718">
        <v>2</v>
      </c>
      <c r="G1718">
        <v>68.31</v>
      </c>
      <c r="H1718">
        <v>0.28999999999999998</v>
      </c>
      <c r="I1718" t="s">
        <v>1812</v>
      </c>
      <c r="J1718">
        <v>97.000199999999992</v>
      </c>
    </row>
    <row r="1719" spans="1:10" x14ac:dyDescent="0.25">
      <c r="A1719" t="s">
        <v>3526</v>
      </c>
      <c r="B1719" s="2">
        <v>45265</v>
      </c>
      <c r="C1719" t="s">
        <v>227</v>
      </c>
      <c r="D1719" t="s">
        <v>1575</v>
      </c>
      <c r="E1719" t="s">
        <v>1793</v>
      </c>
      <c r="F1719">
        <v>2</v>
      </c>
      <c r="G1719">
        <v>761.71</v>
      </c>
      <c r="H1719">
        <v>0.02</v>
      </c>
      <c r="I1719" t="s">
        <v>1809</v>
      </c>
      <c r="J1719">
        <v>1492.9516000000001</v>
      </c>
    </row>
    <row r="1720" spans="1:10" x14ac:dyDescent="0.25">
      <c r="A1720" t="s">
        <v>3527</v>
      </c>
      <c r="B1720" s="2">
        <v>45261</v>
      </c>
      <c r="C1720" t="s">
        <v>241</v>
      </c>
      <c r="D1720" t="s">
        <v>1687</v>
      </c>
      <c r="E1720" t="s">
        <v>1749</v>
      </c>
      <c r="F1720">
        <v>4</v>
      </c>
      <c r="G1720">
        <v>346.37</v>
      </c>
      <c r="H1720">
        <v>0.18</v>
      </c>
      <c r="I1720" t="s">
        <v>1812</v>
      </c>
      <c r="J1720">
        <v>1136.0935999999999</v>
      </c>
    </row>
    <row r="1721" spans="1:10" x14ac:dyDescent="0.25">
      <c r="A1721" t="s">
        <v>3528</v>
      </c>
      <c r="B1721" s="2">
        <v>45702</v>
      </c>
      <c r="C1721" t="s">
        <v>40</v>
      </c>
      <c r="D1721" t="s">
        <v>1641</v>
      </c>
      <c r="E1721" t="s">
        <v>1777</v>
      </c>
      <c r="F1721">
        <v>1</v>
      </c>
      <c r="G1721">
        <v>846.3</v>
      </c>
      <c r="H1721">
        <v>0.14000000000000001</v>
      </c>
      <c r="I1721" t="s">
        <v>1809</v>
      </c>
      <c r="J1721">
        <v>727.81799999999998</v>
      </c>
    </row>
    <row r="1722" spans="1:10" x14ac:dyDescent="0.25">
      <c r="A1722" t="s">
        <v>3529</v>
      </c>
      <c r="B1722" s="2">
        <v>45624</v>
      </c>
      <c r="C1722" t="s">
        <v>1324</v>
      </c>
      <c r="D1722" t="s">
        <v>1526</v>
      </c>
      <c r="E1722" t="s">
        <v>1796</v>
      </c>
      <c r="F1722">
        <v>1</v>
      </c>
      <c r="G1722">
        <v>458.97</v>
      </c>
      <c r="H1722">
        <v>0.1</v>
      </c>
      <c r="I1722" t="s">
        <v>1809</v>
      </c>
      <c r="J1722">
        <v>413.07299999999998</v>
      </c>
    </row>
    <row r="1723" spans="1:10" x14ac:dyDescent="0.25">
      <c r="A1723" t="s">
        <v>3530</v>
      </c>
      <c r="B1723" s="2">
        <v>45736</v>
      </c>
      <c r="C1723" t="s">
        <v>909</v>
      </c>
      <c r="D1723" t="s">
        <v>1617</v>
      </c>
      <c r="E1723" t="s">
        <v>1762</v>
      </c>
      <c r="F1723">
        <v>2</v>
      </c>
      <c r="G1723">
        <v>536.61</v>
      </c>
      <c r="H1723">
        <v>0.14000000000000001</v>
      </c>
      <c r="I1723" t="s">
        <v>1807</v>
      </c>
      <c r="J1723">
        <v>922.9692</v>
      </c>
    </row>
    <row r="1724" spans="1:10" x14ac:dyDescent="0.25">
      <c r="A1724" t="s">
        <v>3531</v>
      </c>
      <c r="B1724" s="2">
        <v>45709</v>
      </c>
      <c r="C1724" t="s">
        <v>1290</v>
      </c>
      <c r="D1724" t="s">
        <v>1647</v>
      </c>
      <c r="E1724" t="s">
        <v>1735</v>
      </c>
      <c r="F1724">
        <v>3</v>
      </c>
      <c r="G1724">
        <v>130.41</v>
      </c>
      <c r="H1724">
        <v>0.14000000000000001</v>
      </c>
      <c r="I1724" t="s">
        <v>1809</v>
      </c>
      <c r="J1724">
        <v>336.45780000000002</v>
      </c>
    </row>
    <row r="1725" spans="1:10" x14ac:dyDescent="0.25">
      <c r="A1725" t="s">
        <v>3532</v>
      </c>
      <c r="B1725" s="2">
        <v>45738</v>
      </c>
      <c r="C1725" t="s">
        <v>1507</v>
      </c>
      <c r="D1725" t="s">
        <v>1709</v>
      </c>
      <c r="E1725" t="s">
        <v>1777</v>
      </c>
      <c r="F1725">
        <v>4</v>
      </c>
      <c r="G1725">
        <v>706.67</v>
      </c>
      <c r="H1725">
        <v>0.01</v>
      </c>
      <c r="I1725" t="s">
        <v>1807</v>
      </c>
      <c r="J1725">
        <v>2798.4132</v>
      </c>
    </row>
    <row r="1726" spans="1:10" x14ac:dyDescent="0.25">
      <c r="A1726" t="s">
        <v>3533</v>
      </c>
      <c r="B1726" s="2">
        <v>45685</v>
      </c>
      <c r="C1726" t="s">
        <v>1210</v>
      </c>
      <c r="D1726" t="s">
        <v>1585</v>
      </c>
      <c r="E1726" t="s">
        <v>1749</v>
      </c>
      <c r="F1726">
        <v>3</v>
      </c>
      <c r="G1726">
        <v>523.45000000000005</v>
      </c>
      <c r="H1726">
        <v>0.17</v>
      </c>
      <c r="I1726" t="s">
        <v>1807</v>
      </c>
      <c r="J1726">
        <v>1303.3905</v>
      </c>
    </row>
    <row r="1727" spans="1:10" x14ac:dyDescent="0.25">
      <c r="A1727" t="s">
        <v>3534</v>
      </c>
      <c r="B1727" s="2">
        <v>45701</v>
      </c>
      <c r="C1727" t="s">
        <v>48</v>
      </c>
      <c r="D1727" t="s">
        <v>1713</v>
      </c>
      <c r="E1727" t="s">
        <v>1793</v>
      </c>
      <c r="F1727">
        <v>3</v>
      </c>
      <c r="G1727">
        <v>482.2</v>
      </c>
      <c r="H1727">
        <v>0.23</v>
      </c>
      <c r="I1727" t="s">
        <v>1812</v>
      </c>
      <c r="J1727">
        <v>1113.8820000000001</v>
      </c>
    </row>
    <row r="1728" spans="1:10" x14ac:dyDescent="0.25">
      <c r="A1728" t="s">
        <v>3535</v>
      </c>
      <c r="B1728" s="2">
        <v>45745</v>
      </c>
      <c r="C1728" t="s">
        <v>423</v>
      </c>
      <c r="D1728" t="s">
        <v>1657</v>
      </c>
      <c r="E1728" t="s">
        <v>1756</v>
      </c>
      <c r="F1728">
        <v>4</v>
      </c>
      <c r="G1728">
        <v>688.86</v>
      </c>
      <c r="H1728">
        <v>0.02</v>
      </c>
      <c r="I1728" t="s">
        <v>1812</v>
      </c>
      <c r="J1728">
        <v>2700.3312000000001</v>
      </c>
    </row>
    <row r="1729" spans="1:10" x14ac:dyDescent="0.25">
      <c r="A1729" t="s">
        <v>3536</v>
      </c>
      <c r="B1729" s="2">
        <v>45214</v>
      </c>
      <c r="C1729" t="s">
        <v>100</v>
      </c>
      <c r="D1729" t="s">
        <v>1555</v>
      </c>
      <c r="E1729" t="s">
        <v>1735</v>
      </c>
      <c r="F1729">
        <v>1</v>
      </c>
      <c r="G1729">
        <v>145.47999999999999</v>
      </c>
      <c r="H1729">
        <v>0.1</v>
      </c>
      <c r="I1729" t="s">
        <v>1812</v>
      </c>
      <c r="J1729">
        <v>130.93199999999999</v>
      </c>
    </row>
    <row r="1730" spans="1:10" x14ac:dyDescent="0.25">
      <c r="A1730" t="s">
        <v>3537</v>
      </c>
      <c r="B1730" s="2">
        <v>45547</v>
      </c>
      <c r="C1730" t="s">
        <v>195</v>
      </c>
      <c r="D1730" t="s">
        <v>1593</v>
      </c>
      <c r="E1730" t="s">
        <v>1775</v>
      </c>
      <c r="F1730">
        <v>4</v>
      </c>
      <c r="G1730">
        <v>862.25</v>
      </c>
      <c r="H1730">
        <v>0.28000000000000003</v>
      </c>
      <c r="I1730" t="s">
        <v>1809</v>
      </c>
      <c r="J1730">
        <v>2483.2800000000002</v>
      </c>
    </row>
    <row r="1731" spans="1:10" x14ac:dyDescent="0.25">
      <c r="A1731" t="s">
        <v>3538</v>
      </c>
      <c r="B1731" s="2">
        <v>45296</v>
      </c>
      <c r="C1731" t="s">
        <v>917</v>
      </c>
      <c r="D1731" t="s">
        <v>1529</v>
      </c>
      <c r="E1731" t="s">
        <v>1782</v>
      </c>
      <c r="F1731">
        <v>4</v>
      </c>
      <c r="G1731">
        <v>146.12</v>
      </c>
      <c r="H1731">
        <v>0.12</v>
      </c>
      <c r="I1731" t="s">
        <v>1812</v>
      </c>
      <c r="J1731">
        <v>514.3424</v>
      </c>
    </row>
    <row r="1732" spans="1:10" x14ac:dyDescent="0.25">
      <c r="A1732" t="s">
        <v>3539</v>
      </c>
      <c r="B1732" s="2">
        <v>45549</v>
      </c>
      <c r="C1732" t="s">
        <v>1456</v>
      </c>
      <c r="D1732" t="s">
        <v>1593</v>
      </c>
      <c r="E1732" t="s">
        <v>1793</v>
      </c>
      <c r="F1732">
        <v>2</v>
      </c>
      <c r="G1732">
        <v>695.02</v>
      </c>
      <c r="H1732">
        <v>0.3</v>
      </c>
      <c r="I1732" t="s">
        <v>1812</v>
      </c>
      <c r="J1732">
        <v>973.02799999999991</v>
      </c>
    </row>
    <row r="1733" spans="1:10" x14ac:dyDescent="0.25">
      <c r="A1733" t="s">
        <v>3540</v>
      </c>
      <c r="B1733" s="2">
        <v>45231</v>
      </c>
      <c r="C1733" t="s">
        <v>705</v>
      </c>
      <c r="D1733" t="s">
        <v>1719</v>
      </c>
      <c r="E1733" t="s">
        <v>1772</v>
      </c>
      <c r="F1733">
        <v>2</v>
      </c>
      <c r="G1733">
        <v>886.67</v>
      </c>
      <c r="H1733">
        <v>0.24</v>
      </c>
      <c r="I1733" t="s">
        <v>1809</v>
      </c>
      <c r="J1733">
        <v>1347.7384</v>
      </c>
    </row>
    <row r="1734" spans="1:10" x14ac:dyDescent="0.25">
      <c r="A1734" t="s">
        <v>3541</v>
      </c>
      <c r="B1734" s="2">
        <v>45628</v>
      </c>
      <c r="C1734" t="s">
        <v>202</v>
      </c>
      <c r="D1734" t="s">
        <v>1663</v>
      </c>
      <c r="E1734" t="s">
        <v>1793</v>
      </c>
      <c r="F1734">
        <v>2</v>
      </c>
      <c r="G1734">
        <v>864.09</v>
      </c>
      <c r="H1734">
        <v>0.06</v>
      </c>
      <c r="I1734" t="s">
        <v>1812</v>
      </c>
      <c r="J1734">
        <v>1624.4892</v>
      </c>
    </row>
    <row r="1735" spans="1:10" x14ac:dyDescent="0.25">
      <c r="A1735" t="s">
        <v>3542</v>
      </c>
      <c r="B1735" s="2">
        <v>45862</v>
      </c>
      <c r="C1735" t="s">
        <v>23</v>
      </c>
      <c r="D1735" t="s">
        <v>1555</v>
      </c>
      <c r="E1735" t="s">
        <v>1769</v>
      </c>
      <c r="F1735">
        <v>1</v>
      </c>
      <c r="G1735">
        <v>437.65</v>
      </c>
      <c r="H1735">
        <v>0.02</v>
      </c>
      <c r="I1735" t="s">
        <v>1809</v>
      </c>
      <c r="J1735">
        <v>428.89699999999999</v>
      </c>
    </row>
    <row r="1736" spans="1:10" x14ac:dyDescent="0.25">
      <c r="A1736" t="s">
        <v>3543</v>
      </c>
      <c r="B1736" s="2">
        <v>45843</v>
      </c>
      <c r="C1736" t="s">
        <v>654</v>
      </c>
      <c r="D1736" t="s">
        <v>1603</v>
      </c>
      <c r="E1736" t="s">
        <v>1780</v>
      </c>
      <c r="F1736">
        <v>2</v>
      </c>
      <c r="G1736">
        <v>208.09</v>
      </c>
      <c r="H1736">
        <v>0.27</v>
      </c>
      <c r="I1736" t="s">
        <v>1807</v>
      </c>
      <c r="J1736">
        <v>303.81139999999999</v>
      </c>
    </row>
    <row r="1737" spans="1:10" x14ac:dyDescent="0.25">
      <c r="A1737" t="s">
        <v>3544</v>
      </c>
      <c r="B1737" s="2">
        <v>45482</v>
      </c>
      <c r="C1737" t="s">
        <v>202</v>
      </c>
      <c r="D1737" t="s">
        <v>1717</v>
      </c>
      <c r="E1737" t="s">
        <v>1790</v>
      </c>
      <c r="F1737">
        <v>4</v>
      </c>
      <c r="G1737">
        <v>825.78</v>
      </c>
      <c r="H1737">
        <v>0.02</v>
      </c>
      <c r="I1737" t="s">
        <v>1807</v>
      </c>
      <c r="J1737">
        <v>3237.0576000000001</v>
      </c>
    </row>
    <row r="1738" spans="1:10" x14ac:dyDescent="0.25">
      <c r="A1738" t="s">
        <v>3545</v>
      </c>
      <c r="B1738" s="2">
        <v>45313</v>
      </c>
      <c r="C1738" t="s">
        <v>400</v>
      </c>
      <c r="D1738" t="s">
        <v>1581</v>
      </c>
      <c r="E1738" t="s">
        <v>1790</v>
      </c>
      <c r="F1738">
        <v>3</v>
      </c>
      <c r="G1738">
        <v>849.77</v>
      </c>
      <c r="H1738">
        <v>0.12</v>
      </c>
      <c r="I1738" t="s">
        <v>1809</v>
      </c>
      <c r="J1738">
        <v>2243.3928000000001</v>
      </c>
    </row>
    <row r="1739" spans="1:10" x14ac:dyDescent="0.25">
      <c r="A1739" t="s">
        <v>3546</v>
      </c>
      <c r="B1739" s="2">
        <v>45314</v>
      </c>
      <c r="C1739" t="s">
        <v>1069</v>
      </c>
      <c r="D1739" t="s">
        <v>1651</v>
      </c>
      <c r="E1739" t="s">
        <v>1752</v>
      </c>
      <c r="F1739">
        <v>1</v>
      </c>
      <c r="G1739">
        <v>88.78</v>
      </c>
      <c r="H1739">
        <v>0.18</v>
      </c>
      <c r="I1739" t="s">
        <v>1807</v>
      </c>
      <c r="J1739">
        <v>72.799600000000012</v>
      </c>
    </row>
    <row r="1740" spans="1:10" x14ac:dyDescent="0.25">
      <c r="A1740" t="s">
        <v>3547</v>
      </c>
      <c r="B1740" s="2">
        <v>45526</v>
      </c>
      <c r="C1740" t="s">
        <v>622</v>
      </c>
      <c r="D1740" t="s">
        <v>1687</v>
      </c>
      <c r="E1740" t="s">
        <v>1752</v>
      </c>
      <c r="F1740">
        <v>4</v>
      </c>
      <c r="G1740">
        <v>507.22</v>
      </c>
      <c r="H1740">
        <v>0.14000000000000001</v>
      </c>
      <c r="I1740" t="s">
        <v>1809</v>
      </c>
      <c r="J1740">
        <v>1744.8368</v>
      </c>
    </row>
    <row r="1741" spans="1:10" x14ac:dyDescent="0.25">
      <c r="A1741" t="s">
        <v>3548</v>
      </c>
      <c r="B1741" s="2">
        <v>45887</v>
      </c>
      <c r="C1741" t="s">
        <v>986</v>
      </c>
      <c r="D1741" t="s">
        <v>1723</v>
      </c>
      <c r="E1741" t="s">
        <v>1735</v>
      </c>
      <c r="F1741">
        <v>3</v>
      </c>
      <c r="G1741">
        <v>330.98</v>
      </c>
      <c r="H1741">
        <v>0.11</v>
      </c>
      <c r="I1741" t="s">
        <v>1807</v>
      </c>
      <c r="J1741">
        <v>883.71660000000008</v>
      </c>
    </row>
    <row r="1742" spans="1:10" x14ac:dyDescent="0.25">
      <c r="A1742" t="s">
        <v>3549</v>
      </c>
      <c r="B1742" s="2">
        <v>45562</v>
      </c>
      <c r="C1742" t="s">
        <v>192</v>
      </c>
      <c r="D1742" t="s">
        <v>1605</v>
      </c>
      <c r="E1742" t="s">
        <v>1796</v>
      </c>
      <c r="F1742">
        <v>4</v>
      </c>
      <c r="G1742">
        <v>442.87</v>
      </c>
      <c r="H1742">
        <v>0.08</v>
      </c>
      <c r="I1742" t="s">
        <v>1807</v>
      </c>
      <c r="J1742">
        <v>1629.7616</v>
      </c>
    </row>
    <row r="1743" spans="1:10" x14ac:dyDescent="0.25">
      <c r="A1743" t="s">
        <v>3550</v>
      </c>
      <c r="B1743" s="2">
        <v>45880</v>
      </c>
      <c r="C1743" t="s">
        <v>48</v>
      </c>
      <c r="D1743" t="s">
        <v>1723</v>
      </c>
      <c r="E1743" t="s">
        <v>1744</v>
      </c>
      <c r="F1743">
        <v>2</v>
      </c>
      <c r="G1743">
        <v>939.66</v>
      </c>
      <c r="H1743">
        <v>0.14000000000000001</v>
      </c>
      <c r="I1743" t="s">
        <v>1809</v>
      </c>
      <c r="J1743">
        <v>1616.2152000000001</v>
      </c>
    </row>
    <row r="1744" spans="1:10" x14ac:dyDescent="0.25">
      <c r="A1744" t="s">
        <v>3551</v>
      </c>
      <c r="B1744" s="2">
        <v>45556</v>
      </c>
      <c r="C1744" t="s">
        <v>920</v>
      </c>
      <c r="D1744" t="s">
        <v>1677</v>
      </c>
      <c r="E1744" t="s">
        <v>1749</v>
      </c>
      <c r="F1744">
        <v>1</v>
      </c>
      <c r="G1744">
        <v>24.13</v>
      </c>
      <c r="H1744">
        <v>0</v>
      </c>
      <c r="I1744" t="s">
        <v>1807</v>
      </c>
      <c r="J1744">
        <v>24.13</v>
      </c>
    </row>
    <row r="1745" spans="1:10" x14ac:dyDescent="0.25">
      <c r="A1745" t="s">
        <v>3552</v>
      </c>
      <c r="B1745" s="2">
        <v>45355</v>
      </c>
      <c r="C1745" t="s">
        <v>1126</v>
      </c>
      <c r="D1745" t="s">
        <v>1613</v>
      </c>
      <c r="E1745" t="s">
        <v>1749</v>
      </c>
      <c r="F1745">
        <v>3</v>
      </c>
      <c r="G1745">
        <v>239.54</v>
      </c>
      <c r="H1745">
        <v>0.28999999999999998</v>
      </c>
      <c r="I1745" t="s">
        <v>1812</v>
      </c>
      <c r="J1745">
        <v>510.22019999999998</v>
      </c>
    </row>
    <row r="1746" spans="1:10" x14ac:dyDescent="0.25">
      <c r="A1746" t="s">
        <v>3553</v>
      </c>
      <c r="B1746" s="2">
        <v>45244</v>
      </c>
      <c r="C1746" t="s">
        <v>1467</v>
      </c>
      <c r="D1746" t="s">
        <v>1623</v>
      </c>
      <c r="E1746" t="s">
        <v>1782</v>
      </c>
      <c r="F1746">
        <v>1</v>
      </c>
      <c r="G1746">
        <v>588.53</v>
      </c>
      <c r="H1746">
        <v>0.1</v>
      </c>
      <c r="I1746" t="s">
        <v>1807</v>
      </c>
      <c r="J1746">
        <v>529.67700000000002</v>
      </c>
    </row>
    <row r="1747" spans="1:10" x14ac:dyDescent="0.25">
      <c r="A1747" t="s">
        <v>3554</v>
      </c>
      <c r="B1747" s="2">
        <v>45863</v>
      </c>
      <c r="C1747" t="s">
        <v>906</v>
      </c>
      <c r="D1747" t="s">
        <v>1651</v>
      </c>
      <c r="E1747" t="s">
        <v>1784</v>
      </c>
      <c r="F1747">
        <v>1</v>
      </c>
      <c r="G1747">
        <v>145.96</v>
      </c>
      <c r="H1747">
        <v>0.3</v>
      </c>
      <c r="I1747" t="s">
        <v>1807</v>
      </c>
      <c r="J1747">
        <v>102.172</v>
      </c>
    </row>
    <row r="1748" spans="1:10" x14ac:dyDescent="0.25">
      <c r="A1748" t="s">
        <v>3555</v>
      </c>
      <c r="B1748" s="2">
        <v>45573</v>
      </c>
      <c r="C1748" t="s">
        <v>355</v>
      </c>
      <c r="D1748" t="s">
        <v>1671</v>
      </c>
      <c r="E1748" t="s">
        <v>1752</v>
      </c>
      <c r="F1748">
        <v>4</v>
      </c>
      <c r="G1748">
        <v>640.91</v>
      </c>
      <c r="H1748">
        <v>0.06</v>
      </c>
      <c r="I1748" t="s">
        <v>1807</v>
      </c>
      <c r="J1748">
        <v>2409.8216000000002</v>
      </c>
    </row>
    <row r="1749" spans="1:10" x14ac:dyDescent="0.25">
      <c r="A1749" t="s">
        <v>3556</v>
      </c>
      <c r="B1749" s="2">
        <v>45792</v>
      </c>
      <c r="C1749" t="s">
        <v>163</v>
      </c>
      <c r="D1749" t="s">
        <v>1659</v>
      </c>
      <c r="E1749" t="s">
        <v>1775</v>
      </c>
      <c r="F1749">
        <v>3</v>
      </c>
      <c r="G1749">
        <v>773.86</v>
      </c>
      <c r="H1749">
        <v>0.22</v>
      </c>
      <c r="I1749" t="s">
        <v>1807</v>
      </c>
      <c r="J1749">
        <v>1810.8324</v>
      </c>
    </row>
    <row r="1750" spans="1:10" x14ac:dyDescent="0.25">
      <c r="A1750" t="s">
        <v>3557</v>
      </c>
      <c r="B1750" s="2">
        <v>45744</v>
      </c>
      <c r="C1750" t="s">
        <v>1412</v>
      </c>
      <c r="D1750" t="s">
        <v>1593</v>
      </c>
      <c r="E1750" t="s">
        <v>1784</v>
      </c>
      <c r="F1750">
        <v>2</v>
      </c>
      <c r="G1750">
        <v>31.28</v>
      </c>
      <c r="H1750">
        <v>0.2</v>
      </c>
      <c r="I1750" t="s">
        <v>1812</v>
      </c>
      <c r="J1750">
        <v>50.048000000000002</v>
      </c>
    </row>
    <row r="1751" spans="1:10" x14ac:dyDescent="0.25">
      <c r="A1751" t="s">
        <v>3558</v>
      </c>
      <c r="B1751" s="2">
        <v>45842</v>
      </c>
      <c r="C1751" t="s">
        <v>1153</v>
      </c>
      <c r="D1751" t="s">
        <v>1695</v>
      </c>
      <c r="E1751" t="s">
        <v>1759</v>
      </c>
      <c r="F1751">
        <v>4</v>
      </c>
      <c r="G1751">
        <v>389.22</v>
      </c>
      <c r="H1751">
        <v>0.18</v>
      </c>
      <c r="I1751" t="s">
        <v>1807</v>
      </c>
      <c r="J1751">
        <v>1276.6415999999999</v>
      </c>
    </row>
    <row r="1752" spans="1:10" x14ac:dyDescent="0.25">
      <c r="A1752" t="s">
        <v>3559</v>
      </c>
      <c r="B1752" s="2">
        <v>45502</v>
      </c>
      <c r="C1752" t="s">
        <v>71</v>
      </c>
      <c r="D1752" t="s">
        <v>1659</v>
      </c>
      <c r="E1752" t="s">
        <v>1784</v>
      </c>
      <c r="F1752">
        <v>3</v>
      </c>
      <c r="G1752">
        <v>543.44000000000005</v>
      </c>
      <c r="H1752">
        <v>0.13</v>
      </c>
      <c r="I1752" t="s">
        <v>1809</v>
      </c>
      <c r="J1752">
        <v>1418.3784000000001</v>
      </c>
    </row>
    <row r="1753" spans="1:10" x14ac:dyDescent="0.25">
      <c r="A1753" t="s">
        <v>3560</v>
      </c>
      <c r="B1753" s="2">
        <v>45296</v>
      </c>
      <c r="C1753" t="s">
        <v>814</v>
      </c>
      <c r="D1753" t="s">
        <v>1725</v>
      </c>
      <c r="E1753" t="s">
        <v>1796</v>
      </c>
      <c r="F1753">
        <v>4</v>
      </c>
      <c r="G1753">
        <v>715.42</v>
      </c>
      <c r="H1753">
        <v>0.28999999999999998</v>
      </c>
      <c r="I1753" t="s">
        <v>1809</v>
      </c>
      <c r="J1753">
        <v>2031.7927999999999</v>
      </c>
    </row>
    <row r="1754" spans="1:10" x14ac:dyDescent="0.25">
      <c r="A1754" t="s">
        <v>3561</v>
      </c>
      <c r="B1754" s="2">
        <v>45886</v>
      </c>
      <c r="C1754" t="s">
        <v>192</v>
      </c>
      <c r="D1754" t="s">
        <v>1555</v>
      </c>
      <c r="E1754" t="s">
        <v>1752</v>
      </c>
      <c r="F1754">
        <v>4</v>
      </c>
      <c r="G1754">
        <v>676.14</v>
      </c>
      <c r="H1754">
        <v>0.11</v>
      </c>
      <c r="I1754" t="s">
        <v>1812</v>
      </c>
      <c r="J1754">
        <v>2407.0583999999999</v>
      </c>
    </row>
    <row r="1755" spans="1:10" x14ac:dyDescent="0.25">
      <c r="A1755" t="s">
        <v>3562</v>
      </c>
      <c r="B1755" s="2">
        <v>45425</v>
      </c>
      <c r="C1755" t="s">
        <v>316</v>
      </c>
      <c r="D1755" t="s">
        <v>1609</v>
      </c>
      <c r="E1755" t="s">
        <v>1740</v>
      </c>
      <c r="F1755">
        <v>4</v>
      </c>
      <c r="G1755">
        <v>352.72</v>
      </c>
      <c r="H1755">
        <v>0.25</v>
      </c>
      <c r="I1755" t="s">
        <v>1807</v>
      </c>
      <c r="J1755">
        <v>1058.1600000000001</v>
      </c>
    </row>
    <row r="1756" spans="1:10" x14ac:dyDescent="0.25">
      <c r="A1756" t="s">
        <v>3563</v>
      </c>
      <c r="B1756" s="2">
        <v>45797</v>
      </c>
      <c r="C1756" t="s">
        <v>568</v>
      </c>
      <c r="D1756" t="s">
        <v>1553</v>
      </c>
      <c r="E1756" t="s">
        <v>1777</v>
      </c>
      <c r="F1756">
        <v>1</v>
      </c>
      <c r="G1756">
        <v>470.18</v>
      </c>
      <c r="H1756">
        <v>0.19</v>
      </c>
      <c r="I1756" t="s">
        <v>1809</v>
      </c>
      <c r="J1756">
        <v>380.84580000000011</v>
      </c>
    </row>
    <row r="1757" spans="1:10" x14ac:dyDescent="0.25">
      <c r="A1757" t="s">
        <v>3564</v>
      </c>
      <c r="B1757" s="2">
        <v>45898</v>
      </c>
      <c r="C1757" t="s">
        <v>734</v>
      </c>
      <c r="D1757" t="s">
        <v>1663</v>
      </c>
      <c r="E1757" t="s">
        <v>1775</v>
      </c>
      <c r="F1757">
        <v>1</v>
      </c>
      <c r="G1757">
        <v>891.79</v>
      </c>
      <c r="H1757">
        <v>0.03</v>
      </c>
      <c r="I1757" t="s">
        <v>1807</v>
      </c>
      <c r="J1757">
        <v>865.03629999999998</v>
      </c>
    </row>
    <row r="1758" spans="1:10" x14ac:dyDescent="0.25">
      <c r="A1758" t="s">
        <v>3565</v>
      </c>
      <c r="B1758" s="2">
        <v>45390</v>
      </c>
      <c r="C1758" t="s">
        <v>1080</v>
      </c>
      <c r="D1758" t="s">
        <v>1709</v>
      </c>
      <c r="E1758" t="s">
        <v>1790</v>
      </c>
      <c r="F1758">
        <v>2</v>
      </c>
      <c r="G1758">
        <v>433.07</v>
      </c>
      <c r="H1758">
        <v>0.25</v>
      </c>
      <c r="I1758" t="s">
        <v>1812</v>
      </c>
      <c r="J1758">
        <v>649.60500000000002</v>
      </c>
    </row>
    <row r="1759" spans="1:10" x14ac:dyDescent="0.25">
      <c r="A1759" t="s">
        <v>3566</v>
      </c>
      <c r="B1759" s="2">
        <v>45355</v>
      </c>
      <c r="C1759" t="s">
        <v>59</v>
      </c>
      <c r="D1759" t="s">
        <v>1663</v>
      </c>
      <c r="E1759" t="s">
        <v>1796</v>
      </c>
      <c r="F1759">
        <v>3</v>
      </c>
      <c r="G1759">
        <v>626.71</v>
      </c>
      <c r="H1759">
        <v>7.0000000000000007E-2</v>
      </c>
      <c r="I1759" t="s">
        <v>1812</v>
      </c>
      <c r="J1759">
        <v>1748.5209</v>
      </c>
    </row>
    <row r="1760" spans="1:10" x14ac:dyDescent="0.25">
      <c r="A1760" t="s">
        <v>3567</v>
      </c>
      <c r="B1760" s="2">
        <v>45916</v>
      </c>
      <c r="C1760" t="s">
        <v>275</v>
      </c>
      <c r="D1760" t="s">
        <v>1603</v>
      </c>
      <c r="E1760" t="s">
        <v>1735</v>
      </c>
      <c r="F1760">
        <v>2</v>
      </c>
      <c r="G1760">
        <v>324.18</v>
      </c>
      <c r="H1760">
        <v>0.06</v>
      </c>
      <c r="I1760" t="s">
        <v>1812</v>
      </c>
      <c r="J1760">
        <v>609.45839999999998</v>
      </c>
    </row>
    <row r="1761" spans="1:10" x14ac:dyDescent="0.25">
      <c r="A1761" t="s">
        <v>3568</v>
      </c>
      <c r="B1761" s="2">
        <v>45448</v>
      </c>
      <c r="C1761" t="s">
        <v>63</v>
      </c>
      <c r="D1761" t="s">
        <v>1559</v>
      </c>
      <c r="E1761" t="s">
        <v>1790</v>
      </c>
      <c r="F1761">
        <v>4</v>
      </c>
      <c r="G1761">
        <v>839.74</v>
      </c>
      <c r="H1761">
        <v>0.13</v>
      </c>
      <c r="I1761" t="s">
        <v>1809</v>
      </c>
      <c r="J1761">
        <v>2922.2952</v>
      </c>
    </row>
    <row r="1762" spans="1:10" x14ac:dyDescent="0.25">
      <c r="A1762" t="s">
        <v>3569</v>
      </c>
      <c r="B1762" s="2">
        <v>45402</v>
      </c>
      <c r="C1762" t="s">
        <v>518</v>
      </c>
      <c r="D1762" t="s">
        <v>1655</v>
      </c>
      <c r="E1762" t="s">
        <v>1784</v>
      </c>
      <c r="F1762">
        <v>3</v>
      </c>
      <c r="G1762">
        <v>252.63</v>
      </c>
      <c r="H1762">
        <v>0.28000000000000003</v>
      </c>
      <c r="I1762" t="s">
        <v>1807</v>
      </c>
      <c r="J1762">
        <v>545.68079999999998</v>
      </c>
    </row>
    <row r="1763" spans="1:10" x14ac:dyDescent="0.25">
      <c r="A1763" t="s">
        <v>3570</v>
      </c>
      <c r="B1763" s="2">
        <v>45581</v>
      </c>
      <c r="C1763" t="s">
        <v>808</v>
      </c>
      <c r="D1763" t="s">
        <v>1689</v>
      </c>
      <c r="E1763" t="s">
        <v>1796</v>
      </c>
      <c r="F1763">
        <v>2</v>
      </c>
      <c r="G1763">
        <v>60.53</v>
      </c>
      <c r="H1763">
        <v>0.18</v>
      </c>
      <c r="I1763" t="s">
        <v>1807</v>
      </c>
      <c r="J1763">
        <v>99.269200000000012</v>
      </c>
    </row>
    <row r="1764" spans="1:10" x14ac:dyDescent="0.25">
      <c r="A1764" t="s">
        <v>3571</v>
      </c>
      <c r="B1764" s="2">
        <v>45610</v>
      </c>
      <c r="C1764" t="s">
        <v>202</v>
      </c>
      <c r="D1764" t="s">
        <v>1699</v>
      </c>
      <c r="E1764" t="s">
        <v>1780</v>
      </c>
      <c r="F1764">
        <v>4</v>
      </c>
      <c r="G1764">
        <v>341.95</v>
      </c>
      <c r="H1764">
        <v>0.25</v>
      </c>
      <c r="I1764" t="s">
        <v>1807</v>
      </c>
      <c r="J1764">
        <v>1025.8499999999999</v>
      </c>
    </row>
    <row r="1765" spans="1:10" x14ac:dyDescent="0.25">
      <c r="A1765" t="s">
        <v>3572</v>
      </c>
      <c r="B1765" s="2">
        <v>45438</v>
      </c>
      <c r="C1765" t="s">
        <v>891</v>
      </c>
      <c r="D1765" t="s">
        <v>1575</v>
      </c>
      <c r="E1765" t="s">
        <v>1787</v>
      </c>
      <c r="F1765">
        <v>4</v>
      </c>
      <c r="G1765">
        <v>300.12</v>
      </c>
      <c r="H1765">
        <v>0.05</v>
      </c>
      <c r="I1765" t="s">
        <v>1809</v>
      </c>
      <c r="J1765">
        <v>1140.4559999999999</v>
      </c>
    </row>
    <row r="1766" spans="1:10" x14ac:dyDescent="0.25">
      <c r="A1766" t="s">
        <v>3573</v>
      </c>
      <c r="B1766" s="2">
        <v>45705</v>
      </c>
      <c r="C1766" t="s">
        <v>397</v>
      </c>
      <c r="D1766" t="s">
        <v>1587</v>
      </c>
      <c r="E1766" t="s">
        <v>1790</v>
      </c>
      <c r="F1766">
        <v>2</v>
      </c>
      <c r="G1766">
        <v>289.14</v>
      </c>
      <c r="H1766">
        <v>0.12</v>
      </c>
      <c r="I1766" t="s">
        <v>1812</v>
      </c>
      <c r="J1766">
        <v>508.88639999999998</v>
      </c>
    </row>
    <row r="1767" spans="1:10" x14ac:dyDescent="0.25">
      <c r="A1767" t="s">
        <v>3574</v>
      </c>
      <c r="B1767" s="2">
        <v>45695</v>
      </c>
      <c r="C1767" t="s">
        <v>174</v>
      </c>
      <c r="D1767" t="s">
        <v>1581</v>
      </c>
      <c r="E1767" t="s">
        <v>1735</v>
      </c>
      <c r="F1767">
        <v>2</v>
      </c>
      <c r="G1767">
        <v>596.84</v>
      </c>
      <c r="H1767">
        <v>0.01</v>
      </c>
      <c r="I1767" t="s">
        <v>1809</v>
      </c>
      <c r="J1767">
        <v>1181.7431999999999</v>
      </c>
    </row>
    <row r="1768" spans="1:10" x14ac:dyDescent="0.25">
      <c r="A1768" t="s">
        <v>3575</v>
      </c>
      <c r="B1768" s="2">
        <v>45571</v>
      </c>
      <c r="C1768" t="s">
        <v>1336</v>
      </c>
      <c r="D1768" t="s">
        <v>1569</v>
      </c>
      <c r="E1768" t="s">
        <v>1765</v>
      </c>
      <c r="F1768">
        <v>4</v>
      </c>
      <c r="G1768">
        <v>466.24</v>
      </c>
      <c r="H1768">
        <v>0.16</v>
      </c>
      <c r="I1768" t="s">
        <v>1807</v>
      </c>
      <c r="J1768">
        <v>1566.5663999999999</v>
      </c>
    </row>
    <row r="1769" spans="1:10" x14ac:dyDescent="0.25">
      <c r="A1769" t="s">
        <v>3576</v>
      </c>
      <c r="B1769" s="2">
        <v>45544</v>
      </c>
      <c r="C1769" t="s">
        <v>800</v>
      </c>
      <c r="D1769" t="s">
        <v>1557</v>
      </c>
      <c r="E1769" t="s">
        <v>1787</v>
      </c>
      <c r="F1769">
        <v>2</v>
      </c>
      <c r="G1769">
        <v>330.59</v>
      </c>
      <c r="H1769">
        <v>0.14000000000000001</v>
      </c>
      <c r="I1769" t="s">
        <v>1807</v>
      </c>
      <c r="J1769">
        <v>568.61479999999995</v>
      </c>
    </row>
    <row r="1770" spans="1:10" x14ac:dyDescent="0.25">
      <c r="A1770" t="s">
        <v>3577</v>
      </c>
      <c r="B1770" s="2">
        <v>45654</v>
      </c>
      <c r="C1770" t="s">
        <v>1499</v>
      </c>
      <c r="D1770" t="s">
        <v>1575</v>
      </c>
      <c r="E1770" t="s">
        <v>1759</v>
      </c>
      <c r="F1770">
        <v>2</v>
      </c>
      <c r="G1770">
        <v>616.42999999999995</v>
      </c>
      <c r="H1770">
        <v>0.02</v>
      </c>
      <c r="I1770" t="s">
        <v>1812</v>
      </c>
      <c r="J1770">
        <v>1208.2028</v>
      </c>
    </row>
    <row r="1771" spans="1:10" x14ac:dyDescent="0.25">
      <c r="A1771" t="s">
        <v>3578</v>
      </c>
      <c r="B1771" s="2">
        <v>45589</v>
      </c>
      <c r="C1771" t="s">
        <v>1240</v>
      </c>
      <c r="D1771" t="s">
        <v>1657</v>
      </c>
      <c r="E1771" t="s">
        <v>1759</v>
      </c>
      <c r="F1771">
        <v>3</v>
      </c>
      <c r="G1771">
        <v>195.89</v>
      </c>
      <c r="H1771">
        <v>0.16</v>
      </c>
      <c r="I1771" t="s">
        <v>1809</v>
      </c>
      <c r="J1771">
        <v>493.64280000000002</v>
      </c>
    </row>
    <row r="1772" spans="1:10" x14ac:dyDescent="0.25">
      <c r="A1772" t="s">
        <v>3579</v>
      </c>
      <c r="B1772" s="2">
        <v>45487</v>
      </c>
      <c r="C1772" t="s">
        <v>1066</v>
      </c>
      <c r="D1772" t="s">
        <v>1543</v>
      </c>
      <c r="E1772" t="s">
        <v>1772</v>
      </c>
      <c r="F1772">
        <v>4</v>
      </c>
      <c r="G1772">
        <v>614.76</v>
      </c>
      <c r="H1772">
        <v>0.16</v>
      </c>
      <c r="I1772" t="s">
        <v>1807</v>
      </c>
      <c r="J1772">
        <v>2065.5936000000002</v>
      </c>
    </row>
    <row r="1773" spans="1:10" x14ac:dyDescent="0.25">
      <c r="A1773" t="s">
        <v>3580</v>
      </c>
      <c r="B1773" s="2">
        <v>45418</v>
      </c>
      <c r="C1773" t="s">
        <v>1243</v>
      </c>
      <c r="D1773" t="s">
        <v>1689</v>
      </c>
      <c r="E1773" t="s">
        <v>1762</v>
      </c>
      <c r="F1773">
        <v>1</v>
      </c>
      <c r="G1773">
        <v>224.49</v>
      </c>
      <c r="H1773">
        <v>0.11</v>
      </c>
      <c r="I1773" t="s">
        <v>1809</v>
      </c>
      <c r="J1773">
        <v>199.7961</v>
      </c>
    </row>
    <row r="1774" spans="1:10" x14ac:dyDescent="0.25">
      <c r="A1774" t="s">
        <v>3581</v>
      </c>
      <c r="B1774" s="2">
        <v>45338</v>
      </c>
      <c r="C1774" t="s">
        <v>1103</v>
      </c>
      <c r="D1774" t="s">
        <v>1641</v>
      </c>
      <c r="E1774" t="s">
        <v>1777</v>
      </c>
      <c r="F1774">
        <v>1</v>
      </c>
      <c r="G1774">
        <v>967.76</v>
      </c>
      <c r="H1774">
        <v>0.09</v>
      </c>
      <c r="I1774" t="s">
        <v>1807</v>
      </c>
      <c r="J1774">
        <v>880.66160000000002</v>
      </c>
    </row>
    <row r="1775" spans="1:10" x14ac:dyDescent="0.25">
      <c r="A1775" t="s">
        <v>3582</v>
      </c>
      <c r="B1775" s="2">
        <v>45507</v>
      </c>
      <c r="C1775" t="s">
        <v>244</v>
      </c>
      <c r="D1775" t="s">
        <v>1613</v>
      </c>
      <c r="E1775" t="s">
        <v>1796</v>
      </c>
      <c r="F1775">
        <v>2</v>
      </c>
      <c r="G1775">
        <v>56.52</v>
      </c>
      <c r="H1775">
        <v>0.17</v>
      </c>
      <c r="I1775" t="s">
        <v>1809</v>
      </c>
      <c r="J1775">
        <v>93.8232</v>
      </c>
    </row>
    <row r="1776" spans="1:10" x14ac:dyDescent="0.25">
      <c r="A1776" t="s">
        <v>3583</v>
      </c>
      <c r="B1776" s="2">
        <v>45275</v>
      </c>
      <c r="C1776" t="s">
        <v>1490</v>
      </c>
      <c r="D1776" t="s">
        <v>1665</v>
      </c>
      <c r="E1776" t="s">
        <v>1740</v>
      </c>
      <c r="F1776">
        <v>4</v>
      </c>
      <c r="G1776">
        <v>921.84</v>
      </c>
      <c r="H1776">
        <v>0.04</v>
      </c>
      <c r="I1776" t="s">
        <v>1807</v>
      </c>
      <c r="J1776">
        <v>3539.8656000000001</v>
      </c>
    </row>
    <row r="1777" spans="1:10" x14ac:dyDescent="0.25">
      <c r="A1777" t="s">
        <v>3584</v>
      </c>
      <c r="B1777" s="2">
        <v>45319</v>
      </c>
      <c r="C1777" t="s">
        <v>1021</v>
      </c>
      <c r="D1777" t="s">
        <v>1703</v>
      </c>
      <c r="E1777" t="s">
        <v>1787</v>
      </c>
      <c r="F1777">
        <v>3</v>
      </c>
      <c r="G1777">
        <v>738.47</v>
      </c>
      <c r="H1777">
        <v>0.28000000000000003</v>
      </c>
      <c r="I1777" t="s">
        <v>1807</v>
      </c>
      <c r="J1777">
        <v>1595.0952</v>
      </c>
    </row>
    <row r="1778" spans="1:10" x14ac:dyDescent="0.25">
      <c r="A1778" t="s">
        <v>3585</v>
      </c>
      <c r="B1778" s="2">
        <v>45620</v>
      </c>
      <c r="C1778" t="s">
        <v>1021</v>
      </c>
      <c r="D1778" t="s">
        <v>1538</v>
      </c>
      <c r="E1778" t="s">
        <v>1735</v>
      </c>
      <c r="F1778">
        <v>4</v>
      </c>
      <c r="G1778">
        <v>477.83</v>
      </c>
      <c r="H1778">
        <v>0.05</v>
      </c>
      <c r="I1778" t="s">
        <v>1812</v>
      </c>
      <c r="J1778">
        <v>1815.7539999999999</v>
      </c>
    </row>
    <row r="1779" spans="1:10" x14ac:dyDescent="0.25">
      <c r="A1779" t="s">
        <v>3586</v>
      </c>
      <c r="B1779" s="2">
        <v>45831</v>
      </c>
      <c r="C1779" t="s">
        <v>554</v>
      </c>
      <c r="D1779" t="s">
        <v>1615</v>
      </c>
      <c r="E1779" t="s">
        <v>1777</v>
      </c>
      <c r="F1779">
        <v>3</v>
      </c>
      <c r="G1779">
        <v>605.83000000000004</v>
      </c>
      <c r="H1779">
        <v>0.28000000000000003</v>
      </c>
      <c r="I1779" t="s">
        <v>1812</v>
      </c>
      <c r="J1779">
        <v>1308.5927999999999</v>
      </c>
    </row>
    <row r="1780" spans="1:10" x14ac:dyDescent="0.25">
      <c r="A1780" t="s">
        <v>3587</v>
      </c>
      <c r="B1780" s="2">
        <v>45373</v>
      </c>
      <c r="C1780" t="s">
        <v>244</v>
      </c>
      <c r="D1780" t="s">
        <v>1617</v>
      </c>
      <c r="E1780" t="s">
        <v>1749</v>
      </c>
      <c r="F1780">
        <v>2</v>
      </c>
      <c r="G1780">
        <v>521.44000000000005</v>
      </c>
      <c r="H1780">
        <v>0.25</v>
      </c>
      <c r="I1780" t="s">
        <v>1812</v>
      </c>
      <c r="J1780">
        <v>782.16000000000008</v>
      </c>
    </row>
    <row r="1781" spans="1:10" x14ac:dyDescent="0.25">
      <c r="A1781" t="s">
        <v>3588</v>
      </c>
      <c r="B1781" s="2">
        <v>45863</v>
      </c>
      <c r="C1781" t="s">
        <v>1153</v>
      </c>
      <c r="D1781" t="s">
        <v>1551</v>
      </c>
      <c r="E1781" t="s">
        <v>1762</v>
      </c>
      <c r="F1781">
        <v>4</v>
      </c>
      <c r="G1781">
        <v>499.02</v>
      </c>
      <c r="H1781">
        <v>0.06</v>
      </c>
      <c r="I1781" t="s">
        <v>1807</v>
      </c>
      <c r="J1781">
        <v>1876.3152</v>
      </c>
    </row>
    <row r="1782" spans="1:10" x14ac:dyDescent="0.25">
      <c r="A1782" t="s">
        <v>3589</v>
      </c>
      <c r="B1782" s="2">
        <v>45758</v>
      </c>
      <c r="C1782" t="s">
        <v>509</v>
      </c>
      <c r="D1782" t="s">
        <v>1536</v>
      </c>
      <c r="E1782" t="s">
        <v>1793</v>
      </c>
      <c r="F1782">
        <v>4</v>
      </c>
      <c r="G1782">
        <v>299.45999999999998</v>
      </c>
      <c r="H1782">
        <v>0.18</v>
      </c>
      <c r="I1782" t="s">
        <v>1812</v>
      </c>
      <c r="J1782">
        <v>982.22879999999998</v>
      </c>
    </row>
    <row r="1783" spans="1:10" x14ac:dyDescent="0.25">
      <c r="A1783" t="s">
        <v>3590</v>
      </c>
      <c r="B1783" s="2">
        <v>45285</v>
      </c>
      <c r="C1783" t="s">
        <v>1395</v>
      </c>
      <c r="D1783" t="s">
        <v>1609</v>
      </c>
      <c r="E1783" t="s">
        <v>1735</v>
      </c>
      <c r="F1783">
        <v>1</v>
      </c>
      <c r="G1783">
        <v>609.29</v>
      </c>
      <c r="H1783">
        <v>0.15</v>
      </c>
      <c r="I1783" t="s">
        <v>1807</v>
      </c>
      <c r="J1783">
        <v>517.89649999999995</v>
      </c>
    </row>
    <row r="1784" spans="1:10" x14ac:dyDescent="0.25">
      <c r="A1784" t="s">
        <v>3591</v>
      </c>
      <c r="B1784" s="2">
        <v>45656</v>
      </c>
      <c r="C1784" t="s">
        <v>355</v>
      </c>
      <c r="D1784" t="s">
        <v>1532</v>
      </c>
      <c r="E1784" t="s">
        <v>1765</v>
      </c>
      <c r="F1784">
        <v>1</v>
      </c>
      <c r="G1784">
        <v>213.74</v>
      </c>
      <c r="H1784">
        <v>7.0000000000000007E-2</v>
      </c>
      <c r="I1784" t="s">
        <v>1812</v>
      </c>
      <c r="J1784">
        <v>198.7782</v>
      </c>
    </row>
    <row r="1785" spans="1:10" x14ac:dyDescent="0.25">
      <c r="A1785" t="s">
        <v>3592</v>
      </c>
      <c r="B1785" s="2">
        <v>45718</v>
      </c>
      <c r="C1785" t="s">
        <v>509</v>
      </c>
      <c r="D1785" t="s">
        <v>1641</v>
      </c>
      <c r="E1785" t="s">
        <v>1787</v>
      </c>
      <c r="F1785">
        <v>4</v>
      </c>
      <c r="G1785">
        <v>613.16999999999996</v>
      </c>
      <c r="H1785">
        <v>0.26</v>
      </c>
      <c r="I1785" t="s">
        <v>1807</v>
      </c>
      <c r="J1785">
        <v>1814.9831999999999</v>
      </c>
    </row>
    <row r="1786" spans="1:10" x14ac:dyDescent="0.25">
      <c r="A1786" t="s">
        <v>3593</v>
      </c>
      <c r="B1786" s="2">
        <v>45293</v>
      </c>
      <c r="C1786" t="s">
        <v>1106</v>
      </c>
      <c r="D1786" t="s">
        <v>1649</v>
      </c>
      <c r="E1786" t="s">
        <v>1775</v>
      </c>
      <c r="F1786">
        <v>2</v>
      </c>
      <c r="G1786">
        <v>687.36</v>
      </c>
      <c r="H1786">
        <v>7.0000000000000007E-2</v>
      </c>
      <c r="I1786" t="s">
        <v>1812</v>
      </c>
      <c r="J1786">
        <v>1278.4896000000001</v>
      </c>
    </row>
    <row r="1787" spans="1:10" x14ac:dyDescent="0.25">
      <c r="A1787" t="s">
        <v>3594</v>
      </c>
      <c r="B1787" s="2">
        <v>45915</v>
      </c>
      <c r="C1787" t="s">
        <v>1015</v>
      </c>
      <c r="D1787" t="s">
        <v>1665</v>
      </c>
      <c r="E1787" t="s">
        <v>1780</v>
      </c>
      <c r="F1787">
        <v>3</v>
      </c>
      <c r="G1787">
        <v>115.39</v>
      </c>
      <c r="H1787">
        <v>0.02</v>
      </c>
      <c r="I1787" t="s">
        <v>1809</v>
      </c>
      <c r="J1787">
        <v>339.2466</v>
      </c>
    </row>
    <row r="1788" spans="1:10" x14ac:dyDescent="0.25">
      <c r="A1788" t="s">
        <v>3595</v>
      </c>
      <c r="B1788" s="2">
        <v>45359</v>
      </c>
      <c r="C1788" t="s">
        <v>586</v>
      </c>
      <c r="D1788" t="s">
        <v>1579</v>
      </c>
      <c r="E1788" t="s">
        <v>1777</v>
      </c>
      <c r="F1788">
        <v>2</v>
      </c>
      <c r="G1788">
        <v>722.06</v>
      </c>
      <c r="H1788">
        <v>7.0000000000000007E-2</v>
      </c>
      <c r="I1788" t="s">
        <v>1807</v>
      </c>
      <c r="J1788">
        <v>1343.0316</v>
      </c>
    </row>
    <row r="1789" spans="1:10" x14ac:dyDescent="0.25">
      <c r="A1789" t="s">
        <v>3596</v>
      </c>
      <c r="B1789" s="2">
        <v>45652</v>
      </c>
      <c r="C1789" t="s">
        <v>1303</v>
      </c>
      <c r="D1789" t="s">
        <v>1543</v>
      </c>
      <c r="E1789" t="s">
        <v>1784</v>
      </c>
      <c r="F1789">
        <v>1</v>
      </c>
      <c r="G1789">
        <v>384.57</v>
      </c>
      <c r="H1789">
        <v>0.06</v>
      </c>
      <c r="I1789" t="s">
        <v>1809</v>
      </c>
      <c r="J1789">
        <v>361.49579999999997</v>
      </c>
    </row>
    <row r="1790" spans="1:10" x14ac:dyDescent="0.25">
      <c r="A1790" t="s">
        <v>3597</v>
      </c>
      <c r="B1790" s="2">
        <v>45735</v>
      </c>
      <c r="C1790" t="s">
        <v>678</v>
      </c>
      <c r="D1790" t="s">
        <v>1545</v>
      </c>
      <c r="E1790" t="s">
        <v>1780</v>
      </c>
      <c r="F1790">
        <v>2</v>
      </c>
      <c r="G1790">
        <v>194.09</v>
      </c>
      <c r="H1790">
        <v>0.18</v>
      </c>
      <c r="I1790" t="s">
        <v>1809</v>
      </c>
      <c r="J1790">
        <v>318.30759999999998</v>
      </c>
    </row>
    <row r="1791" spans="1:10" x14ac:dyDescent="0.25">
      <c r="A1791" t="s">
        <v>3598</v>
      </c>
      <c r="B1791" s="2">
        <v>45579</v>
      </c>
      <c r="C1791" t="s">
        <v>565</v>
      </c>
      <c r="D1791" t="s">
        <v>1707</v>
      </c>
      <c r="E1791" t="s">
        <v>1749</v>
      </c>
      <c r="F1791">
        <v>2</v>
      </c>
      <c r="G1791">
        <v>403.91</v>
      </c>
      <c r="H1791">
        <v>7.0000000000000007E-2</v>
      </c>
      <c r="I1791" t="s">
        <v>1807</v>
      </c>
      <c r="J1791">
        <v>751.27260000000001</v>
      </c>
    </row>
    <row r="1792" spans="1:10" x14ac:dyDescent="0.25">
      <c r="A1792" t="s">
        <v>3599</v>
      </c>
      <c r="B1792" s="2">
        <v>45721</v>
      </c>
      <c r="C1792" t="s">
        <v>275</v>
      </c>
      <c r="D1792" t="s">
        <v>1565</v>
      </c>
      <c r="E1792" t="s">
        <v>1782</v>
      </c>
      <c r="F1792">
        <v>1</v>
      </c>
      <c r="G1792">
        <v>878.69</v>
      </c>
      <c r="H1792">
        <v>0.3</v>
      </c>
      <c r="I1792" t="s">
        <v>1809</v>
      </c>
      <c r="J1792">
        <v>615.08299999999997</v>
      </c>
    </row>
    <row r="1793" spans="1:10" x14ac:dyDescent="0.25">
      <c r="A1793" t="s">
        <v>3600</v>
      </c>
      <c r="B1793" s="2">
        <v>45446</v>
      </c>
      <c r="C1793" t="s">
        <v>1177</v>
      </c>
      <c r="D1793" t="s">
        <v>1597</v>
      </c>
      <c r="E1793" t="s">
        <v>1784</v>
      </c>
      <c r="F1793">
        <v>1</v>
      </c>
      <c r="G1793">
        <v>161.16999999999999</v>
      </c>
      <c r="H1793">
        <v>0.05</v>
      </c>
      <c r="I1793" t="s">
        <v>1807</v>
      </c>
      <c r="J1793">
        <v>153.11150000000001</v>
      </c>
    </row>
    <row r="1794" spans="1:10" x14ac:dyDescent="0.25">
      <c r="A1794" t="s">
        <v>3601</v>
      </c>
      <c r="B1794" s="2">
        <v>45387</v>
      </c>
      <c r="C1794" t="s">
        <v>690</v>
      </c>
      <c r="D1794" t="s">
        <v>1677</v>
      </c>
      <c r="E1794" t="s">
        <v>1782</v>
      </c>
      <c r="F1794">
        <v>2</v>
      </c>
      <c r="G1794">
        <v>720.15</v>
      </c>
      <c r="H1794">
        <v>0.22</v>
      </c>
      <c r="I1794" t="s">
        <v>1812</v>
      </c>
      <c r="J1794">
        <v>1123.434</v>
      </c>
    </row>
    <row r="1795" spans="1:10" x14ac:dyDescent="0.25">
      <c r="A1795" t="s">
        <v>3602</v>
      </c>
      <c r="B1795" s="2">
        <v>45222</v>
      </c>
      <c r="C1795" t="s">
        <v>1078</v>
      </c>
      <c r="D1795" t="s">
        <v>1583</v>
      </c>
      <c r="E1795" t="s">
        <v>1765</v>
      </c>
      <c r="F1795">
        <v>1</v>
      </c>
      <c r="G1795">
        <v>361.8</v>
      </c>
      <c r="H1795">
        <v>0.02</v>
      </c>
      <c r="I1795" t="s">
        <v>1812</v>
      </c>
      <c r="J1795">
        <v>354.56400000000002</v>
      </c>
    </row>
    <row r="1796" spans="1:10" x14ac:dyDescent="0.25">
      <c r="A1796" t="s">
        <v>3603</v>
      </c>
      <c r="B1796" s="2">
        <v>45402</v>
      </c>
      <c r="C1796" t="s">
        <v>734</v>
      </c>
      <c r="D1796" t="s">
        <v>1721</v>
      </c>
      <c r="E1796" t="s">
        <v>1759</v>
      </c>
      <c r="F1796">
        <v>1</v>
      </c>
      <c r="G1796">
        <v>779.84</v>
      </c>
      <c r="H1796">
        <v>0.28999999999999998</v>
      </c>
      <c r="I1796" t="s">
        <v>1809</v>
      </c>
      <c r="J1796">
        <v>553.68640000000005</v>
      </c>
    </row>
    <row r="1797" spans="1:10" x14ac:dyDescent="0.25">
      <c r="A1797" t="s">
        <v>3604</v>
      </c>
      <c r="B1797" s="2">
        <v>45455</v>
      </c>
      <c r="C1797" t="s">
        <v>27</v>
      </c>
      <c r="D1797" t="s">
        <v>1723</v>
      </c>
      <c r="E1797" t="s">
        <v>1752</v>
      </c>
      <c r="F1797">
        <v>2</v>
      </c>
      <c r="G1797">
        <v>649.89</v>
      </c>
      <c r="H1797">
        <v>0.17</v>
      </c>
      <c r="I1797" t="s">
        <v>1812</v>
      </c>
      <c r="J1797">
        <v>1078.8173999999999</v>
      </c>
    </row>
    <row r="1798" spans="1:10" x14ac:dyDescent="0.25">
      <c r="A1798" t="s">
        <v>3605</v>
      </c>
      <c r="B1798" s="2">
        <v>45877</v>
      </c>
      <c r="C1798" t="s">
        <v>660</v>
      </c>
      <c r="D1798" t="s">
        <v>1637</v>
      </c>
      <c r="E1798" t="s">
        <v>1759</v>
      </c>
      <c r="F1798">
        <v>1</v>
      </c>
      <c r="G1798">
        <v>952.73</v>
      </c>
      <c r="H1798">
        <v>0.17</v>
      </c>
      <c r="I1798" t="s">
        <v>1807</v>
      </c>
      <c r="J1798">
        <v>790.76589999999999</v>
      </c>
    </row>
    <row r="1799" spans="1:10" x14ac:dyDescent="0.25">
      <c r="A1799" t="s">
        <v>3606</v>
      </c>
      <c r="B1799" s="2">
        <v>45875</v>
      </c>
      <c r="C1799" t="s">
        <v>301</v>
      </c>
      <c r="D1799" t="s">
        <v>1729</v>
      </c>
      <c r="E1799" t="s">
        <v>1787</v>
      </c>
      <c r="F1799">
        <v>4</v>
      </c>
      <c r="G1799">
        <v>820.78</v>
      </c>
      <c r="H1799">
        <v>0.25</v>
      </c>
      <c r="I1799" t="s">
        <v>1807</v>
      </c>
      <c r="J1799">
        <v>2462.34</v>
      </c>
    </row>
    <row r="1800" spans="1:10" x14ac:dyDescent="0.25">
      <c r="A1800" t="s">
        <v>3607</v>
      </c>
      <c r="B1800" s="2">
        <v>45592</v>
      </c>
      <c r="C1800" t="s">
        <v>1063</v>
      </c>
      <c r="D1800" t="s">
        <v>1607</v>
      </c>
      <c r="E1800" t="s">
        <v>1749</v>
      </c>
      <c r="F1800">
        <v>4</v>
      </c>
      <c r="G1800">
        <v>247.55</v>
      </c>
      <c r="H1800">
        <v>0.05</v>
      </c>
      <c r="I1800" t="s">
        <v>1807</v>
      </c>
      <c r="J1800">
        <v>940.69</v>
      </c>
    </row>
    <row r="1801" spans="1:10" x14ac:dyDescent="0.25">
      <c r="A1801" t="s">
        <v>3608</v>
      </c>
      <c r="B1801" s="2">
        <v>45369</v>
      </c>
      <c r="C1801" t="s">
        <v>726</v>
      </c>
      <c r="D1801" t="s">
        <v>1729</v>
      </c>
      <c r="E1801" t="s">
        <v>1765</v>
      </c>
      <c r="F1801">
        <v>3</v>
      </c>
      <c r="G1801">
        <v>561.44000000000005</v>
      </c>
      <c r="H1801">
        <v>0.2</v>
      </c>
      <c r="I1801" t="s">
        <v>1812</v>
      </c>
      <c r="J1801">
        <v>1347.4559999999999</v>
      </c>
    </row>
    <row r="1802" spans="1:10" x14ac:dyDescent="0.25">
      <c r="A1802" t="s">
        <v>3609</v>
      </c>
      <c r="B1802" s="2">
        <v>45249</v>
      </c>
      <c r="C1802" t="s">
        <v>885</v>
      </c>
      <c r="D1802" t="s">
        <v>1675</v>
      </c>
      <c r="E1802" t="s">
        <v>1765</v>
      </c>
      <c r="F1802">
        <v>4</v>
      </c>
      <c r="G1802">
        <v>214.37</v>
      </c>
      <c r="H1802">
        <v>0.11</v>
      </c>
      <c r="I1802" t="s">
        <v>1812</v>
      </c>
      <c r="J1802">
        <v>763.15719999999999</v>
      </c>
    </row>
    <row r="1803" spans="1:10" x14ac:dyDescent="0.25">
      <c r="A1803" t="s">
        <v>3610</v>
      </c>
      <c r="B1803" s="2">
        <v>45741</v>
      </c>
      <c r="C1803" t="s">
        <v>1281</v>
      </c>
      <c r="D1803" t="s">
        <v>1565</v>
      </c>
      <c r="E1803" t="s">
        <v>1787</v>
      </c>
      <c r="F1803">
        <v>3</v>
      </c>
      <c r="G1803">
        <v>123.74</v>
      </c>
      <c r="H1803">
        <v>0.23</v>
      </c>
      <c r="I1803" t="s">
        <v>1809</v>
      </c>
      <c r="J1803">
        <v>285.83940000000001</v>
      </c>
    </row>
    <row r="1804" spans="1:10" x14ac:dyDescent="0.25">
      <c r="A1804" t="s">
        <v>3611</v>
      </c>
      <c r="B1804" s="2">
        <v>45427</v>
      </c>
      <c r="C1804" t="s">
        <v>63</v>
      </c>
      <c r="D1804" t="s">
        <v>1665</v>
      </c>
      <c r="E1804" t="s">
        <v>1775</v>
      </c>
      <c r="F1804">
        <v>4</v>
      </c>
      <c r="G1804">
        <v>645.71</v>
      </c>
      <c r="H1804">
        <v>0.1</v>
      </c>
      <c r="I1804" t="s">
        <v>1809</v>
      </c>
      <c r="J1804">
        <v>2324.556</v>
      </c>
    </row>
    <row r="1805" spans="1:10" x14ac:dyDescent="0.25">
      <c r="A1805" t="s">
        <v>3612</v>
      </c>
      <c r="B1805" s="2">
        <v>45736</v>
      </c>
      <c r="C1805" t="s">
        <v>134</v>
      </c>
      <c r="D1805" t="s">
        <v>1573</v>
      </c>
      <c r="E1805" t="s">
        <v>1777</v>
      </c>
      <c r="F1805">
        <v>3</v>
      </c>
      <c r="G1805">
        <v>587.12</v>
      </c>
      <c r="H1805">
        <v>0.3</v>
      </c>
      <c r="I1805" t="s">
        <v>1807</v>
      </c>
      <c r="J1805">
        <v>1232.952</v>
      </c>
    </row>
    <row r="1806" spans="1:10" x14ac:dyDescent="0.25">
      <c r="A1806" t="s">
        <v>3613</v>
      </c>
      <c r="B1806" s="2">
        <v>45941</v>
      </c>
      <c r="C1806" t="s">
        <v>767</v>
      </c>
      <c r="D1806" t="s">
        <v>1581</v>
      </c>
      <c r="E1806" t="s">
        <v>1793</v>
      </c>
      <c r="F1806">
        <v>1</v>
      </c>
      <c r="G1806">
        <v>401.18</v>
      </c>
      <c r="H1806">
        <v>0.15</v>
      </c>
      <c r="I1806" t="s">
        <v>1812</v>
      </c>
      <c r="J1806">
        <v>341.00299999999999</v>
      </c>
    </row>
    <row r="1807" spans="1:10" x14ac:dyDescent="0.25">
      <c r="A1807" t="s">
        <v>3614</v>
      </c>
      <c r="B1807" s="2">
        <v>45486</v>
      </c>
      <c r="C1807" t="s">
        <v>1132</v>
      </c>
      <c r="D1807" t="s">
        <v>1647</v>
      </c>
      <c r="E1807" t="s">
        <v>1793</v>
      </c>
      <c r="F1807">
        <v>3</v>
      </c>
      <c r="G1807">
        <v>658.33</v>
      </c>
      <c r="H1807">
        <v>0.12</v>
      </c>
      <c r="I1807" t="s">
        <v>1812</v>
      </c>
      <c r="J1807">
        <v>1737.9911999999999</v>
      </c>
    </row>
    <row r="1808" spans="1:10" x14ac:dyDescent="0.25">
      <c r="A1808" t="s">
        <v>3615</v>
      </c>
      <c r="B1808" s="2">
        <v>45474</v>
      </c>
      <c r="C1808" t="s">
        <v>651</v>
      </c>
      <c r="D1808" t="s">
        <v>1629</v>
      </c>
      <c r="E1808" t="s">
        <v>1775</v>
      </c>
      <c r="F1808">
        <v>4</v>
      </c>
      <c r="G1808">
        <v>450.3</v>
      </c>
      <c r="H1808">
        <v>0.02</v>
      </c>
      <c r="I1808" t="s">
        <v>1807</v>
      </c>
      <c r="J1808">
        <v>1765.1759999999999</v>
      </c>
    </row>
    <row r="1809" spans="1:10" x14ac:dyDescent="0.25">
      <c r="A1809" t="s">
        <v>3616</v>
      </c>
      <c r="B1809" s="2">
        <v>45757</v>
      </c>
      <c r="C1809" t="s">
        <v>485</v>
      </c>
      <c r="D1809" t="s">
        <v>1719</v>
      </c>
      <c r="E1809" t="s">
        <v>1772</v>
      </c>
      <c r="F1809">
        <v>4</v>
      </c>
      <c r="G1809">
        <v>33.630000000000003</v>
      </c>
      <c r="H1809">
        <v>0.05</v>
      </c>
      <c r="I1809" t="s">
        <v>1807</v>
      </c>
      <c r="J1809">
        <v>127.794</v>
      </c>
    </row>
    <row r="1810" spans="1:10" x14ac:dyDescent="0.25">
      <c r="A1810" t="s">
        <v>3617</v>
      </c>
      <c r="B1810" s="2">
        <v>45475</v>
      </c>
      <c r="C1810" t="s">
        <v>140</v>
      </c>
      <c r="D1810" t="s">
        <v>1563</v>
      </c>
      <c r="E1810" t="s">
        <v>1735</v>
      </c>
      <c r="F1810">
        <v>3</v>
      </c>
      <c r="G1810">
        <v>168.89</v>
      </c>
      <c r="H1810">
        <v>0.03</v>
      </c>
      <c r="I1810" t="s">
        <v>1812</v>
      </c>
      <c r="J1810">
        <v>491.46989999999988</v>
      </c>
    </row>
    <row r="1811" spans="1:10" x14ac:dyDescent="0.25">
      <c r="A1811" t="s">
        <v>3618</v>
      </c>
      <c r="B1811" s="2">
        <v>45546</v>
      </c>
      <c r="C1811" t="s">
        <v>336</v>
      </c>
      <c r="D1811" t="s">
        <v>1651</v>
      </c>
      <c r="E1811" t="s">
        <v>1775</v>
      </c>
      <c r="F1811">
        <v>1</v>
      </c>
      <c r="G1811">
        <v>141.85</v>
      </c>
      <c r="H1811">
        <v>0.06</v>
      </c>
      <c r="I1811" t="s">
        <v>1809</v>
      </c>
      <c r="J1811">
        <v>133.339</v>
      </c>
    </row>
    <row r="1812" spans="1:10" x14ac:dyDescent="0.25">
      <c r="A1812" t="s">
        <v>3619</v>
      </c>
      <c r="B1812" s="2">
        <v>45520</v>
      </c>
      <c r="C1812" t="s">
        <v>956</v>
      </c>
      <c r="D1812" t="s">
        <v>1601</v>
      </c>
      <c r="E1812" t="s">
        <v>1762</v>
      </c>
      <c r="F1812">
        <v>1</v>
      </c>
      <c r="G1812">
        <v>617.4</v>
      </c>
      <c r="H1812">
        <v>0.21</v>
      </c>
      <c r="I1812" t="s">
        <v>1807</v>
      </c>
      <c r="J1812">
        <v>487.74599999999998</v>
      </c>
    </row>
    <row r="1813" spans="1:10" x14ac:dyDescent="0.25">
      <c r="A1813" t="s">
        <v>3620</v>
      </c>
      <c r="B1813" s="2">
        <v>45534</v>
      </c>
      <c r="C1813" t="s">
        <v>491</v>
      </c>
      <c r="D1813" t="s">
        <v>1637</v>
      </c>
      <c r="E1813" t="s">
        <v>1740</v>
      </c>
      <c r="F1813">
        <v>3</v>
      </c>
      <c r="G1813">
        <v>841.47</v>
      </c>
      <c r="H1813">
        <v>0.15</v>
      </c>
      <c r="I1813" t="s">
        <v>1812</v>
      </c>
      <c r="J1813">
        <v>2145.7485000000001</v>
      </c>
    </row>
    <row r="1814" spans="1:10" x14ac:dyDescent="0.25">
      <c r="A1814" t="s">
        <v>3621</v>
      </c>
      <c r="B1814" s="2">
        <v>45334</v>
      </c>
      <c r="C1814" t="s">
        <v>218</v>
      </c>
      <c r="D1814" t="s">
        <v>1573</v>
      </c>
      <c r="E1814" t="s">
        <v>1780</v>
      </c>
      <c r="F1814">
        <v>2</v>
      </c>
      <c r="G1814">
        <v>960.41</v>
      </c>
      <c r="H1814">
        <v>0.18</v>
      </c>
      <c r="I1814" t="s">
        <v>1807</v>
      </c>
      <c r="J1814">
        <v>1575.0724</v>
      </c>
    </row>
    <row r="1815" spans="1:10" x14ac:dyDescent="0.25">
      <c r="A1815" t="s">
        <v>3622</v>
      </c>
      <c r="B1815" s="2">
        <v>45289</v>
      </c>
      <c r="C1815" t="s">
        <v>1379</v>
      </c>
      <c r="D1815" t="s">
        <v>1681</v>
      </c>
      <c r="E1815" t="s">
        <v>1793</v>
      </c>
      <c r="F1815">
        <v>3</v>
      </c>
      <c r="G1815">
        <v>717.22</v>
      </c>
      <c r="H1815">
        <v>0.24</v>
      </c>
      <c r="I1815" t="s">
        <v>1809</v>
      </c>
      <c r="J1815">
        <v>1635.2616</v>
      </c>
    </row>
    <row r="1816" spans="1:10" x14ac:dyDescent="0.25">
      <c r="A1816" t="s">
        <v>3623</v>
      </c>
      <c r="B1816" s="2">
        <v>45832</v>
      </c>
      <c r="C1816" t="s">
        <v>397</v>
      </c>
      <c r="D1816" t="s">
        <v>1555</v>
      </c>
      <c r="E1816" t="s">
        <v>1735</v>
      </c>
      <c r="F1816">
        <v>1</v>
      </c>
      <c r="G1816">
        <v>281.83</v>
      </c>
      <c r="H1816">
        <v>0.16</v>
      </c>
      <c r="I1816" t="s">
        <v>1812</v>
      </c>
      <c r="J1816">
        <v>236.7372</v>
      </c>
    </row>
    <row r="1817" spans="1:10" x14ac:dyDescent="0.25">
      <c r="A1817" t="s">
        <v>3624</v>
      </c>
      <c r="B1817" s="2">
        <v>45400</v>
      </c>
      <c r="C1817" t="s">
        <v>660</v>
      </c>
      <c r="D1817" t="s">
        <v>1649</v>
      </c>
      <c r="E1817" t="s">
        <v>1782</v>
      </c>
      <c r="F1817">
        <v>1</v>
      </c>
      <c r="G1817">
        <v>509.08</v>
      </c>
      <c r="H1817">
        <v>0.04</v>
      </c>
      <c r="I1817" t="s">
        <v>1809</v>
      </c>
      <c r="J1817">
        <v>488.71679999999998</v>
      </c>
    </row>
    <row r="1818" spans="1:10" x14ac:dyDescent="0.25">
      <c r="A1818" t="s">
        <v>3625</v>
      </c>
      <c r="B1818" s="2">
        <v>45930</v>
      </c>
      <c r="C1818" t="s">
        <v>1232</v>
      </c>
      <c r="D1818" t="s">
        <v>1723</v>
      </c>
      <c r="E1818" t="s">
        <v>1744</v>
      </c>
      <c r="F1818">
        <v>4</v>
      </c>
      <c r="G1818">
        <v>827.09</v>
      </c>
      <c r="H1818">
        <v>0.3</v>
      </c>
      <c r="I1818" t="s">
        <v>1807</v>
      </c>
      <c r="J1818">
        <v>2315.8519999999999</v>
      </c>
    </row>
    <row r="1819" spans="1:10" x14ac:dyDescent="0.25">
      <c r="A1819" t="s">
        <v>3626</v>
      </c>
      <c r="B1819" s="2">
        <v>45935</v>
      </c>
      <c r="C1819" t="s">
        <v>678</v>
      </c>
      <c r="D1819" t="s">
        <v>1589</v>
      </c>
      <c r="E1819" t="s">
        <v>1752</v>
      </c>
      <c r="F1819">
        <v>2</v>
      </c>
      <c r="G1819">
        <v>823.36</v>
      </c>
      <c r="H1819">
        <v>0.23</v>
      </c>
      <c r="I1819" t="s">
        <v>1807</v>
      </c>
      <c r="J1819">
        <v>1267.9744000000001</v>
      </c>
    </row>
    <row r="1820" spans="1:10" x14ac:dyDescent="0.25">
      <c r="A1820" t="s">
        <v>3627</v>
      </c>
      <c r="B1820" s="2">
        <v>45814</v>
      </c>
      <c r="C1820" t="s">
        <v>462</v>
      </c>
      <c r="D1820" t="s">
        <v>1583</v>
      </c>
      <c r="E1820" t="s">
        <v>1756</v>
      </c>
      <c r="F1820">
        <v>4</v>
      </c>
      <c r="G1820">
        <v>282.18</v>
      </c>
      <c r="H1820">
        <v>0.13</v>
      </c>
      <c r="I1820" t="s">
        <v>1812</v>
      </c>
      <c r="J1820">
        <v>981.9864</v>
      </c>
    </row>
    <row r="1821" spans="1:10" x14ac:dyDescent="0.25">
      <c r="A1821" t="s">
        <v>3628</v>
      </c>
      <c r="B1821" s="2">
        <v>45323</v>
      </c>
      <c r="C1821" t="s">
        <v>565</v>
      </c>
      <c r="D1821" t="s">
        <v>1573</v>
      </c>
      <c r="E1821" t="s">
        <v>1740</v>
      </c>
      <c r="F1821">
        <v>1</v>
      </c>
      <c r="G1821">
        <v>486.39</v>
      </c>
      <c r="H1821">
        <v>0.09</v>
      </c>
      <c r="I1821" t="s">
        <v>1812</v>
      </c>
      <c r="J1821">
        <v>442.61489999999998</v>
      </c>
    </row>
    <row r="1822" spans="1:10" x14ac:dyDescent="0.25">
      <c r="A1822" t="s">
        <v>3629</v>
      </c>
      <c r="B1822" s="2">
        <v>45312</v>
      </c>
      <c r="C1822" t="s">
        <v>171</v>
      </c>
      <c r="D1822" t="s">
        <v>1567</v>
      </c>
      <c r="E1822" t="s">
        <v>1749</v>
      </c>
      <c r="F1822">
        <v>2</v>
      </c>
      <c r="G1822">
        <v>603.62</v>
      </c>
      <c r="H1822">
        <v>0.18</v>
      </c>
      <c r="I1822" t="s">
        <v>1812</v>
      </c>
      <c r="J1822">
        <v>989.93680000000006</v>
      </c>
    </row>
    <row r="1823" spans="1:10" x14ac:dyDescent="0.25">
      <c r="A1823" t="s">
        <v>3630</v>
      </c>
      <c r="B1823" s="2">
        <v>45554</v>
      </c>
      <c r="C1823" t="s">
        <v>491</v>
      </c>
      <c r="D1823" t="s">
        <v>1605</v>
      </c>
      <c r="E1823" t="s">
        <v>1765</v>
      </c>
      <c r="F1823">
        <v>3</v>
      </c>
      <c r="G1823">
        <v>204.17</v>
      </c>
      <c r="H1823">
        <v>0.1</v>
      </c>
      <c r="I1823" t="s">
        <v>1809</v>
      </c>
      <c r="J1823">
        <v>551.25900000000001</v>
      </c>
    </row>
    <row r="1824" spans="1:10" x14ac:dyDescent="0.25">
      <c r="A1824" t="s">
        <v>3631</v>
      </c>
      <c r="B1824" s="2">
        <v>45310</v>
      </c>
      <c r="C1824" t="s">
        <v>462</v>
      </c>
      <c r="D1824" t="s">
        <v>1545</v>
      </c>
      <c r="E1824" t="s">
        <v>1784</v>
      </c>
      <c r="F1824">
        <v>1</v>
      </c>
      <c r="G1824">
        <v>43.58</v>
      </c>
      <c r="H1824">
        <v>0.01</v>
      </c>
      <c r="I1824" t="s">
        <v>1812</v>
      </c>
      <c r="J1824">
        <v>43.144199999999998</v>
      </c>
    </row>
    <row r="1825" spans="1:10" x14ac:dyDescent="0.25">
      <c r="A1825" t="s">
        <v>3632</v>
      </c>
      <c r="B1825" s="2">
        <v>45594</v>
      </c>
      <c r="C1825" t="s">
        <v>1033</v>
      </c>
      <c r="D1825" t="s">
        <v>1625</v>
      </c>
      <c r="E1825" t="s">
        <v>1744</v>
      </c>
      <c r="F1825">
        <v>3</v>
      </c>
      <c r="G1825">
        <v>469.33</v>
      </c>
      <c r="H1825">
        <v>0.14000000000000001</v>
      </c>
      <c r="I1825" t="s">
        <v>1809</v>
      </c>
      <c r="J1825">
        <v>1210.8714</v>
      </c>
    </row>
    <row r="1826" spans="1:10" x14ac:dyDescent="0.25">
      <c r="A1826" t="s">
        <v>3633</v>
      </c>
      <c r="B1826" s="2">
        <v>45840</v>
      </c>
      <c r="C1826" t="s">
        <v>675</v>
      </c>
      <c r="D1826" t="s">
        <v>1545</v>
      </c>
      <c r="E1826" t="s">
        <v>1765</v>
      </c>
      <c r="F1826">
        <v>4</v>
      </c>
      <c r="G1826">
        <v>836.23</v>
      </c>
      <c r="H1826">
        <v>0.12</v>
      </c>
      <c r="I1826" t="s">
        <v>1807</v>
      </c>
      <c r="J1826">
        <v>2943.5295999999998</v>
      </c>
    </row>
    <row r="1827" spans="1:10" x14ac:dyDescent="0.25">
      <c r="A1827" t="s">
        <v>3634</v>
      </c>
      <c r="B1827" s="2">
        <v>45549</v>
      </c>
      <c r="C1827" t="s">
        <v>583</v>
      </c>
      <c r="D1827" t="s">
        <v>1665</v>
      </c>
      <c r="E1827" t="s">
        <v>1796</v>
      </c>
      <c r="F1827">
        <v>2</v>
      </c>
      <c r="G1827">
        <v>661.53</v>
      </c>
      <c r="H1827">
        <v>0.2</v>
      </c>
      <c r="I1827" t="s">
        <v>1809</v>
      </c>
      <c r="J1827">
        <v>1058.4480000000001</v>
      </c>
    </row>
    <row r="1828" spans="1:10" x14ac:dyDescent="0.25">
      <c r="A1828" t="s">
        <v>3635</v>
      </c>
      <c r="B1828" s="2">
        <v>45903</v>
      </c>
      <c r="C1828" t="s">
        <v>406</v>
      </c>
      <c r="D1828" t="s">
        <v>1643</v>
      </c>
      <c r="E1828" t="s">
        <v>1787</v>
      </c>
      <c r="F1828">
        <v>3</v>
      </c>
      <c r="G1828">
        <v>753.47</v>
      </c>
      <c r="H1828">
        <v>0.25</v>
      </c>
      <c r="I1828" t="s">
        <v>1809</v>
      </c>
      <c r="J1828">
        <v>1695.3074999999999</v>
      </c>
    </row>
    <row r="1829" spans="1:10" x14ac:dyDescent="0.25">
      <c r="A1829" t="s">
        <v>3636</v>
      </c>
      <c r="B1829" s="2">
        <v>45673</v>
      </c>
      <c r="C1829" t="s">
        <v>518</v>
      </c>
      <c r="D1829" t="s">
        <v>1659</v>
      </c>
      <c r="E1829" t="s">
        <v>1735</v>
      </c>
      <c r="F1829">
        <v>3</v>
      </c>
      <c r="G1829">
        <v>713.95</v>
      </c>
      <c r="H1829">
        <v>0</v>
      </c>
      <c r="I1829" t="s">
        <v>1807</v>
      </c>
      <c r="J1829">
        <v>2141.85</v>
      </c>
    </row>
    <row r="1830" spans="1:10" x14ac:dyDescent="0.25">
      <c r="A1830" t="s">
        <v>3637</v>
      </c>
      <c r="B1830" s="2">
        <v>45395</v>
      </c>
      <c r="C1830" t="s">
        <v>348</v>
      </c>
      <c r="D1830" t="s">
        <v>1553</v>
      </c>
      <c r="E1830" t="s">
        <v>1756</v>
      </c>
      <c r="F1830">
        <v>3</v>
      </c>
      <c r="G1830">
        <v>596</v>
      </c>
      <c r="H1830">
        <v>0.28000000000000003</v>
      </c>
      <c r="I1830" t="s">
        <v>1812</v>
      </c>
      <c r="J1830">
        <v>1287.3599999999999</v>
      </c>
    </row>
    <row r="1831" spans="1:10" x14ac:dyDescent="0.25">
      <c r="A1831" t="s">
        <v>3638</v>
      </c>
      <c r="B1831" s="2">
        <v>45379</v>
      </c>
      <c r="C1831" t="s">
        <v>1039</v>
      </c>
      <c r="D1831" t="s">
        <v>1548</v>
      </c>
      <c r="E1831" t="s">
        <v>1769</v>
      </c>
      <c r="F1831">
        <v>2</v>
      </c>
      <c r="G1831">
        <v>169.46</v>
      </c>
      <c r="H1831">
        <v>0.03</v>
      </c>
      <c r="I1831" t="s">
        <v>1809</v>
      </c>
      <c r="J1831">
        <v>328.75240000000002</v>
      </c>
    </row>
    <row r="1832" spans="1:10" x14ac:dyDescent="0.25">
      <c r="A1832" t="s">
        <v>3639</v>
      </c>
      <c r="B1832" s="2">
        <v>45860</v>
      </c>
      <c r="C1832" t="s">
        <v>939</v>
      </c>
      <c r="D1832" t="s">
        <v>1661</v>
      </c>
      <c r="E1832" t="s">
        <v>1782</v>
      </c>
      <c r="F1832">
        <v>4</v>
      </c>
      <c r="G1832">
        <v>611.91999999999996</v>
      </c>
      <c r="H1832">
        <v>0.2</v>
      </c>
      <c r="I1832" t="s">
        <v>1809</v>
      </c>
      <c r="J1832">
        <v>1958.144</v>
      </c>
    </row>
    <row r="1833" spans="1:10" x14ac:dyDescent="0.25">
      <c r="A1833" t="s">
        <v>3640</v>
      </c>
      <c r="B1833" s="2">
        <v>45704</v>
      </c>
      <c r="C1833" t="s">
        <v>23</v>
      </c>
      <c r="D1833" t="s">
        <v>1679</v>
      </c>
      <c r="E1833" t="s">
        <v>1784</v>
      </c>
      <c r="F1833">
        <v>2</v>
      </c>
      <c r="G1833">
        <v>25.3</v>
      </c>
      <c r="H1833">
        <v>0.21</v>
      </c>
      <c r="I1833" t="s">
        <v>1807</v>
      </c>
      <c r="J1833">
        <v>39.973999999999997</v>
      </c>
    </row>
    <row r="1834" spans="1:10" x14ac:dyDescent="0.25">
      <c r="A1834" t="s">
        <v>3641</v>
      </c>
      <c r="B1834" s="2">
        <v>45327</v>
      </c>
      <c r="C1834" t="s">
        <v>1327</v>
      </c>
      <c r="D1834" t="s">
        <v>1677</v>
      </c>
      <c r="E1834" t="s">
        <v>1772</v>
      </c>
      <c r="F1834">
        <v>4</v>
      </c>
      <c r="G1834">
        <v>166.93</v>
      </c>
      <c r="H1834">
        <v>0.02</v>
      </c>
      <c r="I1834" t="s">
        <v>1809</v>
      </c>
      <c r="J1834">
        <v>654.36559999999997</v>
      </c>
    </row>
    <row r="1835" spans="1:10" x14ac:dyDescent="0.25">
      <c r="A1835" t="s">
        <v>3642</v>
      </c>
      <c r="B1835" s="2">
        <v>45721</v>
      </c>
      <c r="C1835" t="s">
        <v>882</v>
      </c>
      <c r="D1835" t="s">
        <v>1651</v>
      </c>
      <c r="E1835" t="s">
        <v>1775</v>
      </c>
      <c r="F1835">
        <v>4</v>
      </c>
      <c r="G1835">
        <v>861.55</v>
      </c>
      <c r="H1835">
        <v>0.12</v>
      </c>
      <c r="I1835" t="s">
        <v>1807</v>
      </c>
      <c r="J1835">
        <v>3032.6559999999999</v>
      </c>
    </row>
    <row r="1836" spans="1:10" x14ac:dyDescent="0.25">
      <c r="A1836" t="s">
        <v>3643</v>
      </c>
      <c r="B1836" s="2">
        <v>45842</v>
      </c>
      <c r="C1836" t="s">
        <v>1115</v>
      </c>
      <c r="D1836" t="s">
        <v>1617</v>
      </c>
      <c r="E1836" t="s">
        <v>1756</v>
      </c>
      <c r="F1836">
        <v>3</v>
      </c>
      <c r="G1836">
        <v>56.17</v>
      </c>
      <c r="H1836">
        <v>0.01</v>
      </c>
      <c r="I1836" t="s">
        <v>1812</v>
      </c>
      <c r="J1836">
        <v>166.82490000000001</v>
      </c>
    </row>
    <row r="1837" spans="1:10" x14ac:dyDescent="0.25">
      <c r="A1837" t="s">
        <v>3644</v>
      </c>
      <c r="B1837" s="2">
        <v>45862</v>
      </c>
      <c r="C1837" t="s">
        <v>842</v>
      </c>
      <c r="D1837" t="s">
        <v>1561</v>
      </c>
      <c r="E1837" t="s">
        <v>1796</v>
      </c>
      <c r="F1837">
        <v>1</v>
      </c>
      <c r="G1837">
        <v>582.29</v>
      </c>
      <c r="H1837">
        <v>0.2</v>
      </c>
      <c r="I1837" t="s">
        <v>1807</v>
      </c>
      <c r="J1837">
        <v>465.83199999999999</v>
      </c>
    </row>
    <row r="1838" spans="1:10" x14ac:dyDescent="0.25">
      <c r="A1838" t="s">
        <v>3645</v>
      </c>
      <c r="B1838" s="2">
        <v>45681</v>
      </c>
      <c r="C1838" t="s">
        <v>826</v>
      </c>
      <c r="D1838" t="s">
        <v>1697</v>
      </c>
      <c r="E1838" t="s">
        <v>1735</v>
      </c>
      <c r="F1838">
        <v>3</v>
      </c>
      <c r="G1838">
        <v>63.96</v>
      </c>
      <c r="H1838">
        <v>0.02</v>
      </c>
      <c r="I1838" t="s">
        <v>1807</v>
      </c>
      <c r="J1838">
        <v>188.04239999999999</v>
      </c>
    </row>
    <row r="1839" spans="1:10" x14ac:dyDescent="0.25">
      <c r="A1839" t="s">
        <v>3646</v>
      </c>
      <c r="B1839" s="2">
        <v>45392</v>
      </c>
      <c r="C1839" t="s">
        <v>238</v>
      </c>
      <c r="D1839" t="s">
        <v>1548</v>
      </c>
      <c r="E1839" t="s">
        <v>1777</v>
      </c>
      <c r="F1839">
        <v>1</v>
      </c>
      <c r="G1839">
        <v>829.83</v>
      </c>
      <c r="H1839">
        <v>0.26</v>
      </c>
      <c r="I1839" t="s">
        <v>1812</v>
      </c>
      <c r="J1839">
        <v>614.07420000000002</v>
      </c>
    </row>
    <row r="1840" spans="1:10" x14ac:dyDescent="0.25">
      <c r="A1840" t="s">
        <v>3647</v>
      </c>
      <c r="B1840" s="2">
        <v>45586</v>
      </c>
      <c r="C1840" t="s">
        <v>1144</v>
      </c>
      <c r="D1840" t="s">
        <v>1599</v>
      </c>
      <c r="E1840" t="s">
        <v>1787</v>
      </c>
      <c r="F1840">
        <v>2</v>
      </c>
      <c r="G1840">
        <v>858.15</v>
      </c>
      <c r="H1840">
        <v>0.03</v>
      </c>
      <c r="I1840" t="s">
        <v>1807</v>
      </c>
      <c r="J1840">
        <v>1664.8109999999999</v>
      </c>
    </row>
    <row r="1841" spans="1:10" x14ac:dyDescent="0.25">
      <c r="A1841" t="s">
        <v>3648</v>
      </c>
      <c r="B1841" s="2">
        <v>45340</v>
      </c>
      <c r="C1841" t="s">
        <v>1112</v>
      </c>
      <c r="D1841" t="s">
        <v>1677</v>
      </c>
      <c r="E1841" t="s">
        <v>1780</v>
      </c>
      <c r="F1841">
        <v>3</v>
      </c>
      <c r="G1841">
        <v>717.32</v>
      </c>
      <c r="H1841">
        <v>0.23</v>
      </c>
      <c r="I1841" t="s">
        <v>1812</v>
      </c>
      <c r="J1841">
        <v>1657.0092</v>
      </c>
    </row>
    <row r="1842" spans="1:10" x14ac:dyDescent="0.25">
      <c r="A1842" t="s">
        <v>3649</v>
      </c>
      <c r="B1842" s="2">
        <v>45853</v>
      </c>
      <c r="C1842" t="s">
        <v>1312</v>
      </c>
      <c r="D1842" t="s">
        <v>1697</v>
      </c>
      <c r="E1842" t="s">
        <v>1777</v>
      </c>
      <c r="F1842">
        <v>1</v>
      </c>
      <c r="G1842">
        <v>163.19999999999999</v>
      </c>
      <c r="H1842">
        <v>0.22</v>
      </c>
      <c r="I1842" t="s">
        <v>1809</v>
      </c>
      <c r="J1842">
        <v>127.29600000000001</v>
      </c>
    </row>
    <row r="1843" spans="1:10" x14ac:dyDescent="0.25">
      <c r="A1843" t="s">
        <v>3650</v>
      </c>
      <c r="B1843" s="2">
        <v>45489</v>
      </c>
      <c r="C1843" t="s">
        <v>430</v>
      </c>
      <c r="D1843" t="s">
        <v>1693</v>
      </c>
      <c r="E1843" t="s">
        <v>1777</v>
      </c>
      <c r="F1843">
        <v>2</v>
      </c>
      <c r="G1843">
        <v>966.71</v>
      </c>
      <c r="H1843">
        <v>0.11</v>
      </c>
      <c r="I1843" t="s">
        <v>1807</v>
      </c>
      <c r="J1843">
        <v>1720.7438</v>
      </c>
    </row>
    <row r="1844" spans="1:10" x14ac:dyDescent="0.25">
      <c r="A1844" t="s">
        <v>3651</v>
      </c>
      <c r="B1844" s="2">
        <v>45761</v>
      </c>
      <c r="C1844" t="s">
        <v>1080</v>
      </c>
      <c r="D1844" t="s">
        <v>1601</v>
      </c>
      <c r="E1844" t="s">
        <v>1780</v>
      </c>
      <c r="F1844">
        <v>2</v>
      </c>
      <c r="G1844">
        <v>873.94</v>
      </c>
      <c r="H1844">
        <v>0.14000000000000001</v>
      </c>
      <c r="I1844" t="s">
        <v>1812</v>
      </c>
      <c r="J1844">
        <v>1503.1768</v>
      </c>
    </row>
    <row r="1845" spans="1:10" x14ac:dyDescent="0.25">
      <c r="A1845" t="s">
        <v>3652</v>
      </c>
      <c r="B1845" s="2">
        <v>45379</v>
      </c>
      <c r="C1845" t="s">
        <v>497</v>
      </c>
      <c r="D1845" t="s">
        <v>1526</v>
      </c>
      <c r="E1845" t="s">
        <v>1749</v>
      </c>
      <c r="F1845">
        <v>1</v>
      </c>
      <c r="G1845">
        <v>140.24</v>
      </c>
      <c r="H1845">
        <v>0.27</v>
      </c>
      <c r="I1845" t="s">
        <v>1807</v>
      </c>
      <c r="J1845">
        <v>102.37520000000001</v>
      </c>
    </row>
    <row r="1846" spans="1:10" x14ac:dyDescent="0.25">
      <c r="A1846" t="s">
        <v>3653</v>
      </c>
      <c r="B1846" s="2">
        <v>45716</v>
      </c>
      <c r="C1846" t="s">
        <v>651</v>
      </c>
      <c r="D1846" t="s">
        <v>1617</v>
      </c>
      <c r="E1846" t="s">
        <v>1756</v>
      </c>
      <c r="F1846">
        <v>2</v>
      </c>
      <c r="G1846">
        <v>549.91999999999996</v>
      </c>
      <c r="H1846">
        <v>0.28000000000000003</v>
      </c>
      <c r="I1846" t="s">
        <v>1807</v>
      </c>
      <c r="J1846">
        <v>791.88479999999993</v>
      </c>
    </row>
    <row r="1847" spans="1:10" x14ac:dyDescent="0.25">
      <c r="A1847" t="s">
        <v>3654</v>
      </c>
      <c r="B1847" s="2">
        <v>45364</v>
      </c>
      <c r="C1847" t="s">
        <v>385</v>
      </c>
      <c r="D1847" t="s">
        <v>1565</v>
      </c>
      <c r="E1847" t="s">
        <v>1756</v>
      </c>
      <c r="F1847">
        <v>4</v>
      </c>
      <c r="G1847">
        <v>715.88</v>
      </c>
      <c r="H1847">
        <v>0.19</v>
      </c>
      <c r="I1847" t="s">
        <v>1809</v>
      </c>
      <c r="J1847">
        <v>2319.4512</v>
      </c>
    </row>
    <row r="1848" spans="1:10" x14ac:dyDescent="0.25">
      <c r="A1848" t="s">
        <v>3655</v>
      </c>
      <c r="B1848" s="2">
        <v>45752</v>
      </c>
      <c r="C1848" t="s">
        <v>1147</v>
      </c>
      <c r="D1848" t="s">
        <v>1532</v>
      </c>
      <c r="E1848" t="s">
        <v>1765</v>
      </c>
      <c r="F1848">
        <v>3</v>
      </c>
      <c r="G1848">
        <v>591.9</v>
      </c>
      <c r="H1848">
        <v>0.27</v>
      </c>
      <c r="I1848" t="s">
        <v>1807</v>
      </c>
      <c r="J1848">
        <v>1296.261</v>
      </c>
    </row>
    <row r="1849" spans="1:10" x14ac:dyDescent="0.25">
      <c r="A1849" t="s">
        <v>3656</v>
      </c>
      <c r="B1849" s="2">
        <v>45883</v>
      </c>
      <c r="C1849" t="s">
        <v>1159</v>
      </c>
      <c r="D1849" t="s">
        <v>1575</v>
      </c>
      <c r="E1849" t="s">
        <v>1772</v>
      </c>
      <c r="F1849">
        <v>2</v>
      </c>
      <c r="G1849">
        <v>523.14</v>
      </c>
      <c r="H1849">
        <v>0.13</v>
      </c>
      <c r="I1849" t="s">
        <v>1809</v>
      </c>
      <c r="J1849">
        <v>910.2636</v>
      </c>
    </row>
    <row r="1850" spans="1:10" x14ac:dyDescent="0.25">
      <c r="A1850" t="s">
        <v>3657</v>
      </c>
      <c r="B1850" s="2">
        <v>45477</v>
      </c>
      <c r="C1850" t="s">
        <v>724</v>
      </c>
      <c r="D1850" t="s">
        <v>1669</v>
      </c>
      <c r="E1850" t="s">
        <v>1782</v>
      </c>
      <c r="F1850">
        <v>2</v>
      </c>
      <c r="G1850">
        <v>478.62</v>
      </c>
      <c r="H1850">
        <v>0.17</v>
      </c>
      <c r="I1850" t="s">
        <v>1812</v>
      </c>
      <c r="J1850">
        <v>794.50919999999996</v>
      </c>
    </row>
    <row r="1851" spans="1:10" x14ac:dyDescent="0.25">
      <c r="A1851" t="s">
        <v>3658</v>
      </c>
      <c r="B1851" s="2">
        <v>45556</v>
      </c>
      <c r="C1851" t="s">
        <v>936</v>
      </c>
      <c r="D1851" t="s">
        <v>1695</v>
      </c>
      <c r="E1851" t="s">
        <v>1740</v>
      </c>
      <c r="F1851">
        <v>4</v>
      </c>
      <c r="G1851">
        <v>740.5</v>
      </c>
      <c r="H1851">
        <v>0.17</v>
      </c>
      <c r="I1851" t="s">
        <v>1809</v>
      </c>
      <c r="J1851">
        <v>2458.46</v>
      </c>
    </row>
    <row r="1852" spans="1:10" x14ac:dyDescent="0.25">
      <c r="A1852" t="s">
        <v>3659</v>
      </c>
      <c r="B1852" s="2">
        <v>45465</v>
      </c>
      <c r="C1852" t="s">
        <v>388</v>
      </c>
      <c r="D1852" t="s">
        <v>1623</v>
      </c>
      <c r="E1852" t="s">
        <v>1744</v>
      </c>
      <c r="F1852">
        <v>1</v>
      </c>
      <c r="G1852">
        <v>780.24</v>
      </c>
      <c r="H1852">
        <v>0.04</v>
      </c>
      <c r="I1852" t="s">
        <v>1812</v>
      </c>
      <c r="J1852">
        <v>749.03039999999999</v>
      </c>
    </row>
    <row r="1853" spans="1:10" x14ac:dyDescent="0.25">
      <c r="A1853" t="s">
        <v>3660</v>
      </c>
      <c r="B1853" s="2">
        <v>45552</v>
      </c>
      <c r="C1853" t="s">
        <v>373</v>
      </c>
      <c r="D1853" t="s">
        <v>1671</v>
      </c>
      <c r="E1853" t="s">
        <v>1787</v>
      </c>
      <c r="F1853">
        <v>4</v>
      </c>
      <c r="G1853">
        <v>579.24</v>
      </c>
      <c r="H1853">
        <v>0.04</v>
      </c>
      <c r="I1853" t="s">
        <v>1812</v>
      </c>
      <c r="J1853">
        <v>2224.2815999999998</v>
      </c>
    </row>
    <row r="1854" spans="1:10" x14ac:dyDescent="0.25">
      <c r="A1854" t="s">
        <v>3661</v>
      </c>
      <c r="B1854" s="2">
        <v>45635</v>
      </c>
      <c r="C1854" t="s">
        <v>1147</v>
      </c>
      <c r="D1854" t="s">
        <v>1529</v>
      </c>
      <c r="E1854" t="s">
        <v>1744</v>
      </c>
      <c r="F1854">
        <v>3</v>
      </c>
      <c r="G1854">
        <v>268.95</v>
      </c>
      <c r="H1854">
        <v>0.04</v>
      </c>
      <c r="I1854" t="s">
        <v>1809</v>
      </c>
      <c r="J1854">
        <v>774.57599999999991</v>
      </c>
    </row>
    <row r="1855" spans="1:10" x14ac:dyDescent="0.25">
      <c r="A1855" t="s">
        <v>3662</v>
      </c>
      <c r="B1855" s="2">
        <v>45740</v>
      </c>
      <c r="C1855" t="s">
        <v>953</v>
      </c>
      <c r="D1855" t="s">
        <v>1538</v>
      </c>
      <c r="E1855" t="s">
        <v>1752</v>
      </c>
      <c r="F1855">
        <v>1</v>
      </c>
      <c r="G1855">
        <v>47.47</v>
      </c>
      <c r="H1855">
        <v>0.28000000000000003</v>
      </c>
      <c r="I1855" t="s">
        <v>1807</v>
      </c>
      <c r="J1855">
        <v>34.178400000000003</v>
      </c>
    </row>
    <row r="1856" spans="1:10" x14ac:dyDescent="0.25">
      <c r="A1856" t="s">
        <v>3663</v>
      </c>
      <c r="B1856" s="2">
        <v>45796</v>
      </c>
      <c r="C1856" t="s">
        <v>814</v>
      </c>
      <c r="D1856" t="s">
        <v>1597</v>
      </c>
      <c r="E1856" t="s">
        <v>1790</v>
      </c>
      <c r="F1856">
        <v>3</v>
      </c>
      <c r="G1856">
        <v>858.81</v>
      </c>
      <c r="H1856">
        <v>7.0000000000000007E-2</v>
      </c>
      <c r="I1856" t="s">
        <v>1807</v>
      </c>
      <c r="J1856">
        <v>2396.0799000000002</v>
      </c>
    </row>
    <row r="1857" spans="1:10" x14ac:dyDescent="0.25">
      <c r="A1857" t="s">
        <v>3664</v>
      </c>
      <c r="B1857" s="2">
        <v>45710</v>
      </c>
      <c r="C1857" t="s">
        <v>968</v>
      </c>
      <c r="D1857" t="s">
        <v>1569</v>
      </c>
      <c r="E1857" t="s">
        <v>1772</v>
      </c>
      <c r="F1857">
        <v>3</v>
      </c>
      <c r="G1857">
        <v>569.98</v>
      </c>
      <c r="H1857">
        <v>0.05</v>
      </c>
      <c r="I1857" t="s">
        <v>1807</v>
      </c>
      <c r="J1857">
        <v>1624.443</v>
      </c>
    </row>
    <row r="1858" spans="1:10" x14ac:dyDescent="0.25">
      <c r="A1858" t="s">
        <v>3665</v>
      </c>
      <c r="B1858" s="2">
        <v>45596</v>
      </c>
      <c r="C1858" t="s">
        <v>1018</v>
      </c>
      <c r="D1858" t="s">
        <v>1679</v>
      </c>
      <c r="E1858" t="s">
        <v>1777</v>
      </c>
      <c r="F1858">
        <v>3</v>
      </c>
      <c r="G1858">
        <v>306.52</v>
      </c>
      <c r="H1858">
        <v>0.01</v>
      </c>
      <c r="I1858" t="s">
        <v>1812</v>
      </c>
      <c r="J1858">
        <v>910.36439999999993</v>
      </c>
    </row>
    <row r="1859" spans="1:10" x14ac:dyDescent="0.25">
      <c r="A1859" t="s">
        <v>3666</v>
      </c>
      <c r="B1859" s="2">
        <v>45354</v>
      </c>
      <c r="C1859" t="s">
        <v>235</v>
      </c>
      <c r="D1859" t="s">
        <v>1643</v>
      </c>
      <c r="E1859" t="s">
        <v>1780</v>
      </c>
      <c r="F1859">
        <v>3</v>
      </c>
      <c r="G1859">
        <v>184.67</v>
      </c>
      <c r="H1859">
        <v>0.03</v>
      </c>
      <c r="I1859" t="s">
        <v>1812</v>
      </c>
      <c r="J1859">
        <v>537.38969999999995</v>
      </c>
    </row>
    <row r="1860" spans="1:10" x14ac:dyDescent="0.25">
      <c r="A1860" t="s">
        <v>3667</v>
      </c>
      <c r="B1860" s="2">
        <v>45428</v>
      </c>
      <c r="C1860" t="s">
        <v>1467</v>
      </c>
      <c r="D1860" t="s">
        <v>1583</v>
      </c>
      <c r="E1860" t="s">
        <v>1756</v>
      </c>
      <c r="F1860">
        <v>4</v>
      </c>
      <c r="G1860">
        <v>189.56</v>
      </c>
      <c r="H1860">
        <v>0</v>
      </c>
      <c r="I1860" t="s">
        <v>1812</v>
      </c>
      <c r="J1860">
        <v>758.24</v>
      </c>
    </row>
    <row r="1861" spans="1:10" x14ac:dyDescent="0.25">
      <c r="A1861" t="s">
        <v>3668</v>
      </c>
      <c r="B1861" s="2">
        <v>45511</v>
      </c>
      <c r="C1861" t="s">
        <v>672</v>
      </c>
      <c r="D1861" t="s">
        <v>1681</v>
      </c>
      <c r="E1861" t="s">
        <v>1756</v>
      </c>
      <c r="F1861">
        <v>1</v>
      </c>
      <c r="G1861">
        <v>805.24</v>
      </c>
      <c r="H1861">
        <v>0.04</v>
      </c>
      <c r="I1861" t="s">
        <v>1809</v>
      </c>
      <c r="J1861">
        <v>773.03039999999999</v>
      </c>
    </row>
    <row r="1862" spans="1:10" x14ac:dyDescent="0.25">
      <c r="A1862" t="s">
        <v>3669</v>
      </c>
      <c r="B1862" s="2">
        <v>45549</v>
      </c>
      <c r="C1862" t="s">
        <v>613</v>
      </c>
      <c r="D1862" t="s">
        <v>1639</v>
      </c>
      <c r="E1862" t="s">
        <v>1790</v>
      </c>
      <c r="F1862">
        <v>3</v>
      </c>
      <c r="G1862">
        <v>683.74</v>
      </c>
      <c r="H1862">
        <v>0.24</v>
      </c>
      <c r="I1862" t="s">
        <v>1807</v>
      </c>
      <c r="J1862">
        <v>1558.9272000000001</v>
      </c>
    </row>
    <row r="1863" spans="1:10" x14ac:dyDescent="0.25">
      <c r="A1863" t="s">
        <v>3670</v>
      </c>
      <c r="B1863" s="2">
        <v>45573</v>
      </c>
      <c r="C1863" t="s">
        <v>678</v>
      </c>
      <c r="D1863" t="s">
        <v>1643</v>
      </c>
      <c r="E1863" t="s">
        <v>1793</v>
      </c>
      <c r="F1863">
        <v>3</v>
      </c>
      <c r="G1863">
        <v>439.21</v>
      </c>
      <c r="H1863">
        <v>0.28000000000000003</v>
      </c>
      <c r="I1863" t="s">
        <v>1812</v>
      </c>
      <c r="J1863">
        <v>948.69359999999983</v>
      </c>
    </row>
    <row r="1864" spans="1:10" x14ac:dyDescent="0.25">
      <c r="A1864" t="s">
        <v>3671</v>
      </c>
      <c r="B1864" s="2">
        <v>45904</v>
      </c>
      <c r="C1864" t="s">
        <v>409</v>
      </c>
      <c r="D1864" t="s">
        <v>1663</v>
      </c>
      <c r="E1864" t="s">
        <v>1759</v>
      </c>
      <c r="F1864">
        <v>1</v>
      </c>
      <c r="G1864">
        <v>126.92</v>
      </c>
      <c r="H1864">
        <v>0.24</v>
      </c>
      <c r="I1864" t="s">
        <v>1812</v>
      </c>
      <c r="J1864">
        <v>96.459199999999996</v>
      </c>
    </row>
    <row r="1865" spans="1:10" x14ac:dyDescent="0.25">
      <c r="A1865" t="s">
        <v>3672</v>
      </c>
      <c r="B1865" s="2">
        <v>45489</v>
      </c>
      <c r="C1865" t="s">
        <v>27</v>
      </c>
      <c r="D1865" t="s">
        <v>1677</v>
      </c>
      <c r="E1865" t="s">
        <v>1752</v>
      </c>
      <c r="F1865">
        <v>4</v>
      </c>
      <c r="G1865">
        <v>834.7</v>
      </c>
      <c r="H1865">
        <v>0.14000000000000001</v>
      </c>
      <c r="I1865" t="s">
        <v>1807</v>
      </c>
      <c r="J1865">
        <v>2871.3679999999999</v>
      </c>
    </row>
    <row r="1866" spans="1:10" x14ac:dyDescent="0.25">
      <c r="A1866" t="s">
        <v>3673</v>
      </c>
      <c r="B1866" s="2">
        <v>45909</v>
      </c>
      <c r="C1866" t="s">
        <v>1060</v>
      </c>
      <c r="D1866" t="s">
        <v>1615</v>
      </c>
      <c r="E1866" t="s">
        <v>1775</v>
      </c>
      <c r="F1866">
        <v>2</v>
      </c>
      <c r="G1866">
        <v>271.88</v>
      </c>
      <c r="H1866">
        <v>0.11</v>
      </c>
      <c r="I1866" t="s">
        <v>1812</v>
      </c>
      <c r="J1866">
        <v>483.94639999999998</v>
      </c>
    </row>
    <row r="1867" spans="1:10" x14ac:dyDescent="0.25">
      <c r="A1867" t="s">
        <v>3674</v>
      </c>
      <c r="B1867" s="2">
        <v>45720</v>
      </c>
      <c r="C1867" t="s">
        <v>1461</v>
      </c>
      <c r="D1867" t="s">
        <v>1553</v>
      </c>
      <c r="E1867" t="s">
        <v>1740</v>
      </c>
      <c r="F1867">
        <v>4</v>
      </c>
      <c r="G1867">
        <v>972.14</v>
      </c>
      <c r="H1867">
        <v>0.25</v>
      </c>
      <c r="I1867" t="s">
        <v>1807</v>
      </c>
      <c r="J1867">
        <v>2916.42</v>
      </c>
    </row>
    <row r="1868" spans="1:10" x14ac:dyDescent="0.25">
      <c r="A1868" t="s">
        <v>3675</v>
      </c>
      <c r="B1868" s="2">
        <v>45831</v>
      </c>
      <c r="C1868" t="s">
        <v>330</v>
      </c>
      <c r="D1868" t="s">
        <v>1617</v>
      </c>
      <c r="E1868" t="s">
        <v>1752</v>
      </c>
      <c r="F1868">
        <v>3</v>
      </c>
      <c r="G1868">
        <v>523.66</v>
      </c>
      <c r="H1868">
        <v>0.27</v>
      </c>
      <c r="I1868" t="s">
        <v>1809</v>
      </c>
      <c r="J1868">
        <v>1146.8154</v>
      </c>
    </row>
    <row r="1869" spans="1:10" x14ac:dyDescent="0.25">
      <c r="A1869" t="s">
        <v>3676</v>
      </c>
      <c r="B1869" s="2">
        <v>45602</v>
      </c>
      <c r="C1869" t="s">
        <v>494</v>
      </c>
      <c r="D1869" t="s">
        <v>1659</v>
      </c>
      <c r="E1869" t="s">
        <v>1744</v>
      </c>
      <c r="F1869">
        <v>4</v>
      </c>
      <c r="G1869">
        <v>838.99</v>
      </c>
      <c r="H1869">
        <v>0.16</v>
      </c>
      <c r="I1869" t="s">
        <v>1807</v>
      </c>
      <c r="J1869">
        <v>2819.0064000000002</v>
      </c>
    </row>
    <row r="1870" spans="1:10" x14ac:dyDescent="0.25">
      <c r="A1870" t="s">
        <v>3677</v>
      </c>
      <c r="B1870" s="2">
        <v>45722</v>
      </c>
      <c r="C1870" t="s">
        <v>456</v>
      </c>
      <c r="D1870" t="s">
        <v>1553</v>
      </c>
      <c r="E1870" t="s">
        <v>1790</v>
      </c>
      <c r="F1870">
        <v>4</v>
      </c>
      <c r="G1870">
        <v>838.7</v>
      </c>
      <c r="H1870">
        <v>0.21</v>
      </c>
      <c r="I1870" t="s">
        <v>1812</v>
      </c>
      <c r="J1870">
        <v>2650.2919999999999</v>
      </c>
    </row>
    <row r="1871" spans="1:10" x14ac:dyDescent="0.25">
      <c r="A1871" t="s">
        <v>3678</v>
      </c>
      <c r="B1871" s="2">
        <v>45794</v>
      </c>
      <c r="C1871" t="s">
        <v>1290</v>
      </c>
      <c r="D1871" t="s">
        <v>1679</v>
      </c>
      <c r="E1871" t="s">
        <v>1765</v>
      </c>
      <c r="F1871">
        <v>3</v>
      </c>
      <c r="G1871">
        <v>943.24</v>
      </c>
      <c r="H1871">
        <v>0.21</v>
      </c>
      <c r="I1871" t="s">
        <v>1807</v>
      </c>
      <c r="J1871">
        <v>2235.4787999999999</v>
      </c>
    </row>
    <row r="1872" spans="1:10" x14ac:dyDescent="0.25">
      <c r="A1872" t="s">
        <v>3679</v>
      </c>
      <c r="B1872" s="2">
        <v>45659</v>
      </c>
      <c r="C1872" t="s">
        <v>936</v>
      </c>
      <c r="D1872" t="s">
        <v>1526</v>
      </c>
      <c r="E1872" t="s">
        <v>1790</v>
      </c>
      <c r="F1872">
        <v>2</v>
      </c>
      <c r="G1872">
        <v>310.33</v>
      </c>
      <c r="H1872">
        <v>0.26</v>
      </c>
      <c r="I1872" t="s">
        <v>1807</v>
      </c>
      <c r="J1872">
        <v>459.28840000000002</v>
      </c>
    </row>
    <row r="1873" spans="1:10" x14ac:dyDescent="0.25">
      <c r="A1873" t="s">
        <v>3680</v>
      </c>
      <c r="B1873" s="2">
        <v>45501</v>
      </c>
      <c r="C1873" t="s">
        <v>1075</v>
      </c>
      <c r="D1873" t="s">
        <v>1621</v>
      </c>
      <c r="E1873" t="s">
        <v>1735</v>
      </c>
      <c r="F1873">
        <v>3</v>
      </c>
      <c r="G1873">
        <v>201.05</v>
      </c>
      <c r="H1873">
        <v>0.23</v>
      </c>
      <c r="I1873" t="s">
        <v>1809</v>
      </c>
      <c r="J1873">
        <v>464.42550000000011</v>
      </c>
    </row>
    <row r="1874" spans="1:10" x14ac:dyDescent="0.25">
      <c r="A1874" t="s">
        <v>3681</v>
      </c>
      <c r="B1874" s="2">
        <v>45408</v>
      </c>
      <c r="C1874" t="s">
        <v>800</v>
      </c>
      <c r="D1874" t="s">
        <v>1647</v>
      </c>
      <c r="E1874" t="s">
        <v>1790</v>
      </c>
      <c r="F1874">
        <v>1</v>
      </c>
      <c r="G1874">
        <v>803.37</v>
      </c>
      <c r="H1874">
        <v>0.3</v>
      </c>
      <c r="I1874" t="s">
        <v>1809</v>
      </c>
      <c r="J1874">
        <v>562.35899999999992</v>
      </c>
    </row>
    <row r="1875" spans="1:10" x14ac:dyDescent="0.25">
      <c r="A1875" t="s">
        <v>3682</v>
      </c>
      <c r="B1875" s="2">
        <v>45886</v>
      </c>
      <c r="C1875" t="s">
        <v>143</v>
      </c>
      <c r="D1875" t="s">
        <v>1653</v>
      </c>
      <c r="E1875" t="s">
        <v>1784</v>
      </c>
      <c r="F1875">
        <v>3</v>
      </c>
      <c r="G1875">
        <v>259.98</v>
      </c>
      <c r="H1875">
        <v>7.0000000000000007E-2</v>
      </c>
      <c r="I1875" t="s">
        <v>1812</v>
      </c>
      <c r="J1875">
        <v>725.3442</v>
      </c>
    </row>
    <row r="1876" spans="1:10" x14ac:dyDescent="0.25">
      <c r="A1876" t="s">
        <v>3683</v>
      </c>
      <c r="B1876" s="2">
        <v>45426</v>
      </c>
      <c r="C1876" t="s">
        <v>423</v>
      </c>
      <c r="D1876" t="s">
        <v>1532</v>
      </c>
      <c r="E1876" t="s">
        <v>1749</v>
      </c>
      <c r="F1876">
        <v>4</v>
      </c>
      <c r="G1876">
        <v>591.9</v>
      </c>
      <c r="H1876">
        <v>0.2</v>
      </c>
      <c r="I1876" t="s">
        <v>1809</v>
      </c>
      <c r="J1876">
        <v>1894.08</v>
      </c>
    </row>
    <row r="1877" spans="1:10" x14ac:dyDescent="0.25">
      <c r="A1877" t="s">
        <v>3684</v>
      </c>
      <c r="B1877" s="2">
        <v>45730</v>
      </c>
      <c r="C1877" t="s">
        <v>127</v>
      </c>
      <c r="D1877" t="s">
        <v>1651</v>
      </c>
      <c r="E1877" t="s">
        <v>1777</v>
      </c>
      <c r="F1877">
        <v>2</v>
      </c>
      <c r="G1877">
        <v>396.9</v>
      </c>
      <c r="H1877">
        <v>0.18</v>
      </c>
      <c r="I1877" t="s">
        <v>1809</v>
      </c>
      <c r="J1877">
        <v>650.91600000000005</v>
      </c>
    </row>
    <row r="1878" spans="1:10" x14ac:dyDescent="0.25">
      <c r="A1878" t="s">
        <v>3685</v>
      </c>
      <c r="B1878" s="2">
        <v>45731</v>
      </c>
      <c r="C1878" t="s">
        <v>1384</v>
      </c>
      <c r="D1878" t="s">
        <v>1727</v>
      </c>
      <c r="E1878" t="s">
        <v>1744</v>
      </c>
      <c r="F1878">
        <v>1</v>
      </c>
      <c r="G1878">
        <v>176.84</v>
      </c>
      <c r="H1878">
        <v>0.19</v>
      </c>
      <c r="I1878" t="s">
        <v>1807</v>
      </c>
      <c r="J1878">
        <v>143.24039999999999</v>
      </c>
    </row>
    <row r="1879" spans="1:10" x14ac:dyDescent="0.25">
      <c r="A1879" t="s">
        <v>3686</v>
      </c>
      <c r="B1879" s="2">
        <v>45272</v>
      </c>
      <c r="C1879" t="s">
        <v>805</v>
      </c>
      <c r="D1879" t="s">
        <v>1583</v>
      </c>
      <c r="E1879" t="s">
        <v>1735</v>
      </c>
      <c r="F1879">
        <v>2</v>
      </c>
      <c r="G1879">
        <v>614.21</v>
      </c>
      <c r="H1879">
        <v>0.11</v>
      </c>
      <c r="I1879" t="s">
        <v>1809</v>
      </c>
      <c r="J1879">
        <v>1093.2937999999999</v>
      </c>
    </row>
    <row r="1880" spans="1:10" x14ac:dyDescent="0.25">
      <c r="A1880" t="s">
        <v>3687</v>
      </c>
      <c r="B1880" s="2">
        <v>45584</v>
      </c>
      <c r="C1880" t="s">
        <v>376</v>
      </c>
      <c r="D1880" t="s">
        <v>1534</v>
      </c>
      <c r="E1880" t="s">
        <v>1762</v>
      </c>
      <c r="F1880">
        <v>3</v>
      </c>
      <c r="G1880">
        <v>604.66</v>
      </c>
      <c r="H1880">
        <v>0.18</v>
      </c>
      <c r="I1880" t="s">
        <v>1812</v>
      </c>
      <c r="J1880">
        <v>1487.4636</v>
      </c>
    </row>
    <row r="1881" spans="1:10" x14ac:dyDescent="0.25">
      <c r="A1881" t="s">
        <v>3688</v>
      </c>
      <c r="B1881" s="2">
        <v>45534</v>
      </c>
      <c r="C1881" t="s">
        <v>1513</v>
      </c>
      <c r="D1881" t="s">
        <v>1532</v>
      </c>
      <c r="E1881" t="s">
        <v>1777</v>
      </c>
      <c r="F1881">
        <v>3</v>
      </c>
      <c r="G1881">
        <v>24.29</v>
      </c>
      <c r="H1881">
        <v>0.12</v>
      </c>
      <c r="I1881" t="s">
        <v>1809</v>
      </c>
      <c r="J1881">
        <v>64.125600000000006</v>
      </c>
    </row>
    <row r="1882" spans="1:10" x14ac:dyDescent="0.25">
      <c r="A1882" t="s">
        <v>3689</v>
      </c>
      <c r="B1882" s="2">
        <v>45482</v>
      </c>
      <c r="C1882" t="s">
        <v>414</v>
      </c>
      <c r="D1882" t="s">
        <v>1657</v>
      </c>
      <c r="E1882" t="s">
        <v>1775</v>
      </c>
      <c r="F1882">
        <v>1</v>
      </c>
      <c r="G1882">
        <v>503.95</v>
      </c>
      <c r="H1882">
        <v>0.24</v>
      </c>
      <c r="I1882" t="s">
        <v>1809</v>
      </c>
      <c r="J1882">
        <v>383.00200000000001</v>
      </c>
    </row>
    <row r="1883" spans="1:10" x14ac:dyDescent="0.25">
      <c r="A1883" t="s">
        <v>3690</v>
      </c>
      <c r="B1883" s="2">
        <v>45475</v>
      </c>
      <c r="C1883" t="s">
        <v>995</v>
      </c>
      <c r="D1883" t="s">
        <v>1633</v>
      </c>
      <c r="E1883" t="s">
        <v>1782</v>
      </c>
      <c r="F1883">
        <v>4</v>
      </c>
      <c r="G1883">
        <v>860.78</v>
      </c>
      <c r="H1883">
        <v>0.03</v>
      </c>
      <c r="I1883" t="s">
        <v>1807</v>
      </c>
      <c r="J1883">
        <v>3339.8263999999999</v>
      </c>
    </row>
    <row r="1884" spans="1:10" x14ac:dyDescent="0.25">
      <c r="A1884" t="s">
        <v>3691</v>
      </c>
      <c r="B1884" s="2">
        <v>45234</v>
      </c>
      <c r="C1884" t="s">
        <v>640</v>
      </c>
      <c r="D1884" t="s">
        <v>1615</v>
      </c>
      <c r="E1884" t="s">
        <v>1749</v>
      </c>
      <c r="F1884">
        <v>3</v>
      </c>
      <c r="G1884">
        <v>41.97</v>
      </c>
      <c r="H1884">
        <v>0.03</v>
      </c>
      <c r="I1884" t="s">
        <v>1812</v>
      </c>
      <c r="J1884">
        <v>122.1327</v>
      </c>
    </row>
    <row r="1885" spans="1:10" x14ac:dyDescent="0.25">
      <c r="A1885" t="s">
        <v>3692</v>
      </c>
      <c r="B1885" s="2">
        <v>45397</v>
      </c>
      <c r="C1885" t="s">
        <v>134</v>
      </c>
      <c r="D1885" t="s">
        <v>1561</v>
      </c>
      <c r="E1885" t="s">
        <v>1756</v>
      </c>
      <c r="F1885">
        <v>1</v>
      </c>
      <c r="G1885">
        <v>649.59</v>
      </c>
      <c r="H1885">
        <v>0.12</v>
      </c>
      <c r="I1885" t="s">
        <v>1812</v>
      </c>
      <c r="J1885">
        <v>571.63920000000007</v>
      </c>
    </row>
    <row r="1886" spans="1:10" x14ac:dyDescent="0.25">
      <c r="A1886" t="s">
        <v>3693</v>
      </c>
      <c r="B1886" s="2">
        <v>45502</v>
      </c>
      <c r="C1886" t="s">
        <v>199</v>
      </c>
      <c r="D1886" t="s">
        <v>1657</v>
      </c>
      <c r="E1886" t="s">
        <v>1769</v>
      </c>
      <c r="F1886">
        <v>2</v>
      </c>
      <c r="G1886">
        <v>386.09</v>
      </c>
      <c r="H1886">
        <v>0.19</v>
      </c>
      <c r="I1886" t="s">
        <v>1809</v>
      </c>
      <c r="J1886">
        <v>625.46579999999994</v>
      </c>
    </row>
    <row r="1887" spans="1:10" x14ac:dyDescent="0.25">
      <c r="A1887" t="s">
        <v>3694</v>
      </c>
      <c r="B1887" s="2">
        <v>45644</v>
      </c>
      <c r="C1887" t="s">
        <v>348</v>
      </c>
      <c r="D1887" t="s">
        <v>1633</v>
      </c>
      <c r="E1887" t="s">
        <v>1777</v>
      </c>
      <c r="F1887">
        <v>1</v>
      </c>
      <c r="G1887">
        <v>891.62</v>
      </c>
      <c r="H1887">
        <v>0.06</v>
      </c>
      <c r="I1887" t="s">
        <v>1809</v>
      </c>
      <c r="J1887">
        <v>838.12279999999998</v>
      </c>
    </row>
    <row r="1888" spans="1:10" x14ac:dyDescent="0.25">
      <c r="A1888" t="s">
        <v>3695</v>
      </c>
      <c r="B1888" s="2">
        <v>45617</v>
      </c>
      <c r="C1888" t="s">
        <v>1177</v>
      </c>
      <c r="D1888" t="s">
        <v>1659</v>
      </c>
      <c r="E1888" t="s">
        <v>1784</v>
      </c>
      <c r="F1888">
        <v>2</v>
      </c>
      <c r="G1888">
        <v>558.9</v>
      </c>
      <c r="H1888">
        <v>0.05</v>
      </c>
      <c r="I1888" t="s">
        <v>1812</v>
      </c>
      <c r="J1888">
        <v>1061.9100000000001</v>
      </c>
    </row>
    <row r="1889" spans="1:10" x14ac:dyDescent="0.25">
      <c r="A1889" t="s">
        <v>3696</v>
      </c>
      <c r="B1889" s="2">
        <v>45797</v>
      </c>
      <c r="C1889" t="s">
        <v>1092</v>
      </c>
      <c r="D1889" t="s">
        <v>1529</v>
      </c>
      <c r="E1889" t="s">
        <v>1749</v>
      </c>
      <c r="F1889">
        <v>2</v>
      </c>
      <c r="G1889">
        <v>99.04</v>
      </c>
      <c r="H1889">
        <v>0.26</v>
      </c>
      <c r="I1889" t="s">
        <v>1812</v>
      </c>
      <c r="J1889">
        <v>146.57919999999999</v>
      </c>
    </row>
    <row r="1890" spans="1:10" x14ac:dyDescent="0.25">
      <c r="A1890" t="s">
        <v>3697</v>
      </c>
      <c r="B1890" s="2">
        <v>45740</v>
      </c>
      <c r="C1890" t="s">
        <v>914</v>
      </c>
      <c r="D1890" t="s">
        <v>1534</v>
      </c>
      <c r="E1890" t="s">
        <v>1765</v>
      </c>
      <c r="F1890">
        <v>4</v>
      </c>
      <c r="G1890">
        <v>625.13</v>
      </c>
      <c r="H1890">
        <v>0.06</v>
      </c>
      <c r="I1890" t="s">
        <v>1807</v>
      </c>
      <c r="J1890">
        <v>2350.4888000000001</v>
      </c>
    </row>
    <row r="1891" spans="1:10" x14ac:dyDescent="0.25">
      <c r="A1891" t="s">
        <v>3698</v>
      </c>
      <c r="B1891" s="2">
        <v>45824</v>
      </c>
      <c r="C1891" t="s">
        <v>143</v>
      </c>
      <c r="D1891" t="s">
        <v>1611</v>
      </c>
      <c r="E1891" t="s">
        <v>1793</v>
      </c>
      <c r="F1891">
        <v>4</v>
      </c>
      <c r="G1891">
        <v>38.380000000000003</v>
      </c>
      <c r="H1891">
        <v>0.16</v>
      </c>
      <c r="I1891" t="s">
        <v>1812</v>
      </c>
      <c r="J1891">
        <v>128.95679999999999</v>
      </c>
    </row>
    <row r="1892" spans="1:10" x14ac:dyDescent="0.25">
      <c r="A1892" t="s">
        <v>3699</v>
      </c>
      <c r="B1892" s="2">
        <v>45404</v>
      </c>
      <c r="C1892" t="s">
        <v>1496</v>
      </c>
      <c r="D1892" t="s">
        <v>1719</v>
      </c>
      <c r="E1892" t="s">
        <v>1772</v>
      </c>
      <c r="F1892">
        <v>4</v>
      </c>
      <c r="G1892">
        <v>731.72</v>
      </c>
      <c r="H1892">
        <v>0.22</v>
      </c>
      <c r="I1892" t="s">
        <v>1812</v>
      </c>
      <c r="J1892">
        <v>2282.9663999999998</v>
      </c>
    </row>
    <row r="1893" spans="1:10" x14ac:dyDescent="0.25">
      <c r="A1893" t="s">
        <v>3700</v>
      </c>
      <c r="B1893" s="2">
        <v>45916</v>
      </c>
      <c r="C1893" t="s">
        <v>1395</v>
      </c>
      <c r="D1893" t="s">
        <v>1693</v>
      </c>
      <c r="E1893" t="s">
        <v>1796</v>
      </c>
      <c r="F1893">
        <v>3</v>
      </c>
      <c r="G1893">
        <v>825.33</v>
      </c>
      <c r="H1893">
        <v>0.21</v>
      </c>
      <c r="I1893" t="s">
        <v>1807</v>
      </c>
      <c r="J1893">
        <v>1956.0320999999999</v>
      </c>
    </row>
    <row r="1894" spans="1:10" x14ac:dyDescent="0.25">
      <c r="A1894" t="s">
        <v>3701</v>
      </c>
      <c r="B1894" s="2">
        <v>45269</v>
      </c>
      <c r="C1894" t="s">
        <v>218</v>
      </c>
      <c r="D1894" t="s">
        <v>1671</v>
      </c>
      <c r="E1894" t="s">
        <v>1782</v>
      </c>
      <c r="F1894">
        <v>2</v>
      </c>
      <c r="G1894">
        <v>47.3</v>
      </c>
      <c r="H1894">
        <v>0.01</v>
      </c>
      <c r="I1894" t="s">
        <v>1809</v>
      </c>
      <c r="J1894">
        <v>93.653999999999996</v>
      </c>
    </row>
    <row r="1895" spans="1:10" x14ac:dyDescent="0.25">
      <c r="A1895" t="s">
        <v>3702</v>
      </c>
      <c r="B1895" s="2">
        <v>45493</v>
      </c>
      <c r="C1895" t="s">
        <v>562</v>
      </c>
      <c r="D1895" t="s">
        <v>1675</v>
      </c>
      <c r="E1895" t="s">
        <v>1790</v>
      </c>
      <c r="F1895">
        <v>1</v>
      </c>
      <c r="G1895">
        <v>389.12</v>
      </c>
      <c r="H1895">
        <v>0.18</v>
      </c>
      <c r="I1895" t="s">
        <v>1809</v>
      </c>
      <c r="J1895">
        <v>319.07839999999999</v>
      </c>
    </row>
    <row r="1896" spans="1:10" x14ac:dyDescent="0.25">
      <c r="A1896" t="s">
        <v>3703</v>
      </c>
      <c r="B1896" s="2">
        <v>45558</v>
      </c>
      <c r="C1896" t="s">
        <v>1398</v>
      </c>
      <c r="D1896" t="s">
        <v>1695</v>
      </c>
      <c r="E1896" t="s">
        <v>1793</v>
      </c>
      <c r="F1896">
        <v>3</v>
      </c>
      <c r="G1896">
        <v>543.83000000000004</v>
      </c>
      <c r="H1896">
        <v>0.05</v>
      </c>
      <c r="I1896" t="s">
        <v>1807</v>
      </c>
      <c r="J1896">
        <v>1549.9155000000001</v>
      </c>
    </row>
    <row r="1897" spans="1:10" x14ac:dyDescent="0.25">
      <c r="A1897" t="s">
        <v>3704</v>
      </c>
      <c r="B1897" s="2">
        <v>45423</v>
      </c>
      <c r="C1897" t="s">
        <v>103</v>
      </c>
      <c r="D1897" t="s">
        <v>1559</v>
      </c>
      <c r="E1897" t="s">
        <v>1740</v>
      </c>
      <c r="F1897">
        <v>2</v>
      </c>
      <c r="G1897">
        <v>660.27</v>
      </c>
      <c r="H1897">
        <v>0.01</v>
      </c>
      <c r="I1897" t="s">
        <v>1809</v>
      </c>
      <c r="J1897">
        <v>1307.3345999999999</v>
      </c>
    </row>
    <row r="1898" spans="1:10" x14ac:dyDescent="0.25">
      <c r="A1898" t="s">
        <v>3705</v>
      </c>
      <c r="B1898" s="2">
        <v>45780</v>
      </c>
      <c r="C1898" t="s">
        <v>1330</v>
      </c>
      <c r="D1898" t="s">
        <v>1557</v>
      </c>
      <c r="E1898" t="s">
        <v>1765</v>
      </c>
      <c r="F1898">
        <v>4</v>
      </c>
      <c r="G1898">
        <v>729.31</v>
      </c>
      <c r="H1898">
        <v>0.03</v>
      </c>
      <c r="I1898" t="s">
        <v>1807</v>
      </c>
      <c r="J1898">
        <v>2829.7228</v>
      </c>
    </row>
    <row r="1899" spans="1:10" x14ac:dyDescent="0.25">
      <c r="A1899" t="s">
        <v>3706</v>
      </c>
      <c r="B1899" s="2">
        <v>45345</v>
      </c>
      <c r="C1899" t="s">
        <v>1292</v>
      </c>
      <c r="D1899" t="s">
        <v>1705</v>
      </c>
      <c r="E1899" t="s">
        <v>1759</v>
      </c>
      <c r="F1899">
        <v>2</v>
      </c>
      <c r="G1899">
        <v>152.91</v>
      </c>
      <c r="H1899">
        <v>0.24</v>
      </c>
      <c r="I1899" t="s">
        <v>1809</v>
      </c>
      <c r="J1899">
        <v>232.42320000000001</v>
      </c>
    </row>
    <row r="1900" spans="1:10" x14ac:dyDescent="0.25">
      <c r="A1900" t="s">
        <v>3707</v>
      </c>
      <c r="B1900" s="2">
        <v>45344</v>
      </c>
      <c r="C1900" t="s">
        <v>1406</v>
      </c>
      <c r="D1900" t="s">
        <v>1679</v>
      </c>
      <c r="E1900" t="s">
        <v>1784</v>
      </c>
      <c r="F1900">
        <v>4</v>
      </c>
      <c r="G1900">
        <v>592.14</v>
      </c>
      <c r="H1900">
        <v>0.12</v>
      </c>
      <c r="I1900" t="s">
        <v>1812</v>
      </c>
      <c r="J1900">
        <v>2084.3328000000001</v>
      </c>
    </row>
    <row r="1901" spans="1:10" x14ac:dyDescent="0.25">
      <c r="A1901" t="s">
        <v>3708</v>
      </c>
      <c r="B1901" s="2">
        <v>45525</v>
      </c>
      <c r="C1901" t="s">
        <v>227</v>
      </c>
      <c r="D1901" t="s">
        <v>1687</v>
      </c>
      <c r="E1901" t="s">
        <v>1777</v>
      </c>
      <c r="F1901">
        <v>1</v>
      </c>
      <c r="G1901">
        <v>984.37</v>
      </c>
      <c r="H1901">
        <v>0</v>
      </c>
      <c r="I1901" t="s">
        <v>1809</v>
      </c>
      <c r="J1901">
        <v>984.37</v>
      </c>
    </row>
    <row r="1902" spans="1:10" x14ac:dyDescent="0.25">
      <c r="A1902" t="s">
        <v>3709</v>
      </c>
      <c r="B1902" s="2">
        <v>45329</v>
      </c>
      <c r="C1902" t="s">
        <v>917</v>
      </c>
      <c r="D1902" t="s">
        <v>1529</v>
      </c>
      <c r="E1902" t="s">
        <v>1777</v>
      </c>
      <c r="F1902">
        <v>2</v>
      </c>
      <c r="G1902">
        <v>237.59</v>
      </c>
      <c r="H1902">
        <v>0.12</v>
      </c>
      <c r="I1902" t="s">
        <v>1807</v>
      </c>
      <c r="J1902">
        <v>418.15839999999997</v>
      </c>
    </row>
    <row r="1903" spans="1:10" x14ac:dyDescent="0.25">
      <c r="A1903" t="s">
        <v>3710</v>
      </c>
      <c r="B1903" s="2">
        <v>45250</v>
      </c>
      <c r="C1903" t="s">
        <v>1321</v>
      </c>
      <c r="D1903" t="s">
        <v>1581</v>
      </c>
      <c r="E1903" t="s">
        <v>1765</v>
      </c>
      <c r="F1903">
        <v>1</v>
      </c>
      <c r="G1903">
        <v>52.06</v>
      </c>
      <c r="H1903">
        <v>0.27</v>
      </c>
      <c r="I1903" t="s">
        <v>1812</v>
      </c>
      <c r="J1903">
        <v>38.003799999999998</v>
      </c>
    </row>
    <row r="1904" spans="1:10" x14ac:dyDescent="0.25">
      <c r="A1904" t="s">
        <v>3711</v>
      </c>
      <c r="B1904" s="2">
        <v>45691</v>
      </c>
      <c r="C1904" t="s">
        <v>1389</v>
      </c>
      <c r="D1904" t="s">
        <v>1534</v>
      </c>
      <c r="E1904" t="s">
        <v>1740</v>
      </c>
      <c r="F1904">
        <v>2</v>
      </c>
      <c r="G1904">
        <v>594.63</v>
      </c>
      <c r="H1904">
        <v>0.12</v>
      </c>
      <c r="I1904" t="s">
        <v>1807</v>
      </c>
      <c r="J1904">
        <v>1046.5488</v>
      </c>
    </row>
    <row r="1905" spans="1:10" x14ac:dyDescent="0.25">
      <c r="A1905" t="s">
        <v>3712</v>
      </c>
      <c r="B1905" s="2">
        <v>45644</v>
      </c>
      <c r="C1905" t="s">
        <v>551</v>
      </c>
      <c r="D1905" t="s">
        <v>1534</v>
      </c>
      <c r="E1905" t="s">
        <v>1735</v>
      </c>
      <c r="F1905">
        <v>3</v>
      </c>
      <c r="G1905">
        <v>476.1</v>
      </c>
      <c r="H1905">
        <v>0.05</v>
      </c>
      <c r="I1905" t="s">
        <v>1812</v>
      </c>
      <c r="J1905">
        <v>1356.885</v>
      </c>
    </row>
    <row r="1906" spans="1:10" x14ac:dyDescent="0.25">
      <c r="A1906" t="s">
        <v>3713</v>
      </c>
      <c r="B1906" s="2">
        <v>45514</v>
      </c>
      <c r="C1906" t="s">
        <v>224</v>
      </c>
      <c r="D1906" t="s">
        <v>1653</v>
      </c>
      <c r="E1906" t="s">
        <v>1759</v>
      </c>
      <c r="F1906">
        <v>1</v>
      </c>
      <c r="G1906">
        <v>546.47</v>
      </c>
      <c r="H1906">
        <v>0.08</v>
      </c>
      <c r="I1906" t="s">
        <v>1812</v>
      </c>
      <c r="J1906">
        <v>502.75240000000002</v>
      </c>
    </row>
    <row r="1907" spans="1:10" x14ac:dyDescent="0.25">
      <c r="A1907" t="s">
        <v>3714</v>
      </c>
      <c r="B1907" s="2">
        <v>45760</v>
      </c>
      <c r="C1907" t="s">
        <v>576</v>
      </c>
      <c r="D1907" t="s">
        <v>1681</v>
      </c>
      <c r="E1907" t="s">
        <v>1777</v>
      </c>
      <c r="F1907">
        <v>1</v>
      </c>
      <c r="G1907">
        <v>979.49</v>
      </c>
      <c r="H1907">
        <v>0.19</v>
      </c>
      <c r="I1907" t="s">
        <v>1812</v>
      </c>
      <c r="J1907">
        <v>793.38690000000008</v>
      </c>
    </row>
    <row r="1908" spans="1:10" x14ac:dyDescent="0.25">
      <c r="A1908" t="s">
        <v>3715</v>
      </c>
      <c r="B1908" s="2">
        <v>45289</v>
      </c>
      <c r="C1908" t="s">
        <v>628</v>
      </c>
      <c r="D1908" t="s">
        <v>1565</v>
      </c>
      <c r="E1908" t="s">
        <v>1744</v>
      </c>
      <c r="F1908">
        <v>3</v>
      </c>
      <c r="G1908">
        <v>988.53</v>
      </c>
      <c r="H1908">
        <v>0.3</v>
      </c>
      <c r="I1908" t="s">
        <v>1812</v>
      </c>
      <c r="J1908">
        <v>2075.913</v>
      </c>
    </row>
    <row r="1909" spans="1:10" x14ac:dyDescent="0.25">
      <c r="A1909" t="s">
        <v>3716</v>
      </c>
      <c r="B1909" s="2">
        <v>45704</v>
      </c>
      <c r="C1909" t="s">
        <v>808</v>
      </c>
      <c r="D1909" t="s">
        <v>1683</v>
      </c>
      <c r="E1909" t="s">
        <v>1749</v>
      </c>
      <c r="F1909">
        <v>4</v>
      </c>
      <c r="G1909">
        <v>849.29</v>
      </c>
      <c r="H1909">
        <v>0.26</v>
      </c>
      <c r="I1909" t="s">
        <v>1807</v>
      </c>
      <c r="J1909">
        <v>2513.8984</v>
      </c>
    </row>
    <row r="1910" spans="1:10" x14ac:dyDescent="0.25">
      <c r="A1910" t="s">
        <v>3717</v>
      </c>
      <c r="B1910" s="2">
        <v>45318</v>
      </c>
      <c r="C1910" t="s">
        <v>1066</v>
      </c>
      <c r="D1910" t="s">
        <v>1721</v>
      </c>
      <c r="E1910" t="s">
        <v>1782</v>
      </c>
      <c r="F1910">
        <v>2</v>
      </c>
      <c r="G1910">
        <v>452.29</v>
      </c>
      <c r="H1910">
        <v>0.01</v>
      </c>
      <c r="I1910" t="s">
        <v>1812</v>
      </c>
      <c r="J1910">
        <v>895.53420000000006</v>
      </c>
    </row>
    <row r="1911" spans="1:10" x14ac:dyDescent="0.25">
      <c r="A1911" t="s">
        <v>3718</v>
      </c>
      <c r="B1911" s="2">
        <v>45495</v>
      </c>
      <c r="C1911" t="s">
        <v>1361</v>
      </c>
      <c r="D1911" t="s">
        <v>1639</v>
      </c>
      <c r="E1911" t="s">
        <v>1793</v>
      </c>
      <c r="F1911">
        <v>2</v>
      </c>
      <c r="G1911">
        <v>810.81</v>
      </c>
      <c r="H1911">
        <v>0.11</v>
      </c>
      <c r="I1911" t="s">
        <v>1812</v>
      </c>
      <c r="J1911">
        <v>1443.2418</v>
      </c>
    </row>
    <row r="1912" spans="1:10" x14ac:dyDescent="0.25">
      <c r="A1912" t="s">
        <v>3719</v>
      </c>
      <c r="B1912" s="2">
        <v>45560</v>
      </c>
      <c r="C1912" t="s">
        <v>127</v>
      </c>
      <c r="D1912" t="s">
        <v>1653</v>
      </c>
      <c r="E1912" t="s">
        <v>1765</v>
      </c>
      <c r="F1912">
        <v>1</v>
      </c>
      <c r="G1912">
        <v>846.67</v>
      </c>
      <c r="H1912">
        <v>0.1</v>
      </c>
      <c r="I1912" t="s">
        <v>1812</v>
      </c>
      <c r="J1912">
        <v>762.00299999999993</v>
      </c>
    </row>
    <row r="1913" spans="1:10" x14ac:dyDescent="0.25">
      <c r="A1913" t="s">
        <v>3720</v>
      </c>
      <c r="B1913" s="2">
        <v>45367</v>
      </c>
      <c r="C1913" t="s">
        <v>78</v>
      </c>
      <c r="D1913" t="s">
        <v>1579</v>
      </c>
      <c r="E1913" t="s">
        <v>1759</v>
      </c>
      <c r="F1913">
        <v>4</v>
      </c>
      <c r="G1913">
        <v>73.55</v>
      </c>
      <c r="H1913">
        <v>0.24</v>
      </c>
      <c r="I1913" t="s">
        <v>1812</v>
      </c>
      <c r="J1913">
        <v>223.59200000000001</v>
      </c>
    </row>
    <row r="1914" spans="1:10" x14ac:dyDescent="0.25">
      <c r="A1914" t="s">
        <v>3721</v>
      </c>
      <c r="B1914" s="2">
        <v>45861</v>
      </c>
      <c r="C1914" t="s">
        <v>876</v>
      </c>
      <c r="D1914" t="s">
        <v>1715</v>
      </c>
      <c r="E1914" t="s">
        <v>1759</v>
      </c>
      <c r="F1914">
        <v>1</v>
      </c>
      <c r="G1914">
        <v>882.03</v>
      </c>
      <c r="H1914">
        <v>0.04</v>
      </c>
      <c r="I1914" t="s">
        <v>1812</v>
      </c>
      <c r="J1914">
        <v>846.74879999999996</v>
      </c>
    </row>
    <row r="1915" spans="1:10" x14ac:dyDescent="0.25">
      <c r="A1915" t="s">
        <v>3722</v>
      </c>
      <c r="B1915" s="2">
        <v>45589</v>
      </c>
      <c r="C1915" t="s">
        <v>44</v>
      </c>
      <c r="D1915" t="s">
        <v>1575</v>
      </c>
      <c r="E1915" t="s">
        <v>1782</v>
      </c>
      <c r="F1915">
        <v>1</v>
      </c>
      <c r="G1915">
        <v>958.44</v>
      </c>
      <c r="H1915">
        <v>0.21</v>
      </c>
      <c r="I1915" t="s">
        <v>1807</v>
      </c>
      <c r="J1915">
        <v>757.16760000000011</v>
      </c>
    </row>
    <row r="1916" spans="1:10" x14ac:dyDescent="0.25">
      <c r="A1916" t="s">
        <v>3723</v>
      </c>
      <c r="B1916" s="2">
        <v>45560</v>
      </c>
      <c r="C1916" t="s">
        <v>44</v>
      </c>
      <c r="D1916" t="s">
        <v>1729</v>
      </c>
      <c r="E1916" t="s">
        <v>1744</v>
      </c>
      <c r="F1916">
        <v>1</v>
      </c>
      <c r="G1916">
        <v>716.29</v>
      </c>
      <c r="H1916">
        <v>0.01</v>
      </c>
      <c r="I1916" t="s">
        <v>1809</v>
      </c>
      <c r="J1916">
        <v>709.12709999999993</v>
      </c>
    </row>
    <row r="1917" spans="1:10" x14ac:dyDescent="0.25">
      <c r="A1917" t="s">
        <v>3724</v>
      </c>
      <c r="B1917" s="2">
        <v>45408</v>
      </c>
      <c r="C1917" t="s">
        <v>1007</v>
      </c>
      <c r="D1917" t="s">
        <v>1548</v>
      </c>
      <c r="E1917" t="s">
        <v>1787</v>
      </c>
      <c r="F1917">
        <v>2</v>
      </c>
      <c r="G1917">
        <v>409.14</v>
      </c>
      <c r="H1917">
        <v>0.01</v>
      </c>
      <c r="I1917" t="s">
        <v>1809</v>
      </c>
      <c r="J1917">
        <v>810.09719999999993</v>
      </c>
    </row>
    <row r="1918" spans="1:10" x14ac:dyDescent="0.25">
      <c r="A1918" t="s">
        <v>3725</v>
      </c>
      <c r="B1918" s="2">
        <v>45714</v>
      </c>
      <c r="C1918" t="s">
        <v>301</v>
      </c>
      <c r="D1918" t="s">
        <v>1729</v>
      </c>
      <c r="E1918" t="s">
        <v>1769</v>
      </c>
      <c r="F1918">
        <v>4</v>
      </c>
      <c r="G1918">
        <v>261.73</v>
      </c>
      <c r="H1918">
        <v>0.1</v>
      </c>
      <c r="I1918" t="s">
        <v>1809</v>
      </c>
      <c r="J1918">
        <v>942.22800000000007</v>
      </c>
    </row>
    <row r="1919" spans="1:10" x14ac:dyDescent="0.25">
      <c r="A1919" t="s">
        <v>3726</v>
      </c>
      <c r="B1919" s="2">
        <v>45661</v>
      </c>
      <c r="C1919" t="s">
        <v>1421</v>
      </c>
      <c r="D1919" t="s">
        <v>1555</v>
      </c>
      <c r="E1919" t="s">
        <v>1735</v>
      </c>
      <c r="F1919">
        <v>2</v>
      </c>
      <c r="G1919">
        <v>687.35</v>
      </c>
      <c r="H1919">
        <v>0.2</v>
      </c>
      <c r="I1919" t="s">
        <v>1812</v>
      </c>
      <c r="J1919">
        <v>1099.76</v>
      </c>
    </row>
    <row r="1920" spans="1:10" x14ac:dyDescent="0.25">
      <c r="A1920" t="s">
        <v>3727</v>
      </c>
      <c r="B1920" s="2">
        <v>45921</v>
      </c>
      <c r="C1920" t="s">
        <v>669</v>
      </c>
      <c r="D1920" t="s">
        <v>1699</v>
      </c>
      <c r="E1920" t="s">
        <v>1765</v>
      </c>
      <c r="F1920">
        <v>2</v>
      </c>
      <c r="G1920">
        <v>30.14</v>
      </c>
      <c r="H1920">
        <v>0.21</v>
      </c>
      <c r="I1920" t="s">
        <v>1807</v>
      </c>
      <c r="J1920">
        <v>47.621200000000002</v>
      </c>
    </row>
    <row r="1921" spans="1:10" x14ac:dyDescent="0.25">
      <c r="A1921" t="s">
        <v>3728</v>
      </c>
      <c r="B1921" s="2">
        <v>45651</v>
      </c>
      <c r="C1921" t="s">
        <v>348</v>
      </c>
      <c r="D1921" t="s">
        <v>1599</v>
      </c>
      <c r="E1921" t="s">
        <v>1765</v>
      </c>
      <c r="F1921">
        <v>3</v>
      </c>
      <c r="G1921">
        <v>570.12</v>
      </c>
      <c r="H1921">
        <v>0.12</v>
      </c>
      <c r="I1921" t="s">
        <v>1809</v>
      </c>
      <c r="J1921">
        <v>1505.1168</v>
      </c>
    </row>
    <row r="1922" spans="1:10" x14ac:dyDescent="0.25">
      <c r="A1922" t="s">
        <v>3729</v>
      </c>
      <c r="B1922" s="2">
        <v>45883</v>
      </c>
      <c r="C1922" t="s">
        <v>885</v>
      </c>
      <c r="D1922" t="s">
        <v>1685</v>
      </c>
      <c r="E1922" t="s">
        <v>1796</v>
      </c>
      <c r="F1922">
        <v>3</v>
      </c>
      <c r="G1922">
        <v>401.87</v>
      </c>
      <c r="H1922">
        <v>0.28999999999999998</v>
      </c>
      <c r="I1922" t="s">
        <v>1812</v>
      </c>
      <c r="J1922">
        <v>855.98310000000004</v>
      </c>
    </row>
    <row r="1923" spans="1:10" x14ac:dyDescent="0.25">
      <c r="A1923" t="s">
        <v>3730</v>
      </c>
      <c r="B1923" s="2">
        <v>45624</v>
      </c>
      <c r="C1923" t="s">
        <v>1507</v>
      </c>
      <c r="D1923" t="s">
        <v>1689</v>
      </c>
      <c r="E1923" t="s">
        <v>1777</v>
      </c>
      <c r="F1923">
        <v>4</v>
      </c>
      <c r="G1923">
        <v>619.35</v>
      </c>
      <c r="H1923">
        <v>0.3</v>
      </c>
      <c r="I1923" t="s">
        <v>1807</v>
      </c>
      <c r="J1923">
        <v>1734.18</v>
      </c>
    </row>
    <row r="1924" spans="1:10" x14ac:dyDescent="0.25">
      <c r="A1924" t="s">
        <v>3731</v>
      </c>
      <c r="B1924" s="2">
        <v>45276</v>
      </c>
      <c r="C1924" t="s">
        <v>785</v>
      </c>
      <c r="D1924" t="s">
        <v>1623</v>
      </c>
      <c r="E1924" t="s">
        <v>1790</v>
      </c>
      <c r="F1924">
        <v>4</v>
      </c>
      <c r="G1924">
        <v>569.36</v>
      </c>
      <c r="H1924">
        <v>0.27</v>
      </c>
      <c r="I1924" t="s">
        <v>1809</v>
      </c>
      <c r="J1924">
        <v>1662.5311999999999</v>
      </c>
    </row>
    <row r="1925" spans="1:10" x14ac:dyDescent="0.25">
      <c r="A1925" t="s">
        <v>3732</v>
      </c>
      <c r="B1925" s="2">
        <v>45344</v>
      </c>
      <c r="C1925" t="s">
        <v>1450</v>
      </c>
      <c r="D1925" t="s">
        <v>1585</v>
      </c>
      <c r="E1925" t="s">
        <v>1752</v>
      </c>
      <c r="F1925">
        <v>2</v>
      </c>
      <c r="G1925">
        <v>846.35</v>
      </c>
      <c r="H1925">
        <v>0.3</v>
      </c>
      <c r="I1925" t="s">
        <v>1812</v>
      </c>
      <c r="J1925">
        <v>1184.8900000000001</v>
      </c>
    </row>
    <row r="1926" spans="1:10" x14ac:dyDescent="0.25">
      <c r="A1926" t="s">
        <v>3733</v>
      </c>
      <c r="B1926" s="2">
        <v>45849</v>
      </c>
      <c r="C1926" t="s">
        <v>1330</v>
      </c>
      <c r="D1926" t="s">
        <v>1591</v>
      </c>
      <c r="E1926" t="s">
        <v>1744</v>
      </c>
      <c r="F1926">
        <v>1</v>
      </c>
      <c r="G1926">
        <v>788.45</v>
      </c>
      <c r="H1926">
        <v>0.28999999999999998</v>
      </c>
      <c r="I1926" t="s">
        <v>1809</v>
      </c>
      <c r="J1926">
        <v>559.79949999999997</v>
      </c>
    </row>
    <row r="1927" spans="1:10" x14ac:dyDescent="0.25">
      <c r="A1927" t="s">
        <v>3734</v>
      </c>
      <c r="B1927" s="2">
        <v>45880</v>
      </c>
      <c r="C1927" t="s">
        <v>1115</v>
      </c>
      <c r="D1927" t="s">
        <v>1601</v>
      </c>
      <c r="E1927" t="s">
        <v>1777</v>
      </c>
      <c r="F1927">
        <v>2</v>
      </c>
      <c r="G1927">
        <v>338.81</v>
      </c>
      <c r="H1927">
        <v>7.0000000000000007E-2</v>
      </c>
      <c r="I1927" t="s">
        <v>1812</v>
      </c>
      <c r="J1927">
        <v>630.1866</v>
      </c>
    </row>
    <row r="1928" spans="1:10" x14ac:dyDescent="0.25">
      <c r="A1928" t="s">
        <v>3735</v>
      </c>
      <c r="B1928" s="2">
        <v>45907</v>
      </c>
      <c r="C1928" t="s">
        <v>110</v>
      </c>
      <c r="D1928" t="s">
        <v>1559</v>
      </c>
      <c r="E1928" t="s">
        <v>1756</v>
      </c>
      <c r="F1928">
        <v>4</v>
      </c>
      <c r="G1928">
        <v>94.48</v>
      </c>
      <c r="H1928">
        <v>0.06</v>
      </c>
      <c r="I1928" t="s">
        <v>1812</v>
      </c>
      <c r="J1928">
        <v>355.2448</v>
      </c>
    </row>
    <row r="1929" spans="1:10" x14ac:dyDescent="0.25">
      <c r="A1929" t="s">
        <v>3736</v>
      </c>
      <c r="B1929" s="2">
        <v>45545</v>
      </c>
      <c r="C1929" t="s">
        <v>1453</v>
      </c>
      <c r="D1929" t="s">
        <v>1569</v>
      </c>
      <c r="E1929" t="s">
        <v>1780</v>
      </c>
      <c r="F1929">
        <v>3</v>
      </c>
      <c r="G1929">
        <v>941.85</v>
      </c>
      <c r="H1929">
        <v>0.16</v>
      </c>
      <c r="I1929" t="s">
        <v>1809</v>
      </c>
      <c r="J1929">
        <v>2373.462</v>
      </c>
    </row>
    <row r="1930" spans="1:10" x14ac:dyDescent="0.25">
      <c r="A1930" t="s">
        <v>3737</v>
      </c>
      <c r="B1930" s="2">
        <v>45257</v>
      </c>
      <c r="C1930" t="s">
        <v>533</v>
      </c>
      <c r="D1930" t="s">
        <v>1621</v>
      </c>
      <c r="E1930" t="s">
        <v>1756</v>
      </c>
      <c r="F1930">
        <v>2</v>
      </c>
      <c r="G1930">
        <v>336.97</v>
      </c>
      <c r="H1930">
        <v>0.14000000000000001</v>
      </c>
      <c r="I1930" t="s">
        <v>1809</v>
      </c>
      <c r="J1930">
        <v>579.58840000000009</v>
      </c>
    </row>
    <row r="1931" spans="1:10" x14ac:dyDescent="0.25">
      <c r="A1931" t="s">
        <v>3738</v>
      </c>
      <c r="B1931" s="2">
        <v>45466</v>
      </c>
      <c r="C1931" t="s">
        <v>968</v>
      </c>
      <c r="D1931" t="s">
        <v>1538</v>
      </c>
      <c r="E1931" t="s">
        <v>1756</v>
      </c>
      <c r="F1931">
        <v>2</v>
      </c>
      <c r="G1931">
        <v>344.16</v>
      </c>
      <c r="H1931">
        <v>0.09</v>
      </c>
      <c r="I1931" t="s">
        <v>1809</v>
      </c>
      <c r="J1931">
        <v>626.37120000000004</v>
      </c>
    </row>
    <row r="1932" spans="1:10" x14ac:dyDescent="0.25">
      <c r="A1932" t="s">
        <v>3739</v>
      </c>
      <c r="B1932" s="2">
        <v>45847</v>
      </c>
      <c r="C1932" t="s">
        <v>939</v>
      </c>
      <c r="D1932" t="s">
        <v>1627</v>
      </c>
      <c r="E1932" t="s">
        <v>1769</v>
      </c>
      <c r="F1932">
        <v>1</v>
      </c>
      <c r="G1932">
        <v>841.53</v>
      </c>
      <c r="H1932">
        <v>0.15</v>
      </c>
      <c r="I1932" t="s">
        <v>1807</v>
      </c>
      <c r="J1932">
        <v>715.30049999999994</v>
      </c>
    </row>
    <row r="1933" spans="1:10" x14ac:dyDescent="0.25">
      <c r="A1933" t="s">
        <v>3740</v>
      </c>
      <c r="B1933" s="2">
        <v>45825</v>
      </c>
      <c r="C1933" t="s">
        <v>1300</v>
      </c>
      <c r="D1933" t="s">
        <v>1697</v>
      </c>
      <c r="E1933" t="s">
        <v>1790</v>
      </c>
      <c r="F1933">
        <v>3</v>
      </c>
      <c r="G1933">
        <v>63.36</v>
      </c>
      <c r="H1933">
        <v>0.28999999999999998</v>
      </c>
      <c r="I1933" t="s">
        <v>1812</v>
      </c>
      <c r="J1933">
        <v>134.95679999999999</v>
      </c>
    </row>
    <row r="1934" spans="1:10" x14ac:dyDescent="0.25">
      <c r="A1934" t="s">
        <v>3741</v>
      </c>
      <c r="B1934" s="2">
        <v>45839</v>
      </c>
      <c r="C1934" t="s">
        <v>1507</v>
      </c>
      <c r="D1934" t="s">
        <v>1687</v>
      </c>
      <c r="E1934" t="s">
        <v>1765</v>
      </c>
      <c r="F1934">
        <v>2</v>
      </c>
      <c r="G1934">
        <v>552.49</v>
      </c>
      <c r="H1934">
        <v>0.1</v>
      </c>
      <c r="I1934" t="s">
        <v>1807</v>
      </c>
      <c r="J1934">
        <v>994.48200000000008</v>
      </c>
    </row>
    <row r="1935" spans="1:10" x14ac:dyDescent="0.25">
      <c r="A1935" t="s">
        <v>3742</v>
      </c>
      <c r="B1935" s="2">
        <v>45720</v>
      </c>
      <c r="C1935" t="s">
        <v>752</v>
      </c>
      <c r="D1935" t="s">
        <v>1579</v>
      </c>
      <c r="E1935" t="s">
        <v>1759</v>
      </c>
      <c r="F1935">
        <v>3</v>
      </c>
      <c r="G1935">
        <v>447.38</v>
      </c>
      <c r="H1935">
        <v>0.03</v>
      </c>
      <c r="I1935" t="s">
        <v>1807</v>
      </c>
      <c r="J1935">
        <v>1301.8758</v>
      </c>
    </row>
    <row r="1936" spans="1:10" x14ac:dyDescent="0.25">
      <c r="A1936" t="s">
        <v>3743</v>
      </c>
      <c r="B1936" s="2">
        <v>45250</v>
      </c>
      <c r="C1936" t="s">
        <v>1376</v>
      </c>
      <c r="D1936" t="s">
        <v>1677</v>
      </c>
      <c r="E1936" t="s">
        <v>1796</v>
      </c>
      <c r="F1936">
        <v>1</v>
      </c>
      <c r="G1936">
        <v>727.7</v>
      </c>
      <c r="H1936">
        <v>0.21</v>
      </c>
      <c r="I1936" t="s">
        <v>1812</v>
      </c>
      <c r="J1936">
        <v>574.88300000000004</v>
      </c>
    </row>
    <row r="1937" spans="1:10" x14ac:dyDescent="0.25">
      <c r="A1937" t="s">
        <v>3744</v>
      </c>
      <c r="B1937" s="2">
        <v>45258</v>
      </c>
      <c r="C1937" t="s">
        <v>1336</v>
      </c>
      <c r="D1937" t="s">
        <v>1633</v>
      </c>
      <c r="E1937" t="s">
        <v>1762</v>
      </c>
      <c r="F1937">
        <v>4</v>
      </c>
      <c r="G1937">
        <v>581.34</v>
      </c>
      <c r="H1937">
        <v>0.08</v>
      </c>
      <c r="I1937" t="s">
        <v>1807</v>
      </c>
      <c r="J1937">
        <v>2139.3312000000001</v>
      </c>
    </row>
    <row r="1938" spans="1:10" x14ac:dyDescent="0.25">
      <c r="A1938" t="s">
        <v>3745</v>
      </c>
      <c r="B1938" s="2">
        <v>45793</v>
      </c>
      <c r="C1938" t="s">
        <v>339</v>
      </c>
      <c r="D1938" t="s">
        <v>1663</v>
      </c>
      <c r="E1938" t="s">
        <v>1740</v>
      </c>
      <c r="F1938">
        <v>1</v>
      </c>
      <c r="G1938">
        <v>338.83</v>
      </c>
      <c r="H1938">
        <v>0.19</v>
      </c>
      <c r="I1938" t="s">
        <v>1809</v>
      </c>
      <c r="J1938">
        <v>274.45229999999998</v>
      </c>
    </row>
    <row r="1939" spans="1:10" x14ac:dyDescent="0.25">
      <c r="A1939" t="s">
        <v>3746</v>
      </c>
      <c r="B1939" s="2">
        <v>45265</v>
      </c>
      <c r="C1939" t="s">
        <v>897</v>
      </c>
      <c r="D1939" t="s">
        <v>1629</v>
      </c>
      <c r="E1939" t="s">
        <v>1780</v>
      </c>
      <c r="F1939">
        <v>4</v>
      </c>
      <c r="G1939">
        <v>568.80999999999995</v>
      </c>
      <c r="H1939">
        <v>0.25</v>
      </c>
      <c r="I1939" t="s">
        <v>1807</v>
      </c>
      <c r="J1939">
        <v>1706.43</v>
      </c>
    </row>
    <row r="1940" spans="1:10" x14ac:dyDescent="0.25">
      <c r="A1940" t="s">
        <v>3747</v>
      </c>
      <c r="B1940" s="2">
        <v>45607</v>
      </c>
      <c r="C1940" t="s">
        <v>1159</v>
      </c>
      <c r="D1940" t="s">
        <v>1653</v>
      </c>
      <c r="E1940" t="s">
        <v>1790</v>
      </c>
      <c r="F1940">
        <v>2</v>
      </c>
      <c r="G1940">
        <v>352.63</v>
      </c>
      <c r="H1940">
        <v>0.15</v>
      </c>
      <c r="I1940" t="s">
        <v>1809</v>
      </c>
      <c r="J1940">
        <v>599.471</v>
      </c>
    </row>
    <row r="1941" spans="1:10" x14ac:dyDescent="0.25">
      <c r="A1941" t="s">
        <v>3748</v>
      </c>
      <c r="B1941" s="2">
        <v>45382</v>
      </c>
      <c r="C1941" t="s">
        <v>518</v>
      </c>
      <c r="D1941" t="s">
        <v>1723</v>
      </c>
      <c r="E1941" t="s">
        <v>1780</v>
      </c>
      <c r="F1941">
        <v>2</v>
      </c>
      <c r="G1941">
        <v>629.86</v>
      </c>
      <c r="H1941">
        <v>0.15</v>
      </c>
      <c r="I1941" t="s">
        <v>1809</v>
      </c>
      <c r="J1941">
        <v>1070.7619999999999</v>
      </c>
    </row>
    <row r="1942" spans="1:10" x14ac:dyDescent="0.25">
      <c r="A1942" t="s">
        <v>3749</v>
      </c>
      <c r="B1942" s="2">
        <v>45793</v>
      </c>
      <c r="C1942" t="s">
        <v>1499</v>
      </c>
      <c r="D1942" t="s">
        <v>1727</v>
      </c>
      <c r="E1942" t="s">
        <v>1749</v>
      </c>
      <c r="F1942">
        <v>3</v>
      </c>
      <c r="G1942">
        <v>212.08</v>
      </c>
      <c r="H1942">
        <v>7.0000000000000007E-2</v>
      </c>
      <c r="I1942" t="s">
        <v>1807</v>
      </c>
      <c r="J1942">
        <v>591.70319999999992</v>
      </c>
    </row>
    <row r="1943" spans="1:10" x14ac:dyDescent="0.25">
      <c r="A1943" t="s">
        <v>3750</v>
      </c>
      <c r="B1943" s="2">
        <v>45590</v>
      </c>
      <c r="C1943" t="s">
        <v>533</v>
      </c>
      <c r="D1943" t="s">
        <v>1645</v>
      </c>
      <c r="E1943" t="s">
        <v>1744</v>
      </c>
      <c r="F1943">
        <v>3</v>
      </c>
      <c r="G1943">
        <v>878.62</v>
      </c>
      <c r="H1943">
        <v>0.05</v>
      </c>
      <c r="I1943" t="s">
        <v>1809</v>
      </c>
      <c r="J1943">
        <v>2504.067</v>
      </c>
    </row>
    <row r="1944" spans="1:10" x14ac:dyDescent="0.25">
      <c r="A1944" t="s">
        <v>3751</v>
      </c>
      <c r="B1944" s="2">
        <v>45679</v>
      </c>
      <c r="C1944" t="s">
        <v>826</v>
      </c>
      <c r="D1944" t="s">
        <v>1691</v>
      </c>
      <c r="E1944" t="s">
        <v>1772</v>
      </c>
      <c r="F1944">
        <v>4</v>
      </c>
      <c r="G1944">
        <v>87.83</v>
      </c>
      <c r="H1944">
        <v>0.23</v>
      </c>
      <c r="I1944" t="s">
        <v>1809</v>
      </c>
      <c r="J1944">
        <v>270.51639999999998</v>
      </c>
    </row>
    <row r="1945" spans="1:10" x14ac:dyDescent="0.25">
      <c r="A1945" t="s">
        <v>3752</v>
      </c>
      <c r="B1945" s="2">
        <v>45814</v>
      </c>
      <c r="C1945" t="s">
        <v>867</v>
      </c>
      <c r="D1945" t="s">
        <v>1643</v>
      </c>
      <c r="E1945" t="s">
        <v>1769</v>
      </c>
      <c r="F1945">
        <v>3</v>
      </c>
      <c r="G1945">
        <v>442.64</v>
      </c>
      <c r="H1945">
        <v>0.15</v>
      </c>
      <c r="I1945" t="s">
        <v>1812</v>
      </c>
      <c r="J1945">
        <v>1128.732</v>
      </c>
    </row>
    <row r="1946" spans="1:10" x14ac:dyDescent="0.25">
      <c r="A1946" t="s">
        <v>3753</v>
      </c>
      <c r="B1946" s="2">
        <v>45795</v>
      </c>
      <c r="C1946" t="s">
        <v>330</v>
      </c>
      <c r="D1946" t="s">
        <v>1607</v>
      </c>
      <c r="E1946" t="s">
        <v>1744</v>
      </c>
      <c r="F1946">
        <v>3</v>
      </c>
      <c r="G1946">
        <v>410.04</v>
      </c>
      <c r="H1946">
        <v>0.09</v>
      </c>
      <c r="I1946" t="s">
        <v>1812</v>
      </c>
      <c r="J1946">
        <v>1119.4092000000001</v>
      </c>
    </row>
    <row r="1947" spans="1:10" x14ac:dyDescent="0.25">
      <c r="A1947" t="s">
        <v>3754</v>
      </c>
      <c r="B1947" s="2">
        <v>45797</v>
      </c>
      <c r="C1947" t="s">
        <v>450</v>
      </c>
      <c r="D1947" t="s">
        <v>1719</v>
      </c>
      <c r="E1947" t="s">
        <v>1790</v>
      </c>
      <c r="F1947">
        <v>1</v>
      </c>
      <c r="G1947">
        <v>355.31</v>
      </c>
      <c r="H1947">
        <v>0.27</v>
      </c>
      <c r="I1947" t="s">
        <v>1807</v>
      </c>
      <c r="J1947">
        <v>259.37630000000001</v>
      </c>
    </row>
    <row r="1948" spans="1:10" x14ac:dyDescent="0.25">
      <c r="A1948" t="s">
        <v>3755</v>
      </c>
      <c r="B1948" s="2">
        <v>45607</v>
      </c>
      <c r="C1948" t="s">
        <v>1162</v>
      </c>
      <c r="D1948" t="s">
        <v>1548</v>
      </c>
      <c r="E1948" t="s">
        <v>1780</v>
      </c>
      <c r="F1948">
        <v>4</v>
      </c>
      <c r="G1948">
        <v>243.13</v>
      </c>
      <c r="H1948">
        <v>0.25</v>
      </c>
      <c r="I1948" t="s">
        <v>1812</v>
      </c>
      <c r="J1948">
        <v>729.39</v>
      </c>
    </row>
    <row r="1949" spans="1:10" x14ac:dyDescent="0.25">
      <c r="A1949" t="s">
        <v>3756</v>
      </c>
      <c r="B1949" s="2">
        <v>45614</v>
      </c>
      <c r="C1949" t="s">
        <v>731</v>
      </c>
      <c r="D1949" t="s">
        <v>1649</v>
      </c>
      <c r="E1949" t="s">
        <v>1775</v>
      </c>
      <c r="F1949">
        <v>2</v>
      </c>
      <c r="G1949">
        <v>410.63</v>
      </c>
      <c r="H1949">
        <v>0.28000000000000003</v>
      </c>
      <c r="I1949" t="s">
        <v>1812</v>
      </c>
      <c r="J1949">
        <v>591.30719999999997</v>
      </c>
    </row>
    <row r="1950" spans="1:10" x14ac:dyDescent="0.25">
      <c r="A1950" t="s">
        <v>3757</v>
      </c>
      <c r="B1950" s="2">
        <v>45293</v>
      </c>
      <c r="C1950" t="s">
        <v>1303</v>
      </c>
      <c r="D1950" t="s">
        <v>1719</v>
      </c>
      <c r="E1950" t="s">
        <v>1772</v>
      </c>
      <c r="F1950">
        <v>4</v>
      </c>
      <c r="G1950">
        <v>101.25</v>
      </c>
      <c r="H1950">
        <v>0.16</v>
      </c>
      <c r="I1950" t="s">
        <v>1809</v>
      </c>
      <c r="J1950">
        <v>340.2</v>
      </c>
    </row>
    <row r="1951" spans="1:10" x14ac:dyDescent="0.25">
      <c r="A1951" t="s">
        <v>3758</v>
      </c>
      <c r="B1951" s="2">
        <v>45301</v>
      </c>
      <c r="C1951" t="s">
        <v>724</v>
      </c>
      <c r="D1951" t="s">
        <v>1543</v>
      </c>
      <c r="E1951" t="s">
        <v>1790</v>
      </c>
      <c r="F1951">
        <v>4</v>
      </c>
      <c r="G1951">
        <v>716.39</v>
      </c>
      <c r="H1951">
        <v>0.03</v>
      </c>
      <c r="I1951" t="s">
        <v>1809</v>
      </c>
      <c r="J1951">
        <v>2779.5931999999998</v>
      </c>
    </row>
    <row r="1952" spans="1:10" x14ac:dyDescent="0.25">
      <c r="A1952" t="s">
        <v>3759</v>
      </c>
      <c r="B1952" s="2">
        <v>45311</v>
      </c>
      <c r="C1952" t="s">
        <v>333</v>
      </c>
      <c r="D1952" t="s">
        <v>1677</v>
      </c>
      <c r="E1952" t="s">
        <v>1740</v>
      </c>
      <c r="F1952">
        <v>1</v>
      </c>
      <c r="G1952">
        <v>721.74</v>
      </c>
      <c r="H1952">
        <v>0.24</v>
      </c>
      <c r="I1952" t="s">
        <v>1809</v>
      </c>
      <c r="J1952">
        <v>548.52240000000006</v>
      </c>
    </row>
    <row r="1953" spans="1:10" x14ac:dyDescent="0.25">
      <c r="A1953" t="s">
        <v>3760</v>
      </c>
      <c r="B1953" s="2">
        <v>45702</v>
      </c>
      <c r="C1953" t="s">
        <v>202</v>
      </c>
      <c r="D1953" t="s">
        <v>1655</v>
      </c>
      <c r="E1953" t="s">
        <v>1775</v>
      </c>
      <c r="F1953">
        <v>2</v>
      </c>
      <c r="G1953">
        <v>527.91</v>
      </c>
      <c r="H1953">
        <v>0.02</v>
      </c>
      <c r="I1953" t="s">
        <v>1807</v>
      </c>
      <c r="J1953">
        <v>1034.7036000000001</v>
      </c>
    </row>
    <row r="1954" spans="1:10" x14ac:dyDescent="0.25">
      <c r="A1954" t="s">
        <v>3761</v>
      </c>
      <c r="B1954" s="2">
        <v>45525</v>
      </c>
      <c r="C1954" t="s">
        <v>995</v>
      </c>
      <c r="D1954" t="s">
        <v>1635</v>
      </c>
      <c r="E1954" t="s">
        <v>1780</v>
      </c>
      <c r="F1954">
        <v>2</v>
      </c>
      <c r="G1954">
        <v>945.92</v>
      </c>
      <c r="H1954">
        <v>0.19</v>
      </c>
      <c r="I1954" t="s">
        <v>1812</v>
      </c>
      <c r="J1954">
        <v>1532.3904</v>
      </c>
    </row>
    <row r="1955" spans="1:10" x14ac:dyDescent="0.25">
      <c r="A1955" t="s">
        <v>3762</v>
      </c>
      <c r="B1955" s="2">
        <v>45780</v>
      </c>
      <c r="C1955" t="s">
        <v>292</v>
      </c>
      <c r="D1955" t="s">
        <v>1643</v>
      </c>
      <c r="E1955" t="s">
        <v>1790</v>
      </c>
      <c r="F1955">
        <v>2</v>
      </c>
      <c r="G1955">
        <v>981.35</v>
      </c>
      <c r="H1955">
        <v>0.16</v>
      </c>
      <c r="I1955" t="s">
        <v>1809</v>
      </c>
      <c r="J1955">
        <v>1648.6679999999999</v>
      </c>
    </row>
    <row r="1956" spans="1:10" x14ac:dyDescent="0.25">
      <c r="A1956" t="s">
        <v>3763</v>
      </c>
      <c r="B1956" s="2">
        <v>45819</v>
      </c>
      <c r="C1956" t="s">
        <v>716</v>
      </c>
      <c r="D1956" t="s">
        <v>1649</v>
      </c>
      <c r="E1956" t="s">
        <v>1749</v>
      </c>
      <c r="F1956">
        <v>1</v>
      </c>
      <c r="G1956">
        <v>913.99</v>
      </c>
      <c r="H1956">
        <v>0.14000000000000001</v>
      </c>
      <c r="I1956" t="s">
        <v>1807</v>
      </c>
      <c r="J1956">
        <v>786.03139999999996</v>
      </c>
    </row>
    <row r="1957" spans="1:10" x14ac:dyDescent="0.25">
      <c r="A1957" t="s">
        <v>3764</v>
      </c>
      <c r="B1957" s="2">
        <v>45863</v>
      </c>
      <c r="C1957" t="s">
        <v>55</v>
      </c>
      <c r="D1957" t="s">
        <v>1663</v>
      </c>
      <c r="E1957" t="s">
        <v>1765</v>
      </c>
      <c r="F1957">
        <v>4</v>
      </c>
      <c r="G1957">
        <v>270.69</v>
      </c>
      <c r="H1957">
        <v>0.18</v>
      </c>
      <c r="I1957" t="s">
        <v>1809</v>
      </c>
      <c r="J1957">
        <v>887.86320000000001</v>
      </c>
    </row>
    <row r="1958" spans="1:10" x14ac:dyDescent="0.25">
      <c r="A1958" t="s">
        <v>3765</v>
      </c>
      <c r="B1958" s="2">
        <v>45687</v>
      </c>
      <c r="C1958" t="s">
        <v>533</v>
      </c>
      <c r="D1958" t="s">
        <v>1685</v>
      </c>
      <c r="E1958" t="s">
        <v>1759</v>
      </c>
      <c r="F1958">
        <v>3</v>
      </c>
      <c r="G1958">
        <v>998.58</v>
      </c>
      <c r="H1958">
        <v>0.02</v>
      </c>
      <c r="I1958" t="s">
        <v>1807</v>
      </c>
      <c r="J1958">
        <v>2935.8252000000002</v>
      </c>
    </row>
    <row r="1959" spans="1:10" x14ac:dyDescent="0.25">
      <c r="A1959" t="s">
        <v>3766</v>
      </c>
      <c r="B1959" s="2">
        <v>45806</v>
      </c>
      <c r="C1959" t="s">
        <v>1392</v>
      </c>
      <c r="D1959" t="s">
        <v>1605</v>
      </c>
      <c r="E1959" t="s">
        <v>1769</v>
      </c>
      <c r="F1959">
        <v>3</v>
      </c>
      <c r="G1959">
        <v>765.12</v>
      </c>
      <c r="H1959">
        <v>0.18</v>
      </c>
      <c r="I1959" t="s">
        <v>1807</v>
      </c>
      <c r="J1959">
        <v>1882.1952000000001</v>
      </c>
    </row>
    <row r="1960" spans="1:10" x14ac:dyDescent="0.25">
      <c r="A1960" t="s">
        <v>3767</v>
      </c>
      <c r="B1960" s="2">
        <v>45216</v>
      </c>
      <c r="C1960" t="s">
        <v>261</v>
      </c>
      <c r="D1960" t="s">
        <v>1659</v>
      </c>
      <c r="E1960" t="s">
        <v>1796</v>
      </c>
      <c r="F1960">
        <v>3</v>
      </c>
      <c r="G1960">
        <v>449.99</v>
      </c>
      <c r="H1960">
        <v>0.17</v>
      </c>
      <c r="I1960" t="s">
        <v>1812</v>
      </c>
      <c r="J1960">
        <v>1120.4751000000001</v>
      </c>
    </row>
    <row r="1961" spans="1:10" x14ac:dyDescent="0.25">
      <c r="A1961" t="s">
        <v>3768</v>
      </c>
      <c r="B1961" s="2">
        <v>45639</v>
      </c>
      <c r="C1961" t="s">
        <v>800</v>
      </c>
      <c r="D1961" t="s">
        <v>1617</v>
      </c>
      <c r="E1961" t="s">
        <v>1775</v>
      </c>
      <c r="F1961">
        <v>2</v>
      </c>
      <c r="G1961">
        <v>249.02</v>
      </c>
      <c r="H1961">
        <v>0.01</v>
      </c>
      <c r="I1961" t="s">
        <v>1812</v>
      </c>
      <c r="J1961">
        <v>493.05959999999999</v>
      </c>
    </row>
    <row r="1962" spans="1:10" x14ac:dyDescent="0.25">
      <c r="A1962" t="s">
        <v>3769</v>
      </c>
      <c r="B1962" s="2">
        <v>45454</v>
      </c>
      <c r="C1962" t="s">
        <v>462</v>
      </c>
      <c r="D1962" t="s">
        <v>1645</v>
      </c>
      <c r="E1962" t="s">
        <v>1796</v>
      </c>
      <c r="F1962">
        <v>3</v>
      </c>
      <c r="G1962">
        <v>223.64</v>
      </c>
      <c r="H1962">
        <v>0.05</v>
      </c>
      <c r="I1962" t="s">
        <v>1807</v>
      </c>
      <c r="J1962">
        <v>637.37399999999991</v>
      </c>
    </row>
    <row r="1963" spans="1:10" x14ac:dyDescent="0.25">
      <c r="A1963" t="s">
        <v>3770</v>
      </c>
      <c r="B1963" s="2">
        <v>45934</v>
      </c>
      <c r="C1963" t="s">
        <v>370</v>
      </c>
      <c r="D1963" t="s">
        <v>1579</v>
      </c>
      <c r="E1963" t="s">
        <v>1752</v>
      </c>
      <c r="F1963">
        <v>2</v>
      </c>
      <c r="G1963">
        <v>92.94</v>
      </c>
      <c r="H1963">
        <v>0.12</v>
      </c>
      <c r="I1963" t="s">
        <v>1807</v>
      </c>
      <c r="J1963">
        <v>163.5744</v>
      </c>
    </row>
    <row r="1964" spans="1:10" x14ac:dyDescent="0.25">
      <c r="A1964" t="s">
        <v>3771</v>
      </c>
      <c r="B1964" s="2">
        <v>45401</v>
      </c>
      <c r="C1964" t="s">
        <v>1118</v>
      </c>
      <c r="D1964" t="s">
        <v>1563</v>
      </c>
      <c r="E1964" t="s">
        <v>1744</v>
      </c>
      <c r="F1964">
        <v>4</v>
      </c>
      <c r="G1964">
        <v>268.3</v>
      </c>
      <c r="H1964">
        <v>0.02</v>
      </c>
      <c r="I1964" t="s">
        <v>1812</v>
      </c>
      <c r="J1964">
        <v>1051.7360000000001</v>
      </c>
    </row>
    <row r="1965" spans="1:10" x14ac:dyDescent="0.25">
      <c r="A1965" t="s">
        <v>3772</v>
      </c>
      <c r="B1965" s="2">
        <v>45770</v>
      </c>
      <c r="C1965" t="s">
        <v>1352</v>
      </c>
      <c r="D1965" t="s">
        <v>1649</v>
      </c>
      <c r="E1965" t="s">
        <v>1796</v>
      </c>
      <c r="F1965">
        <v>4</v>
      </c>
      <c r="G1965">
        <v>835.61</v>
      </c>
      <c r="H1965">
        <v>0.03</v>
      </c>
      <c r="I1965" t="s">
        <v>1807</v>
      </c>
      <c r="J1965">
        <v>3242.1668</v>
      </c>
    </row>
    <row r="1966" spans="1:10" x14ac:dyDescent="0.25">
      <c r="A1966" t="s">
        <v>3773</v>
      </c>
      <c r="B1966" s="2">
        <v>45405</v>
      </c>
      <c r="C1966" t="s">
        <v>1180</v>
      </c>
      <c r="D1966" t="s">
        <v>1667</v>
      </c>
      <c r="E1966" t="s">
        <v>1756</v>
      </c>
      <c r="F1966">
        <v>3</v>
      </c>
      <c r="G1966">
        <v>120.97</v>
      </c>
      <c r="H1966">
        <v>0.11</v>
      </c>
      <c r="I1966" t="s">
        <v>1807</v>
      </c>
      <c r="J1966">
        <v>322.98989999999998</v>
      </c>
    </row>
    <row r="1967" spans="1:10" x14ac:dyDescent="0.25">
      <c r="A1967" t="s">
        <v>3774</v>
      </c>
      <c r="B1967" s="2">
        <v>45424</v>
      </c>
      <c r="C1967" t="s">
        <v>124</v>
      </c>
      <c r="D1967" t="s">
        <v>1611</v>
      </c>
      <c r="E1967" t="s">
        <v>1769</v>
      </c>
      <c r="F1967">
        <v>2</v>
      </c>
      <c r="G1967">
        <v>26.36</v>
      </c>
      <c r="H1967">
        <v>0.03</v>
      </c>
      <c r="I1967" t="s">
        <v>1812</v>
      </c>
      <c r="J1967">
        <v>51.138399999999997</v>
      </c>
    </row>
    <row r="1968" spans="1:10" x14ac:dyDescent="0.25">
      <c r="A1968" t="s">
        <v>3775</v>
      </c>
      <c r="B1968" s="2">
        <v>45881</v>
      </c>
      <c r="C1968" t="s">
        <v>134</v>
      </c>
      <c r="D1968" t="s">
        <v>1685</v>
      </c>
      <c r="E1968" t="s">
        <v>1759</v>
      </c>
      <c r="F1968">
        <v>1</v>
      </c>
      <c r="G1968">
        <v>918.87</v>
      </c>
      <c r="H1968">
        <v>0.11</v>
      </c>
      <c r="I1968" t="s">
        <v>1809</v>
      </c>
      <c r="J1968">
        <v>817.79430000000002</v>
      </c>
    </row>
    <row r="1969" spans="1:10" x14ac:dyDescent="0.25">
      <c r="A1969" t="s">
        <v>3776</v>
      </c>
      <c r="B1969" s="2">
        <v>45794</v>
      </c>
      <c r="C1969" t="s">
        <v>127</v>
      </c>
      <c r="D1969" t="s">
        <v>1665</v>
      </c>
      <c r="E1969" t="s">
        <v>1775</v>
      </c>
      <c r="F1969">
        <v>2</v>
      </c>
      <c r="G1969">
        <v>924.73</v>
      </c>
      <c r="H1969">
        <v>0.28999999999999998</v>
      </c>
      <c r="I1969" t="s">
        <v>1809</v>
      </c>
      <c r="J1969">
        <v>1313.1166000000001</v>
      </c>
    </row>
    <row r="1970" spans="1:10" x14ac:dyDescent="0.25">
      <c r="A1970" t="s">
        <v>3777</v>
      </c>
      <c r="B1970" s="2">
        <v>45665</v>
      </c>
      <c r="C1970" t="s">
        <v>93</v>
      </c>
      <c r="D1970" t="s">
        <v>1555</v>
      </c>
      <c r="E1970" t="s">
        <v>1772</v>
      </c>
      <c r="F1970">
        <v>3</v>
      </c>
      <c r="G1970">
        <v>195.31</v>
      </c>
      <c r="H1970">
        <v>0.13</v>
      </c>
      <c r="I1970" t="s">
        <v>1812</v>
      </c>
      <c r="J1970">
        <v>509.75909999999999</v>
      </c>
    </row>
    <row r="1971" spans="1:10" x14ac:dyDescent="0.25">
      <c r="A1971" t="s">
        <v>3778</v>
      </c>
      <c r="B1971" s="2">
        <v>45793</v>
      </c>
      <c r="C1971" t="s">
        <v>476</v>
      </c>
      <c r="D1971" t="s">
        <v>1607</v>
      </c>
      <c r="E1971" t="s">
        <v>1765</v>
      </c>
      <c r="F1971">
        <v>1</v>
      </c>
      <c r="G1971">
        <v>91.38</v>
      </c>
      <c r="H1971">
        <v>0.14000000000000001</v>
      </c>
      <c r="I1971" t="s">
        <v>1807</v>
      </c>
      <c r="J1971">
        <v>78.586799999999997</v>
      </c>
    </row>
    <row r="1972" spans="1:10" x14ac:dyDescent="0.25">
      <c r="A1972" t="s">
        <v>3779</v>
      </c>
      <c r="B1972" s="2">
        <v>45563</v>
      </c>
      <c r="C1972" t="s">
        <v>1470</v>
      </c>
      <c r="D1972" t="s">
        <v>1703</v>
      </c>
      <c r="E1972" t="s">
        <v>1775</v>
      </c>
      <c r="F1972">
        <v>2</v>
      </c>
      <c r="G1972">
        <v>494.35</v>
      </c>
      <c r="H1972">
        <v>0.1</v>
      </c>
      <c r="I1972" t="s">
        <v>1807</v>
      </c>
      <c r="J1972">
        <v>889.83</v>
      </c>
    </row>
    <row r="1973" spans="1:10" x14ac:dyDescent="0.25">
      <c r="A1973" t="s">
        <v>3780</v>
      </c>
      <c r="B1973" s="2">
        <v>45577</v>
      </c>
      <c r="C1973" t="s">
        <v>808</v>
      </c>
      <c r="D1973" t="s">
        <v>1579</v>
      </c>
      <c r="E1973" t="s">
        <v>1772</v>
      </c>
      <c r="F1973">
        <v>1</v>
      </c>
      <c r="G1973">
        <v>412.2</v>
      </c>
      <c r="H1973">
        <v>0.11</v>
      </c>
      <c r="I1973" t="s">
        <v>1807</v>
      </c>
      <c r="J1973">
        <v>366.858</v>
      </c>
    </row>
    <row r="1974" spans="1:10" x14ac:dyDescent="0.25">
      <c r="A1974" t="s">
        <v>3781</v>
      </c>
      <c r="B1974" s="2">
        <v>45466</v>
      </c>
      <c r="C1974" t="s">
        <v>1216</v>
      </c>
      <c r="D1974" t="s">
        <v>1689</v>
      </c>
      <c r="E1974" t="s">
        <v>1787</v>
      </c>
      <c r="F1974">
        <v>1</v>
      </c>
      <c r="G1974">
        <v>650.47</v>
      </c>
      <c r="H1974">
        <v>0.13</v>
      </c>
      <c r="I1974" t="s">
        <v>1809</v>
      </c>
      <c r="J1974">
        <v>565.90890000000002</v>
      </c>
    </row>
    <row r="1975" spans="1:10" x14ac:dyDescent="0.25">
      <c r="A1975" t="s">
        <v>3782</v>
      </c>
      <c r="B1975" s="2">
        <v>45256</v>
      </c>
      <c r="C1975" t="s">
        <v>515</v>
      </c>
      <c r="D1975" t="s">
        <v>1559</v>
      </c>
      <c r="E1975" t="s">
        <v>1777</v>
      </c>
      <c r="F1975">
        <v>1</v>
      </c>
      <c r="G1975">
        <v>68.209999999999994</v>
      </c>
      <c r="H1975">
        <v>0.05</v>
      </c>
      <c r="I1975" t="s">
        <v>1809</v>
      </c>
      <c r="J1975">
        <v>64.799499999999995</v>
      </c>
    </row>
    <row r="1976" spans="1:10" x14ac:dyDescent="0.25">
      <c r="A1976" t="s">
        <v>3783</v>
      </c>
      <c r="B1976" s="2">
        <v>45886</v>
      </c>
      <c r="C1976" t="s">
        <v>456</v>
      </c>
      <c r="D1976" t="s">
        <v>1637</v>
      </c>
      <c r="E1976" t="s">
        <v>1762</v>
      </c>
      <c r="F1976">
        <v>2</v>
      </c>
      <c r="G1976">
        <v>842.89</v>
      </c>
      <c r="H1976">
        <v>0.25</v>
      </c>
      <c r="I1976" t="s">
        <v>1812</v>
      </c>
      <c r="J1976">
        <v>1264.335</v>
      </c>
    </row>
    <row r="1977" spans="1:10" x14ac:dyDescent="0.25">
      <c r="A1977" t="s">
        <v>3784</v>
      </c>
      <c r="B1977" s="2">
        <v>45390</v>
      </c>
      <c r="C1977" t="s">
        <v>939</v>
      </c>
      <c r="D1977" t="s">
        <v>1538</v>
      </c>
      <c r="E1977" t="s">
        <v>1752</v>
      </c>
      <c r="F1977">
        <v>2</v>
      </c>
      <c r="G1977">
        <v>227.95</v>
      </c>
      <c r="H1977">
        <v>0.24</v>
      </c>
      <c r="I1977" t="s">
        <v>1812</v>
      </c>
      <c r="J1977">
        <v>346.48399999999998</v>
      </c>
    </row>
    <row r="1978" spans="1:10" x14ac:dyDescent="0.25">
      <c r="A1978" t="s">
        <v>3785</v>
      </c>
      <c r="B1978" s="2">
        <v>45388</v>
      </c>
      <c r="C1978" t="s">
        <v>625</v>
      </c>
      <c r="D1978" t="s">
        <v>1663</v>
      </c>
      <c r="E1978" t="s">
        <v>1777</v>
      </c>
      <c r="F1978">
        <v>3</v>
      </c>
      <c r="G1978">
        <v>685.97</v>
      </c>
      <c r="H1978">
        <v>0.24</v>
      </c>
      <c r="I1978" t="s">
        <v>1809</v>
      </c>
      <c r="J1978">
        <v>1564.0116</v>
      </c>
    </row>
    <row r="1979" spans="1:10" x14ac:dyDescent="0.25">
      <c r="A1979" t="s">
        <v>3786</v>
      </c>
      <c r="B1979" s="2">
        <v>45793</v>
      </c>
      <c r="C1979" t="s">
        <v>1129</v>
      </c>
      <c r="D1979" t="s">
        <v>1589</v>
      </c>
      <c r="E1979" t="s">
        <v>1744</v>
      </c>
      <c r="F1979">
        <v>1</v>
      </c>
      <c r="G1979">
        <v>722.57</v>
      </c>
      <c r="H1979">
        <v>0.18</v>
      </c>
      <c r="I1979" t="s">
        <v>1807</v>
      </c>
      <c r="J1979">
        <v>592.50740000000008</v>
      </c>
    </row>
    <row r="1980" spans="1:10" x14ac:dyDescent="0.25">
      <c r="A1980" t="s">
        <v>3787</v>
      </c>
      <c r="B1980" s="2">
        <v>45615</v>
      </c>
      <c r="C1980" t="s">
        <v>470</v>
      </c>
      <c r="D1980" t="s">
        <v>1601</v>
      </c>
      <c r="E1980" t="s">
        <v>1756</v>
      </c>
      <c r="F1980">
        <v>3</v>
      </c>
      <c r="G1980">
        <v>585.54999999999995</v>
      </c>
      <c r="H1980">
        <v>0.14000000000000001</v>
      </c>
      <c r="I1980" t="s">
        <v>1812</v>
      </c>
      <c r="J1980">
        <v>1510.7190000000001</v>
      </c>
    </row>
    <row r="1981" spans="1:10" x14ac:dyDescent="0.25">
      <c r="A1981" t="s">
        <v>3788</v>
      </c>
      <c r="B1981" s="2">
        <v>45666</v>
      </c>
      <c r="C1981" t="s">
        <v>965</v>
      </c>
      <c r="D1981" t="s">
        <v>1623</v>
      </c>
      <c r="E1981" t="s">
        <v>1780</v>
      </c>
      <c r="F1981">
        <v>2</v>
      </c>
      <c r="G1981">
        <v>635.80999999999995</v>
      </c>
      <c r="H1981">
        <v>0.13</v>
      </c>
      <c r="I1981" t="s">
        <v>1809</v>
      </c>
      <c r="J1981">
        <v>1106.3094000000001</v>
      </c>
    </row>
    <row r="1982" spans="1:10" x14ac:dyDescent="0.25">
      <c r="A1982" t="s">
        <v>3789</v>
      </c>
      <c r="B1982" s="2">
        <v>45644</v>
      </c>
      <c r="C1982" t="s">
        <v>873</v>
      </c>
      <c r="D1982" t="s">
        <v>1559</v>
      </c>
      <c r="E1982" t="s">
        <v>1752</v>
      </c>
      <c r="F1982">
        <v>2</v>
      </c>
      <c r="G1982">
        <v>353.74</v>
      </c>
      <c r="H1982">
        <v>0.01</v>
      </c>
      <c r="I1982" t="s">
        <v>1807</v>
      </c>
      <c r="J1982">
        <v>700.40520000000004</v>
      </c>
    </row>
    <row r="1983" spans="1:10" x14ac:dyDescent="0.25">
      <c r="A1983" t="s">
        <v>3790</v>
      </c>
      <c r="B1983" s="2">
        <v>45648</v>
      </c>
      <c r="C1983" t="s">
        <v>835</v>
      </c>
      <c r="D1983" t="s">
        <v>1603</v>
      </c>
      <c r="E1983" t="s">
        <v>1762</v>
      </c>
      <c r="F1983">
        <v>1</v>
      </c>
      <c r="G1983">
        <v>377.52</v>
      </c>
      <c r="H1983">
        <v>0.15</v>
      </c>
      <c r="I1983" t="s">
        <v>1807</v>
      </c>
      <c r="J1983">
        <v>320.892</v>
      </c>
    </row>
    <row r="1984" spans="1:10" x14ac:dyDescent="0.25">
      <c r="A1984" t="s">
        <v>3791</v>
      </c>
      <c r="B1984" s="2">
        <v>45500</v>
      </c>
      <c r="C1984" t="s">
        <v>663</v>
      </c>
      <c r="D1984" t="s">
        <v>1667</v>
      </c>
      <c r="E1984" t="s">
        <v>1744</v>
      </c>
      <c r="F1984">
        <v>3</v>
      </c>
      <c r="G1984">
        <v>901.49</v>
      </c>
      <c r="H1984">
        <v>0</v>
      </c>
      <c r="I1984" t="s">
        <v>1807</v>
      </c>
      <c r="J1984">
        <v>2704.47</v>
      </c>
    </row>
    <row r="1985" spans="1:10" x14ac:dyDescent="0.25">
      <c r="A1985" t="s">
        <v>3792</v>
      </c>
      <c r="B1985" s="2">
        <v>45806</v>
      </c>
      <c r="C1985" t="s">
        <v>648</v>
      </c>
      <c r="D1985" t="s">
        <v>1591</v>
      </c>
      <c r="E1985" t="s">
        <v>1756</v>
      </c>
      <c r="F1985">
        <v>1</v>
      </c>
      <c r="G1985">
        <v>563.01</v>
      </c>
      <c r="H1985">
        <v>0.1</v>
      </c>
      <c r="I1985" t="s">
        <v>1807</v>
      </c>
      <c r="J1985">
        <v>506.709</v>
      </c>
    </row>
    <row r="1986" spans="1:10" x14ac:dyDescent="0.25">
      <c r="A1986" t="s">
        <v>3793</v>
      </c>
      <c r="B1986" s="2">
        <v>45365</v>
      </c>
      <c r="C1986" t="s">
        <v>195</v>
      </c>
      <c r="D1986" t="s">
        <v>1671</v>
      </c>
      <c r="E1986" t="s">
        <v>1759</v>
      </c>
      <c r="F1986">
        <v>4</v>
      </c>
      <c r="G1986">
        <v>167.25</v>
      </c>
      <c r="H1986">
        <v>0.11</v>
      </c>
      <c r="I1986" t="s">
        <v>1807</v>
      </c>
      <c r="J1986">
        <v>595.41</v>
      </c>
    </row>
    <row r="1987" spans="1:10" x14ac:dyDescent="0.25">
      <c r="A1987" t="s">
        <v>3794</v>
      </c>
      <c r="B1987" s="2">
        <v>45229</v>
      </c>
      <c r="C1987" t="s">
        <v>1387</v>
      </c>
      <c r="D1987" t="s">
        <v>1651</v>
      </c>
      <c r="E1987" t="s">
        <v>1793</v>
      </c>
      <c r="F1987">
        <v>3</v>
      </c>
      <c r="G1987">
        <v>345.43</v>
      </c>
      <c r="H1987">
        <v>0.08</v>
      </c>
      <c r="I1987" t="s">
        <v>1812</v>
      </c>
      <c r="J1987">
        <v>953.38679999999999</v>
      </c>
    </row>
    <row r="1988" spans="1:10" x14ac:dyDescent="0.25">
      <c r="A1988" t="s">
        <v>3795</v>
      </c>
      <c r="B1988" s="2">
        <v>45349</v>
      </c>
      <c r="C1988" t="s">
        <v>962</v>
      </c>
      <c r="D1988" t="s">
        <v>1695</v>
      </c>
      <c r="E1988" t="s">
        <v>1769</v>
      </c>
      <c r="F1988">
        <v>4</v>
      </c>
      <c r="G1988">
        <v>752.48</v>
      </c>
      <c r="H1988">
        <v>0.23</v>
      </c>
      <c r="I1988" t="s">
        <v>1807</v>
      </c>
      <c r="J1988">
        <v>2317.6383999999998</v>
      </c>
    </row>
    <row r="1989" spans="1:10" x14ac:dyDescent="0.25">
      <c r="A1989" t="s">
        <v>3796</v>
      </c>
      <c r="B1989" s="2">
        <v>45886</v>
      </c>
      <c r="C1989" t="s">
        <v>1373</v>
      </c>
      <c r="D1989" t="s">
        <v>1645</v>
      </c>
      <c r="E1989" t="s">
        <v>1796</v>
      </c>
      <c r="F1989">
        <v>1</v>
      </c>
      <c r="G1989">
        <v>120.02</v>
      </c>
      <c r="H1989">
        <v>0.26</v>
      </c>
      <c r="I1989" t="s">
        <v>1807</v>
      </c>
      <c r="J1989">
        <v>88.814799999999991</v>
      </c>
    </row>
    <row r="1990" spans="1:10" x14ac:dyDescent="0.25">
      <c r="A1990" t="s">
        <v>3797</v>
      </c>
      <c r="B1990" s="2">
        <v>45359</v>
      </c>
      <c r="C1990" t="s">
        <v>1007</v>
      </c>
      <c r="D1990" t="s">
        <v>1613</v>
      </c>
      <c r="E1990" t="s">
        <v>1765</v>
      </c>
      <c r="F1990">
        <v>3</v>
      </c>
      <c r="G1990">
        <v>146.71</v>
      </c>
      <c r="H1990">
        <v>0.28000000000000003</v>
      </c>
      <c r="I1990" t="s">
        <v>1807</v>
      </c>
      <c r="J1990">
        <v>316.89359999999999</v>
      </c>
    </row>
    <row r="1991" spans="1:10" x14ac:dyDescent="0.25">
      <c r="A1991" t="s">
        <v>3798</v>
      </c>
      <c r="B1991" s="2">
        <v>45730</v>
      </c>
      <c r="C1991" t="s">
        <v>295</v>
      </c>
      <c r="D1991" t="s">
        <v>1659</v>
      </c>
      <c r="E1991" t="s">
        <v>1735</v>
      </c>
      <c r="F1991">
        <v>2</v>
      </c>
      <c r="G1991">
        <v>358.87</v>
      </c>
      <c r="H1991">
        <v>0.24</v>
      </c>
      <c r="I1991" t="s">
        <v>1807</v>
      </c>
      <c r="J1991">
        <v>545.48239999999998</v>
      </c>
    </row>
    <row r="1992" spans="1:10" x14ac:dyDescent="0.25">
      <c r="A1992" t="s">
        <v>3799</v>
      </c>
      <c r="B1992" s="2">
        <v>45456</v>
      </c>
      <c r="C1992" t="s">
        <v>767</v>
      </c>
      <c r="D1992" t="s">
        <v>1635</v>
      </c>
      <c r="E1992" t="s">
        <v>1749</v>
      </c>
      <c r="F1992">
        <v>4</v>
      </c>
      <c r="G1992">
        <v>212.75</v>
      </c>
      <c r="H1992">
        <v>0.11</v>
      </c>
      <c r="I1992" t="s">
        <v>1812</v>
      </c>
      <c r="J1992">
        <v>757.39</v>
      </c>
    </row>
    <row r="1993" spans="1:10" x14ac:dyDescent="0.25">
      <c r="A1993" t="s">
        <v>3800</v>
      </c>
      <c r="B1993" s="2">
        <v>45450</v>
      </c>
      <c r="C1993" t="s">
        <v>1018</v>
      </c>
      <c r="D1993" t="s">
        <v>1621</v>
      </c>
      <c r="E1993" t="s">
        <v>1775</v>
      </c>
      <c r="F1993">
        <v>1</v>
      </c>
      <c r="G1993">
        <v>183.47</v>
      </c>
      <c r="H1993">
        <v>0.17</v>
      </c>
      <c r="I1993" t="s">
        <v>1809</v>
      </c>
      <c r="J1993">
        <v>152.2801</v>
      </c>
    </row>
    <row r="1994" spans="1:10" x14ac:dyDescent="0.25">
      <c r="A1994" t="s">
        <v>3801</v>
      </c>
      <c r="B1994" s="2">
        <v>45493</v>
      </c>
      <c r="C1994" t="s">
        <v>248</v>
      </c>
      <c r="D1994" t="s">
        <v>1709</v>
      </c>
      <c r="E1994" t="s">
        <v>1784</v>
      </c>
      <c r="F1994">
        <v>4</v>
      </c>
      <c r="G1994">
        <v>569.98</v>
      </c>
      <c r="H1994">
        <v>0.23</v>
      </c>
      <c r="I1994" t="s">
        <v>1807</v>
      </c>
      <c r="J1994">
        <v>1755.5383999999999</v>
      </c>
    </row>
    <row r="1995" spans="1:10" x14ac:dyDescent="0.25">
      <c r="A1995" t="s">
        <v>3802</v>
      </c>
      <c r="B1995" s="2">
        <v>45274</v>
      </c>
      <c r="C1995" t="s">
        <v>1439</v>
      </c>
      <c r="D1995" t="s">
        <v>1573</v>
      </c>
      <c r="E1995" t="s">
        <v>1777</v>
      </c>
      <c r="F1995">
        <v>3</v>
      </c>
      <c r="G1995">
        <v>984.12</v>
      </c>
      <c r="H1995">
        <v>0.27</v>
      </c>
      <c r="I1995" t="s">
        <v>1807</v>
      </c>
      <c r="J1995">
        <v>2155.2228</v>
      </c>
    </row>
    <row r="1996" spans="1:10" x14ac:dyDescent="0.25">
      <c r="A1996" t="s">
        <v>3803</v>
      </c>
      <c r="B1996" s="2">
        <v>45844</v>
      </c>
      <c r="C1996" t="s">
        <v>1442</v>
      </c>
      <c r="D1996" t="s">
        <v>1699</v>
      </c>
      <c r="E1996" t="s">
        <v>1765</v>
      </c>
      <c r="F1996">
        <v>1</v>
      </c>
      <c r="G1996">
        <v>905.23</v>
      </c>
      <c r="H1996">
        <v>0</v>
      </c>
      <c r="I1996" t="s">
        <v>1807</v>
      </c>
      <c r="J1996">
        <v>905.23</v>
      </c>
    </row>
    <row r="1997" spans="1:10" x14ac:dyDescent="0.25">
      <c r="A1997" t="s">
        <v>3804</v>
      </c>
      <c r="B1997" s="2">
        <v>45264</v>
      </c>
      <c r="C1997" t="s">
        <v>607</v>
      </c>
      <c r="D1997" t="s">
        <v>1729</v>
      </c>
      <c r="E1997" t="s">
        <v>1796</v>
      </c>
      <c r="F1997">
        <v>3</v>
      </c>
      <c r="G1997">
        <v>112.77</v>
      </c>
      <c r="H1997">
        <v>0.19</v>
      </c>
      <c r="I1997" t="s">
        <v>1807</v>
      </c>
      <c r="J1997">
        <v>274.03109999999998</v>
      </c>
    </row>
    <row r="1998" spans="1:10" x14ac:dyDescent="0.25">
      <c r="A1998" t="s">
        <v>3805</v>
      </c>
      <c r="B1998" s="2">
        <v>45773</v>
      </c>
      <c r="C1998" t="s">
        <v>533</v>
      </c>
      <c r="D1998" t="s">
        <v>1601</v>
      </c>
      <c r="E1998" t="s">
        <v>1765</v>
      </c>
      <c r="F1998">
        <v>3</v>
      </c>
      <c r="G1998">
        <v>875.99</v>
      </c>
      <c r="H1998">
        <v>0.09</v>
      </c>
      <c r="I1998" t="s">
        <v>1809</v>
      </c>
      <c r="J1998">
        <v>2391.4526999999998</v>
      </c>
    </row>
    <row r="1999" spans="1:10" x14ac:dyDescent="0.25">
      <c r="A1999" t="s">
        <v>3806</v>
      </c>
      <c r="B1999" s="2">
        <v>45460</v>
      </c>
      <c r="C1999" t="s">
        <v>436</v>
      </c>
      <c r="D1999" t="s">
        <v>1709</v>
      </c>
      <c r="E1999" t="s">
        <v>1772</v>
      </c>
      <c r="F1999">
        <v>2</v>
      </c>
      <c r="G1999">
        <v>685.31</v>
      </c>
      <c r="H1999">
        <v>0.26</v>
      </c>
      <c r="I1999" t="s">
        <v>1809</v>
      </c>
      <c r="J1999">
        <v>1014.2588</v>
      </c>
    </row>
    <row r="2000" spans="1:10" x14ac:dyDescent="0.25">
      <c r="A2000" t="s">
        <v>3807</v>
      </c>
      <c r="B2000" s="2">
        <v>45607</v>
      </c>
      <c r="C2000" t="s">
        <v>195</v>
      </c>
      <c r="D2000" t="s">
        <v>1653</v>
      </c>
      <c r="E2000" t="s">
        <v>1775</v>
      </c>
      <c r="F2000">
        <v>3</v>
      </c>
      <c r="G2000">
        <v>945.37</v>
      </c>
      <c r="H2000">
        <v>0.05</v>
      </c>
      <c r="I2000" t="s">
        <v>1807</v>
      </c>
      <c r="J2000">
        <v>2694.3045000000002</v>
      </c>
    </row>
    <row r="2001" spans="1:10" x14ac:dyDescent="0.25">
      <c r="A2001" t="s">
        <v>3808</v>
      </c>
      <c r="B2001" s="2">
        <v>45267</v>
      </c>
      <c r="C2001" t="s">
        <v>100</v>
      </c>
      <c r="D2001" t="s">
        <v>1683</v>
      </c>
      <c r="E2001" t="s">
        <v>1796</v>
      </c>
      <c r="F2001">
        <v>3</v>
      </c>
      <c r="G2001">
        <v>68.45</v>
      </c>
      <c r="H2001">
        <v>0.17</v>
      </c>
      <c r="I2001" t="s">
        <v>1809</v>
      </c>
      <c r="J2001">
        <v>170.44049999999999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New Dashboard</vt:lpstr>
      <vt:lpstr>PIVOTS</vt:lpstr>
      <vt:lpstr>Summary</vt:lpstr>
      <vt:lpstr>Sales_Fact (3)</vt:lpstr>
      <vt:lpstr>Aggregrate functions</vt:lpstr>
      <vt:lpstr>Analysis ToolPak</vt:lpstr>
      <vt:lpstr>Customer_Dim</vt:lpstr>
      <vt:lpstr>Product_Dim (2)</vt:lpstr>
      <vt:lpstr>Product_Dim</vt:lpstr>
      <vt:lpstr>Store_Dim (2)</vt:lpstr>
      <vt:lpstr>Store_Dim</vt:lpstr>
      <vt:lpstr>Sales_Fact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Riyaz</cp:lastModifiedBy>
  <dcterms:created xsi:type="dcterms:W3CDTF">2025-10-14T06:00:18Z</dcterms:created>
  <dcterms:modified xsi:type="dcterms:W3CDTF">2025-12-15T21:29:17Z</dcterms:modified>
</cp:coreProperties>
</file>