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blación" sheetId="1" r:id="rId3"/>
    <sheet state="visible" name="IDH" sheetId="2" r:id="rId4"/>
    <sheet state="visible" name="Hoja2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60">
      <text>
        <t xml:space="preserve">MSNM</t>
      </text>
    </comment>
  </commentList>
</comments>
</file>

<file path=xl/sharedStrings.xml><?xml version="1.0" encoding="utf-8"?>
<sst xmlns="http://schemas.openxmlformats.org/spreadsheetml/2006/main" count="378" uniqueCount="232">
  <si>
    <t>Población</t>
  </si>
  <si>
    <t>Tabla 1: Población proyectada y tasa de crecimiento 2000-2014</t>
  </si>
  <si>
    <t>Índice de Desarrollo Humano</t>
  </si>
  <si>
    <t>Esperanza de vida al nacer</t>
  </si>
  <si>
    <t>Población con Educ. secundaria completa</t>
  </si>
  <si>
    <t>Años de educación (Poblac. 25 y más)</t>
  </si>
  <si>
    <t>Ingreso familiar per cápita</t>
  </si>
  <si>
    <t>Provincia</t>
  </si>
  <si>
    <t>San Vicente de Cañete</t>
  </si>
  <si>
    <t>Cañete</t>
  </si>
  <si>
    <t>LIMA</t>
  </si>
  <si>
    <t>Habitantes</t>
  </si>
  <si>
    <t>Ranking</t>
  </si>
  <si>
    <t>IDH</t>
  </si>
  <si>
    <t>años</t>
  </si>
  <si>
    <t>%</t>
  </si>
  <si>
    <t>N.S. mes</t>
  </si>
  <si>
    <t>CAÑETE</t>
  </si>
  <si>
    <t>HUAURA</t>
  </si>
  <si>
    <t>Ámbito Geográfico</t>
  </si>
  <si>
    <t>HUARAL</t>
  </si>
  <si>
    <t>BARRANCA</t>
  </si>
  <si>
    <t>Crecimiento Anual 2000-14</t>
  </si>
  <si>
    <t>HUAROCHIRI</t>
  </si>
  <si>
    <t>Asia</t>
  </si>
  <si>
    <t>YAUYOS</t>
  </si>
  <si>
    <t>OYON</t>
  </si>
  <si>
    <t>Distrito</t>
  </si>
  <si>
    <t>Cerro Azul</t>
  </si>
  <si>
    <t>CANTA</t>
  </si>
  <si>
    <t>ranking</t>
  </si>
  <si>
    <t>Provincia de Cañete</t>
  </si>
  <si>
    <t>CAJATAMBO</t>
  </si>
  <si>
    <t>SAN VICENTE DE CAÑETE</t>
  </si>
  <si>
    <t>ASIA</t>
  </si>
  <si>
    <t>CALANGO</t>
  </si>
  <si>
    <t>CERRO AZUL</t>
  </si>
  <si>
    <t>CHILCA</t>
  </si>
  <si>
    <t>COAYLLO</t>
  </si>
  <si>
    <t>IMPERIAL</t>
  </si>
  <si>
    <t>Calango</t>
  </si>
  <si>
    <t>LUNAHUANA</t>
  </si>
  <si>
    <t>MALA</t>
  </si>
  <si>
    <t>NUEVO IMPERIAL</t>
  </si>
  <si>
    <t>Región Lima</t>
  </si>
  <si>
    <t>PACARAN</t>
  </si>
  <si>
    <t>QUILMANA</t>
  </si>
  <si>
    <t>Perú</t>
  </si>
  <si>
    <t>SAN ANTONIO</t>
  </si>
  <si>
    <t>Chilca</t>
  </si>
  <si>
    <t>SAN LUIS</t>
  </si>
  <si>
    <t>Coayllo</t>
  </si>
  <si>
    <t>SANTA CRUZ DE FLORES</t>
  </si>
  <si>
    <t>Tabla 2: Algunas variables poblacionales y geográficas de los distritos de la provincia de Cañete</t>
  </si>
  <si>
    <t>ZUÑIGA</t>
  </si>
  <si>
    <t>Imperial</t>
  </si>
  <si>
    <t>Lunahuana</t>
  </si>
  <si>
    <t>Ambito Geografico</t>
  </si>
  <si>
    <t>Población 2000</t>
  </si>
  <si>
    <t>Población 2014</t>
  </si>
  <si>
    <t>PERU</t>
  </si>
  <si>
    <t>Área en Km2</t>
  </si>
  <si>
    <t>Hab./km2 2014</t>
  </si>
  <si>
    <t>Crec. Anual. 2000-2014</t>
  </si>
  <si>
    <t>Variacion 2007 - 2014</t>
  </si>
  <si>
    <t>Mala</t>
  </si>
  <si>
    <t>Nuevo Imperial</t>
  </si>
  <si>
    <t>% 2000-14</t>
  </si>
  <si>
    <t>Pacaran</t>
  </si>
  <si>
    <t>AREA</t>
  </si>
  <si>
    <t>DENSIDAD</t>
  </si>
  <si>
    <t>ALTITUD</t>
  </si>
  <si>
    <t>Quilmana</t>
  </si>
  <si>
    <t>San Antonio</t>
  </si>
  <si>
    <t>San Luis</t>
  </si>
  <si>
    <t>Santa Cruz de Flores</t>
  </si>
  <si>
    <t>Zuñiga</t>
  </si>
  <si>
    <t>T. Provincia</t>
  </si>
  <si>
    <t>Crecimiento Poblacional a nivel Distrital</t>
  </si>
  <si>
    <t>% Concentración de hab. por provincia</t>
  </si>
  <si>
    <t>AREA # 0402</t>
  </si>
  <si>
    <t>Crec. 2014/2000</t>
  </si>
  <si>
    <t>Dpto. Lima   Prov. Cañete</t>
  </si>
  <si>
    <t>Dpto. Lima  Prov. Cañete</t>
  </si>
  <si>
    <t>Edades Simples</t>
  </si>
  <si>
    <t>Sexo</t>
  </si>
  <si>
    <t>P: Edad en años</t>
  </si>
  <si>
    <t>P: Según Sexo</t>
  </si>
  <si>
    <t>PROMEDIOS CAÑETE</t>
  </si>
  <si>
    <t>CPV 1993</t>
  </si>
  <si>
    <t>CPV 2007</t>
  </si>
  <si>
    <t>HOMBRES</t>
  </si>
  <si>
    <t>MUJERES</t>
  </si>
  <si>
    <t>Total</t>
  </si>
  <si>
    <t>Hombre</t>
  </si>
  <si>
    <t>Mujer</t>
  </si>
  <si>
    <t>Promedio</t>
  </si>
  <si>
    <t>Mediana</t>
  </si>
  <si>
    <t>Tasa Dep.</t>
  </si>
  <si>
    <t>COSTA</t>
  </si>
  <si>
    <t>CON ACCESO AL MAR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</si>
  <si>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</si>
  <si>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</si>
  <si>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</si>
  <si>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</si>
  <si>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</si>
  <si>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</si>
  <si>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</si>
  <si>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</si>
  <si>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</si>
  <si>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>Tabla 3: Distribución de la población por grupos de edad para los años 1993 y 2007</t>
  </si>
  <si>
    <t xml:space="preserve"> 09 años</t>
  </si>
  <si>
    <t>SIN ACCESO AL MAR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</si>
  <si>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</si>
  <si>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</si>
  <si>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</si>
  <si>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</si>
  <si>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</si>
  <si>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</si>
  <si>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</si>
  <si>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</si>
  <si>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</si>
  <si>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</si>
  <si>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</si>
  <si>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</si>
  <si>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</si>
  <si>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</si>
  <si>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</si>
  <si>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</si>
  <si>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>Grupos de edad</t>
  </si>
  <si>
    <t xml:space="preserve"> 26 años</t>
  </si>
  <si>
    <t xml:space="preserve"> 27 años</t>
  </si>
  <si>
    <t xml:space="preserve"> 28 años</t>
  </si>
  <si>
    <t xml:space="preserve"> 29 años</t>
  </si>
  <si>
    <t>0 – 14</t>
  </si>
  <si>
    <t xml:space="preserve"> 30 años</t>
  </si>
  <si>
    <t>37.0%</t>
  </si>
  <si>
    <t>30.5%</t>
  </si>
  <si>
    <t xml:space="preserve"> 31 años</t>
  </si>
  <si>
    <t xml:space="preserve"> 32 años</t>
  </si>
  <si>
    <t xml:space="preserve"> 33 años</t>
  </si>
  <si>
    <t xml:space="preserve"> 34 años</t>
  </si>
  <si>
    <t>15 – 29</t>
  </si>
  <si>
    <t>28.6%</t>
  </si>
  <si>
    <t>27.6%</t>
  </si>
  <si>
    <t xml:space="preserve"> 35 años</t>
  </si>
  <si>
    <t xml:space="preserve"> 36 años</t>
  </si>
  <si>
    <t>30 – 64</t>
  </si>
  <si>
    <t>29.8%</t>
  </si>
  <si>
    <t>35.5%</t>
  </si>
  <si>
    <t xml:space="preserve"> 37 años</t>
  </si>
  <si>
    <t>65 y más</t>
  </si>
  <si>
    <t>4.6%</t>
  </si>
  <si>
    <t xml:space="preserve"> 38 años</t>
  </si>
  <si>
    <t>6.4%</t>
  </si>
  <si>
    <t xml:space="preserve"> 39 años</t>
  </si>
  <si>
    <t>SIERRA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</si>
  <si>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</si>
  <si>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</si>
  <si>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</si>
  <si>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</si>
  <si>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</si>
  <si>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>22,048,356</t>
  </si>
  <si>
    <t xml:space="preserve"> 45 años</t>
  </si>
  <si>
    <t>27,412,157</t>
  </si>
  <si>
    <t xml:space="preserve"> 46 años</t>
  </si>
  <si>
    <t xml:space="preserve"> 47 años</t>
  </si>
  <si>
    <t>T.Provincia</t>
  </si>
  <si>
    <t xml:space="preserve"> 48 años</t>
  </si>
  <si>
    <t xml:space="preserve"> 49 años</t>
  </si>
  <si>
    <t xml:space="preserve"> 50 años</t>
  </si>
  <si>
    <t>Tabla 4: Indicadores de las edades de la población para los años 1993 y 2007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</si>
  <si>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</si>
  <si>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</si>
  <si>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</si>
  <si>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</si>
  <si>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</si>
  <si>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</si>
  <si>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>Edad promedio</t>
  </si>
  <si>
    <t xml:space="preserve"> 57 años</t>
  </si>
  <si>
    <t>Edad mediana</t>
  </si>
  <si>
    <t xml:space="preserve"> 58 años</t>
  </si>
  <si>
    <t xml:space="preserve"> 59 años</t>
  </si>
  <si>
    <t>Tasa de dependencia</t>
  </si>
  <si>
    <t xml:space="preserve"> 60 años</t>
  </si>
  <si>
    <t>71.4%</t>
  </si>
  <si>
    <t>58.5%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</si>
  <si>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</si>
  <si>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</si>
  <si>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</si>
  <si>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</si>
  <si>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</si>
  <si>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</si>
  <si>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</si>
  <si>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</si>
  <si>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</si>
  <si>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</si>
  <si>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</si>
  <si>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</si>
  <si>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</si>
  <si>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</si>
  <si>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</si>
  <si>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</si>
  <si>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</si>
  <si>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</si>
  <si>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</si>
  <si>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</si>
  <si>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</si>
  <si>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</si>
  <si>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</si>
  <si>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</si>
  <si>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</si>
  <si>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</si>
  <si>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</si>
  <si>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</si>
  <si>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</si>
  <si>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</si>
  <si>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</si>
  <si>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92 años</t>
  </si>
  <si>
    <t xml:space="preserve"> 93 años</t>
  </si>
  <si>
    <t xml:space="preserve"> 94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</si>
  <si>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</si>
  <si>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</si>
  <si>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</si>
  <si>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</si>
  <si>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</si>
  <si>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INEI - CPV1993</t>
  </si>
  <si>
    <t>Fuente: INEI - CPV2007</t>
  </si>
  <si>
    <t>0-14</t>
  </si>
  <si>
    <t>15-29</t>
  </si>
  <si>
    <t>30-64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</si>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</sst>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_ * #,##0.0000_ ;_ * \-#,##0.0000_ ;_ * &quot;-&quot;??_ ;_ @_ "/>
    <numFmt numFmtId="166" formatCode="0.0%"/>
  </numFmts>
  <fonts count="15">
    <font>
      <sz val="11.0"/>
      <color rgb="FF000000"/>
      <name val="Calibri"/>
    </font>
    <font>
      <sz val="10.0"/>
    </font>
    <font>
      <b/>
      <sz val="11.0"/>
      <color rgb="FF000000"/>
      <name val="Calibri"/>
    </font>
    <font>
      <b/>
      <sz val="11.0"/>
    </font>
    <font>
      <sz val="11.0"/>
    </font>
    <font>
      <b/>
      <sz val="10.0"/>
    </font>
    <font/>
    <font>
      <sz val="11.0"/>
      <color rgb="FFFF0000"/>
      <name val="Calibri"/>
    </font>
    <font>
      <b/>
      <i/>
      <sz val="11.0"/>
      <color rgb="FF000000"/>
      <name val="Calibri"/>
    </font>
    <font>
      <b/>
      <sz val="10.0"/>
      <name val="Courier New"/>
    </font>
    <font>
      <sz val="10.0"/>
      <name val="Arial ce"/>
    </font>
    <font>
      <sz val="10.0"/>
      <name val="Courier New"/>
    </font>
    <font>
      <b/>
    </font>
    <font>
      <b/>
      <sz val="11.0"/>
      <color rgb="FFFF0000"/>
      <name val="Calibri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Font="1"/>
    <xf borderId="1" fillId="2" fontId="3" numFmtId="0" xfId="0" applyBorder="1" applyFill="1" applyFont="1"/>
    <xf borderId="0" fillId="0" fontId="3" numFmtId="0" xfId="0" applyAlignment="1" applyFont="1">
      <alignment/>
    </xf>
    <xf borderId="1" fillId="2" fontId="0" numFmtId="3" xfId="0" applyBorder="1" applyFont="1" applyNumberFormat="1"/>
    <xf borderId="0" fillId="0" fontId="2" numFmtId="3" xfId="0" applyFont="1" applyNumberForma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0" numFmtId="3" xfId="0" applyFont="1" applyNumberFormat="1"/>
    <xf borderId="2" fillId="2" fontId="4" numFmtId="10" xfId="0" applyAlignment="1" applyBorder="1" applyFont="1" applyNumberFormat="1">
      <alignment horizontal="right"/>
    </xf>
    <xf borderId="1" fillId="0" fontId="5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wrapText="1"/>
    </xf>
    <xf borderId="3" fillId="2" fontId="3" numFmtId="0" xfId="0" applyBorder="1" applyFont="1"/>
    <xf borderId="1" fillId="0" fontId="2" numFmtId="0" xfId="0" applyBorder="1" applyFont="1"/>
    <xf borderId="1" fillId="0" fontId="0" numFmtId="3" xfId="0" applyBorder="1" applyFont="1" applyNumberFormat="1"/>
    <xf borderId="1" fillId="0" fontId="0" numFmtId="10" xfId="0" applyBorder="1" applyFont="1" applyNumberFormat="1"/>
    <xf borderId="0" fillId="0" fontId="0" numFmtId="10" xfId="0" applyFont="1" applyNumberFormat="1"/>
    <xf borderId="0" fillId="3" fontId="2" numFmtId="0" xfId="0" applyBorder="1" applyFill="1" applyFont="1"/>
    <xf borderId="4" fillId="0" fontId="5" numFmtId="0" xfId="0" applyAlignment="1" applyBorder="1" applyFont="1">
      <alignment horizontal="center" vertical="center"/>
    </xf>
    <xf borderId="0" fillId="3" fontId="0" numFmtId="3" xfId="0" applyBorder="1" applyFont="1" applyNumberFormat="1"/>
    <xf borderId="5" fillId="0" fontId="5" numFmtId="0" xfId="0" applyAlignment="1" applyBorder="1" applyFont="1">
      <alignment horizontal="center" vertical="center" wrapText="1"/>
    </xf>
    <xf borderId="3" fillId="0" fontId="6" numFmtId="0" xfId="0" applyBorder="1" applyFont="1"/>
    <xf borderId="6" fillId="0" fontId="6" numFmtId="0" xfId="0" applyBorder="1" applyFont="1"/>
    <xf borderId="1" fillId="0" fontId="0" numFmtId="0" xfId="0" applyBorder="1" applyFont="1"/>
    <xf borderId="0" fillId="0" fontId="2" numFmtId="0" xfId="0" applyAlignment="1" applyFont="1">
      <alignment horizontal="right"/>
    </xf>
    <xf borderId="1" fillId="0" fontId="7" numFmtId="2" xfId="0" applyBorder="1" applyFont="1" applyNumberFormat="1"/>
    <xf borderId="3" fillId="3" fontId="3" numFmtId="0" xfId="0" applyBorder="1" applyFont="1"/>
    <xf borderId="1" fillId="3" fontId="0" numFmtId="3" xfId="0" applyBorder="1" applyFont="1" applyNumberFormat="1"/>
    <xf borderId="2" fillId="3" fontId="4" numFmtId="10" xfId="0" applyAlignment="1" applyBorder="1" applyFont="1" applyNumberFormat="1">
      <alignment horizontal="right"/>
    </xf>
    <xf borderId="1" fillId="0" fontId="0" numFmtId="2" xfId="0" applyBorder="1" applyFont="1" applyNumberFormat="1"/>
    <xf borderId="0" fillId="0" fontId="0" numFmtId="2" xfId="0" applyFont="1" applyNumberFormat="1"/>
    <xf borderId="3" fillId="0" fontId="3" numFmtId="0" xfId="0" applyBorder="1" applyFont="1"/>
    <xf borderId="2" fillId="0" fontId="4" numFmtId="10" xfId="0" applyAlignment="1" applyBorder="1" applyFont="1" applyNumberFormat="1">
      <alignment horizontal="right"/>
    </xf>
    <xf borderId="0" fillId="0" fontId="0" numFmtId="164" xfId="0" applyFont="1" applyNumberFormat="1"/>
    <xf borderId="1" fillId="0" fontId="0" numFmtId="164" xfId="0" applyBorder="1" applyFont="1" applyNumberFormat="1"/>
    <xf borderId="0" fillId="3" fontId="0" numFmtId="0" xfId="0" applyBorder="1" applyFont="1"/>
    <xf borderId="0" fillId="3" fontId="0" numFmtId="2" xfId="0" applyBorder="1" applyFont="1" applyNumberFormat="1"/>
    <xf borderId="0" fillId="3" fontId="0" numFmtId="10" xfId="0" applyBorder="1" applyFont="1" applyNumberFormat="1"/>
    <xf borderId="0" fillId="0" fontId="8" numFmtId="0" xfId="0" applyFont="1"/>
    <xf borderId="0" fillId="0" fontId="1" numFmtId="0" xfId="0" applyFont="1"/>
    <xf borderId="4" fillId="0" fontId="5" numFmtId="0" xfId="0" applyAlignment="1" applyBorder="1" applyFont="1">
      <alignment horizontal="center" wrapText="1"/>
    </xf>
    <xf borderId="0" fillId="3" fontId="0" numFmtId="164" xfId="0" applyBorder="1" applyFont="1" applyNumberFormat="1"/>
    <xf borderId="4" fillId="0" fontId="5" numFmtId="0" xfId="0" applyAlignment="1" applyBorder="1" applyFont="1">
      <alignment horizontal="center" vertical="center" wrapText="1"/>
    </xf>
    <xf borderId="0" fillId="0" fontId="9" numFmtId="1" xfId="0" applyFont="1" applyNumberFormat="1"/>
    <xf borderId="0" fillId="0" fontId="10" numFmtId="0" xfId="0" applyFont="1"/>
    <xf borderId="5" fillId="0" fontId="5" numFmtId="0" xfId="0" applyAlignment="1" applyBorder="1" applyFont="1">
      <alignment horizontal="center" wrapText="1"/>
    </xf>
    <xf borderId="7" fillId="0" fontId="1" numFmtId="0" xfId="0" applyBorder="1" applyFont="1"/>
    <xf borderId="0" fillId="0" fontId="11" numFmtId="1" xfId="0" applyFont="1" applyNumberFormat="1"/>
    <xf borderId="8" fillId="0" fontId="6" numFmtId="0" xfId="0" applyBorder="1" applyFont="1"/>
    <xf borderId="4" fillId="0" fontId="3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6" fillId="0" fontId="1" numFmtId="10" xfId="0" applyAlignment="1" applyBorder="1" applyFont="1" applyNumberFormat="1">
      <alignment horizontal="right"/>
    </xf>
    <xf borderId="1" fillId="0" fontId="6" numFmtId="10" xfId="0" applyBorder="1" applyFont="1" applyNumberFormat="1"/>
    <xf borderId="1" fillId="0" fontId="13" numFmtId="0" xfId="0" applyBorder="1" applyFont="1"/>
    <xf borderId="1" fillId="0" fontId="7" numFmtId="10" xfId="0" applyBorder="1" applyFont="1" applyNumberFormat="1"/>
    <xf borderId="0" fillId="0" fontId="0" numFmtId="165" xfId="0" applyFont="1" applyNumberFormat="1"/>
    <xf borderId="0" fillId="0" fontId="0" numFmtId="1" xfId="0" applyFont="1" applyNumberFormat="1"/>
    <xf borderId="1" fillId="0" fontId="6" numFmtId="3" xfId="0" applyBorder="1" applyFont="1" applyNumberFormat="1"/>
    <xf borderId="0" fillId="0" fontId="0" numFmtId="166" xfId="0" applyFont="1" applyNumberFormat="1"/>
    <xf borderId="1" fillId="0" fontId="6" numFmtId="0" xfId="0" applyBorder="1" applyFont="1"/>
    <xf borderId="0" fillId="0" fontId="12" numFmtId="0" xfId="0" applyAlignment="1" applyFont="1">
      <alignment horizontal="center" vertical="center"/>
    </xf>
    <xf borderId="1" fillId="0" fontId="1" numFmtId="0" xfId="0" applyBorder="1" applyFont="1"/>
    <xf borderId="9" fillId="0" fontId="5" numFmtId="0" xfId="0" applyAlignment="1" applyBorder="1" applyFont="1">
      <alignment horizontal="center"/>
    </xf>
    <xf borderId="2" fillId="0" fontId="6" numFmtId="0" xfId="0" applyBorder="1" applyFont="1"/>
    <xf borderId="0" fillId="3" fontId="0" numFmtId="165" xfId="0" applyBorder="1" applyFont="1" applyNumberFormat="1"/>
    <xf borderId="10" fillId="0" fontId="2" numFmtId="0" xfId="0" applyAlignment="1" applyBorder="1" applyFont="1">
      <alignment horizontal="center" vertical="center"/>
    </xf>
    <xf borderId="3" fillId="0" fontId="5" numFmtId="0" xfId="0" applyBorder="1" applyFont="1"/>
    <xf borderId="6" fillId="0" fontId="5" numFmtId="0" xfId="0" applyAlignment="1" applyBorder="1" applyFon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1" fillId="0" fontId="0" numFmtId="166" xfId="0" applyBorder="1" applyFont="1" applyNumberFormat="1"/>
    <xf borderId="0" fillId="0" fontId="0" numFmtId="166" xfId="0" applyAlignment="1" applyFont="1" applyNumberFormat="1">
      <alignment horizontal="right"/>
    </xf>
    <xf borderId="1" fillId="0" fontId="0" numFmtId="166" xfId="0" applyAlignment="1" applyBorder="1" applyFont="1" applyNumberFormat="1">
      <alignment horizontal="right"/>
    </xf>
    <xf borderId="4" fillId="0" fontId="2" numFmtId="0" xfId="0" applyAlignment="1" applyBorder="1" applyFont="1">
      <alignment horizontal="center" vertical="center"/>
    </xf>
    <xf borderId="1" fillId="0" fontId="3" numFmtId="0" xfId="0" applyBorder="1" applyFont="1"/>
    <xf borderId="1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3" fontId="2" numFmtId="3" xfId="0" applyBorder="1" applyFont="1" applyNumberFormat="1"/>
    <xf borderId="3" fillId="0" fontId="1" numFmtId="0" xfId="0" applyBorder="1" applyFont="1"/>
    <xf borderId="6" fillId="0" fontId="4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1" numFmtId="164" xfId="0" applyAlignment="1" applyBorder="1" applyFont="1" applyNumberFormat="1">
      <alignment horizontal="right"/>
    </xf>
    <xf borderId="3" fillId="0" fontId="1" numFmtId="164" xfId="0" applyAlignment="1" applyBorder="1" applyFont="1" applyNumberFormat="1">
      <alignment horizontal="right"/>
    </xf>
    <xf borderId="6" fillId="0" fontId="1" numFmtId="164" xfId="0" applyAlignment="1" applyBorder="1" applyFont="1" applyNumberFormat="1">
      <alignment horizontal="right"/>
    </xf>
    <xf borderId="6" fillId="0" fontId="4" numFmtId="166" xfId="0" applyAlignment="1" applyBorder="1" applyFont="1" applyNumberFormat="1">
      <alignment horizontal="right"/>
    </xf>
    <xf borderId="3" fillId="0" fontId="1" numFmtId="0" xfId="0" applyAlignment="1" applyBorder="1" applyFont="1">
      <alignment horizontal="right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asiaperu.info/balneario-asia-sur-chico-playas-sur/index.php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11.75"/>
    <col customWidth="1" min="3" max="3" width="6.13"/>
    <col customWidth="1" min="4" max="7" width="5.63"/>
    <col customWidth="1" min="8" max="8" width="9.0"/>
    <col customWidth="1" min="9" max="9" width="5.25"/>
    <col customWidth="1" min="10" max="26" width="5.63"/>
  </cols>
  <sheetData>
    <row r="1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</row>
    <row r="2">
      <c r="A2" s="1"/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</row>
    <row r="3">
      <c r="A3" s="1"/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3"/>
      <c r="Z3" s="3"/>
    </row>
    <row r="4">
      <c r="A4" s="1"/>
      <c r="B4" s="4"/>
      <c r="C4" s="4">
        <v>2000.0</v>
      </c>
      <c r="D4" s="4">
        <v>2001.0</v>
      </c>
      <c r="E4" s="4">
        <v>2002.0</v>
      </c>
      <c r="F4" s="4">
        <v>2003.0</v>
      </c>
      <c r="G4" s="4">
        <v>2004.0</v>
      </c>
      <c r="H4" s="4">
        <v>2005.0</v>
      </c>
      <c r="I4" s="4">
        <v>2006.0</v>
      </c>
      <c r="J4" s="4">
        <v>2007.0</v>
      </c>
      <c r="K4" s="4">
        <v>2008.0</v>
      </c>
      <c r="L4" s="4">
        <v>2009.0</v>
      </c>
      <c r="M4" s="4">
        <v>2010.0</v>
      </c>
      <c r="N4" s="4">
        <v>2011.0</v>
      </c>
      <c r="O4" s="4">
        <v>2012.0</v>
      </c>
      <c r="P4" s="4">
        <v>2013.0</v>
      </c>
      <c r="Q4" s="4">
        <v>2014.0</v>
      </c>
      <c r="R4" s="4">
        <v>2015.0</v>
      </c>
      <c r="S4" s="1"/>
      <c r="T4" s="1"/>
      <c r="U4" s="1"/>
      <c r="V4" s="1"/>
      <c r="W4" s="1"/>
      <c r="X4" s="3"/>
      <c r="Y4" s="3"/>
      <c r="Z4" s="3"/>
    </row>
    <row r="5">
      <c r="A5" s="1"/>
      <c r="B5" s="4" t="s">
        <v>10</v>
      </c>
      <c r="C5" s="10">
        <v>7767873.0</v>
      </c>
      <c r="D5" s="10">
        <v>7913690.0</v>
      </c>
      <c r="E5" s="10">
        <v>8057558.0</v>
      </c>
      <c r="F5" s="10">
        <v>8199172.0</v>
      </c>
      <c r="G5" s="10">
        <v>8338208.0</v>
      </c>
      <c r="H5" s="10">
        <v>8474342.0</v>
      </c>
      <c r="I5" s="10">
        <v>8605145.0</v>
      </c>
      <c r="J5" s="10">
        <v>8730820.0</v>
      </c>
      <c r="K5" s="10">
        <v>8855022.0</v>
      </c>
      <c r="L5" s="10">
        <v>8981440.0</v>
      </c>
      <c r="M5" s="10">
        <v>9113684.0</v>
      </c>
      <c r="N5" s="10">
        <v>9252401.0</v>
      </c>
      <c r="O5" s="10">
        <v>9395149.0</v>
      </c>
      <c r="P5" s="10">
        <v>9540996.0</v>
      </c>
      <c r="Q5" s="10">
        <v>9685490.0</v>
      </c>
      <c r="R5" s="10">
        <v>9834631.0</v>
      </c>
      <c r="S5" s="1"/>
      <c r="T5" s="1"/>
      <c r="U5" s="1"/>
      <c r="V5" s="1"/>
      <c r="W5" s="1"/>
      <c r="X5" s="3"/>
      <c r="Y5" s="3"/>
      <c r="Z5" s="3"/>
    </row>
    <row r="6">
      <c r="A6" s="1"/>
      <c r="B6" s="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"/>
      <c r="T6" s="1"/>
      <c r="U6" s="1"/>
      <c r="V6" s="1"/>
      <c r="W6" s="1"/>
      <c r="X6" s="3"/>
      <c r="Y6" s="3"/>
      <c r="Z6" s="3"/>
    </row>
    <row r="7">
      <c r="A7" s="13">
        <v>1.0</v>
      </c>
      <c r="B7" s="4" t="s">
        <v>10</v>
      </c>
      <c r="C7" s="14">
        <v>6968339.0</v>
      </c>
      <c r="D7" s="14">
        <v>7103087.0</v>
      </c>
      <c r="E7" s="14">
        <v>7236194.0</v>
      </c>
      <c r="F7" s="14">
        <v>7367376.0</v>
      </c>
      <c r="G7" s="14">
        <v>7496342.0</v>
      </c>
      <c r="H7" s="14">
        <v>7622792.0</v>
      </c>
      <c r="I7" s="14">
        <v>7744537.0</v>
      </c>
      <c r="J7" s="14">
        <v>7861745.0</v>
      </c>
      <c r="K7" s="14">
        <v>7977709.0</v>
      </c>
      <c r="L7" s="14">
        <v>8095747.0</v>
      </c>
      <c r="M7" s="14">
        <v>8219116.0</v>
      </c>
      <c r="N7" s="14">
        <v>8348403.0</v>
      </c>
      <c r="O7" s="14">
        <v>8481415.0</v>
      </c>
      <c r="P7" s="14">
        <v>8617314.0</v>
      </c>
      <c r="Q7" s="14">
        <v>8751741.0</v>
      </c>
      <c r="R7" s="14">
        <v>8890792.0</v>
      </c>
      <c r="S7" s="1"/>
      <c r="T7" s="1"/>
      <c r="U7" s="1"/>
      <c r="V7" s="1"/>
      <c r="W7" s="1"/>
      <c r="X7" s="3"/>
      <c r="Y7" s="3"/>
      <c r="Z7" s="3"/>
    </row>
    <row r="8">
      <c r="A8" s="13">
        <v>2.0</v>
      </c>
      <c r="B8" s="4" t="s">
        <v>17</v>
      </c>
      <c r="C8" s="14">
        <v>184998.0</v>
      </c>
      <c r="D8" s="14">
        <v>188410.0</v>
      </c>
      <c r="E8" s="14">
        <v>191774.0</v>
      </c>
      <c r="F8" s="14">
        <v>195082.0</v>
      </c>
      <c r="G8" s="14">
        <v>198327.0</v>
      </c>
      <c r="H8" s="14">
        <v>201500.0</v>
      </c>
      <c r="I8" s="14">
        <v>204542.0</v>
      </c>
      <c r="J8" s="14">
        <v>207462.0</v>
      </c>
      <c r="K8" s="14">
        <v>210344.0</v>
      </c>
      <c r="L8" s="14">
        <v>213276.0</v>
      </c>
      <c r="M8" s="14">
        <v>216344.0</v>
      </c>
      <c r="N8" s="14">
        <v>219564.0</v>
      </c>
      <c r="O8" s="14">
        <v>222877.0</v>
      </c>
      <c r="P8" s="14">
        <v>226260.0</v>
      </c>
      <c r="Q8" s="14">
        <v>229693.0</v>
      </c>
      <c r="R8" s="14">
        <v>233151.0</v>
      </c>
      <c r="S8" s="1"/>
      <c r="T8" s="1"/>
      <c r="U8" s="1"/>
      <c r="V8" s="1"/>
      <c r="W8" s="1"/>
      <c r="X8" s="3"/>
      <c r="Y8" s="3"/>
      <c r="Z8" s="3"/>
    </row>
    <row r="9">
      <c r="A9" s="13">
        <v>3.0</v>
      </c>
      <c r="B9" s="4" t="s">
        <v>18</v>
      </c>
      <c r="C9" s="14">
        <v>190065.0</v>
      </c>
      <c r="D9" s="14">
        <v>192424.0</v>
      </c>
      <c r="E9" s="14">
        <v>194699.0</v>
      </c>
      <c r="F9" s="14">
        <v>196883.0</v>
      </c>
      <c r="G9" s="14">
        <v>198969.0</v>
      </c>
      <c r="H9" s="14">
        <v>200951.0</v>
      </c>
      <c r="I9" s="14">
        <v>202776.0</v>
      </c>
      <c r="J9" s="14">
        <v>204448.0</v>
      </c>
      <c r="K9" s="14">
        <v>206056.0</v>
      </c>
      <c r="L9" s="14">
        <v>207687.0</v>
      </c>
      <c r="M9" s="14">
        <v>209423.0</v>
      </c>
      <c r="N9" s="14">
        <v>211276.0</v>
      </c>
      <c r="O9" s="14">
        <v>213188.0</v>
      </c>
      <c r="P9" s="14">
        <v>215138.0</v>
      </c>
      <c r="Q9" s="14">
        <v>217102.0</v>
      </c>
      <c r="R9" s="14">
        <v>219059.0</v>
      </c>
      <c r="S9" s="1"/>
      <c r="T9" s="1"/>
      <c r="U9" s="1"/>
      <c r="V9" s="1"/>
      <c r="W9" s="1"/>
      <c r="X9" s="3"/>
      <c r="Y9" s="3"/>
      <c r="Z9" s="3"/>
    </row>
    <row r="10">
      <c r="A10" s="13">
        <v>4.0</v>
      </c>
      <c r="B10" s="4" t="s">
        <v>20</v>
      </c>
      <c r="C10" s="14">
        <v>152425.0</v>
      </c>
      <c r="D10" s="14">
        <v>155151.0</v>
      </c>
      <c r="E10" s="14">
        <v>157833.0</v>
      </c>
      <c r="F10" s="14">
        <v>160465.0</v>
      </c>
      <c r="G10" s="14">
        <v>163042.0</v>
      </c>
      <c r="H10" s="14">
        <v>165558.0</v>
      </c>
      <c r="I10" s="14">
        <v>167964.0</v>
      </c>
      <c r="J10" s="14">
        <v>170266.0</v>
      </c>
      <c r="K10" s="14">
        <v>172535.0</v>
      </c>
      <c r="L10" s="14">
        <v>174842.0</v>
      </c>
      <c r="M10" s="14">
        <v>177259.0</v>
      </c>
      <c r="N10" s="14">
        <v>179797.0</v>
      </c>
      <c r="O10" s="14">
        <v>182409.0</v>
      </c>
      <c r="P10" s="14">
        <v>185076.0</v>
      </c>
      <c r="Q10" s="14">
        <v>187779.0</v>
      </c>
      <c r="R10" s="14">
        <v>190501.0</v>
      </c>
      <c r="S10" s="1"/>
      <c r="T10" s="1"/>
      <c r="U10" s="1"/>
      <c r="V10" s="1"/>
      <c r="W10" s="1"/>
      <c r="X10" s="3"/>
      <c r="Y10" s="3"/>
      <c r="Z10" s="3"/>
    </row>
    <row r="11">
      <c r="A11" s="13">
        <v>5.0</v>
      </c>
      <c r="B11" s="4" t="s">
        <v>21</v>
      </c>
      <c r="C11" s="14">
        <v>130923.0</v>
      </c>
      <c r="D11" s="14">
        <v>132272.0</v>
      </c>
      <c r="E11" s="14">
        <v>133556.0</v>
      </c>
      <c r="F11" s="14">
        <v>134772.0</v>
      </c>
      <c r="G11" s="14">
        <v>135917.0</v>
      </c>
      <c r="H11" s="14">
        <v>136984.0</v>
      </c>
      <c r="I11" s="14">
        <v>137939.0</v>
      </c>
      <c r="J11" s="14">
        <v>138788.0</v>
      </c>
      <c r="K11" s="14">
        <v>139588.0</v>
      </c>
      <c r="L11" s="14">
        <v>140399.0</v>
      </c>
      <c r="M11" s="14">
        <v>141276.0</v>
      </c>
      <c r="N11" s="14">
        <v>142229.0</v>
      </c>
      <c r="O11" s="14">
        <v>143216.0</v>
      </c>
      <c r="P11" s="14">
        <v>144224.0</v>
      </c>
      <c r="Q11" s="14">
        <v>145238.0</v>
      </c>
      <c r="R11" s="14">
        <v>146241.0</v>
      </c>
      <c r="S11" s="1"/>
      <c r="T11" s="1"/>
      <c r="U11" s="1"/>
      <c r="V11" s="1"/>
      <c r="W11" s="1"/>
      <c r="X11" s="3"/>
      <c r="Y11" s="3"/>
      <c r="Z11" s="3"/>
    </row>
    <row r="12">
      <c r="A12" s="13">
        <v>6.0</v>
      </c>
      <c r="B12" s="4" t="s">
        <v>23</v>
      </c>
      <c r="C12" s="14">
        <v>69450.0</v>
      </c>
      <c r="D12" s="14">
        <v>70407.0</v>
      </c>
      <c r="E12" s="14">
        <v>71335.0</v>
      </c>
      <c r="F12" s="14">
        <v>72232.0</v>
      </c>
      <c r="G12" s="14">
        <v>73095.0</v>
      </c>
      <c r="H12" s="14">
        <v>73924.0</v>
      </c>
      <c r="I12" s="14">
        <v>74696.0</v>
      </c>
      <c r="J12" s="14">
        <v>75415.0</v>
      </c>
      <c r="K12" s="14">
        <v>76111.0</v>
      </c>
      <c r="L12" s="14">
        <v>76817.0</v>
      </c>
      <c r="M12" s="14">
        <v>77566.0</v>
      </c>
      <c r="N12" s="14">
        <v>78359.0</v>
      </c>
      <c r="O12" s="14">
        <v>79177.0</v>
      </c>
      <c r="P12" s="14">
        <v>80011.0</v>
      </c>
      <c r="Q12" s="14">
        <v>80854.0</v>
      </c>
      <c r="R12" s="14">
        <v>81696.0</v>
      </c>
      <c r="S12" s="1"/>
      <c r="T12" s="1"/>
      <c r="U12" s="1"/>
      <c r="V12" s="1"/>
      <c r="W12" s="1"/>
      <c r="X12" s="3"/>
      <c r="Y12" s="3"/>
      <c r="Z12" s="3"/>
    </row>
    <row r="13">
      <c r="A13" s="13">
        <v>7.0</v>
      </c>
      <c r="B13" s="4" t="s">
        <v>25</v>
      </c>
      <c r="C13" s="14">
        <v>29309.0</v>
      </c>
      <c r="D13" s="14">
        <v>29262.0</v>
      </c>
      <c r="E13" s="14">
        <v>29198.0</v>
      </c>
      <c r="F13" s="14">
        <v>29117.0</v>
      </c>
      <c r="G13" s="14">
        <v>29019.0</v>
      </c>
      <c r="H13" s="14">
        <v>28904.0</v>
      </c>
      <c r="I13" s="14">
        <v>28765.0</v>
      </c>
      <c r="J13" s="14">
        <v>28604.0</v>
      </c>
      <c r="K13" s="14">
        <v>28433.0</v>
      </c>
      <c r="L13" s="14">
        <v>28266.0</v>
      </c>
      <c r="M13" s="14">
        <v>28111.0</v>
      </c>
      <c r="N13" s="14">
        <v>27973.0</v>
      </c>
      <c r="O13" s="14">
        <v>27842.0</v>
      </c>
      <c r="P13" s="14">
        <v>27714.0</v>
      </c>
      <c r="Q13" s="14">
        <v>27588.0</v>
      </c>
      <c r="R13" s="14">
        <v>27459.0</v>
      </c>
      <c r="S13" s="1"/>
      <c r="T13" s="1"/>
      <c r="U13" s="1"/>
      <c r="V13" s="1"/>
      <c r="W13" s="1"/>
      <c r="X13" s="3"/>
      <c r="Y13" s="3"/>
      <c r="Z13" s="3"/>
    </row>
    <row r="14">
      <c r="A14" s="13">
        <v>8.0</v>
      </c>
      <c r="B14" s="4" t="s">
        <v>26</v>
      </c>
      <c r="C14" s="14">
        <v>19995.0</v>
      </c>
      <c r="D14" s="14">
        <v>20226.0</v>
      </c>
      <c r="E14" s="14">
        <v>20447.0</v>
      </c>
      <c r="F14" s="14">
        <v>20660.0</v>
      </c>
      <c r="G14" s="14">
        <v>20861.0</v>
      </c>
      <c r="H14" s="14">
        <v>21052.0</v>
      </c>
      <c r="I14" s="14">
        <v>21226.0</v>
      </c>
      <c r="J14" s="14">
        <v>21385.0</v>
      </c>
      <c r="K14" s="14">
        <v>21536.0</v>
      </c>
      <c r="L14" s="14">
        <v>21690.0</v>
      </c>
      <c r="M14" s="14">
        <v>21855.0</v>
      </c>
      <c r="N14" s="14">
        <v>22033.0</v>
      </c>
      <c r="O14" s="14">
        <v>22217.0</v>
      </c>
      <c r="P14" s="14">
        <v>22404.0</v>
      </c>
      <c r="Q14" s="14">
        <v>22593.0</v>
      </c>
      <c r="R14" s="14">
        <v>22782.0</v>
      </c>
      <c r="S14" s="1"/>
      <c r="T14" s="1"/>
      <c r="U14" s="1"/>
      <c r="V14" s="1"/>
      <c r="W14" s="1"/>
      <c r="X14" s="3"/>
      <c r="Y14" s="3"/>
      <c r="Z14" s="3"/>
    </row>
    <row r="15">
      <c r="A15" s="13">
        <v>9.0</v>
      </c>
      <c r="B15" s="4" t="s">
        <v>29</v>
      </c>
      <c r="C15" s="14">
        <v>12910.0</v>
      </c>
      <c r="D15" s="14">
        <v>13084.0</v>
      </c>
      <c r="E15" s="14">
        <v>13252.0</v>
      </c>
      <c r="F15" s="14">
        <v>13416.0</v>
      </c>
      <c r="G15" s="14">
        <v>13572.0</v>
      </c>
      <c r="H15" s="14">
        <v>13722.0</v>
      </c>
      <c r="I15" s="14">
        <v>13862.0</v>
      </c>
      <c r="J15" s="14">
        <v>13991.0</v>
      </c>
      <c r="K15" s="14">
        <v>14117.0</v>
      </c>
      <c r="L15" s="14">
        <v>14244.0</v>
      </c>
      <c r="M15" s="14">
        <v>14378.0</v>
      </c>
      <c r="N15" s="14">
        <v>14521.0</v>
      </c>
      <c r="O15" s="14">
        <v>14669.0</v>
      </c>
      <c r="P15" s="14">
        <v>14820.0</v>
      </c>
      <c r="Q15" s="14">
        <v>14971.0</v>
      </c>
      <c r="R15" s="14">
        <v>15122.0</v>
      </c>
      <c r="S15" s="1"/>
      <c r="T15" s="1"/>
      <c r="U15" s="1"/>
      <c r="V15" s="1"/>
      <c r="W15" s="1"/>
      <c r="X15" s="3"/>
      <c r="Y15" s="3"/>
      <c r="Z15" s="3"/>
    </row>
    <row r="16">
      <c r="A16" s="13">
        <v>10.0</v>
      </c>
      <c r="B16" s="4" t="s">
        <v>32</v>
      </c>
      <c r="C16" s="14">
        <v>9459.0</v>
      </c>
      <c r="D16" s="14">
        <v>9367.0</v>
      </c>
      <c r="E16" s="14">
        <v>9270.0</v>
      </c>
      <c r="F16" s="14">
        <v>9169.0</v>
      </c>
      <c r="G16" s="14">
        <v>9064.0</v>
      </c>
      <c r="H16" s="14">
        <v>8955.0</v>
      </c>
      <c r="I16" s="14">
        <v>8838.0</v>
      </c>
      <c r="J16" s="14">
        <v>8716.0</v>
      </c>
      <c r="K16" s="14">
        <v>8593.0</v>
      </c>
      <c r="L16" s="14">
        <v>8472.0</v>
      </c>
      <c r="M16" s="14">
        <v>8356.0</v>
      </c>
      <c r="N16" s="14">
        <v>8246.0</v>
      </c>
      <c r="O16" s="14">
        <v>8139.0</v>
      </c>
      <c r="P16" s="14">
        <v>8035.0</v>
      </c>
      <c r="Q16" s="14">
        <v>7931.0</v>
      </c>
      <c r="R16" s="14">
        <v>7828.0</v>
      </c>
      <c r="S16" s="1"/>
      <c r="T16" s="1"/>
      <c r="U16" s="1"/>
      <c r="V16" s="1"/>
      <c r="W16" s="1"/>
      <c r="X16" s="3"/>
      <c r="Y16" s="3"/>
      <c r="Z16" s="3"/>
    </row>
    <row r="17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3"/>
      <c r="Y17" s="3"/>
      <c r="Z17" s="3"/>
    </row>
    <row r="18">
      <c r="A18" s="1"/>
      <c r="B18" s="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"/>
      <c r="T18" s="1"/>
      <c r="U18" s="1"/>
      <c r="V18" s="1"/>
      <c r="W18" s="1"/>
      <c r="X18" s="3"/>
      <c r="Y18" s="3"/>
      <c r="Z18" s="3"/>
    </row>
    <row r="19">
      <c r="A19" s="1"/>
      <c r="B19" s="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"/>
      <c r="T19" s="1"/>
      <c r="U19" s="1"/>
      <c r="V19" s="1"/>
      <c r="W19" s="1"/>
      <c r="X19" s="3"/>
      <c r="Y19" s="3"/>
      <c r="Z19" s="3"/>
    </row>
    <row r="20">
      <c r="A20" s="1"/>
      <c r="B20" s="4"/>
      <c r="C20" s="4">
        <v>2000.0</v>
      </c>
      <c r="D20" s="4">
        <v>2001.0</v>
      </c>
      <c r="E20" s="4">
        <v>2002.0</v>
      </c>
      <c r="F20" s="4">
        <v>2003.0</v>
      </c>
      <c r="G20" s="4">
        <v>2004.0</v>
      </c>
      <c r="H20" s="4">
        <v>2005.0</v>
      </c>
      <c r="I20" s="4">
        <v>2006.0</v>
      </c>
      <c r="J20" s="4">
        <v>2007.0</v>
      </c>
      <c r="K20" s="4">
        <v>2008.0</v>
      </c>
      <c r="L20" s="4">
        <v>2009.0</v>
      </c>
      <c r="M20" s="4">
        <v>2010.0</v>
      </c>
      <c r="N20" s="4">
        <v>2011.0</v>
      </c>
      <c r="O20" s="4">
        <v>2012.0</v>
      </c>
      <c r="P20" s="4">
        <v>2013.0</v>
      </c>
      <c r="Q20" s="4">
        <v>2014.0</v>
      </c>
      <c r="R20" s="4">
        <v>2015.0</v>
      </c>
      <c r="S20" s="1"/>
      <c r="T20" s="1"/>
      <c r="U20" s="1"/>
      <c r="V20" s="1"/>
      <c r="W20" s="1"/>
      <c r="X20" s="3"/>
      <c r="Y20" s="3"/>
      <c r="Z20" s="3"/>
    </row>
    <row r="21">
      <c r="A21" s="1"/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3"/>
      <c r="Y21" s="3"/>
      <c r="Z21" s="3"/>
    </row>
    <row r="22">
      <c r="A22" s="13"/>
      <c r="B22" s="4" t="s">
        <v>17</v>
      </c>
      <c r="C22" s="14">
        <v>184998.0</v>
      </c>
      <c r="D22" s="14">
        <v>188410.0</v>
      </c>
      <c r="E22" s="14">
        <v>191774.0</v>
      </c>
      <c r="F22" s="14">
        <v>195082.0</v>
      </c>
      <c r="G22" s="14">
        <v>198327.0</v>
      </c>
      <c r="H22" s="14">
        <v>201500.0</v>
      </c>
      <c r="I22" s="14">
        <v>204542.0</v>
      </c>
      <c r="J22" s="14">
        <v>207462.0</v>
      </c>
      <c r="K22" s="14">
        <v>210344.0</v>
      </c>
      <c r="L22" s="14">
        <v>213276.0</v>
      </c>
      <c r="M22" s="14">
        <v>216344.0</v>
      </c>
      <c r="N22" s="14">
        <v>219564.0</v>
      </c>
      <c r="O22" s="14">
        <v>222877.0</v>
      </c>
      <c r="P22" s="14">
        <v>226260.0</v>
      </c>
      <c r="Q22" s="14">
        <v>229693.0</v>
      </c>
      <c r="R22" s="14">
        <v>233151.0</v>
      </c>
      <c r="S22" s="1"/>
      <c r="T22" s="1"/>
      <c r="U22" s="1"/>
      <c r="V22" s="1"/>
      <c r="W22" s="1"/>
      <c r="X22" s="3"/>
      <c r="Y22" s="3"/>
      <c r="Z22" s="3"/>
    </row>
    <row r="23">
      <c r="A23" s="1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3"/>
      <c r="Y23" s="3"/>
      <c r="Z23" s="3"/>
    </row>
    <row r="24">
      <c r="A24" s="1"/>
      <c r="B24" s="4" t="s">
        <v>33</v>
      </c>
      <c r="C24" s="14">
        <v>41179.0</v>
      </c>
      <c r="D24" s="14">
        <v>42173.0</v>
      </c>
      <c r="E24" s="14">
        <v>43163.0</v>
      </c>
      <c r="F24" s="14">
        <v>44143.0</v>
      </c>
      <c r="G24" s="14">
        <v>45120.0</v>
      </c>
      <c r="H24" s="14">
        <v>46079.0</v>
      </c>
      <c r="I24" s="14">
        <v>47009.0</v>
      </c>
      <c r="J24" s="14">
        <v>47911.0</v>
      </c>
      <c r="K24" s="14">
        <v>48802.0</v>
      </c>
      <c r="L24" s="14">
        <v>49710.0</v>
      </c>
      <c r="M24" s="14">
        <v>50662.0</v>
      </c>
      <c r="N24" s="14">
        <v>51650.0</v>
      </c>
      <c r="O24" s="14">
        <v>52666.0</v>
      </c>
      <c r="P24" s="14">
        <v>53705.0</v>
      </c>
      <c r="Q24" s="14">
        <v>54761.0</v>
      </c>
      <c r="R24" s="14">
        <v>55824.0</v>
      </c>
      <c r="S24" s="1"/>
      <c r="T24" s="1"/>
      <c r="U24" s="1"/>
      <c r="V24" s="1"/>
      <c r="W24" s="1"/>
      <c r="X24" s="3"/>
      <c r="Y24" s="3"/>
      <c r="Z24" s="3"/>
    </row>
    <row r="25">
      <c r="A25" s="1"/>
      <c r="B25" s="4" t="s">
        <v>34</v>
      </c>
      <c r="C25" s="14">
        <v>5056.0</v>
      </c>
      <c r="D25" s="14">
        <v>5286.0</v>
      </c>
      <c r="E25" s="14">
        <v>5521.0</v>
      </c>
      <c r="F25" s="14">
        <v>5763.0</v>
      </c>
      <c r="G25" s="14">
        <v>6011.0</v>
      </c>
      <c r="H25" s="14">
        <v>6265.0</v>
      </c>
      <c r="I25" s="14">
        <v>6525.0</v>
      </c>
      <c r="J25" s="14">
        <v>6789.0</v>
      </c>
      <c r="K25" s="14">
        <v>7060.0</v>
      </c>
      <c r="L25" s="14">
        <v>7341.0</v>
      </c>
      <c r="M25" s="14">
        <v>7636.0</v>
      </c>
      <c r="N25" s="14">
        <v>7947.0</v>
      </c>
      <c r="O25" s="14">
        <v>8271.0</v>
      </c>
      <c r="P25" s="14">
        <v>8608.0</v>
      </c>
      <c r="Q25" s="14">
        <v>8958.0</v>
      </c>
      <c r="R25" s="14">
        <v>9321.0</v>
      </c>
      <c r="S25" s="1"/>
      <c r="T25" s="1"/>
      <c r="U25" s="1"/>
      <c r="V25" s="1"/>
      <c r="W25" s="1"/>
      <c r="X25" s="3"/>
      <c r="Y25" s="3"/>
      <c r="Z25" s="3"/>
    </row>
    <row r="26">
      <c r="A26" s="1"/>
      <c r="B26" s="4" t="s">
        <v>35</v>
      </c>
      <c r="C26" s="14">
        <v>2281.0</v>
      </c>
      <c r="D26" s="14">
        <v>2290.0</v>
      </c>
      <c r="E26" s="14">
        <v>2298.0</v>
      </c>
      <c r="F26" s="14">
        <v>2306.0</v>
      </c>
      <c r="G26" s="14">
        <v>2313.0</v>
      </c>
      <c r="H26" s="14">
        <v>2319.0</v>
      </c>
      <c r="I26" s="14">
        <v>2325.0</v>
      </c>
      <c r="J26" s="14">
        <v>2331.0</v>
      </c>
      <c r="K26" s="14">
        <v>2337.0</v>
      </c>
      <c r="L26" s="14">
        <v>2343.0</v>
      </c>
      <c r="M26" s="14">
        <v>2348.0</v>
      </c>
      <c r="N26" s="14">
        <v>2354.0</v>
      </c>
      <c r="O26" s="14">
        <v>2360.0</v>
      </c>
      <c r="P26" s="14">
        <v>2366.0</v>
      </c>
      <c r="Q26" s="14">
        <v>2372.0</v>
      </c>
      <c r="R26" s="14">
        <v>2377.0</v>
      </c>
      <c r="S26" s="1"/>
      <c r="T26" s="1"/>
      <c r="U26" s="1"/>
      <c r="V26" s="1"/>
      <c r="W26" s="1"/>
      <c r="X26" s="3"/>
      <c r="Y26" s="3"/>
      <c r="Z26" s="3"/>
    </row>
    <row r="27">
      <c r="A27" s="1"/>
      <c r="B27" s="4" t="s">
        <v>36</v>
      </c>
      <c r="C27" s="14">
        <v>6297.0</v>
      </c>
      <c r="D27" s="14">
        <v>6423.0</v>
      </c>
      <c r="E27" s="14">
        <v>6547.0</v>
      </c>
      <c r="F27" s="14">
        <v>6668.0</v>
      </c>
      <c r="G27" s="14">
        <v>6788.0</v>
      </c>
      <c r="H27" s="14">
        <v>6905.0</v>
      </c>
      <c r="I27" s="14">
        <v>7016.0</v>
      </c>
      <c r="J27" s="14">
        <v>7124.0</v>
      </c>
      <c r="K27" s="14">
        <v>7231.0</v>
      </c>
      <c r="L27" s="14">
        <v>7338.0</v>
      </c>
      <c r="M27" s="14">
        <v>7449.0</v>
      </c>
      <c r="N27" s="14">
        <v>7566.0</v>
      </c>
      <c r="O27" s="14">
        <v>7686.0</v>
      </c>
      <c r="P27" s="14">
        <v>7808.0</v>
      </c>
      <c r="Q27" s="14">
        <v>7930.0</v>
      </c>
      <c r="R27" s="14">
        <v>8053.0</v>
      </c>
      <c r="S27" s="1"/>
      <c r="T27" s="1"/>
      <c r="U27" s="1"/>
      <c r="V27" s="1"/>
      <c r="W27" s="1"/>
      <c r="X27" s="3"/>
      <c r="Y27" s="3"/>
      <c r="Z27" s="3"/>
    </row>
    <row r="28">
      <c r="A28" s="1"/>
      <c r="B28" s="4" t="s">
        <v>37</v>
      </c>
      <c r="C28" s="14">
        <v>14281.0</v>
      </c>
      <c r="D28" s="14">
        <v>14423.0</v>
      </c>
      <c r="E28" s="14">
        <v>14558.0</v>
      </c>
      <c r="F28" s="14">
        <v>14685.0</v>
      </c>
      <c r="G28" s="14">
        <v>14804.0</v>
      </c>
      <c r="H28" s="14">
        <v>14914.0</v>
      </c>
      <c r="I28" s="14">
        <v>15009.0</v>
      </c>
      <c r="J28" s="14">
        <v>15092.0</v>
      </c>
      <c r="K28" s="14">
        <v>15170.0</v>
      </c>
      <c r="L28" s="14">
        <v>15248.0</v>
      </c>
      <c r="M28" s="14">
        <v>15331.0</v>
      </c>
      <c r="N28" s="14">
        <v>15423.0</v>
      </c>
      <c r="O28" s="14">
        <v>15517.0</v>
      </c>
      <c r="P28" s="14">
        <v>15613.0</v>
      </c>
      <c r="Q28" s="14">
        <v>15707.0</v>
      </c>
      <c r="R28" s="14">
        <v>15801.0</v>
      </c>
      <c r="S28" s="1"/>
      <c r="T28" s="1"/>
      <c r="U28" s="1"/>
      <c r="V28" s="1"/>
      <c r="W28" s="1"/>
      <c r="X28" s="3"/>
      <c r="Y28" s="3"/>
      <c r="Z28" s="3"/>
    </row>
    <row r="29">
      <c r="A29" s="1"/>
      <c r="B29" s="4" t="s">
        <v>38</v>
      </c>
      <c r="C29" s="14">
        <v>1091.0</v>
      </c>
      <c r="D29" s="14">
        <v>1093.0</v>
      </c>
      <c r="E29" s="14">
        <v>1094.0</v>
      </c>
      <c r="F29" s="14">
        <v>1095.0</v>
      </c>
      <c r="G29" s="14">
        <v>1094.0</v>
      </c>
      <c r="H29" s="14">
        <v>1093.0</v>
      </c>
      <c r="I29" s="14">
        <v>1092.0</v>
      </c>
      <c r="J29" s="14">
        <v>1090.0</v>
      </c>
      <c r="K29" s="14">
        <v>1088.0</v>
      </c>
      <c r="L29" s="14">
        <v>1086.0</v>
      </c>
      <c r="M29" s="14">
        <v>1084.0</v>
      </c>
      <c r="N29" s="14">
        <v>1083.0</v>
      </c>
      <c r="O29" s="14">
        <v>1081.0</v>
      </c>
      <c r="P29" s="14">
        <v>1080.0</v>
      </c>
      <c r="Q29" s="14">
        <v>1078.0</v>
      </c>
      <c r="R29" s="14">
        <v>1077.0</v>
      </c>
      <c r="S29" s="1"/>
      <c r="T29" s="1"/>
      <c r="U29" s="1"/>
      <c r="V29" s="1"/>
      <c r="W29" s="1"/>
      <c r="X29" s="3"/>
      <c r="Y29" s="3"/>
      <c r="Z29" s="3"/>
    </row>
    <row r="30">
      <c r="A30" s="1"/>
      <c r="B30" s="4" t="s">
        <v>39</v>
      </c>
      <c r="C30" s="14">
        <v>35426.0</v>
      </c>
      <c r="D30" s="14">
        <v>35814.0</v>
      </c>
      <c r="E30" s="14">
        <v>36183.0</v>
      </c>
      <c r="F30" s="14">
        <v>36531.0</v>
      </c>
      <c r="G30" s="14">
        <v>36856.0</v>
      </c>
      <c r="H30" s="14">
        <v>37159.0</v>
      </c>
      <c r="I30" s="14">
        <v>37428.0</v>
      </c>
      <c r="J30" s="14">
        <v>37665.0</v>
      </c>
      <c r="K30" s="14">
        <v>37885.0</v>
      </c>
      <c r="L30" s="14">
        <v>38106.0</v>
      </c>
      <c r="M30" s="14">
        <v>38342.0</v>
      </c>
      <c r="N30" s="14">
        <v>38595.0</v>
      </c>
      <c r="O30" s="14">
        <v>38854.0</v>
      </c>
      <c r="P30" s="14">
        <v>39115.0</v>
      </c>
      <c r="Q30" s="14">
        <v>39375.0</v>
      </c>
      <c r="R30" s="14">
        <v>39628.0</v>
      </c>
      <c r="S30" s="1"/>
      <c r="T30" s="1"/>
      <c r="U30" s="1"/>
      <c r="V30" s="1"/>
      <c r="W30" s="1"/>
      <c r="X30" s="3"/>
      <c r="Y30" s="3"/>
      <c r="Z30" s="3"/>
    </row>
    <row r="31">
      <c r="A31" s="1"/>
      <c r="B31" s="4" t="s">
        <v>41</v>
      </c>
      <c r="C31" s="14">
        <v>4672.0</v>
      </c>
      <c r="D31" s="14">
        <v>4691.0</v>
      </c>
      <c r="E31" s="14">
        <v>4708.0</v>
      </c>
      <c r="F31" s="14">
        <v>4722.0</v>
      </c>
      <c r="G31" s="14">
        <v>4733.0</v>
      </c>
      <c r="H31" s="14">
        <v>4742.0</v>
      </c>
      <c r="I31" s="14">
        <v>4749.0</v>
      </c>
      <c r="J31" s="14">
        <v>4756.0</v>
      </c>
      <c r="K31" s="14">
        <v>4763.0</v>
      </c>
      <c r="L31" s="14">
        <v>4770.0</v>
      </c>
      <c r="M31" s="14">
        <v>4777.0</v>
      </c>
      <c r="N31" s="14">
        <v>4784.0</v>
      </c>
      <c r="O31" s="14">
        <v>4791.0</v>
      </c>
      <c r="P31" s="14">
        <v>4798.0</v>
      </c>
      <c r="Q31" s="14">
        <v>4805.0</v>
      </c>
      <c r="R31" s="14">
        <v>4812.0</v>
      </c>
      <c r="S31" s="1"/>
      <c r="T31" s="1"/>
      <c r="U31" s="1"/>
      <c r="V31" s="1"/>
      <c r="W31" s="1"/>
      <c r="X31" s="3"/>
      <c r="Y31" s="3"/>
      <c r="Z31" s="3"/>
    </row>
    <row r="32">
      <c r="A32" s="1"/>
      <c r="B32" s="4" t="s">
        <v>42</v>
      </c>
      <c r="C32" s="14">
        <v>24179.0</v>
      </c>
      <c r="D32" s="14">
        <v>24838.0</v>
      </c>
      <c r="E32" s="14">
        <v>25499.0</v>
      </c>
      <c r="F32" s="14">
        <v>26159.0</v>
      </c>
      <c r="G32" s="14">
        <v>26818.0</v>
      </c>
      <c r="H32" s="14">
        <v>27474.0</v>
      </c>
      <c r="I32" s="14">
        <v>28119.0</v>
      </c>
      <c r="J32" s="14">
        <v>28753.0</v>
      </c>
      <c r="K32" s="14">
        <v>29389.0</v>
      </c>
      <c r="L32" s="14">
        <v>30037.0</v>
      </c>
      <c r="M32" s="14">
        <v>30710.0</v>
      </c>
      <c r="N32" s="14">
        <v>31412.0</v>
      </c>
      <c r="O32" s="14">
        <v>32133.0</v>
      </c>
      <c r="P32" s="14">
        <v>32871.0</v>
      </c>
      <c r="Q32" s="14">
        <v>33623.0</v>
      </c>
      <c r="R32" s="14">
        <v>34386.0</v>
      </c>
      <c r="S32" s="1"/>
      <c r="T32" s="1"/>
      <c r="U32" s="1"/>
      <c r="V32" s="1"/>
      <c r="W32" s="1"/>
      <c r="X32" s="3"/>
      <c r="Y32" s="3"/>
      <c r="Z32" s="3"/>
    </row>
    <row r="33">
      <c r="A33" s="1"/>
      <c r="B33" s="4" t="s">
        <v>43</v>
      </c>
      <c r="C33" s="14">
        <v>16736.0</v>
      </c>
      <c r="D33" s="14">
        <v>17159.0</v>
      </c>
      <c r="E33" s="14">
        <v>17581.0</v>
      </c>
      <c r="F33" s="14">
        <v>18001.0</v>
      </c>
      <c r="G33" s="14">
        <v>18418.0</v>
      </c>
      <c r="H33" s="14">
        <v>18832.0</v>
      </c>
      <c r="I33" s="14">
        <v>19237.0</v>
      </c>
      <c r="J33" s="14">
        <v>19634.0</v>
      </c>
      <c r="K33" s="14">
        <v>20029.0</v>
      </c>
      <c r="L33" s="14">
        <v>20432.0</v>
      </c>
      <c r="M33" s="14">
        <v>20851.0</v>
      </c>
      <c r="N33" s="14">
        <v>21287.0</v>
      </c>
      <c r="O33" s="14">
        <v>21735.0</v>
      </c>
      <c r="P33" s="14">
        <v>22193.0</v>
      </c>
      <c r="Q33" s="14">
        <v>22659.0</v>
      </c>
      <c r="R33" s="14">
        <v>23130.0</v>
      </c>
      <c r="S33" s="1"/>
      <c r="T33" s="1"/>
      <c r="U33" s="1"/>
      <c r="V33" s="1"/>
      <c r="W33" s="1"/>
      <c r="X33" s="3"/>
      <c r="Y33" s="3"/>
      <c r="Z33" s="3"/>
    </row>
    <row r="34">
      <c r="A34" s="1"/>
      <c r="B34" s="4" t="s">
        <v>45</v>
      </c>
      <c r="C34" s="14">
        <v>1687.0</v>
      </c>
      <c r="D34" s="14">
        <v>1700.0</v>
      </c>
      <c r="E34" s="14">
        <v>1712.0</v>
      </c>
      <c r="F34" s="14">
        <v>1722.0</v>
      </c>
      <c r="G34" s="14">
        <v>1731.0</v>
      </c>
      <c r="H34" s="14">
        <v>1739.0</v>
      </c>
      <c r="I34" s="14">
        <v>1746.0</v>
      </c>
      <c r="J34" s="14">
        <v>1750.0</v>
      </c>
      <c r="K34" s="14">
        <v>1754.0</v>
      </c>
      <c r="L34" s="14">
        <v>1759.0</v>
      </c>
      <c r="M34" s="14">
        <v>1763.0</v>
      </c>
      <c r="N34" s="14">
        <v>1768.0</v>
      </c>
      <c r="O34" s="14">
        <v>1775.0</v>
      </c>
      <c r="P34" s="14">
        <v>1781.0</v>
      </c>
      <c r="Q34" s="14">
        <v>1786.0</v>
      </c>
      <c r="R34" s="14">
        <v>1791.0</v>
      </c>
      <c r="S34" s="1"/>
      <c r="T34" s="1"/>
      <c r="U34" s="1"/>
      <c r="V34" s="1"/>
      <c r="W34" s="1"/>
      <c r="X34" s="3"/>
      <c r="Y34" s="3"/>
      <c r="Z34" s="3"/>
    </row>
    <row r="35">
      <c r="A35" s="1"/>
      <c r="B35" s="4" t="s">
        <v>46</v>
      </c>
      <c r="C35" s="14">
        <v>13076.0</v>
      </c>
      <c r="D35" s="14">
        <v>13252.0</v>
      </c>
      <c r="E35" s="14">
        <v>13422.0</v>
      </c>
      <c r="F35" s="14">
        <v>13586.0</v>
      </c>
      <c r="G35" s="14">
        <v>13741.0</v>
      </c>
      <c r="H35" s="14">
        <v>13889.0</v>
      </c>
      <c r="I35" s="14">
        <v>14025.0</v>
      </c>
      <c r="J35" s="14">
        <v>14149.0</v>
      </c>
      <c r="K35" s="14">
        <v>14269.0</v>
      </c>
      <c r="L35" s="14">
        <v>14389.0</v>
      </c>
      <c r="M35" s="14">
        <v>14515.0</v>
      </c>
      <c r="N35" s="14">
        <v>14649.0</v>
      </c>
      <c r="O35" s="14">
        <v>14786.0</v>
      </c>
      <c r="P35" s="14">
        <v>14924.0</v>
      </c>
      <c r="Q35" s="14">
        <v>15063.0</v>
      </c>
      <c r="R35" s="14">
        <v>15200.0</v>
      </c>
      <c r="S35" s="1"/>
      <c r="T35" s="1"/>
      <c r="U35" s="1"/>
      <c r="V35" s="1"/>
      <c r="W35" s="1"/>
      <c r="X35" s="3"/>
      <c r="Y35" s="3"/>
      <c r="Z35" s="3"/>
    </row>
    <row r="36">
      <c r="A36" s="1"/>
      <c r="B36" s="4" t="s">
        <v>48</v>
      </c>
      <c r="C36" s="14">
        <v>3390.0</v>
      </c>
      <c r="D36" s="14">
        <v>3449.0</v>
      </c>
      <c r="E36" s="14">
        <v>3506.0</v>
      </c>
      <c r="F36" s="14">
        <v>3562.0</v>
      </c>
      <c r="G36" s="14">
        <v>3616.0</v>
      </c>
      <c r="H36" s="14">
        <v>3669.0</v>
      </c>
      <c r="I36" s="14">
        <v>3718.0</v>
      </c>
      <c r="J36" s="14">
        <v>3765.0</v>
      </c>
      <c r="K36" s="14">
        <v>3812.0</v>
      </c>
      <c r="L36" s="14">
        <v>3858.0</v>
      </c>
      <c r="M36" s="14">
        <v>3907.0</v>
      </c>
      <c r="N36" s="14">
        <v>3957.0</v>
      </c>
      <c r="O36" s="14">
        <v>4010.0</v>
      </c>
      <c r="P36" s="14">
        <v>4062.0</v>
      </c>
      <c r="Q36" s="14">
        <v>4116.0</v>
      </c>
      <c r="R36" s="14">
        <v>4169.0</v>
      </c>
      <c r="S36" s="1"/>
      <c r="T36" s="1"/>
      <c r="U36" s="1"/>
      <c r="V36" s="1"/>
      <c r="W36" s="1"/>
      <c r="X36" s="3"/>
      <c r="Y36" s="3"/>
      <c r="Z36" s="3"/>
    </row>
    <row r="37">
      <c r="A37" s="1"/>
      <c r="B37" s="4" t="s">
        <v>50</v>
      </c>
      <c r="C37" s="14">
        <v>11689.0</v>
      </c>
      <c r="D37" s="14">
        <v>11810.0</v>
      </c>
      <c r="E37" s="14">
        <v>11924.0</v>
      </c>
      <c r="F37" s="14">
        <v>12032.0</v>
      </c>
      <c r="G37" s="14">
        <v>12132.0</v>
      </c>
      <c r="H37" s="14">
        <v>12224.0</v>
      </c>
      <c r="I37" s="14">
        <v>12306.0</v>
      </c>
      <c r="J37" s="14">
        <v>12377.0</v>
      </c>
      <c r="K37" s="14">
        <v>12443.0</v>
      </c>
      <c r="L37" s="14">
        <v>12509.0</v>
      </c>
      <c r="M37" s="14">
        <v>12580.0</v>
      </c>
      <c r="N37" s="14">
        <v>12657.0</v>
      </c>
      <c r="O37" s="14">
        <v>12736.0</v>
      </c>
      <c r="P37" s="14">
        <v>12815.0</v>
      </c>
      <c r="Q37" s="14">
        <v>12894.0</v>
      </c>
      <c r="R37" s="14">
        <v>12971.0</v>
      </c>
      <c r="S37" s="1"/>
      <c r="T37" s="1"/>
      <c r="U37" s="1"/>
      <c r="V37" s="1"/>
      <c r="W37" s="1"/>
      <c r="X37" s="3"/>
      <c r="Y37" s="3"/>
      <c r="Z37" s="3"/>
    </row>
    <row r="38">
      <c r="A38" s="1"/>
      <c r="B38" s="4" t="s">
        <v>52</v>
      </c>
      <c r="C38" s="14">
        <v>2472.0</v>
      </c>
      <c r="D38" s="14">
        <v>2500.0</v>
      </c>
      <c r="E38" s="14">
        <v>2528.0</v>
      </c>
      <c r="F38" s="14">
        <v>2554.0</v>
      </c>
      <c r="G38" s="14">
        <v>2578.0</v>
      </c>
      <c r="H38" s="14">
        <v>2601.0</v>
      </c>
      <c r="I38" s="14">
        <v>2621.0</v>
      </c>
      <c r="J38" s="14">
        <v>2640.0</v>
      </c>
      <c r="K38" s="14">
        <v>2657.0</v>
      </c>
      <c r="L38" s="14">
        <v>2674.0</v>
      </c>
      <c r="M38" s="14">
        <v>2692.0</v>
      </c>
      <c r="N38" s="14">
        <v>2712.0</v>
      </c>
      <c r="O38" s="14">
        <v>2732.0</v>
      </c>
      <c r="P38" s="14">
        <v>2753.0</v>
      </c>
      <c r="Q38" s="14">
        <v>2773.0</v>
      </c>
      <c r="R38" s="14">
        <v>2793.0</v>
      </c>
      <c r="S38" s="1"/>
      <c r="T38" s="1"/>
      <c r="U38" s="1"/>
      <c r="V38" s="1"/>
      <c r="W38" s="1"/>
      <c r="X38" s="3"/>
      <c r="Y38" s="3"/>
      <c r="Z38" s="3"/>
    </row>
    <row r="39">
      <c r="A39" s="1"/>
      <c r="B39" s="4" t="s">
        <v>54</v>
      </c>
      <c r="C39" s="14">
        <v>1486.0</v>
      </c>
      <c r="D39" s="14">
        <v>1509.0</v>
      </c>
      <c r="E39" s="14">
        <v>1530.0</v>
      </c>
      <c r="F39" s="14">
        <v>1553.0</v>
      </c>
      <c r="G39" s="14">
        <v>1574.0</v>
      </c>
      <c r="H39" s="14">
        <v>1596.0</v>
      </c>
      <c r="I39" s="14">
        <v>1617.0</v>
      </c>
      <c r="J39" s="14">
        <v>1636.0</v>
      </c>
      <c r="K39" s="14">
        <v>1655.0</v>
      </c>
      <c r="L39" s="14">
        <v>1676.0</v>
      </c>
      <c r="M39" s="14">
        <v>1697.0</v>
      </c>
      <c r="N39" s="14">
        <v>1720.0</v>
      </c>
      <c r="O39" s="14">
        <v>1744.0</v>
      </c>
      <c r="P39" s="14">
        <v>1768.0</v>
      </c>
      <c r="Q39" s="14">
        <v>1793.0</v>
      </c>
      <c r="R39" s="14">
        <v>1818.0</v>
      </c>
      <c r="S39" s="1"/>
      <c r="T39" s="1"/>
      <c r="U39" s="1"/>
      <c r="V39" s="1"/>
      <c r="W39" s="1"/>
      <c r="X39" s="3"/>
      <c r="Y39" s="3"/>
      <c r="Z39" s="3"/>
    </row>
    <row r="40">
      <c r="A40" s="1"/>
      <c r="B40" s="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"/>
      <c r="T40" s="1"/>
      <c r="U40" s="1"/>
      <c r="V40" s="1"/>
      <c r="W40" s="1"/>
      <c r="X40" s="3"/>
      <c r="Y40" s="3"/>
      <c r="Z40" s="3"/>
    </row>
    <row r="41">
      <c r="A41" s="1"/>
      <c r="B41" s="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"/>
      <c r="T41" s="1"/>
      <c r="U41" s="1"/>
      <c r="V41" s="1"/>
      <c r="W41" s="1"/>
      <c r="X41" s="3"/>
      <c r="Y41" s="3"/>
      <c r="Z41" s="3"/>
    </row>
    <row r="42">
      <c r="A42" s="1"/>
      <c r="B42" s="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"/>
      <c r="T42" s="1"/>
      <c r="U42" s="1"/>
      <c r="V42" s="1"/>
      <c r="W42" s="1"/>
      <c r="X42" s="3"/>
      <c r="Y42" s="3"/>
      <c r="Z42" s="3"/>
    </row>
    <row r="43">
      <c r="A43" s="1"/>
      <c r="B43" s="4"/>
      <c r="C43" s="4">
        <v>2000.0</v>
      </c>
      <c r="D43" s="4">
        <v>2001.0</v>
      </c>
      <c r="E43" s="4">
        <v>2002.0</v>
      </c>
      <c r="F43" s="4">
        <v>2003.0</v>
      </c>
      <c r="G43" s="4">
        <v>2004.0</v>
      </c>
      <c r="H43" s="4">
        <v>2005.0</v>
      </c>
      <c r="I43" s="4">
        <v>2006.0</v>
      </c>
      <c r="J43" s="24">
        <v>2007.0</v>
      </c>
      <c r="K43" s="4">
        <v>2008.0</v>
      </c>
      <c r="L43" s="4">
        <v>2009.0</v>
      </c>
      <c r="M43" s="4">
        <v>2010.0</v>
      </c>
      <c r="N43" s="4">
        <v>2011.0</v>
      </c>
      <c r="O43" s="4">
        <v>2012.0</v>
      </c>
      <c r="P43" s="4">
        <v>2013.0</v>
      </c>
      <c r="Q43" s="24">
        <v>2014.0</v>
      </c>
      <c r="R43" s="4">
        <v>2015.0</v>
      </c>
      <c r="S43" s="1"/>
      <c r="T43" s="1"/>
      <c r="U43" s="1"/>
      <c r="V43" s="1"/>
      <c r="W43" s="1"/>
      <c r="X43" s="3"/>
      <c r="Y43" s="3"/>
      <c r="Z43" s="3"/>
    </row>
    <row r="44">
      <c r="A44" s="13">
        <v>2.0</v>
      </c>
      <c r="B44" s="4" t="s">
        <v>17</v>
      </c>
      <c r="C44" s="14">
        <v>184998.0</v>
      </c>
      <c r="D44" s="14">
        <v>188410.0</v>
      </c>
      <c r="E44" s="14">
        <v>191774.0</v>
      </c>
      <c r="F44" s="14">
        <v>195082.0</v>
      </c>
      <c r="G44" s="14">
        <v>198327.0</v>
      </c>
      <c r="H44" s="14">
        <v>201500.0</v>
      </c>
      <c r="I44" s="14">
        <v>204542.0</v>
      </c>
      <c r="J44" s="26">
        <v>207462.0</v>
      </c>
      <c r="K44" s="14">
        <v>210344.0</v>
      </c>
      <c r="L44" s="14">
        <v>213276.0</v>
      </c>
      <c r="M44" s="14">
        <v>216344.0</v>
      </c>
      <c r="N44" s="14">
        <v>219564.0</v>
      </c>
      <c r="O44" s="14">
        <v>222877.0</v>
      </c>
      <c r="P44" s="14">
        <v>226260.0</v>
      </c>
      <c r="Q44" s="26">
        <v>229693.0</v>
      </c>
      <c r="R44" s="14">
        <v>233151.0</v>
      </c>
      <c r="S44" s="1"/>
      <c r="T44" s="1"/>
      <c r="U44" s="1"/>
      <c r="V44" s="1"/>
      <c r="W44" s="1"/>
      <c r="X44" s="3"/>
      <c r="Y44" s="3"/>
      <c r="Z44" s="3"/>
    </row>
    <row r="45">
      <c r="A45" s="1"/>
      <c r="B45" s="4" t="s">
        <v>60</v>
      </c>
      <c r="C45" s="14">
        <v>2.5983588E7</v>
      </c>
      <c r="D45" s="14">
        <v>2.6366533E7</v>
      </c>
      <c r="E45" s="14">
        <v>2.6739379E7</v>
      </c>
      <c r="F45" s="14">
        <v>2.7103457E7</v>
      </c>
      <c r="G45" s="14">
        <v>2.7460073E7</v>
      </c>
      <c r="H45" s="14">
        <v>2.781054E7</v>
      </c>
      <c r="I45" s="14">
        <v>2.8151443E7</v>
      </c>
      <c r="J45" s="26">
        <v>2.8481901E7</v>
      </c>
      <c r="K45" s="14">
        <v>2.8807034E7</v>
      </c>
      <c r="L45" s="14">
        <v>2.9132013E7</v>
      </c>
      <c r="M45" s="14">
        <v>2.9461933E7</v>
      </c>
      <c r="N45" s="14">
        <v>2.9797694E7</v>
      </c>
      <c r="O45" s="14">
        <v>3.0135875E7</v>
      </c>
      <c r="P45" s="14">
        <v>3.0475144E7</v>
      </c>
      <c r="Q45" s="26">
        <v>3.0817696E7</v>
      </c>
      <c r="R45" s="14">
        <v>3.1155263E7</v>
      </c>
      <c r="S45" s="1"/>
      <c r="T45" s="1"/>
      <c r="U45" s="1"/>
      <c r="V45" s="1"/>
      <c r="W45" s="1"/>
      <c r="X45" s="3"/>
      <c r="Y45" s="3"/>
      <c r="Z45" s="3"/>
    </row>
    <row r="46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3"/>
      <c r="Y46" s="3"/>
      <c r="Z46" s="3"/>
    </row>
    <row r="47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3"/>
      <c r="Y47" s="3"/>
      <c r="Z47" s="3"/>
    </row>
    <row r="48">
      <c r="A48" s="4" t="s">
        <v>64</v>
      </c>
      <c r="B48" s="1"/>
      <c r="C48" s="4" t="s">
        <v>17</v>
      </c>
      <c r="D48" s="23" t="str">
        <f t="shared" ref="D48:D49" si="1">((Q44/J44)^(1/7))-1</f>
        <v>1.46%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3"/>
      <c r="Y48" s="3"/>
      <c r="Z48" s="3"/>
    </row>
    <row r="49">
      <c r="A49" s="1"/>
      <c r="B49" s="1"/>
      <c r="C49" s="4" t="s">
        <v>60</v>
      </c>
      <c r="D49" s="23" t="str">
        <f t="shared" si="1"/>
        <v>1.13%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3"/>
      <c r="Y49" s="3"/>
      <c r="Z49" s="3"/>
    </row>
    <row r="50">
      <c r="A50" s="1"/>
      <c r="B50" s="4"/>
      <c r="C50" s="14"/>
      <c r="D50" s="14"/>
      <c r="E50" s="14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3"/>
      <c r="Y50" s="3"/>
      <c r="Z50" s="3"/>
    </row>
    <row r="51">
      <c r="A51" s="1"/>
      <c r="B51" s="4"/>
      <c r="C51" s="14"/>
      <c r="D51" s="14"/>
      <c r="E51" s="14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3"/>
      <c r="Y51" s="3"/>
      <c r="Z51" s="3"/>
    </row>
    <row r="52">
      <c r="A52" s="1"/>
      <c r="B52" s="1"/>
      <c r="C52" s="4">
        <v>2000.0</v>
      </c>
      <c r="D52" s="4">
        <v>2005.0</v>
      </c>
      <c r="E52" s="4">
        <v>2010.0</v>
      </c>
      <c r="F52" s="4">
        <v>2014.0</v>
      </c>
      <c r="G52" s="31" t="s">
        <v>67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3"/>
      <c r="Y52" s="3"/>
      <c r="Z52" s="3"/>
    </row>
    <row r="53">
      <c r="A53" s="1"/>
      <c r="B53" s="4" t="s">
        <v>17</v>
      </c>
      <c r="C53" s="14">
        <v>184998.0</v>
      </c>
      <c r="D53" s="14">
        <v>201500.0</v>
      </c>
      <c r="E53" s="14">
        <v>216344.0</v>
      </c>
      <c r="F53" s="14">
        <v>229693.0</v>
      </c>
      <c r="G53" s="23" t="str">
        <f t="shared" ref="G53:G55" si="2">((F53/C53)^(1/14))-1</f>
        <v>1.56%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3"/>
      <c r="Y53" s="3"/>
      <c r="Z53" s="3"/>
    </row>
    <row r="54">
      <c r="A54" s="1"/>
      <c r="B54" s="4" t="s">
        <v>10</v>
      </c>
      <c r="C54" s="14">
        <v>7767873.0</v>
      </c>
      <c r="D54" s="14">
        <v>8474342.0</v>
      </c>
      <c r="E54" s="14">
        <v>9113684.0</v>
      </c>
      <c r="F54" s="14">
        <v>9685490.0</v>
      </c>
      <c r="G54" s="23" t="str">
        <f t="shared" si="2"/>
        <v>1.59%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3"/>
      <c r="Y54" s="3"/>
      <c r="Z54" s="3"/>
    </row>
    <row r="55">
      <c r="A55" s="1"/>
      <c r="B55" s="4" t="s">
        <v>60</v>
      </c>
      <c r="C55" s="14">
        <v>2.5983588E7</v>
      </c>
      <c r="D55" s="14">
        <v>2.781054E7</v>
      </c>
      <c r="E55" s="14">
        <v>2.9461933E7</v>
      </c>
      <c r="F55" s="14">
        <v>3.0817696E7</v>
      </c>
      <c r="G55" s="23" t="str">
        <f t="shared" si="2"/>
        <v>1.23%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3"/>
      <c r="Y55" s="3"/>
      <c r="Z55" s="3"/>
    </row>
    <row r="56">
      <c r="A56" s="1"/>
      <c r="B56" s="4"/>
      <c r="C56" s="1"/>
      <c r="D56" s="1"/>
      <c r="E56" s="1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3"/>
      <c r="Y56" s="3"/>
      <c r="Z56" s="3"/>
    </row>
    <row r="57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3"/>
      <c r="Y57" s="3"/>
      <c r="Z57" s="3"/>
    </row>
    <row r="58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3"/>
      <c r="Y58" s="3"/>
      <c r="Z58" s="3"/>
    </row>
    <row r="59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3"/>
      <c r="Y59" s="3"/>
      <c r="Z59" s="3"/>
    </row>
    <row r="60">
      <c r="A60" s="1"/>
      <c r="B60" s="4"/>
      <c r="C60" s="4">
        <v>2000.0</v>
      </c>
      <c r="D60" s="4">
        <v>2014.0</v>
      </c>
      <c r="E60" s="31" t="s">
        <v>69</v>
      </c>
      <c r="F60" s="31" t="s">
        <v>70</v>
      </c>
      <c r="G60" s="31" t="s">
        <v>67</v>
      </c>
      <c r="H60" s="1"/>
      <c r="I60" s="31" t="s">
        <v>71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3"/>
      <c r="Y60" s="3"/>
      <c r="Z60" s="3"/>
    </row>
    <row r="61">
      <c r="A61" s="1"/>
      <c r="B61" s="4" t="s">
        <v>33</v>
      </c>
      <c r="C61" s="14">
        <v>41179.0</v>
      </c>
      <c r="D61" s="14">
        <v>54761.0</v>
      </c>
      <c r="E61" s="1">
        <v>513.2</v>
      </c>
      <c r="F61" s="37" t="str">
        <f t="shared" ref="F61:F76" si="3">D61/E61</f>
        <v>106.70</v>
      </c>
      <c r="G61" s="23" t="str">
        <f t="shared" ref="G61:G76" si="4">((D61/C61)^(1/14))-1</f>
        <v>2.06%</v>
      </c>
      <c r="H61" s="1"/>
      <c r="I61" s="1">
        <v>40.0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3"/>
      <c r="Y61" s="3"/>
      <c r="Z61" s="3"/>
    </row>
    <row r="62">
      <c r="A62" s="1"/>
      <c r="B62" s="4" t="s">
        <v>34</v>
      </c>
      <c r="C62" s="14">
        <v>5056.0</v>
      </c>
      <c r="D62" s="14">
        <v>8958.0</v>
      </c>
      <c r="E62" s="1">
        <v>279.4</v>
      </c>
      <c r="F62" s="37" t="str">
        <f t="shared" si="3"/>
        <v>32.06</v>
      </c>
      <c r="G62" s="23" t="str">
        <f t="shared" si="4"/>
        <v>4.17%</v>
      </c>
      <c r="H62" s="1"/>
      <c r="I62" s="1">
        <v>46.0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3"/>
      <c r="Y62" s="3"/>
      <c r="Z62" s="3"/>
    </row>
    <row r="63">
      <c r="A63" s="1"/>
      <c r="B63" s="4" t="s">
        <v>35</v>
      </c>
      <c r="C63" s="14">
        <v>2281.0</v>
      </c>
      <c r="D63" s="14">
        <v>2372.0</v>
      </c>
      <c r="E63" s="1">
        <v>530.9</v>
      </c>
      <c r="F63" s="37" t="str">
        <f t="shared" si="3"/>
        <v>4.47</v>
      </c>
      <c r="G63" s="23" t="str">
        <f t="shared" si="4"/>
        <v>0.28%</v>
      </c>
      <c r="H63" s="1"/>
      <c r="I63" s="1">
        <v>317.0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3"/>
      <c r="Y63" s="3"/>
      <c r="Z63" s="3"/>
    </row>
    <row r="64">
      <c r="A64" s="1"/>
      <c r="B64" s="4" t="s">
        <v>36</v>
      </c>
      <c r="C64" s="14">
        <v>6297.0</v>
      </c>
      <c r="D64" s="14">
        <v>7930.0</v>
      </c>
      <c r="E64" s="1">
        <v>105.2</v>
      </c>
      <c r="F64" s="37" t="str">
        <f t="shared" si="3"/>
        <v>75.38</v>
      </c>
      <c r="G64" s="23" t="str">
        <f t="shared" si="4"/>
        <v>1.66%</v>
      </c>
      <c r="H64" s="1"/>
      <c r="I64" s="1">
        <v>7.0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3"/>
      <c r="Y64" s="3"/>
      <c r="Z64" s="3"/>
    </row>
    <row r="65">
      <c r="A65" s="1"/>
      <c r="B65" s="4" t="s">
        <v>37</v>
      </c>
      <c r="C65" s="14">
        <v>14281.0</v>
      </c>
      <c r="D65" s="14">
        <v>15707.0</v>
      </c>
      <c r="E65" s="1">
        <v>475.5</v>
      </c>
      <c r="F65" s="37" t="str">
        <f t="shared" si="3"/>
        <v>33.03</v>
      </c>
      <c r="G65" s="23" t="str">
        <f t="shared" si="4"/>
        <v>0.68%</v>
      </c>
      <c r="H65" s="1"/>
      <c r="I65" s="1">
        <v>17.0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3"/>
      <c r="Y65" s="3"/>
      <c r="Z65" s="3"/>
    </row>
    <row r="66">
      <c r="A66" s="1"/>
      <c r="B66" s="4" t="s">
        <v>38</v>
      </c>
      <c r="C66" s="14">
        <v>1091.0</v>
      </c>
      <c r="D66" s="14">
        <v>1078.0</v>
      </c>
      <c r="E66" s="40">
        <v>591.0</v>
      </c>
      <c r="F66" s="37" t="str">
        <f t="shared" si="3"/>
        <v>1.82</v>
      </c>
      <c r="G66" s="23" t="str">
        <f t="shared" si="4"/>
        <v>-0.09%</v>
      </c>
      <c r="H66" s="1"/>
      <c r="I66" s="1">
        <v>294.0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3"/>
      <c r="Y66" s="3"/>
      <c r="Z66" s="3"/>
    </row>
    <row r="67">
      <c r="A67" s="1"/>
      <c r="B67" s="4" t="s">
        <v>39</v>
      </c>
      <c r="C67" s="14">
        <v>35426.0</v>
      </c>
      <c r="D67" s="14">
        <v>39375.0</v>
      </c>
      <c r="E67" s="1">
        <v>53.2</v>
      </c>
      <c r="F67" s="37" t="str">
        <f t="shared" si="3"/>
        <v>740.13</v>
      </c>
      <c r="G67" s="23" t="str">
        <f t="shared" si="4"/>
        <v>0.76%</v>
      </c>
      <c r="H67" s="1"/>
      <c r="I67" s="1">
        <v>91.0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3"/>
      <c r="Y67" s="3"/>
      <c r="Z67" s="3"/>
    </row>
    <row r="68">
      <c r="A68" s="1"/>
      <c r="B68" s="4" t="s">
        <v>41</v>
      </c>
      <c r="C68" s="14">
        <v>4672.0</v>
      </c>
      <c r="D68" s="14">
        <v>4805.0</v>
      </c>
      <c r="E68" s="1">
        <v>500.3</v>
      </c>
      <c r="F68" s="37" t="str">
        <f t="shared" si="3"/>
        <v>9.60</v>
      </c>
      <c r="G68" s="23" t="str">
        <f t="shared" si="4"/>
        <v>0.20%</v>
      </c>
      <c r="H68" s="1"/>
      <c r="I68" s="1">
        <v>484.0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3"/>
      <c r="Y68" s="3"/>
      <c r="Z68" s="3"/>
    </row>
    <row r="69">
      <c r="A69" s="1"/>
      <c r="B69" s="4" t="s">
        <v>42</v>
      </c>
      <c r="C69" s="14">
        <v>24179.0</v>
      </c>
      <c r="D69" s="14">
        <v>33623.0</v>
      </c>
      <c r="E69" s="1">
        <v>129.3</v>
      </c>
      <c r="F69" s="37" t="str">
        <f t="shared" si="3"/>
        <v>260.04</v>
      </c>
      <c r="G69" s="23" t="str">
        <f t="shared" si="4"/>
        <v>2.38%</v>
      </c>
      <c r="H69" s="1"/>
      <c r="I69" s="1">
        <v>41.0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3"/>
      <c r="Y69" s="3"/>
      <c r="Z69" s="3"/>
    </row>
    <row r="70">
      <c r="A70" s="1"/>
      <c r="B70" s="4" t="s">
        <v>43</v>
      </c>
      <c r="C70" s="14">
        <v>16736.0</v>
      </c>
      <c r="D70" s="14">
        <v>22659.0</v>
      </c>
      <c r="E70" s="1">
        <v>329.3</v>
      </c>
      <c r="F70" s="37" t="str">
        <f t="shared" si="3"/>
        <v>68.81</v>
      </c>
      <c r="G70" s="23" t="str">
        <f t="shared" si="4"/>
        <v>2.19%</v>
      </c>
      <c r="H70" s="1"/>
      <c r="I70" s="1">
        <v>154.0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3"/>
      <c r="Y70" s="3"/>
      <c r="Z70" s="3"/>
    </row>
    <row r="71">
      <c r="A71" s="42"/>
      <c r="B71" s="24" t="s">
        <v>45</v>
      </c>
      <c r="C71" s="26">
        <v>1687.0</v>
      </c>
      <c r="D71" s="26">
        <v>1786.0</v>
      </c>
      <c r="E71" s="42">
        <v>258.7</v>
      </c>
      <c r="F71" s="43" t="str">
        <f t="shared" si="3"/>
        <v>6.90</v>
      </c>
      <c r="G71" s="44" t="str">
        <f t="shared" si="4"/>
        <v>0.41%</v>
      </c>
      <c r="H71" s="42"/>
      <c r="I71" s="42">
        <v>708.0</v>
      </c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1"/>
      <c r="X71" s="3"/>
      <c r="Y71" s="3"/>
      <c r="Z71" s="3"/>
    </row>
    <row r="72">
      <c r="A72" s="1"/>
      <c r="B72" s="4" t="s">
        <v>46</v>
      </c>
      <c r="C72" s="14">
        <v>13076.0</v>
      </c>
      <c r="D72" s="14">
        <v>15063.0</v>
      </c>
      <c r="E72" s="1">
        <v>437.4</v>
      </c>
      <c r="F72" s="37" t="str">
        <f t="shared" si="3"/>
        <v>34.44</v>
      </c>
      <c r="G72" s="23" t="str">
        <f t="shared" si="4"/>
        <v>1.02%</v>
      </c>
      <c r="H72" s="1"/>
      <c r="I72" s="1">
        <v>161.0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3"/>
      <c r="Y72" s="3"/>
      <c r="Z72" s="3"/>
    </row>
    <row r="73">
      <c r="A73" s="1"/>
      <c r="B73" s="4" t="s">
        <v>48</v>
      </c>
      <c r="C73" s="14">
        <v>3390.0</v>
      </c>
      <c r="D73" s="14">
        <v>4116.0</v>
      </c>
      <c r="E73" s="1">
        <v>37.3</v>
      </c>
      <c r="F73" s="37" t="str">
        <f t="shared" si="3"/>
        <v>110.35</v>
      </c>
      <c r="G73" s="23" t="str">
        <f t="shared" si="4"/>
        <v>1.40%</v>
      </c>
      <c r="H73" s="1"/>
      <c r="I73" s="1">
        <v>45.0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3"/>
      <c r="Y73" s="3"/>
      <c r="Z73" s="3"/>
    </row>
    <row r="74">
      <c r="A74" s="1"/>
      <c r="B74" s="4" t="s">
        <v>50</v>
      </c>
      <c r="C74" s="14">
        <v>11689.0</v>
      </c>
      <c r="D74" s="14">
        <v>12894.0</v>
      </c>
      <c r="E74" s="1">
        <v>38.5</v>
      </c>
      <c r="F74" s="37" t="str">
        <f t="shared" si="3"/>
        <v>334.91</v>
      </c>
      <c r="G74" s="23" t="str">
        <f t="shared" si="4"/>
        <v>0.70%</v>
      </c>
      <c r="H74" s="1"/>
      <c r="I74" s="1">
        <v>26.0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3"/>
      <c r="Y74" s="3"/>
      <c r="Z74" s="3"/>
    </row>
    <row r="75">
      <c r="A75" s="1"/>
      <c r="B75" s="4" t="s">
        <v>52</v>
      </c>
      <c r="C75" s="14">
        <v>2472.0</v>
      </c>
      <c r="D75" s="14">
        <v>2773.0</v>
      </c>
      <c r="E75" s="1">
        <v>100.1</v>
      </c>
      <c r="F75" s="37" t="str">
        <f t="shared" si="3"/>
        <v>27.70</v>
      </c>
      <c r="G75" s="23" t="str">
        <f t="shared" si="4"/>
        <v>0.82%</v>
      </c>
      <c r="H75" s="1"/>
      <c r="I75" s="1">
        <v>91.0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3"/>
      <c r="Y75" s="3"/>
      <c r="Z75" s="3"/>
    </row>
    <row r="76">
      <c r="A76" s="42"/>
      <c r="B76" s="24" t="s">
        <v>54</v>
      </c>
      <c r="C76" s="26">
        <v>1486.0</v>
      </c>
      <c r="D76" s="26">
        <v>1793.0</v>
      </c>
      <c r="E76" s="48">
        <v>198.0</v>
      </c>
      <c r="F76" s="43" t="str">
        <f t="shared" si="3"/>
        <v>9.06</v>
      </c>
      <c r="G76" s="44" t="str">
        <f t="shared" si="4"/>
        <v>1.35%</v>
      </c>
      <c r="H76" s="42"/>
      <c r="I76" s="42">
        <v>819.0</v>
      </c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1"/>
      <c r="X76" s="3"/>
      <c r="Y76" s="3"/>
      <c r="Z76" s="3"/>
    </row>
    <row r="77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3"/>
      <c r="Y77" s="3"/>
      <c r="Z77" s="3"/>
    </row>
    <row r="78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3"/>
      <c r="Y78" s="3"/>
      <c r="Z78" s="3"/>
    </row>
    <row r="79">
      <c r="A79" s="1"/>
      <c r="B79" s="50" t="s">
        <v>80</v>
      </c>
      <c r="C79" s="50" t="s">
        <v>17</v>
      </c>
      <c r="D79" s="51"/>
      <c r="E79" s="51"/>
      <c r="F79" s="1"/>
      <c r="G79" s="1"/>
      <c r="H79" s="50" t="s">
        <v>80</v>
      </c>
      <c r="I79" s="50" t="s">
        <v>82</v>
      </c>
      <c r="J79" s="51"/>
      <c r="K79" s="51"/>
      <c r="L79" s="1"/>
      <c r="M79" s="1"/>
      <c r="N79" s="1"/>
      <c r="O79" s="1"/>
      <c r="P79" s="1"/>
      <c r="Q79" s="1"/>
      <c r="R79" s="50" t="s">
        <v>83</v>
      </c>
      <c r="S79" s="1"/>
      <c r="T79" s="1"/>
      <c r="U79" s="1"/>
      <c r="V79" s="1"/>
      <c r="W79" s="1"/>
      <c r="X79" s="3"/>
      <c r="Y79" s="3"/>
      <c r="Z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3"/>
      <c r="Y80" s="3"/>
      <c r="Z80" s="3"/>
    </row>
    <row r="81">
      <c r="A81" s="1"/>
      <c r="B81" s="50" t="s">
        <v>84</v>
      </c>
      <c r="C81" s="50" t="s">
        <v>85</v>
      </c>
      <c r="D81" s="51"/>
      <c r="E81" s="51"/>
      <c r="F81" s="1"/>
      <c r="G81" s="1"/>
      <c r="H81" s="50" t="s">
        <v>86</v>
      </c>
      <c r="I81" s="50" t="s">
        <v>87</v>
      </c>
      <c r="J81" s="51"/>
      <c r="K81" s="51"/>
      <c r="L81" s="1"/>
      <c r="M81" s="4" t="s">
        <v>88</v>
      </c>
      <c r="N81" s="1"/>
      <c r="O81" s="1"/>
      <c r="P81" s="1"/>
      <c r="Q81" s="1"/>
      <c r="R81" s="4" t="s">
        <v>84</v>
      </c>
      <c r="S81" s="4" t="s">
        <v>89</v>
      </c>
      <c r="T81" s="4" t="s">
        <v>90</v>
      </c>
      <c r="U81" s="1"/>
      <c r="V81" s="1"/>
      <c r="W81" s="1"/>
      <c r="X81" s="3"/>
      <c r="Y81" s="3"/>
      <c r="Z81" s="3"/>
    </row>
    <row r="82">
      <c r="A82" s="1"/>
      <c r="B82" s="51"/>
      <c r="C82" s="54" t="s">
        <v>91</v>
      </c>
      <c r="D82" s="54" t="s">
        <v>92</v>
      </c>
      <c r="E82" s="50" t="s">
        <v>93</v>
      </c>
      <c r="F82" s="1"/>
      <c r="G82" s="1"/>
      <c r="H82" s="51"/>
      <c r="I82" s="54" t="s">
        <v>94</v>
      </c>
      <c r="J82" s="54" t="s">
        <v>95</v>
      </c>
      <c r="K82" s="50" t="s">
        <v>93</v>
      </c>
      <c r="L82" s="1"/>
      <c r="M82" s="1"/>
      <c r="N82" s="4" t="s">
        <v>96</v>
      </c>
      <c r="O82" s="4" t="s">
        <v>97</v>
      </c>
      <c r="P82" s="4" t="s">
        <v>98</v>
      </c>
      <c r="Q82" s="1"/>
      <c r="R82" s="54">
        <v>0.0</v>
      </c>
      <c r="S82" s="62" t="str">
        <f t="shared" ref="S82:S180" si="5">SUM($E$83:E83)/$E$182</f>
        <v>  0.0248 </v>
      </c>
      <c r="T82" s="62" t="str">
        <f t="shared" ref="T82:T180" si="6">SUM($K$83:K83)/$K$182</f>
        <v>  0.0197 </v>
      </c>
      <c r="U82" s="1"/>
      <c r="V82" s="1"/>
      <c r="W82" s="1"/>
      <c r="X82" s="3"/>
      <c r="Y82" s="3"/>
      <c r="Z82" s="3"/>
    </row>
    <row r="83">
      <c r="A83" s="1"/>
      <c r="B83" s="54">
        <v>0.0</v>
      </c>
      <c r="C83" s="54">
        <v>1911.0</v>
      </c>
      <c r="D83" s="54">
        <v>1872.0</v>
      </c>
      <c r="E83" s="54">
        <v>3783.0</v>
      </c>
      <c r="F83" s="63"/>
      <c r="G83" s="63"/>
      <c r="H83" s="54" t="s">
        <v>101</v>
      </c>
      <c r="I83" s="54">
        <v>2002.0</v>
      </c>
      <c r="J83" s="54">
        <v>1952.0</v>
      </c>
      <c r="K83" s="54">
        <v>3954.0</v>
      </c>
      <c r="L83" s="63"/>
      <c r="M83" s="4" t="s">
        <v>89</v>
      </c>
      <c r="N83" s="40" t="str">
        <f>SUMPRODUCT(B83:B181,E83:E181)/E182</f>
        <v>25.3</v>
      </c>
      <c r="O83" s="1">
        <v>21.0</v>
      </c>
      <c r="P83" s="65" t="str">
        <f>SUM(E83:E97,E148:E181)/SUM(E98:E147)</f>
        <v>74.0%</v>
      </c>
      <c r="Q83" s="1"/>
      <c r="R83" s="54">
        <v>1.0</v>
      </c>
      <c r="S83" s="62" t="str">
        <f t="shared" si="5"/>
        <v>  0.0483 </v>
      </c>
      <c r="T83" s="62" t="str">
        <f t="shared" si="6"/>
        <v>  0.0399 </v>
      </c>
      <c r="U83" s="1"/>
      <c r="V83" s="1"/>
      <c r="W83" s="1"/>
      <c r="X83" s="3"/>
      <c r="Y83" s="3"/>
      <c r="Z83" s="3"/>
    </row>
    <row r="84">
      <c r="A84" s="1"/>
      <c r="B84" s="54">
        <v>1.0</v>
      </c>
      <c r="C84" s="54">
        <v>1828.0</v>
      </c>
      <c r="D84" s="54">
        <v>1746.0</v>
      </c>
      <c r="E84" s="54">
        <v>3574.0</v>
      </c>
      <c r="F84" s="63"/>
      <c r="G84" s="63"/>
      <c r="H84" s="54" t="s">
        <v>102</v>
      </c>
      <c r="I84" s="54">
        <v>2081.0</v>
      </c>
      <c r="J84" s="54">
        <v>1974.0</v>
      </c>
      <c r="K84" s="54">
        <v>4055.0</v>
      </c>
      <c r="L84" s="63"/>
      <c r="M84" s="4" t="s">
        <v>90</v>
      </c>
      <c r="N84" s="40" t="str">
        <f>SUMPRODUCT(B83:B181,K83:K181)/K182</f>
        <v>28.6</v>
      </c>
      <c r="O84" s="1">
        <v>25.0</v>
      </c>
      <c r="P84" s="65" t="str">
        <f>SUM(K83:K97,K148:K181)/SUM(K98:K147)</f>
        <v>60.1%</v>
      </c>
      <c r="Q84" s="1"/>
      <c r="R84" s="54">
        <v>2.0</v>
      </c>
      <c r="S84" s="62" t="str">
        <f t="shared" si="5"/>
        <v>  0.0723 </v>
      </c>
      <c r="T84" s="62" t="str">
        <f t="shared" si="6"/>
        <v>  0.0616 </v>
      </c>
      <c r="U84" s="1"/>
      <c r="V84" s="1"/>
      <c r="W84" s="1"/>
      <c r="X84" s="3"/>
      <c r="Y84" s="3"/>
      <c r="Z84" s="3"/>
    </row>
    <row r="85">
      <c r="A85" s="1"/>
      <c r="B85" s="54">
        <v>2.0</v>
      </c>
      <c r="C85" s="54">
        <v>1853.0</v>
      </c>
      <c r="D85" s="54">
        <v>1810.0</v>
      </c>
      <c r="E85" s="54">
        <v>3663.0</v>
      </c>
      <c r="F85" s="63"/>
      <c r="G85" s="63"/>
      <c r="H85" s="54" t="s">
        <v>103</v>
      </c>
      <c r="I85" s="54">
        <v>2125.0</v>
      </c>
      <c r="J85" s="54">
        <v>2235.0</v>
      </c>
      <c r="K85" s="54">
        <v>4360.0</v>
      </c>
      <c r="L85" s="63"/>
      <c r="M85" s="1"/>
      <c r="N85" s="1"/>
      <c r="O85" s="1"/>
      <c r="P85" s="1"/>
      <c r="Q85" s="1"/>
      <c r="R85" s="54">
        <v>3.0</v>
      </c>
      <c r="S85" s="62" t="str">
        <f t="shared" si="5"/>
        <v>  0.0959 </v>
      </c>
      <c r="T85" s="62" t="str">
        <f t="shared" si="6"/>
        <v>  0.0821 </v>
      </c>
      <c r="U85" s="1"/>
      <c r="V85" s="1"/>
      <c r="W85" s="1"/>
      <c r="X85" s="3"/>
      <c r="Y85" s="3"/>
      <c r="Z85" s="3"/>
    </row>
    <row r="86">
      <c r="A86" s="1"/>
      <c r="B86" s="54">
        <v>3.0</v>
      </c>
      <c r="C86" s="54">
        <v>1800.0</v>
      </c>
      <c r="D86" s="54">
        <v>1789.0</v>
      </c>
      <c r="E86" s="54">
        <v>3589.0</v>
      </c>
      <c r="F86" s="63"/>
      <c r="G86" s="63"/>
      <c r="H86" s="54" t="s">
        <v>104</v>
      </c>
      <c r="I86" s="54">
        <v>2146.0</v>
      </c>
      <c r="J86" s="54">
        <v>1959.0</v>
      </c>
      <c r="K86" s="54">
        <v>4105.0</v>
      </c>
      <c r="L86" s="63"/>
      <c r="M86" s="4"/>
      <c r="N86" s="4" t="s">
        <v>89</v>
      </c>
      <c r="O86" s="4" t="s">
        <v>90</v>
      </c>
      <c r="P86" s="1"/>
      <c r="Q86" s="1"/>
      <c r="R86" s="54">
        <v>4.0</v>
      </c>
      <c r="S86" s="62" t="str">
        <f t="shared" si="5"/>
        <v>  0.1222 </v>
      </c>
      <c r="T86" s="62" t="str">
        <f t="shared" si="6"/>
        <v>  0.1024 </v>
      </c>
      <c r="U86" s="1"/>
      <c r="V86" s="1"/>
      <c r="W86" s="1"/>
      <c r="X86" s="3"/>
      <c r="Y86" s="3"/>
      <c r="Z86" s="3"/>
    </row>
    <row r="87">
      <c r="A87" s="1"/>
      <c r="B87" s="54">
        <v>4.0</v>
      </c>
      <c r="C87" s="54">
        <v>2007.0</v>
      </c>
      <c r="D87" s="54">
        <v>1998.0</v>
      </c>
      <c r="E87" s="54">
        <v>4005.0</v>
      </c>
      <c r="F87" s="63"/>
      <c r="G87" s="63"/>
      <c r="H87" s="54" t="s">
        <v>105</v>
      </c>
      <c r="I87" s="54">
        <v>2060.0</v>
      </c>
      <c r="J87" s="54">
        <v>2006.0</v>
      </c>
      <c r="K87" s="54">
        <v>4066.0</v>
      </c>
      <c r="L87" s="63"/>
      <c r="M87" s="4" t="s">
        <v>96</v>
      </c>
      <c r="N87" s="40">
        <v>25.318031474359817</v>
      </c>
      <c r="O87" s="40">
        <v>28.566101205011414</v>
      </c>
      <c r="P87" s="1"/>
      <c r="Q87" s="1"/>
      <c r="R87" s="54">
        <v>5.0</v>
      </c>
      <c r="S87" s="62" t="str">
        <f t="shared" si="5"/>
        <v>  0.1489 </v>
      </c>
      <c r="T87" s="62" t="str">
        <f t="shared" si="6"/>
        <v>  0.1219 </v>
      </c>
      <c r="U87" s="1"/>
      <c r="V87" s="1"/>
      <c r="W87" s="1"/>
      <c r="X87" s="3"/>
      <c r="Y87" s="3"/>
      <c r="Z87" s="3"/>
    </row>
    <row r="88">
      <c r="A88" s="1"/>
      <c r="B88" s="54">
        <v>5.0</v>
      </c>
      <c r="C88" s="54">
        <v>1996.0</v>
      </c>
      <c r="D88" s="54">
        <v>2082.0</v>
      </c>
      <c r="E88" s="54">
        <v>4078.0</v>
      </c>
      <c r="F88" s="63"/>
      <c r="G88" s="63"/>
      <c r="H88" s="54" t="s">
        <v>106</v>
      </c>
      <c r="I88" s="54">
        <v>1986.0</v>
      </c>
      <c r="J88" s="54">
        <v>1942.0</v>
      </c>
      <c r="K88" s="54">
        <v>3928.0</v>
      </c>
      <c r="L88" s="63"/>
      <c r="M88" s="4" t="s">
        <v>97</v>
      </c>
      <c r="N88" s="40">
        <v>21.0</v>
      </c>
      <c r="O88" s="40">
        <v>25.0</v>
      </c>
      <c r="P88" s="1"/>
      <c r="Q88" s="1"/>
      <c r="R88" s="54">
        <v>6.0</v>
      </c>
      <c r="S88" s="62" t="str">
        <f t="shared" si="5"/>
        <v>  0.1743 </v>
      </c>
      <c r="T88" s="62" t="str">
        <f t="shared" si="6"/>
        <v>  0.1404 </v>
      </c>
      <c r="U88" s="1"/>
      <c r="V88" s="1"/>
      <c r="W88" s="1"/>
      <c r="X88" s="3"/>
      <c r="Y88" s="3"/>
      <c r="Z88" s="3"/>
    </row>
    <row r="89">
      <c r="A89" s="1"/>
      <c r="B89" s="54">
        <v>6.0</v>
      </c>
      <c r="C89" s="54">
        <v>1916.0</v>
      </c>
      <c r="D89" s="54">
        <v>1954.0</v>
      </c>
      <c r="E89" s="54">
        <v>3870.0</v>
      </c>
      <c r="F89" s="63"/>
      <c r="G89" s="63"/>
      <c r="H89" s="54" t="s">
        <v>107</v>
      </c>
      <c r="I89" s="54">
        <v>1875.0</v>
      </c>
      <c r="J89" s="54">
        <v>1824.0</v>
      </c>
      <c r="K89" s="54">
        <v>3699.0</v>
      </c>
      <c r="L89" s="63"/>
      <c r="M89" s="4" t="s">
        <v>98</v>
      </c>
      <c r="N89" s="65">
        <v>0.7398919832379909</v>
      </c>
      <c r="O89" s="65">
        <v>0.6005711140712616</v>
      </c>
      <c r="P89" s="1"/>
      <c r="Q89" s="1"/>
      <c r="R89" s="54">
        <v>7.0</v>
      </c>
      <c r="S89" s="62" t="str">
        <f t="shared" si="5"/>
        <v>  0.1993 </v>
      </c>
      <c r="T89" s="62" t="str">
        <f t="shared" si="6"/>
        <v>  0.1604 </v>
      </c>
      <c r="U89" s="1"/>
      <c r="V89" s="1"/>
      <c r="W89" s="1"/>
      <c r="X89" s="3"/>
      <c r="Y89" s="3"/>
      <c r="Z89" s="3"/>
    </row>
    <row r="90">
      <c r="A90" s="1"/>
      <c r="B90" s="54">
        <v>7.0</v>
      </c>
      <c r="C90" s="54">
        <v>1967.0</v>
      </c>
      <c r="D90" s="54">
        <v>1845.0</v>
      </c>
      <c r="E90" s="54">
        <v>3812.0</v>
      </c>
      <c r="F90" s="63"/>
      <c r="G90" s="63"/>
      <c r="H90" s="54" t="s">
        <v>108</v>
      </c>
      <c r="I90" s="54">
        <v>2067.0</v>
      </c>
      <c r="J90" s="54">
        <v>1958.0</v>
      </c>
      <c r="K90" s="54">
        <v>4025.0</v>
      </c>
      <c r="L90" s="63"/>
      <c r="M90" s="63"/>
      <c r="N90" s="1"/>
      <c r="O90" s="1"/>
      <c r="P90" s="1"/>
      <c r="Q90" s="1"/>
      <c r="R90" s="54">
        <v>8.0</v>
      </c>
      <c r="S90" s="62" t="str">
        <f t="shared" si="5"/>
        <v>  0.2254 </v>
      </c>
      <c r="T90" s="62" t="str">
        <f t="shared" si="6"/>
        <v>  0.1814 </v>
      </c>
      <c r="U90" s="1"/>
      <c r="V90" s="1"/>
      <c r="W90" s="1"/>
      <c r="X90" s="3"/>
      <c r="Y90" s="3"/>
      <c r="Z90" s="3"/>
    </row>
    <row r="91">
      <c r="A91" s="1"/>
      <c r="B91" s="54">
        <v>8.0</v>
      </c>
      <c r="C91" s="54">
        <v>1965.0</v>
      </c>
      <c r="D91" s="54">
        <v>2002.0</v>
      </c>
      <c r="E91" s="54">
        <v>3967.0</v>
      </c>
      <c r="F91" s="63"/>
      <c r="G91" s="63"/>
      <c r="H91" s="54" t="s">
        <v>109</v>
      </c>
      <c r="I91" s="54">
        <v>2166.0</v>
      </c>
      <c r="J91" s="54">
        <v>2049.0</v>
      </c>
      <c r="K91" s="54">
        <v>4215.0</v>
      </c>
      <c r="L91" s="63"/>
      <c r="M91" s="63"/>
      <c r="N91" s="1"/>
      <c r="O91" s="1"/>
      <c r="P91" s="1"/>
      <c r="Q91" s="1"/>
      <c r="R91" s="54">
        <v>9.0</v>
      </c>
      <c r="S91" s="62" t="str">
        <f t="shared" si="5"/>
        <v>  0.2495 </v>
      </c>
      <c r="T91" s="62" t="str">
        <f t="shared" si="6"/>
        <v>  0.2013 </v>
      </c>
      <c r="U91" s="1"/>
      <c r="V91" s="1"/>
      <c r="W91" s="1"/>
      <c r="X91" s="3"/>
      <c r="Y91" s="3"/>
      <c r="Z91" s="3"/>
    </row>
    <row r="92">
      <c r="A92" s="1"/>
      <c r="B92" s="54">
        <v>9.0</v>
      </c>
      <c r="C92" s="54">
        <v>1829.0</v>
      </c>
      <c r="D92" s="54">
        <v>1851.0</v>
      </c>
      <c r="E92" s="54">
        <v>3680.0</v>
      </c>
      <c r="F92" s="63"/>
      <c r="G92" s="63"/>
      <c r="H92" s="54" t="s">
        <v>111</v>
      </c>
      <c r="I92" s="54">
        <v>2018.0</v>
      </c>
      <c r="J92" s="54">
        <v>1973.0</v>
      </c>
      <c r="K92" s="54">
        <v>3991.0</v>
      </c>
      <c r="L92" s="63"/>
      <c r="M92" s="63"/>
      <c r="N92" s="1"/>
      <c r="O92" s="1"/>
      <c r="P92" s="1"/>
      <c r="Q92" s="1"/>
      <c r="R92" s="54">
        <v>10.0</v>
      </c>
      <c r="S92" s="62" t="str">
        <f t="shared" si="5"/>
        <v>  0.2753 </v>
      </c>
      <c r="T92" s="62" t="str">
        <f t="shared" si="6"/>
        <v>  0.2224 </v>
      </c>
      <c r="U92" s="1"/>
      <c r="V92" s="1"/>
      <c r="W92" s="1"/>
      <c r="X92" s="3"/>
      <c r="Y92" s="3"/>
      <c r="Z92" s="3"/>
    </row>
    <row r="93">
      <c r="A93" s="1"/>
      <c r="B93" s="54">
        <v>10.0</v>
      </c>
      <c r="C93" s="54">
        <v>1968.0</v>
      </c>
      <c r="D93" s="54">
        <v>1955.0</v>
      </c>
      <c r="E93" s="54">
        <v>3923.0</v>
      </c>
      <c r="F93" s="63"/>
      <c r="G93" s="63"/>
      <c r="H93" s="54" t="s">
        <v>113</v>
      </c>
      <c r="I93" s="54">
        <v>2115.0</v>
      </c>
      <c r="J93" s="54">
        <v>2106.0</v>
      </c>
      <c r="K93" s="54">
        <v>4221.0</v>
      </c>
      <c r="L93" s="63"/>
      <c r="M93" s="63"/>
      <c r="N93" s="1"/>
      <c r="O93" s="1"/>
      <c r="P93" s="1"/>
      <c r="Q93" s="1"/>
      <c r="R93" s="54">
        <v>11.0</v>
      </c>
      <c r="S93" s="62" t="str">
        <f t="shared" si="5"/>
        <v>  0.3002 </v>
      </c>
      <c r="T93" s="62" t="str">
        <f t="shared" si="6"/>
        <v>  0.2431 </v>
      </c>
      <c r="U93" s="1"/>
      <c r="V93" s="1"/>
      <c r="W93" s="1"/>
      <c r="X93" s="3"/>
      <c r="Y93" s="3"/>
      <c r="Z93" s="3"/>
    </row>
    <row r="94">
      <c r="A94" s="1"/>
      <c r="B94" s="54">
        <v>11.0</v>
      </c>
      <c r="C94" s="54">
        <v>1908.0</v>
      </c>
      <c r="D94" s="54">
        <v>1897.0</v>
      </c>
      <c r="E94" s="54">
        <v>3805.0</v>
      </c>
      <c r="F94" s="63"/>
      <c r="G94" s="63"/>
      <c r="H94" s="54" t="s">
        <v>114</v>
      </c>
      <c r="I94" s="54">
        <v>2061.0</v>
      </c>
      <c r="J94" s="54">
        <v>2104.0</v>
      </c>
      <c r="K94" s="54">
        <v>4165.0</v>
      </c>
      <c r="L94" s="63"/>
      <c r="M94" s="63"/>
      <c r="N94" s="1"/>
      <c r="O94" s="1"/>
      <c r="P94" s="1"/>
      <c r="Q94" s="1"/>
      <c r="R94" s="54">
        <v>12.0</v>
      </c>
      <c r="S94" s="62" t="str">
        <f t="shared" si="5"/>
        <v>  0.3277 </v>
      </c>
      <c r="T94" s="62" t="str">
        <f t="shared" si="6"/>
        <v>  0.2650 </v>
      </c>
      <c r="U94" s="1"/>
      <c r="V94" s="1"/>
      <c r="W94" s="1"/>
      <c r="X94" s="3"/>
      <c r="Y94" s="3"/>
      <c r="Z94" s="3"/>
    </row>
    <row r="95">
      <c r="A95" s="1"/>
      <c r="B95" s="54">
        <v>12.0</v>
      </c>
      <c r="C95" s="54">
        <v>2129.0</v>
      </c>
      <c r="D95" s="54">
        <v>2054.0</v>
      </c>
      <c r="E95" s="54">
        <v>4183.0</v>
      </c>
      <c r="F95" s="63"/>
      <c r="G95" s="63"/>
      <c r="H95" s="54" t="s">
        <v>115</v>
      </c>
      <c r="I95" s="54">
        <v>2240.0</v>
      </c>
      <c r="J95" s="54">
        <v>2149.0</v>
      </c>
      <c r="K95" s="54">
        <v>4389.0</v>
      </c>
      <c r="L95" s="63"/>
      <c r="M95" s="63"/>
      <c r="N95" s="1"/>
      <c r="O95" s="1"/>
      <c r="P95" s="1"/>
      <c r="Q95" s="1"/>
      <c r="R95" s="54">
        <v>13.0</v>
      </c>
      <c r="S95" s="62" t="str">
        <f t="shared" si="5"/>
        <v>  0.3513 </v>
      </c>
      <c r="T95" s="62" t="str">
        <f t="shared" si="6"/>
        <v>  0.2854 </v>
      </c>
      <c r="U95" s="1"/>
      <c r="V95" s="1"/>
      <c r="W95" s="1"/>
      <c r="X95" s="3"/>
      <c r="Y95" s="3"/>
      <c r="Z95" s="3"/>
    </row>
    <row r="96">
      <c r="A96" s="1"/>
      <c r="B96" s="54">
        <v>13.0</v>
      </c>
      <c r="C96" s="54">
        <v>1810.0</v>
      </c>
      <c r="D96" s="54">
        <v>1786.0</v>
      </c>
      <c r="E96" s="54">
        <v>3596.0</v>
      </c>
      <c r="F96" s="63"/>
      <c r="G96" s="63"/>
      <c r="H96" s="54" t="s">
        <v>116</v>
      </c>
      <c r="I96" s="54">
        <v>2126.0</v>
      </c>
      <c r="J96" s="54">
        <v>1978.0</v>
      </c>
      <c r="K96" s="54">
        <v>4104.0</v>
      </c>
      <c r="L96" s="63"/>
      <c r="M96" s="63"/>
      <c r="N96" s="1"/>
      <c r="O96" s="1"/>
      <c r="P96" s="1"/>
      <c r="Q96" s="1"/>
      <c r="R96" s="54">
        <v>14.0</v>
      </c>
      <c r="S96" s="62" t="str">
        <f t="shared" si="5"/>
        <v>  0.3737 </v>
      </c>
      <c r="T96" s="62" t="str">
        <f t="shared" si="6"/>
        <v>  0.3066 </v>
      </c>
      <c r="U96" s="1"/>
      <c r="V96" s="1"/>
      <c r="W96" s="1"/>
      <c r="X96" s="3"/>
      <c r="Y96" s="3"/>
      <c r="Z96" s="3"/>
    </row>
    <row r="97">
      <c r="A97" s="1"/>
      <c r="B97" s="54">
        <v>14.0</v>
      </c>
      <c r="C97" s="54">
        <v>1720.0</v>
      </c>
      <c r="D97" s="54">
        <v>1700.0</v>
      </c>
      <c r="E97" s="54">
        <v>3420.0</v>
      </c>
      <c r="F97" s="63"/>
      <c r="G97" s="63"/>
      <c r="H97" s="54" t="s">
        <v>117</v>
      </c>
      <c r="I97" s="54">
        <v>2207.0</v>
      </c>
      <c r="J97" s="54">
        <v>2036.0</v>
      </c>
      <c r="K97" s="54">
        <v>4243.0</v>
      </c>
      <c r="L97" s="63"/>
      <c r="M97" s="63"/>
      <c r="N97" s="1"/>
      <c r="O97" s="1"/>
      <c r="P97" s="1"/>
      <c r="Q97" s="1"/>
      <c r="R97" s="54">
        <v>15.0</v>
      </c>
      <c r="S97" s="62" t="str">
        <f t="shared" si="5"/>
        <v>  0.3957 </v>
      </c>
      <c r="T97" s="62" t="str">
        <f t="shared" si="6"/>
        <v>  0.3276 </v>
      </c>
      <c r="U97" s="1"/>
      <c r="V97" s="1"/>
      <c r="W97" s="1"/>
      <c r="X97" s="3"/>
      <c r="Y97" s="3"/>
      <c r="Z97" s="3"/>
    </row>
    <row r="98">
      <c r="A98" s="1"/>
      <c r="B98" s="54">
        <v>15.0</v>
      </c>
      <c r="C98" s="54">
        <v>1711.0</v>
      </c>
      <c r="D98" s="54">
        <v>1640.0</v>
      </c>
      <c r="E98" s="54">
        <v>3351.0</v>
      </c>
      <c r="F98" s="63"/>
      <c r="G98" s="63"/>
      <c r="H98" s="54" t="s">
        <v>118</v>
      </c>
      <c r="I98" s="54">
        <v>2132.0</v>
      </c>
      <c r="J98" s="54">
        <v>2088.0</v>
      </c>
      <c r="K98" s="54">
        <v>4220.0</v>
      </c>
      <c r="L98" s="63"/>
      <c r="M98" s="63"/>
      <c r="N98" s="1"/>
      <c r="O98" s="1"/>
      <c r="P98" s="1"/>
      <c r="Q98" s="1"/>
      <c r="R98" s="54">
        <v>16.0</v>
      </c>
      <c r="S98" s="62" t="str">
        <f t="shared" si="5"/>
        <v>  0.4176 </v>
      </c>
      <c r="T98" s="62" t="str">
        <f t="shared" si="6"/>
        <v>  0.3476 </v>
      </c>
      <c r="U98" s="1"/>
      <c r="V98" s="1"/>
      <c r="W98" s="1"/>
      <c r="X98" s="3"/>
      <c r="Y98" s="3"/>
      <c r="Z98" s="3"/>
    </row>
    <row r="99">
      <c r="A99" s="1"/>
      <c r="B99" s="54">
        <v>16.0</v>
      </c>
      <c r="C99" s="54">
        <v>1636.0</v>
      </c>
      <c r="D99" s="54">
        <v>1691.0</v>
      </c>
      <c r="E99" s="54">
        <v>3327.0</v>
      </c>
      <c r="F99" s="63"/>
      <c r="G99" s="63"/>
      <c r="H99" s="54" t="s">
        <v>119</v>
      </c>
      <c r="I99" s="54">
        <v>1957.0</v>
      </c>
      <c r="J99" s="54">
        <v>2053.0</v>
      </c>
      <c r="K99" s="54">
        <v>4010.0</v>
      </c>
      <c r="L99" s="63"/>
      <c r="M99" s="63"/>
      <c r="N99" s="1"/>
      <c r="O99" s="1"/>
      <c r="P99" s="1"/>
      <c r="Q99" s="1"/>
      <c r="R99" s="54">
        <v>17.0</v>
      </c>
      <c r="S99" s="62" t="str">
        <f t="shared" si="5"/>
        <v>  0.4394 </v>
      </c>
      <c r="T99" s="62" t="str">
        <f t="shared" si="6"/>
        <v>  0.3664 </v>
      </c>
      <c r="U99" s="1"/>
      <c r="V99" s="1"/>
      <c r="W99" s="1"/>
      <c r="X99" s="3"/>
      <c r="Y99" s="3"/>
      <c r="Z99" s="3"/>
    </row>
    <row r="100">
      <c r="A100" s="1"/>
      <c r="B100" s="54">
        <v>17.0</v>
      </c>
      <c r="C100" s="54">
        <v>1696.0</v>
      </c>
      <c r="D100" s="54">
        <v>1634.0</v>
      </c>
      <c r="E100" s="54">
        <v>3330.0</v>
      </c>
      <c r="F100" s="63"/>
      <c r="G100" s="63"/>
      <c r="H100" s="54" t="s">
        <v>120</v>
      </c>
      <c r="I100" s="54">
        <v>1900.0</v>
      </c>
      <c r="J100" s="54">
        <v>1879.0</v>
      </c>
      <c r="K100" s="54">
        <v>3779.0</v>
      </c>
      <c r="L100" s="63"/>
      <c r="M100" s="63"/>
      <c r="N100" s="1"/>
      <c r="O100" s="1"/>
      <c r="P100" s="1"/>
      <c r="Q100" s="1"/>
      <c r="R100" s="54">
        <v>18.0</v>
      </c>
      <c r="S100" s="62" t="str">
        <f t="shared" si="5"/>
        <v>  0.4599 </v>
      </c>
      <c r="T100" s="62" t="str">
        <f t="shared" si="6"/>
        <v>  0.3856 </v>
      </c>
      <c r="U100" s="1"/>
      <c r="V100" s="1"/>
      <c r="W100" s="1"/>
      <c r="X100" s="3"/>
      <c r="Y100" s="3"/>
      <c r="Z100" s="3"/>
    </row>
    <row r="101">
      <c r="A101" s="1"/>
      <c r="B101" s="54">
        <v>18.0</v>
      </c>
      <c r="C101" s="54">
        <v>1544.0</v>
      </c>
      <c r="D101" s="54">
        <v>1577.0</v>
      </c>
      <c r="E101" s="54">
        <v>3121.0</v>
      </c>
      <c r="F101" s="63"/>
      <c r="G101" s="63"/>
      <c r="H101" s="54" t="s">
        <v>121</v>
      </c>
      <c r="I101" s="54">
        <v>1951.0</v>
      </c>
      <c r="J101" s="54">
        <v>1893.0</v>
      </c>
      <c r="K101" s="54">
        <v>3844.0</v>
      </c>
      <c r="L101" s="63"/>
      <c r="M101" s="63"/>
      <c r="N101" s="1"/>
      <c r="O101" s="1"/>
      <c r="P101" s="1"/>
      <c r="Q101" s="1"/>
      <c r="R101" s="54">
        <v>19.0</v>
      </c>
      <c r="S101" s="62" t="str">
        <f t="shared" si="5"/>
        <v>  0.4779 </v>
      </c>
      <c r="T101" s="62" t="str">
        <f t="shared" si="6"/>
        <v>  0.4045 </v>
      </c>
      <c r="U101" s="1"/>
      <c r="V101" s="1"/>
      <c r="W101" s="1"/>
      <c r="X101" s="3"/>
      <c r="Y101" s="3"/>
      <c r="Z101" s="3"/>
    </row>
    <row r="102">
      <c r="A102" s="1"/>
      <c r="B102" s="54">
        <v>19.0</v>
      </c>
      <c r="C102" s="54">
        <v>1339.0</v>
      </c>
      <c r="D102" s="54">
        <v>1401.0</v>
      </c>
      <c r="E102" s="54">
        <v>2740.0</v>
      </c>
      <c r="F102" s="63"/>
      <c r="G102" s="63"/>
      <c r="H102" s="54" t="s">
        <v>122</v>
      </c>
      <c r="I102" s="54">
        <v>1854.0</v>
      </c>
      <c r="J102" s="54">
        <v>1933.0</v>
      </c>
      <c r="K102" s="54">
        <v>3787.0</v>
      </c>
      <c r="L102" s="63"/>
      <c r="M102" s="63"/>
      <c r="N102" s="1"/>
      <c r="O102" s="1"/>
      <c r="P102" s="1"/>
      <c r="Q102" s="1"/>
      <c r="R102" s="54">
        <v>20.0</v>
      </c>
      <c r="S102" s="62" t="str">
        <f t="shared" si="5"/>
        <v>  0.4971 </v>
      </c>
      <c r="T102" s="62" t="str">
        <f t="shared" si="6"/>
        <v>  0.4241 </v>
      </c>
      <c r="U102" s="1"/>
      <c r="V102" s="1"/>
      <c r="W102" s="1"/>
      <c r="X102" s="3"/>
      <c r="Y102" s="3"/>
      <c r="Z102" s="3"/>
    </row>
    <row r="103">
      <c r="A103" s="1"/>
      <c r="B103" s="54">
        <v>20.0</v>
      </c>
      <c r="C103" s="54">
        <v>1477.0</v>
      </c>
      <c r="D103" s="54">
        <v>1456.0</v>
      </c>
      <c r="E103" s="54">
        <v>2933.0</v>
      </c>
      <c r="F103" s="63"/>
      <c r="G103" s="63"/>
      <c r="H103" s="54" t="s">
        <v>123</v>
      </c>
      <c r="I103" s="54">
        <v>1973.0</v>
      </c>
      <c r="J103" s="54">
        <v>1974.0</v>
      </c>
      <c r="K103" s="54">
        <v>3947.0</v>
      </c>
      <c r="L103" s="63"/>
      <c r="M103" s="63"/>
      <c r="N103" s="1"/>
      <c r="O103" s="1"/>
      <c r="P103" s="1"/>
      <c r="Q103" s="1"/>
      <c r="R103" s="54">
        <v>21.0</v>
      </c>
      <c r="S103" s="71" t="str">
        <f t="shared" si="5"/>
        <v>  0.5142 </v>
      </c>
      <c r="T103" s="62" t="str">
        <f t="shared" si="6"/>
        <v>  0.4405 </v>
      </c>
      <c r="U103" s="1"/>
      <c r="V103" s="1"/>
      <c r="W103" s="1"/>
      <c r="X103" s="3"/>
      <c r="Y103" s="3"/>
      <c r="Z103" s="3"/>
    </row>
    <row r="104">
      <c r="A104" s="1"/>
      <c r="B104" s="54">
        <v>21.0</v>
      </c>
      <c r="C104" s="54">
        <v>1274.0</v>
      </c>
      <c r="D104" s="54">
        <v>1324.0</v>
      </c>
      <c r="E104" s="54">
        <v>2598.0</v>
      </c>
      <c r="F104" s="63"/>
      <c r="G104" s="63"/>
      <c r="H104" s="54" t="s">
        <v>124</v>
      </c>
      <c r="I104" s="54">
        <v>1638.0</v>
      </c>
      <c r="J104" s="54">
        <v>1637.0</v>
      </c>
      <c r="K104" s="54">
        <v>3275.0</v>
      </c>
      <c r="L104" s="63"/>
      <c r="M104" s="63"/>
      <c r="N104" s="1"/>
      <c r="O104" s="1"/>
      <c r="P104" s="1"/>
      <c r="Q104" s="1"/>
      <c r="R104" s="54">
        <v>22.0</v>
      </c>
      <c r="S104" s="62" t="str">
        <f t="shared" si="5"/>
        <v>  0.5330 </v>
      </c>
      <c r="T104" s="62" t="str">
        <f t="shared" si="6"/>
        <v>  0.4586 </v>
      </c>
      <c r="U104" s="1"/>
      <c r="V104" s="1"/>
      <c r="W104" s="1"/>
      <c r="X104" s="3"/>
      <c r="Y104" s="3"/>
      <c r="Z104" s="3"/>
    </row>
    <row r="105">
      <c r="A105" s="1"/>
      <c r="B105" s="54">
        <v>22.0</v>
      </c>
      <c r="C105" s="54">
        <v>1458.0</v>
      </c>
      <c r="D105" s="54">
        <v>1414.0</v>
      </c>
      <c r="E105" s="54">
        <v>2872.0</v>
      </c>
      <c r="F105" s="63"/>
      <c r="G105" s="63"/>
      <c r="H105" s="54" t="s">
        <v>125</v>
      </c>
      <c r="I105" s="54">
        <v>1817.0</v>
      </c>
      <c r="J105" s="54">
        <v>1818.0</v>
      </c>
      <c r="K105" s="54">
        <v>3635.0</v>
      </c>
      <c r="L105" s="63"/>
      <c r="M105" s="63"/>
      <c r="N105" s="1"/>
      <c r="O105" s="1"/>
      <c r="P105" s="1"/>
      <c r="Q105" s="1"/>
      <c r="R105" s="54">
        <v>23.0</v>
      </c>
      <c r="S105" s="62" t="str">
        <f t="shared" si="5"/>
        <v>  0.5523 </v>
      </c>
      <c r="T105" s="62" t="str">
        <f t="shared" si="6"/>
        <v>  0.4764 </v>
      </c>
      <c r="U105" s="1"/>
      <c r="V105" s="1"/>
      <c r="W105" s="1"/>
      <c r="X105" s="3"/>
      <c r="Y105" s="3"/>
      <c r="Z105" s="3"/>
    </row>
    <row r="106">
      <c r="A106" s="1"/>
      <c r="B106" s="54">
        <v>23.0</v>
      </c>
      <c r="C106" s="54">
        <v>1434.0</v>
      </c>
      <c r="D106" s="54">
        <v>1508.0</v>
      </c>
      <c r="E106" s="54">
        <v>2942.0</v>
      </c>
      <c r="F106" s="63"/>
      <c r="G106" s="63"/>
      <c r="H106" s="54" t="s">
        <v>126</v>
      </c>
      <c r="I106" s="54">
        <v>1802.0</v>
      </c>
      <c r="J106" s="54">
        <v>1781.0</v>
      </c>
      <c r="K106" s="54">
        <v>3583.0</v>
      </c>
      <c r="L106" s="63"/>
      <c r="M106" s="63"/>
      <c r="N106" s="1"/>
      <c r="O106" s="1"/>
      <c r="P106" s="1"/>
      <c r="Q106" s="1"/>
      <c r="R106" s="54">
        <v>24.0</v>
      </c>
      <c r="S106" s="62" t="str">
        <f t="shared" si="5"/>
        <v>  0.5699 </v>
      </c>
      <c r="T106" s="62" t="str">
        <f t="shared" si="6"/>
        <v>  0.4944 </v>
      </c>
      <c r="U106" s="1"/>
      <c r="V106" s="1"/>
      <c r="W106" s="1"/>
      <c r="X106" s="3"/>
      <c r="Y106" s="3"/>
      <c r="Z106" s="3"/>
    </row>
    <row r="107">
      <c r="A107" s="1"/>
      <c r="B107" s="54">
        <v>24.0</v>
      </c>
      <c r="C107" s="54">
        <v>1353.0</v>
      </c>
      <c r="D107" s="54">
        <v>1322.0</v>
      </c>
      <c r="E107" s="54">
        <v>2675.0</v>
      </c>
      <c r="F107" s="63"/>
      <c r="G107" s="63"/>
      <c r="H107" s="54" t="s">
        <v>127</v>
      </c>
      <c r="I107" s="54">
        <v>1778.0</v>
      </c>
      <c r="J107" s="54">
        <v>1832.0</v>
      </c>
      <c r="K107" s="54">
        <v>3610.0</v>
      </c>
      <c r="L107" s="63"/>
      <c r="M107" s="63"/>
      <c r="N107" s="1"/>
      <c r="O107" s="1"/>
      <c r="P107" s="1"/>
      <c r="Q107" s="1"/>
      <c r="R107" s="54">
        <v>25.0</v>
      </c>
      <c r="S107" s="62" t="str">
        <f t="shared" si="5"/>
        <v>  0.5869 </v>
      </c>
      <c r="T107" s="71" t="str">
        <f t="shared" si="6"/>
        <v>  0.5117 </v>
      </c>
      <c r="U107" s="1"/>
      <c r="V107" s="1"/>
      <c r="W107" s="1"/>
      <c r="X107" s="3"/>
      <c r="Y107" s="3"/>
      <c r="Z107" s="3"/>
    </row>
    <row r="108">
      <c r="A108" s="1"/>
      <c r="B108" s="54">
        <v>25.0</v>
      </c>
      <c r="C108" s="54">
        <v>1265.0</v>
      </c>
      <c r="D108" s="54">
        <v>1329.0</v>
      </c>
      <c r="E108" s="54">
        <v>2594.0</v>
      </c>
      <c r="F108" s="63"/>
      <c r="G108" s="63"/>
      <c r="H108" s="54" t="s">
        <v>128</v>
      </c>
      <c r="I108" s="54">
        <v>1690.0</v>
      </c>
      <c r="J108" s="54">
        <v>1777.0</v>
      </c>
      <c r="K108" s="54">
        <v>3467.0</v>
      </c>
      <c r="L108" s="63"/>
      <c r="M108" s="63"/>
      <c r="N108" s="1"/>
      <c r="O108" s="1"/>
      <c r="P108" s="1"/>
      <c r="Q108" s="1"/>
      <c r="R108" s="54">
        <v>26.0</v>
      </c>
      <c r="S108" s="62" t="str">
        <f t="shared" si="5"/>
        <v>  0.6026 </v>
      </c>
      <c r="T108" s="62" t="str">
        <f t="shared" si="6"/>
        <v>  0.5284 </v>
      </c>
      <c r="U108" s="1"/>
      <c r="V108" s="1"/>
      <c r="W108" s="1"/>
      <c r="X108" s="3"/>
      <c r="Y108" s="3"/>
      <c r="Z108" s="3"/>
    </row>
    <row r="109">
      <c r="A109" s="1"/>
      <c r="B109" s="54">
        <v>26.0</v>
      </c>
      <c r="C109" s="54">
        <v>1183.0</v>
      </c>
      <c r="D109" s="54">
        <v>1211.0</v>
      </c>
      <c r="E109" s="54">
        <v>2394.0</v>
      </c>
      <c r="F109" s="63"/>
      <c r="G109" s="63"/>
      <c r="H109" s="54" t="s">
        <v>130</v>
      </c>
      <c r="I109" s="54">
        <v>1654.0</v>
      </c>
      <c r="J109" s="54">
        <v>1706.0</v>
      </c>
      <c r="K109" s="54">
        <v>3360.0</v>
      </c>
      <c r="L109" s="63"/>
      <c r="M109" s="63"/>
      <c r="N109" s="1"/>
      <c r="O109" s="1"/>
      <c r="P109" s="1"/>
      <c r="Q109" s="1"/>
      <c r="R109" s="54">
        <v>27.0</v>
      </c>
      <c r="S109" s="62" t="str">
        <f t="shared" si="5"/>
        <v>  0.6193 </v>
      </c>
      <c r="T109" s="62" t="str">
        <f t="shared" si="6"/>
        <v>  0.5460 </v>
      </c>
      <c r="U109" s="1"/>
      <c r="V109" s="1"/>
      <c r="W109" s="1"/>
      <c r="X109" s="3"/>
      <c r="Y109" s="3"/>
      <c r="Z109" s="3"/>
    </row>
    <row r="110">
      <c r="A110" s="1"/>
      <c r="B110" s="54">
        <v>27.0</v>
      </c>
      <c r="C110" s="54">
        <v>1265.0</v>
      </c>
      <c r="D110" s="54">
        <v>1271.0</v>
      </c>
      <c r="E110" s="54">
        <v>2536.0</v>
      </c>
      <c r="F110" s="63"/>
      <c r="G110" s="63"/>
      <c r="H110" s="54" t="s">
        <v>131</v>
      </c>
      <c r="I110" s="54">
        <v>1746.0</v>
      </c>
      <c r="J110" s="54">
        <v>1775.0</v>
      </c>
      <c r="K110" s="54">
        <v>3521.0</v>
      </c>
      <c r="L110" s="63"/>
      <c r="M110" s="63"/>
      <c r="N110" s="1"/>
      <c r="O110" s="1"/>
      <c r="P110" s="1"/>
      <c r="Q110" s="1"/>
      <c r="R110" s="54">
        <v>28.0</v>
      </c>
      <c r="S110" s="62" t="str">
        <f t="shared" si="5"/>
        <v>  0.6353 </v>
      </c>
      <c r="T110" s="62" t="str">
        <f t="shared" si="6"/>
        <v>  0.5612 </v>
      </c>
      <c r="U110" s="1"/>
      <c r="V110" s="1"/>
      <c r="W110" s="1"/>
      <c r="X110" s="3"/>
      <c r="Y110" s="3"/>
      <c r="Z110" s="3"/>
    </row>
    <row r="111">
      <c r="A111" s="1"/>
      <c r="B111" s="54">
        <v>28.0</v>
      </c>
      <c r="C111" s="54">
        <v>1221.0</v>
      </c>
      <c r="D111" s="54">
        <v>1217.0</v>
      </c>
      <c r="E111" s="54">
        <v>2438.0</v>
      </c>
      <c r="F111" s="63"/>
      <c r="G111" s="63"/>
      <c r="H111" s="54" t="s">
        <v>132</v>
      </c>
      <c r="I111" s="54">
        <v>1517.0</v>
      </c>
      <c r="J111" s="54">
        <v>1542.0</v>
      </c>
      <c r="K111" s="54">
        <v>3059.0</v>
      </c>
      <c r="L111" s="63"/>
      <c r="M111" s="63"/>
      <c r="N111" s="1"/>
      <c r="O111" s="1"/>
      <c r="P111" s="1"/>
      <c r="Q111" s="1"/>
      <c r="R111" s="54">
        <v>29.0</v>
      </c>
      <c r="S111" s="62" t="str">
        <f t="shared" si="5"/>
        <v>  0.6500 </v>
      </c>
      <c r="T111" s="62" t="str">
        <f t="shared" si="6"/>
        <v>  0.5761 </v>
      </c>
      <c r="U111" s="1"/>
      <c r="V111" s="1"/>
      <c r="W111" s="1"/>
      <c r="X111" s="3"/>
      <c r="Y111" s="3"/>
      <c r="Z111" s="3"/>
    </row>
    <row r="112">
      <c r="A112" s="1"/>
      <c r="B112" s="54">
        <v>29.0</v>
      </c>
      <c r="C112" s="54">
        <v>1070.0</v>
      </c>
      <c r="D112" s="54">
        <v>1170.0</v>
      </c>
      <c r="E112" s="54">
        <v>2240.0</v>
      </c>
      <c r="F112" s="63"/>
      <c r="G112" s="63"/>
      <c r="H112" s="54" t="s">
        <v>133</v>
      </c>
      <c r="I112" s="54">
        <v>1471.0</v>
      </c>
      <c r="J112" s="54">
        <v>1510.0</v>
      </c>
      <c r="K112" s="54">
        <v>2981.0</v>
      </c>
      <c r="L112" s="63"/>
      <c r="M112" s="63"/>
      <c r="N112" s="1"/>
      <c r="O112" s="1"/>
      <c r="P112" s="1"/>
      <c r="Q112" s="1"/>
      <c r="R112" s="54">
        <v>30.0</v>
      </c>
      <c r="S112" s="62" t="str">
        <f t="shared" si="5"/>
        <v>  0.6659 </v>
      </c>
      <c r="T112" s="62" t="str">
        <f t="shared" si="6"/>
        <v>  0.5940 </v>
      </c>
      <c r="U112" s="1"/>
      <c r="V112" s="1"/>
      <c r="W112" s="1"/>
      <c r="X112" s="3"/>
      <c r="Y112" s="3"/>
      <c r="Z112" s="3"/>
    </row>
    <row r="113">
      <c r="A113" s="1"/>
      <c r="B113" s="54">
        <v>30.0</v>
      </c>
      <c r="C113" s="54">
        <v>1206.0</v>
      </c>
      <c r="D113" s="54">
        <v>1223.0</v>
      </c>
      <c r="E113" s="54">
        <v>2429.0</v>
      </c>
      <c r="F113" s="63"/>
      <c r="G113" s="63"/>
      <c r="H113" s="54" t="s">
        <v>135</v>
      </c>
      <c r="I113" s="54">
        <v>1785.0</v>
      </c>
      <c r="J113" s="54">
        <v>1820.0</v>
      </c>
      <c r="K113" s="54">
        <v>3605.0</v>
      </c>
      <c r="L113" s="63"/>
      <c r="M113" s="63"/>
      <c r="N113" s="1"/>
      <c r="O113" s="1"/>
      <c r="P113" s="1"/>
      <c r="Q113" s="1"/>
      <c r="R113" s="54">
        <v>31.0</v>
      </c>
      <c r="S113" s="62" t="str">
        <f t="shared" si="5"/>
        <v>  0.6773 </v>
      </c>
      <c r="T113" s="62" t="str">
        <f t="shared" si="6"/>
        <v>  0.6077 </v>
      </c>
      <c r="U113" s="1"/>
      <c r="V113" s="1"/>
      <c r="W113" s="1"/>
      <c r="X113" s="3"/>
      <c r="Y113" s="3"/>
      <c r="Z113" s="3"/>
    </row>
    <row r="114">
      <c r="A114" s="1"/>
      <c r="B114" s="54">
        <v>31.0</v>
      </c>
      <c r="C114" s="54">
        <v>851.0</v>
      </c>
      <c r="D114" s="54">
        <v>884.0</v>
      </c>
      <c r="E114" s="54">
        <v>1735.0</v>
      </c>
      <c r="F114" s="63"/>
      <c r="G114" s="63"/>
      <c r="H114" s="54" t="s">
        <v>138</v>
      </c>
      <c r="I114" s="54">
        <v>1340.0</v>
      </c>
      <c r="J114" s="54">
        <v>1405.0</v>
      </c>
      <c r="K114" s="54">
        <v>2745.0</v>
      </c>
      <c r="L114" s="63"/>
      <c r="M114" s="63"/>
      <c r="N114" s="1"/>
      <c r="O114" s="1"/>
      <c r="P114" s="1"/>
      <c r="Q114" s="1"/>
      <c r="R114" s="54">
        <v>32.0</v>
      </c>
      <c r="S114" s="62" t="str">
        <f t="shared" si="5"/>
        <v>  0.6919 </v>
      </c>
      <c r="T114" s="62" t="str">
        <f t="shared" si="6"/>
        <v>  0.6234 </v>
      </c>
      <c r="U114" s="1"/>
      <c r="V114" s="1"/>
      <c r="W114" s="1"/>
      <c r="X114" s="3"/>
      <c r="Y114" s="3"/>
      <c r="Z114" s="3"/>
    </row>
    <row r="115">
      <c r="A115" s="1"/>
      <c r="B115" s="54">
        <v>32.0</v>
      </c>
      <c r="C115" s="54">
        <v>1131.0</v>
      </c>
      <c r="D115" s="54">
        <v>1093.0</v>
      </c>
      <c r="E115" s="54">
        <v>2224.0</v>
      </c>
      <c r="F115" s="63"/>
      <c r="G115" s="63"/>
      <c r="H115" s="54" t="s">
        <v>139</v>
      </c>
      <c r="I115" s="54">
        <v>1544.0</v>
      </c>
      <c r="J115" s="54">
        <v>1602.0</v>
      </c>
      <c r="K115" s="54">
        <v>3146.0</v>
      </c>
      <c r="L115" s="63"/>
      <c r="M115" s="63"/>
      <c r="N115" s="1"/>
      <c r="O115" s="1"/>
      <c r="P115" s="1"/>
      <c r="Q115" s="1"/>
      <c r="R115" s="54">
        <v>33.0</v>
      </c>
      <c r="S115" s="62" t="str">
        <f t="shared" si="5"/>
        <v>  0.7068 </v>
      </c>
      <c r="T115" s="62" t="str">
        <f t="shared" si="6"/>
        <v>  0.6387 </v>
      </c>
      <c r="U115" s="1"/>
      <c r="V115" s="1"/>
      <c r="W115" s="1"/>
      <c r="X115" s="3"/>
      <c r="Y115" s="3"/>
      <c r="Z115" s="3"/>
    </row>
    <row r="116">
      <c r="A116" s="1"/>
      <c r="B116" s="54">
        <v>33.0</v>
      </c>
      <c r="C116" s="54">
        <v>1156.0</v>
      </c>
      <c r="D116" s="54">
        <v>1121.0</v>
      </c>
      <c r="E116" s="54">
        <v>2277.0</v>
      </c>
      <c r="F116" s="63"/>
      <c r="G116" s="63"/>
      <c r="H116" s="54" t="s">
        <v>140</v>
      </c>
      <c r="I116" s="54">
        <v>1540.0</v>
      </c>
      <c r="J116" s="54">
        <v>1537.0</v>
      </c>
      <c r="K116" s="54">
        <v>3077.0</v>
      </c>
      <c r="L116" s="63"/>
      <c r="M116" s="63"/>
      <c r="N116" s="1"/>
      <c r="O116" s="1"/>
      <c r="P116" s="1"/>
      <c r="Q116" s="1"/>
      <c r="R116" s="54">
        <v>34.0</v>
      </c>
      <c r="S116" s="62" t="str">
        <f t="shared" si="5"/>
        <v>  0.7196 </v>
      </c>
      <c r="T116" s="62" t="str">
        <f t="shared" si="6"/>
        <v>  0.6525 </v>
      </c>
      <c r="U116" s="1"/>
      <c r="V116" s="1"/>
      <c r="W116" s="1"/>
      <c r="X116" s="3"/>
      <c r="Y116" s="3"/>
      <c r="Z116" s="3"/>
    </row>
    <row r="117">
      <c r="A117" s="1"/>
      <c r="B117" s="54">
        <v>34.0</v>
      </c>
      <c r="C117" s="54">
        <v>948.0</v>
      </c>
      <c r="D117" s="54">
        <v>997.0</v>
      </c>
      <c r="E117" s="54">
        <v>1945.0</v>
      </c>
      <c r="F117" s="63"/>
      <c r="G117" s="63"/>
      <c r="H117" s="54" t="s">
        <v>141</v>
      </c>
      <c r="I117" s="54">
        <v>1361.0</v>
      </c>
      <c r="J117" s="54">
        <v>1400.0</v>
      </c>
      <c r="K117" s="54">
        <v>2761.0</v>
      </c>
      <c r="L117" s="63"/>
      <c r="M117" s="63"/>
      <c r="N117" s="1"/>
      <c r="O117" s="1"/>
      <c r="P117" s="1"/>
      <c r="Q117" s="1"/>
      <c r="R117" s="54">
        <v>35.0</v>
      </c>
      <c r="S117" s="62" t="str">
        <f t="shared" si="5"/>
        <v>  0.7320 </v>
      </c>
      <c r="T117" s="62" t="str">
        <f t="shared" si="6"/>
        <v>  0.6667 </v>
      </c>
      <c r="U117" s="1"/>
      <c r="V117" s="1"/>
      <c r="W117" s="1"/>
      <c r="X117" s="3"/>
      <c r="Y117" s="3"/>
      <c r="Z117" s="3"/>
    </row>
    <row r="118">
      <c r="A118" s="1"/>
      <c r="B118" s="54">
        <v>35.0</v>
      </c>
      <c r="C118" s="54">
        <v>949.0</v>
      </c>
      <c r="D118" s="54">
        <v>949.0</v>
      </c>
      <c r="E118" s="54">
        <v>1898.0</v>
      </c>
      <c r="F118" s="63"/>
      <c r="G118" s="63"/>
      <c r="H118" s="54" t="s">
        <v>145</v>
      </c>
      <c r="I118" s="54">
        <v>1409.0</v>
      </c>
      <c r="J118" s="54">
        <v>1439.0</v>
      </c>
      <c r="K118" s="54">
        <v>2848.0</v>
      </c>
      <c r="L118" s="63"/>
      <c r="M118" s="63"/>
      <c r="N118" s="1"/>
      <c r="O118" s="1"/>
      <c r="P118" s="1"/>
      <c r="Q118" s="1"/>
      <c r="R118" s="54">
        <v>36.0</v>
      </c>
      <c r="S118" s="62" t="str">
        <f t="shared" si="5"/>
        <v>  0.7435 </v>
      </c>
      <c r="T118" s="62" t="str">
        <f t="shared" si="6"/>
        <v>  0.6799 </v>
      </c>
      <c r="U118" s="1"/>
      <c r="V118" s="1"/>
      <c r="W118" s="1"/>
      <c r="X118" s="3"/>
      <c r="Y118" s="3"/>
      <c r="Z118" s="3"/>
    </row>
    <row r="119">
      <c r="A119" s="1"/>
      <c r="B119" s="54">
        <v>36.0</v>
      </c>
      <c r="C119" s="54">
        <v>884.0</v>
      </c>
      <c r="D119" s="54">
        <v>866.0</v>
      </c>
      <c r="E119" s="54">
        <v>1750.0</v>
      </c>
      <c r="F119" s="63"/>
      <c r="G119" s="63"/>
      <c r="H119" s="54" t="s">
        <v>146</v>
      </c>
      <c r="I119" s="54">
        <v>1267.0</v>
      </c>
      <c r="J119" s="54">
        <v>1379.0</v>
      </c>
      <c r="K119" s="54">
        <v>2646.0</v>
      </c>
      <c r="L119" s="63"/>
      <c r="M119" s="63"/>
      <c r="N119" s="1"/>
      <c r="O119" s="1"/>
      <c r="P119" s="1"/>
      <c r="Q119" s="1"/>
      <c r="R119" s="54">
        <v>37.0</v>
      </c>
      <c r="S119" s="62" t="str">
        <f t="shared" si="5"/>
        <v>  0.7547 </v>
      </c>
      <c r="T119" s="62" t="str">
        <f t="shared" si="6"/>
        <v>  0.6946 </v>
      </c>
      <c r="U119" s="1"/>
      <c r="V119" s="1"/>
      <c r="W119" s="1"/>
      <c r="X119" s="3"/>
      <c r="Y119" s="3"/>
      <c r="Z119" s="3"/>
    </row>
    <row r="120">
      <c r="A120" s="1"/>
      <c r="B120" s="54">
        <v>37.0</v>
      </c>
      <c r="C120" s="54">
        <v>846.0</v>
      </c>
      <c r="D120" s="54">
        <v>864.0</v>
      </c>
      <c r="E120" s="54">
        <v>1710.0</v>
      </c>
      <c r="F120" s="63"/>
      <c r="G120" s="63"/>
      <c r="H120" s="54" t="s">
        <v>150</v>
      </c>
      <c r="I120" s="54">
        <v>1425.0</v>
      </c>
      <c r="J120" s="54">
        <v>1532.0</v>
      </c>
      <c r="K120" s="54">
        <v>2957.0</v>
      </c>
      <c r="L120" s="63"/>
      <c r="M120" s="63"/>
      <c r="N120" s="1"/>
      <c r="O120" s="1"/>
      <c r="P120" s="1"/>
      <c r="Q120" s="1"/>
      <c r="R120" s="54">
        <v>38.0</v>
      </c>
      <c r="S120" s="62" t="str">
        <f t="shared" si="5"/>
        <v>  0.7671 </v>
      </c>
      <c r="T120" s="62" t="str">
        <f t="shared" si="6"/>
        <v>  0.7082 </v>
      </c>
      <c r="U120" s="1"/>
      <c r="V120" s="1"/>
      <c r="W120" s="1"/>
      <c r="X120" s="3"/>
      <c r="Y120" s="3"/>
      <c r="Z120" s="3"/>
    </row>
    <row r="121">
      <c r="A121" s="1"/>
      <c r="B121" s="54">
        <v>38.0</v>
      </c>
      <c r="C121" s="54">
        <v>902.0</v>
      </c>
      <c r="D121" s="54">
        <v>980.0</v>
      </c>
      <c r="E121" s="54">
        <v>1882.0</v>
      </c>
      <c r="F121" s="63"/>
      <c r="G121" s="63"/>
      <c r="H121" s="54" t="s">
        <v>153</v>
      </c>
      <c r="I121" s="54">
        <v>1328.0</v>
      </c>
      <c r="J121" s="54">
        <v>1397.0</v>
      </c>
      <c r="K121" s="54">
        <v>2725.0</v>
      </c>
      <c r="L121" s="63"/>
      <c r="M121" s="63"/>
      <c r="N121" s="1"/>
      <c r="O121" s="1"/>
      <c r="P121" s="1"/>
      <c r="Q121" s="1"/>
      <c r="R121" s="54">
        <v>39.0</v>
      </c>
      <c r="S121" s="62" t="str">
        <f t="shared" si="5"/>
        <v>  0.7780 </v>
      </c>
      <c r="T121" s="62" t="str">
        <f t="shared" si="6"/>
        <v>  0.7209 </v>
      </c>
      <c r="U121" s="1"/>
      <c r="V121" s="1"/>
      <c r="W121" s="1"/>
      <c r="X121" s="3"/>
      <c r="Y121" s="3"/>
      <c r="Z121" s="3"/>
    </row>
    <row r="122">
      <c r="A122" s="1"/>
      <c r="B122" s="54">
        <v>39.0</v>
      </c>
      <c r="C122" s="54">
        <v>834.0</v>
      </c>
      <c r="D122" s="54">
        <v>828.0</v>
      </c>
      <c r="E122" s="54">
        <v>1662.0</v>
      </c>
      <c r="F122" s="63"/>
      <c r="G122" s="63"/>
      <c r="H122" s="54" t="s">
        <v>155</v>
      </c>
      <c r="I122" s="54">
        <v>1275.0</v>
      </c>
      <c r="J122" s="54">
        <v>1278.0</v>
      </c>
      <c r="K122" s="54">
        <v>2553.0</v>
      </c>
      <c r="L122" s="63"/>
      <c r="M122" s="63"/>
      <c r="N122" s="1"/>
      <c r="O122" s="1"/>
      <c r="P122" s="1"/>
      <c r="Q122" s="1"/>
      <c r="R122" s="54">
        <v>40.0</v>
      </c>
      <c r="S122" s="62" t="str">
        <f t="shared" si="5"/>
        <v>  0.7898 </v>
      </c>
      <c r="T122" s="62" t="str">
        <f t="shared" si="6"/>
        <v>  0.7353 </v>
      </c>
      <c r="U122" s="1"/>
      <c r="V122" s="1"/>
      <c r="W122" s="1"/>
      <c r="X122" s="3"/>
      <c r="Y122" s="3"/>
      <c r="Z122" s="3"/>
    </row>
    <row r="123">
      <c r="A123" s="1"/>
      <c r="B123" s="54">
        <v>40.0</v>
      </c>
      <c r="C123" s="54">
        <v>897.0</v>
      </c>
      <c r="D123" s="54">
        <v>903.0</v>
      </c>
      <c r="E123" s="54">
        <v>1800.0</v>
      </c>
      <c r="F123" s="63"/>
      <c r="G123" s="63"/>
      <c r="H123" s="54" t="s">
        <v>157</v>
      </c>
      <c r="I123" s="54">
        <v>1424.0</v>
      </c>
      <c r="J123" s="54">
        <v>1466.0</v>
      </c>
      <c r="K123" s="54">
        <v>2890.0</v>
      </c>
      <c r="L123" s="63"/>
      <c r="M123" s="63"/>
      <c r="N123" s="1"/>
      <c r="O123" s="1"/>
      <c r="P123" s="1"/>
      <c r="Q123" s="1"/>
      <c r="R123" s="54">
        <v>41.0</v>
      </c>
      <c r="S123" s="62" t="str">
        <f t="shared" si="5"/>
        <v>  0.7969 </v>
      </c>
      <c r="T123" s="62" t="str">
        <f t="shared" si="6"/>
        <v>  0.7458 </v>
      </c>
      <c r="U123" s="1"/>
      <c r="V123" s="1"/>
      <c r="W123" s="1"/>
      <c r="X123" s="3"/>
      <c r="Y123" s="3"/>
      <c r="Z123" s="3"/>
    </row>
    <row r="124">
      <c r="A124" s="1"/>
      <c r="B124" s="54">
        <v>41.0</v>
      </c>
      <c r="C124" s="54">
        <v>540.0</v>
      </c>
      <c r="D124" s="54">
        <v>545.0</v>
      </c>
      <c r="E124" s="54">
        <v>1085.0</v>
      </c>
      <c r="F124" s="63"/>
      <c r="G124" s="63"/>
      <c r="H124" s="54" t="s">
        <v>158</v>
      </c>
      <c r="I124" s="54">
        <v>1048.0</v>
      </c>
      <c r="J124" s="54">
        <v>1055.0</v>
      </c>
      <c r="K124" s="54">
        <v>2103.0</v>
      </c>
      <c r="L124" s="63"/>
      <c r="M124" s="63"/>
      <c r="N124" s="1"/>
      <c r="O124" s="1"/>
      <c r="P124" s="1"/>
      <c r="Q124" s="1"/>
      <c r="R124" s="54">
        <v>42.0</v>
      </c>
      <c r="S124" s="62" t="str">
        <f t="shared" si="5"/>
        <v>  0.8081 </v>
      </c>
      <c r="T124" s="62" t="str">
        <f t="shared" si="6"/>
        <v>  0.7593 </v>
      </c>
      <c r="U124" s="1"/>
      <c r="V124" s="1"/>
      <c r="W124" s="1"/>
      <c r="X124" s="3"/>
      <c r="Y124" s="3"/>
      <c r="Z124" s="3"/>
    </row>
    <row r="125">
      <c r="A125" s="1"/>
      <c r="B125" s="54">
        <v>42.0</v>
      </c>
      <c r="C125" s="54">
        <v>883.0</v>
      </c>
      <c r="D125" s="54">
        <v>812.0</v>
      </c>
      <c r="E125" s="54">
        <v>1695.0</v>
      </c>
      <c r="F125" s="63"/>
      <c r="G125" s="63"/>
      <c r="H125" s="54" t="s">
        <v>159</v>
      </c>
      <c r="I125" s="54">
        <v>1291.0</v>
      </c>
      <c r="J125" s="54">
        <v>1425.0</v>
      </c>
      <c r="K125" s="54">
        <v>2716.0</v>
      </c>
      <c r="L125" s="63"/>
      <c r="M125" s="63"/>
      <c r="N125" s="1"/>
      <c r="O125" s="1"/>
      <c r="P125" s="1"/>
      <c r="Q125" s="1"/>
      <c r="R125" s="54">
        <v>43.0</v>
      </c>
      <c r="S125" s="62" t="str">
        <f t="shared" si="5"/>
        <v>  0.8183 </v>
      </c>
      <c r="T125" s="62" t="str">
        <f t="shared" si="6"/>
        <v>  0.7706 </v>
      </c>
      <c r="U125" s="1"/>
      <c r="V125" s="1"/>
      <c r="W125" s="1"/>
      <c r="X125" s="3"/>
      <c r="Y125" s="3"/>
      <c r="Z125" s="3"/>
    </row>
    <row r="126">
      <c r="A126" s="1"/>
      <c r="B126" s="54">
        <v>43.0</v>
      </c>
      <c r="C126" s="54">
        <v>769.0</v>
      </c>
      <c r="D126" s="54">
        <v>785.0</v>
      </c>
      <c r="E126" s="54">
        <v>1554.0</v>
      </c>
      <c r="F126" s="63"/>
      <c r="G126" s="63"/>
      <c r="H126" s="54" t="s">
        <v>160</v>
      </c>
      <c r="I126" s="54">
        <v>1112.0</v>
      </c>
      <c r="J126" s="54">
        <v>1155.0</v>
      </c>
      <c r="K126" s="54">
        <v>2267.0</v>
      </c>
      <c r="L126" s="63"/>
      <c r="M126" s="63"/>
      <c r="N126" s="1"/>
      <c r="O126" s="1"/>
      <c r="P126" s="1"/>
      <c r="Q126" s="1"/>
      <c r="R126" s="54">
        <v>44.0</v>
      </c>
      <c r="S126" s="62" t="str">
        <f t="shared" si="5"/>
        <v>  0.8254 </v>
      </c>
      <c r="T126" s="62" t="str">
        <f t="shared" si="6"/>
        <v>  0.7809 </v>
      </c>
      <c r="U126" s="1"/>
      <c r="V126" s="1"/>
      <c r="W126" s="1"/>
      <c r="X126" s="3"/>
      <c r="Y126" s="3"/>
      <c r="Z126" s="3"/>
    </row>
    <row r="127">
      <c r="A127" s="1"/>
      <c r="B127" s="54">
        <v>44.0</v>
      </c>
      <c r="C127" s="54">
        <v>572.0</v>
      </c>
      <c r="D127" s="54">
        <v>519.0</v>
      </c>
      <c r="E127" s="54">
        <v>1091.0</v>
      </c>
      <c r="F127" s="63"/>
      <c r="G127" s="63"/>
      <c r="H127" s="54" t="s">
        <v>161</v>
      </c>
      <c r="I127" s="54">
        <v>1043.0</v>
      </c>
      <c r="J127" s="54">
        <v>1010.0</v>
      </c>
      <c r="K127" s="54">
        <v>2053.0</v>
      </c>
      <c r="L127" s="63"/>
      <c r="M127" s="63"/>
      <c r="N127" s="1"/>
      <c r="O127" s="1"/>
      <c r="P127" s="1"/>
      <c r="Q127" s="1"/>
      <c r="R127" s="54">
        <v>45.0</v>
      </c>
      <c r="S127" s="62" t="str">
        <f t="shared" si="5"/>
        <v>  0.8343 </v>
      </c>
      <c r="T127" s="62" t="str">
        <f t="shared" si="6"/>
        <v>  0.7911 </v>
      </c>
      <c r="U127" s="1"/>
      <c r="V127" s="1"/>
      <c r="W127" s="1"/>
      <c r="X127" s="3"/>
      <c r="Y127" s="3"/>
      <c r="Z127" s="3"/>
    </row>
    <row r="128">
      <c r="A128" s="1"/>
      <c r="B128" s="54">
        <v>45.0</v>
      </c>
      <c r="C128" s="54">
        <v>669.0</v>
      </c>
      <c r="D128" s="54">
        <v>680.0</v>
      </c>
      <c r="E128" s="54">
        <v>1349.0</v>
      </c>
      <c r="F128" s="63"/>
      <c r="G128" s="63"/>
      <c r="H128" s="54" t="s">
        <v>163</v>
      </c>
      <c r="I128" s="54">
        <v>1055.0</v>
      </c>
      <c r="J128" s="54">
        <v>1003.0</v>
      </c>
      <c r="K128" s="54">
        <v>2058.0</v>
      </c>
      <c r="L128" s="63"/>
      <c r="M128" s="63"/>
      <c r="N128" s="1"/>
      <c r="O128" s="1"/>
      <c r="P128" s="1"/>
      <c r="Q128" s="1"/>
      <c r="R128" s="54">
        <v>46.0</v>
      </c>
      <c r="S128" s="62" t="str">
        <f t="shared" si="5"/>
        <v>  0.8421 </v>
      </c>
      <c r="T128" s="62" t="str">
        <f t="shared" si="6"/>
        <v>  0.8004 </v>
      </c>
      <c r="U128" s="1"/>
      <c r="V128" s="1"/>
      <c r="W128" s="1"/>
      <c r="X128" s="3"/>
      <c r="Y128" s="3"/>
      <c r="Z128" s="3"/>
    </row>
    <row r="129">
      <c r="A129" s="1"/>
      <c r="B129" s="54">
        <v>46.0</v>
      </c>
      <c r="C129" s="54">
        <v>603.0</v>
      </c>
      <c r="D129" s="54">
        <v>582.0</v>
      </c>
      <c r="E129" s="54">
        <v>1185.0</v>
      </c>
      <c r="F129" s="63"/>
      <c r="G129" s="63"/>
      <c r="H129" s="54" t="s">
        <v>165</v>
      </c>
      <c r="I129" s="54">
        <v>929.0</v>
      </c>
      <c r="J129" s="54">
        <v>938.0</v>
      </c>
      <c r="K129" s="54">
        <v>1867.0</v>
      </c>
      <c r="L129" s="63"/>
      <c r="M129" s="63"/>
      <c r="N129" s="1"/>
      <c r="O129" s="1"/>
      <c r="P129" s="1"/>
      <c r="Q129" s="1"/>
      <c r="R129" s="54">
        <v>47.0</v>
      </c>
      <c r="S129" s="62" t="str">
        <f t="shared" si="5"/>
        <v>  0.8498 </v>
      </c>
      <c r="T129" s="62" t="str">
        <f t="shared" si="6"/>
        <v>  0.8113 </v>
      </c>
      <c r="U129" s="1"/>
      <c r="V129" s="1"/>
      <c r="W129" s="1"/>
      <c r="X129" s="3"/>
      <c r="Y129" s="3"/>
      <c r="Z129" s="3"/>
    </row>
    <row r="130">
      <c r="A130" s="1"/>
      <c r="B130" s="54">
        <v>47.0</v>
      </c>
      <c r="C130" s="54">
        <v>581.0</v>
      </c>
      <c r="D130" s="54">
        <v>596.0</v>
      </c>
      <c r="E130" s="54">
        <v>1177.0</v>
      </c>
      <c r="F130" s="63"/>
      <c r="G130" s="63"/>
      <c r="H130" s="54" t="s">
        <v>166</v>
      </c>
      <c r="I130" s="54">
        <v>1109.0</v>
      </c>
      <c r="J130" s="54">
        <v>1068.0</v>
      </c>
      <c r="K130" s="54">
        <v>2177.0</v>
      </c>
      <c r="L130" s="63"/>
      <c r="M130" s="63"/>
      <c r="N130" s="1"/>
      <c r="O130" s="1"/>
      <c r="P130" s="1"/>
      <c r="Q130" s="1"/>
      <c r="R130" s="54">
        <v>48.0</v>
      </c>
      <c r="S130" s="62" t="str">
        <f t="shared" si="5"/>
        <v>  0.8577 </v>
      </c>
      <c r="T130" s="62" t="str">
        <f t="shared" si="6"/>
        <v>  0.8214 </v>
      </c>
      <c r="U130" s="1"/>
      <c r="V130" s="1"/>
      <c r="W130" s="1"/>
      <c r="X130" s="3"/>
      <c r="Y130" s="3"/>
      <c r="Z130" s="3"/>
    </row>
    <row r="131">
      <c r="A131" s="1"/>
      <c r="B131" s="54">
        <v>48.0</v>
      </c>
      <c r="C131" s="54">
        <v>622.0</v>
      </c>
      <c r="D131" s="54">
        <v>587.0</v>
      </c>
      <c r="E131" s="54">
        <v>1209.0</v>
      </c>
      <c r="F131" s="63"/>
      <c r="G131" s="63"/>
      <c r="H131" s="54" t="s">
        <v>168</v>
      </c>
      <c r="I131" s="54">
        <v>1019.0</v>
      </c>
      <c r="J131" s="54">
        <v>1005.0</v>
      </c>
      <c r="K131" s="54">
        <v>2024.0</v>
      </c>
      <c r="L131" s="63"/>
      <c r="M131" s="63"/>
      <c r="N131" s="1"/>
      <c r="O131" s="1"/>
      <c r="P131" s="1"/>
      <c r="Q131" s="1"/>
      <c r="R131" s="54">
        <v>49.0</v>
      </c>
      <c r="S131" s="62" t="str">
        <f t="shared" si="5"/>
        <v>  0.8641 </v>
      </c>
      <c r="T131" s="62" t="str">
        <f t="shared" si="6"/>
        <v>  0.8300 </v>
      </c>
      <c r="U131" s="1"/>
      <c r="V131" s="1"/>
      <c r="W131" s="1"/>
      <c r="X131" s="3"/>
      <c r="Y131" s="3"/>
      <c r="Z131" s="3"/>
    </row>
    <row r="132">
      <c r="A132" s="1"/>
      <c r="B132" s="54">
        <v>49.0</v>
      </c>
      <c r="C132" s="54">
        <v>490.0</v>
      </c>
      <c r="D132" s="54">
        <v>481.0</v>
      </c>
      <c r="E132" s="54">
        <v>971.0</v>
      </c>
      <c r="F132" s="63"/>
      <c r="G132" s="63"/>
      <c r="H132" s="54" t="s">
        <v>169</v>
      </c>
      <c r="I132" s="54">
        <v>881.0</v>
      </c>
      <c r="J132" s="54">
        <v>855.0</v>
      </c>
      <c r="K132" s="54">
        <v>1736.0</v>
      </c>
      <c r="L132" s="63"/>
      <c r="M132" s="63"/>
      <c r="N132" s="1"/>
      <c r="O132" s="1"/>
      <c r="P132" s="1"/>
      <c r="Q132" s="1"/>
      <c r="R132" s="54">
        <v>50.0</v>
      </c>
      <c r="S132" s="62" t="str">
        <f t="shared" si="5"/>
        <v>  0.8715 </v>
      </c>
      <c r="T132" s="62" t="str">
        <f t="shared" si="6"/>
        <v>  0.8401 </v>
      </c>
      <c r="U132" s="1"/>
      <c r="V132" s="1"/>
      <c r="W132" s="1"/>
      <c r="X132" s="3"/>
      <c r="Y132" s="3"/>
      <c r="Z132" s="3"/>
    </row>
    <row r="133">
      <c r="A133" s="1"/>
      <c r="B133" s="54">
        <v>50.0</v>
      </c>
      <c r="C133" s="54">
        <v>558.0</v>
      </c>
      <c r="D133" s="54">
        <v>569.0</v>
      </c>
      <c r="E133" s="54">
        <v>1127.0</v>
      </c>
      <c r="F133" s="63"/>
      <c r="G133" s="63"/>
      <c r="H133" s="54" t="s">
        <v>170</v>
      </c>
      <c r="I133" s="54">
        <v>982.0</v>
      </c>
      <c r="J133" s="54">
        <v>1037.0</v>
      </c>
      <c r="K133" s="54">
        <v>2019.0</v>
      </c>
      <c r="L133" s="63"/>
      <c r="M133" s="63"/>
      <c r="N133" s="1"/>
      <c r="O133" s="1"/>
      <c r="P133" s="1"/>
      <c r="Q133" s="1"/>
      <c r="R133" s="54">
        <v>51.0</v>
      </c>
      <c r="S133" s="62" t="str">
        <f t="shared" si="5"/>
        <v>  0.8760 </v>
      </c>
      <c r="T133" s="62" t="str">
        <f t="shared" si="6"/>
        <v>  0.8467 </v>
      </c>
      <c r="U133" s="1"/>
      <c r="V133" s="1"/>
      <c r="W133" s="1"/>
      <c r="X133" s="3"/>
      <c r="Y133" s="3"/>
      <c r="Z133" s="3"/>
    </row>
    <row r="134">
      <c r="A134" s="1"/>
      <c r="B134" s="54">
        <v>51.0</v>
      </c>
      <c r="C134" s="54">
        <v>382.0</v>
      </c>
      <c r="D134" s="54">
        <v>314.0</v>
      </c>
      <c r="E134" s="54">
        <v>696.0</v>
      </c>
      <c r="F134" s="63"/>
      <c r="G134" s="63"/>
      <c r="H134" s="54" t="s">
        <v>172</v>
      </c>
      <c r="I134" s="54">
        <v>670.0</v>
      </c>
      <c r="J134" s="54">
        <v>665.0</v>
      </c>
      <c r="K134" s="54">
        <v>1335.0</v>
      </c>
      <c r="L134" s="63"/>
      <c r="M134" s="63"/>
      <c r="N134" s="1"/>
      <c r="O134" s="1"/>
      <c r="P134" s="1"/>
      <c r="Q134" s="1"/>
      <c r="R134" s="54">
        <v>52.0</v>
      </c>
      <c r="S134" s="62" t="str">
        <f t="shared" si="5"/>
        <v>  0.8831 </v>
      </c>
      <c r="T134" s="62" t="str">
        <f t="shared" si="6"/>
        <v>  0.8556 </v>
      </c>
      <c r="U134" s="1"/>
      <c r="V134" s="1"/>
      <c r="W134" s="1"/>
      <c r="X134" s="3"/>
      <c r="Y134" s="3"/>
      <c r="Z134" s="3"/>
    </row>
    <row r="135">
      <c r="A135" s="1"/>
      <c r="B135" s="54">
        <v>52.0</v>
      </c>
      <c r="C135" s="54">
        <v>569.0</v>
      </c>
      <c r="D135" s="54">
        <v>511.0</v>
      </c>
      <c r="E135" s="54">
        <v>1080.0</v>
      </c>
      <c r="F135" s="63"/>
      <c r="G135" s="63"/>
      <c r="H135" s="54" t="s">
        <v>173</v>
      </c>
      <c r="I135" s="54">
        <v>881.0</v>
      </c>
      <c r="J135" s="54">
        <v>898.0</v>
      </c>
      <c r="K135" s="54">
        <v>1779.0</v>
      </c>
      <c r="L135" s="63"/>
      <c r="M135" s="63"/>
      <c r="N135" s="1"/>
      <c r="O135" s="1"/>
      <c r="P135" s="1"/>
      <c r="Q135" s="1"/>
      <c r="R135" s="54">
        <v>53.0</v>
      </c>
      <c r="S135" s="62" t="str">
        <f t="shared" si="5"/>
        <v>  0.8903 </v>
      </c>
      <c r="T135" s="62" t="str">
        <f t="shared" si="6"/>
        <v>  0.8641 </v>
      </c>
      <c r="U135" s="1"/>
      <c r="V135" s="1"/>
      <c r="W135" s="1"/>
      <c r="X135" s="3"/>
      <c r="Y135" s="3"/>
      <c r="Z135" s="3"/>
    </row>
    <row r="136">
      <c r="A136" s="1"/>
      <c r="B136" s="54">
        <v>53.0</v>
      </c>
      <c r="C136" s="54">
        <v>537.0</v>
      </c>
      <c r="D136" s="54">
        <v>554.0</v>
      </c>
      <c r="E136" s="54">
        <v>1091.0</v>
      </c>
      <c r="F136" s="63"/>
      <c r="G136" s="63"/>
      <c r="H136" s="54" t="s">
        <v>174</v>
      </c>
      <c r="I136" s="54">
        <v>840.0</v>
      </c>
      <c r="J136" s="54">
        <v>867.0</v>
      </c>
      <c r="K136" s="54">
        <v>1707.0</v>
      </c>
      <c r="L136" s="63"/>
      <c r="M136" s="63"/>
      <c r="N136" s="1"/>
      <c r="O136" s="1"/>
      <c r="P136" s="1"/>
      <c r="Q136" s="1"/>
      <c r="R136" s="54">
        <v>54.0</v>
      </c>
      <c r="S136" s="62" t="str">
        <f t="shared" si="5"/>
        <v>  0.8963 </v>
      </c>
      <c r="T136" s="62" t="str">
        <f t="shared" si="6"/>
        <v>  0.8724 </v>
      </c>
      <c r="U136" s="1"/>
      <c r="V136" s="1"/>
      <c r="W136" s="1"/>
      <c r="X136" s="3"/>
      <c r="Y136" s="3"/>
      <c r="Z136" s="3"/>
    </row>
    <row r="137">
      <c r="A137" s="1"/>
      <c r="B137" s="54">
        <v>54.0</v>
      </c>
      <c r="C137" s="54">
        <v>450.0</v>
      </c>
      <c r="D137" s="54">
        <v>468.0</v>
      </c>
      <c r="E137" s="54">
        <v>918.0</v>
      </c>
      <c r="F137" s="63"/>
      <c r="G137" s="63"/>
      <c r="H137" s="54" t="s">
        <v>175</v>
      </c>
      <c r="I137" s="54">
        <v>857.0</v>
      </c>
      <c r="J137" s="54">
        <v>816.0</v>
      </c>
      <c r="K137" s="54">
        <v>1673.0</v>
      </c>
      <c r="L137" s="63"/>
      <c r="M137" s="63"/>
      <c r="N137" s="1"/>
      <c r="O137" s="1"/>
      <c r="P137" s="1"/>
      <c r="Q137" s="1"/>
      <c r="R137" s="54">
        <v>55.0</v>
      </c>
      <c r="S137" s="62" t="str">
        <f t="shared" si="5"/>
        <v>  0.9025 </v>
      </c>
      <c r="T137" s="62" t="str">
        <f t="shared" si="6"/>
        <v>  0.8795 </v>
      </c>
      <c r="U137" s="1"/>
      <c r="V137" s="1"/>
      <c r="W137" s="1"/>
      <c r="X137" s="3"/>
      <c r="Y137" s="3"/>
      <c r="Z137" s="3"/>
    </row>
    <row r="138">
      <c r="A138" s="1"/>
      <c r="B138" s="54">
        <v>55.0</v>
      </c>
      <c r="C138" s="54">
        <v>489.0</v>
      </c>
      <c r="D138" s="54">
        <v>451.0</v>
      </c>
      <c r="E138" s="54">
        <v>940.0</v>
      </c>
      <c r="F138" s="63"/>
      <c r="G138" s="63"/>
      <c r="H138" s="54" t="s">
        <v>176</v>
      </c>
      <c r="I138" s="54">
        <v>718.0</v>
      </c>
      <c r="J138" s="54">
        <v>698.0</v>
      </c>
      <c r="K138" s="54">
        <v>1416.0</v>
      </c>
      <c r="L138" s="63"/>
      <c r="M138" s="63"/>
      <c r="N138" s="1"/>
      <c r="O138" s="1"/>
      <c r="P138" s="1"/>
      <c r="Q138" s="1"/>
      <c r="R138" s="54">
        <v>56.0</v>
      </c>
      <c r="S138" s="62" t="str">
        <f t="shared" si="5"/>
        <v>  0.9083 </v>
      </c>
      <c r="T138" s="62" t="str">
        <f t="shared" si="6"/>
        <v>  0.8862 </v>
      </c>
      <c r="U138" s="1"/>
      <c r="V138" s="1"/>
      <c r="W138" s="1"/>
      <c r="X138" s="3"/>
      <c r="Y138" s="3"/>
      <c r="Z138" s="3"/>
    </row>
    <row r="139">
      <c r="A139" s="1"/>
      <c r="B139" s="54">
        <v>56.0</v>
      </c>
      <c r="C139" s="54">
        <v>431.0</v>
      </c>
      <c r="D139" s="54">
        <v>448.0</v>
      </c>
      <c r="E139" s="54">
        <v>879.0</v>
      </c>
      <c r="F139" s="63"/>
      <c r="G139" s="63"/>
      <c r="H139" s="54" t="s">
        <v>177</v>
      </c>
      <c r="I139" s="54">
        <v>698.0</v>
      </c>
      <c r="J139" s="54">
        <v>656.0</v>
      </c>
      <c r="K139" s="54">
        <v>1354.0</v>
      </c>
      <c r="L139" s="63"/>
      <c r="M139" s="63"/>
      <c r="N139" s="1"/>
      <c r="O139" s="1"/>
      <c r="P139" s="1"/>
      <c r="Q139" s="1"/>
      <c r="R139" s="54">
        <v>57.0</v>
      </c>
      <c r="S139" s="62" t="str">
        <f t="shared" si="5"/>
        <v>  0.9136 </v>
      </c>
      <c r="T139" s="62" t="str">
        <f t="shared" si="6"/>
        <v>  0.8932 </v>
      </c>
      <c r="U139" s="1"/>
      <c r="V139" s="1"/>
      <c r="W139" s="1"/>
      <c r="X139" s="3"/>
      <c r="Y139" s="3"/>
      <c r="Z139" s="3"/>
    </row>
    <row r="140">
      <c r="A140" s="1"/>
      <c r="B140" s="54">
        <v>57.0</v>
      </c>
      <c r="C140" s="54">
        <v>435.0</v>
      </c>
      <c r="D140" s="54">
        <v>379.0</v>
      </c>
      <c r="E140" s="54">
        <v>814.0</v>
      </c>
      <c r="F140" s="63"/>
      <c r="G140" s="63"/>
      <c r="H140" s="54" t="s">
        <v>179</v>
      </c>
      <c r="I140" s="54">
        <v>682.0</v>
      </c>
      <c r="J140" s="54">
        <v>724.0</v>
      </c>
      <c r="K140" s="54">
        <v>1406.0</v>
      </c>
      <c r="L140" s="63"/>
      <c r="M140" s="63"/>
      <c r="N140" s="1"/>
      <c r="O140" s="1"/>
      <c r="P140" s="1"/>
      <c r="Q140" s="1"/>
      <c r="R140" s="54">
        <v>58.0</v>
      </c>
      <c r="S140" s="62" t="str">
        <f t="shared" si="5"/>
        <v>  0.9193 </v>
      </c>
      <c r="T140" s="62" t="str">
        <f t="shared" si="6"/>
        <v>  0.8993 </v>
      </c>
      <c r="U140" s="1"/>
      <c r="V140" s="1"/>
      <c r="W140" s="1"/>
      <c r="X140" s="3"/>
      <c r="Y140" s="3"/>
      <c r="Z140" s="3"/>
    </row>
    <row r="141">
      <c r="A141" s="1"/>
      <c r="B141" s="54">
        <v>58.0</v>
      </c>
      <c r="C141" s="54">
        <v>434.0</v>
      </c>
      <c r="D141" s="54">
        <v>432.0</v>
      </c>
      <c r="E141" s="54">
        <v>866.0</v>
      </c>
      <c r="F141" s="63"/>
      <c r="G141" s="63"/>
      <c r="H141" s="54" t="s">
        <v>181</v>
      </c>
      <c r="I141" s="54">
        <v>592.0</v>
      </c>
      <c r="J141" s="54">
        <v>621.0</v>
      </c>
      <c r="K141" s="54">
        <v>1213.0</v>
      </c>
      <c r="L141" s="63"/>
      <c r="M141" s="63"/>
      <c r="N141" s="1"/>
      <c r="O141" s="1"/>
      <c r="P141" s="1"/>
      <c r="Q141" s="1"/>
      <c r="R141" s="54">
        <v>59.0</v>
      </c>
      <c r="S141" s="62" t="str">
        <f t="shared" si="5"/>
        <v>  0.9239 </v>
      </c>
      <c r="T141" s="62" t="str">
        <f t="shared" si="6"/>
        <v>  0.9048 </v>
      </c>
      <c r="U141" s="1"/>
      <c r="V141" s="1"/>
      <c r="W141" s="1"/>
      <c r="X141" s="3"/>
      <c r="Y141" s="3"/>
      <c r="Z141" s="3"/>
    </row>
    <row r="142">
      <c r="A142" s="1"/>
      <c r="B142" s="54">
        <v>59.0</v>
      </c>
      <c r="C142" s="54">
        <v>397.0</v>
      </c>
      <c r="D142" s="54">
        <v>314.0</v>
      </c>
      <c r="E142" s="54">
        <v>711.0</v>
      </c>
      <c r="F142" s="63"/>
      <c r="G142" s="63"/>
      <c r="H142" s="54" t="s">
        <v>182</v>
      </c>
      <c r="I142" s="54">
        <v>553.0</v>
      </c>
      <c r="J142" s="54">
        <v>543.0</v>
      </c>
      <c r="K142" s="54">
        <v>1096.0</v>
      </c>
      <c r="L142" s="63"/>
      <c r="M142" s="63"/>
      <c r="N142" s="1"/>
      <c r="O142" s="1"/>
      <c r="P142" s="1"/>
      <c r="Q142" s="1"/>
      <c r="R142" s="54">
        <v>60.0</v>
      </c>
      <c r="S142" s="62" t="str">
        <f t="shared" si="5"/>
        <v>  0.9306 </v>
      </c>
      <c r="T142" s="62" t="str">
        <f t="shared" si="6"/>
        <v>  0.9118 </v>
      </c>
      <c r="U142" s="1"/>
      <c r="V142" s="1"/>
      <c r="W142" s="1"/>
      <c r="X142" s="3"/>
      <c r="Y142" s="3"/>
      <c r="Z142" s="3"/>
    </row>
    <row r="143">
      <c r="A143" s="1"/>
      <c r="B143" s="54">
        <v>60.0</v>
      </c>
      <c r="C143" s="54">
        <v>516.0</v>
      </c>
      <c r="D143" s="54">
        <v>492.0</v>
      </c>
      <c r="E143" s="54">
        <v>1008.0</v>
      </c>
      <c r="F143" s="63"/>
      <c r="G143" s="63"/>
      <c r="H143" s="54" t="s">
        <v>184</v>
      </c>
      <c r="I143" s="54">
        <v>710.0</v>
      </c>
      <c r="J143" s="54">
        <v>704.0</v>
      </c>
      <c r="K143" s="54">
        <v>1414.0</v>
      </c>
      <c r="L143" s="63"/>
      <c r="M143" s="63"/>
      <c r="N143" s="1"/>
      <c r="O143" s="1"/>
      <c r="P143" s="1"/>
      <c r="Q143" s="1"/>
      <c r="R143" s="54">
        <v>61.0</v>
      </c>
      <c r="S143" s="62" t="str">
        <f t="shared" si="5"/>
        <v>  0.9339 </v>
      </c>
      <c r="T143" s="62" t="str">
        <f t="shared" si="6"/>
        <v>  0.9162 </v>
      </c>
      <c r="U143" s="1"/>
      <c r="V143" s="1"/>
      <c r="W143" s="1"/>
      <c r="X143" s="3"/>
      <c r="Y143" s="3"/>
      <c r="Z143" s="3"/>
    </row>
    <row r="144">
      <c r="A144" s="1"/>
      <c r="B144" s="54">
        <v>61.0</v>
      </c>
      <c r="C144" s="54">
        <v>282.0</v>
      </c>
      <c r="D144" s="54">
        <v>223.0</v>
      </c>
      <c r="E144" s="54">
        <v>505.0</v>
      </c>
      <c r="F144" s="63"/>
      <c r="G144" s="63"/>
      <c r="H144" s="54" t="s">
        <v>187</v>
      </c>
      <c r="I144" s="54">
        <v>438.0</v>
      </c>
      <c r="J144" s="54">
        <v>435.0</v>
      </c>
      <c r="K144" s="54">
        <v>873.0</v>
      </c>
      <c r="L144" s="63"/>
      <c r="M144" s="63"/>
      <c r="N144" s="1"/>
      <c r="O144" s="1"/>
      <c r="P144" s="1"/>
      <c r="Q144" s="1"/>
      <c r="R144" s="54">
        <v>62.0</v>
      </c>
      <c r="S144" s="62" t="str">
        <f t="shared" si="5"/>
        <v>  0.9389 </v>
      </c>
      <c r="T144" s="62" t="str">
        <f t="shared" si="6"/>
        <v>  0.9215 </v>
      </c>
      <c r="U144" s="1"/>
      <c r="V144" s="1"/>
      <c r="W144" s="1"/>
      <c r="X144" s="3"/>
      <c r="Y144" s="3"/>
      <c r="Z144" s="3"/>
    </row>
    <row r="145">
      <c r="A145" s="1"/>
      <c r="B145" s="54">
        <v>62.0</v>
      </c>
      <c r="C145" s="54">
        <v>415.0</v>
      </c>
      <c r="D145" s="54">
        <v>358.0</v>
      </c>
      <c r="E145" s="54">
        <v>773.0</v>
      </c>
      <c r="F145" s="63"/>
      <c r="G145" s="63"/>
      <c r="H145" s="54" t="s">
        <v>188</v>
      </c>
      <c r="I145" s="54">
        <v>570.0</v>
      </c>
      <c r="J145" s="54">
        <v>500.0</v>
      </c>
      <c r="K145" s="54">
        <v>1070.0</v>
      </c>
      <c r="L145" s="63"/>
      <c r="M145" s="63"/>
      <c r="N145" s="1"/>
      <c r="O145" s="1"/>
      <c r="P145" s="1"/>
      <c r="Q145" s="1"/>
      <c r="R145" s="54">
        <v>63.0</v>
      </c>
      <c r="S145" s="62" t="str">
        <f t="shared" si="5"/>
        <v>  0.9444 </v>
      </c>
      <c r="T145" s="62" t="str">
        <f t="shared" si="6"/>
        <v>  0.9266 </v>
      </c>
      <c r="U145" s="1"/>
      <c r="V145" s="1"/>
      <c r="W145" s="1"/>
      <c r="X145" s="3"/>
      <c r="Y145" s="3"/>
      <c r="Z145" s="3"/>
    </row>
    <row r="146">
      <c r="A146" s="1"/>
      <c r="B146" s="54">
        <v>63.0</v>
      </c>
      <c r="C146" s="54">
        <v>420.0</v>
      </c>
      <c r="D146" s="54">
        <v>413.0</v>
      </c>
      <c r="E146" s="54">
        <v>833.0</v>
      </c>
      <c r="F146" s="63"/>
      <c r="G146" s="63"/>
      <c r="H146" s="54" t="s">
        <v>189</v>
      </c>
      <c r="I146" s="54">
        <v>539.0</v>
      </c>
      <c r="J146" s="54">
        <v>489.0</v>
      </c>
      <c r="K146" s="54">
        <v>1028.0</v>
      </c>
      <c r="L146" s="63"/>
      <c r="M146" s="63"/>
      <c r="N146" s="1"/>
      <c r="O146" s="1"/>
      <c r="P146" s="1"/>
      <c r="Q146" s="1"/>
      <c r="R146" s="54">
        <v>64.0</v>
      </c>
      <c r="S146" s="62" t="str">
        <f t="shared" si="5"/>
        <v>  0.9485 </v>
      </c>
      <c r="T146" s="62" t="str">
        <f t="shared" si="6"/>
        <v>  0.9314 </v>
      </c>
      <c r="U146" s="1"/>
      <c r="V146" s="1"/>
      <c r="W146" s="1"/>
      <c r="X146" s="3"/>
      <c r="Y146" s="3"/>
      <c r="Z146" s="3"/>
    </row>
    <row r="147">
      <c r="A147" s="1"/>
      <c r="B147" s="54">
        <v>64.0</v>
      </c>
      <c r="C147" s="54">
        <v>327.0</v>
      </c>
      <c r="D147" s="54">
        <v>292.0</v>
      </c>
      <c r="E147" s="54">
        <v>619.0</v>
      </c>
      <c r="F147" s="63"/>
      <c r="G147" s="63"/>
      <c r="H147" s="54" t="s">
        <v>190</v>
      </c>
      <c r="I147" s="54">
        <v>454.0</v>
      </c>
      <c r="J147" s="54">
        <v>500.0</v>
      </c>
      <c r="K147" s="54">
        <v>954.0</v>
      </c>
      <c r="L147" s="63"/>
      <c r="M147" s="63"/>
      <c r="N147" s="1"/>
      <c r="O147" s="1"/>
      <c r="P147" s="1"/>
      <c r="Q147" s="1"/>
      <c r="R147" s="54">
        <v>65.0</v>
      </c>
      <c r="S147" s="62" t="str">
        <f t="shared" si="5"/>
        <v>  0.9529 </v>
      </c>
      <c r="T147" s="62" t="str">
        <f t="shared" si="6"/>
        <v>  0.9370 </v>
      </c>
      <c r="U147" s="1"/>
      <c r="V147" s="1"/>
      <c r="W147" s="1"/>
      <c r="X147" s="3"/>
      <c r="Y147" s="3"/>
      <c r="Z147" s="3"/>
    </row>
    <row r="148">
      <c r="A148" s="1"/>
      <c r="B148" s="54">
        <v>65.0</v>
      </c>
      <c r="C148" s="54">
        <v>344.0</v>
      </c>
      <c r="D148" s="54">
        <v>324.0</v>
      </c>
      <c r="E148" s="54">
        <v>668.0</v>
      </c>
      <c r="F148" s="63"/>
      <c r="G148" s="63"/>
      <c r="H148" s="54" t="s">
        <v>191</v>
      </c>
      <c r="I148" s="54">
        <v>604.0</v>
      </c>
      <c r="J148" s="54">
        <v>522.0</v>
      </c>
      <c r="K148" s="54">
        <v>1126.0</v>
      </c>
      <c r="L148" s="63"/>
      <c r="M148" s="63"/>
      <c r="N148" s="1"/>
      <c r="O148" s="1"/>
      <c r="P148" s="1"/>
      <c r="Q148" s="1"/>
      <c r="R148" s="54">
        <v>66.0</v>
      </c>
      <c r="S148" s="62" t="str">
        <f t="shared" si="5"/>
        <v>  0.9565 </v>
      </c>
      <c r="T148" s="62" t="str">
        <f t="shared" si="6"/>
        <v>  0.9407 </v>
      </c>
      <c r="U148" s="1"/>
      <c r="V148" s="1"/>
      <c r="W148" s="1"/>
      <c r="X148" s="3"/>
      <c r="Y148" s="3"/>
      <c r="Z148" s="3"/>
    </row>
    <row r="149">
      <c r="A149" s="1"/>
      <c r="B149" s="54">
        <v>66.0</v>
      </c>
      <c r="C149" s="54">
        <v>298.0</v>
      </c>
      <c r="D149" s="54">
        <v>260.0</v>
      </c>
      <c r="E149" s="54">
        <v>558.0</v>
      </c>
      <c r="F149" s="63"/>
      <c r="G149" s="63"/>
      <c r="H149" s="54" t="s">
        <v>192</v>
      </c>
      <c r="I149" s="54">
        <v>367.0</v>
      </c>
      <c r="J149" s="54">
        <v>389.0</v>
      </c>
      <c r="K149" s="54">
        <v>756.0</v>
      </c>
      <c r="L149" s="63"/>
      <c r="M149" s="63"/>
      <c r="N149" s="1"/>
      <c r="O149" s="1"/>
      <c r="P149" s="1"/>
      <c r="Q149" s="1"/>
      <c r="R149" s="54">
        <v>67.0</v>
      </c>
      <c r="S149" s="62" t="str">
        <f t="shared" si="5"/>
        <v>  0.9602 </v>
      </c>
      <c r="T149" s="62" t="str">
        <f t="shared" si="6"/>
        <v>  0.9457 </v>
      </c>
      <c r="U149" s="1"/>
      <c r="V149" s="1"/>
      <c r="W149" s="1"/>
      <c r="X149" s="3"/>
      <c r="Y149" s="3"/>
      <c r="Z149" s="3"/>
    </row>
    <row r="150">
      <c r="A150" s="1"/>
      <c r="B150" s="54">
        <v>67.0</v>
      </c>
      <c r="C150" s="54">
        <v>296.0</v>
      </c>
      <c r="D150" s="54">
        <v>266.0</v>
      </c>
      <c r="E150" s="54">
        <v>562.0</v>
      </c>
      <c r="F150" s="63"/>
      <c r="G150" s="63"/>
      <c r="H150" s="54" t="s">
        <v>193</v>
      </c>
      <c r="I150" s="54">
        <v>495.0</v>
      </c>
      <c r="J150" s="54">
        <v>505.0</v>
      </c>
      <c r="K150" s="54">
        <v>1000.0</v>
      </c>
      <c r="L150" s="63"/>
      <c r="M150" s="63"/>
      <c r="N150" s="1"/>
      <c r="O150" s="1"/>
      <c r="P150" s="1"/>
      <c r="Q150" s="1"/>
      <c r="R150" s="54">
        <v>68.0</v>
      </c>
      <c r="S150" s="62" t="str">
        <f t="shared" si="5"/>
        <v>  0.9638 </v>
      </c>
      <c r="T150" s="62" t="str">
        <f t="shared" si="6"/>
        <v>  0.9498 </v>
      </c>
      <c r="U150" s="1"/>
      <c r="V150" s="1"/>
      <c r="W150" s="1"/>
      <c r="X150" s="3"/>
      <c r="Y150" s="3"/>
      <c r="Z150" s="3"/>
    </row>
    <row r="151">
      <c r="A151" s="1"/>
      <c r="B151" s="54">
        <v>68.0</v>
      </c>
      <c r="C151" s="54">
        <v>265.0</v>
      </c>
      <c r="D151" s="54">
        <v>282.0</v>
      </c>
      <c r="E151" s="54">
        <v>547.0</v>
      </c>
      <c r="F151" s="63"/>
      <c r="G151" s="63"/>
      <c r="H151" s="54" t="s">
        <v>194</v>
      </c>
      <c r="I151" s="54">
        <v>394.0</v>
      </c>
      <c r="J151" s="54">
        <v>426.0</v>
      </c>
      <c r="K151" s="54">
        <v>820.0</v>
      </c>
      <c r="L151" s="63"/>
      <c r="M151" s="63"/>
      <c r="N151" s="1"/>
      <c r="O151" s="1"/>
      <c r="P151" s="1"/>
      <c r="Q151" s="1"/>
      <c r="R151" s="54">
        <v>69.0</v>
      </c>
      <c r="S151" s="62" t="str">
        <f t="shared" si="5"/>
        <v>  0.9663 </v>
      </c>
      <c r="T151" s="62" t="str">
        <f t="shared" si="6"/>
        <v>  0.9532 </v>
      </c>
      <c r="U151" s="1"/>
      <c r="V151" s="1"/>
      <c r="W151" s="1"/>
      <c r="X151" s="3"/>
      <c r="Y151" s="3"/>
      <c r="Z151" s="3"/>
    </row>
    <row r="152">
      <c r="A152" s="1"/>
      <c r="B152" s="54">
        <v>69.0</v>
      </c>
      <c r="C152" s="54">
        <v>198.0</v>
      </c>
      <c r="D152" s="54">
        <v>189.0</v>
      </c>
      <c r="E152" s="54">
        <v>387.0</v>
      </c>
      <c r="F152" s="63"/>
      <c r="G152" s="63"/>
      <c r="H152" s="54" t="s">
        <v>195</v>
      </c>
      <c r="I152" s="54">
        <v>366.0</v>
      </c>
      <c r="J152" s="54">
        <v>312.0</v>
      </c>
      <c r="K152" s="54">
        <v>678.0</v>
      </c>
      <c r="L152" s="63"/>
      <c r="M152" s="63"/>
      <c r="N152" s="1"/>
      <c r="O152" s="1"/>
      <c r="P152" s="1"/>
      <c r="Q152" s="1"/>
      <c r="R152" s="54">
        <v>70.0</v>
      </c>
      <c r="S152" s="62" t="str">
        <f t="shared" si="5"/>
        <v>  0.9697 </v>
      </c>
      <c r="T152" s="62" t="str">
        <f t="shared" si="6"/>
        <v>  0.9576 </v>
      </c>
      <c r="U152" s="1"/>
      <c r="V152" s="1"/>
      <c r="W152" s="1"/>
      <c r="X152" s="3"/>
      <c r="Y152" s="3"/>
      <c r="Z152" s="3"/>
    </row>
    <row r="153">
      <c r="A153" s="1"/>
      <c r="B153" s="54">
        <v>70.0</v>
      </c>
      <c r="C153" s="54">
        <v>253.0</v>
      </c>
      <c r="D153" s="54">
        <v>264.0</v>
      </c>
      <c r="E153" s="54">
        <v>517.0</v>
      </c>
      <c r="F153" s="63"/>
      <c r="G153" s="63"/>
      <c r="H153" s="54" t="s">
        <v>196</v>
      </c>
      <c r="I153" s="54">
        <v>461.0</v>
      </c>
      <c r="J153" s="54">
        <v>425.0</v>
      </c>
      <c r="K153" s="54">
        <v>886.0</v>
      </c>
      <c r="L153" s="63"/>
      <c r="M153" s="63"/>
      <c r="N153" s="1"/>
      <c r="O153" s="1"/>
      <c r="P153" s="1"/>
      <c r="Q153" s="1"/>
      <c r="R153" s="54">
        <v>71.0</v>
      </c>
      <c r="S153" s="62" t="str">
        <f t="shared" si="5"/>
        <v>  0.9716 </v>
      </c>
      <c r="T153" s="62" t="str">
        <f t="shared" si="6"/>
        <v>  0.9604 </v>
      </c>
      <c r="U153" s="1"/>
      <c r="V153" s="1"/>
      <c r="W153" s="1"/>
      <c r="X153" s="3"/>
      <c r="Y153" s="3"/>
      <c r="Z153" s="3"/>
    </row>
    <row r="154">
      <c r="A154" s="1"/>
      <c r="B154" s="54">
        <v>71.0</v>
      </c>
      <c r="C154" s="54">
        <v>145.0</v>
      </c>
      <c r="D154" s="54">
        <v>132.0</v>
      </c>
      <c r="E154" s="54">
        <v>277.0</v>
      </c>
      <c r="F154" s="63"/>
      <c r="G154" s="63"/>
      <c r="H154" s="54" t="s">
        <v>197</v>
      </c>
      <c r="I154" s="54">
        <v>276.0</v>
      </c>
      <c r="J154" s="54">
        <v>284.0</v>
      </c>
      <c r="K154" s="54">
        <v>560.0</v>
      </c>
      <c r="L154" s="63"/>
      <c r="M154" s="63"/>
      <c r="N154" s="1"/>
      <c r="O154" s="1"/>
      <c r="P154" s="1"/>
      <c r="Q154" s="1"/>
      <c r="R154" s="54">
        <v>72.0</v>
      </c>
      <c r="S154" s="62" t="str">
        <f t="shared" si="5"/>
        <v>  0.9743 </v>
      </c>
      <c r="T154" s="62" t="str">
        <f t="shared" si="6"/>
        <v>  0.9642 </v>
      </c>
      <c r="U154" s="1"/>
      <c r="V154" s="1"/>
      <c r="W154" s="1"/>
      <c r="X154" s="3"/>
      <c r="Y154" s="3"/>
      <c r="Z154" s="3"/>
    </row>
    <row r="155">
      <c r="A155" s="1"/>
      <c r="B155" s="54">
        <v>72.0</v>
      </c>
      <c r="C155" s="54">
        <v>229.0</v>
      </c>
      <c r="D155" s="54">
        <v>194.0</v>
      </c>
      <c r="E155" s="54">
        <v>423.0</v>
      </c>
      <c r="F155" s="63"/>
      <c r="G155" s="63"/>
      <c r="H155" s="54" t="s">
        <v>198</v>
      </c>
      <c r="I155" s="54">
        <v>386.0</v>
      </c>
      <c r="J155" s="54">
        <v>380.0</v>
      </c>
      <c r="K155" s="54">
        <v>766.0</v>
      </c>
      <c r="L155" s="63"/>
      <c r="M155" s="63"/>
      <c r="N155" s="1"/>
      <c r="O155" s="1"/>
      <c r="P155" s="1"/>
      <c r="Q155" s="1"/>
      <c r="R155" s="54">
        <v>73.0</v>
      </c>
      <c r="S155" s="62" t="str">
        <f t="shared" si="5"/>
        <v>  0.9771 </v>
      </c>
      <c r="T155" s="62" t="str">
        <f t="shared" si="6"/>
        <v>  0.9675 </v>
      </c>
      <c r="U155" s="1"/>
      <c r="V155" s="1"/>
      <c r="W155" s="1"/>
      <c r="X155" s="3"/>
      <c r="Y155" s="3"/>
      <c r="Z155" s="3"/>
    </row>
    <row r="156">
      <c r="A156" s="1"/>
      <c r="B156" s="54">
        <v>73.0</v>
      </c>
      <c r="C156" s="54">
        <v>223.0</v>
      </c>
      <c r="D156" s="54">
        <v>196.0</v>
      </c>
      <c r="E156" s="54">
        <v>419.0</v>
      </c>
      <c r="F156" s="63"/>
      <c r="G156" s="63"/>
      <c r="H156" s="54" t="s">
        <v>199</v>
      </c>
      <c r="I156" s="54">
        <v>345.0</v>
      </c>
      <c r="J156" s="54">
        <v>324.0</v>
      </c>
      <c r="K156" s="54">
        <v>669.0</v>
      </c>
      <c r="L156" s="63"/>
      <c r="M156" s="63"/>
      <c r="N156" s="1"/>
      <c r="O156" s="1"/>
      <c r="P156" s="1"/>
      <c r="Q156" s="1"/>
      <c r="R156" s="54">
        <v>74.0</v>
      </c>
      <c r="S156" s="62" t="str">
        <f t="shared" si="5"/>
        <v>  0.9792 </v>
      </c>
      <c r="T156" s="62" t="str">
        <f t="shared" si="6"/>
        <v>  0.9708 </v>
      </c>
      <c r="U156" s="1"/>
      <c r="V156" s="1"/>
      <c r="W156" s="1"/>
      <c r="X156" s="3"/>
      <c r="Y156" s="3"/>
      <c r="Z156" s="3"/>
    </row>
    <row r="157">
      <c r="A157" s="1"/>
      <c r="B157" s="54">
        <v>74.0</v>
      </c>
      <c r="C157" s="54">
        <v>160.0</v>
      </c>
      <c r="D157" s="54">
        <v>161.0</v>
      </c>
      <c r="E157" s="54">
        <v>321.0</v>
      </c>
      <c r="F157" s="63"/>
      <c r="G157" s="63"/>
      <c r="H157" s="54" t="s">
        <v>200</v>
      </c>
      <c r="I157" s="54">
        <v>322.0</v>
      </c>
      <c r="J157" s="54">
        <v>333.0</v>
      </c>
      <c r="K157" s="54">
        <v>655.0</v>
      </c>
      <c r="L157" s="63"/>
      <c r="M157" s="63"/>
      <c r="N157" s="1"/>
      <c r="O157" s="1"/>
      <c r="P157" s="1"/>
      <c r="Q157" s="1"/>
      <c r="R157" s="54">
        <v>75.0</v>
      </c>
      <c r="S157" s="62" t="str">
        <f t="shared" si="5"/>
        <v>  0.9817 </v>
      </c>
      <c r="T157" s="62" t="str">
        <f t="shared" si="6"/>
        <v>  0.9743 </v>
      </c>
      <c r="U157" s="1"/>
      <c r="V157" s="1"/>
      <c r="W157" s="1"/>
      <c r="X157" s="3"/>
      <c r="Y157" s="3"/>
      <c r="Z157" s="3"/>
    </row>
    <row r="158">
      <c r="A158" s="1"/>
      <c r="B158" s="54">
        <v>75.0</v>
      </c>
      <c r="C158" s="54">
        <v>207.0</v>
      </c>
      <c r="D158" s="54">
        <v>180.0</v>
      </c>
      <c r="E158" s="54">
        <v>387.0</v>
      </c>
      <c r="F158" s="63"/>
      <c r="G158" s="63"/>
      <c r="H158" s="54" t="s">
        <v>201</v>
      </c>
      <c r="I158" s="54">
        <v>358.0</v>
      </c>
      <c r="J158" s="54">
        <v>340.0</v>
      </c>
      <c r="K158" s="54">
        <v>698.0</v>
      </c>
      <c r="L158" s="63"/>
      <c r="M158" s="63"/>
      <c r="N158" s="1"/>
      <c r="O158" s="1"/>
      <c r="P158" s="1"/>
      <c r="Q158" s="1"/>
      <c r="R158" s="54">
        <v>76.0</v>
      </c>
      <c r="S158" s="62" t="str">
        <f t="shared" si="5"/>
        <v>  0.9833 </v>
      </c>
      <c r="T158" s="62" t="str">
        <f t="shared" si="6"/>
        <v>  0.9769 </v>
      </c>
      <c r="U158" s="1"/>
      <c r="V158" s="1"/>
      <c r="W158" s="1"/>
      <c r="X158" s="3"/>
      <c r="Y158" s="3"/>
      <c r="Z158" s="3"/>
    </row>
    <row r="159">
      <c r="A159" s="1"/>
      <c r="B159" s="54">
        <v>76.0</v>
      </c>
      <c r="C159" s="54">
        <v>127.0</v>
      </c>
      <c r="D159" s="54">
        <v>114.0</v>
      </c>
      <c r="E159" s="54">
        <v>241.0</v>
      </c>
      <c r="F159" s="63"/>
      <c r="G159" s="63"/>
      <c r="H159" s="54" t="s">
        <v>202</v>
      </c>
      <c r="I159" s="54">
        <v>280.0</v>
      </c>
      <c r="J159" s="54">
        <v>252.0</v>
      </c>
      <c r="K159" s="54">
        <v>532.0</v>
      </c>
      <c r="L159" s="63"/>
      <c r="M159" s="63"/>
      <c r="N159" s="1"/>
      <c r="O159" s="1"/>
      <c r="P159" s="1"/>
      <c r="Q159" s="1"/>
      <c r="R159" s="54">
        <v>77.0</v>
      </c>
      <c r="S159" s="62" t="str">
        <f t="shared" si="5"/>
        <v>  0.9849 </v>
      </c>
      <c r="T159" s="62" t="str">
        <f t="shared" si="6"/>
        <v>  0.9799 </v>
      </c>
      <c r="U159" s="1"/>
      <c r="V159" s="1"/>
      <c r="W159" s="1"/>
      <c r="X159" s="3"/>
      <c r="Y159" s="3"/>
      <c r="Z159" s="3"/>
    </row>
    <row r="160">
      <c r="A160" s="1"/>
      <c r="B160" s="54">
        <v>77.0</v>
      </c>
      <c r="C160" s="54">
        <v>135.0</v>
      </c>
      <c r="D160" s="54">
        <v>102.0</v>
      </c>
      <c r="E160" s="54">
        <v>237.0</v>
      </c>
      <c r="F160" s="63"/>
      <c r="G160" s="63"/>
      <c r="H160" s="54" t="s">
        <v>203</v>
      </c>
      <c r="I160" s="54">
        <v>317.0</v>
      </c>
      <c r="J160" s="54">
        <v>277.0</v>
      </c>
      <c r="K160" s="54">
        <v>594.0</v>
      </c>
      <c r="L160" s="63"/>
      <c r="M160" s="63"/>
      <c r="N160" s="1"/>
      <c r="O160" s="1"/>
      <c r="P160" s="1"/>
      <c r="Q160" s="1"/>
      <c r="R160" s="54">
        <v>78.0</v>
      </c>
      <c r="S160" s="62" t="str">
        <f t="shared" si="5"/>
        <v>  0.9868 </v>
      </c>
      <c r="T160" s="62" t="str">
        <f t="shared" si="6"/>
        <v>  0.9826 </v>
      </c>
      <c r="U160" s="1"/>
      <c r="V160" s="1"/>
      <c r="W160" s="1"/>
      <c r="X160" s="3"/>
      <c r="Y160" s="3"/>
      <c r="Z160" s="3"/>
    </row>
    <row r="161">
      <c r="A161" s="1"/>
      <c r="B161" s="54">
        <v>78.0</v>
      </c>
      <c r="C161" s="54">
        <v>147.0</v>
      </c>
      <c r="D161" s="54">
        <v>150.0</v>
      </c>
      <c r="E161" s="54">
        <v>297.0</v>
      </c>
      <c r="F161" s="63"/>
      <c r="G161" s="63"/>
      <c r="H161" s="54" t="s">
        <v>204</v>
      </c>
      <c r="I161" s="54">
        <v>277.0</v>
      </c>
      <c r="J161" s="54">
        <v>273.0</v>
      </c>
      <c r="K161" s="54">
        <v>550.0</v>
      </c>
      <c r="L161" s="63"/>
      <c r="M161" s="63"/>
      <c r="N161" s="1"/>
      <c r="O161" s="1"/>
      <c r="P161" s="1"/>
      <c r="Q161" s="1"/>
      <c r="R161" s="54">
        <v>79.0</v>
      </c>
      <c r="S161" s="62" t="str">
        <f t="shared" si="5"/>
        <v>  0.9883 </v>
      </c>
      <c r="T161" s="62" t="str">
        <f t="shared" si="6"/>
        <v>  0.9848 </v>
      </c>
      <c r="U161" s="1"/>
      <c r="V161" s="1"/>
      <c r="W161" s="1"/>
      <c r="X161" s="3"/>
      <c r="Y161" s="3"/>
      <c r="Z161" s="3"/>
    </row>
    <row r="162">
      <c r="A162" s="1"/>
      <c r="B162" s="54">
        <v>79.0</v>
      </c>
      <c r="C162" s="54">
        <v>131.0</v>
      </c>
      <c r="D162" s="54">
        <v>103.0</v>
      </c>
      <c r="E162" s="54">
        <v>234.0</v>
      </c>
      <c r="F162" s="63"/>
      <c r="G162" s="63"/>
      <c r="H162" s="54" t="s">
        <v>205</v>
      </c>
      <c r="I162" s="54">
        <v>217.0</v>
      </c>
      <c r="J162" s="54">
        <v>211.0</v>
      </c>
      <c r="K162" s="54">
        <v>428.0</v>
      </c>
      <c r="L162" s="63"/>
      <c r="M162" s="63"/>
      <c r="N162" s="1"/>
      <c r="O162" s="1"/>
      <c r="P162" s="1"/>
      <c r="Q162" s="1"/>
      <c r="R162" s="54">
        <v>80.0</v>
      </c>
      <c r="S162" s="62" t="str">
        <f t="shared" si="5"/>
        <v>  0.9899 </v>
      </c>
      <c r="T162" s="62" t="str">
        <f t="shared" si="6"/>
        <v>  0.9873 </v>
      </c>
      <c r="U162" s="1"/>
      <c r="V162" s="1"/>
      <c r="W162" s="1"/>
      <c r="X162" s="3"/>
      <c r="Y162" s="3"/>
      <c r="Z162" s="3"/>
    </row>
    <row r="163">
      <c r="A163" s="1"/>
      <c r="B163" s="54">
        <v>80.0</v>
      </c>
      <c r="C163" s="54">
        <v>117.0</v>
      </c>
      <c r="D163" s="54">
        <v>125.0</v>
      </c>
      <c r="E163" s="54">
        <v>242.0</v>
      </c>
      <c r="F163" s="63"/>
      <c r="G163" s="63"/>
      <c r="H163" s="54" t="s">
        <v>206</v>
      </c>
      <c r="I163" s="54">
        <v>244.0</v>
      </c>
      <c r="J163" s="54">
        <v>258.0</v>
      </c>
      <c r="K163" s="54">
        <v>502.0</v>
      </c>
      <c r="L163" s="63"/>
      <c r="M163" s="63"/>
      <c r="N163" s="1"/>
      <c r="O163" s="1"/>
      <c r="P163" s="1"/>
      <c r="Q163" s="1"/>
      <c r="R163" s="54">
        <v>81.0</v>
      </c>
      <c r="S163" s="62" t="str">
        <f t="shared" si="5"/>
        <v>  0.9910 </v>
      </c>
      <c r="T163" s="62" t="str">
        <f t="shared" si="6"/>
        <v>  0.9887 </v>
      </c>
      <c r="U163" s="1"/>
      <c r="V163" s="1"/>
      <c r="W163" s="1"/>
      <c r="X163" s="3"/>
      <c r="Y163" s="3"/>
      <c r="Z163" s="3"/>
    </row>
    <row r="164">
      <c r="A164" s="1"/>
      <c r="B164" s="54">
        <v>81.0</v>
      </c>
      <c r="C164" s="54">
        <v>92.0</v>
      </c>
      <c r="D164" s="54">
        <v>67.0</v>
      </c>
      <c r="E164" s="54">
        <v>159.0</v>
      </c>
      <c r="F164" s="63"/>
      <c r="G164" s="63"/>
      <c r="H164" s="54" t="s">
        <v>207</v>
      </c>
      <c r="I164" s="54">
        <v>150.0</v>
      </c>
      <c r="J164" s="54">
        <v>131.0</v>
      </c>
      <c r="K164" s="54">
        <v>281.0</v>
      </c>
      <c r="L164" s="63"/>
      <c r="M164" s="63"/>
      <c r="N164" s="1"/>
      <c r="O164" s="1"/>
      <c r="P164" s="1"/>
      <c r="Q164" s="1"/>
      <c r="R164" s="54">
        <v>82.0</v>
      </c>
      <c r="S164" s="62" t="str">
        <f t="shared" si="5"/>
        <v>  0.9924 </v>
      </c>
      <c r="T164" s="62" t="str">
        <f t="shared" si="6"/>
        <v>  0.9904 </v>
      </c>
      <c r="U164" s="1"/>
      <c r="V164" s="1"/>
      <c r="W164" s="1"/>
      <c r="X164" s="3"/>
      <c r="Y164" s="3"/>
      <c r="Z164" s="3"/>
    </row>
    <row r="165">
      <c r="A165" s="1"/>
      <c r="B165" s="54">
        <v>82.0</v>
      </c>
      <c r="C165" s="54">
        <v>107.0</v>
      </c>
      <c r="D165" s="54">
        <v>105.0</v>
      </c>
      <c r="E165" s="54">
        <v>212.0</v>
      </c>
      <c r="F165" s="63"/>
      <c r="G165" s="63"/>
      <c r="H165" s="54" t="s">
        <v>208</v>
      </c>
      <c r="I165" s="54">
        <v>176.0</v>
      </c>
      <c r="J165" s="54">
        <v>168.0</v>
      </c>
      <c r="K165" s="54">
        <v>344.0</v>
      </c>
      <c r="L165" s="63"/>
      <c r="M165" s="63"/>
      <c r="N165" s="1"/>
      <c r="O165" s="1"/>
      <c r="P165" s="1"/>
      <c r="Q165" s="1"/>
      <c r="R165" s="54">
        <v>83.0</v>
      </c>
      <c r="S165" s="62" t="str">
        <f t="shared" si="5"/>
        <v>  0.9936 </v>
      </c>
      <c r="T165" s="62" t="str">
        <f t="shared" si="6"/>
        <v>  0.9918 </v>
      </c>
      <c r="U165" s="1"/>
      <c r="V165" s="1"/>
      <c r="W165" s="1"/>
      <c r="X165" s="3"/>
      <c r="Y165" s="3"/>
      <c r="Z165" s="3"/>
    </row>
    <row r="166">
      <c r="A166" s="1"/>
      <c r="B166" s="54">
        <v>83.0</v>
      </c>
      <c r="C166" s="54">
        <v>95.0</v>
      </c>
      <c r="D166" s="54">
        <v>98.0</v>
      </c>
      <c r="E166" s="54">
        <v>193.0</v>
      </c>
      <c r="F166" s="63"/>
      <c r="G166" s="63"/>
      <c r="H166" s="54" t="s">
        <v>209</v>
      </c>
      <c r="I166" s="54">
        <v>138.0</v>
      </c>
      <c r="J166" s="54">
        <v>138.0</v>
      </c>
      <c r="K166" s="54">
        <v>276.0</v>
      </c>
      <c r="L166" s="63"/>
      <c r="M166" s="63"/>
      <c r="N166" s="1"/>
      <c r="O166" s="1"/>
      <c r="P166" s="1"/>
      <c r="Q166" s="1"/>
      <c r="R166" s="54">
        <v>84.0</v>
      </c>
      <c r="S166" s="62" t="str">
        <f t="shared" si="5"/>
        <v>  0.9946 </v>
      </c>
      <c r="T166" s="62" t="str">
        <f t="shared" si="6"/>
        <v>  0.9929 </v>
      </c>
      <c r="U166" s="1"/>
      <c r="V166" s="1"/>
      <c r="W166" s="1"/>
      <c r="X166" s="3"/>
      <c r="Y166" s="3"/>
      <c r="Z166" s="3"/>
    </row>
    <row r="167">
      <c r="A167" s="1"/>
      <c r="B167" s="54">
        <v>84.0</v>
      </c>
      <c r="C167" s="54">
        <v>80.0</v>
      </c>
      <c r="D167" s="54">
        <v>61.0</v>
      </c>
      <c r="E167" s="54">
        <v>141.0</v>
      </c>
      <c r="F167" s="63"/>
      <c r="G167" s="63"/>
      <c r="H167" s="54" t="s">
        <v>210</v>
      </c>
      <c r="I167" s="54">
        <v>107.0</v>
      </c>
      <c r="J167" s="54">
        <v>118.0</v>
      </c>
      <c r="K167" s="54">
        <v>225.0</v>
      </c>
      <c r="L167" s="63"/>
      <c r="M167" s="63"/>
      <c r="N167" s="1"/>
      <c r="O167" s="1"/>
      <c r="P167" s="1"/>
      <c r="Q167" s="1"/>
      <c r="R167" s="54">
        <v>85.0</v>
      </c>
      <c r="S167" s="62" t="str">
        <f t="shared" si="5"/>
        <v>  0.9957 </v>
      </c>
      <c r="T167" s="62" t="str">
        <f t="shared" si="6"/>
        <v>  0.9941 </v>
      </c>
      <c r="U167" s="1"/>
      <c r="V167" s="1"/>
      <c r="W167" s="1"/>
      <c r="X167" s="3"/>
      <c r="Y167" s="3"/>
      <c r="Z167" s="3"/>
    </row>
    <row r="168">
      <c r="A168" s="1"/>
      <c r="B168" s="54">
        <v>85.0</v>
      </c>
      <c r="C168" s="54">
        <v>90.0</v>
      </c>
      <c r="D168" s="54">
        <v>82.0</v>
      </c>
      <c r="E168" s="54">
        <v>172.0</v>
      </c>
      <c r="F168" s="63"/>
      <c r="G168" s="63"/>
      <c r="H168" s="54" t="s">
        <v>211</v>
      </c>
      <c r="I168" s="54">
        <v>123.0</v>
      </c>
      <c r="J168" s="54">
        <v>111.0</v>
      </c>
      <c r="K168" s="54">
        <v>234.0</v>
      </c>
      <c r="L168" s="63"/>
      <c r="M168" s="63"/>
      <c r="N168" s="1"/>
      <c r="O168" s="1"/>
      <c r="P168" s="1"/>
      <c r="Q168" s="1"/>
      <c r="R168" s="54">
        <v>86.0</v>
      </c>
      <c r="S168" s="62" t="str">
        <f t="shared" si="5"/>
        <v>  0.9964 </v>
      </c>
      <c r="T168" s="62" t="str">
        <f t="shared" si="6"/>
        <v>  0.9951 </v>
      </c>
      <c r="U168" s="1"/>
      <c r="V168" s="1"/>
      <c r="W168" s="1"/>
      <c r="X168" s="3"/>
      <c r="Y168" s="3"/>
      <c r="Z168" s="3"/>
    </row>
    <row r="169">
      <c r="A169" s="1"/>
      <c r="B169" s="54">
        <v>86.0</v>
      </c>
      <c r="C169" s="54">
        <v>49.0</v>
      </c>
      <c r="D169" s="54">
        <v>56.0</v>
      </c>
      <c r="E169" s="54">
        <v>105.0</v>
      </c>
      <c r="F169" s="63"/>
      <c r="G169" s="63"/>
      <c r="H169" s="54" t="s">
        <v>212</v>
      </c>
      <c r="I169" s="54">
        <v>101.0</v>
      </c>
      <c r="J169" s="54">
        <v>118.0</v>
      </c>
      <c r="K169" s="54">
        <v>219.0</v>
      </c>
      <c r="L169" s="63"/>
      <c r="M169" s="63"/>
      <c r="N169" s="1"/>
      <c r="O169" s="1"/>
      <c r="P169" s="1"/>
      <c r="Q169" s="1"/>
      <c r="R169" s="54">
        <v>87.0</v>
      </c>
      <c r="S169" s="62" t="str">
        <f t="shared" si="5"/>
        <v>  0.9970 </v>
      </c>
      <c r="T169" s="62" t="str">
        <f t="shared" si="6"/>
        <v>  0.9963 </v>
      </c>
      <c r="U169" s="1"/>
      <c r="V169" s="1"/>
      <c r="W169" s="1"/>
      <c r="X169" s="3"/>
      <c r="Y169" s="3"/>
      <c r="Z169" s="3"/>
    </row>
    <row r="170">
      <c r="A170" s="1"/>
      <c r="B170" s="54">
        <v>87.0</v>
      </c>
      <c r="C170" s="54">
        <v>53.0</v>
      </c>
      <c r="D170" s="54">
        <v>49.0</v>
      </c>
      <c r="E170" s="54">
        <v>102.0</v>
      </c>
      <c r="F170" s="63"/>
      <c r="G170" s="63"/>
      <c r="H170" s="54" t="s">
        <v>213</v>
      </c>
      <c r="I170" s="54">
        <v>117.0</v>
      </c>
      <c r="J170" s="54">
        <v>109.0</v>
      </c>
      <c r="K170" s="54">
        <v>226.0</v>
      </c>
      <c r="L170" s="63"/>
      <c r="M170" s="63"/>
      <c r="N170" s="1"/>
      <c r="O170" s="1"/>
      <c r="P170" s="1"/>
      <c r="Q170" s="1"/>
      <c r="R170" s="54">
        <v>88.0</v>
      </c>
      <c r="S170" s="62" t="str">
        <f t="shared" si="5"/>
        <v>  0.9976 </v>
      </c>
      <c r="T170" s="62" t="str">
        <f t="shared" si="6"/>
        <v>  0.9971 </v>
      </c>
      <c r="U170" s="1"/>
      <c r="V170" s="1"/>
      <c r="W170" s="1"/>
      <c r="X170" s="3"/>
      <c r="Y170" s="3"/>
      <c r="Z170" s="3"/>
    </row>
    <row r="171">
      <c r="A171" s="1"/>
      <c r="B171" s="54">
        <v>88.0</v>
      </c>
      <c r="C171" s="54">
        <v>46.0</v>
      </c>
      <c r="D171" s="54">
        <v>36.0</v>
      </c>
      <c r="E171" s="54">
        <v>82.0</v>
      </c>
      <c r="F171" s="63"/>
      <c r="G171" s="63"/>
      <c r="H171" s="54" t="s">
        <v>214</v>
      </c>
      <c r="I171" s="54">
        <v>90.0</v>
      </c>
      <c r="J171" s="54">
        <v>73.0</v>
      </c>
      <c r="K171" s="54">
        <v>163.0</v>
      </c>
      <c r="L171" s="63"/>
      <c r="M171" s="63"/>
      <c r="N171" s="1"/>
      <c r="O171" s="1"/>
      <c r="P171" s="1"/>
      <c r="Q171" s="1"/>
      <c r="R171" s="54">
        <v>89.0</v>
      </c>
      <c r="S171" s="62" t="str">
        <f t="shared" si="5"/>
        <v>  0.9980 </v>
      </c>
      <c r="T171" s="62" t="str">
        <f t="shared" si="6"/>
        <v>  0.9976 </v>
      </c>
      <c r="U171" s="1"/>
      <c r="V171" s="1"/>
      <c r="W171" s="1"/>
      <c r="X171" s="3"/>
      <c r="Y171" s="3"/>
      <c r="Z171" s="3"/>
    </row>
    <row r="172">
      <c r="A172" s="1"/>
      <c r="B172" s="54">
        <v>89.0</v>
      </c>
      <c r="C172" s="54">
        <v>34.0</v>
      </c>
      <c r="D172" s="54">
        <v>33.0</v>
      </c>
      <c r="E172" s="54">
        <v>67.0</v>
      </c>
      <c r="F172" s="63"/>
      <c r="G172" s="63"/>
      <c r="H172" s="54" t="s">
        <v>215</v>
      </c>
      <c r="I172" s="54">
        <v>54.0</v>
      </c>
      <c r="J172" s="54">
        <v>51.0</v>
      </c>
      <c r="K172" s="54">
        <v>105.0</v>
      </c>
      <c r="L172" s="63"/>
      <c r="M172" s="63"/>
      <c r="N172" s="1"/>
      <c r="O172" s="1"/>
      <c r="P172" s="1"/>
      <c r="Q172" s="1"/>
      <c r="R172" s="54">
        <v>90.0</v>
      </c>
      <c r="S172" s="62" t="str">
        <f t="shared" si="5"/>
        <v>  0.9985 </v>
      </c>
      <c r="T172" s="62" t="str">
        <f t="shared" si="6"/>
        <v>  0.9981 </v>
      </c>
      <c r="U172" s="1"/>
      <c r="V172" s="1"/>
      <c r="W172" s="1"/>
      <c r="X172" s="3"/>
      <c r="Y172" s="3"/>
      <c r="Z172" s="3"/>
    </row>
    <row r="173">
      <c r="A173" s="1"/>
      <c r="B173" s="54">
        <v>90.0</v>
      </c>
      <c r="C173" s="54">
        <v>40.0</v>
      </c>
      <c r="D173" s="54">
        <v>34.0</v>
      </c>
      <c r="E173" s="54">
        <v>74.0</v>
      </c>
      <c r="F173" s="63"/>
      <c r="G173" s="63"/>
      <c r="H173" s="54" t="s">
        <v>216</v>
      </c>
      <c r="I173" s="54">
        <v>45.0</v>
      </c>
      <c r="J173" s="54">
        <v>56.0</v>
      </c>
      <c r="K173" s="54">
        <v>101.0</v>
      </c>
      <c r="L173" s="63"/>
      <c r="M173" s="63"/>
      <c r="N173" s="1"/>
      <c r="O173" s="1"/>
      <c r="P173" s="1"/>
      <c r="Q173" s="1"/>
      <c r="R173" s="54">
        <v>91.0</v>
      </c>
      <c r="S173" s="62" t="str">
        <f t="shared" si="5"/>
        <v>  0.9988 </v>
      </c>
      <c r="T173" s="62" t="str">
        <f t="shared" si="6"/>
        <v>  0.9984 </v>
      </c>
      <c r="U173" s="1"/>
      <c r="V173" s="1"/>
      <c r="W173" s="1"/>
      <c r="X173" s="3"/>
      <c r="Y173" s="3"/>
      <c r="Z173" s="3"/>
    </row>
    <row r="174">
      <c r="A174" s="1"/>
      <c r="B174" s="54">
        <v>91.0</v>
      </c>
      <c r="C174" s="54">
        <v>24.0</v>
      </c>
      <c r="D174" s="54">
        <v>20.0</v>
      </c>
      <c r="E174" s="54">
        <v>44.0</v>
      </c>
      <c r="F174" s="63"/>
      <c r="G174" s="63"/>
      <c r="H174" s="54" t="s">
        <v>217</v>
      </c>
      <c r="I174" s="54">
        <v>29.0</v>
      </c>
      <c r="J174" s="54">
        <v>28.0</v>
      </c>
      <c r="K174" s="54">
        <v>57.0</v>
      </c>
      <c r="L174" s="63"/>
      <c r="M174" s="63"/>
      <c r="N174" s="1"/>
      <c r="O174" s="1"/>
      <c r="P174" s="1"/>
      <c r="Q174" s="1"/>
      <c r="R174" s="54">
        <v>92.0</v>
      </c>
      <c r="S174" s="62" t="str">
        <f t="shared" si="5"/>
        <v>  0.9992 </v>
      </c>
      <c r="T174" s="62" t="str">
        <f t="shared" si="6"/>
        <v>  0.9987 </v>
      </c>
      <c r="U174" s="1"/>
      <c r="V174" s="1"/>
      <c r="W174" s="1"/>
      <c r="X174" s="3"/>
      <c r="Y174" s="3"/>
      <c r="Z174" s="3"/>
    </row>
    <row r="175">
      <c r="A175" s="1"/>
      <c r="B175" s="54">
        <v>92.0</v>
      </c>
      <c r="C175" s="54">
        <v>24.0</v>
      </c>
      <c r="D175" s="54">
        <v>30.0</v>
      </c>
      <c r="E175" s="54">
        <v>54.0</v>
      </c>
      <c r="F175" s="63"/>
      <c r="G175" s="63"/>
      <c r="H175" s="54" t="s">
        <v>218</v>
      </c>
      <c r="I175" s="54">
        <v>36.0</v>
      </c>
      <c r="J175" s="54">
        <v>27.0</v>
      </c>
      <c r="K175" s="54">
        <v>63.0</v>
      </c>
      <c r="L175" s="63"/>
      <c r="M175" s="63"/>
      <c r="N175" s="1"/>
      <c r="O175" s="1"/>
      <c r="P175" s="1"/>
      <c r="Q175" s="1"/>
      <c r="R175" s="54">
        <v>93.0</v>
      </c>
      <c r="S175" s="62" t="str">
        <f t="shared" si="5"/>
        <v>  0.9994 </v>
      </c>
      <c r="T175" s="62" t="str">
        <f t="shared" si="6"/>
        <v>  0.9990 </v>
      </c>
      <c r="U175" s="1"/>
      <c r="V175" s="1"/>
      <c r="W175" s="1"/>
      <c r="X175" s="3"/>
      <c r="Y175" s="3"/>
      <c r="Z175" s="3"/>
    </row>
    <row r="176">
      <c r="A176" s="1"/>
      <c r="B176" s="54">
        <v>93.0</v>
      </c>
      <c r="C176" s="54">
        <v>18.0</v>
      </c>
      <c r="D176" s="54">
        <v>25.0</v>
      </c>
      <c r="E176" s="54">
        <v>43.0</v>
      </c>
      <c r="F176" s="63"/>
      <c r="G176" s="63"/>
      <c r="H176" s="54" t="s">
        <v>219</v>
      </c>
      <c r="I176" s="54">
        <v>24.0</v>
      </c>
      <c r="J176" s="54">
        <v>33.0</v>
      </c>
      <c r="K176" s="54">
        <v>57.0</v>
      </c>
      <c r="L176" s="63"/>
      <c r="M176" s="63"/>
      <c r="N176" s="1"/>
      <c r="O176" s="1"/>
      <c r="P176" s="1"/>
      <c r="Q176" s="1"/>
      <c r="R176" s="54">
        <v>94.0</v>
      </c>
      <c r="S176" s="62" t="str">
        <f t="shared" si="5"/>
        <v>  0.9996 </v>
      </c>
      <c r="T176" s="62" t="str">
        <f t="shared" si="6"/>
        <v>  0.9992 </v>
      </c>
      <c r="U176" s="1"/>
      <c r="V176" s="1"/>
      <c r="W176" s="1"/>
      <c r="X176" s="3"/>
      <c r="Y176" s="3"/>
      <c r="Z176" s="3"/>
    </row>
    <row r="177">
      <c r="A177" s="1"/>
      <c r="B177" s="54">
        <v>94.0</v>
      </c>
      <c r="C177" s="54">
        <v>7.0</v>
      </c>
      <c r="D177" s="54">
        <v>11.0</v>
      </c>
      <c r="E177" s="54">
        <v>18.0</v>
      </c>
      <c r="F177" s="63"/>
      <c r="G177" s="63"/>
      <c r="H177" s="54" t="s">
        <v>220</v>
      </c>
      <c r="I177" s="54">
        <v>23.0</v>
      </c>
      <c r="J177" s="54">
        <v>16.0</v>
      </c>
      <c r="K177" s="54">
        <v>39.0</v>
      </c>
      <c r="L177" s="63"/>
      <c r="M177" s="63"/>
      <c r="N177" s="1"/>
      <c r="O177" s="1"/>
      <c r="P177" s="1"/>
      <c r="Q177" s="1"/>
      <c r="R177" s="54">
        <v>95.0</v>
      </c>
      <c r="S177" s="62" t="str">
        <f t="shared" si="5"/>
        <v>  0.9997 </v>
      </c>
      <c r="T177" s="62" t="str">
        <f t="shared" si="6"/>
        <v>  0.9994 </v>
      </c>
      <c r="U177" s="1"/>
      <c r="V177" s="1"/>
      <c r="W177" s="1"/>
      <c r="X177" s="3"/>
      <c r="Y177" s="3"/>
      <c r="Z177" s="3"/>
    </row>
    <row r="178">
      <c r="A178" s="1"/>
      <c r="B178" s="54">
        <v>95.0</v>
      </c>
      <c r="C178" s="54">
        <v>7.0</v>
      </c>
      <c r="D178" s="54">
        <v>12.0</v>
      </c>
      <c r="E178" s="54">
        <v>19.0</v>
      </c>
      <c r="F178" s="63"/>
      <c r="G178" s="63"/>
      <c r="H178" s="54" t="s">
        <v>221</v>
      </c>
      <c r="I178" s="54">
        <v>25.0</v>
      </c>
      <c r="J178" s="54">
        <v>20.0</v>
      </c>
      <c r="K178" s="54">
        <v>45.0</v>
      </c>
      <c r="L178" s="63"/>
      <c r="M178" s="63"/>
      <c r="N178" s="1"/>
      <c r="O178" s="1"/>
      <c r="P178" s="1"/>
      <c r="Q178" s="1"/>
      <c r="R178" s="54">
        <v>96.0</v>
      </c>
      <c r="S178" s="62" t="str">
        <f t="shared" si="5"/>
        <v>  0.9998 </v>
      </c>
      <c r="T178" s="62" t="str">
        <f t="shared" si="6"/>
        <v>  0.9996 </v>
      </c>
      <c r="U178" s="1"/>
      <c r="V178" s="1"/>
      <c r="W178" s="1"/>
      <c r="X178" s="3"/>
      <c r="Y178" s="3"/>
      <c r="Z178" s="3"/>
    </row>
    <row r="179">
      <c r="A179" s="1"/>
      <c r="B179" s="54">
        <v>96.0</v>
      </c>
      <c r="C179" s="54">
        <v>2.0</v>
      </c>
      <c r="D179" s="54">
        <v>11.0</v>
      </c>
      <c r="E179" s="54">
        <v>13.0</v>
      </c>
      <c r="F179" s="63"/>
      <c r="G179" s="63"/>
      <c r="H179" s="54" t="s">
        <v>222</v>
      </c>
      <c r="I179" s="54">
        <v>16.0</v>
      </c>
      <c r="J179" s="54">
        <v>19.0</v>
      </c>
      <c r="K179" s="54">
        <v>35.0</v>
      </c>
      <c r="L179" s="63"/>
      <c r="M179" s="63"/>
      <c r="N179" s="1"/>
      <c r="O179" s="1"/>
      <c r="P179" s="1"/>
      <c r="Q179" s="1"/>
      <c r="R179" s="54">
        <v>97.0</v>
      </c>
      <c r="S179" s="62" t="str">
        <f t="shared" si="5"/>
        <v>  0.9998 </v>
      </c>
      <c r="T179" s="62" t="str">
        <f t="shared" si="6"/>
        <v>  0.9997 </v>
      </c>
      <c r="U179" s="1"/>
      <c r="V179" s="1"/>
      <c r="W179" s="1"/>
      <c r="X179" s="3"/>
      <c r="Y179" s="3"/>
      <c r="Z179" s="3"/>
    </row>
    <row r="180">
      <c r="A180" s="1"/>
      <c r="B180" s="54">
        <v>97.0</v>
      </c>
      <c r="C180" s="54">
        <v>0.0</v>
      </c>
      <c r="D180" s="54">
        <v>8.0</v>
      </c>
      <c r="E180" s="54">
        <v>8.0</v>
      </c>
      <c r="F180" s="63"/>
      <c r="G180" s="63"/>
      <c r="H180" s="54" t="s">
        <v>223</v>
      </c>
      <c r="I180" s="54">
        <v>9.0</v>
      </c>
      <c r="J180" s="54">
        <v>16.0</v>
      </c>
      <c r="K180" s="54">
        <v>25.0</v>
      </c>
      <c r="L180" s="63"/>
      <c r="M180" s="63"/>
      <c r="N180" s="1"/>
      <c r="O180" s="1"/>
      <c r="P180" s="1"/>
      <c r="Q180" s="1"/>
      <c r="R180" s="54">
        <v>98.0</v>
      </c>
      <c r="S180" s="62" t="str">
        <f t="shared" si="5"/>
        <v>  1.0000 </v>
      </c>
      <c r="T180" s="62" t="str">
        <f t="shared" si="6"/>
        <v>  1.0000 </v>
      </c>
      <c r="U180" s="1"/>
      <c r="V180" s="1"/>
      <c r="W180" s="1"/>
      <c r="X180" s="3"/>
      <c r="Y180" s="3"/>
      <c r="Z180" s="3"/>
    </row>
    <row r="181">
      <c r="A181" s="1"/>
      <c r="B181" s="54">
        <v>98.0</v>
      </c>
      <c r="C181" s="54">
        <v>13.0</v>
      </c>
      <c r="D181" s="54">
        <v>15.0</v>
      </c>
      <c r="E181" s="54">
        <v>28.0</v>
      </c>
      <c r="F181" s="63"/>
      <c r="G181" s="63"/>
      <c r="H181" s="54" t="s">
        <v>224</v>
      </c>
      <c r="I181" s="54">
        <v>28.0</v>
      </c>
      <c r="J181" s="54">
        <v>30.0</v>
      </c>
      <c r="K181" s="54">
        <v>58.0</v>
      </c>
      <c r="L181" s="63"/>
      <c r="M181" s="63"/>
      <c r="N181" s="1"/>
      <c r="O181" s="1"/>
      <c r="P181" s="1"/>
      <c r="Q181" s="1"/>
      <c r="R181" s="50"/>
      <c r="S181" s="1"/>
      <c r="T181" s="1"/>
      <c r="U181" s="1"/>
      <c r="V181" s="1"/>
      <c r="W181" s="1"/>
      <c r="X181" s="3"/>
      <c r="Y181" s="3"/>
      <c r="Z181" s="3"/>
    </row>
    <row r="182">
      <c r="A182" s="1"/>
      <c r="B182" s="50" t="s">
        <v>225</v>
      </c>
      <c r="C182" s="54">
        <v>76564.0</v>
      </c>
      <c r="D182" s="54">
        <v>75814.0</v>
      </c>
      <c r="E182" s="54">
        <v>152378.0</v>
      </c>
      <c r="F182" s="63"/>
      <c r="G182" s="63"/>
      <c r="H182" s="50" t="s">
        <v>225</v>
      </c>
      <c r="I182" s="54">
        <v>100524.0</v>
      </c>
      <c r="J182" s="54">
        <v>100138.0</v>
      </c>
      <c r="K182" s="54">
        <v>200662.0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3"/>
      <c r="Y182" s="3"/>
      <c r="Z182" s="3"/>
    </row>
    <row r="183">
      <c r="A183" s="1"/>
      <c r="B183" s="4"/>
      <c r="C183" s="63"/>
      <c r="D183" s="63"/>
      <c r="E183" s="63"/>
      <c r="F183" s="1"/>
      <c r="G183" s="1"/>
      <c r="H183" s="1"/>
      <c r="I183" s="63"/>
      <c r="J183" s="63"/>
      <c r="K183" s="6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3"/>
      <c r="Y183" s="3"/>
      <c r="Z183" s="3"/>
    </row>
    <row r="184">
      <c r="A184" s="1"/>
      <c r="B184" s="50" t="s">
        <v>226</v>
      </c>
      <c r="C184" s="1"/>
      <c r="D184" s="1"/>
      <c r="E184" s="1"/>
      <c r="F184" s="1"/>
      <c r="G184" s="1"/>
      <c r="H184" s="50" t="s">
        <v>227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3"/>
      <c r="Y184" s="3"/>
      <c r="Z184" s="3"/>
    </row>
    <row r="185">
      <c r="A185" s="1"/>
      <c r="B185" s="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3"/>
      <c r="Y185" s="3"/>
      <c r="Z185" s="3"/>
    </row>
    <row r="186">
      <c r="A186" s="1"/>
      <c r="B186" s="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3"/>
      <c r="Y186" s="3"/>
      <c r="Z186" s="3"/>
    </row>
    <row r="187">
      <c r="A187" s="1"/>
      <c r="B187" s="4" t="s">
        <v>17</v>
      </c>
      <c r="C187" s="1"/>
      <c r="D187" s="1"/>
      <c r="E187" s="1"/>
      <c r="F187" s="1"/>
      <c r="G187" s="1"/>
      <c r="H187" s="4" t="s">
        <v>60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3"/>
      <c r="Y187" s="3"/>
      <c r="Z187" s="3"/>
    </row>
    <row r="188">
      <c r="A188" s="1"/>
      <c r="B188" s="1"/>
      <c r="C188" s="4" t="s">
        <v>89</v>
      </c>
      <c r="D188" s="4" t="s">
        <v>90</v>
      </c>
      <c r="E188" s="1"/>
      <c r="F188" s="1"/>
      <c r="G188" s="1"/>
      <c r="H188" s="1"/>
      <c r="I188" s="4" t="s">
        <v>89</v>
      </c>
      <c r="J188" s="4" t="s">
        <v>90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3"/>
      <c r="Y188" s="3"/>
      <c r="Z188" s="3"/>
    </row>
    <row r="189">
      <c r="A189" s="1"/>
      <c r="B189" s="4" t="s">
        <v>228</v>
      </c>
      <c r="C189" s="14" t="str">
        <f>SUM(E83:E97)</f>
        <v>56,948</v>
      </c>
      <c r="D189" s="14" t="str">
        <f>SUM(K83:K97)</f>
        <v>61,520</v>
      </c>
      <c r="E189" s="14"/>
      <c r="F189" s="14"/>
      <c r="G189" s="1"/>
      <c r="H189" s="4" t="s">
        <v>228</v>
      </c>
      <c r="I189" s="14">
        <v>8155376.0</v>
      </c>
      <c r="J189" s="14">
        <v>8357533.0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3"/>
      <c r="Y189" s="3"/>
      <c r="Z189" s="3"/>
    </row>
    <row r="190">
      <c r="A190" s="1"/>
      <c r="B190" s="4" t="s">
        <v>229</v>
      </c>
      <c r="C190" s="14" t="str">
        <f>SUM(E98:E112)</f>
        <v>42,091</v>
      </c>
      <c r="D190" s="14" t="str">
        <f>SUM(K98:K112)</f>
        <v>54,078</v>
      </c>
      <c r="E190" s="14"/>
      <c r="F190" s="14"/>
      <c r="G190" s="1"/>
      <c r="H190" s="4" t="s">
        <v>229</v>
      </c>
      <c r="I190" s="14">
        <v>6296271.0</v>
      </c>
      <c r="J190" s="14">
        <v>7554204.0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3"/>
      <c r="Y190" s="3"/>
      <c r="Z190" s="3"/>
    </row>
    <row r="191">
      <c r="A191" s="1"/>
      <c r="B191" s="4" t="s">
        <v>230</v>
      </c>
      <c r="C191" s="14" t="str">
        <f>SUM(E113:E147)</f>
        <v>45,488</v>
      </c>
      <c r="D191" s="14" t="str">
        <f>SUM(K113:K147)</f>
        <v>71,291</v>
      </c>
      <c r="E191" s="14"/>
      <c r="F191" s="14"/>
      <c r="G191" s="1"/>
      <c r="H191" s="4" t="s">
        <v>230</v>
      </c>
      <c r="I191" s="14">
        <v>6570590.0</v>
      </c>
      <c r="J191" s="14">
        <v>9735733.0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3"/>
      <c r="Y191" s="3"/>
      <c r="Z191" s="3"/>
    </row>
    <row r="192">
      <c r="A192" s="1"/>
      <c r="B192" s="4" t="s">
        <v>231</v>
      </c>
      <c r="C192" s="14" t="str">
        <f>+SUM(E148:E181)</f>
        <v>7,851</v>
      </c>
      <c r="D192" s="14" t="str">
        <f>SUM(K148:K181)</f>
        <v>13,773</v>
      </c>
      <c r="E192" s="14"/>
      <c r="F192" s="14"/>
      <c r="G192" s="1"/>
      <c r="H192" s="4" t="s">
        <v>231</v>
      </c>
      <c r="I192" s="14">
        <v>1026119.0</v>
      </c>
      <c r="J192" s="14">
        <v>1764687.0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3"/>
      <c r="Y192" s="3"/>
      <c r="Z192" s="3"/>
    </row>
    <row r="193">
      <c r="A193" s="1"/>
      <c r="B193" s="4" t="s">
        <v>93</v>
      </c>
      <c r="C193" s="14" t="str">
        <f t="shared" ref="C193:D193" si="7">SUM(C189:C192)</f>
        <v>152,378</v>
      </c>
      <c r="D193" s="14" t="str">
        <f t="shared" si="7"/>
        <v>200,662</v>
      </c>
      <c r="E193" s="14"/>
      <c r="F193" s="14"/>
      <c r="G193" s="1"/>
      <c r="H193" s="4" t="s">
        <v>93</v>
      </c>
      <c r="I193" s="14">
        <v>2.2048356E7</v>
      </c>
      <c r="J193" s="14">
        <v>2.7412157E7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3"/>
      <c r="Y193" s="3"/>
      <c r="Z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3"/>
      <c r="Y194" s="3"/>
      <c r="Z194" s="3"/>
    </row>
    <row r="195">
      <c r="A195" s="1"/>
      <c r="B195" s="1"/>
      <c r="C195" s="1"/>
      <c r="D195" s="1"/>
      <c r="E195" s="14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3"/>
      <c r="Y195" s="3"/>
      <c r="Z195" s="3"/>
    </row>
    <row r="196">
      <c r="A196" s="1"/>
      <c r="B196" s="1"/>
      <c r="C196" s="4" t="s">
        <v>89</v>
      </c>
      <c r="D196" s="4" t="s">
        <v>90</v>
      </c>
      <c r="E196" s="1"/>
      <c r="F196" s="1"/>
      <c r="G196" s="1"/>
      <c r="H196" s="1"/>
      <c r="I196" s="4" t="s">
        <v>89</v>
      </c>
      <c r="J196" s="4" t="s">
        <v>90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3"/>
      <c r="Y196" s="3"/>
      <c r="Z196" s="3"/>
    </row>
    <row r="197">
      <c r="A197" s="1"/>
      <c r="B197" s="4" t="s">
        <v>228</v>
      </c>
      <c r="C197" s="65" t="str">
        <f t="shared" ref="C197:C201" si="8">C189/$C$193</f>
        <v>37.4%</v>
      </c>
      <c r="D197" s="65" t="str">
        <f t="shared" ref="D197:D201" si="9">D189/$D$193</f>
        <v>30.7%</v>
      </c>
      <c r="E197" s="1"/>
      <c r="F197" s="1"/>
      <c r="G197" s="1"/>
      <c r="H197" s="4" t="s">
        <v>228</v>
      </c>
      <c r="I197" s="65" t="str">
        <f t="shared" ref="I197:I201" si="10">I189/$I$193</f>
        <v>37.0%</v>
      </c>
      <c r="J197" s="65" t="str">
        <f t="shared" ref="J197:J201" si="11">J189/$J$193</f>
        <v>30.5%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3"/>
      <c r="Y197" s="3"/>
      <c r="Z197" s="3"/>
    </row>
    <row r="198">
      <c r="A198" s="1"/>
      <c r="B198" s="4" t="s">
        <v>229</v>
      </c>
      <c r="C198" s="65" t="str">
        <f t="shared" si="8"/>
        <v>27.6%</v>
      </c>
      <c r="D198" s="65" t="str">
        <f t="shared" si="9"/>
        <v>26.9%</v>
      </c>
      <c r="E198" s="1"/>
      <c r="F198" s="1"/>
      <c r="G198" s="1"/>
      <c r="H198" s="4" t="s">
        <v>229</v>
      </c>
      <c r="I198" s="65" t="str">
        <f t="shared" si="10"/>
        <v>28.6%</v>
      </c>
      <c r="J198" s="65" t="str">
        <f t="shared" si="11"/>
        <v>27.6%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3"/>
      <c r="Y198" s="3"/>
      <c r="Z198" s="3"/>
    </row>
    <row r="199">
      <c r="A199" s="1"/>
      <c r="B199" s="4" t="s">
        <v>230</v>
      </c>
      <c r="C199" s="65" t="str">
        <f t="shared" si="8"/>
        <v>29.9%</v>
      </c>
      <c r="D199" s="65" t="str">
        <f t="shared" si="9"/>
        <v>35.5%</v>
      </c>
      <c r="E199" s="1"/>
      <c r="F199" s="1"/>
      <c r="G199" s="1"/>
      <c r="H199" s="4" t="s">
        <v>230</v>
      </c>
      <c r="I199" s="65" t="str">
        <f t="shared" si="10"/>
        <v>29.8%</v>
      </c>
      <c r="J199" s="65" t="str">
        <f t="shared" si="11"/>
        <v>35.5%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3"/>
      <c r="Y199" s="3"/>
      <c r="Z199" s="3"/>
    </row>
    <row r="200">
      <c r="A200" s="1"/>
      <c r="B200" s="4" t="s">
        <v>231</v>
      </c>
      <c r="C200" s="65" t="str">
        <f t="shared" si="8"/>
        <v>5.2%</v>
      </c>
      <c r="D200" s="65" t="str">
        <f t="shared" si="9"/>
        <v>6.9%</v>
      </c>
      <c r="E200" s="1"/>
      <c r="F200" s="1"/>
      <c r="G200" s="1"/>
      <c r="H200" s="4" t="s">
        <v>231</v>
      </c>
      <c r="I200" s="65" t="str">
        <f t="shared" si="10"/>
        <v>4.7%</v>
      </c>
      <c r="J200" s="65" t="str">
        <f t="shared" si="11"/>
        <v>6.4%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3"/>
      <c r="Y200" s="3"/>
      <c r="Z200" s="3"/>
    </row>
    <row r="201">
      <c r="A201" s="1"/>
      <c r="B201" s="4" t="s">
        <v>93</v>
      </c>
      <c r="C201" s="65" t="str">
        <f t="shared" si="8"/>
        <v>100.0%</v>
      </c>
      <c r="D201" s="65" t="str">
        <f t="shared" si="9"/>
        <v>100.0%</v>
      </c>
      <c r="E201" s="1"/>
      <c r="F201" s="1"/>
      <c r="G201" s="1"/>
      <c r="H201" s="4" t="s">
        <v>93</v>
      </c>
      <c r="I201" s="65" t="str">
        <f t="shared" si="10"/>
        <v>100.0%</v>
      </c>
      <c r="J201" s="65" t="str">
        <f t="shared" si="11"/>
        <v>100.0%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3"/>
      <c r="Y201" s="3"/>
      <c r="Z201" s="3"/>
    </row>
    <row r="202">
      <c r="A202" s="1"/>
      <c r="B202" s="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3"/>
      <c r="Y202" s="3"/>
      <c r="Z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3"/>
      <c r="Y203" s="3"/>
      <c r="Z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3"/>
      <c r="Y204" s="3"/>
      <c r="Z204" s="3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63"/>
    <col customWidth="1" min="2" max="2" width="9.25"/>
    <col customWidth="1" min="3" max="4" width="5.63"/>
    <col customWidth="1" min="5" max="5" width="10.63"/>
    <col customWidth="1" min="6" max="6" width="5.63"/>
    <col customWidth="1" min="7" max="7" width="7.63"/>
    <col customWidth="1" min="8" max="8" width="5.63"/>
    <col customWidth="1" min="9" max="9" width="10.25"/>
    <col customWidth="1" min="10" max="10" width="5.63"/>
    <col customWidth="1" min="11" max="26" width="13.25"/>
  </cols>
  <sheetData>
    <row r="1">
      <c r="A1" s="2"/>
      <c r="B1" s="2"/>
      <c r="C1" s="2"/>
      <c r="D1" s="2"/>
      <c r="E1" s="5" t="s">
        <v>0</v>
      </c>
      <c r="F1" s="2"/>
      <c r="G1" s="5" t="s">
        <v>2</v>
      </c>
      <c r="H1" s="2"/>
      <c r="I1" s="5" t="s">
        <v>3</v>
      </c>
      <c r="J1" s="2"/>
      <c r="K1" s="5" t="s">
        <v>4</v>
      </c>
      <c r="L1" s="2"/>
      <c r="M1" s="5" t="s">
        <v>5</v>
      </c>
      <c r="N1" s="2"/>
      <c r="O1" s="5" t="s">
        <v>6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5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8" t="s">
        <v>9</v>
      </c>
      <c r="C3" s="2"/>
      <c r="D3" s="2"/>
      <c r="E3" s="5" t="s">
        <v>11</v>
      </c>
      <c r="F3" s="5" t="s">
        <v>12</v>
      </c>
      <c r="G3" s="5" t="s">
        <v>13</v>
      </c>
      <c r="H3" s="5" t="s">
        <v>12</v>
      </c>
      <c r="I3" s="5" t="s">
        <v>14</v>
      </c>
      <c r="J3" s="5" t="s">
        <v>12</v>
      </c>
      <c r="K3" s="5" t="s">
        <v>15</v>
      </c>
      <c r="L3" s="5" t="s">
        <v>12</v>
      </c>
      <c r="M3" s="5" t="s">
        <v>14</v>
      </c>
      <c r="N3" s="5" t="s">
        <v>12</v>
      </c>
      <c r="O3" s="5" t="s">
        <v>16</v>
      </c>
      <c r="P3" s="5" t="s">
        <v>12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1">
        <v>2003.0</v>
      </c>
      <c r="B4" s="2"/>
      <c r="C4" s="2"/>
      <c r="D4" s="2"/>
      <c r="E4" s="12">
        <v>175216.0</v>
      </c>
      <c r="F4" s="12">
        <v>27.0</v>
      </c>
      <c r="G4" s="12">
        <v>0.43304125905416524</v>
      </c>
      <c r="H4" s="12">
        <v>13.0</v>
      </c>
      <c r="I4" s="12">
        <v>72.65431834737014</v>
      </c>
      <c r="J4" s="12">
        <v>15.0</v>
      </c>
      <c r="K4" s="12">
        <v>45.110719687989636</v>
      </c>
      <c r="L4" s="12">
        <v>96.0</v>
      </c>
      <c r="M4" s="12">
        <v>8.507172845301799</v>
      </c>
      <c r="N4" s="12">
        <v>32.0</v>
      </c>
      <c r="O4" s="12">
        <v>552.5710886431563</v>
      </c>
      <c r="P4" s="12">
        <v>8.0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1">
        <v>2007.0</v>
      </c>
      <c r="B5" s="2"/>
      <c r="C5" s="2"/>
      <c r="D5" s="2"/>
      <c r="E5" s="12">
        <v>200662.0</v>
      </c>
      <c r="F5" s="12">
        <v>21.0</v>
      </c>
      <c r="G5" s="12">
        <v>0.3749566658924639</v>
      </c>
      <c r="H5" s="12">
        <v>40.0</v>
      </c>
      <c r="I5" s="12">
        <v>75.76</v>
      </c>
      <c r="J5" s="12">
        <v>10.0</v>
      </c>
      <c r="K5" s="12">
        <v>46.69454164301708</v>
      </c>
      <c r="L5" s="12">
        <v>97.0</v>
      </c>
      <c r="M5" s="12">
        <v>9.437704167488075</v>
      </c>
      <c r="N5" s="12">
        <v>24.0</v>
      </c>
      <c r="O5" s="12">
        <v>341.4922479122334</v>
      </c>
      <c r="P5" s="12">
        <v>38.0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1">
        <v>2010.0</v>
      </c>
      <c r="B6" s="2"/>
      <c r="C6" s="2"/>
      <c r="D6" s="2"/>
      <c r="E6" s="12">
        <v>216344.0</v>
      </c>
      <c r="F6" s="12">
        <v>22.0</v>
      </c>
      <c r="G6" s="12">
        <v>0.49845884250836403</v>
      </c>
      <c r="H6" s="12">
        <v>22.0</v>
      </c>
      <c r="I6" s="12">
        <v>78.17962430713294</v>
      </c>
      <c r="J6" s="12">
        <v>10.0</v>
      </c>
      <c r="K6" s="12">
        <v>47.0570517016375</v>
      </c>
      <c r="L6" s="12">
        <v>95.0</v>
      </c>
      <c r="M6" s="12">
        <v>9.6692875135015</v>
      </c>
      <c r="N6" s="12">
        <v>23.0</v>
      </c>
      <c r="O6" s="12">
        <v>709.4890942069733</v>
      </c>
      <c r="P6" s="12">
        <v>14.0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1">
        <v>2011.0</v>
      </c>
      <c r="B7" s="2"/>
      <c r="C7" s="2"/>
      <c r="D7" s="2"/>
      <c r="E7" s="12">
        <v>219564.0</v>
      </c>
      <c r="F7" s="12">
        <v>22.0</v>
      </c>
      <c r="G7" s="12">
        <v>0.4931048948281832</v>
      </c>
      <c r="H7" s="12">
        <v>29.0</v>
      </c>
      <c r="I7" s="12">
        <v>78.86537179303782</v>
      </c>
      <c r="J7" s="12">
        <v>12.0</v>
      </c>
      <c r="K7" s="12">
        <v>46.91433523099343</v>
      </c>
      <c r="L7" s="12">
        <v>96.0</v>
      </c>
      <c r="M7" s="12">
        <v>9.594775968153694</v>
      </c>
      <c r="N7" s="12">
        <v>24.0</v>
      </c>
      <c r="O7" s="12">
        <v>683.7330487681846</v>
      </c>
      <c r="P7" s="12">
        <v>19.0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1">
        <v>2012.0</v>
      </c>
      <c r="B8" s="2"/>
      <c r="C8" s="2"/>
      <c r="D8" s="2"/>
      <c r="E8" s="12">
        <v>222877.0</v>
      </c>
      <c r="F8" s="12">
        <v>22.0</v>
      </c>
      <c r="G8" s="12">
        <v>0.5250281537041027</v>
      </c>
      <c r="H8" s="12">
        <v>22.0</v>
      </c>
      <c r="I8" s="12">
        <v>79.73597271712588</v>
      </c>
      <c r="J8" s="12">
        <v>10.0</v>
      </c>
      <c r="K8" s="12">
        <v>46.66236423605259</v>
      </c>
      <c r="L8" s="12">
        <v>97.0</v>
      </c>
      <c r="M8" s="12">
        <v>9.739902032601966</v>
      </c>
      <c r="N8" s="12">
        <v>23.0</v>
      </c>
      <c r="O8" s="12">
        <v>800.5901568643733</v>
      </c>
      <c r="P8" s="12">
        <v>15.0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5" t="s">
        <v>0</v>
      </c>
      <c r="F11" s="2"/>
      <c r="G11" s="5" t="s">
        <v>2</v>
      </c>
      <c r="H11" s="2"/>
      <c r="I11" s="5" t="s">
        <v>3</v>
      </c>
      <c r="J11" s="2"/>
      <c r="K11" s="5" t="s">
        <v>4</v>
      </c>
      <c r="L11" s="2"/>
      <c r="M11" s="5" t="s">
        <v>5</v>
      </c>
      <c r="N11" s="2"/>
      <c r="O11" s="5" t="s">
        <v>6</v>
      </c>
      <c r="P11" s="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5" t="s">
        <v>27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8" t="s">
        <v>28</v>
      </c>
      <c r="C13" s="2"/>
      <c r="D13" s="2"/>
      <c r="E13" s="5" t="s">
        <v>11</v>
      </c>
      <c r="F13" s="5" t="s">
        <v>30</v>
      </c>
      <c r="G13" s="5" t="s">
        <v>13</v>
      </c>
      <c r="H13" s="5" t="s">
        <v>12</v>
      </c>
      <c r="I13" s="5" t="s">
        <v>14</v>
      </c>
      <c r="J13" s="5" t="s">
        <v>12</v>
      </c>
      <c r="K13" s="5" t="s">
        <v>15</v>
      </c>
      <c r="L13" s="5" t="s">
        <v>12</v>
      </c>
      <c r="M13" s="5" t="s">
        <v>14</v>
      </c>
      <c r="N13" s="5" t="s">
        <v>12</v>
      </c>
      <c r="O13" s="5" t="s">
        <v>16</v>
      </c>
      <c r="P13" s="5" t="s">
        <v>12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>
        <v>2003.0</v>
      </c>
      <c r="B14" s="2"/>
      <c r="C14" s="2"/>
      <c r="D14" s="2"/>
      <c r="E14" s="12">
        <v>6118.0</v>
      </c>
      <c r="F14" s="12">
        <v>763.0</v>
      </c>
      <c r="G14" s="12">
        <v>0.3963636373079242</v>
      </c>
      <c r="H14" s="12">
        <v>247.0</v>
      </c>
      <c r="I14" s="12">
        <v>73.17262175</v>
      </c>
      <c r="J14" s="12">
        <v>95.0</v>
      </c>
      <c r="K14" s="12">
        <v>27.159234299896863</v>
      </c>
      <c r="L14" s="12">
        <v>1359.0</v>
      </c>
      <c r="M14" s="12">
        <v>9.26741630541872</v>
      </c>
      <c r="N14" s="12">
        <v>180.0</v>
      </c>
      <c r="O14" s="12">
        <v>540.88235992641</v>
      </c>
      <c r="P14" s="12">
        <v>106.0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>
        <v>2007.0</v>
      </c>
      <c r="B15" s="2"/>
      <c r="C15" s="2"/>
      <c r="D15" s="2"/>
      <c r="E15" s="12">
        <v>6893.0</v>
      </c>
      <c r="F15" s="12">
        <v>662.0</v>
      </c>
      <c r="G15" s="12">
        <v>0.3441223677244891</v>
      </c>
      <c r="H15" s="12">
        <v>375.0</v>
      </c>
      <c r="I15" s="12">
        <v>75.76</v>
      </c>
      <c r="J15" s="12">
        <v>86.0</v>
      </c>
      <c r="K15" s="12">
        <v>27.1764687734227</v>
      </c>
      <c r="L15" s="12">
        <v>1368.0</v>
      </c>
      <c r="M15" s="12">
        <v>9.6167297632469</v>
      </c>
      <c r="N15" s="12">
        <v>174.0</v>
      </c>
      <c r="O15" s="12">
        <v>341.98727821950826</v>
      </c>
      <c r="P15" s="12">
        <v>221.0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1">
        <v>2010.0</v>
      </c>
      <c r="B16" s="2"/>
      <c r="C16" s="2"/>
      <c r="D16" s="2"/>
      <c r="E16" s="12">
        <v>7449.0</v>
      </c>
      <c r="F16" s="12">
        <v>648.0</v>
      </c>
      <c r="G16" s="12">
        <v>0.44517454513511723</v>
      </c>
      <c r="H16" s="12">
        <v>343.0</v>
      </c>
      <c r="I16" s="12">
        <v>77.66515001631083</v>
      </c>
      <c r="J16" s="12">
        <v>153.0</v>
      </c>
      <c r="K16" s="12">
        <v>27.201802370773358</v>
      </c>
      <c r="L16" s="12">
        <v>1366.0</v>
      </c>
      <c r="M16" s="12">
        <v>9.364835438354932</v>
      </c>
      <c r="N16" s="12">
        <v>240.0</v>
      </c>
      <c r="O16" s="12">
        <v>685.85074818874</v>
      </c>
      <c r="P16" s="12">
        <v>152.0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>
        <v>2011.0</v>
      </c>
      <c r="B17" s="2"/>
      <c r="C17" s="2"/>
      <c r="D17" s="2"/>
      <c r="E17" s="12">
        <v>7566.0</v>
      </c>
      <c r="F17" s="12">
        <v>644.0</v>
      </c>
      <c r="G17" s="12">
        <v>0.4401247823803142</v>
      </c>
      <c r="H17" s="12">
        <v>366.0</v>
      </c>
      <c r="I17" s="12">
        <v>78.22569907882817</v>
      </c>
      <c r="J17" s="12">
        <v>189.0</v>
      </c>
      <c r="K17" s="12">
        <v>27.19182879482249</v>
      </c>
      <c r="L17" s="12">
        <v>1367.0</v>
      </c>
      <c r="M17" s="12">
        <v>9.270422630123207</v>
      </c>
      <c r="N17" s="12">
        <v>248.0</v>
      </c>
      <c r="O17" s="12">
        <v>661.363795736589</v>
      </c>
      <c r="P17" s="12">
        <v>205.0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>
        <v>2012.0</v>
      </c>
      <c r="B18" s="2"/>
      <c r="C18" s="2"/>
      <c r="D18" s="2"/>
      <c r="E18" s="12">
        <v>7686.0</v>
      </c>
      <c r="F18" s="12">
        <v>637.0</v>
      </c>
      <c r="G18" s="12">
        <v>0.4677886463177394</v>
      </c>
      <c r="H18" s="12">
        <v>340.0</v>
      </c>
      <c r="I18" s="12">
        <v>78.96217738897082</v>
      </c>
      <c r="J18" s="12">
        <v>187.0</v>
      </c>
      <c r="K18" s="12">
        <v>27.17422009244836</v>
      </c>
      <c r="L18" s="12">
        <v>1368.0</v>
      </c>
      <c r="M18" s="12">
        <v>9.407793959403277</v>
      </c>
      <c r="N18" s="12">
        <v>244.0</v>
      </c>
      <c r="O18" s="12">
        <v>770.299035204875</v>
      </c>
      <c r="P18" s="12">
        <v>167.0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1"/>
      <c r="D21" s="1"/>
      <c r="E21" s="1"/>
      <c r="F21" s="1"/>
      <c r="G21" s="1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1"/>
      <c r="D22" s="1"/>
      <c r="E22" s="1"/>
      <c r="F22" s="1"/>
      <c r="G22" s="1"/>
      <c r="H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1"/>
      <c r="F23" s="1"/>
      <c r="G23" s="1"/>
      <c r="H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63"/>
    <col customWidth="1" min="2" max="2" width="14.38"/>
    <col customWidth="1" min="3" max="3" width="8.0"/>
    <col customWidth="1" min="4" max="4" width="7.25"/>
    <col customWidth="1" min="5" max="5" width="8.75"/>
    <col customWidth="1" min="6" max="6" width="9.63"/>
    <col customWidth="1" min="7" max="7" width="8.75"/>
    <col customWidth="1" min="8" max="8" width="5.25"/>
    <col customWidth="1" min="9" max="9" width="5.63"/>
    <col customWidth="1" hidden="1" min="10" max="10" width="8.63"/>
    <col customWidth="1" hidden="1" min="11" max="11" width="0.38"/>
    <col customWidth="1" min="12" max="12" width="16.38"/>
    <col customWidth="1" min="13" max="13" width="13.25"/>
    <col customWidth="1" min="14" max="14" width="15.25"/>
    <col customWidth="1" min="15" max="15" width="7.25"/>
    <col customWidth="1" min="16" max="16" width="8.0"/>
    <col customWidth="1" min="17" max="17" width="15.5"/>
    <col customWidth="1" min="18" max="19" width="8.88"/>
    <col customWidth="1" min="20" max="20" width="4.5"/>
    <col customWidth="1" min="21" max="21" width="13.63"/>
    <col customWidth="1" min="22" max="23" width="8.88"/>
    <col customWidth="1" min="24" max="27" width="10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3"/>
    </row>
    <row r="2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"/>
      <c r="Z2" s="3"/>
      <c r="AA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8</v>
      </c>
      <c r="M3" s="9">
        <v>54761.0</v>
      </c>
      <c r="N3" s="15" t="str">
        <f t="shared" ref="N3:N19" si="1">M3/$M$19</f>
        <v>23.84%</v>
      </c>
      <c r="O3" s="1"/>
      <c r="P3" s="1"/>
      <c r="Q3" s="1"/>
      <c r="R3" s="1"/>
      <c r="S3" s="1"/>
      <c r="T3" s="1"/>
      <c r="U3" s="1"/>
      <c r="V3" s="1"/>
      <c r="W3" s="1"/>
      <c r="X3" s="1"/>
      <c r="Y3" s="3"/>
      <c r="Z3" s="3"/>
      <c r="AA3" s="3"/>
    </row>
    <row r="4">
      <c r="A4" s="1"/>
      <c r="B4" s="16" t="s">
        <v>19</v>
      </c>
      <c r="C4" s="17">
        <v>2000.0</v>
      </c>
      <c r="D4" s="17">
        <v>2005.0</v>
      </c>
      <c r="E4" s="17">
        <v>2010.0</v>
      </c>
      <c r="F4" s="17">
        <v>2014.0</v>
      </c>
      <c r="G4" s="18" t="s">
        <v>22</v>
      </c>
      <c r="H4" s="1"/>
      <c r="I4" s="1"/>
      <c r="J4" s="1"/>
      <c r="K4" s="1"/>
      <c r="L4" s="19" t="s">
        <v>24</v>
      </c>
      <c r="M4" s="9">
        <v>8958.0</v>
      </c>
      <c r="N4" s="15" t="str">
        <f t="shared" si="1"/>
        <v>3.90%</v>
      </c>
      <c r="O4" s="1"/>
      <c r="P4" s="1"/>
      <c r="Q4" s="1"/>
      <c r="R4" s="1"/>
      <c r="S4" s="1"/>
      <c r="T4" s="1"/>
      <c r="U4" s="1"/>
      <c r="V4" s="1"/>
      <c r="W4" s="1"/>
      <c r="X4" s="1"/>
      <c r="Y4" s="3"/>
      <c r="Z4" s="3"/>
      <c r="AA4" s="3"/>
    </row>
    <row r="5">
      <c r="A5" s="1"/>
      <c r="B5" s="20" t="s">
        <v>31</v>
      </c>
      <c r="C5" s="21">
        <v>184998.0</v>
      </c>
      <c r="D5" s="21">
        <v>201500.0</v>
      </c>
      <c r="E5" s="21">
        <v>216344.0</v>
      </c>
      <c r="F5" s="21">
        <v>229693.0</v>
      </c>
      <c r="G5" s="22" t="str">
        <f t="shared" ref="G5:G7" si="2">((F5/C5)^(1/14))-1</f>
        <v>1.56%</v>
      </c>
      <c r="H5" s="1"/>
      <c r="I5" s="23" t="str">
        <f>F5/F6</f>
        <v>2.37%</v>
      </c>
      <c r="J5" s="1"/>
      <c r="K5" s="1"/>
      <c r="L5" s="19" t="s">
        <v>40</v>
      </c>
      <c r="M5" s="9">
        <v>2372.0</v>
      </c>
      <c r="N5" s="15" t="str">
        <f t="shared" si="1"/>
        <v>1.03%</v>
      </c>
      <c r="O5" s="1"/>
      <c r="P5" s="1"/>
      <c r="Q5" s="1"/>
      <c r="R5" s="1"/>
      <c r="S5" s="1"/>
      <c r="T5" s="1"/>
      <c r="U5" s="1"/>
      <c r="V5" s="1"/>
      <c r="W5" s="1"/>
      <c r="X5" s="1"/>
      <c r="Y5" s="3"/>
      <c r="Z5" s="3"/>
      <c r="AA5" s="3"/>
    </row>
    <row r="6">
      <c r="A6" s="1"/>
      <c r="B6" s="20" t="s">
        <v>44</v>
      </c>
      <c r="C6" s="21">
        <v>7767873.0</v>
      </c>
      <c r="D6" s="21">
        <v>8474342.0</v>
      </c>
      <c r="E6" s="21">
        <v>9113684.0</v>
      </c>
      <c r="F6" s="21">
        <v>9685490.0</v>
      </c>
      <c r="G6" s="22" t="str">
        <f t="shared" si="2"/>
        <v>1.59%</v>
      </c>
      <c r="H6" s="1"/>
      <c r="I6" s="1"/>
      <c r="J6" s="1"/>
      <c r="K6" s="1"/>
      <c r="L6" s="19" t="s">
        <v>28</v>
      </c>
      <c r="M6" s="9">
        <v>7930.0</v>
      </c>
      <c r="N6" s="15" t="str">
        <f t="shared" si="1"/>
        <v>3.45%</v>
      </c>
      <c r="O6" s="1"/>
      <c r="P6" s="1"/>
      <c r="Q6" s="1"/>
      <c r="R6" s="1"/>
      <c r="S6" s="1"/>
      <c r="T6" s="1"/>
      <c r="U6" s="1"/>
      <c r="V6" s="1"/>
      <c r="W6" s="1"/>
      <c r="X6" s="1"/>
      <c r="Y6" s="3"/>
      <c r="Z6" s="3"/>
      <c r="AA6" s="3"/>
    </row>
    <row r="7">
      <c r="A7" s="1"/>
      <c r="B7" s="20" t="s">
        <v>47</v>
      </c>
      <c r="C7" s="21">
        <v>2.5983588E7</v>
      </c>
      <c r="D7" s="21">
        <v>2.781054E7</v>
      </c>
      <c r="E7" s="21">
        <v>2.9461933E7</v>
      </c>
      <c r="F7" s="21">
        <v>3.0817696E7</v>
      </c>
      <c r="G7" s="22" t="str">
        <f t="shared" si="2"/>
        <v>1.23%</v>
      </c>
      <c r="H7" s="1"/>
      <c r="I7" s="1"/>
      <c r="J7" s="1"/>
      <c r="K7" s="1"/>
      <c r="L7" s="19" t="s">
        <v>49</v>
      </c>
      <c r="M7" s="9">
        <v>15707.0</v>
      </c>
      <c r="N7" s="15" t="str">
        <f t="shared" si="1"/>
        <v>6.84%</v>
      </c>
      <c r="O7" s="1"/>
      <c r="P7" s="1"/>
      <c r="Q7" s="1"/>
      <c r="R7" s="1"/>
      <c r="S7" s="1"/>
      <c r="T7" s="1"/>
      <c r="U7" s="1"/>
      <c r="V7" s="1"/>
      <c r="W7" s="1"/>
      <c r="X7" s="1"/>
      <c r="Y7" s="3"/>
      <c r="Z7" s="3"/>
      <c r="AA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9" t="s">
        <v>51</v>
      </c>
      <c r="M8" s="9">
        <v>1078.0</v>
      </c>
      <c r="N8" s="15" t="str">
        <f t="shared" si="1"/>
        <v>0.47%</v>
      </c>
      <c r="O8" s="1"/>
      <c r="P8" s="1"/>
      <c r="Q8" s="1"/>
      <c r="R8" s="1"/>
      <c r="S8" s="1"/>
      <c r="T8" s="1"/>
      <c r="U8" s="1"/>
      <c r="V8" s="1"/>
      <c r="W8" s="1"/>
      <c r="X8" s="1"/>
      <c r="Y8" s="3"/>
      <c r="Z8" s="3"/>
      <c r="AA8" s="3"/>
    </row>
    <row r="9">
      <c r="A9" s="1"/>
      <c r="B9" s="6" t="s">
        <v>53</v>
      </c>
      <c r="C9" s="1"/>
      <c r="D9" s="1"/>
      <c r="E9" s="1"/>
      <c r="F9" s="1"/>
      <c r="G9" s="1"/>
      <c r="H9" s="1"/>
      <c r="I9" s="1"/>
      <c r="J9" s="1"/>
      <c r="K9" s="1"/>
      <c r="L9" s="19" t="s">
        <v>55</v>
      </c>
      <c r="M9" s="9">
        <v>39375.0</v>
      </c>
      <c r="N9" s="15" t="str">
        <f t="shared" si="1"/>
        <v>17.14%</v>
      </c>
      <c r="O9" s="1"/>
      <c r="P9" s="1"/>
      <c r="Q9" s="1"/>
      <c r="R9" s="1"/>
      <c r="S9" s="1"/>
      <c r="T9" s="1"/>
      <c r="U9" s="1"/>
      <c r="V9" s="1"/>
      <c r="W9" s="1"/>
      <c r="X9" s="1"/>
      <c r="Y9" s="3"/>
      <c r="Z9" s="3"/>
      <c r="AA9" s="3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9" t="s">
        <v>56</v>
      </c>
      <c r="M10" s="9">
        <v>4805.0</v>
      </c>
      <c r="N10" s="15" t="str">
        <f t="shared" si="1"/>
        <v>2.09%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3"/>
      <c r="Z10" s="3"/>
      <c r="AA10" s="3"/>
    </row>
    <row r="11">
      <c r="A11" s="1"/>
      <c r="B11" s="25" t="s">
        <v>57</v>
      </c>
      <c r="C11" s="27" t="s">
        <v>58</v>
      </c>
      <c r="D11" s="27" t="s">
        <v>59</v>
      </c>
      <c r="E11" s="27" t="s">
        <v>61</v>
      </c>
      <c r="F11" s="27" t="s">
        <v>62</v>
      </c>
      <c r="G11" s="27" t="s">
        <v>63</v>
      </c>
      <c r="H11" s="1"/>
      <c r="I11" s="1"/>
      <c r="J11" s="1"/>
      <c r="K11" s="1"/>
      <c r="L11" s="19" t="s">
        <v>65</v>
      </c>
      <c r="M11" s="9">
        <v>33623.0</v>
      </c>
      <c r="N11" s="15" t="str">
        <f t="shared" si="1"/>
        <v>14.64%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3"/>
      <c r="Z11" s="3"/>
      <c r="AA11" s="3"/>
    </row>
    <row r="12">
      <c r="A12" s="1"/>
      <c r="B12" s="28"/>
      <c r="C12" s="29"/>
      <c r="D12" s="29"/>
      <c r="E12" s="29"/>
      <c r="F12" s="29"/>
      <c r="G12" s="29"/>
      <c r="H12" s="1"/>
      <c r="I12" s="1"/>
      <c r="J12" s="1"/>
      <c r="K12" s="1"/>
      <c r="L12" s="19" t="s">
        <v>66</v>
      </c>
      <c r="M12" s="9">
        <v>22659.0</v>
      </c>
      <c r="N12" s="15" t="str">
        <f t="shared" si="1"/>
        <v>9.86%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3"/>
      <c r="Z12" s="3"/>
      <c r="AA12" s="3"/>
    </row>
    <row r="13">
      <c r="A13" s="1"/>
      <c r="B13" s="20" t="s">
        <v>8</v>
      </c>
      <c r="C13" s="21">
        <v>41179.0</v>
      </c>
      <c r="D13" s="21">
        <v>54761.0</v>
      </c>
      <c r="E13" s="30">
        <v>513.2</v>
      </c>
      <c r="F13" s="32" t="str">
        <f t="shared" ref="F13:F29" si="3">D13/E13</f>
        <v>106.70</v>
      </c>
      <c r="G13" s="22" t="str">
        <f t="shared" ref="G13:G29" si="4">((D13/C13)^(1/14))-1</f>
        <v>2.06%</v>
      </c>
      <c r="H13" s="1"/>
      <c r="I13" s="1"/>
      <c r="J13" s="1"/>
      <c r="K13" s="1"/>
      <c r="L13" s="33" t="s">
        <v>68</v>
      </c>
      <c r="M13" s="34">
        <v>1786.0</v>
      </c>
      <c r="N13" s="35" t="str">
        <f t="shared" si="1"/>
        <v>0.78%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  <c r="Z13" s="3"/>
      <c r="AA13" s="3"/>
    </row>
    <row r="14">
      <c r="A14" s="1"/>
      <c r="B14" s="20" t="s">
        <v>24</v>
      </c>
      <c r="C14" s="21">
        <v>5056.0</v>
      </c>
      <c r="D14" s="21">
        <v>8958.0</v>
      </c>
      <c r="E14" s="30">
        <v>279.4</v>
      </c>
      <c r="F14" s="36" t="str">
        <f t="shared" si="3"/>
        <v>32.06</v>
      </c>
      <c r="G14" s="22" t="str">
        <f t="shared" si="4"/>
        <v>4.17%</v>
      </c>
      <c r="H14" s="1"/>
      <c r="I14" s="1"/>
      <c r="J14" s="1"/>
      <c r="K14" s="1"/>
      <c r="L14" s="19" t="s">
        <v>72</v>
      </c>
      <c r="M14" s="9">
        <v>15063.0</v>
      </c>
      <c r="N14" s="15" t="str">
        <f t="shared" si="1"/>
        <v>6.56%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  <c r="Z14" s="3"/>
      <c r="AA14" s="3"/>
    </row>
    <row r="15">
      <c r="A15" s="1"/>
      <c r="B15" s="20" t="s">
        <v>40</v>
      </c>
      <c r="C15" s="21">
        <v>2281.0</v>
      </c>
      <c r="D15" s="21">
        <v>2372.0</v>
      </c>
      <c r="E15" s="30">
        <v>530.9</v>
      </c>
      <c r="F15" s="36" t="str">
        <f t="shared" si="3"/>
        <v>4.47</v>
      </c>
      <c r="G15" s="22" t="str">
        <f t="shared" si="4"/>
        <v>0.28%</v>
      </c>
      <c r="H15" s="1"/>
      <c r="I15" s="1"/>
      <c r="J15" s="1"/>
      <c r="K15" s="1"/>
      <c r="L15" s="19" t="s">
        <v>73</v>
      </c>
      <c r="M15" s="9">
        <v>4116.0</v>
      </c>
      <c r="N15" s="15" t="str">
        <f t="shared" si="1"/>
        <v>1.79%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3"/>
      <c r="Z15" s="3"/>
      <c r="AA15" s="3"/>
    </row>
    <row r="16">
      <c r="A16" s="1"/>
      <c r="B16" s="20" t="s">
        <v>28</v>
      </c>
      <c r="C16" s="21">
        <v>6297.0</v>
      </c>
      <c r="D16" s="21">
        <v>7930.0</v>
      </c>
      <c r="E16" s="30">
        <v>105.2</v>
      </c>
      <c r="F16" s="36" t="str">
        <f t="shared" si="3"/>
        <v>75.38</v>
      </c>
      <c r="G16" s="22" t="str">
        <f t="shared" si="4"/>
        <v>1.66%</v>
      </c>
      <c r="H16" s="1"/>
      <c r="I16" s="1"/>
      <c r="J16" s="1"/>
      <c r="K16" s="1"/>
      <c r="L16" s="38" t="s">
        <v>74</v>
      </c>
      <c r="M16" s="21">
        <v>12894.0</v>
      </c>
      <c r="N16" s="39" t="str">
        <f t="shared" si="1"/>
        <v>5.61%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3"/>
      <c r="Z16" s="3"/>
      <c r="AA16" s="3"/>
    </row>
    <row r="17">
      <c r="A17" s="1"/>
      <c r="B17" s="20" t="s">
        <v>49</v>
      </c>
      <c r="C17" s="21">
        <v>14281.0</v>
      </c>
      <c r="D17" s="21">
        <v>15707.0</v>
      </c>
      <c r="E17" s="30">
        <v>475.5</v>
      </c>
      <c r="F17" s="36" t="str">
        <f t="shared" si="3"/>
        <v>33.03</v>
      </c>
      <c r="G17" s="22" t="str">
        <f t="shared" si="4"/>
        <v>0.68%</v>
      </c>
      <c r="H17" s="1"/>
      <c r="I17" s="1"/>
      <c r="J17" s="1"/>
      <c r="K17" s="1"/>
      <c r="L17" s="38" t="s">
        <v>75</v>
      </c>
      <c r="M17" s="21">
        <v>2773.0</v>
      </c>
      <c r="N17" s="39" t="str">
        <f t="shared" si="1"/>
        <v>1.21%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3"/>
      <c r="Z17" s="3"/>
      <c r="AA17" s="3"/>
    </row>
    <row r="18">
      <c r="A18" s="1"/>
      <c r="B18" s="20" t="s">
        <v>51</v>
      </c>
      <c r="C18" s="21">
        <v>1091.0</v>
      </c>
      <c r="D18" s="21">
        <v>1078.0</v>
      </c>
      <c r="E18" s="41">
        <v>591.0</v>
      </c>
      <c r="F18" s="36" t="str">
        <f t="shared" si="3"/>
        <v>1.82</v>
      </c>
      <c r="G18" s="22" t="str">
        <f t="shared" si="4"/>
        <v>-0.09%</v>
      </c>
      <c r="H18" s="1"/>
      <c r="I18" s="1"/>
      <c r="J18" s="1"/>
      <c r="K18" s="1"/>
      <c r="L18" s="33" t="s">
        <v>76</v>
      </c>
      <c r="M18" s="34">
        <v>1793.0</v>
      </c>
      <c r="N18" s="35" t="str">
        <f t="shared" si="1"/>
        <v>0.78%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3"/>
      <c r="Z18" s="3"/>
      <c r="AA18" s="3"/>
    </row>
    <row r="19">
      <c r="A19" s="1"/>
      <c r="B19" s="20" t="s">
        <v>55</v>
      </c>
      <c r="C19" s="21">
        <v>35426.0</v>
      </c>
      <c r="D19" s="21">
        <v>39375.0</v>
      </c>
      <c r="E19" s="30">
        <v>53.2</v>
      </c>
      <c r="F19" s="32" t="str">
        <f t="shared" si="3"/>
        <v>740.13</v>
      </c>
      <c r="G19" s="22" t="str">
        <f t="shared" si="4"/>
        <v>0.76%</v>
      </c>
      <c r="H19" s="1"/>
      <c r="I19" s="1"/>
      <c r="J19" s="1"/>
      <c r="K19" s="1"/>
      <c r="L19" s="38" t="s">
        <v>77</v>
      </c>
      <c r="M19" s="21" t="str">
        <f>sum(M3:M18)</f>
        <v>229,693</v>
      </c>
      <c r="N19" s="39" t="str">
        <f t="shared" si="1"/>
        <v>100.00%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3"/>
      <c r="Z19" s="3"/>
      <c r="AA19" s="3"/>
    </row>
    <row r="20">
      <c r="A20" s="1"/>
      <c r="B20" s="20" t="s">
        <v>56</v>
      </c>
      <c r="C20" s="21">
        <v>4672.0</v>
      </c>
      <c r="D20" s="21">
        <v>4805.0</v>
      </c>
      <c r="E20" s="30">
        <v>500.3</v>
      </c>
      <c r="F20" s="36" t="str">
        <f t="shared" si="3"/>
        <v>9.60</v>
      </c>
      <c r="G20" s="22" t="str">
        <f t="shared" si="4"/>
        <v>0.20%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3"/>
      <c r="Z20" s="3"/>
      <c r="AA20" s="3"/>
    </row>
    <row r="21">
      <c r="A21" s="1"/>
      <c r="B21" s="20" t="s">
        <v>65</v>
      </c>
      <c r="C21" s="21">
        <v>24179.0</v>
      </c>
      <c r="D21" s="21">
        <v>33623.0</v>
      </c>
      <c r="E21" s="30">
        <v>129.3</v>
      </c>
      <c r="F21" s="32" t="str">
        <f t="shared" si="3"/>
        <v>260.04</v>
      </c>
      <c r="G21" s="22" t="str">
        <f t="shared" si="4"/>
        <v>2.38%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5" t="s">
        <v>78</v>
      </c>
      <c r="V21" s="1"/>
      <c r="W21" s="1"/>
      <c r="X21" s="1"/>
      <c r="Y21" s="3"/>
      <c r="Z21" s="3"/>
      <c r="AA21" s="3"/>
    </row>
    <row r="22">
      <c r="A22" s="1"/>
      <c r="B22" s="20" t="s">
        <v>66</v>
      </c>
      <c r="C22" s="21">
        <v>16736.0</v>
      </c>
      <c r="D22" s="21">
        <v>22659.0</v>
      </c>
      <c r="E22" s="30">
        <v>329.3</v>
      </c>
      <c r="F22" s="36" t="str">
        <f t="shared" si="3"/>
        <v>68.81</v>
      </c>
      <c r="G22" s="22" t="str">
        <f t="shared" si="4"/>
        <v>2.19%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3"/>
      <c r="Z22" s="3"/>
      <c r="AA22" s="3"/>
    </row>
    <row r="23">
      <c r="A23" s="1"/>
      <c r="B23" s="20" t="s">
        <v>68</v>
      </c>
      <c r="C23" s="21">
        <v>1687.0</v>
      </c>
      <c r="D23" s="21">
        <v>1786.0</v>
      </c>
      <c r="E23" s="30">
        <v>258.7</v>
      </c>
      <c r="F23" s="36" t="str">
        <f t="shared" si="3"/>
        <v>6.90</v>
      </c>
      <c r="G23" s="22" t="str">
        <f t="shared" si="4"/>
        <v>0.41%</v>
      </c>
      <c r="H23" s="1"/>
      <c r="I23" s="1"/>
      <c r="J23" s="1"/>
      <c r="K23" s="1"/>
      <c r="L23" s="46"/>
      <c r="M23" s="1"/>
      <c r="N23" s="46"/>
      <c r="O23" s="47" t="s">
        <v>58</v>
      </c>
      <c r="P23" s="49" t="s">
        <v>59</v>
      </c>
      <c r="Q23" s="47" t="s">
        <v>79</v>
      </c>
      <c r="R23" s="1"/>
      <c r="S23" s="1"/>
      <c r="T23" s="1"/>
      <c r="U23" s="47" t="s">
        <v>57</v>
      </c>
      <c r="V23" s="52" t="s">
        <v>81</v>
      </c>
      <c r="W23" s="1"/>
      <c r="X23" s="1"/>
      <c r="Y23" s="3"/>
      <c r="Z23" s="3"/>
      <c r="AA23" s="3"/>
    </row>
    <row r="24">
      <c r="A24" s="1"/>
      <c r="B24" s="20" t="s">
        <v>72</v>
      </c>
      <c r="C24" s="21">
        <v>13076.0</v>
      </c>
      <c r="D24" s="21">
        <v>15063.0</v>
      </c>
      <c r="E24" s="30">
        <v>437.4</v>
      </c>
      <c r="F24" s="36" t="str">
        <f t="shared" si="3"/>
        <v>34.44</v>
      </c>
      <c r="G24" s="22" t="str">
        <f t="shared" si="4"/>
        <v>1.02%</v>
      </c>
      <c r="H24" s="1"/>
      <c r="I24" s="1"/>
      <c r="J24" s="1"/>
      <c r="K24" s="1"/>
      <c r="L24" s="53"/>
      <c r="M24" s="1"/>
      <c r="N24" s="53"/>
      <c r="O24" s="28"/>
      <c r="P24" s="55"/>
      <c r="Q24" s="28"/>
      <c r="R24" s="1"/>
      <c r="S24" s="1"/>
      <c r="T24" s="1"/>
      <c r="U24" s="28"/>
      <c r="V24" s="29"/>
      <c r="W24" s="1"/>
      <c r="X24" s="1"/>
      <c r="Y24" s="3"/>
      <c r="Z24" s="3"/>
      <c r="AA24" s="3"/>
    </row>
    <row r="25">
      <c r="A25" s="1"/>
      <c r="B25" s="20" t="s">
        <v>73</v>
      </c>
      <c r="C25" s="21">
        <v>3390.0</v>
      </c>
      <c r="D25" s="21">
        <v>4116.0</v>
      </c>
      <c r="E25" s="30">
        <v>37.3</v>
      </c>
      <c r="F25" s="32" t="str">
        <f t="shared" si="3"/>
        <v>110.35</v>
      </c>
      <c r="G25" s="22" t="str">
        <f t="shared" si="4"/>
        <v>1.40%</v>
      </c>
      <c r="H25" s="1"/>
      <c r="I25" s="1"/>
      <c r="J25" s="1"/>
      <c r="K25" s="1"/>
      <c r="L25" s="56" t="s">
        <v>99</v>
      </c>
      <c r="M25" s="57" t="s">
        <v>100</v>
      </c>
      <c r="N25" s="7" t="s">
        <v>8</v>
      </c>
      <c r="O25" s="21">
        <v>41179.0</v>
      </c>
      <c r="P25" s="21">
        <v>54761.0</v>
      </c>
      <c r="Q25" s="58" t="str">
        <f t="shared" ref="Q25:Q41" si="5">P25/$P$41</f>
        <v>23.84%</v>
      </c>
      <c r="R25" s="59" t="str">
        <f>sum(Q25:Q31)</f>
        <v>60.08%</v>
      </c>
      <c r="S25" s="1"/>
      <c r="T25" s="1"/>
      <c r="U25" s="60" t="s">
        <v>8</v>
      </c>
      <c r="V25" s="61" t="str">
        <f t="shared" ref="V25:V40" si="6">D13/C13-1</f>
        <v>32.98%</v>
      </c>
      <c r="W25" s="1"/>
      <c r="X25" s="1"/>
      <c r="Y25" s="3"/>
      <c r="Z25" s="3"/>
      <c r="AA25" s="3"/>
    </row>
    <row r="26">
      <c r="A26" s="1"/>
      <c r="B26" s="20" t="s">
        <v>74</v>
      </c>
      <c r="C26" s="21">
        <v>11689.0</v>
      </c>
      <c r="D26" s="21">
        <v>12894.0</v>
      </c>
      <c r="E26" s="30">
        <v>38.5</v>
      </c>
      <c r="F26" s="32" t="str">
        <f t="shared" si="3"/>
        <v>334.91</v>
      </c>
      <c r="G26" s="22" t="str">
        <f t="shared" si="4"/>
        <v>0.70%</v>
      </c>
      <c r="H26" s="1"/>
      <c r="I26" s="1"/>
      <c r="J26" s="1"/>
      <c r="K26" s="1"/>
      <c r="L26" s="55"/>
      <c r="M26" s="55"/>
      <c r="N26" s="19" t="s">
        <v>24</v>
      </c>
      <c r="O26" s="21">
        <v>5056.0</v>
      </c>
      <c r="P26" s="21">
        <v>8958.0</v>
      </c>
      <c r="Q26" s="58" t="str">
        <f t="shared" si="5"/>
        <v>3.90%</v>
      </c>
      <c r="R26" s="1"/>
      <c r="S26" s="1"/>
      <c r="T26" s="1"/>
      <c r="U26" s="60" t="s">
        <v>24</v>
      </c>
      <c r="V26" s="61" t="str">
        <f t="shared" si="6"/>
        <v>77.18%</v>
      </c>
      <c r="W26" s="1"/>
      <c r="X26" s="1"/>
      <c r="Y26" s="3"/>
      <c r="Z26" s="3"/>
      <c r="AA26" s="3"/>
    </row>
    <row r="27">
      <c r="A27" s="1"/>
      <c r="B27" s="20" t="s">
        <v>75</v>
      </c>
      <c r="C27" s="21">
        <v>2472.0</v>
      </c>
      <c r="D27" s="21">
        <v>2773.0</v>
      </c>
      <c r="E27" s="30">
        <v>100.1</v>
      </c>
      <c r="F27" s="36" t="str">
        <f t="shared" si="3"/>
        <v>27.70</v>
      </c>
      <c r="G27" s="22" t="str">
        <f t="shared" si="4"/>
        <v>0.82%</v>
      </c>
      <c r="H27" s="1"/>
      <c r="I27" s="1"/>
      <c r="J27" s="1"/>
      <c r="K27" s="1"/>
      <c r="L27" s="55"/>
      <c r="M27" s="55"/>
      <c r="N27" s="19" t="s">
        <v>28</v>
      </c>
      <c r="O27" s="21">
        <v>6297.0</v>
      </c>
      <c r="P27" s="21">
        <v>7930.0</v>
      </c>
      <c r="Q27" s="58" t="str">
        <f t="shared" si="5"/>
        <v>3.45%</v>
      </c>
      <c r="R27" s="1"/>
      <c r="S27" s="1"/>
      <c r="T27" s="1"/>
      <c r="U27" s="20" t="s">
        <v>40</v>
      </c>
      <c r="V27" s="22" t="str">
        <f t="shared" si="6"/>
        <v>3.99%</v>
      </c>
      <c r="W27" s="1"/>
      <c r="X27" s="1"/>
      <c r="Y27" s="3"/>
      <c r="Z27" s="3"/>
      <c r="AA27" s="3"/>
    </row>
    <row r="28">
      <c r="A28" s="1"/>
      <c r="B28" s="20" t="s">
        <v>76</v>
      </c>
      <c r="C28" s="21">
        <v>1486.0</v>
      </c>
      <c r="D28" s="21">
        <v>1793.0</v>
      </c>
      <c r="E28" s="41">
        <v>198.0</v>
      </c>
      <c r="F28" s="36" t="str">
        <f t="shared" si="3"/>
        <v>9.06</v>
      </c>
      <c r="G28" s="22" t="str">
        <f t="shared" si="4"/>
        <v>1.35%</v>
      </c>
      <c r="H28" s="1"/>
      <c r="I28" s="1"/>
      <c r="J28" s="1"/>
      <c r="K28" s="1"/>
      <c r="L28" s="55"/>
      <c r="M28" s="55"/>
      <c r="N28" s="19" t="s">
        <v>49</v>
      </c>
      <c r="O28" s="21">
        <v>14281.0</v>
      </c>
      <c r="P28" s="21">
        <v>15707.0</v>
      </c>
      <c r="Q28" s="58" t="str">
        <f t="shared" si="5"/>
        <v>6.84%</v>
      </c>
      <c r="R28" s="1"/>
      <c r="S28" s="1"/>
      <c r="T28" s="1"/>
      <c r="U28" s="20" t="s">
        <v>28</v>
      </c>
      <c r="V28" s="22" t="str">
        <f t="shared" si="6"/>
        <v>25.93%</v>
      </c>
      <c r="W28" s="1"/>
      <c r="X28" s="1"/>
      <c r="Y28" s="3"/>
      <c r="Z28" s="3"/>
      <c r="AA28" s="3"/>
    </row>
    <row r="29">
      <c r="A29" s="1"/>
      <c r="B29" s="20" t="s">
        <v>77</v>
      </c>
      <c r="C29" s="64" t="str">
        <f t="shared" ref="C29:E29" si="7">sum(C13:C28)</f>
        <v>184,998</v>
      </c>
      <c r="D29" s="64" t="str">
        <f t="shared" si="7"/>
        <v>229,693</v>
      </c>
      <c r="E29" s="66" t="str">
        <f t="shared" si="7"/>
        <v>4577.3</v>
      </c>
      <c r="F29" s="36" t="str">
        <f t="shared" si="3"/>
        <v>50.18</v>
      </c>
      <c r="G29" s="22" t="str">
        <f t="shared" si="4"/>
        <v>1.56%</v>
      </c>
      <c r="H29" s="1"/>
      <c r="I29" s="1"/>
      <c r="J29" s="1"/>
      <c r="K29" s="1"/>
      <c r="L29" s="55"/>
      <c r="M29" s="55"/>
      <c r="N29" s="19" t="s">
        <v>65</v>
      </c>
      <c r="O29" s="21">
        <v>24179.0</v>
      </c>
      <c r="P29" s="21">
        <v>33623.0</v>
      </c>
      <c r="Q29" s="58" t="str">
        <f t="shared" si="5"/>
        <v>14.64%</v>
      </c>
      <c r="R29" s="1"/>
      <c r="S29" s="1"/>
      <c r="T29" s="1"/>
      <c r="U29" s="20" t="s">
        <v>49</v>
      </c>
      <c r="V29" s="22" t="str">
        <f t="shared" si="6"/>
        <v>9.99%</v>
      </c>
      <c r="W29" s="1"/>
      <c r="X29" s="1"/>
      <c r="Y29" s="3"/>
      <c r="Z29" s="3"/>
      <c r="AA29" s="3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55"/>
      <c r="M30" s="55"/>
      <c r="N30" s="19" t="s">
        <v>73</v>
      </c>
      <c r="O30" s="21">
        <v>3390.0</v>
      </c>
      <c r="P30" s="21">
        <v>4116.0</v>
      </c>
      <c r="Q30" s="58" t="str">
        <f t="shared" si="5"/>
        <v>1.79%</v>
      </c>
      <c r="R30" s="1"/>
      <c r="S30" s="1"/>
      <c r="T30" s="1"/>
      <c r="U30" s="60" t="s">
        <v>51</v>
      </c>
      <c r="V30" s="61" t="str">
        <f t="shared" si="6"/>
        <v>-1.19%</v>
      </c>
      <c r="W30" s="1"/>
      <c r="X30" s="1"/>
      <c r="Y30" s="3"/>
      <c r="Z30" s="3"/>
      <c r="AA30" s="3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55"/>
      <c r="M31" s="28"/>
      <c r="N31" s="38" t="s">
        <v>74</v>
      </c>
      <c r="O31" s="21">
        <v>11689.0</v>
      </c>
      <c r="P31" s="21">
        <v>12894.0</v>
      </c>
      <c r="Q31" s="58" t="str">
        <f t="shared" si="5"/>
        <v>5.61%</v>
      </c>
      <c r="R31" s="1"/>
      <c r="S31" s="1"/>
      <c r="T31" s="1"/>
      <c r="U31" s="20" t="s">
        <v>55</v>
      </c>
      <c r="V31" s="22" t="str">
        <f t="shared" si="6"/>
        <v>11.15%</v>
      </c>
      <c r="W31" s="1"/>
      <c r="X31" s="1"/>
      <c r="Y31" s="3"/>
      <c r="Z31" s="3"/>
      <c r="AA31" s="3"/>
    </row>
    <row r="32">
      <c r="A32" s="1"/>
      <c r="B32" s="6" t="s">
        <v>110</v>
      </c>
      <c r="C32" s="1"/>
      <c r="D32" s="1"/>
      <c r="E32" s="1"/>
      <c r="F32" s="1"/>
      <c r="G32" s="1"/>
      <c r="H32" s="1"/>
      <c r="I32" s="1"/>
      <c r="J32" s="1"/>
      <c r="K32" s="1"/>
      <c r="L32" s="55"/>
      <c r="M32" s="67" t="s">
        <v>112</v>
      </c>
      <c r="N32" s="19" t="s">
        <v>40</v>
      </c>
      <c r="O32" s="21">
        <v>2281.0</v>
      </c>
      <c r="P32" s="21">
        <v>2372.0</v>
      </c>
      <c r="Q32" s="58" t="str">
        <f t="shared" si="5"/>
        <v>1.03%</v>
      </c>
      <c r="R32" s="59" t="str">
        <f>sum(Q32:Q38)</f>
        <v>38.37%</v>
      </c>
      <c r="S32" s="1"/>
      <c r="T32" s="1"/>
      <c r="U32" s="20" t="s">
        <v>56</v>
      </c>
      <c r="V32" s="22" t="str">
        <f t="shared" si="6"/>
        <v>2.85%</v>
      </c>
      <c r="W32" s="1"/>
      <c r="X32" s="1"/>
      <c r="Y32" s="3"/>
      <c r="Z32" s="3"/>
      <c r="AA32" s="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55"/>
      <c r="N33" s="19" t="s">
        <v>51</v>
      </c>
      <c r="O33" s="21">
        <v>1091.0</v>
      </c>
      <c r="P33" s="21">
        <v>1078.0</v>
      </c>
      <c r="Q33" s="58" t="str">
        <f t="shared" si="5"/>
        <v>0.47%</v>
      </c>
      <c r="R33" s="1"/>
      <c r="S33" s="1"/>
      <c r="T33" s="1"/>
      <c r="U33" s="60" t="s">
        <v>65</v>
      </c>
      <c r="V33" s="61" t="str">
        <f t="shared" si="6"/>
        <v>39.06%</v>
      </c>
      <c r="W33" s="1"/>
      <c r="X33" s="1"/>
      <c r="Y33" s="3"/>
      <c r="Z33" s="3"/>
      <c r="AA33" s="3"/>
    </row>
    <row r="34">
      <c r="A34" s="1"/>
      <c r="B34" s="68"/>
      <c r="C34" s="69" t="s">
        <v>31</v>
      </c>
      <c r="D34" s="70"/>
      <c r="E34" s="69" t="s">
        <v>47</v>
      </c>
      <c r="F34" s="70"/>
      <c r="G34" s="72" t="s">
        <v>31</v>
      </c>
      <c r="H34" s="70"/>
      <c r="I34" s="1"/>
      <c r="J34" s="1"/>
      <c r="K34" s="1"/>
      <c r="L34" s="55"/>
      <c r="N34" s="19" t="s">
        <v>55</v>
      </c>
      <c r="O34" s="21">
        <v>35426.0</v>
      </c>
      <c r="P34" s="21">
        <v>39375.0</v>
      </c>
      <c r="Q34" s="58" t="str">
        <f t="shared" si="5"/>
        <v>17.14%</v>
      </c>
      <c r="R34" s="1"/>
      <c r="S34" s="1"/>
      <c r="T34" s="1"/>
      <c r="U34" s="60" t="s">
        <v>66</v>
      </c>
      <c r="V34" s="61" t="str">
        <f t="shared" si="6"/>
        <v>35.39%</v>
      </c>
      <c r="W34" s="1"/>
      <c r="X34" s="1"/>
      <c r="Y34" s="3"/>
      <c r="Z34" s="3"/>
      <c r="AA34" s="3"/>
    </row>
    <row r="35">
      <c r="A35" s="1"/>
      <c r="B35" s="73" t="s">
        <v>129</v>
      </c>
      <c r="C35" s="74">
        <v>1993.0</v>
      </c>
      <c r="D35" s="74">
        <v>2007.0</v>
      </c>
      <c r="E35" s="74">
        <v>1993.0</v>
      </c>
      <c r="F35" s="74">
        <v>2007.0</v>
      </c>
      <c r="G35" s="74">
        <v>1993.0</v>
      </c>
      <c r="H35" s="74">
        <v>2007.0</v>
      </c>
      <c r="I35" s="1"/>
      <c r="J35" s="75"/>
      <c r="K35" s="76"/>
      <c r="L35" s="55"/>
      <c r="N35" s="19" t="s">
        <v>56</v>
      </c>
      <c r="O35" s="21">
        <v>4672.0</v>
      </c>
      <c r="P35" s="21">
        <v>4805.0</v>
      </c>
      <c r="Q35" s="58" t="str">
        <f t="shared" si="5"/>
        <v>2.09%</v>
      </c>
      <c r="R35" s="1"/>
      <c r="S35" s="1"/>
      <c r="T35" s="1"/>
      <c r="U35" s="20" t="s">
        <v>68</v>
      </c>
      <c r="V35" s="22" t="str">
        <f t="shared" si="6"/>
        <v>5.87%</v>
      </c>
      <c r="W35" s="1"/>
      <c r="X35" s="1"/>
      <c r="Y35" s="3"/>
      <c r="Z35" s="3"/>
      <c r="AA35" s="3"/>
    </row>
    <row r="36">
      <c r="A36" s="1"/>
      <c r="B36" s="73" t="s">
        <v>134</v>
      </c>
      <c r="C36" s="77">
        <v>0.37372849098951294</v>
      </c>
      <c r="D36" s="77">
        <v>0.30658520297814235</v>
      </c>
      <c r="E36" s="77" t="s">
        <v>136</v>
      </c>
      <c r="F36" s="77" t="s">
        <v>137</v>
      </c>
      <c r="G36" s="77" t="str">
        <f t="shared" ref="G36:H36" si="8">C36+C37</f>
        <v>65.0%</v>
      </c>
      <c r="H36" s="77" t="str">
        <f t="shared" si="8"/>
        <v>57.6%</v>
      </c>
      <c r="I36" s="1"/>
      <c r="J36" s="75"/>
      <c r="K36" s="78"/>
      <c r="L36" s="55"/>
      <c r="N36" s="19" t="s">
        <v>66</v>
      </c>
      <c r="O36" s="21">
        <v>16736.0</v>
      </c>
      <c r="P36" s="21">
        <v>22659.0</v>
      </c>
      <c r="Q36" s="58" t="str">
        <f t="shared" si="5"/>
        <v>9.86%</v>
      </c>
      <c r="R36" s="1"/>
      <c r="S36" s="1"/>
      <c r="T36" s="1"/>
      <c r="U36" s="20" t="s">
        <v>72</v>
      </c>
      <c r="V36" s="22" t="str">
        <f t="shared" si="6"/>
        <v>15.20%</v>
      </c>
      <c r="W36" s="1"/>
      <c r="X36" s="1"/>
      <c r="Y36" s="3"/>
      <c r="Z36" s="3"/>
      <c r="AA36" s="3"/>
    </row>
    <row r="37">
      <c r="A37" s="1"/>
      <c r="B37" s="73" t="s">
        <v>142</v>
      </c>
      <c r="C37" s="77">
        <v>0.27622753940857603</v>
      </c>
      <c r="D37" s="77">
        <v>0.2694979617466187</v>
      </c>
      <c r="E37" s="77" t="s">
        <v>143</v>
      </c>
      <c r="F37" s="77" t="s">
        <v>144</v>
      </c>
      <c r="G37" s="1"/>
      <c r="H37" s="1"/>
      <c r="I37" s="1"/>
      <c r="J37" s="75"/>
      <c r="K37" s="78"/>
      <c r="L37" s="55"/>
      <c r="N37" s="19" t="s">
        <v>72</v>
      </c>
      <c r="O37" s="21">
        <v>13076.0</v>
      </c>
      <c r="P37" s="21">
        <v>15063.0</v>
      </c>
      <c r="Q37" s="58" t="str">
        <f t="shared" si="5"/>
        <v>6.56%</v>
      </c>
      <c r="R37" s="1"/>
      <c r="S37" s="1"/>
      <c r="T37" s="1"/>
      <c r="U37" s="20" t="s">
        <v>73</v>
      </c>
      <c r="V37" s="22" t="str">
        <f t="shared" si="6"/>
        <v>21.42%</v>
      </c>
      <c r="W37" s="1"/>
      <c r="X37" s="1"/>
      <c r="Y37" s="3"/>
      <c r="Z37" s="3"/>
      <c r="AA37" s="3"/>
    </row>
    <row r="38">
      <c r="A38" s="1"/>
      <c r="B38" s="73" t="s">
        <v>147</v>
      </c>
      <c r="C38" s="77">
        <v>0.2985207838401869</v>
      </c>
      <c r="D38" s="77">
        <v>0.3552790264225414</v>
      </c>
      <c r="E38" s="77" t="s">
        <v>148</v>
      </c>
      <c r="F38" s="77" t="s">
        <v>149</v>
      </c>
      <c r="G38" s="1"/>
      <c r="H38" s="1"/>
      <c r="I38" s="1"/>
      <c r="J38" s="75"/>
      <c r="K38" s="78"/>
      <c r="L38" s="28"/>
      <c r="N38" s="38" t="s">
        <v>75</v>
      </c>
      <c r="O38" s="21">
        <v>2472.0</v>
      </c>
      <c r="P38" s="21">
        <v>2773.0</v>
      </c>
      <c r="Q38" s="58" t="str">
        <f t="shared" si="5"/>
        <v>1.21%</v>
      </c>
      <c r="R38" s="1"/>
      <c r="S38" s="1"/>
      <c r="T38" s="1"/>
      <c r="U38" s="20" t="s">
        <v>74</v>
      </c>
      <c r="V38" s="22" t="str">
        <f t="shared" si="6"/>
        <v>10.31%</v>
      </c>
      <c r="W38" s="1"/>
      <c r="X38" s="1"/>
      <c r="Y38" s="3"/>
      <c r="Z38" s="3"/>
      <c r="AA38" s="3"/>
    </row>
    <row r="39">
      <c r="A39" s="1"/>
      <c r="B39" s="73" t="s">
        <v>151</v>
      </c>
      <c r="C39" s="77">
        <v>0.051523185761724134</v>
      </c>
      <c r="D39" s="77">
        <v>0.06863780885269757</v>
      </c>
      <c r="E39" s="79" t="s">
        <v>152</v>
      </c>
      <c r="F39" s="79" t="s">
        <v>154</v>
      </c>
      <c r="G39" s="1"/>
      <c r="H39" s="1"/>
      <c r="I39" s="1"/>
      <c r="J39" s="75"/>
      <c r="K39" s="78"/>
      <c r="L39" s="80" t="s">
        <v>156</v>
      </c>
      <c r="M39" s="80" t="s">
        <v>112</v>
      </c>
      <c r="N39" s="81" t="s">
        <v>68</v>
      </c>
      <c r="O39" s="21">
        <v>1687.0</v>
      </c>
      <c r="P39" s="21">
        <v>1786.0</v>
      </c>
      <c r="Q39" s="58" t="str">
        <f t="shared" si="5"/>
        <v>0.78%</v>
      </c>
      <c r="R39" s="59" t="str">
        <f>sum(Q39:Q40)</f>
        <v>1.56%</v>
      </c>
      <c r="S39" s="1"/>
      <c r="T39" s="1"/>
      <c r="U39" s="20" t="s">
        <v>75</v>
      </c>
      <c r="V39" s="22" t="str">
        <f t="shared" si="6"/>
        <v>12.18%</v>
      </c>
      <c r="W39" s="1"/>
      <c r="X39" s="1"/>
      <c r="Y39" s="3"/>
      <c r="Z39" s="3"/>
      <c r="AA39" s="3"/>
    </row>
    <row r="40">
      <c r="A40" s="1"/>
      <c r="B40" s="73" t="s">
        <v>93</v>
      </c>
      <c r="C40" s="82">
        <v>152378.0</v>
      </c>
      <c r="D40" s="82">
        <v>200662.0</v>
      </c>
      <c r="E40" s="83" t="s">
        <v>162</v>
      </c>
      <c r="F40" s="83" t="s">
        <v>164</v>
      </c>
      <c r="G40" s="1"/>
      <c r="H40" s="1"/>
      <c r="I40" s="1"/>
      <c r="J40" s="75"/>
      <c r="K40" s="84"/>
      <c r="L40" s="28"/>
      <c r="M40" s="28"/>
      <c r="N40" s="81" t="s">
        <v>76</v>
      </c>
      <c r="O40" s="21">
        <v>1486.0</v>
      </c>
      <c r="P40" s="21">
        <v>1793.0</v>
      </c>
      <c r="Q40" s="58" t="str">
        <f t="shared" si="5"/>
        <v>0.78%</v>
      </c>
      <c r="R40" s="1"/>
      <c r="S40" s="1"/>
      <c r="T40" s="1"/>
      <c r="U40" s="20" t="s">
        <v>76</v>
      </c>
      <c r="V40" s="22" t="str">
        <f t="shared" si="6"/>
        <v>20.66%</v>
      </c>
      <c r="W40" s="1"/>
      <c r="X40" s="1"/>
      <c r="Y40" s="3"/>
      <c r="Z40" s="3"/>
      <c r="AA40" s="3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81" t="s">
        <v>167</v>
      </c>
      <c r="O41" s="21" t="str">
        <f t="shared" ref="O41:P41" si="9">sum(O25:O40)</f>
        <v>184,998</v>
      </c>
      <c r="P41" s="85" t="str">
        <f t="shared" si="9"/>
        <v>229,693</v>
      </c>
      <c r="Q41" s="58" t="str">
        <f t="shared" si="5"/>
        <v>100.00%</v>
      </c>
      <c r="R41" s="59" t="str">
        <f>R25+R32+R39</f>
        <v>100.00%</v>
      </c>
      <c r="S41" s="1"/>
      <c r="T41" s="1"/>
      <c r="U41" s="1"/>
      <c r="V41" s="1"/>
      <c r="W41" s="1"/>
      <c r="X41" s="1"/>
      <c r="Y41" s="3"/>
      <c r="Z41" s="3"/>
      <c r="AA41" s="3"/>
    </row>
    <row r="42">
      <c r="A42" s="1"/>
      <c r="B42" s="6" t="s">
        <v>171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"/>
      <c r="Z42" s="3"/>
      <c r="AA42" s="3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"/>
      <c r="Z43" s="3"/>
      <c r="AA43" s="3"/>
    </row>
    <row r="44">
      <c r="A44" s="1"/>
      <c r="B44" s="68"/>
      <c r="C44" s="69" t="s">
        <v>31</v>
      </c>
      <c r="D44" s="70"/>
      <c r="E44" s="69" t="s">
        <v>47</v>
      </c>
      <c r="F44" s="70"/>
      <c r="G44" s="1"/>
      <c r="H44" s="1"/>
      <c r="I44" s="1"/>
      <c r="J44" s="1"/>
      <c r="K44" s="1"/>
      <c r="L44" s="1"/>
      <c r="M44" s="1"/>
      <c r="N44" s="1"/>
      <c r="O44" s="14" t="str">
        <f t="shared" ref="O44:P44" si="10">O39+O40</f>
        <v>3,173</v>
      </c>
      <c r="P44" s="14" t="str">
        <f t="shared" si="10"/>
        <v>3,579</v>
      </c>
      <c r="Q44" s="1"/>
      <c r="R44" s="1"/>
      <c r="S44" s="1"/>
      <c r="T44" s="1"/>
      <c r="U44" s="1"/>
      <c r="V44" s="1"/>
      <c r="W44" s="1"/>
      <c r="X44" s="1"/>
      <c r="Y44" s="3"/>
      <c r="Z44" s="3"/>
      <c r="AA44" s="3"/>
    </row>
    <row r="45">
      <c r="A45" s="1"/>
      <c r="B45" s="86"/>
      <c r="C45" s="74">
        <v>1993.0</v>
      </c>
      <c r="D45" s="74">
        <v>2007.0</v>
      </c>
      <c r="E45" s="74">
        <v>1993.0</v>
      </c>
      <c r="F45" s="74">
        <v>2007.0</v>
      </c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"/>
      <c r="Z45" s="3"/>
      <c r="AA45" s="3"/>
    </row>
    <row r="46">
      <c r="A46" s="1"/>
      <c r="B46" s="73" t="s">
        <v>178</v>
      </c>
      <c r="C46" s="87">
        <v>25.318031474359817</v>
      </c>
      <c r="D46" s="87">
        <v>28.566101205011414</v>
      </c>
      <c r="E46" s="88">
        <v>25.0</v>
      </c>
      <c r="F46" s="89">
        <v>28.4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"/>
      <c r="Z46" s="3"/>
      <c r="AA46" s="3"/>
    </row>
    <row r="47">
      <c r="A47" s="1"/>
      <c r="B47" s="73" t="s">
        <v>180</v>
      </c>
      <c r="C47" s="87">
        <v>21.0</v>
      </c>
      <c r="D47" s="87">
        <v>25.0</v>
      </c>
      <c r="E47" s="90">
        <v>21.0</v>
      </c>
      <c r="F47" s="91">
        <v>25.0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"/>
      <c r="Z47" s="3"/>
      <c r="AA47" s="3"/>
    </row>
    <row r="48">
      <c r="A48" s="1"/>
      <c r="B48" s="73" t="s">
        <v>183</v>
      </c>
      <c r="C48" s="92">
        <v>0.7398919832379909</v>
      </c>
      <c r="D48" s="92">
        <v>0.6005711140712616</v>
      </c>
      <c r="E48" s="93" t="s">
        <v>185</v>
      </c>
      <c r="F48" s="83" t="s">
        <v>186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3"/>
      <c r="Z48" s="3"/>
      <c r="AA48" s="3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3"/>
      <c r="AA49" s="3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3"/>
      <c r="AA50" s="3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"/>
      <c r="Z51" s="3"/>
      <c r="AA51" s="3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3"/>
      <c r="Z52" s="3"/>
      <c r="AA52" s="3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3"/>
      <c r="AA53" s="3"/>
    </row>
    <row r="54">
      <c r="A54" s="1"/>
      <c r="B54" s="94" t="str">
        <f>HYPERLINK("http://www.asiaperu.info/balneario-asia-sur-chico-playas-sur/index.php","http://www.asiaperu.info/balneario-asia-sur-chico-playas-sur/index.php")</f>
        <v>http://www.asiaperu.info/balneario-asia-sur-chico-playas-sur/index.php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"/>
      <c r="Z54" s="3"/>
      <c r="AA54" s="3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1">
    <mergeCell ref="B11:B12"/>
    <mergeCell ref="C11:C12"/>
    <mergeCell ref="E34:F34"/>
    <mergeCell ref="G34:H34"/>
    <mergeCell ref="F11:F12"/>
    <mergeCell ref="G11:G12"/>
    <mergeCell ref="C44:D44"/>
    <mergeCell ref="E44:F44"/>
    <mergeCell ref="C34:D34"/>
    <mergeCell ref="D11:D12"/>
    <mergeCell ref="E11:E12"/>
    <mergeCell ref="L39:L40"/>
    <mergeCell ref="L25:L38"/>
    <mergeCell ref="M32:M38"/>
    <mergeCell ref="M39:M40"/>
    <mergeCell ref="V23:V24"/>
    <mergeCell ref="U23:U24"/>
    <mergeCell ref="P23:P24"/>
    <mergeCell ref="O23:O24"/>
    <mergeCell ref="Q23:Q24"/>
    <mergeCell ref="M25:M31"/>
  </mergeCells>
  <hyperlinks>
    <hyperlink r:id="rId1" ref="B54"/>
  </hyperlinks>
  <drawing r:id="rId2"/>
</worksheet>
</file>