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Data_Cluster_Tutorial\Tutorial 2\Program\"/>
    </mc:Choice>
  </mc:AlternateContent>
  <xr:revisionPtr revIDLastSave="0" documentId="13_ncr:1_{C34AA0B0-5117-47EA-9D23-A5A007C02CF8}" xr6:coauthVersionLast="45" xr6:coauthVersionMax="45" xr10:uidLastSave="{00000000-0000-0000-0000-000000000000}"/>
  <bookViews>
    <workbookView xWindow="-110" yWindow="-110" windowWidth="19420" windowHeight="10420" activeTab="2" xr2:uid="{55884CE1-6472-4423-86EB-4C74D723A95A}"/>
  </bookViews>
  <sheets>
    <sheet name="Sheet2" sheetId="2" r:id="rId1"/>
    <sheet name="Sheet1" sheetId="3" r:id="rId2"/>
    <sheet name="Sheet3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0" i="3" l="1" a="1"/>
  <c r="W10" i="3" s="1"/>
  <c r="X10" i="3" a="1"/>
  <c r="X10" i="3" s="1"/>
  <c r="V10" i="3" a="1"/>
  <c r="V10" i="3" s="1"/>
  <c r="W9" i="3" a="1"/>
  <c r="W9" i="3" s="1"/>
  <c r="X9" i="3" a="1"/>
  <c r="X9" i="3" s="1"/>
  <c r="M3" i="3"/>
  <c r="M4" i="3"/>
  <c r="M5" i="3"/>
  <c r="M6" i="3"/>
  <c r="M7" i="3"/>
  <c r="M8" i="3"/>
  <c r="M9" i="3"/>
  <c r="M10" i="3"/>
  <c r="M11" i="3"/>
  <c r="L3" i="3"/>
  <c r="L4" i="3"/>
  <c r="L5" i="3"/>
  <c r="L6" i="3"/>
  <c r="L7" i="3"/>
  <c r="L8" i="3"/>
  <c r="L9" i="3"/>
  <c r="L10" i="3"/>
  <c r="L11" i="3"/>
  <c r="K3" i="3"/>
  <c r="K4" i="3"/>
  <c r="K5" i="3"/>
  <c r="K6" i="3"/>
  <c r="K7" i="3"/>
  <c r="K8" i="3"/>
  <c r="K9" i="3"/>
  <c r="K10" i="3"/>
  <c r="K11" i="3"/>
  <c r="M2" i="3"/>
  <c r="L2" i="3"/>
  <c r="K2" i="3"/>
  <c r="G9" i="3"/>
  <c r="H9" i="3"/>
  <c r="F9" i="3"/>
  <c r="G5" i="3"/>
  <c r="H5" i="3"/>
  <c r="F5" i="3"/>
  <c r="G2" i="3"/>
  <c r="H2" i="3"/>
  <c r="F2" i="3"/>
  <c r="G2" i="2"/>
  <c r="Z2" i="2" l="1"/>
  <c r="Z3" i="2"/>
  <c r="AA2" i="2"/>
  <c r="AA3" i="2"/>
  <c r="AB2" i="2"/>
  <c r="AB3" i="2"/>
  <c r="H8" i="2" l="1"/>
  <c r="I8" i="2"/>
  <c r="J8" i="2"/>
  <c r="G8" i="2"/>
  <c r="J5" i="2"/>
  <c r="I5" i="2"/>
  <c r="H5" i="2"/>
  <c r="G5" i="2"/>
  <c r="J2" i="2"/>
  <c r="I2" i="2"/>
  <c r="H2" i="2"/>
  <c r="M3" i="2" l="1"/>
  <c r="Y3" i="2" s="1"/>
  <c r="M7" i="2"/>
  <c r="P5" i="2"/>
  <c r="O7" i="2"/>
  <c r="N7" i="2"/>
  <c r="M2" i="2"/>
  <c r="Y2" i="2" s="1"/>
  <c r="N6" i="2"/>
  <c r="O6" i="2"/>
  <c r="P3" i="2"/>
  <c r="O5" i="2"/>
  <c r="O4" i="2"/>
  <c r="O3" i="2"/>
  <c r="M8" i="2"/>
  <c r="M6" i="2"/>
  <c r="M5" i="2"/>
  <c r="M4" i="2"/>
  <c r="P4" i="2"/>
  <c r="N5" i="2"/>
  <c r="N8" i="2"/>
  <c r="N4" i="2"/>
  <c r="P8" i="2"/>
  <c r="N2" i="2"/>
  <c r="N3" i="2"/>
  <c r="P7" i="2"/>
  <c r="O2" i="2"/>
  <c r="O8" i="2"/>
  <c r="P6" i="2"/>
  <c r="P2" i="2"/>
  <c r="R2" i="2" l="1"/>
  <c r="R3" i="2"/>
  <c r="R4" i="2"/>
  <c r="R5" i="2"/>
  <c r="T5" i="2" s="1"/>
  <c r="R6" i="2"/>
  <c r="R7" i="2"/>
  <c r="R8" i="2"/>
  <c r="Q2" i="2"/>
  <c r="U2" i="2" s="1"/>
  <c r="Q3" i="2"/>
  <c r="S3" i="2" s="1"/>
  <c r="T3" i="2"/>
  <c r="Q4" i="2"/>
  <c r="S4" i="2" s="1"/>
  <c r="Q5" i="2"/>
  <c r="S5" i="2" s="1"/>
  <c r="Q6" i="2"/>
  <c r="Q7" i="2"/>
  <c r="S7" i="2" s="1"/>
  <c r="T7" i="2"/>
  <c r="U7" i="2"/>
  <c r="Q8" i="2"/>
  <c r="S8" i="2" s="1"/>
  <c r="S2" i="2" l="1"/>
  <c r="U5" i="2"/>
  <c r="S6" i="2"/>
  <c r="U8" i="2"/>
  <c r="AE3" i="2" s="1" a="1"/>
  <c r="AE3" i="2" s="1"/>
  <c r="T8" i="2"/>
  <c r="T6" i="2"/>
  <c r="T4" i="2"/>
  <c r="AF2" i="2" s="1" a="1"/>
  <c r="AF2" i="2" s="1"/>
  <c r="U6" i="2"/>
  <c r="U4" i="2"/>
  <c r="AF3" i="2" s="1" a="1"/>
  <c r="AF3" i="2" s="1"/>
  <c r="AH3" i="2" l="1" a="1"/>
  <c r="AH3" i="2" s="1"/>
  <c r="AE2" i="2" a="1"/>
  <c r="AE2" i="2" s="1"/>
  <c r="AH2" i="2" a="1"/>
  <c r="AH2" i="2" s="1"/>
  <c r="AG2" i="2" a="1"/>
  <c r="AG2" i="2" s="1"/>
  <c r="AG3" i="2" a="1"/>
  <c r="AG3" i="2" s="1"/>
  <c r="P2" i="3" l="1"/>
  <c r="P3" i="3"/>
  <c r="P4" i="3"/>
  <c r="P5" i="3"/>
  <c r="P6" i="3"/>
  <c r="P7" i="3"/>
  <c r="P8" i="3"/>
  <c r="P9" i="3"/>
  <c r="P10" i="3"/>
  <c r="P11" i="3"/>
  <c r="O2" i="3"/>
  <c r="O3" i="3"/>
  <c r="O4" i="3"/>
  <c r="O5" i="3"/>
  <c r="O6" i="3"/>
  <c r="O7" i="3"/>
  <c r="O8" i="3"/>
  <c r="O9" i="3"/>
  <c r="O10" i="3"/>
  <c r="O11" i="3"/>
  <c r="N2" i="3"/>
  <c r="R2" i="3" s="1"/>
  <c r="S2" i="3"/>
  <c r="N3" i="3"/>
  <c r="Q3" i="3" s="1"/>
  <c r="N4" i="3"/>
  <c r="Q4" i="3" s="1"/>
  <c r="N5" i="3"/>
  <c r="R5" i="3" s="1"/>
  <c r="Q5" i="3"/>
  <c r="N6" i="3"/>
  <c r="R6" i="3" s="1"/>
  <c r="Q6" i="3"/>
  <c r="N7" i="3"/>
  <c r="R7" i="3" s="1"/>
  <c r="Q7" i="3"/>
  <c r="N8" i="3"/>
  <c r="R8" i="3" s="1"/>
  <c r="Q8" i="3"/>
  <c r="N9" i="3"/>
  <c r="Q9" i="3" s="1"/>
  <c r="R9" i="3"/>
  <c r="S9" i="3"/>
  <c r="N10" i="3"/>
  <c r="R10" i="3" s="1"/>
  <c r="Q10" i="3"/>
  <c r="N11" i="3"/>
  <c r="Q11" i="3" s="1"/>
  <c r="V8" i="3" l="1" a="1"/>
  <c r="V8" i="3" s="1"/>
  <c r="W8" i="3" a="1"/>
  <c r="W8" i="3" s="1"/>
  <c r="X8" i="3" a="1"/>
  <c r="X8" i="3" s="1"/>
  <c r="S3" i="3"/>
  <c r="R11" i="3"/>
  <c r="S7" i="3"/>
  <c r="S5" i="3"/>
  <c r="R3" i="3"/>
  <c r="S11" i="3"/>
  <c r="S8" i="3"/>
  <c r="S6" i="3"/>
  <c r="S4" i="3"/>
  <c r="V9" i="3" l="1" a="1"/>
  <c r="V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<sst xmlns="http://schemas.openxmlformats.org/spreadsheetml/2006/main" count="94" uniqueCount="72">
  <si>
    <t>Patient Name</t>
  </si>
  <si>
    <t>Reeshabh</t>
  </si>
  <si>
    <t>Platelets</t>
  </si>
  <si>
    <t>Hemoglobin (g/DL)</t>
  </si>
  <si>
    <t>MCV(fL)</t>
  </si>
  <si>
    <t>RDW(%)</t>
  </si>
  <si>
    <t>Cluster</t>
  </si>
  <si>
    <t>Ramesh</t>
  </si>
  <si>
    <t>Suresh</t>
  </si>
  <si>
    <t>Mahesh</t>
  </si>
  <si>
    <t>Kamlesh</t>
  </si>
  <si>
    <t>Devesh</t>
  </si>
  <si>
    <t>Rahu</t>
  </si>
  <si>
    <t>Mean_Hemo</t>
  </si>
  <si>
    <t>Mean_Platelets</t>
  </si>
  <si>
    <t>Mean_MCV</t>
  </si>
  <si>
    <t>Mean_RDW</t>
  </si>
  <si>
    <t>STDEV_Platelets</t>
  </si>
  <si>
    <t>STDEV_MCV</t>
  </si>
  <si>
    <t>STDEV_Hemo</t>
  </si>
  <si>
    <t>STDEV_RDW</t>
  </si>
  <si>
    <t>MAD_HEMO</t>
  </si>
  <si>
    <t>MAD_Platelets</t>
  </si>
  <si>
    <t>MAD_MCV</t>
  </si>
  <si>
    <t>MAD_RDW</t>
  </si>
  <si>
    <t>Z_Hemo</t>
  </si>
  <si>
    <t>Z_platelets</t>
  </si>
  <si>
    <t>Z_MCV</t>
  </si>
  <si>
    <t>Z_RDW</t>
  </si>
  <si>
    <t>No of Clusters</t>
  </si>
  <si>
    <t>C_Z_Hemo</t>
  </si>
  <si>
    <t>C_Z_Platelets</t>
  </si>
  <si>
    <t>C_Z_MCV</t>
  </si>
  <si>
    <t>C_Z_RDW</t>
  </si>
  <si>
    <t>Dist_C1</t>
  </si>
  <si>
    <t>Dist_C2</t>
  </si>
  <si>
    <t>Automatic Assignment</t>
  </si>
  <si>
    <t>UnHealthy</t>
  </si>
  <si>
    <t>Healthy</t>
  </si>
  <si>
    <t>degree of fuzziness</t>
  </si>
  <si>
    <t>Membership in Cluster 1</t>
  </si>
  <si>
    <t>Membership in Cluster 2</t>
  </si>
  <si>
    <t>C1</t>
  </si>
  <si>
    <t>C2</t>
  </si>
  <si>
    <t>Customer ID</t>
  </si>
  <si>
    <t>Food Rating</t>
  </si>
  <si>
    <t>Service Rating</t>
  </si>
  <si>
    <t>Ambiance Rating</t>
  </si>
  <si>
    <t>Mean_FR</t>
  </si>
  <si>
    <t>Mean_SR</t>
  </si>
  <si>
    <t>Mean_AR</t>
  </si>
  <si>
    <t>STDDEV_FR</t>
  </si>
  <si>
    <t>STDDEV_SR</t>
  </si>
  <si>
    <t>STDDEV_AR</t>
  </si>
  <si>
    <t>MAD_FR</t>
  </si>
  <si>
    <t>MAD_SR</t>
  </si>
  <si>
    <t>MAD_AR</t>
  </si>
  <si>
    <t>Z_FR</t>
  </si>
  <si>
    <t>Z_SR</t>
  </si>
  <si>
    <t>Z_AR</t>
  </si>
  <si>
    <t>C3</t>
  </si>
  <si>
    <t>C_Z_FR</t>
  </si>
  <si>
    <t>C_Z_SR</t>
  </si>
  <si>
    <t>C_Z_AR</t>
  </si>
  <si>
    <t>D_C1</t>
  </si>
  <si>
    <t>D_C2</t>
  </si>
  <si>
    <t>D_C3</t>
  </si>
  <si>
    <t>M_C1</t>
  </si>
  <si>
    <t>M_C2</t>
  </si>
  <si>
    <t>M_C3</t>
  </si>
  <si>
    <t>(m)degree of fuzziness</t>
  </si>
  <si>
    <t>NewCluster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</si>
</sst>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7963-FDBD-4396-A6E8-0E2F13878056}">
  <dimension ref="A1:AH9"/>
  <sheetViews>
    <sheetView topLeftCell="P1" workbookViewId="0">
      <selection activeCell="AE3" sqref="AE3"/>
    </sheetView>
  </sheetViews>
  <sheetFormatPr defaultRowHeight="14.5" x14ac:dyDescent="0.35"/>
  <cols>
    <col min="6" max="6" width="6.26953125" customWidth="1"/>
    <col min="7" max="7" width="9.36328125" customWidth="1"/>
    <col min="8" max="8" width="8.36328125" customWidth="1"/>
    <col min="9" max="9" width="7.54296875" customWidth="1"/>
    <col min="10" max="10" width="8.1796875" customWidth="1"/>
    <col min="17" max="18" width="12.1796875" customWidth="1"/>
    <col min="19" max="19" width="12.08984375" customWidth="1"/>
    <col min="20" max="20" width="9.90625" customWidth="1"/>
    <col min="21" max="21" width="10.7265625" customWidth="1"/>
    <col min="22" max="22" width="12.81640625" customWidth="1"/>
    <col min="23" max="23" width="15.26953125" customWidth="1"/>
  </cols>
  <sheetData>
    <row r="1" spans="1:34" x14ac:dyDescent="0.3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L1" s="1" t="s">
        <v>0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34</v>
      </c>
      <c r="R1" s="1" t="s">
        <v>35</v>
      </c>
      <c r="S1" s="1" t="s">
        <v>36</v>
      </c>
      <c r="T1" s="1" t="s">
        <v>40</v>
      </c>
      <c r="U1" s="1" t="s">
        <v>41</v>
      </c>
      <c r="V1" s="1" t="s">
        <v>39</v>
      </c>
      <c r="W1" s="1" t="s">
        <v>29</v>
      </c>
      <c r="X1" s="1" t="s">
        <v>6</v>
      </c>
      <c r="Y1" s="1" t="s">
        <v>30</v>
      </c>
      <c r="Z1" s="1" t="s">
        <v>31</v>
      </c>
      <c r="AA1" s="1" t="s">
        <v>32</v>
      </c>
      <c r="AB1" s="1" t="s">
        <v>33</v>
      </c>
    </row>
    <row r="2" spans="1:34" x14ac:dyDescent="0.35">
      <c r="A2" s="3" t="s">
        <v>12</v>
      </c>
      <c r="B2">
        <v>10</v>
      </c>
      <c r="C2">
        <v>66</v>
      </c>
      <c r="D2">
        <v>119</v>
      </c>
      <c r="E2">
        <v>16</v>
      </c>
      <c r="G2">
        <f>AVERAGE(B:B)</f>
        <v>14.142857142857142</v>
      </c>
      <c r="H2">
        <f>AVERAGE(C:C)</f>
        <v>249.85714285714286</v>
      </c>
      <c r="I2">
        <f>AVERAGE(D:D)</f>
        <v>96.714285714285708</v>
      </c>
      <c r="J2">
        <f>AVERAGE(E:E)</f>
        <v>11.571428571428571</v>
      </c>
      <c r="L2" s="3" t="s">
        <v>12</v>
      </c>
      <c r="M2">
        <f>(B2-G2)/G8</f>
        <v>-1.1666666666666665</v>
      </c>
      <c r="N2">
        <f t="shared" ref="N2:N8" si="0">(C2-$H$2)/$H$8</f>
        <v>-1.1398026315789476</v>
      </c>
      <c r="O2">
        <f t="shared" ref="O2:O8" si="1">(D2-$I$2)/$I$8</f>
        <v>1.5041322314049592</v>
      </c>
      <c r="P2">
        <f t="shared" ref="P2:P8" si="2">(E2-$J$2)/$J$8</f>
        <v>1.6692307692307695</v>
      </c>
      <c r="Q2">
        <f>SQRT((M2-$Y$2)^2+(N2-$Z$2)^2+(O2-$AA$2)^2+(P2-$AB$2)^2)</f>
        <v>0</v>
      </c>
      <c r="R2">
        <f>SQRT((M2-$Y$3)^2+(N2-$Z$3)^2+(O2-$AA$3)^2+(P2-$AB$3)^2)</f>
        <v>4.5401007046124802</v>
      </c>
      <c r="S2" t="str">
        <f>IF(Q2 &lt; R2,$X$2,$X$3)</f>
        <v>UnHealthy</v>
      </c>
      <c r="T2">
        <v>0</v>
      </c>
      <c r="U2">
        <f>1/((R2/R2)^2+(Q2/R2)^2)</f>
        <v>1</v>
      </c>
      <c r="V2">
        <v>2</v>
      </c>
      <c r="W2">
        <v>2</v>
      </c>
      <c r="X2" s="3" t="s">
        <v>37</v>
      </c>
      <c r="Y2">
        <f>INDEX(M:M,2)</f>
        <v>-1.1666666666666665</v>
      </c>
      <c r="Z2">
        <f>INDEX(N:N,2)</f>
        <v>-1.1398026315789476</v>
      </c>
      <c r="AA2">
        <f>INDEX(O:O,2)</f>
        <v>1.5041322314049592</v>
      </c>
      <c r="AB2">
        <f>INDEX(P:P,2)</f>
        <v>1.6692307692307695</v>
      </c>
      <c r="AD2" t="s">
        <v>42</v>
      </c>
      <c r="AE2" cm="1">
        <f t="array" ref="AE2">SUMPRODUCT((($T$2:$T$8^2)*M2:M8))/SUM($T$2:$T$8^2)</f>
        <v>0.84482513486999355</v>
      </c>
      <c r="AF2" cm="1">
        <f t="array" ref="AF2">SUMPRODUCT((($T$2:$T$8^2)*N2:N8))/SUM($T$2:$T$8^2)</f>
        <v>0.86696381241375653</v>
      </c>
      <c r="AG2" cm="1">
        <f t="array" ref="AG2">SUMPRODUCT((($T$2:$T$8^2)*O2:O8))/SUM($T$2:$T$8^2)</f>
        <v>-0.85497308410516881</v>
      </c>
      <c r="AH2" cm="1">
        <f t="array" ref="AH2">SUMPRODUCT((($T$2:$T$8^2)*P2:P8))/SUM($T$2:$T$8^2)</f>
        <v>-0.8857525659584824</v>
      </c>
    </row>
    <row r="3" spans="1:34" x14ac:dyDescent="0.35">
      <c r="A3" s="2" t="s">
        <v>1</v>
      </c>
      <c r="B3">
        <v>16</v>
      </c>
      <c r="C3">
        <v>400</v>
      </c>
      <c r="D3">
        <v>88</v>
      </c>
      <c r="E3">
        <v>8</v>
      </c>
      <c r="L3" s="2" t="s">
        <v>1</v>
      </c>
      <c r="M3">
        <f t="shared" ref="M3:M8" si="3">(B3-$G$2)/$G$8</f>
        <v>0.52298850574712663</v>
      </c>
      <c r="N3">
        <f t="shared" si="0"/>
        <v>0.93079453441295557</v>
      </c>
      <c r="O3">
        <f t="shared" si="1"/>
        <v>-0.58815426997245146</v>
      </c>
      <c r="P3">
        <f t="shared" si="2"/>
        <v>-1.346153846153846</v>
      </c>
      <c r="Q3">
        <f t="shared" ref="Q3:Q8" si="4">SQRT((M3-$Y$2)^2+(N3-$Z$2)^2+(O3-$AA$2)^2+(P3-$AB$2)^2)</f>
        <v>4.5401007046124802</v>
      </c>
      <c r="R3">
        <f t="shared" ref="R3:R8" si="5">SQRT((M3-$Y$3)^2+(N3-$Z$3)^2+(O3-$AA$3)^2+(P3-$AB$3)^2)</f>
        <v>0</v>
      </c>
      <c r="S3" t="str">
        <f t="shared" ref="S3:S8" si="6">IF(Q3 &lt; R3,$X$2,$X$3)</f>
        <v>Healthy</v>
      </c>
      <c r="T3">
        <f>1/((Q3/Q3)^2+(R3/Q3)^2)</f>
        <v>1</v>
      </c>
      <c r="U3">
        <v>0</v>
      </c>
      <c r="X3" s="2" t="s">
        <v>38</v>
      </c>
      <c r="Y3">
        <f>INDEX(M:M,3)</f>
        <v>0.52298850574712663</v>
      </c>
      <c r="Z3">
        <f>INDEX(N:N,3)</f>
        <v>0.93079453441295557</v>
      </c>
      <c r="AA3">
        <f>INDEX(O:O,3)</f>
        <v>-0.58815426997245146</v>
      </c>
      <c r="AB3">
        <f>INDEX(P:P,3)</f>
        <v>-1.346153846153846</v>
      </c>
      <c r="AD3" t="s">
        <v>43</v>
      </c>
      <c r="AE3" cm="1">
        <f t="array" ref="AE3">SUMPRODUCT((($U$2:$U$8^2)*M2:M8))/SUM($U$2:$U$8^2)</f>
        <v>-1.1775061860591898</v>
      </c>
      <c r="AF3" cm="1">
        <f t="array" ref="AF3">SUMPRODUCT((($U$2:$U$8^2)*N2:N8))/SUM($U$2:$U$8^2)</f>
        <v>-1.1544275750166746</v>
      </c>
      <c r="AG3" cm="1">
        <f t="array" ref="AG3">SUMPRODUCT((($U$2:$U$8^2)*O2:O8))/SUM($U$2:$U$8^2)</f>
        <v>1.1827189048065365</v>
      </c>
      <c r="AH3" cm="1">
        <f t="array" ref="AH3">SUMPRODUCT((($U$2:$U$8^2)*P2:P8))/SUM($U$2:$U$8^2)</f>
        <v>1.211486484232891</v>
      </c>
    </row>
    <row r="4" spans="1:34" x14ac:dyDescent="0.35">
      <c r="A4" t="s">
        <v>7</v>
      </c>
      <c r="B4">
        <v>11</v>
      </c>
      <c r="C4">
        <v>50</v>
      </c>
      <c r="D4">
        <v>110</v>
      </c>
      <c r="E4">
        <v>13</v>
      </c>
      <c r="G4" s="1" t="s">
        <v>19</v>
      </c>
      <c r="H4" s="1" t="s">
        <v>17</v>
      </c>
      <c r="I4" s="1" t="s">
        <v>18</v>
      </c>
      <c r="J4" s="1" t="s">
        <v>20</v>
      </c>
      <c r="L4" t="s">
        <v>7</v>
      </c>
      <c r="M4">
        <f t="shared" si="3"/>
        <v>-0.88505747126436773</v>
      </c>
      <c r="N4">
        <f t="shared" si="0"/>
        <v>-1.2389929149797572</v>
      </c>
      <c r="O4">
        <f t="shared" si="1"/>
        <v>0.89669421487603351</v>
      </c>
      <c r="P4">
        <f t="shared" si="2"/>
        <v>0.53846153846153855</v>
      </c>
      <c r="Q4">
        <f t="shared" si="4"/>
        <v>1.3178628336952585</v>
      </c>
      <c r="R4">
        <f t="shared" si="5"/>
        <v>3.528047791598949</v>
      </c>
      <c r="S4" t="str">
        <f t="shared" si="6"/>
        <v>UnHealthy</v>
      </c>
      <c r="T4">
        <f>1/((Q4/Q4)^2+(R4/Q4)^2)</f>
        <v>0.12244618533667202</v>
      </c>
      <c r="U4">
        <f>1/((R4/R4)^2+(Q4/R4)^2)</f>
        <v>0.87755381466332805</v>
      </c>
    </row>
    <row r="5" spans="1:34" x14ac:dyDescent="0.35">
      <c r="A5" t="s">
        <v>8</v>
      </c>
      <c r="B5">
        <v>20</v>
      </c>
      <c r="C5">
        <v>390</v>
      </c>
      <c r="D5">
        <v>79</v>
      </c>
      <c r="E5">
        <v>10</v>
      </c>
      <c r="G5">
        <f>_xlfn.STDEV.P(B:B)</f>
        <v>3.9070840946220979</v>
      </c>
      <c r="H5">
        <f>_xlfn.STDEV.P(C:C)</f>
        <v>163.20664252188178</v>
      </c>
      <c r="I5">
        <f>_xlfn.STDEV.P(D:D)</f>
        <v>15.368932351749521</v>
      </c>
      <c r="J5">
        <f>_xlfn.STDEV.P(E:E)</f>
        <v>2.8713930346059686</v>
      </c>
      <c r="L5" t="s">
        <v>8</v>
      </c>
      <c r="M5">
        <f t="shared" si="3"/>
        <v>1.649425287356322</v>
      </c>
      <c r="N5">
        <f t="shared" si="0"/>
        <v>0.86880060728744946</v>
      </c>
      <c r="O5">
        <f t="shared" si="1"/>
        <v>-1.1955922865013771</v>
      </c>
      <c r="P5">
        <f t="shared" si="2"/>
        <v>-0.5923076923076922</v>
      </c>
      <c r="Q5">
        <f t="shared" si="4"/>
        <v>4.9363883103236468</v>
      </c>
      <c r="R5">
        <f t="shared" si="5"/>
        <v>1.4865961245596462</v>
      </c>
      <c r="S5" t="str">
        <f t="shared" si="6"/>
        <v>Healthy</v>
      </c>
      <c r="T5">
        <f t="shared" ref="T5:T8" si="7">1/((Q5/Q5)^2+(R5/Q5)^2)</f>
        <v>0.91684940352221211</v>
      </c>
      <c r="U5">
        <f t="shared" ref="U5:U8" si="8">1/((R5/R5)^2+(Q5/R5)^2)</f>
        <v>8.3150596477787775E-2</v>
      </c>
      <c r="Y5" s="1"/>
      <c r="Z5" s="1"/>
      <c r="AA5" s="1"/>
      <c r="AB5" s="1"/>
    </row>
    <row r="6" spans="1:34" x14ac:dyDescent="0.35">
      <c r="A6" t="s">
        <v>9</v>
      </c>
      <c r="B6">
        <v>9</v>
      </c>
      <c r="C6">
        <v>69</v>
      </c>
      <c r="D6">
        <v>113</v>
      </c>
      <c r="E6">
        <v>15</v>
      </c>
      <c r="L6" t="s">
        <v>9</v>
      </c>
      <c r="M6">
        <f t="shared" si="3"/>
        <v>-1.4482758620689653</v>
      </c>
      <c r="N6">
        <f t="shared" si="0"/>
        <v>-1.1212044534412957</v>
      </c>
      <c r="O6">
        <f t="shared" si="1"/>
        <v>1.0991735537190088</v>
      </c>
      <c r="P6">
        <f t="shared" si="2"/>
        <v>1.2923076923076924</v>
      </c>
      <c r="Q6">
        <f t="shared" si="4"/>
        <v>0.62105729825474498</v>
      </c>
      <c r="R6">
        <f t="shared" si="5"/>
        <v>4.2314462691283738</v>
      </c>
      <c r="S6" t="str">
        <f t="shared" si="6"/>
        <v>UnHealthy</v>
      </c>
      <c r="T6">
        <f t="shared" si="7"/>
        <v>2.1087711840683879E-2</v>
      </c>
      <c r="U6">
        <f t="shared" si="8"/>
        <v>0.97891228815931597</v>
      </c>
    </row>
    <row r="7" spans="1:34" x14ac:dyDescent="0.35">
      <c r="A7" t="s">
        <v>10</v>
      </c>
      <c r="B7">
        <v>18</v>
      </c>
      <c r="C7">
        <v>377</v>
      </c>
      <c r="D7">
        <v>83</v>
      </c>
      <c r="E7">
        <v>9</v>
      </c>
      <c r="G7" s="1" t="s">
        <v>21</v>
      </c>
      <c r="H7" s="1" t="s">
        <v>22</v>
      </c>
      <c r="I7" s="1" t="s">
        <v>23</v>
      </c>
      <c r="J7" s="1" t="s">
        <v>24</v>
      </c>
      <c r="L7" t="s">
        <v>10</v>
      </c>
      <c r="M7">
        <f t="shared" si="3"/>
        <v>1.0862068965517242</v>
      </c>
      <c r="N7">
        <f t="shared" si="0"/>
        <v>0.78820850202429149</v>
      </c>
      <c r="O7">
        <f t="shared" si="1"/>
        <v>-0.92561983471074349</v>
      </c>
      <c r="P7">
        <f t="shared" si="2"/>
        <v>-0.96923076923076923</v>
      </c>
      <c r="Q7">
        <f t="shared" si="4"/>
        <v>4.653798514749079</v>
      </c>
      <c r="R7">
        <f t="shared" si="5"/>
        <v>0.77038934680728521</v>
      </c>
      <c r="S7" t="str">
        <f t="shared" si="6"/>
        <v>Healthy</v>
      </c>
      <c r="T7">
        <f t="shared" si="7"/>
        <v>0.9733274609065985</v>
      </c>
      <c r="U7">
        <f t="shared" si="8"/>
        <v>2.66725390934015E-2</v>
      </c>
    </row>
    <row r="8" spans="1:34" x14ac:dyDescent="0.35">
      <c r="A8" t="s">
        <v>11</v>
      </c>
      <c r="B8">
        <v>15</v>
      </c>
      <c r="C8">
        <v>397</v>
      </c>
      <c r="D8">
        <v>85</v>
      </c>
      <c r="E8">
        <v>10</v>
      </c>
      <c r="G8">
        <f>AVEDEV(B:B)</f>
        <v>3.5510204081632653</v>
      </c>
      <c r="H8">
        <f>AVEDEV(C:C)</f>
        <v>161.30612244897958</v>
      </c>
      <c r="I8">
        <f>AVEDEV(D:D)</f>
        <v>14.816326530612244</v>
      </c>
      <c r="J8">
        <f>AVEDEV(E:E)</f>
        <v>2.6530612244897958</v>
      </c>
      <c r="L8" t="s">
        <v>11</v>
      </c>
      <c r="M8">
        <f t="shared" si="3"/>
        <v>0.24137931034482774</v>
      </c>
      <c r="N8">
        <f t="shared" si="0"/>
        <v>0.91219635627530371</v>
      </c>
      <c r="O8">
        <f t="shared" si="1"/>
        <v>-0.79063360881542666</v>
      </c>
      <c r="P8">
        <f t="shared" si="2"/>
        <v>-0.5923076923076922</v>
      </c>
      <c r="Q8">
        <f t="shared" si="4"/>
        <v>4.0710931939705395</v>
      </c>
      <c r="R8">
        <f t="shared" si="5"/>
        <v>0.83001899827178505</v>
      </c>
      <c r="S8" t="str">
        <f t="shared" si="6"/>
        <v>Healthy</v>
      </c>
      <c r="T8">
        <f t="shared" si="7"/>
        <v>0.96009139433019153</v>
      </c>
      <c r="U8">
        <f t="shared" si="8"/>
        <v>3.9908605669808535E-2</v>
      </c>
    </row>
    <row r="9" spans="1:34" x14ac:dyDescent="0.35">
      <c r="A9" s="1"/>
      <c r="L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1C5E-C062-48F7-96EC-12736ED88244}">
  <dimension ref="A1:X11"/>
  <sheetViews>
    <sheetView workbookViewId="0">
      <selection sqref="A1:D11"/>
    </sheetView>
  </sheetViews>
  <sheetFormatPr defaultRowHeight="14.5" x14ac:dyDescent="0.35"/>
  <cols>
    <col min="1" max="1" width="12.36328125" customWidth="1"/>
    <col min="2" max="2" width="11.36328125" customWidth="1"/>
    <col min="3" max="4" width="11.7265625" customWidth="1"/>
    <col min="10" max="10" width="12.36328125" customWidth="1"/>
    <col min="11" max="11" width="7.81640625" customWidth="1"/>
    <col min="13" max="13" width="9.453125" customWidth="1"/>
    <col min="14" max="14" width="9.1796875" customWidth="1"/>
  </cols>
  <sheetData>
    <row r="1" spans="1:24" s="1" customFormat="1" x14ac:dyDescent="0.35">
      <c r="A1" s="1" t="s">
        <v>44</v>
      </c>
      <c r="B1" s="1" t="s">
        <v>45</v>
      </c>
      <c r="C1" s="1" t="s">
        <v>46</v>
      </c>
      <c r="D1" s="1" t="s">
        <v>47</v>
      </c>
      <c r="F1" s="1" t="s">
        <v>48</v>
      </c>
      <c r="G1" s="1" t="s">
        <v>49</v>
      </c>
      <c r="H1" s="1" t="s">
        <v>50</v>
      </c>
      <c r="J1" s="1" t="s">
        <v>44</v>
      </c>
      <c r="K1" s="1" t="s">
        <v>57</v>
      </c>
      <c r="L1" s="1" t="s">
        <v>58</v>
      </c>
      <c r="M1" s="1" t="s">
        <v>59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6</v>
      </c>
      <c r="V1" s="1" t="s">
        <v>61</v>
      </c>
      <c r="W1" s="1" t="s">
        <v>62</v>
      </c>
      <c r="X1" s="1" t="s">
        <v>63</v>
      </c>
    </row>
    <row r="2" spans="1:24" x14ac:dyDescent="0.35">
      <c r="A2">
        <v>1</v>
      </c>
      <c r="B2">
        <v>4</v>
      </c>
      <c r="C2">
        <v>3</v>
      </c>
      <c r="D2">
        <v>4</v>
      </c>
      <c r="F2">
        <f>AVERAGE(B:B)</f>
        <v>3.5</v>
      </c>
      <c r="G2">
        <f t="shared" ref="G2:H2" si="0">AVERAGE(C:C)</f>
        <v>3.4</v>
      </c>
      <c r="H2">
        <f t="shared" si="0"/>
        <v>3.5</v>
      </c>
      <c r="J2">
        <v>1</v>
      </c>
      <c r="K2">
        <f>(B2-$F$2)/$F$9</f>
        <v>0.55555555555555558</v>
      </c>
      <c r="L2">
        <f>(C2-$G$2)/$G$9</f>
        <v>-0.39999999999999991</v>
      </c>
      <c r="M2">
        <f>(D2-$H$2)/$H$9</f>
        <v>0.55555555555555558</v>
      </c>
      <c r="N2">
        <f>SQRT((K2-$V$2)^2+(L2-$W$2)^2+(M2-$X$2)^2)</f>
        <v>0</v>
      </c>
      <c r="O2">
        <f>SQRT((K2-$V$3)^2+(L2-$W$3)^2+(M2-$X$3)^2)</f>
        <v>1.8625616238044678</v>
      </c>
      <c r="P2">
        <f>SQRT((K2-$V$4)^2+(L2-$W$4)^2+(M2-$X$4)^2)</f>
        <v>3.2979604621457401</v>
      </c>
      <c r="Q2">
        <v>0</v>
      </c>
      <c r="R2">
        <f>1/((N2/O2)^2+(O2/O2)^2+(P2/O2)^2)</f>
        <v>0.24182444061962127</v>
      </c>
      <c r="S2">
        <f>1/((N2/P2)^2+(O2/P2)^2+(P2/P2)^2)</f>
        <v>0.75817555938037862</v>
      </c>
      <c r="T2">
        <v>2</v>
      </c>
      <c r="U2" t="s">
        <v>42</v>
      </c>
      <c r="V2">
        <v>0.55555555555555558</v>
      </c>
      <c r="W2">
        <v>-0.39999999999999991</v>
      </c>
      <c r="X2">
        <v>0.55555555555555558</v>
      </c>
    </row>
    <row r="3" spans="1:24" x14ac:dyDescent="0.35">
      <c r="A3">
        <v>2</v>
      </c>
      <c r="B3">
        <v>3</v>
      </c>
      <c r="C3">
        <v>4</v>
      </c>
      <c r="D3">
        <v>5</v>
      </c>
      <c r="J3">
        <v>2</v>
      </c>
      <c r="K3">
        <f t="shared" ref="K3:K11" si="1">(B3-$F$2)/$F$9</f>
        <v>-0.55555555555555558</v>
      </c>
      <c r="L3">
        <f t="shared" ref="L3:L11" si="2">(C3-$G$2)/$G$9</f>
        <v>0.60000000000000009</v>
      </c>
      <c r="M3">
        <f t="shared" ref="M3:M11" si="3">(D3-$H$2)/$H$9</f>
        <v>1.6666666666666665</v>
      </c>
      <c r="N3">
        <f t="shared" ref="N3:N11" si="4">SQRT((K3-$V$2)^2+(L3-$W$2)^2+(M3-$X$2)^2)</f>
        <v>1.8625616238044678</v>
      </c>
      <c r="O3">
        <f t="shared" ref="O3:O11" si="5">SQRT((K3-$V$3)^2+(L3-$W$3)^2+(M3-$X$3)^2)</f>
        <v>3.7251232476089355</v>
      </c>
      <c r="P3">
        <f t="shared" ref="P3:P11" si="6">SQRT((K3-$V$4)^2+(L3-$W$4)^2+(M3-$X$4)^2)</f>
        <v>4.0429789774800557</v>
      </c>
      <c r="Q3">
        <f t="shared" ref="Q3:Q11" si="7">1/((N3/N3)^2+(O3/N3)^2+(P3/N3)^2)</f>
        <v>0.10296812019054601</v>
      </c>
      <c r="R3">
        <f t="shared" ref="R3:R11" si="8">1/((N3/O3)^2+(O3/O3)^2+(P3/O3)^2)</f>
        <v>0.41187248076218402</v>
      </c>
      <c r="S3">
        <f t="shared" ref="S3:S11" si="9">1/((N3/P3)^2+(O3/P3)^2+(P3/P3)^2)</f>
        <v>0.48515939904727007</v>
      </c>
      <c r="U3" t="s">
        <v>43</v>
      </c>
      <c r="V3">
        <v>1.6666666666666665</v>
      </c>
      <c r="W3">
        <v>-1.4</v>
      </c>
      <c r="X3">
        <v>-0.55555555555555558</v>
      </c>
    </row>
    <row r="4" spans="1:24" x14ac:dyDescent="0.35">
      <c r="A4">
        <v>3</v>
      </c>
      <c r="B4">
        <v>5</v>
      </c>
      <c r="C4">
        <v>2</v>
      </c>
      <c r="D4">
        <v>3</v>
      </c>
      <c r="F4" s="1" t="s">
        <v>51</v>
      </c>
      <c r="G4" s="1" t="s">
        <v>52</v>
      </c>
      <c r="H4" s="1" t="s">
        <v>53</v>
      </c>
      <c r="J4">
        <v>3</v>
      </c>
      <c r="K4">
        <f t="shared" si="1"/>
        <v>1.6666666666666665</v>
      </c>
      <c r="L4">
        <f t="shared" si="2"/>
        <v>-1.4</v>
      </c>
      <c r="M4">
        <f t="shared" si="3"/>
        <v>-0.55555555555555558</v>
      </c>
      <c r="N4">
        <f t="shared" si="4"/>
        <v>1.8625616238044678</v>
      </c>
      <c r="O4">
        <f t="shared" si="5"/>
        <v>0</v>
      </c>
      <c r="P4">
        <f t="shared" si="6"/>
        <v>3.5136418446315325</v>
      </c>
      <c r="Q4">
        <f t="shared" si="7"/>
        <v>0.21935987509758001</v>
      </c>
      <c r="R4">
        <v>0</v>
      </c>
      <c r="S4">
        <f t="shared" si="9"/>
        <v>0.78064012490241985</v>
      </c>
      <c r="U4" t="s">
        <v>60</v>
      </c>
      <c r="V4">
        <v>-1.6666666666666665</v>
      </c>
      <c r="W4">
        <v>-1.4</v>
      </c>
      <c r="X4">
        <v>-1.6666666666666665</v>
      </c>
    </row>
    <row r="5" spans="1:24" x14ac:dyDescent="0.35">
      <c r="A5">
        <v>4</v>
      </c>
      <c r="B5">
        <v>4</v>
      </c>
      <c r="C5">
        <v>4</v>
      </c>
      <c r="D5">
        <v>4</v>
      </c>
      <c r="F5">
        <f>_xlfn.STDEV.P(B:B)</f>
        <v>1.0246950765959599</v>
      </c>
      <c r="G5">
        <f t="shared" ref="G5:H5" si="10">_xlfn.STDEV.P(C:C)</f>
        <v>1.1135528725660044</v>
      </c>
      <c r="H5">
        <f t="shared" si="10"/>
        <v>1.0246950765959599</v>
      </c>
      <c r="J5">
        <v>4</v>
      </c>
      <c r="K5">
        <f t="shared" si="1"/>
        <v>0.55555555555555558</v>
      </c>
      <c r="L5">
        <f t="shared" si="2"/>
        <v>0.60000000000000009</v>
      </c>
      <c r="M5">
        <f t="shared" si="3"/>
        <v>0.55555555555555558</v>
      </c>
      <c r="N5">
        <f t="shared" si="4"/>
        <v>1</v>
      </c>
      <c r="O5">
        <f t="shared" si="5"/>
        <v>2.5434495871687992</v>
      </c>
      <c r="P5">
        <f t="shared" si="6"/>
        <v>3.7251232476089355</v>
      </c>
      <c r="Q5">
        <f t="shared" si="7"/>
        <v>4.6847888953152117E-2</v>
      </c>
      <c r="R5">
        <f t="shared" si="8"/>
        <v>0.3030653556969346</v>
      </c>
      <c r="S5">
        <f t="shared" si="9"/>
        <v>0.65008675534991323</v>
      </c>
    </row>
    <row r="6" spans="1:24" x14ac:dyDescent="0.35">
      <c r="A6">
        <v>5</v>
      </c>
      <c r="B6">
        <v>2</v>
      </c>
      <c r="C6">
        <v>5</v>
      </c>
      <c r="D6">
        <v>4</v>
      </c>
      <c r="J6">
        <v>5</v>
      </c>
      <c r="K6">
        <f t="shared" si="1"/>
        <v>-1.6666666666666665</v>
      </c>
      <c r="L6">
        <f t="shared" si="2"/>
        <v>1.6</v>
      </c>
      <c r="M6">
        <f t="shared" si="3"/>
        <v>0.55555555555555558</v>
      </c>
      <c r="N6">
        <f t="shared" si="4"/>
        <v>2.9896942326830467</v>
      </c>
      <c r="O6">
        <f t="shared" si="5"/>
        <v>4.6201384191759534</v>
      </c>
      <c r="P6">
        <f t="shared" si="6"/>
        <v>3.7333994703136542</v>
      </c>
      <c r="Q6">
        <f t="shared" si="7"/>
        <v>0.20212171970965939</v>
      </c>
      <c r="R6">
        <f t="shared" si="8"/>
        <v>0.48269123394751534</v>
      </c>
      <c r="S6">
        <f t="shared" si="9"/>
        <v>0.31518704634282529</v>
      </c>
    </row>
    <row r="7" spans="1:24" x14ac:dyDescent="0.35">
      <c r="A7">
        <v>6</v>
      </c>
      <c r="B7">
        <v>3</v>
      </c>
      <c r="C7">
        <v>2</v>
      </c>
      <c r="D7">
        <v>2</v>
      </c>
      <c r="J7">
        <v>6</v>
      </c>
      <c r="K7">
        <f t="shared" si="1"/>
        <v>-0.55555555555555558</v>
      </c>
      <c r="L7">
        <f t="shared" si="2"/>
        <v>-1.4</v>
      </c>
      <c r="M7">
        <f t="shared" si="3"/>
        <v>-1.6666666666666665</v>
      </c>
      <c r="N7">
        <f t="shared" si="4"/>
        <v>2.6782157318208779</v>
      </c>
      <c r="O7">
        <f t="shared" si="5"/>
        <v>2.4845199749997664</v>
      </c>
      <c r="P7">
        <f t="shared" si="6"/>
        <v>1.1111111111111109</v>
      </c>
      <c r="Q7">
        <f t="shared" si="7"/>
        <v>0.4919559695173582</v>
      </c>
      <c r="R7">
        <f t="shared" si="8"/>
        <v>0.42337002540220159</v>
      </c>
      <c r="S7">
        <f t="shared" si="9"/>
        <v>8.4674005080440262E-2</v>
      </c>
      <c r="U7" t="s">
        <v>71</v>
      </c>
      <c r="V7" t="s">
        <v>61</v>
      </c>
      <c r="W7" t="s">
        <v>62</v>
      </c>
      <c r="X7" t="s">
        <v>63</v>
      </c>
    </row>
    <row r="8" spans="1:24" x14ac:dyDescent="0.35">
      <c r="A8">
        <v>7</v>
      </c>
      <c r="B8">
        <v>4</v>
      </c>
      <c r="C8">
        <v>3</v>
      </c>
      <c r="D8">
        <v>3</v>
      </c>
      <c r="F8" s="1" t="s">
        <v>54</v>
      </c>
      <c r="G8" s="1" t="s">
        <v>55</v>
      </c>
      <c r="H8" s="1" t="s">
        <v>56</v>
      </c>
      <c r="J8">
        <v>7</v>
      </c>
      <c r="K8">
        <f t="shared" si="1"/>
        <v>0.55555555555555558</v>
      </c>
      <c r="L8">
        <f t="shared" si="2"/>
        <v>-0.39999999999999991</v>
      </c>
      <c r="M8">
        <f t="shared" si="3"/>
        <v>-0.55555555555555558</v>
      </c>
      <c r="N8">
        <f t="shared" si="4"/>
        <v>1.1111111111111112</v>
      </c>
      <c r="O8">
        <f t="shared" si="5"/>
        <v>1.4948471163415233</v>
      </c>
      <c r="P8">
        <f t="shared" si="6"/>
        <v>2.6782157318208779</v>
      </c>
      <c r="Q8">
        <f t="shared" si="7"/>
        <v>0.11600928074245941</v>
      </c>
      <c r="R8">
        <f t="shared" si="8"/>
        <v>0.20997679814385148</v>
      </c>
      <c r="S8">
        <f t="shared" si="9"/>
        <v>0.67401392111368919</v>
      </c>
      <c r="U8" t="s">
        <v>42</v>
      </c>
      <c r="V8" cm="1">
        <f t="array" ref="V8">SUMPRODUCT((($Q$2:$Q$11^2)*K2:K11))/SUM($Q$2:$Q$11^2)</f>
        <v>-0.76307167518556174</v>
      </c>
      <c r="W8" cm="1">
        <f t="array" ref="W8">SUMPRODUCT((($Q$2:$Q$11^2)*L2:L11))/SUM($Q$2:$Q$11^2)</f>
        <v>-0.95875158350500389</v>
      </c>
      <c r="X8" cm="1">
        <f t="array" ref="X8">SUMPRODUCT((($Q$2:$Q$11^2)*M2:M11))/SUM($Q$2:$Q$11^2)</f>
        <v>-1.2046207839206571</v>
      </c>
    </row>
    <row r="9" spans="1:24" x14ac:dyDescent="0.35">
      <c r="A9">
        <v>8</v>
      </c>
      <c r="B9">
        <v>5</v>
      </c>
      <c r="C9">
        <v>5</v>
      </c>
      <c r="D9">
        <v>5</v>
      </c>
      <c r="F9">
        <f>AVEDEV(B:B)</f>
        <v>0.9</v>
      </c>
      <c r="G9">
        <f t="shared" ref="G9:H9" si="11">AVEDEV(C:C)</f>
        <v>1</v>
      </c>
      <c r="H9">
        <f t="shared" si="11"/>
        <v>0.9</v>
      </c>
      <c r="J9">
        <v>8</v>
      </c>
      <c r="K9">
        <f t="shared" si="1"/>
        <v>1.6666666666666665</v>
      </c>
      <c r="L9">
        <f t="shared" si="2"/>
        <v>1.6</v>
      </c>
      <c r="M9">
        <f t="shared" si="3"/>
        <v>1.6666666666666665</v>
      </c>
      <c r="N9">
        <f t="shared" si="4"/>
        <v>2.5434495871687992</v>
      </c>
      <c r="O9">
        <f t="shared" si="5"/>
        <v>3.7333994703136542</v>
      </c>
      <c r="P9">
        <f t="shared" si="6"/>
        <v>5.5876848714134031</v>
      </c>
      <c r="Q9">
        <f t="shared" si="7"/>
        <v>0.12529890004782399</v>
      </c>
      <c r="R9">
        <f t="shared" si="8"/>
        <v>0.2699665231946437</v>
      </c>
      <c r="S9">
        <f t="shared" si="9"/>
        <v>0.60473457675753217</v>
      </c>
      <c r="U9" t="s">
        <v>43</v>
      </c>
      <c r="V9" cm="1">
        <f t="array" ref="V9">SUMPRODUCT((($R$2:$R$11^2)*K2:K11))/SUM($R$2:$R$11^2)</f>
        <v>-0.69931120947421743</v>
      </c>
      <c r="W9" cm="1">
        <f t="array" ref="W9">SUMPRODUCT((($R$2:$R$11^2)*L2:L11))/SUM($R$2:$R$11^2)</f>
        <v>6.8704534231599709E-2</v>
      </c>
      <c r="X9" cm="1">
        <f t="array" ref="X9">SUMPRODUCT((($R$2:$R$11^2)*M2:M11))/SUM($R$2:$R$11^2)</f>
        <v>-0.22248452244330646</v>
      </c>
    </row>
    <row r="10" spans="1:24" x14ac:dyDescent="0.35">
      <c r="A10">
        <v>9</v>
      </c>
      <c r="B10">
        <v>2</v>
      </c>
      <c r="C10">
        <v>2</v>
      </c>
      <c r="D10">
        <v>2</v>
      </c>
      <c r="J10">
        <v>9</v>
      </c>
      <c r="K10">
        <f t="shared" si="1"/>
        <v>-1.6666666666666665</v>
      </c>
      <c r="L10">
        <f t="shared" si="2"/>
        <v>-1.4</v>
      </c>
      <c r="M10">
        <f t="shared" si="3"/>
        <v>-1.6666666666666665</v>
      </c>
      <c r="N10">
        <f t="shared" si="4"/>
        <v>3.2979604621457401</v>
      </c>
      <c r="O10">
        <f t="shared" si="5"/>
        <v>3.5136418446315325</v>
      </c>
      <c r="P10">
        <f t="shared" si="6"/>
        <v>0</v>
      </c>
      <c r="Q10">
        <f t="shared" si="7"/>
        <v>0.46836788942052104</v>
      </c>
      <c r="R10">
        <f t="shared" si="8"/>
        <v>0.5316321105794789</v>
      </c>
      <c r="S10">
        <v>0</v>
      </c>
      <c r="U10" t="s">
        <v>60</v>
      </c>
      <c r="V10" cm="1">
        <f t="array" ref="V10">SUMPRODUCT((($S$2:$S$11^2)*K2:K11))/SUM($S$2:$S$11^2)</f>
        <v>0.71586707083014167</v>
      </c>
      <c r="W10" cm="1">
        <f t="array" ref="W10">SUMPRODUCT((($S$2:$S$11^2)*L2:L11))/SUM($S$2:$S$11^2)</f>
        <v>-2.2696672698404322E-2</v>
      </c>
      <c r="X10" cm="1">
        <f t="array" ref="X10">SUMPRODUCT((($S$2:$S$11^2)*M2:M11))/SUM($S$2:$S$11^2)</f>
        <v>0.32672642911801547</v>
      </c>
    </row>
    <row r="11" spans="1:24" x14ac:dyDescent="0.35">
      <c r="A11">
        <v>10</v>
      </c>
      <c r="B11">
        <v>3</v>
      </c>
      <c r="C11">
        <v>4</v>
      </c>
      <c r="D11">
        <v>3</v>
      </c>
      <c r="J11">
        <v>10</v>
      </c>
      <c r="K11">
        <f t="shared" si="1"/>
        <v>-0.55555555555555558</v>
      </c>
      <c r="L11">
        <f t="shared" si="2"/>
        <v>0.60000000000000009</v>
      </c>
      <c r="M11">
        <f t="shared" si="3"/>
        <v>-0.55555555555555558</v>
      </c>
      <c r="N11">
        <f t="shared" si="4"/>
        <v>1.8625616238044678</v>
      </c>
      <c r="O11">
        <f t="shared" si="5"/>
        <v>2.9896942326830467</v>
      </c>
      <c r="P11">
        <f t="shared" si="6"/>
        <v>2.5434495871687992</v>
      </c>
      <c r="Q11">
        <f t="shared" si="7"/>
        <v>0.18378024852844996</v>
      </c>
      <c r="R11">
        <f t="shared" si="8"/>
        <v>0.47351209941138001</v>
      </c>
      <c r="S11">
        <f t="shared" si="9"/>
        <v>0.34270765206017001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67B1-0121-451B-9D52-1B15597C509D}">
  <dimension ref="A1:D11"/>
  <sheetViews>
    <sheetView tabSelected="1" workbookViewId="0">
      <selection sqref="A1:D11"/>
    </sheetView>
  </sheetViews>
  <sheetFormatPr defaultRowHeight="14.5" x14ac:dyDescent="0.35"/>
  <sheetData>
    <row r="1" spans="1:4" x14ac:dyDescent="0.35">
      <c r="A1" s="1" t="s">
        <v>44</v>
      </c>
      <c r="B1" s="1" t="s">
        <v>45</v>
      </c>
      <c r="C1" s="1" t="s">
        <v>46</v>
      </c>
      <c r="D1" s="1" t="s">
        <v>47</v>
      </c>
    </row>
    <row r="2" spans="1:4" x14ac:dyDescent="0.35">
      <c r="A2">
        <v>1</v>
      </c>
      <c r="B2">
        <v>4</v>
      </c>
      <c r="C2">
        <v>3</v>
      </c>
      <c r="D2">
        <v>4</v>
      </c>
    </row>
    <row r="3" spans="1:4" x14ac:dyDescent="0.35">
      <c r="A3">
        <v>2</v>
      </c>
      <c r="B3">
        <v>3</v>
      </c>
      <c r="C3">
        <v>4</v>
      </c>
      <c r="D3">
        <v>5</v>
      </c>
    </row>
    <row r="4" spans="1:4" x14ac:dyDescent="0.35">
      <c r="A4">
        <v>3</v>
      </c>
      <c r="B4">
        <v>5</v>
      </c>
      <c r="C4">
        <v>2</v>
      </c>
      <c r="D4">
        <v>3</v>
      </c>
    </row>
    <row r="5" spans="1:4" x14ac:dyDescent="0.35">
      <c r="A5">
        <v>4</v>
      </c>
      <c r="B5">
        <v>4</v>
      </c>
      <c r="C5">
        <v>4</v>
      </c>
      <c r="D5">
        <v>4</v>
      </c>
    </row>
    <row r="6" spans="1:4" x14ac:dyDescent="0.35">
      <c r="A6">
        <v>5</v>
      </c>
      <c r="B6">
        <v>2</v>
      </c>
      <c r="C6">
        <v>5</v>
      </c>
      <c r="D6">
        <v>4</v>
      </c>
    </row>
    <row r="7" spans="1:4" x14ac:dyDescent="0.35">
      <c r="A7">
        <v>6</v>
      </c>
      <c r="B7">
        <v>3</v>
      </c>
      <c r="C7">
        <v>2</v>
      </c>
      <c r="D7">
        <v>2</v>
      </c>
    </row>
    <row r="8" spans="1:4" x14ac:dyDescent="0.35">
      <c r="A8">
        <v>7</v>
      </c>
      <c r="B8">
        <v>4</v>
      </c>
      <c r="C8">
        <v>3</v>
      </c>
      <c r="D8">
        <v>3</v>
      </c>
    </row>
    <row r="9" spans="1:4" x14ac:dyDescent="0.35">
      <c r="A9">
        <v>8</v>
      </c>
      <c r="B9">
        <v>5</v>
      </c>
      <c r="C9">
        <v>5</v>
      </c>
      <c r="D9">
        <v>5</v>
      </c>
    </row>
    <row r="10" spans="1:4" x14ac:dyDescent="0.35">
      <c r="A10">
        <v>9</v>
      </c>
      <c r="B10">
        <v>2</v>
      </c>
      <c r="C10">
        <v>2</v>
      </c>
      <c r="D10">
        <v>2</v>
      </c>
    </row>
    <row r="11" spans="1:4" x14ac:dyDescent="0.35">
      <c r="A11">
        <v>10</v>
      </c>
      <c r="B11">
        <v>3</v>
      </c>
      <c r="C11">
        <v>4</v>
      </c>
      <c r="D1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CB9241-9AAA-47E9-BBA0-DA347F5147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Choudhary</dc:creator>
  <cp:lastModifiedBy>Reeshabh Choudhary</cp:lastModifiedBy>
  <dcterms:created xsi:type="dcterms:W3CDTF">2023-03-16T08:47:56Z</dcterms:created>
  <dcterms:modified xsi:type="dcterms:W3CDTF">2023-03-28T04:35:42Z</dcterms:modified>
</cp:coreProperties>
</file>