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<sst xmlns="http://schemas.openxmlformats.org/spreadsheetml/2006/main" count="111" uniqueCount="82">
  <si>
    <t xml:space="preserve">Voltage</t>
  </si>
  <si>
    <t xml:space="preserve">Unit</t>
  </si>
  <si>
    <t xml:space="preserve">Power Consumed by the node</t>
  </si>
  <si>
    <t xml:space="preserve">Volts</t>
  </si>
  <si>
    <t xml:space="preserve">Current</t>
  </si>
  <si>
    <t xml:space="preserve">Power</t>
  </si>
  <si>
    <t xml:space="preserve">QTY</t>
  </si>
  <si>
    <t xml:space="preserve">Net</t>
  </si>
  <si>
    <t xml:space="preserve">(PSU efficiency)</t>
  </si>
  <si>
    <t xml:space="preserve">Amps</t>
  </si>
  <si>
    <t xml:space="preserve">Watts</t>
  </si>
  <si>
    <t xml:space="preserve">Notes</t>
  </si>
  <si>
    <t xml:space="preserve">Front End Modules (FEM)</t>
  </si>
  <si>
    <t xml:space="preserve">The FEM heat is NOT dissipated inside the Node Enclosure</t>
  </si>
  <si>
    <t xml:space="preserve">Post Amplificer Modules (PAM) : External to Node Enclosure</t>
  </si>
  <si>
    <t xml:space="preserve">FEM linear/analog power generation and distribution</t>
  </si>
  <si>
    <t xml:space="preserve">linear power supplies are about 45% efficient</t>
  </si>
  <si>
    <t xml:space="preserve">PAM linear/analog power generation and distribution</t>
  </si>
  <si>
    <t xml:space="preserve">PAM margin</t>
  </si>
  <si>
    <t xml:space="preserve">SNAPv2</t>
  </si>
  <si>
    <t xml:space="preserve">1.6Amp is a measured values; use 2A for margin</t>
  </si>
  <si>
    <t xml:space="preserve">White Rabbit</t>
  </si>
  <si>
    <t xml:space="preserve">Beaglebone</t>
  </si>
  <si>
    <t xml:space="preserve">+12V switching/digital power generation and distribution</t>
  </si>
  <si>
    <t xml:space="preserve">switching power supplies are about 80% efficient</t>
  </si>
  <si>
    <t xml:space="preserve">+5V switching/digital power generation and distribution</t>
  </si>
  <si>
    <t xml:space="preserve">Interface Logic and Monitoring</t>
  </si>
  <si>
    <t xml:space="preserve">Externally mounted centrifugal fan</t>
  </si>
  <si>
    <t xml:space="preserve">The Fan heat is NOT dissipated inside the Node Enclosure.  Operating point on curve is 0.32A 66W.  The fan is rate for 0.36A and 90W.</t>
  </si>
  <si>
    <t xml:space="preserve">Total</t>
  </si>
  <si>
    <t xml:space="preserve">Power dissipated inside the Node Enclosure</t>
  </si>
  <si>
    <t xml:space="preserve">Power dissipated at the feeds</t>
  </si>
  <si>
    <t xml:space="preserve">Power dissipated at the centrifugal fan</t>
  </si>
  <si>
    <t xml:space="preserve">This heat will be handled by long run of buried ducting between the centrifugal fan and the Node Enclosure</t>
  </si>
  <si>
    <t xml:space="preserve">input VAC voltage</t>
  </si>
  <si>
    <t xml:space="preserve">Input VAC currents (nominal operating mode)</t>
  </si>
  <si>
    <t xml:space="preserve">power factor</t>
  </si>
  <si>
    <t xml:space="preserve">VAC input Amps</t>
  </si>
  <si>
    <t xml:space="preserve">generic value from generic linea power supply : http://www.acopian.com/linear-power-supply-vs-switching-power-supply-vs-unregulated-power-supply.html</t>
  </si>
  <si>
    <t xml:space="preserve">(assuming fan is at operating point 2 (see datasheet)</t>
  </si>
  <si>
    <t xml:space="preserve">VAC current input to the Node Enclosure</t>
  </si>
  <si>
    <t xml:space="preserve">VAC current input to the Node (Total)</t>
  </si>
  <si>
    <t xml:space="preserve">Includes current for external centrifugal fan</t>
  </si>
  <si>
    <t xml:space="preserve">Inrush Input VAC currents</t>
  </si>
  <si>
    <t xml:space="preserve">When the Node Enlcosure is "turned on" only the +5V supply turns on.</t>
  </si>
  <si>
    <t xml:space="preserve">Then if the internal computer decides everything is ok then it will turn on the other VAC consumers  and it can do this 1consumer at a time.</t>
  </si>
  <si>
    <t xml:space="preserve">total guess for the TBD Lineare power supply inrush</t>
  </si>
  <si>
    <t xml:space="preserve">Air Flow</t>
  </si>
  <si>
    <t xml:space="preserve">CFM</t>
  </si>
  <si>
    <t xml:space="preserve">Cubic meters per minute</t>
  </si>
  <si>
    <t xml:space="preserve">Pipe Diameter</t>
  </si>
  <si>
    <t xml:space="preserve">mm</t>
  </si>
  <si>
    <t xml:space="preserve">Pipe Wall thickness</t>
  </si>
  <si>
    <t xml:space="preserve">Pipe Area Interior </t>
  </si>
  <si>
    <t xml:space="preserve">mm squared</t>
  </si>
  <si>
    <t xml:space="preserve">Pipe Area Exterior</t>
  </si>
  <si>
    <t xml:space="preserve">Air Speed</t>
  </si>
  <si>
    <t xml:space="preserve">meters per minute</t>
  </si>
  <si>
    <t xml:space="preserve">meters per second</t>
  </si>
  <si>
    <t xml:space="preserve">ft per second</t>
  </si>
  <si>
    <t xml:space="preserve">http://www.engineeringtoolbox.com/convective-heat-transfer-d_430.html</t>
  </si>
  <si>
    <t xml:space="preserve">heat transfer coeff</t>
  </si>
  <si>
    <t xml:space="preserve">Watts / (meter squared * Kelvin)</t>
  </si>
  <si>
    <t xml:space="preserve">SNAP back cover surface area</t>
  </si>
  <si>
    <t xml:space="preserve">inches squared</t>
  </si>
  <si>
    <t xml:space="preserve">ignoring heat path to top cover</t>
  </si>
  <si>
    <t xml:space="preserve">meters squared</t>
  </si>
  <si>
    <t xml:space="preserve">Max FPGA junction temperature</t>
  </si>
  <si>
    <t xml:space="preserve">Celsius</t>
  </si>
  <si>
    <t xml:space="preserve">Thermal Resistance from junction to case</t>
  </si>
  <si>
    <t xml:space="preserve">Celsius/Watt</t>
  </si>
  <si>
    <t xml:space="preserve">Thermal Resistance from case to PCB</t>
  </si>
  <si>
    <t xml:space="preserve">Thermal Resistance of the Gap Pad 3.0 bottom</t>
  </si>
  <si>
    <t xml:space="preserve">Thermal Resistance of the bottom heat sink</t>
  </si>
  <si>
    <t xml:space="preserve">Thermal Resistance of Heat sink to the bottom cover</t>
  </si>
  <si>
    <t xml:space="preserve">Thermal Resistance from junction to bottom cover</t>
  </si>
  <si>
    <t xml:space="preserve">FPGA power as function of SNAP power </t>
  </si>
  <si>
    <t xml:space="preserve">Maximum allowed bottom cover temperature</t>
  </si>
  <si>
    <t xml:space="preserve">Maximum node air temperature</t>
  </si>
  <si>
    <t xml:space="preserve">Air Temperature of node inlet year round</t>
  </si>
  <si>
    <t xml:space="preserve">Air Temperature margin</t>
  </si>
  <si>
    <t xml:space="preserve">Rise in air temperature dut to PAM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</si>
</sst>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"/>
    <numFmt numFmtId="167" formatCode="0.00"/>
    <numFmt numFmtId="168" formatCode="0.000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6"/>
      <color rgb="FF000000"/>
      <name val="Calibri"/>
      <family val="2"/>
    </font>
    <font>
      <u val="single"/>
      <sz val="11"/>
      <color rgb="FF0563C1"/>
      <name val="Calibri"/>
      <family val="2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engineeringtoolbox.com/convective-heat-transfer-d_430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6" activeCellId="0" sqref="D86"/>
    </sheetView>
  </sheetViews>
  <sheetFormatPr defaultRowHeight="14.4"/>
  <cols>
    <col collapsed="false" hidden="false" max="1" min="1" style="0" width="60.5222672064777"/>
    <col collapsed="false" hidden="false" max="2" min="2" style="0" width="12.2105263157895"/>
    <col collapsed="false" hidden="false" max="3" min="3" style="0" width="20.246963562753"/>
    <col collapsed="false" hidden="false" max="6" min="4" style="0" width="8.57085020242915"/>
    <col collapsed="false" hidden="false" max="7" min="7" style="1" width="54.417004048583"/>
    <col collapsed="false" hidden="false" max="1025" min="8" style="0" width="8.57085020242915"/>
  </cols>
  <sheetData>
    <row r="1" customFormat="false" ht="14.4" hidden="false" customHeight="false" outlineLevel="0" collapsed="false">
      <c r="G1" s="0"/>
    </row>
    <row r="3" customFormat="false" ht="18.3" hidden="false" customHeight="false" outlineLevel="0" collapsed="false">
      <c r="B3" s="2" t="s">
        <v>0</v>
      </c>
      <c r="D3" s="2" t="s">
        <v>1</v>
      </c>
      <c r="G3" s="0"/>
    </row>
    <row r="4" s="2" customFormat="true" ht="18.3" hidden="false" customHeight="false" outlineLevel="0" collapsed="false">
      <c r="A4" s="3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4"/>
    </row>
    <row r="5" customFormat="false" ht="18.3" hidden="false" customHeight="false" outlineLevel="0" collapsed="false">
      <c r="B5" s="5" t="s">
        <v>8</v>
      </c>
      <c r="C5" s="2" t="s">
        <v>9</v>
      </c>
      <c r="D5" s="2" t="s">
        <v>10</v>
      </c>
      <c r="F5" s="2" t="s">
        <v>10</v>
      </c>
      <c r="G5" s="4" t="s">
        <v>11</v>
      </c>
    </row>
    <row r="6" customFormat="false" ht="14.4" hidden="false" customHeight="false" outlineLevel="0" collapsed="false">
      <c r="A6" s="0" t="s">
        <v>12</v>
      </c>
      <c r="B6" s="0" t="n">
        <v>5</v>
      </c>
      <c r="C6" s="0" t="n">
        <f aca="false">2.34/(2*6)</f>
        <v>0.195</v>
      </c>
      <c r="D6" s="0" t="n">
        <f aca="false">B6*C6</f>
        <v>0.975</v>
      </c>
      <c r="E6" s="0" t="n">
        <v>12</v>
      </c>
      <c r="F6" s="0" t="n">
        <f aca="false">E6*D6</f>
        <v>11.7</v>
      </c>
      <c r="G6" s="1" t="s">
        <v>13</v>
      </c>
    </row>
    <row r="7" customFormat="false" ht="14.4" hidden="false" customHeight="false" outlineLevel="0" collapsed="false">
      <c r="A7" s="0" t="s">
        <v>14</v>
      </c>
      <c r="B7" s="0" t="n">
        <v>5</v>
      </c>
      <c r="C7" s="0" t="n">
        <f aca="false">5.67/(2*6)</f>
        <v>0.4725</v>
      </c>
      <c r="D7" s="0" t="n">
        <f aca="false">B7*C7</f>
        <v>2.3625</v>
      </c>
      <c r="E7" s="0" t="n">
        <v>12</v>
      </c>
      <c r="F7" s="0" t="n">
        <f aca="false">E7*D7</f>
        <v>28.35</v>
      </c>
      <c r="G7" s="0"/>
    </row>
    <row r="8" customFormat="false" ht="14.4" hidden="false" customHeight="false" outlineLevel="0" collapsed="false">
      <c r="A8" s="0" t="s">
        <v>15</v>
      </c>
      <c r="B8" s="0" t="n">
        <v>0.45</v>
      </c>
      <c r="D8" s="0" t="n">
        <f aca="false">(1/B8-1)*F6</f>
        <v>14.3</v>
      </c>
      <c r="E8" s="0" t="n">
        <v>1</v>
      </c>
      <c r="F8" s="0" t="n">
        <f aca="false">E8*D8</f>
        <v>14.3</v>
      </c>
      <c r="G8" s="1" t="s">
        <v>16</v>
      </c>
    </row>
    <row r="9" customFormat="false" ht="14.4" hidden="false" customHeight="false" outlineLevel="0" collapsed="false">
      <c r="A9" s="0" t="s">
        <v>17</v>
      </c>
      <c r="B9" s="0" t="n">
        <v>0.45</v>
      </c>
      <c r="D9" s="0" t="n">
        <f aca="false">(1/B9-1)*F7</f>
        <v>34.65</v>
      </c>
      <c r="E9" s="0" t="n">
        <v>1</v>
      </c>
      <c r="F9" s="0" t="n">
        <f aca="false">E9*D9</f>
        <v>34.65</v>
      </c>
      <c r="G9" s="1" t="s">
        <v>16</v>
      </c>
    </row>
    <row r="10" customFormat="false" ht="13.8" hidden="false" customHeight="false" outlineLevel="0" collapsed="false">
      <c r="A10" s="0" t="s">
        <v>18</v>
      </c>
      <c r="B10" s="0" t="n">
        <v>5</v>
      </c>
      <c r="C10" s="0" t="n">
        <v>2</v>
      </c>
      <c r="D10" s="0" t="n">
        <f aca="false">B10*C10</f>
        <v>10</v>
      </c>
      <c r="E10" s="0" t="n">
        <v>1</v>
      </c>
      <c r="F10" s="0" t="n">
        <f aca="false">E10*D10</f>
        <v>10</v>
      </c>
    </row>
    <row r="11" customFormat="false" ht="14.4" hidden="false" customHeight="false" outlineLevel="0" collapsed="false">
      <c r="A11" s="0" t="s">
        <v>19</v>
      </c>
      <c r="B11" s="0" t="n">
        <v>12</v>
      </c>
      <c r="C11" s="0" t="n">
        <v>2</v>
      </c>
      <c r="D11" s="0" t="n">
        <f aca="false">B11*C11</f>
        <v>24</v>
      </c>
      <c r="E11" s="0" t="n">
        <v>4</v>
      </c>
      <c r="F11" s="0" t="n">
        <f aca="false">E11*D11</f>
        <v>96</v>
      </c>
      <c r="G11" s="1" t="s">
        <v>20</v>
      </c>
    </row>
    <row r="12" customFormat="false" ht="14.4" hidden="false" customHeight="false" outlineLevel="0" collapsed="false">
      <c r="A12" s="0" t="s">
        <v>21</v>
      </c>
      <c r="B12" s="0" t="n">
        <v>5</v>
      </c>
      <c r="C12" s="0" t="n">
        <v>1.6</v>
      </c>
      <c r="D12" s="0" t="n">
        <f aca="false">B12*C12</f>
        <v>8</v>
      </c>
      <c r="E12" s="0" t="n">
        <v>1</v>
      </c>
      <c r="F12" s="0" t="n">
        <f aca="false">E12*D12</f>
        <v>8</v>
      </c>
      <c r="G12" s="0"/>
    </row>
    <row r="13" customFormat="false" ht="14.4" hidden="false" customHeight="false" outlineLevel="0" collapsed="false">
      <c r="A13" s="0" t="s">
        <v>22</v>
      </c>
      <c r="B13" s="0" t="n">
        <v>5</v>
      </c>
      <c r="C13" s="0" t="n">
        <v>2</v>
      </c>
      <c r="D13" s="0" t="n">
        <f aca="false">B13*C13</f>
        <v>10</v>
      </c>
      <c r="E13" s="0" t="n">
        <v>1</v>
      </c>
      <c r="F13" s="0" t="n">
        <f aca="false">E13*D13</f>
        <v>10</v>
      </c>
      <c r="G13" s="0"/>
    </row>
    <row r="14" customFormat="false" ht="14.4" hidden="false" customHeight="false" outlineLevel="0" collapsed="false">
      <c r="A14" s="6" t="s">
        <v>23</v>
      </c>
      <c r="B14" s="0" t="n">
        <v>0.8</v>
      </c>
      <c r="D14" s="7" t="n">
        <f aca="false">(1/B14-1)*F11</f>
        <v>24</v>
      </c>
      <c r="E14" s="0" t="n">
        <v>1</v>
      </c>
      <c r="F14" s="0" t="n">
        <f aca="false">E14*D14</f>
        <v>24</v>
      </c>
      <c r="G14" s="1" t="s">
        <v>24</v>
      </c>
    </row>
    <row r="15" customFormat="false" ht="14.4" hidden="false" customHeight="false" outlineLevel="0" collapsed="false">
      <c r="A15" s="6" t="s">
        <v>25</v>
      </c>
      <c r="B15" s="0" t="n">
        <v>0.8</v>
      </c>
      <c r="D15" s="8" t="n">
        <f aca="false">(1/B15-1)*(F12+F13)</f>
        <v>4.5</v>
      </c>
      <c r="E15" s="9" t="n">
        <v>1</v>
      </c>
      <c r="F15" s="0" t="n">
        <f aca="false">E15*D15</f>
        <v>4.5</v>
      </c>
      <c r="G15" s="1" t="s">
        <v>24</v>
      </c>
    </row>
    <row r="16" customFormat="false" ht="14.4" hidden="false" customHeight="false" outlineLevel="0" collapsed="false">
      <c r="A16" s="0" t="s">
        <v>26</v>
      </c>
      <c r="B16" s="0" t="n">
        <v>5</v>
      </c>
      <c r="C16" s="0" t="n">
        <v>1</v>
      </c>
      <c r="D16" s="0" t="n">
        <f aca="false">B16*C16</f>
        <v>5</v>
      </c>
      <c r="E16" s="0" t="n">
        <v>1</v>
      </c>
      <c r="F16" s="0" t="n">
        <f aca="false">E16*D16</f>
        <v>5</v>
      </c>
      <c r="G16" s="0"/>
    </row>
    <row r="17" customFormat="false" ht="43.2" hidden="false" customHeight="false" outlineLevel="0" collapsed="false">
      <c r="A17" s="0" t="s">
        <v>27</v>
      </c>
      <c r="B17" s="0" t="n">
        <v>230</v>
      </c>
      <c r="C17" s="0" t="n">
        <v>0.32</v>
      </c>
      <c r="D17" s="0" t="n">
        <v>66</v>
      </c>
      <c r="E17" s="0" t="n">
        <v>1</v>
      </c>
      <c r="F17" s="0" t="n">
        <f aca="false">D17*E17</f>
        <v>66</v>
      </c>
      <c r="G17" s="1" t="s">
        <v>28</v>
      </c>
    </row>
    <row r="18" customFormat="false" ht="14.4" hidden="false" customHeight="false" outlineLevel="0" collapsed="false">
      <c r="G18" s="0"/>
    </row>
    <row r="19" customFormat="false" ht="14.4" hidden="false" customHeight="false" outlineLevel="0" collapsed="false">
      <c r="A19" s="0" t="s">
        <v>29</v>
      </c>
      <c r="F19" s="0" t="n">
        <f aca="false">SUM(F6:F18)</f>
        <v>312.5</v>
      </c>
      <c r="G19" s="0"/>
    </row>
    <row r="21" s="10" customFormat="true" ht="20.4" hidden="false" customHeight="false" outlineLevel="0" collapsed="false">
      <c r="A21" s="10" t="s">
        <v>30</v>
      </c>
      <c r="F21" s="10" t="n">
        <f aca="false">F19-F6-F17</f>
        <v>234.8</v>
      </c>
      <c r="G21" s="11"/>
    </row>
    <row r="22" s="10" customFormat="true" ht="20.4" hidden="false" customHeight="false" outlineLevel="0" collapsed="false">
      <c r="A22" s="10" t="s">
        <v>31</v>
      </c>
      <c r="F22" s="10" t="n">
        <f aca="false">F6</f>
        <v>11.7</v>
      </c>
      <c r="G22" s="11"/>
    </row>
    <row r="23" customFormat="false" ht="30" hidden="false" customHeight="false" outlineLevel="0" collapsed="false">
      <c r="A23" s="10" t="s">
        <v>32</v>
      </c>
      <c r="B23" s="10"/>
      <c r="C23" s="10"/>
      <c r="D23" s="10"/>
      <c r="E23" s="10"/>
      <c r="F23" s="10" t="n">
        <f aca="false">F17</f>
        <v>66</v>
      </c>
      <c r="G23" s="1" t="s">
        <v>33</v>
      </c>
    </row>
    <row r="24" customFormat="false" ht="20.4" hidden="false" customHeight="false" outlineLevel="0" collapsed="false">
      <c r="B24" s="10"/>
      <c r="C24" s="10"/>
      <c r="D24" s="10"/>
      <c r="E24" s="10"/>
    </row>
    <row r="25" customFormat="false" ht="14.4" hidden="false" customHeight="false" outlineLevel="0" collapsed="false">
      <c r="G25" s="0"/>
    </row>
    <row r="26" customFormat="false" ht="14.4" hidden="false" customHeight="false" outlineLevel="0" collapsed="false">
      <c r="A26" s="0" t="s">
        <v>34</v>
      </c>
      <c r="B26" s="0" t="n">
        <v>230</v>
      </c>
      <c r="G26" s="0"/>
    </row>
    <row r="28" customFormat="false" ht="14.4" hidden="false" customHeight="false" outlineLevel="0" collapsed="false">
      <c r="A28" s="0" t="s">
        <v>35</v>
      </c>
      <c r="B28" s="0" t="s">
        <v>36</v>
      </c>
      <c r="C28" s="12" t="s">
        <v>37</v>
      </c>
      <c r="G28" s="0"/>
    </row>
    <row r="29" customFormat="false" ht="14.4" hidden="false" customHeight="false" outlineLevel="0" collapsed="false">
      <c r="A29" s="0" t="s">
        <v>15</v>
      </c>
      <c r="B29" s="0" t="n">
        <v>0.65</v>
      </c>
      <c r="C29" s="13" t="n">
        <f aca="false">(F6+F8)/($B$26*B29)</f>
        <v>0.173913043478261</v>
      </c>
      <c r="G29" s="14" t="s">
        <v>38</v>
      </c>
    </row>
    <row r="30" customFormat="false" ht="14.4" hidden="false" customHeight="false" outlineLevel="0" collapsed="false">
      <c r="A30" s="0" t="s">
        <v>17</v>
      </c>
      <c r="B30" s="0" t="n">
        <v>0.65</v>
      </c>
      <c r="C30" s="13" t="n">
        <f aca="false">(F7+F9)/($B$26*B30)</f>
        <v>0.421404682274248</v>
      </c>
      <c r="G30" s="14" t="s">
        <v>38</v>
      </c>
    </row>
    <row r="31" customFormat="false" ht="14.4" hidden="false" customHeight="false" outlineLevel="0" collapsed="false">
      <c r="A31" s="6" t="s">
        <v>23</v>
      </c>
      <c r="B31" s="0" t="n">
        <v>0.93</v>
      </c>
      <c r="C31" s="13" t="n">
        <f aca="false">(F11+F14)/($B$26*B31)</f>
        <v>0.561009817671809</v>
      </c>
      <c r="G31" s="0"/>
    </row>
    <row r="32" customFormat="false" ht="14.4" hidden="false" customHeight="false" outlineLevel="0" collapsed="false">
      <c r="A32" s="6" t="s">
        <v>25</v>
      </c>
      <c r="B32" s="0" t="n">
        <v>0.93</v>
      </c>
      <c r="C32" s="13" t="n">
        <f aca="false">(F12+F13+F15+F16)/($B$26*B32)</f>
        <v>0.128564749883123</v>
      </c>
      <c r="G32" s="0"/>
    </row>
    <row r="33" customFormat="false" ht="14.4" hidden="false" customHeight="false" outlineLevel="0" collapsed="false">
      <c r="A33" s="0" t="s">
        <v>27</v>
      </c>
      <c r="B33" s="9" t="n">
        <f aca="false">66/(B17*C17)</f>
        <v>0.896739130434782</v>
      </c>
      <c r="C33" s="13" t="n">
        <f aca="false">(F17)/($B$26*B33)</f>
        <v>0.32</v>
      </c>
      <c r="G33" s="1" t="s">
        <v>39</v>
      </c>
    </row>
    <row r="35" customFormat="false" ht="20.4" hidden="false" customHeight="false" outlineLevel="0" collapsed="false">
      <c r="A35" s="10" t="s">
        <v>40</v>
      </c>
      <c r="C35" s="15" t="n">
        <f aca="false">SUM(C29:C32)</f>
        <v>1.28489229330744</v>
      </c>
      <c r="G35" s="0"/>
    </row>
    <row r="36" customFormat="false" ht="20.4" hidden="false" customHeight="false" outlineLevel="0" collapsed="false">
      <c r="A36" s="10" t="s">
        <v>41</v>
      </c>
      <c r="C36" s="15" t="n">
        <f aca="false">SUM(C33,C35)</f>
        <v>1.60489229330744</v>
      </c>
      <c r="G36" s="1" t="s">
        <v>42</v>
      </c>
    </row>
    <row r="37" customFormat="false" ht="14.4" hidden="false" customHeight="false" outlineLevel="0" collapsed="false">
      <c r="G37" s="0"/>
    </row>
    <row r="38" customFormat="false" ht="14.4" hidden="false" customHeight="false" outlineLevel="0" collapsed="false">
      <c r="A38" s="0" t="s">
        <v>43</v>
      </c>
      <c r="G38" s="0"/>
    </row>
    <row r="39" customFormat="false" ht="14.4" hidden="false" customHeight="false" outlineLevel="0" collapsed="false">
      <c r="A39" s="0" t="s">
        <v>44</v>
      </c>
      <c r="G39" s="0"/>
    </row>
    <row r="40" customFormat="false" ht="14.4" hidden="false" customHeight="false" outlineLevel="0" collapsed="false">
      <c r="A40" s="0" t="s">
        <v>45</v>
      </c>
      <c r="G40" s="0"/>
    </row>
    <row r="41" customFormat="false" ht="14.4" hidden="false" customHeight="false" outlineLevel="0" collapsed="false">
      <c r="A41" s="0" t="s">
        <v>15</v>
      </c>
      <c r="B41" s="0" t="n">
        <v>40</v>
      </c>
      <c r="G41" s="1" t="s">
        <v>46</v>
      </c>
    </row>
    <row r="42" customFormat="false" ht="14.4" hidden="false" customHeight="false" outlineLevel="0" collapsed="false">
      <c r="A42" s="0" t="s">
        <v>17</v>
      </c>
      <c r="B42" s="0" t="n">
        <v>40</v>
      </c>
      <c r="G42" s="1" t="s">
        <v>46</v>
      </c>
    </row>
    <row r="43" customFormat="false" ht="14.4" hidden="false" customHeight="false" outlineLevel="0" collapsed="false">
      <c r="A43" s="6" t="s">
        <v>23</v>
      </c>
      <c r="B43" s="0" t="n">
        <v>50</v>
      </c>
    </row>
    <row r="44" customFormat="false" ht="14.4" hidden="false" customHeight="false" outlineLevel="0" collapsed="false">
      <c r="A44" s="6" t="s">
        <v>25</v>
      </c>
      <c r="B44" s="0" t="n">
        <v>35</v>
      </c>
    </row>
    <row r="45" customFormat="false" ht="14.4" hidden="false" customHeight="false" outlineLevel="0" collapsed="false">
      <c r="A45" s="0" t="s">
        <v>27</v>
      </c>
    </row>
    <row r="49" customFormat="false" ht="14.4" hidden="false" customHeight="false" outlineLevel="0" collapsed="false">
      <c r="A49" s="0" t="s">
        <v>47</v>
      </c>
      <c r="B49" s="0" t="n">
        <v>106</v>
      </c>
      <c r="C49" s="0" t="s">
        <v>48</v>
      </c>
    </row>
    <row r="50" customFormat="false" ht="14.4" hidden="false" customHeight="false" outlineLevel="0" collapsed="false">
      <c r="A50" s="0" t="s">
        <v>47</v>
      </c>
      <c r="B50" s="16" t="n">
        <f aca="false">B49*POWER(0.3048,3)</f>
        <v>3.001585738752</v>
      </c>
      <c r="C50" s="0" t="s">
        <v>49</v>
      </c>
    </row>
    <row r="51" customFormat="false" ht="14.4" hidden="false" customHeight="false" outlineLevel="0" collapsed="false">
      <c r="A51" s="0" t="s">
        <v>50</v>
      </c>
      <c r="B51" s="0" t="n">
        <v>110</v>
      </c>
      <c r="C51" s="0" t="s">
        <v>51</v>
      </c>
    </row>
    <row r="52" customFormat="false" ht="14.4" hidden="false" customHeight="false" outlineLevel="0" collapsed="false">
      <c r="A52" s="0" t="s">
        <v>52</v>
      </c>
      <c r="B52" s="0" t="n">
        <v>3</v>
      </c>
      <c r="C52" s="0" t="s">
        <v>51</v>
      </c>
    </row>
    <row r="54" customFormat="false" ht="14.4" hidden="false" customHeight="false" outlineLevel="0" collapsed="false">
      <c r="A54" s="0" t="s">
        <v>53</v>
      </c>
      <c r="B54" s="7" t="n">
        <f aca="false">POWER((B51-2*B52)/2,2)*PI()</f>
        <v>8494.8665353068</v>
      </c>
      <c r="C54" s="0" t="s">
        <v>54</v>
      </c>
    </row>
    <row r="55" customFormat="false" ht="14.4" hidden="false" customHeight="false" outlineLevel="0" collapsed="false">
      <c r="A55" s="0" t="s">
        <v>55</v>
      </c>
      <c r="B55" s="7" t="n">
        <f aca="false">POWER(B51/2,2)*PI()</f>
        <v>9503.31777710912</v>
      </c>
      <c r="C55" s="0" t="s">
        <v>54</v>
      </c>
    </row>
    <row r="56" customFormat="false" ht="14.4" hidden="false" customHeight="false" outlineLevel="0" collapsed="false">
      <c r="A56" s="0" t="s">
        <v>56</v>
      </c>
      <c r="B56" s="0" t="n">
        <f aca="false">B50/(B54/POWER(1000,2))</f>
        <v>353.341129760739</v>
      </c>
      <c r="C56" s="0" t="s">
        <v>57</v>
      </c>
    </row>
    <row r="57" customFormat="false" ht="14.4" hidden="false" customHeight="false" outlineLevel="0" collapsed="false">
      <c r="B57" s="0" t="n">
        <f aca="false">B56/60</f>
        <v>5.88901882934565</v>
      </c>
      <c r="C57" s="0" t="s">
        <v>58</v>
      </c>
    </row>
    <row r="58" customFormat="false" ht="14.4" hidden="false" customHeight="false" outlineLevel="0" collapsed="false">
      <c r="B58" s="0" t="n">
        <f aca="false">B57/0.33048</f>
        <v>17.8195921972454</v>
      </c>
      <c r="C58" s="0" t="s">
        <v>59</v>
      </c>
    </row>
    <row r="62" customFormat="false" ht="14.4" hidden="false" customHeight="false" outlineLevel="0" collapsed="false">
      <c r="A62" s="17" t="s">
        <v>60</v>
      </c>
    </row>
    <row r="63" customFormat="false" ht="14.4" hidden="false" customHeight="false" outlineLevel="0" collapsed="false">
      <c r="A63" s="0" t="s">
        <v>61</v>
      </c>
      <c r="B63" s="0" t="n">
        <v>30</v>
      </c>
      <c r="C63" s="0" t="s">
        <v>62</v>
      </c>
    </row>
    <row r="65" customFormat="false" ht="14.4" hidden="false" customHeight="false" outlineLevel="0" collapsed="false">
      <c r="A65" s="0" t="s">
        <v>63</v>
      </c>
      <c r="B65" s="0" t="n">
        <f aca="false">1*8*10</f>
        <v>80</v>
      </c>
      <c r="C65" s="0" t="s">
        <v>64</v>
      </c>
      <c r="D65" s="0" t="s">
        <v>65</v>
      </c>
    </row>
    <row r="66" customFormat="false" ht="14.4" hidden="false" customHeight="false" outlineLevel="0" collapsed="false">
      <c r="B66" s="0" t="n">
        <f aca="false">(B65/POWER(12,2))*POWER(0.3048,2)</f>
        <v>0.0516128</v>
      </c>
      <c r="C66" s="0" t="s">
        <v>66</v>
      </c>
    </row>
    <row r="67" customFormat="false" ht="14.4" hidden="false" customHeight="false" outlineLevel="0" collapsed="false">
      <c r="A67" s="0" t="s">
        <v>67</v>
      </c>
      <c r="B67" s="0" t="n">
        <v>80</v>
      </c>
      <c r="C67" s="0" t="s">
        <v>68</v>
      </c>
    </row>
    <row r="68" customFormat="false" ht="14.4" hidden="false" customHeight="false" outlineLevel="0" collapsed="false">
      <c r="A68" s="0" t="s">
        <v>69</v>
      </c>
      <c r="B68" s="18" t="n">
        <v>0.2</v>
      </c>
      <c r="C68" s="0" t="s">
        <v>70</v>
      </c>
    </row>
    <row r="69" customFormat="false" ht="14.4" hidden="false" customHeight="false" outlineLevel="0" collapsed="false">
      <c r="A69" s="0" t="s">
        <v>71</v>
      </c>
      <c r="B69" s="18" t="n">
        <v>0.1</v>
      </c>
      <c r="C69" s="0" t="s">
        <v>70</v>
      </c>
    </row>
    <row r="70" customFormat="false" ht="14.4" hidden="false" customHeight="false" outlineLevel="0" collapsed="false">
      <c r="A70" s="0" t="s">
        <v>72</v>
      </c>
      <c r="B70" s="0" t="n">
        <v>1.5</v>
      </c>
      <c r="C70" s="0" t="s">
        <v>70</v>
      </c>
    </row>
    <row r="71" customFormat="false" ht="14.4" hidden="false" customHeight="false" outlineLevel="0" collapsed="false">
      <c r="A71" s="0" t="s">
        <v>73</v>
      </c>
      <c r="B71" s="0" t="n">
        <v>0.0495</v>
      </c>
      <c r="C71" s="0" t="s">
        <v>70</v>
      </c>
    </row>
    <row r="72" customFormat="false" ht="14.4" hidden="false" customHeight="false" outlineLevel="0" collapsed="false">
      <c r="A72" s="0" t="s">
        <v>74</v>
      </c>
      <c r="B72" s="18" t="n">
        <v>0.02</v>
      </c>
      <c r="C72" s="0" t="s">
        <v>70</v>
      </c>
    </row>
    <row r="73" customFormat="false" ht="14.4" hidden="false" customHeight="false" outlineLevel="0" collapsed="false">
      <c r="A73" s="0" t="s">
        <v>75</v>
      </c>
      <c r="B73" s="0" t="n">
        <f aca="false">SUM(68:72)</f>
        <v>1.8695</v>
      </c>
      <c r="C73" s="0" t="s">
        <v>70</v>
      </c>
    </row>
    <row r="75" customFormat="false" ht="14.4" hidden="false" customHeight="false" outlineLevel="0" collapsed="false">
      <c r="A75" s="0" t="s">
        <v>76</v>
      </c>
      <c r="B75" s="0" t="n">
        <v>0.8</v>
      </c>
    </row>
    <row r="76" customFormat="false" ht="14.4" hidden="false" customHeight="false" outlineLevel="0" collapsed="false">
      <c r="A76" s="0" t="s">
        <v>77</v>
      </c>
      <c r="B76" s="0" t="n">
        <f aca="false">B67-D11*B75*B73</f>
        <v>44.1056</v>
      </c>
      <c r="C76" s="0" t="s">
        <v>68</v>
      </c>
    </row>
    <row r="77" customFormat="false" ht="14.4" hidden="false" customHeight="false" outlineLevel="0" collapsed="false">
      <c r="A77" s="0" t="s">
        <v>78</v>
      </c>
      <c r="B77" s="0" t="n">
        <f aca="false">B76-(D11/((B63*B66)))</f>
        <v>28.605568999938</v>
      </c>
      <c r="C77" s="0" t="s">
        <v>68</v>
      </c>
    </row>
    <row r="80" customFormat="false" ht="14.4" hidden="false" customHeight="false" outlineLevel="0" collapsed="false">
      <c r="A80" s="0" t="s">
        <v>79</v>
      </c>
      <c r="B80" s="0" t="n">
        <v>21</v>
      </c>
      <c r="C80" s="0" t="s">
        <v>68</v>
      </c>
    </row>
    <row r="81" customFormat="false" ht="14.4" hidden="false" customHeight="false" outlineLevel="0" collapsed="false">
      <c r="A81" s="0" t="s">
        <v>80</v>
      </c>
      <c r="B81" s="18" t="n">
        <v>4</v>
      </c>
      <c r="C81" s="0" t="s">
        <v>68</v>
      </c>
    </row>
    <row r="82" customFormat="false" ht="14.4" hidden="false" customHeight="false" outlineLevel="0" collapsed="false">
      <c r="A82" s="0" t="s">
        <v>81</v>
      </c>
      <c r="B82" s="18" t="n">
        <v>3</v>
      </c>
      <c r="C82" s="0" t="s">
        <v>68</v>
      </c>
    </row>
    <row r="84" customFormat="false" ht="13.8" hidden="false" customHeight="false" outlineLevel="0" collapsed="false">
      <c r="A84" s="0" t="s">
        <v>78</v>
      </c>
    </row>
  </sheetData>
  <hyperlinks>
    <hyperlink ref="A62" r:id="rId1" display="http://www.engineeringtoolbox.com/convective-heat-transfer-d_430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2016-12-01T19:14:57Z</dcterms:created>
  <dc:creator>Zara</dc:creator>
  <dc:description/>
  <dc:language>en-US</dc:language>
  <cp:lastModifiedBy/>
  <dcterms:modified xsi:type="dcterms:W3CDTF">2017-06-29T12:41:17Z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