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6">
      <text>
        <t xml:space="preserve">Extremely rough estimate - margin of safety is presumed since operating efficiency improves as company grows and income increases at a lagged rate of revenue growth.
	-Andreas</t>
      </text>
    </comment>
  </commentList>
</comments>
</file>

<file path=xl/sharedStrings.xml><?xml version="1.0" encoding="utf-8"?>
<sst xmlns="http://schemas.openxmlformats.org/spreadsheetml/2006/main" count="60" uniqueCount="55">
  <si>
    <t>EXPE</t>
  </si>
  <si>
    <t>Y20</t>
  </si>
  <si>
    <t>Y21</t>
  </si>
  <si>
    <t>Y22</t>
  </si>
  <si>
    <t>Price</t>
  </si>
  <si>
    <t>Revenue</t>
  </si>
  <si>
    <t>Shares Outstanding</t>
  </si>
  <si>
    <t>COGS</t>
  </si>
  <si>
    <t>Market Cap</t>
  </si>
  <si>
    <t>Profit Margin</t>
  </si>
  <si>
    <t>Cash</t>
  </si>
  <si>
    <t>Gross Profit</t>
  </si>
  <si>
    <t>Debt</t>
  </si>
  <si>
    <t>Tech + Content (R&amp;D)</t>
  </si>
  <si>
    <t>EV</t>
  </si>
  <si>
    <t>SG&amp;A</t>
  </si>
  <si>
    <t>P/E</t>
  </si>
  <si>
    <t>Operating Expenses</t>
  </si>
  <si>
    <t>N/A</t>
  </si>
  <si>
    <t>P/S</t>
  </si>
  <si>
    <t>Operating Income</t>
  </si>
  <si>
    <t>P/B</t>
  </si>
  <si>
    <t>Interest Income</t>
  </si>
  <si>
    <t>Pretax Income</t>
  </si>
  <si>
    <t>EV / Revenue</t>
  </si>
  <si>
    <t>Taxes</t>
  </si>
  <si>
    <t>EV / Pretax Income</t>
  </si>
  <si>
    <t>Net Income</t>
  </si>
  <si>
    <t>EPS</t>
  </si>
  <si>
    <t>Discount (WAPM)</t>
  </si>
  <si>
    <t>Shares</t>
  </si>
  <si>
    <t>Terminal</t>
  </si>
  <si>
    <t>Revenue Growth</t>
  </si>
  <si>
    <t>NPV</t>
  </si>
  <si>
    <t>NPV + Cash - Debt</t>
  </si>
  <si>
    <t>Stock Based Comp</t>
  </si>
  <si>
    <t>Operating Net Cash</t>
  </si>
  <si>
    <t>3,748</t>
  </si>
  <si>
    <t>Expected Price</t>
  </si>
  <si>
    <t>Investing Net Cash</t>
  </si>
  <si>
    <t>-931</t>
  </si>
  <si>
    <t>Financing Net Cash</t>
  </si>
  <si>
    <t>4077</t>
  </si>
  <si>
    <t>-973</t>
  </si>
  <si>
    <t>Valueline (3-5 pt)</t>
  </si>
  <si>
    <t>$215 - $325</t>
  </si>
  <si>
    <t>Net Cash Increase</t>
  </si>
  <si>
    <t>41</t>
  </si>
  <si>
    <t>1667</t>
  </si>
  <si>
    <t>Year</t>
  </si>
  <si>
    <t>Growth Rate</t>
  </si>
  <si>
    <t>Safety Margin</t>
  </si>
  <si>
    <t>Notes</t>
  </si>
  <si>
    <t>What are you doing, that your competitors aren't doing yet?</t>
  </si>
  <si>
    <t>What are the insiders doing?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</si>
</sst>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/>
    </xf>
    <xf borderId="0" fillId="0" fontId="2" numFmtId="3" xfId="0" applyFont="1" applyNumberFormat="1"/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horizontal="left" readingOrder="0"/>
    </xf>
    <xf borderId="0" fillId="0" fontId="2" numFmtId="2" xfId="0" applyAlignment="1" applyFont="1" applyNumberFormat="1">
      <alignment horizontal="right"/>
    </xf>
    <xf borderId="0" fillId="0" fontId="2" numFmtId="4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2" numFmtId="2" xfId="0" applyFont="1" applyNumberFormat="1"/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2" numFmtId="165" xfId="0" applyFont="1" applyNumberForma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horizontal="right" readingOrder="0"/>
    </xf>
    <xf borderId="0" fillId="0" fontId="5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5" numFmtId="10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49" xfId="0" applyFont="1" applyNumberFormat="1"/>
    <xf borderId="0" fillId="0" fontId="3" numFmtId="10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5" numFmtId="10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5" numFmtId="10" xfId="0" applyAlignment="1" applyFont="1" applyNumberFormat="1">
      <alignment readingOrder="0" vertical="bottom"/>
    </xf>
    <xf borderId="0" fillId="0" fontId="5" numFmtId="10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6.88"/>
    <col customWidth="1" min="3" max="3" width="13.75"/>
    <col customWidth="1" min="4" max="4" width="10.0"/>
    <col customWidth="1" min="5" max="5" width="18.88"/>
    <col customWidth="1" min="6" max="8" width="13.5"/>
    <col customWidth="1" min="9" max="9" width="12.25"/>
  </cols>
  <sheetData>
    <row r="2">
      <c r="B2" s="1" t="s">
        <v>0</v>
      </c>
      <c r="C2" s="2">
        <v>45105.0</v>
      </c>
      <c r="F2" s="3" t="s">
        <v>1</v>
      </c>
      <c r="G2" s="3" t="s">
        <v>2</v>
      </c>
      <c r="H2" s="4" t="s">
        <v>3</v>
      </c>
      <c r="M2" s="5"/>
      <c r="N2" s="5"/>
      <c r="O2" s="5"/>
      <c r="P2" s="1"/>
      <c r="Q2" s="1"/>
      <c r="R2" s="1"/>
      <c r="S2" s="1"/>
      <c r="T2" s="1"/>
      <c r="U2" s="1"/>
    </row>
    <row r="4">
      <c r="B4" s="6" t="s">
        <v>4</v>
      </c>
      <c r="C4" s="7">
        <v>108.33</v>
      </c>
      <c r="E4" s="1" t="s">
        <v>5</v>
      </c>
      <c r="F4" s="8">
        <v>5199.0</v>
      </c>
      <c r="G4" s="8">
        <v>8598.0</v>
      </c>
      <c r="H4" s="8">
        <v>11667.0</v>
      </c>
    </row>
    <row r="5">
      <c r="B5" s="9" t="s">
        <v>6</v>
      </c>
      <c r="C5" s="8">
        <v>142.6</v>
      </c>
      <c r="E5" s="1" t="s">
        <v>7</v>
      </c>
      <c r="F5" s="8">
        <v>1649.0</v>
      </c>
      <c r="G5" s="8">
        <v>1522.0</v>
      </c>
      <c r="H5" s="8">
        <v>1657.0</v>
      </c>
    </row>
    <row r="6">
      <c r="B6" s="6" t="s">
        <v>8</v>
      </c>
      <c r="C6" s="10">
        <f>C4*C5</f>
        <v>15447.858</v>
      </c>
      <c r="E6" s="1" t="s">
        <v>9</v>
      </c>
      <c r="F6" s="11">
        <f t="shared" ref="F6:H6" si="1">(F4-F5)/F4</f>
        <v>0.6828236199</v>
      </c>
      <c r="G6" s="11">
        <f t="shared" si="1"/>
        <v>0.8229820889</v>
      </c>
      <c r="H6" s="11">
        <f t="shared" si="1"/>
        <v>0.8579754864</v>
      </c>
      <c r="I6" s="11"/>
      <c r="J6" s="11"/>
      <c r="K6" s="11"/>
      <c r="L6" s="11"/>
      <c r="M6" s="11"/>
    </row>
    <row r="7">
      <c r="B7" s="6" t="s">
        <v>10</v>
      </c>
      <c r="C7" s="10">
        <v>5950.0</v>
      </c>
      <c r="E7" s="1" t="s">
        <v>11</v>
      </c>
      <c r="F7" s="12">
        <f t="shared" ref="F7:H7" si="2">F4-F5</f>
        <v>3550</v>
      </c>
      <c r="G7" s="12">
        <f t="shared" si="2"/>
        <v>7076</v>
      </c>
      <c r="H7" s="12">
        <f t="shared" si="2"/>
        <v>10010</v>
      </c>
    </row>
    <row r="8">
      <c r="B8" s="6" t="s">
        <v>12</v>
      </c>
      <c r="C8" s="8">
        <v>6550.0</v>
      </c>
      <c r="E8" s="13" t="s">
        <v>13</v>
      </c>
      <c r="F8" s="14">
        <v>1068.0</v>
      </c>
      <c r="G8" s="14">
        <v>1074.0</v>
      </c>
      <c r="H8" s="14">
        <v>1181.0</v>
      </c>
      <c r="K8" s="5"/>
      <c r="L8" s="5"/>
      <c r="M8" s="5"/>
    </row>
    <row r="9">
      <c r="B9" s="6" t="s">
        <v>14</v>
      </c>
      <c r="C9" s="15">
        <f>C6+C8-C7</f>
        <v>16047.858</v>
      </c>
      <c r="E9" s="16" t="s">
        <v>15</v>
      </c>
      <c r="F9" s="12">
        <f>2527+589</f>
        <v>3116</v>
      </c>
      <c r="G9" s="12">
        <f>4221+705</f>
        <v>4926</v>
      </c>
      <c r="H9" s="12">
        <f>6100+748</f>
        <v>6848</v>
      </c>
    </row>
    <row r="10">
      <c r="B10" s="17" t="s">
        <v>16</v>
      </c>
      <c r="C10" s="18">
        <f>C4/H16</f>
        <v>48.36160714</v>
      </c>
      <c r="E10" s="16" t="s">
        <v>17</v>
      </c>
      <c r="F10" s="14" t="s">
        <v>18</v>
      </c>
      <c r="G10" s="14" t="s">
        <v>18</v>
      </c>
      <c r="H10" s="14" t="s">
        <v>18</v>
      </c>
    </row>
    <row r="11">
      <c r="B11" s="1" t="s">
        <v>19</v>
      </c>
      <c r="C11" s="19">
        <f>C6/H4</f>
        <v>1.324064284</v>
      </c>
      <c r="E11" s="16" t="s">
        <v>20</v>
      </c>
      <c r="F11" s="8">
        <v>-2719.0</v>
      </c>
      <c r="G11" s="8">
        <v>186.0</v>
      </c>
      <c r="H11" s="8">
        <v>1085.0</v>
      </c>
    </row>
    <row r="12">
      <c r="B12" s="13" t="s">
        <v>21</v>
      </c>
      <c r="C12" s="20">
        <f>C6/C7</f>
        <v>2.596278655</v>
      </c>
      <c r="E12" s="16" t="s">
        <v>22</v>
      </c>
      <c r="F12" s="8">
        <v>18.0</v>
      </c>
      <c r="G12" s="8">
        <v>9.0</v>
      </c>
      <c r="H12" s="8">
        <v>60.0</v>
      </c>
    </row>
    <row r="13">
      <c r="B13" s="13"/>
      <c r="C13" s="21"/>
      <c r="E13" s="16" t="s">
        <v>23</v>
      </c>
      <c r="F13" s="8">
        <v>-3151.0</v>
      </c>
      <c r="G13" s="8">
        <v>-38.0</v>
      </c>
      <c r="H13" s="8">
        <v>538.0</v>
      </c>
    </row>
    <row r="14">
      <c r="B14" s="13" t="s">
        <v>24</v>
      </c>
      <c r="C14" s="22">
        <f>C9/H4</f>
        <v>1.375491386</v>
      </c>
      <c r="E14" s="16" t="s">
        <v>25</v>
      </c>
      <c r="F14" s="8">
        <v>423.0</v>
      </c>
      <c r="G14" s="8">
        <v>53.0</v>
      </c>
      <c r="H14" s="8">
        <v>-195.0</v>
      </c>
    </row>
    <row r="15">
      <c r="B15" s="13" t="s">
        <v>26</v>
      </c>
      <c r="C15" s="22">
        <f>C9/H13</f>
        <v>29.82873234</v>
      </c>
      <c r="D15" s="23"/>
      <c r="E15" s="16" t="s">
        <v>27</v>
      </c>
      <c r="F15" s="8">
        <v>-2728.0</v>
      </c>
      <c r="G15" s="8">
        <v>15.0</v>
      </c>
      <c r="H15" s="8">
        <v>343.0</v>
      </c>
    </row>
    <row r="16">
      <c r="B16" s="16"/>
      <c r="D16" s="23"/>
      <c r="E16" s="16" t="s">
        <v>28</v>
      </c>
      <c r="F16" s="8">
        <v>-19.0</v>
      </c>
      <c r="G16" s="8">
        <v>-1.8</v>
      </c>
      <c r="H16" s="8">
        <v>2.24</v>
      </c>
    </row>
    <row r="17">
      <c r="B17" s="13" t="s">
        <v>29</v>
      </c>
      <c r="C17" s="21">
        <v>0.0789</v>
      </c>
      <c r="D17" s="23"/>
      <c r="E17" s="16" t="s">
        <v>30</v>
      </c>
      <c r="F17" s="8">
        <v>141414.0</v>
      </c>
      <c r="G17" s="8">
        <v>149734.0</v>
      </c>
      <c r="H17" s="8">
        <v>156672.0</v>
      </c>
    </row>
    <row r="18">
      <c r="B18" s="16" t="s">
        <v>31</v>
      </c>
      <c r="C18" s="11">
        <f>F31</f>
        <v>0.2</v>
      </c>
      <c r="D18" s="24"/>
      <c r="E18" s="25" t="s">
        <v>32</v>
      </c>
      <c r="F18" s="14" t="s">
        <v>18</v>
      </c>
      <c r="G18" s="11">
        <f t="shared" ref="G18:H18" si="3">(G4-F4)/F4</f>
        <v>0.653779573</v>
      </c>
      <c r="H18" s="11">
        <f t="shared" si="3"/>
        <v>0.3569434752</v>
      </c>
      <c r="L18" s="11"/>
      <c r="M18" s="11"/>
    </row>
    <row r="19">
      <c r="B19" s="16" t="s">
        <v>33</v>
      </c>
      <c r="C19" s="26">
        <f t="array" ref="C19">NPV(C17,G27:G36)</f>
        <v>4216.878567</v>
      </c>
      <c r="D19" s="27"/>
      <c r="E19" s="28"/>
    </row>
    <row r="20">
      <c r="B20" s="16" t="s">
        <v>34</v>
      </c>
      <c r="C20" s="26">
        <f>C19+C7-C8</f>
        <v>3616.878567</v>
      </c>
      <c r="D20" s="28"/>
      <c r="E20" s="1" t="s">
        <v>35</v>
      </c>
      <c r="F20" s="14">
        <v>205.0</v>
      </c>
      <c r="G20" s="29">
        <v>418.0</v>
      </c>
      <c r="H20" s="29">
        <v>374.0</v>
      </c>
      <c r="I20" s="5"/>
      <c r="L20" s="5"/>
    </row>
    <row r="21">
      <c r="B21" s="16" t="s">
        <v>30</v>
      </c>
      <c r="C21" s="12">
        <f>C5</f>
        <v>142.6</v>
      </c>
      <c r="D21" s="28"/>
      <c r="E21" s="4" t="s">
        <v>36</v>
      </c>
      <c r="F21" s="14">
        <v>-3834.0</v>
      </c>
      <c r="G21" s="30" t="s">
        <v>37</v>
      </c>
      <c r="H21" s="14">
        <v>3440.0</v>
      </c>
    </row>
    <row r="22">
      <c r="B22" s="13" t="s">
        <v>38</v>
      </c>
      <c r="C22" s="26">
        <f>C20/C21</f>
        <v>25.36380482</v>
      </c>
      <c r="D22" s="31"/>
      <c r="E22" s="4" t="s">
        <v>39</v>
      </c>
      <c r="F22" s="14">
        <v>-263.0</v>
      </c>
      <c r="G22" s="30" t="s">
        <v>40</v>
      </c>
      <c r="H22" s="14">
        <v>-580.0</v>
      </c>
    </row>
    <row r="23">
      <c r="B23" s="32"/>
      <c r="C23" s="32"/>
      <c r="D23" s="33"/>
      <c r="E23" s="4" t="s">
        <v>41</v>
      </c>
      <c r="F23" s="30" t="s">
        <v>42</v>
      </c>
      <c r="G23" s="30" t="s">
        <v>43</v>
      </c>
      <c r="H23" s="14">
        <v>-2624.0</v>
      </c>
    </row>
    <row r="24">
      <c r="B24" s="34" t="s">
        <v>44</v>
      </c>
      <c r="C24" s="27" t="s">
        <v>45</v>
      </c>
      <c r="D24" s="33"/>
      <c r="E24" s="4" t="s">
        <v>46</v>
      </c>
      <c r="F24" s="30" t="s">
        <v>47</v>
      </c>
      <c r="G24" s="30" t="s">
        <v>48</v>
      </c>
      <c r="H24" s="14">
        <v>46.0</v>
      </c>
    </row>
    <row r="25">
      <c r="B25" s="34"/>
      <c r="C25" s="27"/>
      <c r="D25" s="31"/>
      <c r="E25" s="35"/>
      <c r="F25" s="21"/>
      <c r="G25" s="36"/>
    </row>
    <row r="26">
      <c r="C26" s="21"/>
      <c r="D26" s="28"/>
      <c r="E26" s="32" t="s">
        <v>49</v>
      </c>
      <c r="F26" s="37" t="s">
        <v>50</v>
      </c>
      <c r="G26" s="38" t="s">
        <v>27</v>
      </c>
      <c r="H26" s="39" t="s">
        <v>51</v>
      </c>
    </row>
    <row r="27">
      <c r="B27" s="6" t="s">
        <v>52</v>
      </c>
      <c r="C27" s="33"/>
      <c r="D27" s="28"/>
      <c r="E27" s="27">
        <v>2021.0</v>
      </c>
      <c r="F27" s="40">
        <f>G18</f>
        <v>0.653779573</v>
      </c>
      <c r="G27" s="41">
        <f>G15</f>
        <v>15</v>
      </c>
      <c r="H27" s="42">
        <v>0.0</v>
      </c>
    </row>
    <row r="28">
      <c r="B28" s="43" t="s">
        <v>53</v>
      </c>
      <c r="D28" s="28"/>
      <c r="E28" s="27">
        <v>2022.0</v>
      </c>
      <c r="F28" s="40">
        <f>H18</f>
        <v>0.3569434752</v>
      </c>
      <c r="G28" s="41">
        <f>H15</f>
        <v>343</v>
      </c>
      <c r="H28" s="42">
        <v>0.0</v>
      </c>
    </row>
    <row r="29">
      <c r="E29" s="27">
        <v>2023.0</v>
      </c>
      <c r="F29" s="40">
        <v>0.25</v>
      </c>
      <c r="G29" s="41">
        <f t="shared" ref="G29:G36" si="4">G28*(1+F29)</f>
        <v>428.75</v>
      </c>
      <c r="H29" s="33">
        <f>F28-F29</f>
        <v>0.1069434752</v>
      </c>
    </row>
    <row r="30">
      <c r="B30" s="33" t="s">
        <v>54</v>
      </c>
      <c r="E30" s="27">
        <v>2024.0</v>
      </c>
      <c r="F30" s="40">
        <v>0.22</v>
      </c>
      <c r="G30" s="41">
        <f t="shared" si="4"/>
        <v>523.075</v>
      </c>
      <c r="H30" s="33">
        <f t="shared" ref="H30:H36" si="5">H29 * (1+F29-F30)</f>
        <v>0.1101517795</v>
      </c>
    </row>
    <row r="31">
      <c r="E31" s="27">
        <v>2025.0</v>
      </c>
      <c r="F31" s="40">
        <v>0.2</v>
      </c>
      <c r="G31" s="41">
        <f t="shared" si="4"/>
        <v>627.69</v>
      </c>
      <c r="H31" s="33">
        <f t="shared" si="5"/>
        <v>0.1123548151</v>
      </c>
    </row>
    <row r="32">
      <c r="C32" s="21"/>
      <c r="E32" s="28">
        <v>2026.0</v>
      </c>
      <c r="F32" s="40">
        <v>0.18</v>
      </c>
      <c r="G32" s="41">
        <f t="shared" si="4"/>
        <v>740.6742</v>
      </c>
      <c r="H32" s="33">
        <f t="shared" si="5"/>
        <v>0.1146019114</v>
      </c>
    </row>
    <row r="33">
      <c r="E33" s="28">
        <v>2027.0</v>
      </c>
      <c r="F33" s="40">
        <v>0.18</v>
      </c>
      <c r="G33" s="41">
        <f t="shared" si="4"/>
        <v>873.995556</v>
      </c>
      <c r="H33" s="33">
        <f t="shared" si="5"/>
        <v>0.1146019114</v>
      </c>
    </row>
    <row r="34">
      <c r="E34" s="28">
        <v>2028.0</v>
      </c>
      <c r="F34" s="40">
        <v>0.16</v>
      </c>
      <c r="G34" s="41">
        <f t="shared" si="4"/>
        <v>1013.834845</v>
      </c>
      <c r="H34" s="33">
        <f t="shared" si="5"/>
        <v>0.1168939496</v>
      </c>
    </row>
    <row r="35">
      <c r="E35" s="28">
        <v>2029.0</v>
      </c>
      <c r="F35" s="40">
        <v>0.15</v>
      </c>
      <c r="G35" s="41">
        <f t="shared" si="4"/>
        <v>1165.910072</v>
      </c>
      <c r="H35" s="33">
        <f t="shared" si="5"/>
        <v>0.1180628891</v>
      </c>
    </row>
    <row r="36">
      <c r="E36" s="28">
        <v>2030.0</v>
      </c>
      <c r="F36" s="40">
        <v>0.15</v>
      </c>
      <c r="G36" s="41">
        <f t="shared" si="4"/>
        <v>1340.796582</v>
      </c>
      <c r="H36" s="33">
        <f t="shared" si="5"/>
        <v>0.1180628891</v>
      </c>
    </row>
  </sheetData>
  <mergeCells count="2">
    <mergeCell ref="B28:C29"/>
    <mergeCell ref="B30:C31"/>
  </mergeCells>
  <drawing r:id="rId2"/>
  <legacyDrawing r:id="rId3"/>
</worksheet>
</file>