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embeddings/oleObject2.bin" ContentType="application/vnd.openxmlformats-officedocument.oleObject"/>
  <Override PartName="/xl/drawings/drawing29.xml" ContentType="application/vnd.openxmlformats-officedocument.drawing+xml"/>
  <Override PartName="/xl/drawings/drawing30.xml" ContentType="application/vnd.openxmlformats-officedocument.drawing+xml"/>
  <Override PartName="/xl/embeddings/oleObject3.bin" ContentType="application/vnd.openxmlformats-officedocument.oleObject"/>
  <Override PartName="/xl/drawings/drawing31.xml" ContentType="application/vnd.openxmlformats-officedocument.drawing+xml"/>
  <Override PartName="/xl/drawings/drawing32.xml" ContentType="application/vnd.openxmlformats-officedocument.drawing+xml"/>
  <Override PartName="/xl/embeddings/oleObject4.bin" ContentType="application/vnd.openxmlformats-officedocument.oleObject"/>
  <Override PartName="/xl/drawings/drawing33.xml" ContentType="application/vnd.openxmlformats-officedocument.drawing+xml"/>
  <Override PartName="/xl/embeddings/oleObject5.bin" ContentType="application/vnd.openxmlformats-officedocument.oleObject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z/Documents/Andy/programming/refnx/misc/app/"/>
    </mc:Choice>
  </mc:AlternateContent>
  <xr:revisionPtr revIDLastSave="0" documentId="13_ncr:1_{ED63D409-0180-C24C-B5CD-C0991803F7F6}" xr6:coauthVersionLast="36" xr6:coauthVersionMax="40" xr10:uidLastSave="{00000000-0000-0000-0000-000000000000}"/>
  <bookViews>
    <workbookView xWindow="2780" yWindow="680" windowWidth="35620" windowHeight="11300" firstSheet="24" activeTab="40" xr2:uid="{00000000-000D-0000-FFFF-FFFF00000000}"/>
  </bookViews>
  <sheets>
    <sheet name="h-DMPC" sheetId="1" r:id="rId1"/>
    <sheet name="d54-DMPC" sheetId="2" r:id="rId2"/>
    <sheet name="h-DMPG" sheetId="3" r:id="rId3"/>
    <sheet name="d54-DMPG" sheetId="4" r:id="rId4"/>
    <sheet name="h-POPC" sheetId="12" r:id="rId5"/>
    <sheet name="d31-POPC" sheetId="5" r:id="rId6"/>
    <sheet name="d9-POPC" sheetId="17" r:id="rId7"/>
    <sheet name="h-POPG" sheetId="13" r:id="rId8"/>
    <sheet name="d31-POPG" sheetId="6" r:id="rId9"/>
    <sheet name="h-POPS" sheetId="14" r:id="rId10"/>
    <sheet name="d31-POPS" sheetId="7" r:id="rId11"/>
    <sheet name="h-POPE" sheetId="15" r:id="rId12"/>
    <sheet name="d31-POPE" sheetId="8" r:id="rId13"/>
    <sheet name="d4-POPE" sheetId="18" r:id="rId14"/>
    <sheet name="h-DPPC" sheetId="10" r:id="rId15"/>
    <sheet name="d62-DPPC" sheetId="11" r:id="rId16"/>
    <sheet name="DPPTE" sheetId="9" r:id="rId17"/>
    <sheet name="OTPPC" sheetId="16" r:id="rId18"/>
    <sheet name="d6-POPI" sheetId="21" r:id="rId19"/>
    <sheet name="POPI" sheetId="19" r:id="rId20"/>
    <sheet name="POPIP2" sheetId="40" r:id="rId21"/>
    <sheet name="TMCL" sheetId="20" r:id="rId22"/>
    <sheet name="TOCL" sheetId="25" r:id="rId23"/>
    <sheet name="Lysyl-DOPG" sheetId="26" r:id="rId24"/>
    <sheet name="d-DT" sheetId="24" r:id="rId25"/>
    <sheet name="MPLA" sheetId="27" r:id="rId26"/>
    <sheet name="PHAD" sheetId="28" r:id="rId27"/>
    <sheet name="HAPAK" sheetId="29" r:id="rId28"/>
    <sheet name="HAPAK1P" sheetId="37" r:id="rId29"/>
    <sheet name="PAPAK" sheetId="30" r:id="rId30"/>
    <sheet name="PAPAK1P" sheetId="38" r:id="rId31"/>
    <sheet name="HAPAKB62GN" sheetId="31" r:id="rId32"/>
    <sheet name="HAPAKB61GN" sheetId="32" r:id="rId33"/>
    <sheet name="PAPAKB62GN" sheetId="33" r:id="rId34"/>
    <sheet name="PAPAKB61GN" sheetId="34" r:id="rId35"/>
    <sheet name="PAPAKB61GN1P" sheetId="35" r:id="rId36"/>
    <sheet name="HAPAK61GN1P" sheetId="36" r:id="rId37"/>
    <sheet name="d37OTS" sheetId="39" r:id="rId38"/>
    <sheet name="h-DOPC" sheetId="41" r:id="rId39"/>
    <sheet name="DOTAP" sheetId="43" r:id="rId40"/>
    <sheet name="18_1 Diether PC" sheetId="42" r:id="rId41"/>
  </sheets>
  <calcPr calcId="181029"/>
</workbook>
</file>

<file path=xl/calcChain.xml><?xml version="1.0" encoding="utf-8"?>
<calcChain xmlns="http://schemas.openxmlformats.org/spreadsheetml/2006/main">
  <c r="Q4" i="43" l="1"/>
  <c r="P4" i="43"/>
  <c r="O4" i="43"/>
  <c r="N4" i="43"/>
  <c r="M4" i="43"/>
  <c r="L4" i="43"/>
  <c r="K4" i="43"/>
  <c r="J4" i="43"/>
  <c r="D4" i="43"/>
  <c r="R3" i="43"/>
  <c r="U3" i="43" s="1"/>
  <c r="I3" i="43" s="1"/>
  <c r="Q3" i="43"/>
  <c r="E3" i="43"/>
  <c r="C3" i="43"/>
  <c r="U2" i="43"/>
  <c r="U4" i="43" s="1"/>
  <c r="I4" i="43" s="1"/>
  <c r="R2" i="43"/>
  <c r="R4" i="43" s="1"/>
  <c r="F4" i="43" s="1"/>
  <c r="Q2" i="43"/>
  <c r="T2" i="43" s="1"/>
  <c r="F2" i="43"/>
  <c r="C2" i="43"/>
  <c r="C4" i="43" s="1"/>
  <c r="B2" i="43"/>
  <c r="B4" i="43" s="1"/>
  <c r="B2" i="42"/>
  <c r="C2" i="42"/>
  <c r="Q2" i="42"/>
  <c r="S2" i="42" s="1"/>
  <c r="R2" i="42"/>
  <c r="F2" i="42" s="1"/>
  <c r="B3" i="42"/>
  <c r="C3" i="42"/>
  <c r="C4" i="42" s="1"/>
  <c r="E3" i="42"/>
  <c r="F3" i="42"/>
  <c r="G3" i="42"/>
  <c r="Q3" i="42"/>
  <c r="R3" i="42"/>
  <c r="S3" i="42"/>
  <c r="T3" i="42"/>
  <c r="H3" i="42" s="1"/>
  <c r="U3" i="42"/>
  <c r="I3" i="42" s="1"/>
  <c r="B4" i="42"/>
  <c r="D4" i="42"/>
  <c r="J4" i="42"/>
  <c r="K4" i="42"/>
  <c r="L4" i="42"/>
  <c r="M4" i="42"/>
  <c r="N4" i="42"/>
  <c r="O4" i="42"/>
  <c r="P4" i="42"/>
  <c r="Q4" i="42"/>
  <c r="E4" i="42" s="1"/>
  <c r="R4" i="42"/>
  <c r="F4" i="42" s="1"/>
  <c r="P4" i="41"/>
  <c r="O4" i="41"/>
  <c r="N4" i="41"/>
  <c r="M4" i="41"/>
  <c r="L4" i="41"/>
  <c r="K4" i="41"/>
  <c r="J4" i="41"/>
  <c r="D4" i="41"/>
  <c r="R3" i="41"/>
  <c r="U3" i="41" s="1"/>
  <c r="I3" i="41" s="1"/>
  <c r="Q3" i="41"/>
  <c r="C3" i="41"/>
  <c r="B3" i="41"/>
  <c r="B4" i="41" s="1"/>
  <c r="R2" i="41"/>
  <c r="F2" i="41" s="1"/>
  <c r="Q2" i="41"/>
  <c r="U2" i="41" s="1"/>
  <c r="C2" i="41"/>
  <c r="C4" i="41" s="1"/>
  <c r="H2" i="43" l="1"/>
  <c r="E4" i="43"/>
  <c r="S3" i="43"/>
  <c r="G3" i="43" s="1"/>
  <c r="T3" i="43"/>
  <c r="H3" i="43" s="1"/>
  <c r="F3" i="43"/>
  <c r="S2" i="43"/>
  <c r="I2" i="43"/>
  <c r="E2" i="43"/>
  <c r="S4" i="42"/>
  <c r="G4" i="42" s="1"/>
  <c r="G2" i="42"/>
  <c r="U2" i="42"/>
  <c r="T2" i="42"/>
  <c r="E2" i="42"/>
  <c r="U4" i="41"/>
  <c r="I4" i="41" s="1"/>
  <c r="I2" i="41"/>
  <c r="Q4" i="41"/>
  <c r="E4" i="41" s="1"/>
  <c r="R4" i="41"/>
  <c r="F4" i="41" s="1"/>
  <c r="S3" i="41"/>
  <c r="G3" i="41" s="1"/>
  <c r="T3" i="41"/>
  <c r="H3" i="41" s="1"/>
  <c r="F3" i="41"/>
  <c r="S2" i="41"/>
  <c r="E3" i="41"/>
  <c r="E2" i="41"/>
  <c r="T2" i="41"/>
  <c r="Q3" i="4"/>
  <c r="S3" i="4" s="1"/>
  <c r="R3" i="4"/>
  <c r="R2" i="13"/>
  <c r="Q2" i="13"/>
  <c r="S2" i="13" s="1"/>
  <c r="Q9" i="1"/>
  <c r="E16" i="3"/>
  <c r="S4" i="43" l="1"/>
  <c r="G4" i="43" s="1"/>
  <c r="G2" i="43"/>
  <c r="T4" i="43"/>
  <c r="H4" i="43" s="1"/>
  <c r="I2" i="42"/>
  <c r="U4" i="42"/>
  <c r="I4" i="42" s="1"/>
  <c r="T4" i="42"/>
  <c r="H4" i="42" s="1"/>
  <c r="H2" i="42"/>
  <c r="G2" i="41"/>
  <c r="S4" i="41"/>
  <c r="G4" i="41" s="1"/>
  <c r="H2" i="41"/>
  <c r="T4" i="41"/>
  <c r="H4" i="41" s="1"/>
  <c r="P4" i="40"/>
  <c r="O4" i="40"/>
  <c r="N4" i="40"/>
  <c r="M4" i="40"/>
  <c r="L4" i="40"/>
  <c r="K4" i="40"/>
  <c r="J4" i="40"/>
  <c r="D4" i="40"/>
  <c r="B4" i="40"/>
  <c r="R3" i="40"/>
  <c r="F3" i="40" s="1"/>
  <c r="Q3" i="40"/>
  <c r="E3" i="40" s="1"/>
  <c r="C3" i="40"/>
  <c r="R2" i="40"/>
  <c r="F2" i="40" s="1"/>
  <c r="Q2" i="40"/>
  <c r="Q4" i="40" s="1"/>
  <c r="E4" i="40" s="1"/>
  <c r="C2" i="40"/>
  <c r="C4" i="40" l="1"/>
  <c r="U3" i="40"/>
  <c r="I3" i="40" s="1"/>
  <c r="U2" i="40"/>
  <c r="R4" i="40"/>
  <c r="F4" i="40" s="1"/>
  <c r="S3" i="40"/>
  <c r="G3" i="40" s="1"/>
  <c r="S2" i="40"/>
  <c r="T3" i="40"/>
  <c r="H3" i="40" s="1"/>
  <c r="E2" i="40"/>
  <c r="T2" i="40"/>
  <c r="U4" i="40" l="1"/>
  <c r="I4" i="40" s="1"/>
  <c r="I2" i="40"/>
  <c r="S4" i="40"/>
  <c r="G4" i="40" s="1"/>
  <c r="G2" i="40"/>
  <c r="T4" i="40"/>
  <c r="H4" i="40" s="1"/>
  <c r="H2" i="40"/>
  <c r="C4" i="39"/>
  <c r="C3" i="39"/>
  <c r="O5" i="39"/>
  <c r="R3" i="39"/>
  <c r="Q3" i="39"/>
  <c r="R4" i="39"/>
  <c r="F4" i="39" s="1"/>
  <c r="P5" i="39"/>
  <c r="N5" i="39"/>
  <c r="M5" i="39"/>
  <c r="L5" i="39"/>
  <c r="K5" i="39"/>
  <c r="J5" i="39"/>
  <c r="D5" i="39"/>
  <c r="B5" i="39"/>
  <c r="Q4" i="39"/>
  <c r="E4" i="39"/>
  <c r="T4" i="39" l="1"/>
  <c r="H4" i="39" s="1"/>
  <c r="C5" i="39"/>
  <c r="Q5" i="39"/>
  <c r="E5" i="39" s="1"/>
  <c r="S4" i="39"/>
  <c r="G4" i="39" s="1"/>
  <c r="R5" i="39"/>
  <c r="F5" i="39" s="1"/>
  <c r="U4" i="39"/>
  <c r="I4" i="39" s="1"/>
  <c r="S3" i="39"/>
  <c r="F3" i="39"/>
  <c r="U3" i="39"/>
  <c r="E3" i="39"/>
  <c r="T3" i="39"/>
  <c r="U5" i="39" l="1"/>
  <c r="I5" i="39" s="1"/>
  <c r="I3" i="39"/>
  <c r="T5" i="39"/>
  <c r="H5" i="39" s="1"/>
  <c r="H3" i="39"/>
  <c r="S5" i="39"/>
  <c r="G5" i="39" s="1"/>
  <c r="G3" i="39"/>
  <c r="R3" i="31"/>
  <c r="P5" i="38" l="1"/>
  <c r="O5" i="38"/>
  <c r="N5" i="38"/>
  <c r="M5" i="38"/>
  <c r="L5" i="38"/>
  <c r="K5" i="38"/>
  <c r="J5" i="38"/>
  <c r="D5" i="38"/>
  <c r="B5" i="38"/>
  <c r="R4" i="38"/>
  <c r="F4" i="38" s="1"/>
  <c r="Q4" i="38"/>
  <c r="E4" i="38" s="1"/>
  <c r="C4" i="38"/>
  <c r="R3" i="38"/>
  <c r="F3" i="38" s="1"/>
  <c r="Q3" i="38"/>
  <c r="C3" i="38"/>
  <c r="P5" i="37"/>
  <c r="O5" i="37"/>
  <c r="N5" i="37"/>
  <c r="M5" i="37"/>
  <c r="L5" i="37"/>
  <c r="K5" i="37"/>
  <c r="J5" i="37"/>
  <c r="D5" i="37"/>
  <c r="B5" i="37"/>
  <c r="R4" i="37"/>
  <c r="F4" i="37" s="1"/>
  <c r="Q4" i="37"/>
  <c r="C4" i="37"/>
  <c r="R3" i="37"/>
  <c r="R5" i="37" s="1"/>
  <c r="F5" i="37" s="1"/>
  <c r="Q3" i="37"/>
  <c r="C3" i="37"/>
  <c r="P5" i="36"/>
  <c r="O5" i="36"/>
  <c r="N5" i="36"/>
  <c r="M5" i="36"/>
  <c r="L5" i="36"/>
  <c r="K5" i="36"/>
  <c r="J5" i="36"/>
  <c r="D5" i="36"/>
  <c r="B5" i="36"/>
  <c r="R4" i="36"/>
  <c r="F4" i="36" s="1"/>
  <c r="Q4" i="36"/>
  <c r="C4" i="36"/>
  <c r="R3" i="36"/>
  <c r="Q3" i="36"/>
  <c r="C3" i="36"/>
  <c r="P5" i="35"/>
  <c r="O5" i="35"/>
  <c r="N5" i="35"/>
  <c r="M5" i="35"/>
  <c r="L5" i="35"/>
  <c r="K5" i="35"/>
  <c r="J5" i="35"/>
  <c r="D5" i="35"/>
  <c r="B5" i="35"/>
  <c r="R4" i="35"/>
  <c r="F4" i="35" s="1"/>
  <c r="Q4" i="35"/>
  <c r="E4" i="35" s="1"/>
  <c r="C4" i="35"/>
  <c r="R3" i="35"/>
  <c r="R5" i="35" s="1"/>
  <c r="Q3" i="35"/>
  <c r="E3" i="35" s="1"/>
  <c r="C3" i="35"/>
  <c r="R4" i="34"/>
  <c r="F4" i="34" s="1"/>
  <c r="Q4" i="34"/>
  <c r="E4" i="34" s="1"/>
  <c r="C4" i="34"/>
  <c r="P5" i="34"/>
  <c r="O5" i="34"/>
  <c r="N5" i="34"/>
  <c r="M5" i="34"/>
  <c r="L5" i="34"/>
  <c r="K5" i="34"/>
  <c r="J5" i="34"/>
  <c r="D5" i="34"/>
  <c r="B5" i="34"/>
  <c r="R3" i="34"/>
  <c r="Q3" i="34"/>
  <c r="E3" i="34" s="1"/>
  <c r="C3" i="34"/>
  <c r="C5" i="34" s="1"/>
  <c r="R3" i="33"/>
  <c r="F3" i="33" s="1"/>
  <c r="Q3" i="33"/>
  <c r="C3" i="33"/>
  <c r="P5" i="33"/>
  <c r="O5" i="33"/>
  <c r="N5" i="33"/>
  <c r="M5" i="33"/>
  <c r="L5" i="33"/>
  <c r="K5" i="33"/>
  <c r="J5" i="33"/>
  <c r="D5" i="33"/>
  <c r="B5" i="33"/>
  <c r="R4" i="33"/>
  <c r="F4" i="33" s="1"/>
  <c r="Q4" i="33"/>
  <c r="C4" i="33"/>
  <c r="P5" i="32"/>
  <c r="O5" i="32"/>
  <c r="N5" i="32"/>
  <c r="M5" i="32"/>
  <c r="L5" i="32"/>
  <c r="K5" i="32"/>
  <c r="J5" i="32"/>
  <c r="D5" i="32"/>
  <c r="B5" i="32"/>
  <c r="R4" i="32"/>
  <c r="Q4" i="32"/>
  <c r="F4" i="32"/>
  <c r="C4" i="32"/>
  <c r="R3" i="32"/>
  <c r="F3" i="32" s="1"/>
  <c r="Q3" i="32"/>
  <c r="E3" i="32" s="1"/>
  <c r="C3" i="32"/>
  <c r="P5" i="31"/>
  <c r="O5" i="31"/>
  <c r="N5" i="31"/>
  <c r="M5" i="31"/>
  <c r="L5" i="31"/>
  <c r="K5" i="31"/>
  <c r="J5" i="31"/>
  <c r="D5" i="31"/>
  <c r="B5" i="31"/>
  <c r="R4" i="31"/>
  <c r="F4" i="31" s="1"/>
  <c r="Q4" i="31"/>
  <c r="E4" i="31"/>
  <c r="C4" i="31"/>
  <c r="F3" i="31"/>
  <c r="Q3" i="31"/>
  <c r="C3" i="31"/>
  <c r="P5" i="30"/>
  <c r="O5" i="30"/>
  <c r="N5" i="30"/>
  <c r="M5" i="30"/>
  <c r="L5" i="30"/>
  <c r="K5" i="30"/>
  <c r="J5" i="30"/>
  <c r="D5" i="30"/>
  <c r="B5" i="30"/>
  <c r="R4" i="30"/>
  <c r="F4" i="30" s="1"/>
  <c r="Q4" i="30"/>
  <c r="E4" i="30" s="1"/>
  <c r="C4" i="30"/>
  <c r="R3" i="30"/>
  <c r="F3" i="30" s="1"/>
  <c r="Q3" i="30"/>
  <c r="Q5" i="30" s="1"/>
  <c r="C3" i="30"/>
  <c r="Q5" i="38" l="1"/>
  <c r="E5" i="38" s="1"/>
  <c r="C5" i="38"/>
  <c r="C5" i="36"/>
  <c r="F5" i="35"/>
  <c r="R5" i="36"/>
  <c r="F5" i="36" s="1"/>
  <c r="T4" i="32"/>
  <c r="H4" i="32" s="1"/>
  <c r="S3" i="33"/>
  <c r="G3" i="33" s="1"/>
  <c r="T3" i="34"/>
  <c r="H3" i="34" s="1"/>
  <c r="U4" i="34"/>
  <c r="I4" i="34" s="1"/>
  <c r="S4" i="35"/>
  <c r="G4" i="35" s="1"/>
  <c r="S4" i="36"/>
  <c r="G4" i="36" s="1"/>
  <c r="T4" i="37"/>
  <c r="H4" i="37" s="1"/>
  <c r="U4" i="38"/>
  <c r="I4" i="38" s="1"/>
  <c r="C5" i="32"/>
  <c r="C5" i="31"/>
  <c r="Q5" i="31"/>
  <c r="E5" i="31" s="1"/>
  <c r="C5" i="35"/>
  <c r="T4" i="35"/>
  <c r="H4" i="35" s="1"/>
  <c r="U3" i="38"/>
  <c r="R5" i="38"/>
  <c r="F5" i="38" s="1"/>
  <c r="S4" i="38"/>
  <c r="G4" i="38" s="1"/>
  <c r="S3" i="38"/>
  <c r="T4" i="38"/>
  <c r="H4" i="38" s="1"/>
  <c r="E3" i="38"/>
  <c r="T3" i="38"/>
  <c r="S3" i="37"/>
  <c r="G3" i="37" s="1"/>
  <c r="E3" i="37"/>
  <c r="T3" i="37"/>
  <c r="H3" i="37" s="1"/>
  <c r="F3" i="37"/>
  <c r="C5" i="37"/>
  <c r="U3" i="37"/>
  <c r="U4" i="37"/>
  <c r="I4" i="37" s="1"/>
  <c r="Q5" i="37"/>
  <c r="E5" i="37" s="1"/>
  <c r="S4" i="37"/>
  <c r="G4" i="37" s="1"/>
  <c r="E4" i="37"/>
  <c r="U3" i="36"/>
  <c r="I3" i="36" s="1"/>
  <c r="T3" i="36"/>
  <c r="H3" i="36" s="1"/>
  <c r="E4" i="36"/>
  <c r="T4" i="36"/>
  <c r="H4" i="36" s="1"/>
  <c r="E3" i="36"/>
  <c r="S3" i="36"/>
  <c r="G3" i="36" s="1"/>
  <c r="U4" i="36"/>
  <c r="I4" i="36" s="1"/>
  <c r="F3" i="36"/>
  <c r="Q5" i="36"/>
  <c r="E5" i="36" s="1"/>
  <c r="T3" i="35"/>
  <c r="H3" i="35" s="1"/>
  <c r="U3" i="35"/>
  <c r="S3" i="35"/>
  <c r="S5" i="35" s="1"/>
  <c r="G5" i="35" s="1"/>
  <c r="I3" i="35"/>
  <c r="F3" i="35"/>
  <c r="U4" i="35"/>
  <c r="I4" i="35" s="1"/>
  <c r="Q5" i="35"/>
  <c r="E5" i="35" s="1"/>
  <c r="S3" i="34"/>
  <c r="U3" i="34"/>
  <c r="I3" i="34" s="1"/>
  <c r="S4" i="34"/>
  <c r="G4" i="34" s="1"/>
  <c r="T4" i="34"/>
  <c r="H4" i="34" s="1"/>
  <c r="R5" i="34"/>
  <c r="F5" i="34" s="1"/>
  <c r="Q5" i="34"/>
  <c r="E5" i="34" s="1"/>
  <c r="F3" i="34"/>
  <c r="C5" i="33"/>
  <c r="E3" i="33"/>
  <c r="T3" i="33"/>
  <c r="H3" i="33" s="1"/>
  <c r="U3" i="33"/>
  <c r="I3" i="33" s="1"/>
  <c r="R5" i="33"/>
  <c r="F5" i="33" s="1"/>
  <c r="S4" i="33"/>
  <c r="G4" i="33" s="1"/>
  <c r="E4" i="33"/>
  <c r="T4" i="33"/>
  <c r="H4" i="33" s="1"/>
  <c r="U4" i="33"/>
  <c r="I4" i="33" s="1"/>
  <c r="Q5" i="33"/>
  <c r="E5" i="33" s="1"/>
  <c r="S3" i="32"/>
  <c r="G3" i="32" s="1"/>
  <c r="T3" i="32"/>
  <c r="T5" i="32" s="1"/>
  <c r="H5" i="32" s="1"/>
  <c r="R5" i="32"/>
  <c r="F5" i="32" s="1"/>
  <c r="Q5" i="32"/>
  <c r="E5" i="32" s="1"/>
  <c r="S4" i="32"/>
  <c r="G4" i="32" s="1"/>
  <c r="U4" i="32"/>
  <c r="I4" i="32" s="1"/>
  <c r="U3" i="32"/>
  <c r="E4" i="32"/>
  <c r="U4" i="31"/>
  <c r="I4" i="31" s="1"/>
  <c r="U3" i="31"/>
  <c r="R5" i="31"/>
  <c r="F5" i="31" s="1"/>
  <c r="S4" i="31"/>
  <c r="G4" i="31" s="1"/>
  <c r="S3" i="31"/>
  <c r="T4" i="31"/>
  <c r="H4" i="31" s="1"/>
  <c r="E3" i="31"/>
  <c r="T3" i="31"/>
  <c r="E5" i="30"/>
  <c r="C5" i="30"/>
  <c r="U4" i="30"/>
  <c r="I4" i="30" s="1"/>
  <c r="R5" i="30"/>
  <c r="F5" i="30" s="1"/>
  <c r="S4" i="30"/>
  <c r="G4" i="30" s="1"/>
  <c r="U3" i="30"/>
  <c r="S3" i="30"/>
  <c r="T4" i="30"/>
  <c r="H4" i="30" s="1"/>
  <c r="E3" i="30"/>
  <c r="T3" i="30"/>
  <c r="S5" i="34" l="1"/>
  <c r="G5" i="34" s="1"/>
  <c r="T5" i="37"/>
  <c r="H5" i="37" s="1"/>
  <c r="G3" i="35"/>
  <c r="T5" i="34"/>
  <c r="H5" i="34" s="1"/>
  <c r="S5" i="38"/>
  <c r="G5" i="38" s="1"/>
  <c r="G3" i="38"/>
  <c r="T5" i="38"/>
  <c r="H5" i="38" s="1"/>
  <c r="H3" i="38"/>
  <c r="U5" i="38"/>
  <c r="I5" i="38" s="1"/>
  <c r="I3" i="38"/>
  <c r="I3" i="37"/>
  <c r="U5" i="37"/>
  <c r="I5" i="37" s="1"/>
  <c r="S5" i="37"/>
  <c r="G5" i="37" s="1"/>
  <c r="S5" i="36"/>
  <c r="G5" i="36" s="1"/>
  <c r="T5" i="36"/>
  <c r="H5" i="36" s="1"/>
  <c r="U5" i="36"/>
  <c r="I5" i="36" s="1"/>
  <c r="T5" i="35"/>
  <c r="H5" i="35" s="1"/>
  <c r="U5" i="35"/>
  <c r="I5" i="35" s="1"/>
  <c r="G3" i="34"/>
  <c r="U5" i="34"/>
  <c r="I5" i="34" s="1"/>
  <c r="S5" i="33"/>
  <c r="G5" i="33" s="1"/>
  <c r="T5" i="33"/>
  <c r="H5" i="33" s="1"/>
  <c r="U5" i="33"/>
  <c r="I5" i="33" s="1"/>
  <c r="H3" i="32"/>
  <c r="S5" i="32"/>
  <c r="G5" i="32" s="1"/>
  <c r="U5" i="32"/>
  <c r="I5" i="32" s="1"/>
  <c r="I3" i="32"/>
  <c r="S5" i="31"/>
  <c r="G5" i="31" s="1"/>
  <c r="G3" i="31"/>
  <c r="T5" i="31"/>
  <c r="H5" i="31" s="1"/>
  <c r="H3" i="31"/>
  <c r="U5" i="31"/>
  <c r="I5" i="31" s="1"/>
  <c r="I3" i="31"/>
  <c r="S5" i="30"/>
  <c r="G5" i="30" s="1"/>
  <c r="G3" i="30"/>
  <c r="T5" i="30"/>
  <c r="H5" i="30" s="1"/>
  <c r="H3" i="30"/>
  <c r="U5" i="30"/>
  <c r="I5" i="30" s="1"/>
  <c r="I3" i="30"/>
  <c r="P5" i="29"/>
  <c r="O5" i="29"/>
  <c r="N5" i="29"/>
  <c r="M5" i="29"/>
  <c r="L5" i="29"/>
  <c r="K5" i="29"/>
  <c r="J5" i="29"/>
  <c r="D5" i="29"/>
  <c r="B5" i="29"/>
  <c r="R4" i="29"/>
  <c r="F4" i="29" s="1"/>
  <c r="Q4" i="29"/>
  <c r="E4" i="29"/>
  <c r="C4" i="29"/>
  <c r="R3" i="29"/>
  <c r="F3" i="29" s="1"/>
  <c r="Q3" i="29"/>
  <c r="Q5" i="29" s="1"/>
  <c r="C3" i="29"/>
  <c r="E5" i="29" l="1"/>
  <c r="C5" i="29"/>
  <c r="U4" i="29"/>
  <c r="I4" i="29" s="1"/>
  <c r="R5" i="29"/>
  <c r="F5" i="29" s="1"/>
  <c r="S4" i="29"/>
  <c r="G4" i="29" s="1"/>
  <c r="U3" i="29"/>
  <c r="S3" i="29"/>
  <c r="T4" i="29"/>
  <c r="H4" i="29" s="1"/>
  <c r="E3" i="29"/>
  <c r="T3" i="29"/>
  <c r="P4" i="28"/>
  <c r="O4" i="28"/>
  <c r="N4" i="28"/>
  <c r="M4" i="28"/>
  <c r="L4" i="28"/>
  <c r="K4" i="28"/>
  <c r="J4" i="28"/>
  <c r="D4" i="28"/>
  <c r="B4" i="28"/>
  <c r="R3" i="28"/>
  <c r="Q3" i="28"/>
  <c r="C3" i="28"/>
  <c r="R2" i="28"/>
  <c r="F2" i="28" s="1"/>
  <c r="Q2" i="28"/>
  <c r="E2" i="28" s="1"/>
  <c r="C2" i="28"/>
  <c r="U5" i="29" l="1"/>
  <c r="I5" i="29" s="1"/>
  <c r="I3" i="29"/>
  <c r="S5" i="29"/>
  <c r="G5" i="29" s="1"/>
  <c r="G3" i="29"/>
  <c r="T5" i="29"/>
  <c r="H5" i="29" s="1"/>
  <c r="H3" i="29"/>
  <c r="R4" i="28"/>
  <c r="F4" i="28" s="1"/>
  <c r="T2" i="28"/>
  <c r="H2" i="28" s="1"/>
  <c r="S2" i="28"/>
  <c r="F3" i="28"/>
  <c r="C4" i="28"/>
  <c r="T3" i="28"/>
  <c r="H3" i="28" s="1"/>
  <c r="G2" i="28"/>
  <c r="S3" i="28"/>
  <c r="G3" i="28" s="1"/>
  <c r="U3" i="28"/>
  <c r="I3" i="28" s="1"/>
  <c r="Q4" i="28"/>
  <c r="E4" i="28" s="1"/>
  <c r="U2" i="28"/>
  <c r="E3" i="28"/>
  <c r="P4" i="27"/>
  <c r="O4" i="27"/>
  <c r="N4" i="27"/>
  <c r="M4" i="27"/>
  <c r="L4" i="27"/>
  <c r="K4" i="27"/>
  <c r="J4" i="27"/>
  <c r="D4" i="27"/>
  <c r="B4" i="27"/>
  <c r="R3" i="27"/>
  <c r="F3" i="27" s="1"/>
  <c r="Q3" i="27"/>
  <c r="C3" i="27"/>
  <c r="R2" i="27"/>
  <c r="F2" i="27" s="1"/>
  <c r="Q2" i="27"/>
  <c r="C2" i="27"/>
  <c r="T3" i="27" l="1"/>
  <c r="H3" i="27" s="1"/>
  <c r="S4" i="28"/>
  <c r="G4" i="28" s="1"/>
  <c r="T4" i="28"/>
  <c r="H4" i="28" s="1"/>
  <c r="U4" i="28"/>
  <c r="I4" i="28" s="1"/>
  <c r="I2" i="28"/>
  <c r="U2" i="27"/>
  <c r="I2" i="27" s="1"/>
  <c r="E2" i="27"/>
  <c r="S2" i="27"/>
  <c r="G2" i="27" s="1"/>
  <c r="T2" i="27"/>
  <c r="T4" i="27" s="1"/>
  <c r="H4" i="27" s="1"/>
  <c r="R4" i="27"/>
  <c r="F4" i="27" s="1"/>
  <c r="C4" i="27"/>
  <c r="U3" i="27"/>
  <c r="I3" i="27" s="1"/>
  <c r="Q4" i="27"/>
  <c r="E4" i="27" s="1"/>
  <c r="S3" i="27"/>
  <c r="G3" i="27" s="1"/>
  <c r="E3" i="27"/>
  <c r="D6" i="26"/>
  <c r="D4" i="26"/>
  <c r="J4" i="26"/>
  <c r="J6" i="26" s="1"/>
  <c r="K4" i="26"/>
  <c r="K6" i="26" s="1"/>
  <c r="L4" i="26"/>
  <c r="L6" i="26" s="1"/>
  <c r="M4" i="26"/>
  <c r="M6" i="26" s="1"/>
  <c r="N4" i="26"/>
  <c r="N6" i="26" s="1"/>
  <c r="O4" i="26"/>
  <c r="O6" i="26" s="1"/>
  <c r="P4" i="26"/>
  <c r="P6" i="26" s="1"/>
  <c r="B4" i="26"/>
  <c r="B6" i="26" s="1"/>
  <c r="C3" i="26"/>
  <c r="R3" i="26"/>
  <c r="F3" i="26" s="1"/>
  <c r="R2" i="26"/>
  <c r="Q3" i="26"/>
  <c r="E3" i="26" s="1"/>
  <c r="R5" i="26"/>
  <c r="F5" i="26" s="1"/>
  <c r="Q5" i="26"/>
  <c r="C5" i="26"/>
  <c r="Q2" i="26"/>
  <c r="Q4" i="26" s="1"/>
  <c r="Q6" i="26" s="1"/>
  <c r="C2" i="26"/>
  <c r="C4" i="26" s="1"/>
  <c r="C6" i="26" s="1"/>
  <c r="R3" i="25"/>
  <c r="F3" i="25" s="1"/>
  <c r="Q3" i="25"/>
  <c r="C3" i="25"/>
  <c r="P4" i="25"/>
  <c r="O4" i="25"/>
  <c r="N4" i="25"/>
  <c r="M4" i="25"/>
  <c r="L4" i="25"/>
  <c r="K4" i="25"/>
  <c r="J4" i="25"/>
  <c r="D4" i="25"/>
  <c r="B4" i="25"/>
  <c r="R2" i="25"/>
  <c r="F2" i="25" s="1"/>
  <c r="Q2" i="25"/>
  <c r="C2" i="25"/>
  <c r="U2" i="25" l="1"/>
  <c r="E2" i="25"/>
  <c r="R4" i="26"/>
  <c r="R6" i="26" s="1"/>
  <c r="E2" i="26"/>
  <c r="T2" i="26"/>
  <c r="H2" i="26" s="1"/>
  <c r="U3" i="26"/>
  <c r="I3" i="26" s="1"/>
  <c r="T3" i="26"/>
  <c r="H3" i="26" s="1"/>
  <c r="E4" i="26"/>
  <c r="S2" i="25"/>
  <c r="G2" i="25" s="1"/>
  <c r="T2" i="25"/>
  <c r="H2" i="25" s="1"/>
  <c r="H2" i="27"/>
  <c r="S4" i="27"/>
  <c r="G4" i="27" s="1"/>
  <c r="U4" i="27"/>
  <c r="I4" i="27" s="1"/>
  <c r="S3" i="26"/>
  <c r="G3" i="26" s="1"/>
  <c r="S2" i="26"/>
  <c r="U2" i="26"/>
  <c r="U4" i="26" s="1"/>
  <c r="U3" i="25"/>
  <c r="I3" i="25" s="1"/>
  <c r="C4" i="25"/>
  <c r="T5" i="26"/>
  <c r="H5" i="26" s="1"/>
  <c r="U5" i="26"/>
  <c r="I5" i="26" s="1"/>
  <c r="F2" i="26"/>
  <c r="F4" i="26" s="1"/>
  <c r="F6" i="26" s="1"/>
  <c r="S5" i="26"/>
  <c r="G5" i="26" s="1"/>
  <c r="E5" i="26"/>
  <c r="R4" i="25"/>
  <c r="F4" i="25" s="1"/>
  <c r="S3" i="25"/>
  <c r="G3" i="25" s="1"/>
  <c r="E3" i="25"/>
  <c r="T3" i="25"/>
  <c r="H3" i="25" s="1"/>
  <c r="I2" i="25"/>
  <c r="Q4" i="25"/>
  <c r="E4" i="25" s="1"/>
  <c r="Q2" i="24"/>
  <c r="E2" i="24" s="1"/>
  <c r="T4" i="26" l="1"/>
  <c r="T6" i="26" s="1"/>
  <c r="E6" i="26"/>
  <c r="U6" i="26"/>
  <c r="H4" i="26"/>
  <c r="H6" i="26" s="1"/>
  <c r="G2" i="26"/>
  <c r="G4" i="26" s="1"/>
  <c r="G6" i="26" s="1"/>
  <c r="S4" i="26"/>
  <c r="S6" i="26" s="1"/>
  <c r="I2" i="26"/>
  <c r="I4" i="26" s="1"/>
  <c r="I6" i="26" s="1"/>
  <c r="T4" i="25"/>
  <c r="H4" i="25" s="1"/>
  <c r="U4" i="25"/>
  <c r="I4" i="25" s="1"/>
  <c r="S4" i="25"/>
  <c r="G4" i="25" s="1"/>
  <c r="P3" i="24"/>
  <c r="O3" i="24"/>
  <c r="N3" i="24"/>
  <c r="M3" i="24"/>
  <c r="L3" i="24"/>
  <c r="K3" i="24"/>
  <c r="J3" i="24"/>
  <c r="D3" i="24"/>
  <c r="B3" i="24"/>
  <c r="R2" i="24"/>
  <c r="F2" i="24" s="1"/>
  <c r="C2" i="24"/>
  <c r="C3" i="24" s="1"/>
  <c r="U2" i="24" l="1"/>
  <c r="I2" i="24" s="1"/>
  <c r="Q3" i="24"/>
  <c r="E3" i="24" s="1"/>
  <c r="R3" i="24"/>
  <c r="F3" i="24" s="1"/>
  <c r="S2" i="24"/>
  <c r="G2" i="24" s="1"/>
  <c r="T2" i="24"/>
  <c r="H2" i="24" s="1"/>
  <c r="Q3" i="21"/>
  <c r="Q2" i="21"/>
  <c r="R2" i="21"/>
  <c r="F2" i="21" s="1"/>
  <c r="P4" i="21"/>
  <c r="O4" i="21"/>
  <c r="N4" i="21"/>
  <c r="M4" i="21"/>
  <c r="L4" i="21"/>
  <c r="K4" i="21"/>
  <c r="J4" i="21"/>
  <c r="D4" i="21"/>
  <c r="B4" i="21"/>
  <c r="R3" i="21"/>
  <c r="F3" i="21" s="1"/>
  <c r="C3" i="21"/>
  <c r="C2" i="21"/>
  <c r="S2" i="21" l="1"/>
  <c r="U3" i="21"/>
  <c r="I3" i="21" s="1"/>
  <c r="Q4" i="21"/>
  <c r="E4" i="21" s="1"/>
  <c r="S3" i="24"/>
  <c r="G3" i="24" s="1"/>
  <c r="T3" i="24"/>
  <c r="H3" i="24" s="1"/>
  <c r="U3" i="24"/>
  <c r="I3" i="24" s="1"/>
  <c r="C4" i="21"/>
  <c r="E3" i="21"/>
  <c r="T3" i="21"/>
  <c r="H3" i="21" s="1"/>
  <c r="U2" i="21"/>
  <c r="R4" i="21"/>
  <c r="F4" i="21" s="1"/>
  <c r="S3" i="21"/>
  <c r="G3" i="21" s="1"/>
  <c r="E2" i="21"/>
  <c r="T2" i="21"/>
  <c r="T4" i="21" l="1"/>
  <c r="H4" i="21" s="1"/>
  <c r="H2" i="21"/>
  <c r="G2" i="21"/>
  <c r="S4" i="21"/>
  <c r="G4" i="21" s="1"/>
  <c r="U4" i="21"/>
  <c r="I4" i="21" s="1"/>
  <c r="I2" i="21"/>
  <c r="P4" i="20" l="1"/>
  <c r="O4" i="20"/>
  <c r="N4" i="20"/>
  <c r="M4" i="20"/>
  <c r="L4" i="20"/>
  <c r="K4" i="20"/>
  <c r="J4" i="20"/>
  <c r="D4" i="20"/>
  <c r="B4" i="20"/>
  <c r="R3" i="20"/>
  <c r="F3" i="20" s="1"/>
  <c r="Q3" i="20"/>
  <c r="S3" i="20" s="1"/>
  <c r="C3" i="20"/>
  <c r="R2" i="20"/>
  <c r="Q2" i="20"/>
  <c r="S2" i="20" s="1"/>
  <c r="C2" i="20"/>
  <c r="P4" i="19"/>
  <c r="O4" i="19"/>
  <c r="N4" i="19"/>
  <c r="M4" i="19"/>
  <c r="L4" i="19"/>
  <c r="K4" i="19"/>
  <c r="J4" i="19"/>
  <c r="D4" i="19"/>
  <c r="B4" i="19"/>
  <c r="R3" i="19"/>
  <c r="F3" i="19" s="1"/>
  <c r="Q3" i="19"/>
  <c r="C3" i="19"/>
  <c r="R2" i="19"/>
  <c r="Q2" i="19"/>
  <c r="C2" i="19"/>
  <c r="P4" i="18"/>
  <c r="O4" i="18"/>
  <c r="N4" i="18"/>
  <c r="M4" i="18"/>
  <c r="L4" i="18"/>
  <c r="K4" i="18"/>
  <c r="J4" i="18"/>
  <c r="D4" i="18"/>
  <c r="B4" i="18"/>
  <c r="R3" i="18"/>
  <c r="F3" i="18" s="1"/>
  <c r="Q3" i="18"/>
  <c r="C3" i="18"/>
  <c r="R2" i="18"/>
  <c r="R4" i="18" s="1"/>
  <c r="F4" i="18" s="1"/>
  <c r="Q2" i="18"/>
  <c r="C2" i="18"/>
  <c r="P4" i="17"/>
  <c r="O4" i="17"/>
  <c r="N4" i="17"/>
  <c r="M4" i="17"/>
  <c r="L4" i="17"/>
  <c r="K4" i="17"/>
  <c r="J4" i="17"/>
  <c r="D4" i="17"/>
  <c r="B4" i="17"/>
  <c r="R3" i="17"/>
  <c r="F3" i="17" s="1"/>
  <c r="Q3" i="17"/>
  <c r="E3" i="17"/>
  <c r="C3" i="17"/>
  <c r="R2" i="17"/>
  <c r="F2" i="17" s="1"/>
  <c r="Q2" i="17"/>
  <c r="C2" i="17"/>
  <c r="U2" i="19" l="1"/>
  <c r="S2" i="19"/>
  <c r="T2" i="18"/>
  <c r="U3" i="17"/>
  <c r="I3" i="17" s="1"/>
  <c r="S3" i="17"/>
  <c r="T3" i="18"/>
  <c r="H3" i="18" s="1"/>
  <c r="S3" i="18"/>
  <c r="G3" i="18" s="1"/>
  <c r="T3" i="19"/>
  <c r="H3" i="19" s="1"/>
  <c r="S3" i="19"/>
  <c r="G3" i="19" s="1"/>
  <c r="C4" i="17"/>
  <c r="Q4" i="17"/>
  <c r="E4" i="17" s="1"/>
  <c r="S2" i="17"/>
  <c r="S2" i="18"/>
  <c r="E2" i="20"/>
  <c r="T3" i="20"/>
  <c r="H3" i="20" s="1"/>
  <c r="U2" i="20"/>
  <c r="I2" i="20" s="1"/>
  <c r="C4" i="20"/>
  <c r="G2" i="20"/>
  <c r="T2" i="20"/>
  <c r="U3" i="20"/>
  <c r="I3" i="20" s="1"/>
  <c r="Q4" i="20"/>
  <c r="E4" i="20" s="1"/>
  <c r="F2" i="20"/>
  <c r="R4" i="20"/>
  <c r="F4" i="20" s="1"/>
  <c r="G3" i="20"/>
  <c r="E3" i="20"/>
  <c r="C4" i="19"/>
  <c r="E2" i="19"/>
  <c r="I2" i="19"/>
  <c r="T2" i="19"/>
  <c r="U3" i="19"/>
  <c r="I3" i="19" s="1"/>
  <c r="Q4" i="19"/>
  <c r="E4" i="19" s="1"/>
  <c r="F2" i="19"/>
  <c r="R4" i="19"/>
  <c r="F4" i="19" s="1"/>
  <c r="E3" i="19"/>
  <c r="E2" i="18"/>
  <c r="C4" i="18"/>
  <c r="S4" i="18"/>
  <c r="G4" i="18" s="1"/>
  <c r="G2" i="18"/>
  <c r="U3" i="18"/>
  <c r="I3" i="18" s="1"/>
  <c r="Q4" i="18"/>
  <c r="E4" i="18" s="1"/>
  <c r="F2" i="18"/>
  <c r="U2" i="18"/>
  <c r="H2" i="18"/>
  <c r="E3" i="18"/>
  <c r="U2" i="17"/>
  <c r="R4" i="17"/>
  <c r="F4" i="17" s="1"/>
  <c r="G3" i="17"/>
  <c r="T3" i="17"/>
  <c r="H3" i="17" s="1"/>
  <c r="E2" i="17"/>
  <c r="T2" i="17"/>
  <c r="P4" i="16"/>
  <c r="O4" i="16"/>
  <c r="N4" i="16"/>
  <c r="M4" i="16"/>
  <c r="L4" i="16"/>
  <c r="K4" i="16"/>
  <c r="J4" i="16"/>
  <c r="D4" i="16"/>
  <c r="B4" i="16"/>
  <c r="R3" i="16"/>
  <c r="F3" i="16" s="1"/>
  <c r="Q3" i="16"/>
  <c r="C3" i="16"/>
  <c r="C4" i="16" s="1"/>
  <c r="R2" i="16"/>
  <c r="F2" i="16" s="1"/>
  <c r="Q2" i="16"/>
  <c r="C2" i="16"/>
  <c r="U3" i="16" l="1"/>
  <c r="I3" i="16" s="1"/>
  <c r="S3" i="16"/>
  <c r="G3" i="16" s="1"/>
  <c r="T4" i="18"/>
  <c r="H4" i="18" s="1"/>
  <c r="Q4" i="16"/>
  <c r="E4" i="16" s="1"/>
  <c r="S2" i="16"/>
  <c r="S4" i="19"/>
  <c r="G4" i="19" s="1"/>
  <c r="T4" i="20"/>
  <c r="H4" i="20" s="1"/>
  <c r="H2" i="20"/>
  <c r="U4" i="20"/>
  <c r="I4" i="20" s="1"/>
  <c r="S4" i="20"/>
  <c r="G4" i="20" s="1"/>
  <c r="G2" i="19"/>
  <c r="T4" i="19"/>
  <c r="H4" i="19" s="1"/>
  <c r="H2" i="19"/>
  <c r="U4" i="19"/>
  <c r="I4" i="19" s="1"/>
  <c r="U4" i="18"/>
  <c r="I4" i="18" s="1"/>
  <c r="I2" i="18"/>
  <c r="U4" i="17"/>
  <c r="I4" i="17" s="1"/>
  <c r="I2" i="17"/>
  <c r="S4" i="17"/>
  <c r="G4" i="17" s="1"/>
  <c r="G2" i="17"/>
  <c r="H2" i="17"/>
  <c r="T4" i="17"/>
  <c r="H4" i="17" s="1"/>
  <c r="E3" i="16"/>
  <c r="U2" i="16"/>
  <c r="R4" i="16"/>
  <c r="F4" i="16" s="1"/>
  <c r="T3" i="16"/>
  <c r="H3" i="16" s="1"/>
  <c r="E2" i="16"/>
  <c r="T2" i="16"/>
  <c r="P4" i="15"/>
  <c r="O4" i="15"/>
  <c r="N4" i="15"/>
  <c r="M4" i="15"/>
  <c r="L4" i="15"/>
  <c r="K4" i="15"/>
  <c r="J4" i="15"/>
  <c r="D4" i="15"/>
  <c r="B4" i="15"/>
  <c r="R3" i="15"/>
  <c r="F3" i="15" s="1"/>
  <c r="Q3" i="15"/>
  <c r="C3" i="15"/>
  <c r="R2" i="15"/>
  <c r="Q2" i="15"/>
  <c r="E2" i="15" s="1"/>
  <c r="C2" i="15"/>
  <c r="P4" i="14"/>
  <c r="O4" i="14"/>
  <c r="N4" i="14"/>
  <c r="M4" i="14"/>
  <c r="L4" i="14"/>
  <c r="K4" i="14"/>
  <c r="J4" i="14"/>
  <c r="D4" i="14"/>
  <c r="B4" i="14"/>
  <c r="R3" i="14"/>
  <c r="R4" i="14" s="1"/>
  <c r="F4" i="14" s="1"/>
  <c r="Q3" i="14"/>
  <c r="C3" i="14"/>
  <c r="R2" i="14"/>
  <c r="F2" i="14" s="1"/>
  <c r="Q2" i="14"/>
  <c r="E2" i="14"/>
  <c r="C2" i="14"/>
  <c r="K4" i="13"/>
  <c r="P4" i="13"/>
  <c r="O4" i="13"/>
  <c r="N4" i="13"/>
  <c r="M4" i="13"/>
  <c r="L4" i="13"/>
  <c r="J4" i="13"/>
  <c r="D4" i="13"/>
  <c r="B4" i="13"/>
  <c r="R3" i="13"/>
  <c r="F3" i="13" s="1"/>
  <c r="Q3" i="13"/>
  <c r="S3" i="13" s="1"/>
  <c r="C3" i="13"/>
  <c r="F2" i="13"/>
  <c r="C2" i="13"/>
  <c r="K4" i="12"/>
  <c r="P4" i="12"/>
  <c r="O4" i="12"/>
  <c r="N4" i="12"/>
  <c r="M4" i="12"/>
  <c r="L4" i="12"/>
  <c r="J4" i="12"/>
  <c r="D4" i="12"/>
  <c r="B4" i="12"/>
  <c r="R3" i="12"/>
  <c r="F3" i="12" s="1"/>
  <c r="Q3" i="12"/>
  <c r="C3" i="12"/>
  <c r="R2" i="12"/>
  <c r="R4" i="12" s="1"/>
  <c r="F4" i="12" s="1"/>
  <c r="Q2" i="12"/>
  <c r="E2" i="12"/>
  <c r="C2" i="12"/>
  <c r="C4" i="12" l="1"/>
  <c r="S3" i="14"/>
  <c r="T3" i="15"/>
  <c r="H3" i="15" s="1"/>
  <c r="S3" i="15"/>
  <c r="G3" i="15" s="1"/>
  <c r="Q4" i="12"/>
  <c r="E4" i="12" s="1"/>
  <c r="S3" i="12"/>
  <c r="G3" i="12" s="1"/>
  <c r="E3" i="13"/>
  <c r="U2" i="14"/>
  <c r="I2" i="14" s="1"/>
  <c r="S2" i="14"/>
  <c r="G2" i="14" s="1"/>
  <c r="Q4" i="13"/>
  <c r="E4" i="13" s="1"/>
  <c r="T3" i="12"/>
  <c r="H3" i="12" s="1"/>
  <c r="T2" i="14"/>
  <c r="H2" i="14" s="1"/>
  <c r="U2" i="15"/>
  <c r="I2" i="15" s="1"/>
  <c r="S2" i="15"/>
  <c r="G2" i="15" s="1"/>
  <c r="C4" i="13"/>
  <c r="U2" i="12"/>
  <c r="I2" i="12" s="1"/>
  <c r="S2" i="12"/>
  <c r="C4" i="14"/>
  <c r="E3" i="14"/>
  <c r="C4" i="15"/>
  <c r="S4" i="16"/>
  <c r="G4" i="16" s="1"/>
  <c r="G2" i="16"/>
  <c r="T4" i="16"/>
  <c r="H4" i="16" s="1"/>
  <c r="H2" i="16"/>
  <c r="U4" i="16"/>
  <c r="I4" i="16" s="1"/>
  <c r="I2" i="16"/>
  <c r="T2" i="15"/>
  <c r="U3" i="15"/>
  <c r="I3" i="15" s="1"/>
  <c r="Q4" i="15"/>
  <c r="E4" i="15" s="1"/>
  <c r="F2" i="15"/>
  <c r="R4" i="15"/>
  <c r="F4" i="15" s="1"/>
  <c r="E3" i="15"/>
  <c r="F3" i="14"/>
  <c r="G3" i="14"/>
  <c r="T3" i="14"/>
  <c r="H3" i="14" s="1"/>
  <c r="U3" i="14"/>
  <c r="I3" i="14" s="1"/>
  <c r="Q4" i="14"/>
  <c r="E4" i="14" s="1"/>
  <c r="U3" i="13"/>
  <c r="I3" i="13" s="1"/>
  <c r="U2" i="13"/>
  <c r="R4" i="13"/>
  <c r="F4" i="13" s="1"/>
  <c r="G3" i="13"/>
  <c r="T3" i="13"/>
  <c r="H3" i="13" s="1"/>
  <c r="E2" i="13"/>
  <c r="T2" i="13"/>
  <c r="E3" i="12"/>
  <c r="T2" i="12"/>
  <c r="U3" i="12"/>
  <c r="I3" i="12" s="1"/>
  <c r="F2" i="12"/>
  <c r="P11" i="11"/>
  <c r="O11" i="11"/>
  <c r="N11" i="11"/>
  <c r="M11" i="11"/>
  <c r="L11" i="11"/>
  <c r="K11" i="11"/>
  <c r="J11" i="11"/>
  <c r="D11" i="11"/>
  <c r="B11" i="11"/>
  <c r="R10" i="11"/>
  <c r="Q10" i="11"/>
  <c r="F10" i="11"/>
  <c r="C10" i="11"/>
  <c r="R9" i="11"/>
  <c r="F9" i="11" s="1"/>
  <c r="Q9" i="11"/>
  <c r="E9" i="11"/>
  <c r="C9" i="11"/>
  <c r="P5" i="11"/>
  <c r="O5" i="11"/>
  <c r="N5" i="11"/>
  <c r="M5" i="11"/>
  <c r="L5" i="11"/>
  <c r="K5" i="11"/>
  <c r="J5" i="11"/>
  <c r="D5" i="11"/>
  <c r="B5" i="11"/>
  <c r="R4" i="11"/>
  <c r="F4" i="11" s="1"/>
  <c r="Q4" i="11"/>
  <c r="C4" i="11"/>
  <c r="C5" i="11" s="1"/>
  <c r="R3" i="11"/>
  <c r="F3" i="11" s="1"/>
  <c r="Q3" i="11"/>
  <c r="C3" i="11"/>
  <c r="R9" i="10"/>
  <c r="F9" i="10" s="1"/>
  <c r="Q9" i="10"/>
  <c r="C9" i="10"/>
  <c r="C11" i="10" s="1"/>
  <c r="T3" i="10"/>
  <c r="H3" i="10" s="1"/>
  <c r="R3" i="10"/>
  <c r="Q3" i="10"/>
  <c r="E3" i="10" s="1"/>
  <c r="F3" i="10"/>
  <c r="C3" i="10"/>
  <c r="P11" i="10"/>
  <c r="O11" i="10"/>
  <c r="N11" i="10"/>
  <c r="M11" i="10"/>
  <c r="L11" i="10"/>
  <c r="K11" i="10"/>
  <c r="J11" i="10"/>
  <c r="D11" i="10"/>
  <c r="B11" i="10"/>
  <c r="R10" i="10"/>
  <c r="F10" i="10" s="1"/>
  <c r="Q10" i="10"/>
  <c r="E10" i="10"/>
  <c r="C10" i="10"/>
  <c r="P5" i="10"/>
  <c r="O5" i="10"/>
  <c r="N5" i="10"/>
  <c r="M5" i="10"/>
  <c r="L5" i="10"/>
  <c r="K5" i="10"/>
  <c r="J5" i="10"/>
  <c r="D5" i="10"/>
  <c r="B5" i="10"/>
  <c r="R4" i="10"/>
  <c r="F4" i="10" s="1"/>
  <c r="Q4" i="10"/>
  <c r="C4" i="10"/>
  <c r="P11" i="1"/>
  <c r="O11" i="1"/>
  <c r="N11" i="1"/>
  <c r="M11" i="1"/>
  <c r="L11" i="1"/>
  <c r="K11" i="1"/>
  <c r="J11" i="1"/>
  <c r="D11" i="1"/>
  <c r="B11" i="1"/>
  <c r="R10" i="1"/>
  <c r="Q10" i="1"/>
  <c r="E10" i="1" s="1"/>
  <c r="C10" i="1"/>
  <c r="R9" i="1"/>
  <c r="T9" i="1" s="1"/>
  <c r="H9" i="1" s="1"/>
  <c r="E9" i="1"/>
  <c r="C9" i="1"/>
  <c r="P11" i="2"/>
  <c r="O11" i="2"/>
  <c r="N11" i="2"/>
  <c r="M11" i="2"/>
  <c r="L11" i="2"/>
  <c r="K11" i="2"/>
  <c r="J11" i="2"/>
  <c r="D11" i="2"/>
  <c r="B11" i="2"/>
  <c r="R10" i="2"/>
  <c r="F10" i="2" s="1"/>
  <c r="Q10" i="2"/>
  <c r="C10" i="2"/>
  <c r="R9" i="2"/>
  <c r="Q9" i="2"/>
  <c r="U9" i="2" s="1"/>
  <c r="C9" i="2"/>
  <c r="P11" i="9"/>
  <c r="O11" i="9"/>
  <c r="N11" i="9"/>
  <c r="M11" i="9"/>
  <c r="L11" i="9"/>
  <c r="K11" i="9"/>
  <c r="J11" i="9"/>
  <c r="D11" i="9"/>
  <c r="B11" i="9"/>
  <c r="R10" i="9"/>
  <c r="R11" i="9" s="1"/>
  <c r="Q10" i="9"/>
  <c r="C10" i="9"/>
  <c r="R9" i="9"/>
  <c r="F9" i="9" s="1"/>
  <c r="Q9" i="9"/>
  <c r="E9" i="9" s="1"/>
  <c r="C9" i="9"/>
  <c r="Q3" i="9"/>
  <c r="S3" i="9" s="1"/>
  <c r="C4" i="9"/>
  <c r="C3" i="9"/>
  <c r="P5" i="9"/>
  <c r="O5" i="9"/>
  <c r="N5" i="9"/>
  <c r="M5" i="9"/>
  <c r="L5" i="9"/>
  <c r="K5" i="9"/>
  <c r="J5" i="9"/>
  <c r="D5" i="9"/>
  <c r="B5" i="9"/>
  <c r="R4" i="9"/>
  <c r="F4" i="9" s="1"/>
  <c r="Q4" i="9"/>
  <c r="S4" i="9" s="1"/>
  <c r="R3" i="9"/>
  <c r="F3" i="9" s="1"/>
  <c r="P4" i="8"/>
  <c r="O4" i="8"/>
  <c r="N4" i="8"/>
  <c r="M4" i="8"/>
  <c r="L4" i="8"/>
  <c r="K4" i="8"/>
  <c r="J4" i="8"/>
  <c r="D4" i="8"/>
  <c r="B4" i="8"/>
  <c r="R3" i="8"/>
  <c r="F3" i="8" s="1"/>
  <c r="Q3" i="8"/>
  <c r="C3" i="8"/>
  <c r="R2" i="8"/>
  <c r="F2" i="8" s="1"/>
  <c r="Q2" i="8"/>
  <c r="C2" i="8"/>
  <c r="P4" i="7"/>
  <c r="O4" i="7"/>
  <c r="N4" i="7"/>
  <c r="M4" i="7"/>
  <c r="L4" i="7"/>
  <c r="K4" i="7"/>
  <c r="J4" i="7"/>
  <c r="D4" i="7"/>
  <c r="B4" i="7"/>
  <c r="R3" i="7"/>
  <c r="F3" i="7" s="1"/>
  <c r="Q3" i="7"/>
  <c r="C3" i="7"/>
  <c r="R2" i="7"/>
  <c r="F2" i="7" s="1"/>
  <c r="Q2" i="7"/>
  <c r="C2" i="7"/>
  <c r="P4" i="6"/>
  <c r="O4" i="6"/>
  <c r="N4" i="6"/>
  <c r="M4" i="6"/>
  <c r="L4" i="6"/>
  <c r="K4" i="6"/>
  <c r="J4" i="6"/>
  <c r="D4" i="6"/>
  <c r="B4" i="6"/>
  <c r="R3" i="6"/>
  <c r="F3" i="6" s="1"/>
  <c r="Q3" i="6"/>
  <c r="C3" i="6"/>
  <c r="R2" i="6"/>
  <c r="F2" i="6" s="1"/>
  <c r="Q2" i="6"/>
  <c r="C2" i="6"/>
  <c r="P4" i="5"/>
  <c r="O4" i="5"/>
  <c r="N4" i="5"/>
  <c r="M4" i="5"/>
  <c r="L4" i="5"/>
  <c r="K4" i="5"/>
  <c r="J4" i="5"/>
  <c r="D4" i="5"/>
  <c r="B4" i="5"/>
  <c r="R3" i="5"/>
  <c r="F3" i="5" s="1"/>
  <c r="Q3" i="5"/>
  <c r="C3" i="5"/>
  <c r="R2" i="5"/>
  <c r="Q2" i="5"/>
  <c r="S2" i="5" s="1"/>
  <c r="C2" i="5"/>
  <c r="P4" i="4"/>
  <c r="O4" i="4"/>
  <c r="N4" i="4"/>
  <c r="M4" i="4"/>
  <c r="K4" i="4"/>
  <c r="J4" i="4"/>
  <c r="D4" i="4"/>
  <c r="B4" i="4"/>
  <c r="F3" i="4"/>
  <c r="C3" i="4"/>
  <c r="R2" i="4"/>
  <c r="F2" i="4" s="1"/>
  <c r="Q2" i="4"/>
  <c r="E2" i="4" s="1"/>
  <c r="C2" i="4"/>
  <c r="P4" i="3"/>
  <c r="O4" i="3"/>
  <c r="N4" i="3"/>
  <c r="M4" i="3"/>
  <c r="L4" i="3"/>
  <c r="K4" i="3"/>
  <c r="J4" i="3"/>
  <c r="D4" i="3"/>
  <c r="B4" i="3"/>
  <c r="R3" i="3"/>
  <c r="F3" i="3" s="1"/>
  <c r="Q3" i="3"/>
  <c r="C3" i="3"/>
  <c r="R2" i="3"/>
  <c r="F2" i="3" s="1"/>
  <c r="Q2" i="3"/>
  <c r="E2" i="3" s="1"/>
  <c r="C2" i="3"/>
  <c r="P5" i="2"/>
  <c r="O5" i="2"/>
  <c r="N5" i="2"/>
  <c r="M5" i="2"/>
  <c r="L5" i="2"/>
  <c r="K5" i="2"/>
  <c r="J5" i="2"/>
  <c r="D5" i="2"/>
  <c r="B5" i="2"/>
  <c r="R4" i="2"/>
  <c r="F4" i="2" s="1"/>
  <c r="Q4" i="2"/>
  <c r="C4" i="2"/>
  <c r="R3" i="2"/>
  <c r="F3" i="2" s="1"/>
  <c r="Q3" i="2"/>
  <c r="C3" i="2"/>
  <c r="D5" i="1"/>
  <c r="J5" i="1"/>
  <c r="K5" i="1"/>
  <c r="L5" i="1"/>
  <c r="M5" i="1"/>
  <c r="N5" i="1"/>
  <c r="O5" i="1"/>
  <c r="P5" i="1"/>
  <c r="F3" i="1"/>
  <c r="R4" i="1"/>
  <c r="F4" i="1" s="1"/>
  <c r="R3" i="1"/>
  <c r="R5" i="1" s="1"/>
  <c r="Q3" i="1"/>
  <c r="U3" i="1" s="1"/>
  <c r="I3" i="1" s="1"/>
  <c r="Q4" i="1"/>
  <c r="S4" i="1" s="1"/>
  <c r="G4" i="1" s="1"/>
  <c r="C5" i="1"/>
  <c r="B5" i="1"/>
  <c r="C4" i="1"/>
  <c r="C3" i="1"/>
  <c r="T3" i="2" l="1"/>
  <c r="F5" i="1"/>
  <c r="C4" i="7"/>
  <c r="C11" i="2"/>
  <c r="T4" i="14"/>
  <c r="H4" i="14" s="1"/>
  <c r="E3" i="1"/>
  <c r="S3" i="2"/>
  <c r="T4" i="2"/>
  <c r="H4" i="2" s="1"/>
  <c r="S2" i="7"/>
  <c r="S2" i="8"/>
  <c r="E9" i="2"/>
  <c r="T10" i="2"/>
  <c r="H10" i="2" s="1"/>
  <c r="S10" i="1"/>
  <c r="Q4" i="6"/>
  <c r="S2" i="6"/>
  <c r="U4" i="10"/>
  <c r="I4" i="10" s="1"/>
  <c r="S4" i="10"/>
  <c r="U3" i="3"/>
  <c r="I3" i="3" s="1"/>
  <c r="S3" i="3"/>
  <c r="T2" i="4"/>
  <c r="H2" i="4" s="1"/>
  <c r="T10" i="10"/>
  <c r="H10" i="10" s="1"/>
  <c r="U9" i="11"/>
  <c r="S9" i="11"/>
  <c r="S9" i="9"/>
  <c r="S10" i="2"/>
  <c r="G10" i="2" s="1"/>
  <c r="E4" i="11"/>
  <c r="S4" i="11"/>
  <c r="U4" i="1"/>
  <c r="I4" i="1" s="1"/>
  <c r="U3" i="6"/>
  <c r="I3" i="6" s="1"/>
  <c r="S3" i="6"/>
  <c r="T9" i="10"/>
  <c r="H9" i="10" s="1"/>
  <c r="S9" i="10"/>
  <c r="T9" i="11"/>
  <c r="H9" i="11" s="1"/>
  <c r="T3" i="1"/>
  <c r="S3" i="1"/>
  <c r="E3" i="2"/>
  <c r="T3" i="5"/>
  <c r="H3" i="5" s="1"/>
  <c r="S3" i="5"/>
  <c r="T3" i="7"/>
  <c r="H3" i="7" s="1"/>
  <c r="S3" i="7"/>
  <c r="G3" i="7" s="1"/>
  <c r="T3" i="8"/>
  <c r="H3" i="8" s="1"/>
  <c r="S3" i="8"/>
  <c r="T9" i="9"/>
  <c r="T11" i="9" s="1"/>
  <c r="H11" i="9" s="1"/>
  <c r="R11" i="10"/>
  <c r="F11" i="10" s="1"/>
  <c r="E4" i="1"/>
  <c r="Q5" i="1"/>
  <c r="E5" i="1" s="1"/>
  <c r="R4" i="4"/>
  <c r="F4" i="4" s="1"/>
  <c r="S9" i="2"/>
  <c r="C11" i="11"/>
  <c r="Q4" i="3"/>
  <c r="S2" i="3"/>
  <c r="F10" i="9"/>
  <c r="S3" i="10"/>
  <c r="G3" i="10" s="1"/>
  <c r="S10" i="11"/>
  <c r="G10" i="11" s="1"/>
  <c r="T4" i="1"/>
  <c r="H4" i="1" s="1"/>
  <c r="R5" i="2"/>
  <c r="F5" i="2" s="1"/>
  <c r="S2" i="4"/>
  <c r="G2" i="4" s="1"/>
  <c r="E2" i="5"/>
  <c r="C4" i="8"/>
  <c r="C11" i="9"/>
  <c r="T10" i="9"/>
  <c r="H10" i="9" s="1"/>
  <c r="S10" i="9"/>
  <c r="U9" i="1"/>
  <c r="S9" i="1"/>
  <c r="C5" i="10"/>
  <c r="S10" i="10"/>
  <c r="G10" i="10" s="1"/>
  <c r="Q5" i="11"/>
  <c r="E5" i="11" s="1"/>
  <c r="S3" i="11"/>
  <c r="R11" i="11"/>
  <c r="F11" i="11" s="1"/>
  <c r="S4" i="15"/>
  <c r="G4" i="15" s="1"/>
  <c r="T4" i="15"/>
  <c r="H4" i="15" s="1"/>
  <c r="H2" i="15"/>
  <c r="U4" i="15"/>
  <c r="I4" i="15" s="1"/>
  <c r="S4" i="14"/>
  <c r="G4" i="14" s="1"/>
  <c r="U4" i="14"/>
  <c r="I4" i="14" s="1"/>
  <c r="S4" i="13"/>
  <c r="G4" i="13" s="1"/>
  <c r="G2" i="13"/>
  <c r="T4" i="13"/>
  <c r="H4" i="13" s="1"/>
  <c r="H2" i="13"/>
  <c r="U4" i="13"/>
  <c r="I4" i="13" s="1"/>
  <c r="I2" i="13"/>
  <c r="U4" i="12"/>
  <c r="I4" i="12" s="1"/>
  <c r="T4" i="12"/>
  <c r="H4" i="12" s="1"/>
  <c r="H2" i="12"/>
  <c r="S4" i="12"/>
  <c r="G4" i="12" s="1"/>
  <c r="G2" i="12"/>
  <c r="E10" i="11"/>
  <c r="T10" i="11"/>
  <c r="H10" i="11" s="1"/>
  <c r="U4" i="11"/>
  <c r="I4" i="11" s="1"/>
  <c r="I9" i="11"/>
  <c r="S11" i="11"/>
  <c r="G11" i="11" s="1"/>
  <c r="U3" i="11"/>
  <c r="R5" i="11"/>
  <c r="F5" i="11" s="1"/>
  <c r="G4" i="11"/>
  <c r="U10" i="11"/>
  <c r="I10" i="11" s="1"/>
  <c r="T4" i="11"/>
  <c r="H4" i="11" s="1"/>
  <c r="Q11" i="11"/>
  <c r="E11" i="11" s="1"/>
  <c r="E3" i="11"/>
  <c r="T3" i="11"/>
  <c r="G9" i="11"/>
  <c r="U9" i="10"/>
  <c r="I9" i="10" s="1"/>
  <c r="E9" i="10"/>
  <c r="U3" i="10"/>
  <c r="I3" i="10" s="1"/>
  <c r="Q5" i="10"/>
  <c r="E5" i="10" s="1"/>
  <c r="U10" i="10"/>
  <c r="I10" i="10" s="1"/>
  <c r="Q11" i="10"/>
  <c r="E11" i="10" s="1"/>
  <c r="E4" i="10"/>
  <c r="T4" i="10"/>
  <c r="H4" i="10" s="1"/>
  <c r="R5" i="10"/>
  <c r="F5" i="10" s="1"/>
  <c r="G4" i="10"/>
  <c r="T10" i="1"/>
  <c r="H10" i="1" s="1"/>
  <c r="F10" i="1"/>
  <c r="G10" i="1"/>
  <c r="C11" i="1"/>
  <c r="R11" i="1"/>
  <c r="F11" i="1" s="1"/>
  <c r="F9" i="1"/>
  <c r="U10" i="1"/>
  <c r="I10" i="1" s="1"/>
  <c r="Q11" i="1"/>
  <c r="E11" i="1" s="1"/>
  <c r="G9" i="1"/>
  <c r="I9" i="2"/>
  <c r="S11" i="2"/>
  <c r="G11" i="2" s="1"/>
  <c r="G9" i="2"/>
  <c r="T9" i="2"/>
  <c r="U10" i="2"/>
  <c r="I10" i="2" s="1"/>
  <c r="Q11" i="2"/>
  <c r="E11" i="2" s="1"/>
  <c r="F9" i="2"/>
  <c r="R11" i="2"/>
  <c r="F11" i="2" s="1"/>
  <c r="E10" i="2"/>
  <c r="F11" i="9"/>
  <c r="S11" i="9"/>
  <c r="G11" i="9" s="1"/>
  <c r="G9" i="9"/>
  <c r="G10" i="9"/>
  <c r="U10" i="9"/>
  <c r="I10" i="9" s="1"/>
  <c r="Q11" i="9"/>
  <c r="E11" i="9" s="1"/>
  <c r="U9" i="9"/>
  <c r="H9" i="9"/>
  <c r="E10" i="9"/>
  <c r="U3" i="9"/>
  <c r="E3" i="9"/>
  <c r="G3" i="9"/>
  <c r="T3" i="9"/>
  <c r="H3" i="9" s="1"/>
  <c r="R5" i="9"/>
  <c r="F5" i="9" s="1"/>
  <c r="T4" i="9"/>
  <c r="H4" i="9" s="1"/>
  <c r="C5" i="9"/>
  <c r="U4" i="9"/>
  <c r="I4" i="9" s="1"/>
  <c r="Q5" i="9"/>
  <c r="E5" i="9" s="1"/>
  <c r="G4" i="9"/>
  <c r="E4" i="9"/>
  <c r="U2" i="8"/>
  <c r="E2" i="8"/>
  <c r="T2" i="8"/>
  <c r="T4" i="8" s="1"/>
  <c r="H4" i="8" s="1"/>
  <c r="R4" i="8"/>
  <c r="F4" i="8" s="1"/>
  <c r="U3" i="8"/>
  <c r="I3" i="8" s="1"/>
  <c r="Q4" i="8"/>
  <c r="E4" i="8" s="1"/>
  <c r="G2" i="8"/>
  <c r="G3" i="8"/>
  <c r="E3" i="8"/>
  <c r="G2" i="7"/>
  <c r="E2" i="7"/>
  <c r="T2" i="7"/>
  <c r="T4" i="7" s="1"/>
  <c r="H4" i="7" s="1"/>
  <c r="R4" i="7"/>
  <c r="F4" i="7" s="1"/>
  <c r="U3" i="7"/>
  <c r="I3" i="7" s="1"/>
  <c r="Q4" i="7"/>
  <c r="E4" i="7" s="1"/>
  <c r="U2" i="7"/>
  <c r="E3" i="7"/>
  <c r="E4" i="6"/>
  <c r="C4" i="6"/>
  <c r="U2" i="6"/>
  <c r="G3" i="6"/>
  <c r="E3" i="6"/>
  <c r="T3" i="6"/>
  <c r="H3" i="6" s="1"/>
  <c r="R4" i="6"/>
  <c r="F4" i="6" s="1"/>
  <c r="E2" i="6"/>
  <c r="T2" i="6"/>
  <c r="U2" i="5"/>
  <c r="I2" i="5" s="1"/>
  <c r="G3" i="5"/>
  <c r="C4" i="5"/>
  <c r="T2" i="5"/>
  <c r="U3" i="5"/>
  <c r="I3" i="5" s="1"/>
  <c r="Q4" i="5"/>
  <c r="E4" i="5" s="1"/>
  <c r="F2" i="5"/>
  <c r="R4" i="5"/>
  <c r="F4" i="5" s="1"/>
  <c r="E3" i="5"/>
  <c r="T3" i="4"/>
  <c r="H3" i="4" s="1"/>
  <c r="C4" i="4"/>
  <c r="U3" i="4"/>
  <c r="I3" i="4" s="1"/>
  <c r="U2" i="4"/>
  <c r="G3" i="4"/>
  <c r="Q4" i="4"/>
  <c r="E4" i="4" s="1"/>
  <c r="E3" i="4"/>
  <c r="C4" i="3"/>
  <c r="E4" i="3"/>
  <c r="U2" i="3"/>
  <c r="R4" i="3"/>
  <c r="F4" i="3" s="1"/>
  <c r="E3" i="3"/>
  <c r="T3" i="3"/>
  <c r="H3" i="3" s="1"/>
  <c r="G3" i="3"/>
  <c r="T2" i="3"/>
  <c r="C5" i="2"/>
  <c r="G3" i="2"/>
  <c r="T5" i="2"/>
  <c r="H5" i="2" s="1"/>
  <c r="Q5" i="2"/>
  <c r="E5" i="2" s="1"/>
  <c r="U3" i="2"/>
  <c r="S4" i="2"/>
  <c r="G4" i="2" s="1"/>
  <c r="U4" i="2"/>
  <c r="I4" i="2" s="1"/>
  <c r="H3" i="2"/>
  <c r="E4" i="2"/>
  <c r="H2" i="8" l="1"/>
  <c r="U11" i="1"/>
  <c r="I11" i="1" s="1"/>
  <c r="U11" i="2"/>
  <c r="I11" i="2" s="1"/>
  <c r="T11" i="1"/>
  <c r="H11" i="1" s="1"/>
  <c r="I9" i="1"/>
  <c r="S5" i="1"/>
  <c r="G5" i="1" s="1"/>
  <c r="G3" i="1"/>
  <c r="T11" i="10"/>
  <c r="H11" i="10" s="1"/>
  <c r="H2" i="7"/>
  <c r="H3" i="1"/>
  <c r="T5" i="1"/>
  <c r="H5" i="1" s="1"/>
  <c r="U5" i="1"/>
  <c r="I5" i="1" s="1"/>
  <c r="U4" i="8"/>
  <c r="I4" i="8" s="1"/>
  <c r="U5" i="9"/>
  <c r="I5" i="9" s="1"/>
  <c r="T11" i="11"/>
  <c r="H11" i="11" s="1"/>
  <c r="U11" i="11"/>
  <c r="I11" i="11" s="1"/>
  <c r="T5" i="11"/>
  <c r="H5" i="11" s="1"/>
  <c r="H3" i="11"/>
  <c r="S5" i="11"/>
  <c r="G5" i="11" s="1"/>
  <c r="G3" i="11"/>
  <c r="U5" i="11"/>
  <c r="I5" i="11" s="1"/>
  <c r="I3" i="11"/>
  <c r="G9" i="10"/>
  <c r="S11" i="10"/>
  <c r="G11" i="10" s="1"/>
  <c r="U5" i="10"/>
  <c r="I5" i="10" s="1"/>
  <c r="T5" i="10"/>
  <c r="H5" i="10" s="1"/>
  <c r="S5" i="10"/>
  <c r="G5" i="10" s="1"/>
  <c r="U11" i="10"/>
  <c r="I11" i="10" s="1"/>
  <c r="S11" i="1"/>
  <c r="G11" i="1" s="1"/>
  <c r="T11" i="2"/>
  <c r="H11" i="2" s="1"/>
  <c r="H9" i="2"/>
  <c r="U11" i="9"/>
  <c r="I11" i="9" s="1"/>
  <c r="I9" i="9"/>
  <c r="I3" i="9"/>
  <c r="T5" i="9"/>
  <c r="H5" i="9" s="1"/>
  <c r="S5" i="9"/>
  <c r="G5" i="9" s="1"/>
  <c r="I2" i="8"/>
  <c r="S4" i="8"/>
  <c r="G4" i="8" s="1"/>
  <c r="S4" i="7"/>
  <c r="G4" i="7" s="1"/>
  <c r="U4" i="7"/>
  <c r="I4" i="7" s="1"/>
  <c r="I2" i="7"/>
  <c r="T4" i="6"/>
  <c r="H4" i="6" s="1"/>
  <c r="H2" i="6"/>
  <c r="S4" i="6"/>
  <c r="G4" i="6" s="1"/>
  <c r="G2" i="6"/>
  <c r="U4" i="6"/>
  <c r="I4" i="6" s="1"/>
  <c r="I2" i="6"/>
  <c r="S4" i="5"/>
  <c r="G4" i="5" s="1"/>
  <c r="G2" i="5"/>
  <c r="T4" i="5"/>
  <c r="H4" i="5" s="1"/>
  <c r="H2" i="5"/>
  <c r="U4" i="5"/>
  <c r="I4" i="5" s="1"/>
  <c r="T4" i="4"/>
  <c r="H4" i="4" s="1"/>
  <c r="S4" i="4"/>
  <c r="G4" i="4" s="1"/>
  <c r="I2" i="4"/>
  <c r="U4" i="4"/>
  <c r="I4" i="4" s="1"/>
  <c r="U4" i="3"/>
  <c r="I4" i="3" s="1"/>
  <c r="I2" i="3"/>
  <c r="T4" i="3"/>
  <c r="H4" i="3" s="1"/>
  <c r="H2" i="3"/>
  <c r="S4" i="3"/>
  <c r="G4" i="3" s="1"/>
  <c r="G2" i="3"/>
  <c r="I3" i="2"/>
  <c r="U5" i="2"/>
  <c r="I5" i="2" s="1"/>
  <c r="S5" i="2"/>
  <c r="G5" i="2" s="1"/>
</calcChain>
</file>

<file path=xl/sharedStrings.xml><?xml version="1.0" encoding="utf-8"?>
<sst xmlns="http://schemas.openxmlformats.org/spreadsheetml/2006/main" count="1157" uniqueCount="80">
  <si>
    <t>Heads</t>
  </si>
  <si>
    <t>Tails</t>
  </si>
  <si>
    <t>Volume / A3</t>
  </si>
  <si>
    <t>Molecular weight / Da</t>
  </si>
  <si>
    <t>C</t>
  </si>
  <si>
    <t>H</t>
  </si>
  <si>
    <t>D</t>
  </si>
  <si>
    <t>O</t>
  </si>
  <si>
    <t>N</t>
  </si>
  <si>
    <t>P</t>
  </si>
  <si>
    <t>S</t>
  </si>
  <si>
    <t>Exchangable hydrogens</t>
  </si>
  <si>
    <t>Total</t>
  </si>
  <si>
    <t>SLD H2O / A-2</t>
  </si>
  <si>
    <t>SLD D2O / A-2</t>
  </si>
  <si>
    <t>SLD ACMW / A-2</t>
  </si>
  <si>
    <t>SLD CMSi / A-2</t>
  </si>
  <si>
    <t>SLD CM4 / A-2</t>
  </si>
  <si>
    <t>SL H2O / x10-4 A</t>
  </si>
  <si>
    <t>SL D2O / x10-4 A</t>
  </si>
  <si>
    <t>SL ACMW / x10-4 A</t>
  </si>
  <si>
    <t>SL CMSi / x10-4 A</t>
  </si>
  <si>
    <t>SL CM4 / x10-4 A</t>
  </si>
  <si>
    <t>Thiolipid at 50 oC</t>
  </si>
  <si>
    <t>Thiolipid at 20 oC</t>
  </si>
  <si>
    <t>SLD of d54 DMPC at 30 oC (fluid phase)</t>
  </si>
  <si>
    <t>SLD of d54 DMPC at 10 oC (gel phase)</t>
  </si>
  <si>
    <t>SLD of hDMPC at 30 oC (fluid phase)</t>
  </si>
  <si>
    <t>SLD of hDMPC at 10 oC (gel phase)</t>
  </si>
  <si>
    <t>References to obtain volumes for heads and tails:</t>
  </si>
  <si>
    <r>
      <t xml:space="preserve">DMPC in the gel phase: S. Tristram-Nagle et al. (2002)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83:</t>
    </r>
    <r>
      <rPr>
        <sz val="11"/>
        <color theme="1"/>
        <rFont val="Calibri"/>
        <family val="2"/>
        <scheme val="minor"/>
      </rPr>
      <t xml:space="preserve"> 3324-3335</t>
    </r>
  </si>
  <si>
    <r>
      <t xml:space="preserve">DMPC in the fluid phase: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</si>
  <si>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fluid phase DMPC for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</si>
  <si>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Used headgroup volume from DPPG: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</si>
  <si>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</si>
  <si>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tails volume: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</si>
  <si>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</t>
    </r>
  </si>
  <si>
    <r>
      <t xml:space="preserve">For obtaining heads volume: H.I. Petrache et al. (2004) </t>
    </r>
    <r>
      <rPr>
        <i/>
        <sz val="11"/>
        <color theme="1"/>
        <rFont val="Calibri"/>
        <family val="2"/>
        <scheme val="minor"/>
      </rPr>
      <t xml:space="preserve">Biophys. J. </t>
    </r>
    <r>
      <rPr>
        <b/>
        <sz val="11"/>
        <color theme="1"/>
        <rFont val="Calibri"/>
        <family val="2"/>
        <scheme val="minor"/>
      </rPr>
      <t>86:</t>
    </r>
    <r>
      <rPr>
        <sz val="11"/>
        <color theme="1"/>
        <rFont val="Calibri"/>
        <family val="2"/>
        <scheme val="minor"/>
      </rPr>
      <t xml:space="preserve"> 1574-1586</t>
    </r>
  </si>
  <si>
    <r>
      <t xml:space="preserve">For obtaining heads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</si>
  <si>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heads used volume of ethanolamine head group also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</si>
  <si>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The the tails used volume of DPPC in both fluid and gel phase from: 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</si>
  <si>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50 oC</t>
  </si>
  <si>
    <r>
      <t xml:space="preserve">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</si>
  <si>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t>h-DPPC at 20 oC</t>
  </si>
  <si>
    <t>d62-DPPC at 50 oC (fluid)</t>
  </si>
  <si>
    <t>d62-DPPC at 20 oC (gel)</t>
  </si>
  <si>
    <r>
      <t xml:space="preserve">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</si>
  <si>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r>
      <t xml:space="preserve">For lipid tails: S.W. Chiu et al. (1999)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77:</t>
    </r>
    <r>
      <rPr>
        <sz val="11"/>
        <color theme="1"/>
        <rFont val="Calibri"/>
        <family val="2"/>
        <scheme val="minor"/>
      </rPr>
      <t xml:space="preserve"> 2462-2469</t>
    </r>
  </si>
  <si>
    <t>For headgroup: calculated from MolInesperation</t>
  </si>
  <si>
    <t>Volume calculated from MolInesperation</t>
  </si>
  <si>
    <r>
      <t xml:space="preserve">For headgroup volume A.L. Boscia et al. (2014) </t>
    </r>
    <r>
      <rPr>
        <i/>
        <sz val="11"/>
        <color theme="1"/>
        <rFont val="Calibri"/>
        <family val="2"/>
        <scheme val="minor"/>
      </rPr>
      <t>Chem. Phys. Lipids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178:</t>
    </r>
    <r>
      <rPr>
        <sz val="11"/>
        <color theme="1"/>
        <rFont val="Calibri"/>
        <family val="2"/>
        <scheme val="minor"/>
      </rPr>
      <t xml:space="preserve"> 1 - 10.</t>
    </r>
  </si>
  <si>
    <t>For tail volume: DOPC tail volume x2 from: J.F. Nagle and S. Tristram-Nagle (2000) Biochim. Biophys. Acta: Rev. Biomembr. 1469: 159-195</t>
  </si>
  <si>
    <r>
      <t xml:space="preserve">For obtaining tails volume: J.F. Nagle and S. Tristram-Nagle (2000) </t>
    </r>
    <r>
      <rPr>
        <i/>
        <sz val="11"/>
        <color theme="1"/>
        <rFont val="Calibri"/>
        <family val="2"/>
        <scheme val="minor"/>
      </rPr>
      <t>Biochim. Biophys. Acta: Rev. Biomembr.</t>
    </r>
    <r>
      <rPr>
        <b/>
        <sz val="11"/>
        <color theme="1"/>
        <rFont val="Calibri"/>
        <family val="2"/>
        <scheme val="minor"/>
      </rPr>
      <t xml:space="preserve"> 1469:</t>
    </r>
    <r>
      <rPr>
        <sz val="11"/>
        <color theme="1"/>
        <rFont val="Calibri"/>
        <family val="2"/>
        <scheme val="minor"/>
      </rPr>
      <t xml:space="preserve"> 159-195</t>
    </r>
  </si>
  <si>
    <r>
      <t xml:space="preserve">For obtaining heads volume: G. Pabst et al. (2007) </t>
    </r>
    <r>
      <rPr>
        <i/>
        <sz val="11"/>
        <color theme="1"/>
        <rFont val="Calibri"/>
        <family val="2"/>
        <scheme val="minor"/>
      </rPr>
      <t>Biophys. J.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93:</t>
    </r>
    <r>
      <rPr>
        <sz val="11"/>
        <color theme="1"/>
        <rFont val="Calibri"/>
        <family val="2"/>
        <scheme val="minor"/>
      </rPr>
      <t xml:space="preserve"> 513-525 plus molinspiration for calculating lysyl volume </t>
    </r>
  </si>
  <si>
    <t>Exchangeable hydrogens</t>
  </si>
  <si>
    <t>Heads PG only</t>
  </si>
  <si>
    <t>Lysyl part</t>
  </si>
  <si>
    <t>Head PG + lysyl</t>
  </si>
  <si>
    <t>Hexa-acylated Lipid A from PAK</t>
  </si>
  <si>
    <t>Penta-acylated Lipid A from PAK</t>
  </si>
  <si>
    <t>Modified lipid A from PAKpmrB6 (hexa, one glucosamine):</t>
  </si>
  <si>
    <t>Modified lipid A from PAKpmrB6 (hexa, two glucosamines):</t>
  </si>
  <si>
    <t>Modified lipid A from PAKpmrB6 (penta, two glucosamines):</t>
  </si>
  <si>
    <t>Modified lipid A from PAKpmrB6 (penta, one glucosamine):</t>
  </si>
  <si>
    <t>Modified lipid A from PAKpmrB6 (penta, one glucosamine, mono-phospahte):</t>
  </si>
  <si>
    <t>Modified lipid A from PAKpmrB6 (hexa, one glucosamine, mono-phosphate):</t>
  </si>
  <si>
    <t>Hexa-acylated mono-phosphate Lipid A from PAK</t>
  </si>
  <si>
    <t>Penta-acylated mono-phosphate Lipid A from PAK</t>
  </si>
  <si>
    <t>SLD of d73OTS</t>
  </si>
  <si>
    <t>Si</t>
  </si>
  <si>
    <t>Cl</t>
  </si>
  <si>
    <t>O=COCC(COP(=O)([O-])OC1C(O)C(O)C(OP(=O)(O)[O-])C(OP(=O)(O)[O-])C1O)OC=O,-5.73,311.07,33,547.17,19,5,2,14,386.02</t>
  </si>
  <si>
    <t>Greenwood et al. Chem Phys Lipids. 2006 September ; 143(1-2): 1–10. doi:10.1016/j.chemphyslip.2006.04.002</t>
  </si>
  <si>
    <t xml:space="preserve"> Kucerka et al.  J. Membrane Biol. 208, 193 - 202 (2005)</t>
  </si>
  <si>
    <t>Tristram-Nagle et al, Biophysical Journal Volume 75 August 1998 917–925</t>
  </si>
  <si>
    <t>Also subtract C=O from HG.</t>
  </si>
  <si>
    <t>No Carbonyl in headgroup.  Therefore add 2 x CH2 to tails.</t>
  </si>
  <si>
    <t>Armen et al.  Biophysical Journal Volume 75 August 1998 734–744</t>
  </si>
  <si>
    <t>Calculations based on DOPC.  Adjustments made to headgroup regions on the basis of MD calculations.</t>
  </si>
  <si>
    <t>Based on DOPC as for DiEther DOPC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</si>
</sst>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gi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gi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14</xdr:row>
      <xdr:rowOff>123825</xdr:rowOff>
    </xdr:from>
    <xdr:to>
      <xdr:col>7</xdr:col>
      <xdr:colOff>342186</xdr:colOff>
      <xdr:row>20</xdr:row>
      <xdr:rowOff>152254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2790825"/>
          <a:ext cx="5714286" cy="11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66675</xdr:rowOff>
    </xdr:from>
    <xdr:to>
      <xdr:col>7</xdr:col>
      <xdr:colOff>219075</xdr:colOff>
      <xdr:row>14</xdr:row>
      <xdr:rowOff>66675</xdr:rowOff>
    </xdr:to>
    <xdr:pic>
      <xdr:nvPicPr>
        <xdr:cNvPr id="3" name="Picture 2" descr="http://avantilipids.com/images/structures/840034s.g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906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9</xdr:row>
      <xdr:rowOff>28575</xdr:rowOff>
    </xdr:from>
    <xdr:to>
      <xdr:col>7</xdr:col>
      <xdr:colOff>447675</xdr:colOff>
      <xdr:row>15</xdr:row>
      <xdr:rowOff>95250</xdr:rowOff>
    </xdr:to>
    <xdr:pic>
      <xdr:nvPicPr>
        <xdr:cNvPr id="3" name="Picture 2" descr="http://avantilipids.com/images/structures/860403s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743075"/>
          <a:ext cx="5715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180975</xdr:rowOff>
    </xdr:from>
    <xdr:to>
      <xdr:col>7</xdr:col>
      <xdr:colOff>219075</xdr:colOff>
      <xdr:row>12</xdr:row>
      <xdr:rowOff>95250</xdr:rowOff>
    </xdr:to>
    <xdr:pic>
      <xdr:nvPicPr>
        <xdr:cNvPr id="3" name="Picture 2" descr="http://avantilipids.com/images/structures/850757s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323975"/>
          <a:ext cx="57150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171450</xdr:colOff>
      <xdr:row>12</xdr:row>
      <xdr:rowOff>152400</xdr:rowOff>
    </xdr:to>
    <xdr:pic>
      <xdr:nvPicPr>
        <xdr:cNvPr id="3" name="Picture 2" descr="http://avantilipids.com/images/structures/860374s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57150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558800</xdr:colOff>
          <xdr:row>6</xdr:row>
          <xdr:rowOff>25400</xdr:rowOff>
        </xdr:from>
        <xdr:to>
          <xdr:col>6</xdr:col>
          <xdr:colOff>596900</xdr:colOff>
          <xdr:row>13</xdr:row>
          <xdr:rowOff>127000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28575</xdr:rowOff>
    </xdr:from>
    <xdr:to>
      <xdr:col>8</xdr:col>
      <xdr:colOff>285750</xdr:colOff>
      <xdr:row>18</xdr:row>
      <xdr:rowOff>161925</xdr:rowOff>
    </xdr:to>
    <xdr:pic>
      <xdr:nvPicPr>
        <xdr:cNvPr id="3" name="Picture 2" descr="http://avantilipids.com/images/structures/850355s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050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12</xdr:row>
      <xdr:rowOff>171450</xdr:rowOff>
    </xdr:from>
    <xdr:to>
      <xdr:col>8</xdr:col>
      <xdr:colOff>542925</xdr:colOff>
      <xdr:row>20</xdr:row>
      <xdr:rowOff>47625</xdr:rowOff>
    </xdr:to>
    <xdr:pic>
      <xdr:nvPicPr>
        <xdr:cNvPr id="3" name="Picture 2" descr="http://avantilipids.com/images/structures/860355s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457450"/>
          <a:ext cx="571500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95250</xdr:rowOff>
    </xdr:from>
    <xdr:to>
      <xdr:col>8</xdr:col>
      <xdr:colOff>285750</xdr:colOff>
      <xdr:row>20</xdr:row>
      <xdr:rowOff>66675</xdr:rowOff>
    </xdr:to>
    <xdr:pic>
      <xdr:nvPicPr>
        <xdr:cNvPr id="2" name="Picture 1" descr="http://avantilipids.com/images/structures/870160s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762250"/>
          <a:ext cx="57150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7</xdr:row>
      <xdr:rowOff>28575</xdr:rowOff>
    </xdr:from>
    <xdr:to>
      <xdr:col>7</xdr:col>
      <xdr:colOff>95250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362075"/>
          <a:ext cx="566737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9</xdr:row>
      <xdr:rowOff>28575</xdr:rowOff>
    </xdr:from>
    <xdr:to>
      <xdr:col>14</xdr:col>
      <xdr:colOff>161925</xdr:colOff>
      <xdr:row>14</xdr:row>
      <xdr:rowOff>47625</xdr:rowOff>
    </xdr:to>
    <xdr:pic>
      <xdr:nvPicPr>
        <xdr:cNvPr id="2" name="Picture 1" descr="http://avantilipids.com/images/structures/850142s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430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13</xdr:row>
      <xdr:rowOff>161925</xdr:rowOff>
    </xdr:from>
    <xdr:to>
      <xdr:col>6</xdr:col>
      <xdr:colOff>923925</xdr:colOff>
      <xdr:row>21</xdr:row>
      <xdr:rowOff>152400</xdr:rowOff>
    </xdr:to>
    <xdr:pic>
      <xdr:nvPicPr>
        <xdr:cNvPr id="2" name="Picture 1" descr="http://avantilipids.com/images/structures/860345s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38425"/>
          <a:ext cx="5715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8</xdr:row>
      <xdr:rowOff>180975</xdr:rowOff>
    </xdr:from>
    <xdr:to>
      <xdr:col>14</xdr:col>
      <xdr:colOff>161925</xdr:colOff>
      <xdr:row>14</xdr:row>
      <xdr:rowOff>9525</xdr:rowOff>
    </xdr:to>
    <xdr:pic>
      <xdr:nvPicPr>
        <xdr:cNvPr id="3" name="Picture 2" descr="http://avantilipids.com/images/structures/850142s.gif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704975"/>
          <a:ext cx="5715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8</xdr:row>
      <xdr:rowOff>106680</xdr:rowOff>
    </xdr:from>
    <xdr:to>
      <xdr:col>12</xdr:col>
      <xdr:colOff>68580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569720"/>
          <a:ext cx="473202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5</xdr:row>
      <xdr:rowOff>114300</xdr:rowOff>
    </xdr:from>
    <xdr:to>
      <xdr:col>14</xdr:col>
      <xdr:colOff>161925</xdr:colOff>
      <xdr:row>17</xdr:row>
      <xdr:rowOff>133350</xdr:rowOff>
    </xdr:to>
    <xdr:pic>
      <xdr:nvPicPr>
        <xdr:cNvPr id="4" name="Picture 3" descr="http://avantilipids.com/images/structures/710332s.gif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066800"/>
          <a:ext cx="57150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13</xdr:col>
      <xdr:colOff>228600</xdr:colOff>
      <xdr:row>16</xdr:row>
      <xdr:rowOff>85725</xdr:rowOff>
    </xdr:to>
    <xdr:pic>
      <xdr:nvPicPr>
        <xdr:cNvPr id="2" name="Picture 1" descr="http://avantilipids.com/images/structures/710335s.gif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57150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152399</xdr:colOff>
      <xdr:row>8</xdr:row>
      <xdr:rowOff>161924</xdr:rowOff>
    </xdr:from>
    <xdr:to>
      <xdr:col>14</xdr:col>
      <xdr:colOff>148405</xdr:colOff>
      <xdr:row>15</xdr:row>
      <xdr:rowOff>152399</xdr:rowOff>
    </xdr:to>
    <xdr:pic>
      <xdr:nvPicPr>
        <xdr:cNvPr id="2" name="Picture 1" descr="http://avantilipids.com/images/structures/840521s.gif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304924"/>
          <a:ext cx="6406331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4</xdr:row>
      <xdr:rowOff>180975</xdr:rowOff>
    </xdr:from>
    <xdr:to>
      <xdr:col>7</xdr:col>
      <xdr:colOff>104775</xdr:colOff>
      <xdr:row>10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942975"/>
          <a:ext cx="32670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</xdr:row>
      <xdr:rowOff>171451</xdr:rowOff>
    </xdr:from>
    <xdr:to>
      <xdr:col>13</xdr:col>
      <xdr:colOff>217386</xdr:colOff>
      <xdr:row>23</xdr:row>
      <xdr:rowOff>1</xdr:rowOff>
    </xdr:to>
    <xdr:pic>
      <xdr:nvPicPr>
        <xdr:cNvPr id="4" name="Picture 3" descr="http://avantilipids.com/images/structures/699800s.gif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1123951"/>
          <a:ext cx="3198711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323851</xdr:colOff>
      <xdr:row>5</xdr:row>
      <xdr:rowOff>47624</xdr:rowOff>
    </xdr:from>
    <xdr:to>
      <xdr:col>14</xdr:col>
      <xdr:colOff>596985</xdr:colOff>
      <xdr:row>22</xdr:row>
      <xdr:rowOff>152399</xdr:rowOff>
    </xdr:to>
    <xdr:pic>
      <xdr:nvPicPr>
        <xdr:cNvPr id="2" name="Picture 1" descr="http://avantilipids.com/images/structures/699852s.gif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1" y="1000124"/>
          <a:ext cx="3321134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165100</xdr:colOff>
          <xdr:row>6</xdr:row>
          <xdr:rowOff>190500</xdr:rowOff>
        </xdr:from>
        <xdr:to>
          <xdr:col>14</xdr:col>
          <xdr:colOff>63500</xdr:colOff>
          <xdr:row>23</xdr:row>
          <xdr:rowOff>101600</xdr:rowOff>
        </xdr:to>
        <xdr:sp macro="" textlink="">
          <xdr:nvSpPr>
            <xdr:cNvPr id="31745" name="Object 3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B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6</xdr:row>
      <xdr:rowOff>131174</xdr:rowOff>
    </xdr:from>
    <xdr:to>
      <xdr:col>14</xdr:col>
      <xdr:colOff>323850</xdr:colOff>
      <xdr:row>22</xdr:row>
      <xdr:rowOff>32585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83292" r="51608" b="1614"/>
        <a:stretch/>
      </xdr:blipFill>
      <xdr:spPr bwMode="auto">
        <a:xfrm>
          <a:off x="4848225" y="1274174"/>
          <a:ext cx="4010025" cy="29494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180975</xdr:rowOff>
    </xdr:from>
    <xdr:to>
      <xdr:col>6</xdr:col>
      <xdr:colOff>0</xdr:colOff>
      <xdr:row>12</xdr:row>
      <xdr:rowOff>180975</xdr:rowOff>
    </xdr:to>
    <xdr:pic>
      <xdr:nvPicPr>
        <xdr:cNvPr id="2" name="Picture 1" descr="http://avantilipids.com/images/structures/840445s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975"/>
          <a:ext cx="571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88900</xdr:rowOff>
        </xdr:from>
        <xdr:to>
          <xdr:col>14</xdr:col>
          <xdr:colOff>127000</xdr:colOff>
          <xdr:row>22</xdr:row>
          <xdr:rowOff>177800</xdr:rowOff>
        </xdr:to>
        <xdr:sp macro="" textlink="">
          <xdr:nvSpPr>
            <xdr:cNvPr id="32769" name="Object 3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D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13</xdr:col>
      <xdr:colOff>342900</xdr:colOff>
      <xdr:row>23</xdr:row>
      <xdr:rowOff>10458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662" t="83292" r="2422" b="1614"/>
        <a:stretch/>
      </xdr:blipFill>
      <xdr:spPr bwMode="auto">
        <a:xfrm>
          <a:off x="4876800" y="1333500"/>
          <a:ext cx="3390900" cy="30584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254000</xdr:colOff>
          <xdr:row>6</xdr:row>
          <xdr:rowOff>165100</xdr:rowOff>
        </xdr:from>
        <xdr:to>
          <xdr:col>15</xdr:col>
          <xdr:colOff>444500</xdr:colOff>
          <xdr:row>22</xdr:row>
          <xdr:rowOff>177800</xdr:rowOff>
        </xdr:to>
        <xdr:sp macro="" textlink="">
          <xdr:nvSpPr>
            <xdr:cNvPr id="33793" name="Object 32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F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292100</xdr:colOff>
          <xdr:row>6</xdr:row>
          <xdr:rowOff>139700</xdr:rowOff>
        </xdr:from>
        <xdr:to>
          <xdr:col>16</xdr:col>
          <xdr:colOff>88900</xdr:colOff>
          <xdr:row>21</xdr:row>
          <xdr:rowOff>177800</xdr:rowOff>
        </xdr:to>
        <xdr:sp macro="" textlink="">
          <xdr:nvSpPr>
            <xdr:cNvPr id="34817" name="Object 32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0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15</xdr:col>
      <xdr:colOff>552450</xdr:colOff>
      <xdr:row>22</xdr:row>
      <xdr:rowOff>32530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b="83753"/>
        <a:stretch/>
      </xdr:blipFill>
      <xdr:spPr bwMode="auto">
        <a:xfrm>
          <a:off x="4876800" y="1143000"/>
          <a:ext cx="4819650" cy="30805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6</xdr:row>
      <xdr:rowOff>164711</xdr:rowOff>
    </xdr:from>
    <xdr:to>
      <xdr:col>15</xdr:col>
      <xdr:colOff>447675</xdr:colOff>
      <xdr:row>22</xdr:row>
      <xdr:rowOff>93344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197" t="18823" b="65631"/>
        <a:stretch/>
      </xdr:blipFill>
      <xdr:spPr bwMode="auto">
        <a:xfrm>
          <a:off x="5619750" y="1307711"/>
          <a:ext cx="3971925" cy="29766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266700</xdr:colOff>
      <xdr:row>22</xdr:row>
      <xdr:rowOff>87322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67" t="37266" b="48057"/>
        <a:stretch/>
      </xdr:blipFill>
      <xdr:spPr bwMode="auto">
        <a:xfrm>
          <a:off x="5486400" y="1524000"/>
          <a:ext cx="3924300" cy="27543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304799</xdr:colOff>
      <xdr:row>6</xdr:row>
      <xdr:rowOff>171449</xdr:rowOff>
    </xdr:from>
    <xdr:to>
      <xdr:col>14</xdr:col>
      <xdr:colOff>469506</xdr:colOff>
      <xdr:row>21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6" t="37266" r="51608" b="48057"/>
        <a:stretch/>
      </xdr:blipFill>
      <xdr:spPr bwMode="auto">
        <a:xfrm>
          <a:off x="5181599" y="1314449"/>
          <a:ext cx="3822307" cy="2733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12700</xdr:rowOff>
    </xdr:from>
    <xdr:to>
      <xdr:col>9</xdr:col>
      <xdr:colOff>317500</xdr:colOff>
      <xdr:row>14</xdr:row>
      <xdr:rowOff>25400</xdr:rowOff>
    </xdr:to>
    <xdr:pic>
      <xdr:nvPicPr>
        <xdr:cNvPr id="2" name="Picture 1" descr="18:1 (Δ9-Cis) PC (DOPC)">
          <a:extLst>
            <a:ext uri="{FF2B5EF4-FFF2-40B4-BE49-F238E27FC236}">
              <a16:creationId xmlns:a16="http://schemas.microsoft.com/office/drawing/2014/main" id="{C069A2B2-E787-1A46-A088-DD7E8870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1346200"/>
          <a:ext cx="7620000" cy="134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6</xdr:row>
      <xdr:rowOff>165100</xdr:rowOff>
    </xdr:from>
    <xdr:to>
      <xdr:col>7</xdr:col>
      <xdr:colOff>419100</xdr:colOff>
      <xdr:row>14</xdr:row>
      <xdr:rowOff>11642</xdr:rowOff>
    </xdr:to>
    <xdr:pic>
      <xdr:nvPicPr>
        <xdr:cNvPr id="2" name="Picture 1" descr="18:1 TAP (DOTAP)">
          <a:extLst>
            <a:ext uri="{FF2B5EF4-FFF2-40B4-BE49-F238E27FC236}">
              <a16:creationId xmlns:a16="http://schemas.microsoft.com/office/drawing/2014/main" id="{759EE432-536C-7447-914B-C85F5C26B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1308100"/>
          <a:ext cx="6578600" cy="137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8</xdr:row>
      <xdr:rowOff>47625</xdr:rowOff>
    </xdr:from>
    <xdr:to>
      <xdr:col>5</xdr:col>
      <xdr:colOff>819150</xdr:colOff>
      <xdr:row>15</xdr:row>
      <xdr:rowOff>180975</xdr:rowOff>
    </xdr:to>
    <xdr:pic>
      <xdr:nvPicPr>
        <xdr:cNvPr id="2" name="Picture 1" descr="http://avantilipids.com/images/structures/860381s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571625"/>
          <a:ext cx="57150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8</xdr:row>
      <xdr:rowOff>50800</xdr:rowOff>
    </xdr:from>
    <xdr:ext cx="7620000" cy="927100"/>
    <xdr:pic>
      <xdr:nvPicPr>
        <xdr:cNvPr id="2" name="Picture 1" descr="18:1 Diether PC">
          <a:extLst>
            <a:ext uri="{FF2B5EF4-FFF2-40B4-BE49-F238E27FC236}">
              <a16:creationId xmlns:a16="http://schemas.microsoft.com/office/drawing/2014/main" id="{6D67DCAD-A523-A744-895C-151BDE971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74800"/>
          <a:ext cx="762000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7</xdr:col>
      <xdr:colOff>485775</xdr:colOff>
      <xdr:row>13</xdr:row>
      <xdr:rowOff>47625</xdr:rowOff>
    </xdr:to>
    <xdr:pic>
      <xdr:nvPicPr>
        <xdr:cNvPr id="3" name="Picture 2" descr="http://avantilipids.com/images/structures/850457s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57325"/>
          <a:ext cx="57150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8</xdr:row>
      <xdr:rowOff>85725</xdr:rowOff>
    </xdr:from>
    <xdr:to>
      <xdr:col>7</xdr:col>
      <xdr:colOff>228600</xdr:colOff>
      <xdr:row>14</xdr:row>
      <xdr:rowOff>66675</xdr:rowOff>
    </xdr:to>
    <xdr:pic>
      <xdr:nvPicPr>
        <xdr:cNvPr id="2" name="Picture 1" descr="http://avantilipids.com/images/structures/860399s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09725"/>
          <a:ext cx="57150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111125</xdr:rowOff>
    </xdr:from>
    <xdr:to>
      <xdr:col>6</xdr:col>
      <xdr:colOff>447675</xdr:colOff>
      <xdr:row>16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444625"/>
          <a:ext cx="48037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114300</xdr:rowOff>
    </xdr:from>
    <xdr:to>
      <xdr:col>8</xdr:col>
      <xdr:colOff>47625</xdr:colOff>
      <xdr:row>13</xdr:row>
      <xdr:rowOff>19050</xdr:rowOff>
    </xdr:to>
    <xdr:pic>
      <xdr:nvPicPr>
        <xdr:cNvPr id="4" name="Picture 3" descr="http://avantilipids.com/images/structures/840457s.gif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57150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8</xdr:row>
      <xdr:rowOff>66675</xdr:rowOff>
    </xdr:from>
    <xdr:to>
      <xdr:col>7</xdr:col>
      <xdr:colOff>571500</xdr:colOff>
      <xdr:row>14</xdr:row>
      <xdr:rowOff>9525</xdr:rowOff>
    </xdr:to>
    <xdr:pic>
      <xdr:nvPicPr>
        <xdr:cNvPr id="3" name="Picture 2" descr="http://avantilipids.com/images/structures/860384s.g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590675"/>
          <a:ext cx="57150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7.emf"/><Relationship Id="rId4" Type="http://schemas.openxmlformats.org/officeDocument/2006/relationships/oleObject" Target="../embeddings/oleObject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0.xml"/><Relationship Id="rId4" Type="http://schemas.openxmlformats.org/officeDocument/2006/relationships/image" Target="../media/image29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2.xml"/><Relationship Id="rId4" Type="http://schemas.openxmlformats.org/officeDocument/2006/relationships/image" Target="../media/image30.emf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3.xml"/><Relationship Id="rId4" Type="http://schemas.openxmlformats.org/officeDocument/2006/relationships/image" Target="../media/image31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Q3" sqref="Q3"/>
    </sheetView>
  </sheetViews>
  <sheetFormatPr baseColWidth="10" defaultColWidth="8.83203125" defaultRowHeight="15" x14ac:dyDescent="0.2"/>
  <cols>
    <col min="2" max="2" width="13.1640625" customWidth="1"/>
    <col min="3" max="3" width="20.5" customWidth="1"/>
    <col min="4" max="4" width="22" customWidth="1"/>
    <col min="5" max="6" width="15.33203125" customWidth="1"/>
    <col min="7" max="7" width="18.83203125" customWidth="1"/>
    <col min="8" max="9" width="15.33203125" customWidth="1"/>
    <col min="17" max="17" width="16.83203125" customWidth="1"/>
    <col min="18" max="18" width="15.5" customWidth="1"/>
    <col min="19" max="19" width="17.83203125" customWidth="1"/>
    <col min="20" max="20" width="15.5" customWidth="1"/>
    <col min="21" max="21" width="15.83203125" customWidth="1"/>
  </cols>
  <sheetData>
    <row r="1" spans="1:21" x14ac:dyDescent="0.2">
      <c r="A1" s="1" t="s">
        <v>27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366.8</v>
      </c>
      <c r="D4">
        <v>0</v>
      </c>
      <c r="E4">
        <f>((Q4/10000)/B4)</f>
        <v>-3.7276470588235309E-7</v>
      </c>
      <c r="F4">
        <f>((R4/10000)/B4)</f>
        <v>-3.7276470588235309E-7</v>
      </c>
      <c r="G4">
        <f>((S4/10000)/B4)</f>
        <v>-3.7276470588235309E-7</v>
      </c>
      <c r="H4">
        <f>((T4/10000)/B4)</f>
        <v>-3.7276470588235309E-7</v>
      </c>
      <c r="I4">
        <f>((U4/10000)/B4)</f>
        <v>-3.7276470588235309E-7</v>
      </c>
      <c r="J4">
        <v>26</v>
      </c>
      <c r="K4">
        <v>54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-2.9150200000000011</v>
      </c>
      <c r="R4">
        <f>(((J4*6.6484)+((K4-D4)*-3.7409)+((L4+D4)*6.674)+(M4*5.805)+(N4*9.36)+(O4*5.13)+(P4*2.8471))/10)</f>
        <v>-2.9150200000000011</v>
      </c>
      <c r="S4">
        <f>((Q4*0.92)+(R4*0.08))</f>
        <v>-2.9150200000000011</v>
      </c>
      <c r="T4">
        <f>((Q4*0.62)+(R4*0.38))</f>
        <v>-2.9150200000000011</v>
      </c>
      <c r="U4">
        <f>((Q4*0.34)+(R4*0.66))</f>
        <v>-2.9150200000000011</v>
      </c>
    </row>
    <row r="5" spans="1:21" x14ac:dyDescent="0.2">
      <c r="A5" t="s">
        <v>12</v>
      </c>
      <c r="B5">
        <f>SUM(B3:B4)</f>
        <v>1101</v>
      </c>
      <c r="C5">
        <f>SUM(C3:C4)</f>
        <v>678.06</v>
      </c>
      <c r="D5">
        <f t="shared" ref="D5:U5" si="0">SUM(D3:D4)</f>
        <v>0</v>
      </c>
      <c r="E5">
        <f>((Q5/10000)/B5)</f>
        <v>2.8090463215258849E-7</v>
      </c>
      <c r="F5">
        <f>((R5/10000)/B5)</f>
        <v>2.8090463215258849E-7</v>
      </c>
      <c r="G5">
        <f>((S5/10000)/B5)</f>
        <v>2.8090463215258849E-7</v>
      </c>
      <c r="H5">
        <f>((T5/10000)/B5)</f>
        <v>2.8090463215258849E-7</v>
      </c>
      <c r="I5">
        <f>((U5/10000)/B5)</f>
        <v>2.8090463215258849E-7</v>
      </c>
      <c r="J5">
        <f t="shared" si="0"/>
        <v>36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3.0927599999999993</v>
      </c>
      <c r="R5">
        <f t="shared" si="0"/>
        <v>3.0927599999999993</v>
      </c>
      <c r="S5">
        <f t="shared" si="0"/>
        <v>3.0927599999999993</v>
      </c>
      <c r="T5">
        <f t="shared" si="0"/>
        <v>3.0927599999999993</v>
      </c>
      <c r="U5">
        <f t="shared" si="0"/>
        <v>3.0927599999999993</v>
      </c>
    </row>
    <row r="7" spans="1:21" x14ac:dyDescent="0.2">
      <c r="A7" s="1" t="s">
        <v>28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366.8</v>
      </c>
      <c r="D10">
        <v>0</v>
      </c>
      <c r="E10">
        <f>((Q10/10000)/B10)</f>
        <v>-4.1056619718309874E-7</v>
      </c>
      <c r="F10">
        <f>((R10/10000)/B10)</f>
        <v>-4.1056619718309874E-7</v>
      </c>
      <c r="G10">
        <f>((S10/10000)/B10)</f>
        <v>-4.1056619718309874E-7</v>
      </c>
      <c r="H10">
        <f>((T10/10000)/B10)</f>
        <v>-4.1056619718309874E-7</v>
      </c>
      <c r="I10">
        <f>((U10/10000)/B10)</f>
        <v>-4.1056619718309874E-7</v>
      </c>
      <c r="J10">
        <v>26</v>
      </c>
      <c r="K10">
        <v>54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-2.9150200000000011</v>
      </c>
      <c r="R10">
        <f>(((J10*6.6484)+((K10-D10)*-3.7409)+((L10+D10)*6.674)+(M10*5.805)+(N10*9.36)+(O10*5.13)+(P10*2.8471))/10)</f>
        <v>-2.9150200000000011</v>
      </c>
      <c r="S10">
        <f>((Q10*0.92)+(R10*0.08))</f>
        <v>-2.9150200000000011</v>
      </c>
      <c r="T10">
        <f>((Q10*0.62)+(R10*0.38))</f>
        <v>-2.9150200000000011</v>
      </c>
      <c r="U10">
        <f>((Q10*0.34)+(R10*0.66))</f>
        <v>-2.9150200000000011</v>
      </c>
    </row>
    <row r="11" spans="1:21" x14ac:dyDescent="0.2">
      <c r="A11" t="s">
        <v>12</v>
      </c>
      <c r="B11">
        <f>SUM(B9:B10)</f>
        <v>1029</v>
      </c>
      <c r="C11">
        <f>SUM(C9:C10)</f>
        <v>678.06</v>
      </c>
      <c r="D11">
        <f t="shared" ref="D11" si="1">SUM(D9:D10)</f>
        <v>0</v>
      </c>
      <c r="E11">
        <f>((Q11/10000)/B11)</f>
        <v>3.0055976676384831E-7</v>
      </c>
      <c r="F11">
        <f>((R11/10000)/B11)</f>
        <v>3.0055976676384831E-7</v>
      </c>
      <c r="G11">
        <f>((S11/10000)/B11)</f>
        <v>3.0055976676384831E-7</v>
      </c>
      <c r="H11">
        <f>((T11/10000)/B11)</f>
        <v>3.0055976676384831E-7</v>
      </c>
      <c r="I11">
        <f>((U11/10000)/B11)</f>
        <v>3.0055976676384831E-7</v>
      </c>
      <c r="J11">
        <f t="shared" ref="J11:U11" si="2">SUM(J9:J10)</f>
        <v>36</v>
      </c>
      <c r="K11">
        <f t="shared" si="2"/>
        <v>72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3.0927599999999993</v>
      </c>
      <c r="R11">
        <f t="shared" si="2"/>
        <v>3.0927599999999993</v>
      </c>
      <c r="S11">
        <f t="shared" si="2"/>
        <v>3.0927599999999993</v>
      </c>
      <c r="T11">
        <f t="shared" si="2"/>
        <v>3.0927599999999993</v>
      </c>
      <c r="U11">
        <f t="shared" si="2"/>
        <v>3.0927599999999993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3"/>
  <sheetViews>
    <sheetView workbookViewId="0">
      <selection activeCell="A23" sqref="A2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1188</v>
      </c>
      <c r="C4">
        <f>SUM(C2:C3)</f>
        <v>761.12999999999988</v>
      </c>
      <c r="D4">
        <f t="shared" ref="D4:U4" si="0">SUM(D2:D3)</f>
        <v>1</v>
      </c>
      <c r="E4">
        <f>((Q4/10000)/B4)</f>
        <v>4.8744528619528613E-7</v>
      </c>
      <c r="F4">
        <f>((R4/10000)/B4)</f>
        <v>5.7511279461279439E-7</v>
      </c>
      <c r="G4">
        <f>((S4/10000)/B4)</f>
        <v>4.9445868686868676E-7</v>
      </c>
      <c r="H4">
        <f>((T4/10000)/B4)</f>
        <v>5.2075893939393922E-7</v>
      </c>
      <c r="I4">
        <f>((U4/10000)/B4)</f>
        <v>5.4530584175084146E-7</v>
      </c>
      <c r="J4">
        <f t="shared" si="0"/>
        <v>40</v>
      </c>
      <c r="K4">
        <f t="shared" si="0"/>
        <v>75</v>
      </c>
      <c r="L4">
        <f t="shared" si="0"/>
        <v>0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5.7908499999999989</v>
      </c>
      <c r="R4">
        <f t="shared" si="0"/>
        <v>6.8323399999999967</v>
      </c>
      <c r="S4">
        <f t="shared" si="0"/>
        <v>5.874169199999999</v>
      </c>
      <c r="T4">
        <f t="shared" si="0"/>
        <v>6.1866161999999978</v>
      </c>
      <c r="U4">
        <f t="shared" si="0"/>
        <v>6.478233399999997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3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244</v>
      </c>
      <c r="C2">
        <f>((J2*12.01)+(K2*1.01)+(L2*2.02)+(M2*16)+(N2*14.01)+(O2*30.97)+(P2*32.06))</f>
        <v>312.16999999999996</v>
      </c>
      <c r="D2">
        <v>1</v>
      </c>
      <c r="E2">
        <f>((Q2/10000)/B2)</f>
        <v>3.4662827868852458E-6</v>
      </c>
      <c r="F2">
        <f>((R2/10000)/B2)</f>
        <v>3.8931229508196709E-6</v>
      </c>
      <c r="G2">
        <f>((S2/10000)/B2)</f>
        <v>3.50043E-6</v>
      </c>
      <c r="H2">
        <f>((T2/10000)/B2)</f>
        <v>3.628482049180327E-6</v>
      </c>
      <c r="I2">
        <f>((U2/10000)/B2)</f>
        <v>3.7479972950819661E-6</v>
      </c>
      <c r="J2">
        <v>8</v>
      </c>
      <c r="K2">
        <v>11</v>
      </c>
      <c r="L2">
        <v>0</v>
      </c>
      <c r="M2">
        <v>10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8.4577299999999997</v>
      </c>
      <c r="R2">
        <f>(((J2*6.6484)+((K2-D2)*-3.7409)+((L2+D2)*6.674)+(M2*5.805)+(N2*9.36)+(O2*5.13)+(P2*2.8471))/10)</f>
        <v>9.4992199999999976</v>
      </c>
      <c r="S2">
        <f>((Q2*0.92)+(R2*0.08))</f>
        <v>8.5410491999999998</v>
      </c>
      <c r="T2">
        <f>((Q2*0.62)+(R2*0.38))</f>
        <v>8.8534961999999986</v>
      </c>
      <c r="U2">
        <f>((Q2*0.34)+(R2*0.66))</f>
        <v>9.1451133999999978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1188</v>
      </c>
      <c r="C4">
        <f>SUM(C2:C3)</f>
        <v>792.43999999999994</v>
      </c>
      <c r="D4">
        <f t="shared" ref="D4:U4" si="0">SUM(D2:D3)</f>
        <v>1</v>
      </c>
      <c r="E4">
        <f>((Q4/10000)/B4)</f>
        <v>3.2051380471380474E-6</v>
      </c>
      <c r="F4">
        <f>((R4/10000)/B4)</f>
        <v>3.2928055555555553E-6</v>
      </c>
      <c r="G4">
        <f>((S4/10000)/B4)</f>
        <v>3.2121514478114483E-6</v>
      </c>
      <c r="H4">
        <f>((T4/10000)/B4)</f>
        <v>3.2384517003367008E-6</v>
      </c>
      <c r="I4">
        <f>((U4/10000)/B4)</f>
        <v>3.2629986026936032E-6</v>
      </c>
      <c r="J4">
        <f t="shared" si="0"/>
        <v>40</v>
      </c>
      <c r="K4">
        <f t="shared" si="0"/>
        <v>44</v>
      </c>
      <c r="L4">
        <f t="shared" si="0"/>
        <v>31</v>
      </c>
      <c r="M4">
        <f t="shared" si="0"/>
        <v>10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38.077040000000004</v>
      </c>
      <c r="R4">
        <f t="shared" si="0"/>
        <v>39.11853</v>
      </c>
      <c r="S4">
        <f t="shared" si="0"/>
        <v>38.160359200000002</v>
      </c>
      <c r="T4">
        <f t="shared" si="0"/>
        <v>38.472806200000008</v>
      </c>
      <c r="U4">
        <f t="shared" si="0"/>
        <v>38.764423400000005</v>
      </c>
    </row>
    <row r="20" spans="1:1" x14ac:dyDescent="0.2">
      <c r="A20" t="s">
        <v>29</v>
      </c>
    </row>
    <row r="22" spans="1:1" x14ac:dyDescent="0.2">
      <c r="A22" t="s">
        <v>35</v>
      </c>
    </row>
    <row r="23" spans="1:1" x14ac:dyDescent="0.2">
      <c r="A23" t="s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0"/>
  <sheetViews>
    <sheetView workbookViewId="0">
      <selection activeCell="N2" sqref="N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269.16999999999996</v>
      </c>
      <c r="D2">
        <v>0</v>
      </c>
      <c r="E2">
        <f>((Q2/10000)/B2)</f>
        <v>2.4832539682539679E-6</v>
      </c>
      <c r="F2">
        <f>((R2/10000)/B2)</f>
        <v>2.4832539682539679E-6</v>
      </c>
      <c r="G2">
        <f>((S2/10000)/B2)</f>
        <v>2.4832539682539683E-6</v>
      </c>
      <c r="H2">
        <f>((T2/10000)/B2)</f>
        <v>2.4832539682539679E-6</v>
      </c>
      <c r="I2">
        <f>((U2/10000)/B2)</f>
        <v>2.4832539682539679E-6</v>
      </c>
      <c r="J2">
        <v>7</v>
      </c>
      <c r="K2">
        <v>12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6.2577999999999996</v>
      </c>
      <c r="R2">
        <f>(((J2*6.6484)+((K2-D2)*-3.7409)+((L2+D2)*6.674)+(M2*5.805)+(N2*9.36)+(O2*5.13)+(P2*2.8471))/10)</f>
        <v>6.2577999999999996</v>
      </c>
      <c r="S2">
        <f>((Q2*0.92)+(R2*0.08))</f>
        <v>6.2578000000000005</v>
      </c>
      <c r="T2">
        <f>((Q2*0.62)+(R2*0.38))</f>
        <v>6.2577999999999996</v>
      </c>
      <c r="U2">
        <f>((Q2*0.34)+(R2*0.66))</f>
        <v>6.2577999999999996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718.12999999999988</v>
      </c>
      <c r="D4">
        <f t="shared" ref="D4:U4" si="0">SUM(D2:D3)</f>
        <v>0</v>
      </c>
      <c r="E4">
        <f>((Q4/10000)/B4)</f>
        <v>3.0024414715719058E-7</v>
      </c>
      <c r="F4">
        <f>((R4/10000)/B4)</f>
        <v>3.0024414715719058E-7</v>
      </c>
      <c r="G4">
        <f>((S4/10000)/B4)</f>
        <v>3.0024414715719068E-7</v>
      </c>
      <c r="H4">
        <f>((T4/10000)/B4)</f>
        <v>3.0024414715719058E-7</v>
      </c>
      <c r="I4">
        <f>((U4/10000)/B4)</f>
        <v>3.0024414715719058E-7</v>
      </c>
      <c r="J4">
        <f t="shared" si="0"/>
        <v>39</v>
      </c>
      <c r="K4">
        <f t="shared" si="0"/>
        <v>76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3.5909199999999992</v>
      </c>
      <c r="R4">
        <f t="shared" si="0"/>
        <v>3.5909199999999992</v>
      </c>
      <c r="S4">
        <f t="shared" si="0"/>
        <v>3.5909200000000001</v>
      </c>
      <c r="T4">
        <f t="shared" si="0"/>
        <v>3.5909199999999992</v>
      </c>
      <c r="U4">
        <f t="shared" si="0"/>
        <v>3.5909199999999992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269.16999999999996</v>
      </c>
      <c r="D2">
        <v>0</v>
      </c>
      <c r="E2">
        <f>((Q2/10000)/B2)</f>
        <v>2.4832539682539679E-6</v>
      </c>
      <c r="F2">
        <f>((R2/10000)/B2)</f>
        <v>2.4832539682539679E-6</v>
      </c>
      <c r="G2">
        <f>((S2/10000)/B2)</f>
        <v>2.4832539682539683E-6</v>
      </c>
      <c r="H2">
        <f>((T2/10000)/B2)</f>
        <v>2.4832539682539679E-6</v>
      </c>
      <c r="I2">
        <f>((U2/10000)/B2)</f>
        <v>2.4832539682539679E-6</v>
      </c>
      <c r="J2">
        <v>7</v>
      </c>
      <c r="K2">
        <v>12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6.2577999999999996</v>
      </c>
      <c r="R2">
        <f>(((J2*6.6484)+((K2-D2)*-3.7409)+((L2+D2)*6.674)+(M2*5.805)+(N2*9.36)+(O2*5.13)+(P2*2.8471))/10)</f>
        <v>6.2577999999999996</v>
      </c>
      <c r="S2">
        <f>((Q2*0.92)+(R2*0.08))</f>
        <v>6.2578000000000005</v>
      </c>
      <c r="T2">
        <f>((Q2*0.62)+(R2*0.38))</f>
        <v>6.2577999999999996</v>
      </c>
      <c r="U2">
        <f>((Q2*0.34)+(R2*0.66))</f>
        <v>6.2577999999999996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1196</v>
      </c>
      <c r="C4">
        <f>SUM(C2:C3)</f>
        <v>749.43999999999994</v>
      </c>
      <c r="D4">
        <f t="shared" ref="D4:U4" si="0">SUM(D2:D3)</f>
        <v>0</v>
      </c>
      <c r="E4">
        <f>((Q4/10000)/B4)</f>
        <v>2.9997583612040135E-6</v>
      </c>
      <c r="F4">
        <f>((R4/10000)/B4)</f>
        <v>2.9997583612040135E-6</v>
      </c>
      <c r="G4">
        <f>((S4/10000)/B4)</f>
        <v>2.9997583612040135E-6</v>
      </c>
      <c r="H4">
        <f>((T4/10000)/B4)</f>
        <v>2.9997583612040135E-6</v>
      </c>
      <c r="I4">
        <f>((U4/10000)/B4)</f>
        <v>2.9997583612040135E-6</v>
      </c>
      <c r="J4">
        <f t="shared" si="0"/>
        <v>39</v>
      </c>
      <c r="K4">
        <f t="shared" si="0"/>
        <v>45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35.877110000000002</v>
      </c>
      <c r="R4">
        <f t="shared" si="0"/>
        <v>35.877110000000002</v>
      </c>
      <c r="S4">
        <f t="shared" si="0"/>
        <v>35.877110000000002</v>
      </c>
      <c r="T4">
        <f t="shared" si="0"/>
        <v>35.877110000000002</v>
      </c>
      <c r="U4">
        <f t="shared" si="0"/>
        <v>35.877110000000002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0"/>
  <sheetViews>
    <sheetView workbookViewId="0">
      <selection activeCell="N3" sqref="N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252</v>
      </c>
      <c r="C2">
        <f>((J2*12.01)+(K2*1.01)+(L2*2.02)+(M2*16)+(N2*14.01)+(O2*30.97)+(P2*32.06))</f>
        <v>273.20999999999998</v>
      </c>
      <c r="D2">
        <v>3</v>
      </c>
      <c r="E2">
        <f>((Q2/10000)/B2)</f>
        <v>4.1364126984126973E-6</v>
      </c>
      <c r="F2" s="2">
        <f>((R2/10000)/B2)</f>
        <v>5.3762817460317461E-6</v>
      </c>
      <c r="G2">
        <f>((S2/10000)/B2)</f>
        <v>4.235602222222222E-6</v>
      </c>
      <c r="H2">
        <f>((T2/10000)/B2)</f>
        <v>4.6075629365079368E-6</v>
      </c>
      <c r="I2">
        <f>((U2/10000)/B2)</f>
        <v>4.9547262698412702E-6</v>
      </c>
      <c r="J2">
        <v>7</v>
      </c>
      <c r="K2">
        <v>8</v>
      </c>
      <c r="L2">
        <v>4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10.423759999999998</v>
      </c>
      <c r="R2">
        <f>(((J2*6.6484)+((K2-D2)*-3.7409)+((L2+D2)*6.674)+(M2*5.805)+(N2*9.36)+(O2*5.13)+(P2*2.8471))/10)</f>
        <v>13.54823</v>
      </c>
      <c r="S2">
        <f>((Q2*0.92)+(R2*0.08))</f>
        <v>10.6737176</v>
      </c>
      <c r="T2">
        <f>((Q2*0.62)+(R2*0.38))</f>
        <v>11.6110586</v>
      </c>
      <c r="U2">
        <f>((Q2*0.34)+(R2*0.66))</f>
        <v>12.485910200000001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1196</v>
      </c>
      <c r="C4">
        <f>SUM(C2:C3)</f>
        <v>722.17</v>
      </c>
      <c r="D4">
        <f t="shared" ref="D4:U4" si="0">SUM(D2:D3)</f>
        <v>3</v>
      </c>
      <c r="E4">
        <f>((Q4/10000)/B4)</f>
        <v>6.485685618729095E-7</v>
      </c>
      <c r="F4">
        <f>((R4/10000)/B4)</f>
        <v>9.0981187290969891E-7</v>
      </c>
      <c r="G4">
        <f>((S4/10000)/B4)</f>
        <v>6.6946802675585277E-7</v>
      </c>
      <c r="H4">
        <f>((T4/10000)/B4)</f>
        <v>7.4784102006688956E-7</v>
      </c>
      <c r="I4">
        <f>((U4/10000)/B4)</f>
        <v>8.2098914715719065E-7</v>
      </c>
      <c r="J4">
        <f t="shared" si="0"/>
        <v>39</v>
      </c>
      <c r="K4">
        <f t="shared" si="0"/>
        <v>72</v>
      </c>
      <c r="L4">
        <f t="shared" si="0"/>
        <v>4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7.7568799999999971</v>
      </c>
      <c r="R4">
        <f t="shared" si="0"/>
        <v>10.881349999999999</v>
      </c>
      <c r="S4">
        <f t="shared" si="0"/>
        <v>8.006837599999999</v>
      </c>
      <c r="T4">
        <f t="shared" si="0"/>
        <v>8.944178599999999</v>
      </c>
      <c r="U4">
        <f t="shared" si="0"/>
        <v>9.8190302000000003</v>
      </c>
    </row>
    <row r="17" spans="1:1" x14ac:dyDescent="0.2">
      <c r="A17" t="s">
        <v>29</v>
      </c>
    </row>
    <row r="19" spans="1:1" x14ac:dyDescent="0.2">
      <c r="A19" t="s">
        <v>35</v>
      </c>
    </row>
    <row r="20" spans="1:1" x14ac:dyDescent="0.2">
      <c r="A20" t="s">
        <v>38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ChemDraw.Document.6.0" shapeId="18433" r:id="rId4">
          <objectPr defaultSize="0" r:id="rId5">
            <anchor moveWithCells="1" sizeWithCells="1">
              <from>
                <xdr:col>2</xdr:col>
                <xdr:colOff>558800</xdr:colOff>
                <xdr:row>6</xdr:row>
                <xdr:rowOff>25400</xdr:rowOff>
              </from>
              <to>
                <xdr:col>6</xdr:col>
                <xdr:colOff>596900</xdr:colOff>
                <xdr:row>13</xdr:row>
                <xdr:rowOff>127000</xdr:rowOff>
              </to>
            </anchor>
          </objectPr>
        </oleObject>
      </mc:Choice>
      <mc:Fallback>
        <oleObject progId="ChemDraw.Document.6.0" shapeId="18433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workbookViewId="0">
      <selection activeCell="A24" sqref="A24:XFD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1232</v>
      </c>
      <c r="C5">
        <f>SUM(C3:C4)</f>
        <v>734.18000000000006</v>
      </c>
      <c r="D5">
        <f t="shared" ref="D5:U5" si="0">SUM(D3:D4)</f>
        <v>0</v>
      </c>
      <c r="E5">
        <f>((Q5/10000)/B5)</f>
        <v>2.2397727272727273E-7</v>
      </c>
      <c r="F5">
        <f>((R5/10000)/B5)</f>
        <v>2.2397727272727273E-7</v>
      </c>
      <c r="G5">
        <f>((S5/10000)/B5)</f>
        <v>2.2397727272727273E-7</v>
      </c>
      <c r="H5">
        <f>((T5/10000)/B5)</f>
        <v>2.2397727272727273E-7</v>
      </c>
      <c r="I5">
        <f>((U5/10000)/B5)</f>
        <v>2.2397727272727273E-7</v>
      </c>
      <c r="J5">
        <f t="shared" si="0"/>
        <v>40</v>
      </c>
      <c r="K5">
        <f t="shared" si="0"/>
        <v>80</v>
      </c>
      <c r="L5">
        <f t="shared" si="0"/>
        <v>0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2.7594000000000003</v>
      </c>
      <c r="R5">
        <f t="shared" si="0"/>
        <v>2.7594000000000003</v>
      </c>
      <c r="S5">
        <f t="shared" si="0"/>
        <v>2.7594000000000003</v>
      </c>
      <c r="T5">
        <f t="shared" si="0"/>
        <v>2.7594000000000003</v>
      </c>
      <c r="U5">
        <f t="shared" si="0"/>
        <v>2.7594000000000003</v>
      </c>
    </row>
    <row r="7" spans="1:21" x14ac:dyDescent="0.2">
      <c r="A7" s="1" t="s">
        <v>43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1144</v>
      </c>
      <c r="C11">
        <f>SUM(C9:C10)</f>
        <v>734.18000000000006</v>
      </c>
      <c r="D11">
        <f t="shared" ref="D11" si="1">SUM(D9:D10)</f>
        <v>0</v>
      </c>
      <c r="E11">
        <f>((Q11/10000)/B11)</f>
        <v>2.4120629370629374E-7</v>
      </c>
      <c r="F11">
        <f>((R11/10000)/B11)</f>
        <v>2.4120629370629374E-7</v>
      </c>
      <c r="G11">
        <f>((S11/10000)/B11)</f>
        <v>2.4120629370629374E-7</v>
      </c>
      <c r="H11">
        <f>((T11/10000)/B11)</f>
        <v>2.4120629370629374E-7</v>
      </c>
      <c r="I11">
        <f>((U11/10000)/B11)</f>
        <v>2.4120629370629374E-7</v>
      </c>
      <c r="J11">
        <f t="shared" ref="J11:U11" si="2">SUM(J9:J10)</f>
        <v>40</v>
      </c>
      <c r="K11">
        <f t="shared" si="2"/>
        <v>80</v>
      </c>
      <c r="L11">
        <f t="shared" si="2"/>
        <v>0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2.7594000000000003</v>
      </c>
      <c r="R11">
        <f t="shared" si="2"/>
        <v>2.7594000000000003</v>
      </c>
      <c r="S11">
        <f t="shared" si="2"/>
        <v>2.7594000000000003</v>
      </c>
      <c r="T11">
        <f t="shared" si="2"/>
        <v>2.7594000000000003</v>
      </c>
      <c r="U11">
        <f t="shared" si="2"/>
        <v>2.7594000000000003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4"/>
  <sheetViews>
    <sheetView workbookViewId="0">
      <selection activeCell="S10" sqref="S10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44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((Q3*0.92)+(R3*0.08))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485.54</v>
      </c>
      <c r="D4">
        <v>0</v>
      </c>
      <c r="E4">
        <f>((Q4/10000)/B4)</f>
        <v>6.716757940854326E-6</v>
      </c>
      <c r="F4">
        <f>((R4/10000)/B4)</f>
        <v>6.716757940854326E-6</v>
      </c>
      <c r="G4">
        <f>((S4/10000)/B4)</f>
        <v>6.7167579408543269E-6</v>
      </c>
      <c r="H4">
        <f>((T4/10000)/B4)</f>
        <v>6.716757940854326E-6</v>
      </c>
      <c r="I4">
        <f>((U4/10000)/B4)</f>
        <v>6.7167579408543269E-6</v>
      </c>
      <c r="J4">
        <v>30</v>
      </c>
      <c r="K4">
        <v>0</v>
      </c>
      <c r="L4">
        <v>62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61.323999999999998</v>
      </c>
      <c r="R4">
        <f>(((J4*6.6484)+((K4-D4)*-3.7409)+((L4+D4)*6.674)+(M4*5.805)+(N4*9.36)+(O4*5.13)+(P4*2.8471))/10)</f>
        <v>61.323999999999998</v>
      </c>
      <c r="S4">
        <f>((Q4*0.92)+(R4*0.08))</f>
        <v>61.324000000000005</v>
      </c>
      <c r="T4">
        <f>((Q4*0.62)+(R4*0.38))</f>
        <v>61.323999999999998</v>
      </c>
      <c r="U4">
        <f>((Q4*0.34)+(R4*0.66))</f>
        <v>61.324000000000005</v>
      </c>
    </row>
    <row r="5" spans="1:21" x14ac:dyDescent="0.2">
      <c r="A5" t="s">
        <v>12</v>
      </c>
      <c r="B5">
        <f>SUM(B3:B4)</f>
        <v>1232</v>
      </c>
      <c r="C5">
        <f>SUM(C3:C4)</f>
        <v>796.8</v>
      </c>
      <c r="D5">
        <f t="shared" ref="D5:U5" si="0">SUM(D3:D4)</f>
        <v>0</v>
      </c>
      <c r="E5">
        <f>((Q5/10000)/B5)</f>
        <v>5.4652418831168823E-6</v>
      </c>
      <c r="F5">
        <f>((R5/10000)/B5)</f>
        <v>5.4652418831168823E-6</v>
      </c>
      <c r="G5">
        <f>((S5/10000)/B5)</f>
        <v>5.465241883116884E-6</v>
      </c>
      <c r="H5">
        <f>((T5/10000)/B5)</f>
        <v>5.4652418831168823E-6</v>
      </c>
      <c r="I5">
        <f>((U5/10000)/B5)</f>
        <v>5.465241883116884E-6</v>
      </c>
      <c r="J5">
        <f t="shared" si="0"/>
        <v>40</v>
      </c>
      <c r="K5">
        <f t="shared" si="0"/>
        <v>18</v>
      </c>
      <c r="L5">
        <f t="shared" si="0"/>
        <v>62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67.331779999999995</v>
      </c>
      <c r="R5">
        <f t="shared" si="0"/>
        <v>67.331779999999995</v>
      </c>
      <c r="S5">
        <f t="shared" si="0"/>
        <v>67.331780000000009</v>
      </c>
      <c r="T5">
        <f t="shared" si="0"/>
        <v>67.331779999999995</v>
      </c>
      <c r="U5">
        <f t="shared" si="0"/>
        <v>67.331780000000009</v>
      </c>
    </row>
    <row r="7" spans="1:21" x14ac:dyDescent="0.2">
      <c r="A7" s="1" t="s">
        <v>45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((Q9*0.92)+(R9*0.08))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485.54</v>
      </c>
      <c r="D10">
        <v>0</v>
      </c>
      <c r="E10">
        <f>((Q10/10000)/B10)</f>
        <v>7.4332121212121204E-6</v>
      </c>
      <c r="F10">
        <f>((R10/10000)/B10)</f>
        <v>7.4332121212121204E-6</v>
      </c>
      <c r="G10">
        <f>((S10/10000)/B10)</f>
        <v>7.4332121212121221E-6</v>
      </c>
      <c r="H10">
        <f>((T10/10000)/B10)</f>
        <v>7.4332121212121204E-6</v>
      </c>
      <c r="I10">
        <f>((U10/10000)/B10)</f>
        <v>7.4332121212121221E-6</v>
      </c>
      <c r="J10">
        <v>30</v>
      </c>
      <c r="K10">
        <v>0</v>
      </c>
      <c r="L10">
        <v>62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61.323999999999998</v>
      </c>
      <c r="R10">
        <f>(((J10*6.6484)+((K10-D10)*-3.7409)+((L10+D10)*6.674)+(M10*5.805)+(N10*9.36)+(O10*5.13)+(P10*2.8471))/10)</f>
        <v>61.323999999999998</v>
      </c>
      <c r="S10">
        <f>((Q10*0.92)+(R10*0.08))</f>
        <v>61.324000000000005</v>
      </c>
      <c r="T10">
        <f>((Q10*0.62)+(R10*0.38))</f>
        <v>61.323999999999998</v>
      </c>
      <c r="U10">
        <f>((Q10*0.34)+(R10*0.66))</f>
        <v>61.324000000000005</v>
      </c>
    </row>
    <row r="11" spans="1:21" x14ac:dyDescent="0.2">
      <c r="A11" t="s">
        <v>12</v>
      </c>
      <c r="B11">
        <f>SUM(B9:B10)</f>
        <v>1144</v>
      </c>
      <c r="C11">
        <f>SUM(C9:C10)</f>
        <v>796.8</v>
      </c>
      <c r="D11">
        <f t="shared" ref="D11" si="1">SUM(D9:D10)</f>
        <v>0</v>
      </c>
      <c r="E11">
        <f>((Q11/10000)/B11)</f>
        <v>5.8856451048951048E-6</v>
      </c>
      <c r="F11">
        <f>((R11/10000)/B11)</f>
        <v>5.8856451048951048E-6</v>
      </c>
      <c r="G11">
        <f>((S11/10000)/B11)</f>
        <v>5.8856451048951056E-6</v>
      </c>
      <c r="H11">
        <f>((T11/10000)/B11)</f>
        <v>5.8856451048951048E-6</v>
      </c>
      <c r="I11">
        <f>((U11/10000)/B11)</f>
        <v>5.8856451048951056E-6</v>
      </c>
      <c r="J11">
        <f t="shared" ref="J11:U11" si="2">SUM(J9:J10)</f>
        <v>40</v>
      </c>
      <c r="K11">
        <f t="shared" si="2"/>
        <v>18</v>
      </c>
      <c r="L11">
        <f t="shared" si="2"/>
        <v>62</v>
      </c>
      <c r="M11">
        <f t="shared" si="2"/>
        <v>8</v>
      </c>
      <c r="N11">
        <f t="shared" si="2"/>
        <v>1</v>
      </c>
      <c r="O11">
        <f t="shared" si="2"/>
        <v>1</v>
      </c>
      <c r="P11">
        <f t="shared" si="2"/>
        <v>0</v>
      </c>
      <c r="Q11">
        <f t="shared" si="2"/>
        <v>67.331779999999995</v>
      </c>
      <c r="R11">
        <f t="shared" si="2"/>
        <v>67.331779999999995</v>
      </c>
      <c r="S11">
        <f t="shared" si="2"/>
        <v>67.331780000000009</v>
      </c>
      <c r="T11">
        <f t="shared" si="2"/>
        <v>67.331779999999995</v>
      </c>
      <c r="U11">
        <f t="shared" si="2"/>
        <v>67.331780000000009</v>
      </c>
    </row>
    <row r="23" spans="1:1" x14ac:dyDescent="0.2">
      <c r="A23" t="s">
        <v>29</v>
      </c>
    </row>
    <row r="24" spans="1:1" x14ac:dyDescent="0.2">
      <c r="A24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5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5.33203125" customWidth="1"/>
    <col min="3" max="3" width="14.5" customWidth="1"/>
    <col min="4" max="4" width="15.33203125" customWidth="1"/>
    <col min="5" max="5" width="9" customWidth="1"/>
    <col min="6" max="6" width="9.1640625" customWidth="1"/>
  </cols>
  <sheetData>
    <row r="1" spans="1:21" x14ac:dyDescent="0.2">
      <c r="A1" s="1" t="s">
        <v>23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252</v>
      </c>
      <c r="C3">
        <f>((J3*12.01)+(K3*1.01)+(L3*2.02)+(M3*16)+(N3*14.01)+(O3*30.97)+(P3*32.06))</f>
        <v>285.2</v>
      </c>
      <c r="D3">
        <v>1</v>
      </c>
      <c r="E3">
        <f>((Q3/10000)/B3)</f>
        <v>2.5217023809523806E-6</v>
      </c>
      <c r="F3">
        <f>((R3/10000)/B3)</f>
        <v>2.9349920634920634E-6</v>
      </c>
      <c r="G3">
        <f>((S3/10000)/B3)</f>
        <v>2.5547655555555551E-6</v>
      </c>
      <c r="H3">
        <f>((T3/10000)/B3)</f>
        <v>2.6787524603174599E-6</v>
      </c>
      <c r="I3">
        <f>((U3/10000)/B3)</f>
        <v>2.7944735714285712E-6</v>
      </c>
      <c r="J3">
        <v>7</v>
      </c>
      <c r="K3">
        <v>10</v>
      </c>
      <c r="L3">
        <v>0</v>
      </c>
      <c r="M3">
        <v>8</v>
      </c>
      <c r="N3">
        <v>0</v>
      </c>
      <c r="O3">
        <v>1</v>
      </c>
      <c r="P3">
        <v>1</v>
      </c>
      <c r="Q3">
        <f>(((J3*6.6484)+(K3*-3.7409)+(L3*6.674)+(M3*5.805)+(N3*9.36)+(O3*5.13)+(P3*2.8471))/10)</f>
        <v>6.3546899999999997</v>
      </c>
      <c r="R3">
        <f>(((J3*6.6484)+((K3-D3)*-3.7409)+((L3+D3)*6.674)+(M3*5.805)+(N3*9.36)+(O3*5.13)+(P3*2.8471))/10)</f>
        <v>7.3961799999999993</v>
      </c>
      <c r="S3">
        <f>((Q3*0.92)+(R3*0.08))</f>
        <v>6.4380091999999998</v>
      </c>
      <c r="T3">
        <f>((Q3*0.62)+(R3*0.38))</f>
        <v>6.7504561999999995</v>
      </c>
      <c r="U3">
        <f>((Q3*0.34)+(R3*0.66))</f>
        <v>7.0420733999999996</v>
      </c>
    </row>
    <row r="4" spans="1:21" x14ac:dyDescent="0.2">
      <c r="A4" t="s">
        <v>1</v>
      </c>
      <c r="B4">
        <v>913</v>
      </c>
      <c r="C4">
        <f>((J4*12.01)+(K4*1.01)+(L4*2.02)+(M4*16)+(N4*14.01)+(O4*30.97)+(P4*32.06))</f>
        <v>422.92</v>
      </c>
      <c r="D4">
        <v>0</v>
      </c>
      <c r="E4">
        <f>((Q4/10000)/B4)</f>
        <v>-3.5579189485213582E-7</v>
      </c>
      <c r="F4">
        <f>((R4/10000)/B4)</f>
        <v>-3.5579189485213582E-7</v>
      </c>
      <c r="G4">
        <f>((S4/10000)/B4)</f>
        <v>-3.5579189485213582E-7</v>
      </c>
      <c r="H4">
        <f>((T4/10000)/B4)</f>
        <v>-3.5579189485213582E-7</v>
      </c>
      <c r="I4">
        <f>((U4/10000)/B4)</f>
        <v>-3.5579189485213582E-7</v>
      </c>
      <c r="J4">
        <v>30</v>
      </c>
      <c r="K4">
        <v>62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-3.24838</v>
      </c>
      <c r="R4">
        <f>(((J4*6.6484)+((K4-D4)*-3.7409)+((L4+D4)*6.674)+(M4*5.805)+(N4*9.36)+(O4*5.13)+(P4*2.8471))/10)</f>
        <v>-3.24838</v>
      </c>
      <c r="S4">
        <f>((Q4*0.92)+(R4*0.08))</f>
        <v>-3.24838</v>
      </c>
      <c r="T4">
        <f>((Q4*0.62)+(R4*0.38))</f>
        <v>-3.24838</v>
      </c>
      <c r="U4">
        <f>((Q4*0.34)+(R4*0.66))</f>
        <v>-3.24838</v>
      </c>
    </row>
    <row r="5" spans="1:21" x14ac:dyDescent="0.2">
      <c r="A5" t="s">
        <v>12</v>
      </c>
      <c r="B5">
        <f>SUM(B3:B4)</f>
        <v>1165</v>
      </c>
      <c r="C5">
        <f>SUM(C3:C4)</f>
        <v>708.12</v>
      </c>
      <c r="D5">
        <f t="shared" ref="D5:U5" si="0">SUM(D3:D4)</f>
        <v>1</v>
      </c>
      <c r="E5">
        <f>((Q5/10000)/B5)</f>
        <v>2.6663605150214589E-7</v>
      </c>
      <c r="F5">
        <f>((R5/10000)/B5)</f>
        <v>3.5603433476394843E-7</v>
      </c>
      <c r="G5">
        <f>((S5/10000)/B5)</f>
        <v>2.7378791416309007E-7</v>
      </c>
      <c r="H5">
        <f>((T5/10000)/B5)</f>
        <v>3.0060739914163087E-7</v>
      </c>
      <c r="I5">
        <f>((U5/10000)/B5)</f>
        <v>3.2563891845493556E-7</v>
      </c>
      <c r="J5">
        <f t="shared" si="0"/>
        <v>37</v>
      </c>
      <c r="K5">
        <f t="shared" si="0"/>
        <v>72</v>
      </c>
      <c r="L5">
        <f t="shared" si="0"/>
        <v>0</v>
      </c>
      <c r="M5">
        <f t="shared" si="0"/>
        <v>8</v>
      </c>
      <c r="N5">
        <f t="shared" si="0"/>
        <v>0</v>
      </c>
      <c r="O5">
        <f t="shared" si="0"/>
        <v>1</v>
      </c>
      <c r="P5">
        <f t="shared" si="0"/>
        <v>1</v>
      </c>
      <c r="Q5">
        <f t="shared" si="0"/>
        <v>3.1063099999999997</v>
      </c>
      <c r="R5">
        <f t="shared" si="0"/>
        <v>4.1477999999999993</v>
      </c>
      <c r="S5">
        <f t="shared" si="0"/>
        <v>3.1896291999999997</v>
      </c>
      <c r="T5">
        <f t="shared" si="0"/>
        <v>3.5020761999999994</v>
      </c>
      <c r="U5">
        <f t="shared" si="0"/>
        <v>3.7936933999999995</v>
      </c>
    </row>
    <row r="7" spans="1:21" x14ac:dyDescent="0.2">
      <c r="A7" s="1" t="s">
        <v>24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252</v>
      </c>
      <c r="C9">
        <f>((J9*12.01)+(K9*1.01)+(L9*2.02)+(M9*16)+(N9*14.01)+(O9*30.97)+(P9*32.06))</f>
        <v>285.2</v>
      </c>
      <c r="D9">
        <v>1</v>
      </c>
      <c r="E9">
        <f>((Q9/10000)/B9)</f>
        <v>2.5217023809523806E-6</v>
      </c>
      <c r="F9">
        <f>((R9/10000)/B9)</f>
        <v>2.9349920634920634E-6</v>
      </c>
      <c r="G9">
        <f>((S9/10000)/B9)</f>
        <v>2.5547655555555551E-6</v>
      </c>
      <c r="H9">
        <f>((T9/10000)/B9)</f>
        <v>2.6787524603174599E-6</v>
      </c>
      <c r="I9">
        <f>((U9/10000)/B9)</f>
        <v>2.7944735714285712E-6</v>
      </c>
      <c r="J9">
        <v>7</v>
      </c>
      <c r="K9">
        <v>10</v>
      </c>
      <c r="L9">
        <v>0</v>
      </c>
      <c r="M9">
        <v>8</v>
      </c>
      <c r="N9">
        <v>0</v>
      </c>
      <c r="O9">
        <v>1</v>
      </c>
      <c r="P9">
        <v>1</v>
      </c>
      <c r="Q9">
        <f>(((J9*6.6484)+(K9*-3.7409)+(L9*6.674)+(M9*5.805)+(N9*9.36)+(O9*5.13)+(P9*2.8471))/10)</f>
        <v>6.3546899999999997</v>
      </c>
      <c r="R9">
        <f>(((J9*6.6484)+((K9-D9)*-3.7409)+((L9+D9)*6.674)+(M9*5.805)+(N9*9.36)+(O9*5.13)+(P9*2.8471))/10)</f>
        <v>7.3961799999999993</v>
      </c>
      <c r="S9">
        <f>((Q9*0.92)+(R9*0.08))</f>
        <v>6.4380091999999998</v>
      </c>
      <c r="T9">
        <f>((Q9*0.62)+(R9*0.38))</f>
        <v>6.7504561999999995</v>
      </c>
      <c r="U9">
        <f>((Q9*0.34)+(R9*0.66))</f>
        <v>7.0420733999999996</v>
      </c>
    </row>
    <row r="10" spans="1:21" x14ac:dyDescent="0.2">
      <c r="A10" t="s">
        <v>1</v>
      </c>
      <c r="B10">
        <v>825</v>
      </c>
      <c r="C10">
        <f>((J10*12.01)+(K10*1.01)+(L10*2.02)+(M10*16)+(N10*14.01)+(O10*30.97)+(P10*32.06))</f>
        <v>422.92</v>
      </c>
      <c r="D10">
        <v>0</v>
      </c>
      <c r="E10">
        <f>((Q10/10000)/B10)</f>
        <v>-3.9374303030303028E-7</v>
      </c>
      <c r="F10">
        <f>((R10/10000)/B10)</f>
        <v>-3.9374303030303028E-7</v>
      </c>
      <c r="G10">
        <f>((S10/10000)/B10)</f>
        <v>-3.9374303030303028E-7</v>
      </c>
      <c r="H10">
        <f>((T10/10000)/B10)</f>
        <v>-3.9374303030303028E-7</v>
      </c>
      <c r="I10">
        <f>((U10/10000)/B10)</f>
        <v>-3.9374303030303028E-7</v>
      </c>
      <c r="J10">
        <v>30</v>
      </c>
      <c r="K10">
        <v>62</v>
      </c>
      <c r="L10">
        <v>0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-3.24838</v>
      </c>
      <c r="R10">
        <f>(((J10*6.6484)+((K10-D10)*-3.7409)+((L10+D10)*6.674)+(M10*5.805)+(N10*9.36)+(O10*5.13)+(P10*2.8471))/10)</f>
        <v>-3.24838</v>
      </c>
      <c r="S10">
        <f>((Q10*0.92)+(R10*0.08))</f>
        <v>-3.24838</v>
      </c>
      <c r="T10">
        <f>((Q10*0.62)+(R10*0.38))</f>
        <v>-3.24838</v>
      </c>
      <c r="U10">
        <f>((Q10*0.34)+(R10*0.66))</f>
        <v>-3.24838</v>
      </c>
    </row>
    <row r="11" spans="1:21" x14ac:dyDescent="0.2">
      <c r="A11" t="s">
        <v>12</v>
      </c>
      <c r="B11">
        <f>SUM(B9:B10)</f>
        <v>1077</v>
      </c>
      <c r="C11">
        <f>SUM(C9:C10)</f>
        <v>708.12</v>
      </c>
      <c r="D11">
        <f t="shared" ref="D11" si="1">SUM(D9:D10)</f>
        <v>1</v>
      </c>
      <c r="E11">
        <f>((Q11/10000)/B11)</f>
        <v>2.88422469823584E-7</v>
      </c>
      <c r="F11">
        <f>((R11/10000)/B11)</f>
        <v>3.8512534818941496E-7</v>
      </c>
      <c r="G11">
        <f>((S11/10000)/B11)</f>
        <v>2.9615870009285045E-7</v>
      </c>
      <c r="H11">
        <f>((T11/10000)/B11)</f>
        <v>3.2516956360259977E-7</v>
      </c>
      <c r="I11">
        <f>((U11/10000)/B11)</f>
        <v>3.5224636954503246E-7</v>
      </c>
      <c r="J11">
        <f t="shared" ref="J11" si="2">SUM(J9:J10)</f>
        <v>37</v>
      </c>
      <c r="K11">
        <f t="shared" ref="K11" si="3">SUM(K9:K10)</f>
        <v>72</v>
      </c>
      <c r="L11">
        <f t="shared" ref="L11" si="4">SUM(L9:L10)</f>
        <v>0</v>
      </c>
      <c r="M11">
        <f t="shared" ref="M11" si="5">SUM(M9:M10)</f>
        <v>8</v>
      </c>
      <c r="N11">
        <f t="shared" ref="N11" si="6">SUM(N9:N10)</f>
        <v>0</v>
      </c>
      <c r="O11">
        <f t="shared" ref="O11" si="7">SUM(O9:O10)</f>
        <v>1</v>
      </c>
      <c r="P11">
        <f t="shared" ref="P11" si="8">SUM(P9:P10)</f>
        <v>1</v>
      </c>
      <c r="Q11">
        <f t="shared" ref="Q11" si="9">SUM(Q9:Q10)</f>
        <v>3.1063099999999997</v>
      </c>
      <c r="R11">
        <f t="shared" ref="R11" si="10">SUM(R9:R10)</f>
        <v>4.1477999999999993</v>
      </c>
      <c r="S11">
        <f t="shared" ref="S11" si="11">SUM(S9:S10)</f>
        <v>3.1896291999999997</v>
      </c>
      <c r="T11">
        <f t="shared" ref="T11" si="12">SUM(T9:T10)</f>
        <v>3.5020761999999994</v>
      </c>
      <c r="U11">
        <f t="shared" ref="U11" si="13">SUM(U9:U10)</f>
        <v>3.7936933999999995</v>
      </c>
    </row>
    <row r="23" spans="1:1" x14ac:dyDescent="0.2">
      <c r="A23" t="s">
        <v>29</v>
      </c>
    </row>
    <row r="24" spans="1:1" x14ac:dyDescent="0.2">
      <c r="A24" t="s">
        <v>40</v>
      </c>
    </row>
    <row r="25" spans="1:1" x14ac:dyDescent="0.2">
      <c r="A25" t="s">
        <v>39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0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480.01</v>
      </c>
      <c r="D3">
        <v>0</v>
      </c>
      <c r="E3">
        <f>((Q3/10000)/B3)</f>
        <v>-2.1272033898305077E-7</v>
      </c>
      <c r="F3">
        <f>((R3/10000)/B3)</f>
        <v>-2.1272033898305077E-7</v>
      </c>
      <c r="G3">
        <f>((S3/10000)/B3)</f>
        <v>-2.1272033898305077E-7</v>
      </c>
      <c r="H3">
        <f>((T3/10000)/B3)</f>
        <v>-2.1272033898305077E-7</v>
      </c>
      <c r="I3">
        <f>((U3/10000)/B3)</f>
        <v>-2.1272033898305077E-7</v>
      </c>
      <c r="J3">
        <v>32</v>
      </c>
      <c r="K3">
        <v>63</v>
      </c>
      <c r="L3">
        <v>0</v>
      </c>
      <c r="M3">
        <v>0</v>
      </c>
      <c r="N3">
        <v>0</v>
      </c>
      <c r="O3">
        <v>0</v>
      </c>
      <c r="P3">
        <v>1</v>
      </c>
      <c r="Q3">
        <f>(((J3*6.6484)+(K3*-3.7409)+(L3*6.674)+(M3*5.805)+(N3*9.36)+(O3*5.13)+(P3*2.8471))/10)</f>
        <v>-2.0080799999999992</v>
      </c>
      <c r="R3">
        <f>(((J3*6.6484)+((K3-D3)*-3.7409)+((L3+D3)*6.674)+(M3*5.805)+(N3*9.36)+(O3*5.13)+(P3*2.8471))/10)</f>
        <v>-2.0080799999999992</v>
      </c>
      <c r="S3">
        <f>((Q3*0.92)+(R3*0.08))</f>
        <v>-2.0080799999999992</v>
      </c>
      <c r="T3">
        <f>((Q3*0.62)+(R3*0.38))</f>
        <v>-2.0080799999999992</v>
      </c>
      <c r="U3">
        <f>((Q3*0.34)+(R3*0.66))</f>
        <v>-2.0080799999999992</v>
      </c>
    </row>
    <row r="4" spans="1:21" x14ac:dyDescent="0.2">
      <c r="A4" t="s">
        <v>12</v>
      </c>
      <c r="B4">
        <f>SUM(B2:B3)</f>
        <v>1263</v>
      </c>
      <c r="C4">
        <f>SUM(C2:C3)</f>
        <v>791.27</v>
      </c>
      <c r="D4">
        <f t="shared" ref="D4:U4" si="0">SUM(D2:D3)</f>
        <v>0</v>
      </c>
      <c r="E4">
        <f>((Q4/10000)/B4)</f>
        <v>3.1668250197941416E-7</v>
      </c>
      <c r="F4">
        <f>((R4/10000)/B4)</f>
        <v>3.1668250197941416E-7</v>
      </c>
      <c r="G4">
        <f>((S4/10000)/B4)</f>
        <v>3.1668250197941416E-7</v>
      </c>
      <c r="H4">
        <f>((T4/10000)/B4)</f>
        <v>3.1668250197941416E-7</v>
      </c>
      <c r="I4">
        <f>((U4/10000)/B4)</f>
        <v>3.1668250197941416E-7</v>
      </c>
      <c r="J4">
        <f t="shared" si="0"/>
        <v>42</v>
      </c>
      <c r="K4">
        <f t="shared" si="0"/>
        <v>81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3.9997000000000011</v>
      </c>
      <c r="R4">
        <f t="shared" si="0"/>
        <v>3.9997000000000011</v>
      </c>
      <c r="S4">
        <f t="shared" si="0"/>
        <v>3.9997000000000011</v>
      </c>
      <c r="T4">
        <f t="shared" si="0"/>
        <v>3.9997000000000011</v>
      </c>
      <c r="U4">
        <f t="shared" si="0"/>
        <v>3.9997000000000011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1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411.35</v>
      </c>
      <c r="D2">
        <v>5</v>
      </c>
      <c r="E2">
        <f>((Q2/10000)/B2)</f>
        <v>5.0085980066445188E-6</v>
      </c>
      <c r="F2">
        <f>((R2/10000)/B2)</f>
        <v>6.7386478405315607E-6</v>
      </c>
      <c r="G2">
        <f>((S2/10000)/B2)</f>
        <v>5.1470019933554819E-6</v>
      </c>
      <c r="H2">
        <f>((T2/10000)/B2)</f>
        <v>5.666016943521595E-6</v>
      </c>
      <c r="I2">
        <f>((U2/10000)/B2)</f>
        <v>6.1504308970099664E-6</v>
      </c>
      <c r="J2">
        <v>11</v>
      </c>
      <c r="K2">
        <v>14</v>
      </c>
      <c r="L2">
        <v>6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15.075880000000002</v>
      </c>
      <c r="R2">
        <f>(((J2*6.6484)+((K2-D2)*-3.7409)+((L2+D2)*6.674)+(M2*5.805)+(N2*9.36)+(O2*5.13)+(P2*2.8471))/10)</f>
        <v>20.283329999999999</v>
      </c>
      <c r="S2">
        <f>((Q2*0.92)+(R2*0.08))</f>
        <v>15.492476000000002</v>
      </c>
      <c r="T2">
        <f>((Q2*0.62)+(R2*0.38))</f>
        <v>17.054711000000001</v>
      </c>
      <c r="U2">
        <f>((Q2*0.34)+(R2*0.66))</f>
        <v>18.512796999999999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860.31</v>
      </c>
      <c r="D4">
        <f t="shared" ref="D4:U4" si="0">SUM(D2:D3)</f>
        <v>5</v>
      </c>
      <c r="E4">
        <f>((Q4/10000)/B4)</f>
        <v>9.9670682730923692E-7</v>
      </c>
      <c r="F4">
        <f>((R4/10000)/B4)</f>
        <v>1.414975903614458E-6</v>
      </c>
      <c r="G4">
        <f>((S4/10000)/B4)</f>
        <v>1.0301683534136547E-6</v>
      </c>
      <c r="H4">
        <f>((T4/10000)/B4)</f>
        <v>1.1556490763052208E-6</v>
      </c>
      <c r="I4">
        <f>((U4/10000)/B4)</f>
        <v>1.2727644176706825E-6</v>
      </c>
      <c r="J4">
        <f t="shared" si="0"/>
        <v>43</v>
      </c>
      <c r="K4">
        <f t="shared" si="0"/>
        <v>78</v>
      </c>
      <c r="L4">
        <f t="shared" si="0"/>
        <v>6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12.409000000000001</v>
      </c>
      <c r="R4">
        <f t="shared" si="0"/>
        <v>17.61645</v>
      </c>
      <c r="S4">
        <f t="shared" si="0"/>
        <v>12.825596000000001</v>
      </c>
      <c r="T4">
        <f t="shared" si="0"/>
        <v>14.387831</v>
      </c>
      <c r="U4">
        <f t="shared" si="0"/>
        <v>15.845916999999998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C1" workbookViewId="0">
      <selection activeCell="A28" sqref="A28"/>
    </sheetView>
  </sheetViews>
  <sheetFormatPr baseColWidth="10" defaultColWidth="8.83203125" defaultRowHeight="15" x14ac:dyDescent="0.2"/>
  <cols>
    <col min="2" max="2" width="13.5" customWidth="1"/>
    <col min="3" max="3" width="22.33203125" customWidth="1"/>
    <col min="4" max="4" width="21.83203125" customWidth="1"/>
    <col min="5" max="6" width="14" customWidth="1"/>
    <col min="7" max="7" width="16.1640625" customWidth="1"/>
    <col min="8" max="8" width="14" customWidth="1"/>
    <col min="9" max="9" width="14.5" customWidth="1"/>
  </cols>
  <sheetData>
    <row r="1" spans="1:21" x14ac:dyDescent="0.2">
      <c r="A1" s="1" t="s">
        <v>25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319</v>
      </c>
      <c r="C3">
        <f>((J3*12.01)+(K3*1.01)+(L3*2.02)+(M3*16)+(N3*14.01)+(O3*30.97)+(P3*32.06))</f>
        <v>311.26</v>
      </c>
      <c r="D3">
        <v>0</v>
      </c>
      <c r="E3">
        <f>((Q3/10000)/B3)</f>
        <v>1.8833166144200629E-6</v>
      </c>
      <c r="F3">
        <f>((R3/10000)/B3)</f>
        <v>1.8833166144200629E-6</v>
      </c>
      <c r="G3">
        <f>((S3/10000)/B3)</f>
        <v>1.8833166144200629E-6</v>
      </c>
      <c r="H3">
        <f>((T3/10000)/B3)</f>
        <v>1.8833166144200629E-6</v>
      </c>
      <c r="I3">
        <f>((U3/10000)/B3)</f>
        <v>1.8833166144200629E-6</v>
      </c>
      <c r="J3">
        <v>10</v>
      </c>
      <c r="K3">
        <v>18</v>
      </c>
      <c r="L3">
        <v>0</v>
      </c>
      <c r="M3">
        <v>8</v>
      </c>
      <c r="N3">
        <v>1</v>
      </c>
      <c r="O3">
        <v>1</v>
      </c>
      <c r="P3">
        <v>0</v>
      </c>
      <c r="Q3">
        <f>(((J3*6.6484)+(K3*-3.7409)+(L3*6.674)+(M3*5.805)+(N3*9.36)+(O3*5.13)+(P3*2.8471))/10)</f>
        <v>6.0077800000000003</v>
      </c>
      <c r="R3">
        <f>(((J3*6.6484)+((K3-D3)*-3.7409)+((L3+D3)*6.674)+(M3*5.805)+(N3*9.36)+(O3*5.13)+(P3*2.8471))/10)</f>
        <v>6.0077800000000003</v>
      </c>
      <c r="S3">
        <f>((Q3*0.08)+(R3*0.92))</f>
        <v>6.0077800000000003</v>
      </c>
      <c r="T3">
        <f>((Q3*0.62)+(R3*0.38))</f>
        <v>6.0077800000000003</v>
      </c>
      <c r="U3">
        <f>((Q3*0.34)+(R3*0.66))</f>
        <v>6.0077800000000003</v>
      </c>
    </row>
    <row r="4" spans="1:21" x14ac:dyDescent="0.2">
      <c r="A4" t="s">
        <v>1</v>
      </c>
      <c r="B4">
        <v>782</v>
      </c>
      <c r="C4">
        <f>((J4*12.01)+(K4*1.01)+(L4*2.02)+(M4*16)+(N4*14.01)+(O4*30.97)+(P4*32.06))</f>
        <v>421.34</v>
      </c>
      <c r="D4">
        <v>0</v>
      </c>
      <c r="E4">
        <f>((Q4/10000)/B4)</f>
        <v>6.819109974424552E-6</v>
      </c>
      <c r="F4">
        <f>((R4/10000)/B4)</f>
        <v>6.819109974424552E-6</v>
      </c>
      <c r="G4">
        <f>((S4/10000)/B4)</f>
        <v>6.819109974424552E-6</v>
      </c>
      <c r="H4">
        <f>((T4/10000)/B4)</f>
        <v>6.819109974424552E-6</v>
      </c>
      <c r="I4">
        <f>((U4/10000)/B4)</f>
        <v>6.819109974424552E-6</v>
      </c>
      <c r="J4">
        <v>26</v>
      </c>
      <c r="K4">
        <v>0</v>
      </c>
      <c r="L4">
        <v>54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53.32544</v>
      </c>
      <c r="R4">
        <f>(((J4*6.6484)+((K4-D4)*-3.7409)+((L4+D4)*6.674)+(M4*5.805)+(N4*9.36)+(O4*5.13)+(P4*2.8471))/10)</f>
        <v>53.32544</v>
      </c>
      <c r="S4">
        <f>((Q4*0.08)+(R4*0.92))</f>
        <v>53.32544</v>
      </c>
      <c r="T4">
        <f>((Q4*0.62)+(R4*0.38))</f>
        <v>53.32544</v>
      </c>
      <c r="U4">
        <f>((Q4*0.34)+(R4*0.66))</f>
        <v>53.32544</v>
      </c>
    </row>
    <row r="5" spans="1:21" x14ac:dyDescent="0.2">
      <c r="A5" t="s">
        <v>12</v>
      </c>
      <c r="B5">
        <f>SUM(B3:B4)</f>
        <v>1101</v>
      </c>
      <c r="C5">
        <f>SUM(C3:C4)</f>
        <v>732.59999999999991</v>
      </c>
      <c r="D5">
        <f t="shared" ref="D5:U5" si="0">SUM(D3:D4)</f>
        <v>0</v>
      </c>
      <c r="E5">
        <f>((Q5/10000)/B5)</f>
        <v>5.3890299727520436E-6</v>
      </c>
      <c r="F5">
        <f>((R5/10000)/B5)</f>
        <v>5.3890299727520436E-6</v>
      </c>
      <c r="G5">
        <f>((S5/10000)/B5)</f>
        <v>5.3890299727520436E-6</v>
      </c>
      <c r="H5">
        <f>((T5/10000)/B5)</f>
        <v>5.3890299727520436E-6</v>
      </c>
      <c r="I5">
        <f>((U5/10000)/B5)</f>
        <v>5.3890299727520436E-6</v>
      </c>
      <c r="J5">
        <f t="shared" si="0"/>
        <v>36</v>
      </c>
      <c r="K5">
        <f t="shared" si="0"/>
        <v>18</v>
      </c>
      <c r="L5">
        <f t="shared" si="0"/>
        <v>54</v>
      </c>
      <c r="M5">
        <f t="shared" si="0"/>
        <v>8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59.333219999999997</v>
      </c>
      <c r="R5">
        <f t="shared" si="0"/>
        <v>59.333219999999997</v>
      </c>
      <c r="S5">
        <f t="shared" si="0"/>
        <v>59.333219999999997</v>
      </c>
      <c r="T5">
        <f t="shared" si="0"/>
        <v>59.333219999999997</v>
      </c>
      <c r="U5">
        <f t="shared" si="0"/>
        <v>59.333219999999997</v>
      </c>
    </row>
    <row r="7" spans="1:21" x14ac:dyDescent="0.2">
      <c r="A7" s="1" t="s">
        <v>26</v>
      </c>
    </row>
    <row r="8" spans="1:21" x14ac:dyDescent="0.2">
      <c r="B8" t="s">
        <v>2</v>
      </c>
      <c r="C8" t="s">
        <v>3</v>
      </c>
      <c r="D8" t="s">
        <v>11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</row>
    <row r="9" spans="1:21" x14ac:dyDescent="0.2">
      <c r="A9" t="s">
        <v>0</v>
      </c>
      <c r="B9">
        <v>319</v>
      </c>
      <c r="C9">
        <f>((J9*12.01)+(K9*1.01)+(L9*2.02)+(M9*16)+(N9*14.01)+(O9*30.97)+(P9*32.06))</f>
        <v>311.26</v>
      </c>
      <c r="D9">
        <v>0</v>
      </c>
      <c r="E9">
        <f>((Q9/10000)/B9)</f>
        <v>1.8833166144200629E-6</v>
      </c>
      <c r="F9">
        <f>((R9/10000)/B9)</f>
        <v>1.8833166144200629E-6</v>
      </c>
      <c r="G9">
        <f>((S9/10000)/B9)</f>
        <v>1.8833166144200629E-6</v>
      </c>
      <c r="H9">
        <f>((T9/10000)/B9)</f>
        <v>1.8833166144200629E-6</v>
      </c>
      <c r="I9">
        <f>((U9/10000)/B9)</f>
        <v>1.8833166144200629E-6</v>
      </c>
      <c r="J9">
        <v>10</v>
      </c>
      <c r="K9">
        <v>18</v>
      </c>
      <c r="L9">
        <v>0</v>
      </c>
      <c r="M9">
        <v>8</v>
      </c>
      <c r="N9">
        <v>1</v>
      </c>
      <c r="O9">
        <v>1</v>
      </c>
      <c r="P9">
        <v>0</v>
      </c>
      <c r="Q9">
        <f>(((J9*6.6484)+(K9*-3.7409)+(L9*6.674)+(M9*5.805)+(N9*9.36)+(O9*5.13)+(P9*2.8471))/10)</f>
        <v>6.0077800000000003</v>
      </c>
      <c r="R9">
        <f>(((J9*6.6484)+((K9-D9)*-3.7409)+((L9+D9)*6.674)+(M9*5.805)+(N9*9.36)+(O9*5.13)+(P9*2.8471))/10)</f>
        <v>6.0077800000000003</v>
      </c>
      <c r="S9">
        <f>((Q9*0.08)+(R9*0.92))</f>
        <v>6.0077800000000003</v>
      </c>
      <c r="T9">
        <f>((Q9*0.62)+(R9*0.38))</f>
        <v>6.0077800000000003</v>
      </c>
      <c r="U9">
        <f>((Q9*0.34)+(R9*0.66))</f>
        <v>6.0077800000000003</v>
      </c>
    </row>
    <row r="10" spans="1:21" x14ac:dyDescent="0.2">
      <c r="A10" t="s">
        <v>1</v>
      </c>
      <c r="B10">
        <v>710</v>
      </c>
      <c r="C10">
        <f>((J10*12.01)+(K10*1.01)+(L10*2.02)+(M10*16)+(N10*14.01)+(O10*30.97)+(P10*32.06))</f>
        <v>421.34</v>
      </c>
      <c r="D10">
        <v>0</v>
      </c>
      <c r="E10">
        <f>((Q10/10000)/B10)</f>
        <v>7.5106253521126759E-6</v>
      </c>
      <c r="F10">
        <f>((R10/10000)/B10)</f>
        <v>7.5106253521126759E-6</v>
      </c>
      <c r="G10">
        <f>((S10/10000)/B10)</f>
        <v>7.5106253521126759E-6</v>
      </c>
      <c r="H10">
        <f>((T10/10000)/B10)</f>
        <v>7.5106253521126759E-6</v>
      </c>
      <c r="I10">
        <f>((U10/10000)/B10)</f>
        <v>7.5106253521126759E-6</v>
      </c>
      <c r="J10">
        <v>26</v>
      </c>
      <c r="K10">
        <v>0</v>
      </c>
      <c r="L10">
        <v>54</v>
      </c>
      <c r="M10">
        <v>0</v>
      </c>
      <c r="N10">
        <v>0</v>
      </c>
      <c r="O10">
        <v>0</v>
      </c>
      <c r="P10">
        <v>0</v>
      </c>
      <c r="Q10">
        <f>(((J10*6.6484)+(K10*-3.7409)+(L10*6.674)+(M10*5.805)+(N10*9.36)+(O10*5.13)+(P10*2.8471))/10)</f>
        <v>53.32544</v>
      </c>
      <c r="R10">
        <f>(((J10*6.6484)+((K10-D10)*-3.7409)+((L10+D10)*6.674)+(M10*5.805)+(N10*9.36)+(O10*5.13)+(P10*2.8471))/10)</f>
        <v>53.32544</v>
      </c>
      <c r="S10">
        <f>((Q10*0.08)+(R10*0.92))</f>
        <v>53.32544</v>
      </c>
      <c r="T10">
        <f>((Q10*0.62)+(R10*0.38))</f>
        <v>53.32544</v>
      </c>
      <c r="U10">
        <f>((Q10*0.34)+(R10*0.66))</f>
        <v>53.32544</v>
      </c>
    </row>
    <row r="11" spans="1:21" x14ac:dyDescent="0.2">
      <c r="A11" t="s">
        <v>12</v>
      </c>
      <c r="B11">
        <f>SUM(B9:B10)</f>
        <v>1029</v>
      </c>
      <c r="C11">
        <f>SUM(C9:C10)</f>
        <v>732.59999999999991</v>
      </c>
      <c r="D11">
        <f t="shared" ref="D11" si="1">SUM(D9:D10)</f>
        <v>0</v>
      </c>
      <c r="E11">
        <f>((Q11/10000)/B11)</f>
        <v>5.766104956268221E-6</v>
      </c>
      <c r="F11">
        <f>((R11/10000)/B11)</f>
        <v>5.766104956268221E-6</v>
      </c>
      <c r="G11">
        <f>((S11/10000)/B11)</f>
        <v>5.766104956268221E-6</v>
      </c>
      <c r="H11">
        <f>((T11/10000)/B11)</f>
        <v>5.766104956268221E-6</v>
      </c>
      <c r="I11">
        <f>((U11/10000)/B11)</f>
        <v>5.766104956268221E-6</v>
      </c>
      <c r="J11">
        <f t="shared" ref="J11" si="2">SUM(J9:J10)</f>
        <v>36</v>
      </c>
      <c r="K11">
        <f t="shared" ref="K11" si="3">SUM(K9:K10)</f>
        <v>18</v>
      </c>
      <c r="L11">
        <f t="shared" ref="L11" si="4">SUM(L9:L10)</f>
        <v>54</v>
      </c>
      <c r="M11">
        <f t="shared" ref="M11" si="5">SUM(M9:M10)</f>
        <v>8</v>
      </c>
      <c r="N11">
        <f t="shared" ref="N11" si="6">SUM(N9:N10)</f>
        <v>1</v>
      </c>
      <c r="O11">
        <f t="shared" ref="O11" si="7">SUM(O9:O10)</f>
        <v>1</v>
      </c>
      <c r="P11">
        <f t="shared" ref="P11" si="8">SUM(P9:P10)</f>
        <v>0</v>
      </c>
      <c r="Q11">
        <f t="shared" ref="Q11" si="9">SUM(Q9:Q10)</f>
        <v>59.333219999999997</v>
      </c>
      <c r="R11">
        <f t="shared" ref="R11" si="10">SUM(R9:R10)</f>
        <v>59.333219999999997</v>
      </c>
      <c r="S11">
        <f t="shared" ref="S11" si="11">SUM(S9:S10)</f>
        <v>59.333219999999997</v>
      </c>
      <c r="T11">
        <f t="shared" ref="T11" si="12">SUM(T9:T10)</f>
        <v>59.333219999999997</v>
      </c>
      <c r="U11">
        <f t="shared" ref="U11" si="13">SUM(U9:U10)</f>
        <v>59.333219999999997</v>
      </c>
    </row>
    <row r="25" spans="1:1" x14ac:dyDescent="0.2">
      <c r="A25" t="s">
        <v>29</v>
      </c>
    </row>
    <row r="27" spans="1:1" x14ac:dyDescent="0.2">
      <c r="A27" t="s">
        <v>31</v>
      </c>
    </row>
    <row r="28" spans="1:1" x14ac:dyDescent="0.2">
      <c r="A28" t="s">
        <v>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301</v>
      </c>
      <c r="C2">
        <f>((J2*12.01)+(K2*1.01)+(L2*2.02)+(M2*16)+(N2*14.01)+(O2*30.97)+(P2*32.06))</f>
        <v>405.28999999999996</v>
      </c>
      <c r="D2">
        <v>5</v>
      </c>
      <c r="E2">
        <f>((Q2/10000)/B2)</f>
        <v>2.9325382059800661E-6</v>
      </c>
      <c r="F2">
        <f>((R2/10000)/B2)</f>
        <v>4.6625880398671089E-6</v>
      </c>
      <c r="G2">
        <f>((S2/10000)/B2)</f>
        <v>3.0709421926910297E-6</v>
      </c>
      <c r="H2">
        <f>((T2/10000)/B2)</f>
        <v>3.5899571428571424E-6</v>
      </c>
      <c r="I2">
        <f>((U2/10000)/B2)</f>
        <v>4.0743710963455146E-6</v>
      </c>
      <c r="J2">
        <v>11</v>
      </c>
      <c r="K2">
        <v>20</v>
      </c>
      <c r="L2">
        <v>0</v>
      </c>
      <c r="M2">
        <v>13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8.8269399999999987</v>
      </c>
      <c r="R2">
        <f>(((J2*6.6484)+((K2-D2)*-3.7409)+((L2+D2)*6.674)+(M2*5.805)+(N2*9.36)+(O2*5.13)+(P2*2.8471))/10)</f>
        <v>14.034389999999998</v>
      </c>
      <c r="S2">
        <f>((Q2*0.92)+(R2*0.08))</f>
        <v>9.2435359999999989</v>
      </c>
      <c r="T2">
        <f>((Q2*0.62)+(R2*0.38))</f>
        <v>10.805771</v>
      </c>
      <c r="U2">
        <f>((Q2*0.34)+(R2*0.66))</f>
        <v>12.263856999999998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1245</v>
      </c>
      <c r="C4">
        <f>SUM(C2:C3)</f>
        <v>854.25</v>
      </c>
      <c r="D4">
        <f t="shared" ref="D4:U4" si="0">SUM(D2:D3)</f>
        <v>5</v>
      </c>
      <c r="E4">
        <f>((Q4/10000)/B4)</f>
        <v>4.9478393574297174E-7</v>
      </c>
      <c r="F4">
        <f>((R4/10000)/B4)</f>
        <v>9.1305301204819269E-7</v>
      </c>
      <c r="G4">
        <f>((S4/10000)/B4)</f>
        <v>5.2824546184738937E-7</v>
      </c>
      <c r="H4">
        <f>((T4/10000)/B4)</f>
        <v>6.5372618473895577E-7</v>
      </c>
      <c r="I4">
        <f>((U4/10000)/B4)</f>
        <v>7.7084152610441742E-7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13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6.1600599999999979</v>
      </c>
      <c r="R4">
        <f t="shared" si="0"/>
        <v>11.367509999999998</v>
      </c>
      <c r="S4">
        <f t="shared" si="0"/>
        <v>6.5766559999999981</v>
      </c>
      <c r="T4">
        <f t="shared" si="0"/>
        <v>8.1388909999999992</v>
      </c>
      <c r="U4">
        <f t="shared" si="0"/>
        <v>9.5969769999999972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4"/>
  <sheetViews>
    <sheetView workbookViewId="0">
      <selection activeCell="N11" sqref="N1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386</v>
      </c>
      <c r="C2">
        <f>((J2*12.01)+(K2*1.01)+(L2*2.02)+(M2*16)+(N2*14.01)+(O2*30.97)+(P2*32.06))</f>
        <v>563.2299999999999</v>
      </c>
      <c r="D2">
        <v>5</v>
      </c>
      <c r="E2">
        <f>((Q2/10000)/B2)</f>
        <v>3.4549067357512946E-6</v>
      </c>
      <c r="F2">
        <f>((R2/10000)/B2)</f>
        <v>4.8039870466321236E-6</v>
      </c>
      <c r="G2">
        <f>((S2/10000)/B2)</f>
        <v>3.5628331606217612E-6</v>
      </c>
      <c r="H2">
        <f>((T2/10000)/B2)</f>
        <v>3.9675572538860106E-6</v>
      </c>
      <c r="I2">
        <f>((U2/10000)/B2)</f>
        <v>4.3452997409326426E-6</v>
      </c>
      <c r="J2">
        <v>11</v>
      </c>
      <c r="K2">
        <v>20</v>
      </c>
      <c r="L2">
        <v>0</v>
      </c>
      <c r="M2">
        <v>19</v>
      </c>
      <c r="N2">
        <v>1</v>
      </c>
      <c r="O2">
        <v>3</v>
      </c>
      <c r="P2">
        <v>0</v>
      </c>
      <c r="Q2">
        <f>(((J2*6.6484)+(K2*-3.7409)+(L2*6.674)+(M2*5.805)+(N2*9.36)+(O2*5.13)+(P2*2.8471))/10)</f>
        <v>13.335939999999999</v>
      </c>
      <c r="R2">
        <f>(((J2*6.6484)+((K2-D2)*-3.7409)+((L2+D2)*6.674)+(M2*5.805)+(N2*9.36)+(O2*5.13)+(P2*2.8471))/10)</f>
        <v>18.543389999999999</v>
      </c>
      <c r="S2">
        <f>((Q2*0.92)+(R2*0.08))</f>
        <v>13.752535999999999</v>
      </c>
      <c r="T2">
        <f>((Q2*0.62)+(R2*0.38))</f>
        <v>15.314771</v>
      </c>
      <c r="U2">
        <f>((Q2*0.34)+(R2*0.66))</f>
        <v>16.772857000000002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1330</v>
      </c>
      <c r="C4">
        <f>SUM(C2:C3)</f>
        <v>1012.1899999999998</v>
      </c>
      <c r="D4">
        <f t="shared" ref="D4:U4" si="0">SUM(D2:D3)</f>
        <v>5</v>
      </c>
      <c r="E4">
        <f>((Q4/10000)/B4)</f>
        <v>8.0218496240601487E-7</v>
      </c>
      <c r="F4">
        <f>((R4/10000)/B4)</f>
        <v>1.1937225563909773E-6</v>
      </c>
      <c r="G4">
        <f>((S4/10000)/B4)</f>
        <v>8.3350796992481201E-7</v>
      </c>
      <c r="H4">
        <f>((T4/10000)/B4)</f>
        <v>9.5096924812030072E-7</v>
      </c>
      <c r="I4">
        <f>((U4/10000)/B4)</f>
        <v>1.0605997744360903E-6</v>
      </c>
      <c r="J4">
        <f t="shared" si="0"/>
        <v>43</v>
      </c>
      <c r="K4">
        <f t="shared" si="0"/>
        <v>84</v>
      </c>
      <c r="L4">
        <f t="shared" si="0"/>
        <v>0</v>
      </c>
      <c r="M4">
        <f t="shared" si="0"/>
        <v>19</v>
      </c>
      <c r="N4">
        <f t="shared" si="0"/>
        <v>1</v>
      </c>
      <c r="O4">
        <f t="shared" si="0"/>
        <v>3</v>
      </c>
      <c r="P4">
        <f t="shared" si="0"/>
        <v>0</v>
      </c>
      <c r="Q4">
        <f t="shared" si="0"/>
        <v>10.669059999999998</v>
      </c>
      <c r="R4">
        <f t="shared" si="0"/>
        <v>15.876509999999998</v>
      </c>
      <c r="S4">
        <f t="shared" si="0"/>
        <v>11.085655999999998</v>
      </c>
      <c r="T4">
        <f t="shared" si="0"/>
        <v>12.647891</v>
      </c>
      <c r="U4">
        <f t="shared" si="0"/>
        <v>14.105977000000001</v>
      </c>
    </row>
    <row r="18" spans="1:1" x14ac:dyDescent="0.2">
      <c r="A18" t="s">
        <v>29</v>
      </c>
    </row>
    <row r="20" spans="1:1" x14ac:dyDescent="0.2">
      <c r="A20" t="s">
        <v>47</v>
      </c>
    </row>
    <row r="21" spans="1:1" x14ac:dyDescent="0.2">
      <c r="A21" t="s">
        <v>48</v>
      </c>
    </row>
    <row r="24" spans="1:1" x14ac:dyDescent="0.2">
      <c r="A24" t="s">
        <v>71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1"/>
  <sheetViews>
    <sheetView workbookViewId="0">
      <selection activeCell="A21" sqref="A21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554.27</v>
      </c>
      <c r="D2">
        <v>1</v>
      </c>
      <c r="E2">
        <f>((Q2/10000)/B2)</f>
        <v>3.2038221343873517E-6</v>
      </c>
      <c r="F2">
        <f>((R2/10000)/B2)</f>
        <v>3.4096501976284576E-6</v>
      </c>
      <c r="G2">
        <f>((S2/10000)/B2)</f>
        <v>3.2202883794466402E-6</v>
      </c>
      <c r="H2">
        <f>((T2/10000)/B2)</f>
        <v>3.2820367984189717E-6</v>
      </c>
      <c r="I2">
        <f>((U2/10000)/B2)</f>
        <v>3.3396686561264817E-6</v>
      </c>
      <c r="J2">
        <v>17</v>
      </c>
      <c r="K2">
        <v>16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16.21134</v>
      </c>
      <c r="R2">
        <f>(((J2*6.6484)+((K2-D2)*-3.7409)+((L2+D2)*6.674)+(M2*5.805)+(N2*9.36)+(O2*5.13)+(P2*2.8471))/10)</f>
        <v>17.252829999999996</v>
      </c>
      <c r="S2">
        <f>((Q2*0.92)+(R2*0.08))</f>
        <v>16.294659199999998</v>
      </c>
      <c r="T2">
        <f>((Q2*0.62)+(R2*0.38))</f>
        <v>16.607106199999997</v>
      </c>
      <c r="U2">
        <f>((Q2*0.34)+(R2*0.66))</f>
        <v>16.898723399999998</v>
      </c>
    </row>
    <row r="3" spans="1:21" x14ac:dyDescent="0.2">
      <c r="A3" t="s">
        <v>1</v>
      </c>
      <c r="B3">
        <v>1574</v>
      </c>
      <c r="C3">
        <f>((J3*12.01)+(K3*1.01)+(L3*2.02)+(M3*16)+(N3*14.01)+(O3*30.97)+(P3*32.06))</f>
        <v>685.56000000000006</v>
      </c>
      <c r="D3">
        <v>0</v>
      </c>
      <c r="E3">
        <f>((Q3/10000)/B3)</f>
        <v>-5.3935196950444721E-7</v>
      </c>
      <c r="F3">
        <f>((R3/10000)/B3)</f>
        <v>-5.3935196950444721E-7</v>
      </c>
      <c r="G3">
        <f>((S3/10000)/B3)</f>
        <v>-5.3935196950444721E-7</v>
      </c>
      <c r="H3">
        <f>((T3/10000)/B3)</f>
        <v>-5.3935196950444721E-7</v>
      </c>
      <c r="I3">
        <f>((U3/10000)/B3)</f>
        <v>-5.3935196950444721E-7</v>
      </c>
      <c r="J3">
        <v>48</v>
      </c>
      <c r="K3">
        <v>108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-8.4893999999999998</v>
      </c>
      <c r="R3">
        <f>(((J3*6.6484)+((K3-D3)*-3.7409)+((L3+D3)*6.674)+(M3*5.805)+(N3*9.36)+(O3*5.13)+(P3*2.8471))/10)</f>
        <v>-8.4893999999999998</v>
      </c>
      <c r="S3">
        <f>((Q3*0.92)+(R3*0.08))</f>
        <v>-8.4893999999999998</v>
      </c>
      <c r="T3">
        <f>((Q3*0.62)+(R3*0.38))</f>
        <v>-8.4893999999999998</v>
      </c>
      <c r="U3">
        <f>((Q3*0.34)+(R3*0.66))</f>
        <v>-8.4893999999999998</v>
      </c>
    </row>
    <row r="4" spans="1:21" x14ac:dyDescent="0.2">
      <c r="A4" t="s">
        <v>12</v>
      </c>
      <c r="B4">
        <f>SUM(B2:B3)</f>
        <v>2080</v>
      </c>
      <c r="C4">
        <f>SUM(C2:C3)</f>
        <v>1239.83</v>
      </c>
      <c r="D4">
        <f t="shared" ref="D4:U4" si="0">SUM(D2:D3)</f>
        <v>1</v>
      </c>
      <c r="E4">
        <f>((Q4/10000)/B4)</f>
        <v>3.7124711538461538E-7</v>
      </c>
      <c r="F4">
        <f>((R4/10000)/B4)</f>
        <v>4.2131874999999982E-7</v>
      </c>
      <c r="G4">
        <f>((S4/10000)/B4)</f>
        <v>3.7525284615384604E-7</v>
      </c>
      <c r="H4">
        <f>((T4/10000)/B4)</f>
        <v>3.902743365384614E-7</v>
      </c>
      <c r="I4">
        <f>((U4/10000)/B4)</f>
        <v>4.0429439423076913E-7</v>
      </c>
      <c r="J4">
        <f t="shared" si="0"/>
        <v>65</v>
      </c>
      <c r="K4">
        <f t="shared" si="0"/>
        <v>124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7.72194</v>
      </c>
      <c r="R4">
        <f t="shared" si="0"/>
        <v>8.7634299999999961</v>
      </c>
      <c r="S4">
        <f t="shared" si="0"/>
        <v>7.8052591999999983</v>
      </c>
      <c r="T4">
        <f t="shared" si="0"/>
        <v>8.1177061999999971</v>
      </c>
      <c r="U4">
        <f t="shared" si="0"/>
        <v>8.4093233999999981</v>
      </c>
    </row>
    <row r="19" spans="1:1" x14ac:dyDescent="0.2">
      <c r="A19" t="s">
        <v>29</v>
      </c>
    </row>
    <row r="21" spans="1:1" x14ac:dyDescent="0.2">
      <c r="A21" t="s">
        <v>46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2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4" customWidth="1"/>
    <col min="3" max="3" width="19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506</v>
      </c>
      <c r="C2">
        <f>((J2*12.01)+(K2*1.01)+(L2*2.02)+(M2*16)+(N2*14.01)+(O2*30.97)+(P2*32.06))</f>
        <v>506.22999999999996</v>
      </c>
      <c r="D2">
        <v>1</v>
      </c>
      <c r="E2">
        <f>((Q2/10000)/B2)</f>
        <v>2.6782569169960475E-6</v>
      </c>
      <c r="F2">
        <f>((R2/10000)/B2)</f>
        <v>2.8840849802371542E-6</v>
      </c>
      <c r="G2">
        <f>((S2/10000)/B2)</f>
        <v>2.694723162055336E-6</v>
      </c>
      <c r="H2">
        <f>((T2/10000)/B2)</f>
        <v>2.7564715810276678E-6</v>
      </c>
      <c r="I2">
        <f>((U2/10000)/B2)</f>
        <v>2.8141034387351779E-6</v>
      </c>
      <c r="J2">
        <v>13</v>
      </c>
      <c r="K2">
        <v>16</v>
      </c>
      <c r="L2">
        <v>0</v>
      </c>
      <c r="M2">
        <v>17</v>
      </c>
      <c r="N2">
        <v>0</v>
      </c>
      <c r="O2">
        <v>2</v>
      </c>
      <c r="P2">
        <v>0</v>
      </c>
      <c r="Q2">
        <f>(((J2*6.6484)+(K2*-3.7409)+(L2*6.674)+(M2*5.805)+(N2*9.36)+(O2*5.13)+(P2*2.8471))/10)</f>
        <v>13.55198</v>
      </c>
      <c r="R2">
        <f>(((J2*6.6484)+((K2-D2)*-3.7409)+((L2+D2)*6.674)+(M2*5.805)+(N2*9.36)+(O2*5.13)+(P2*2.8471))/10)</f>
        <v>14.59347</v>
      </c>
      <c r="S2">
        <f>((Q2*0.92)+(R2*0.08))</f>
        <v>13.6352992</v>
      </c>
      <c r="T2">
        <f>((Q2*0.62)+(R2*0.38))</f>
        <v>13.947746200000001</v>
      </c>
      <c r="U2">
        <f>((Q2*0.34)+(R2*0.66))</f>
        <v>14.2393634</v>
      </c>
    </row>
    <row r="3" spans="1:21" x14ac:dyDescent="0.2">
      <c r="A3" t="s">
        <v>1</v>
      </c>
      <c r="B3">
        <v>1968</v>
      </c>
      <c r="C3">
        <f>((J3*12.01)+(K3*1.01)+(L3*2.02)+(M3*16)+(N3*14.01)+(O3*30.97)+(P3*32.06))</f>
        <v>950</v>
      </c>
      <c r="D3">
        <v>0</v>
      </c>
      <c r="E3">
        <f>((Q3/10000)/B3)</f>
        <v>-2.1192886178861795E-7</v>
      </c>
      <c r="F3">
        <f>((R3/10000)/B3)</f>
        <v>-2.1192886178861795E-7</v>
      </c>
      <c r="G3">
        <f>((S3/10000)/B3)</f>
        <v>-2.1192886178861795E-7</v>
      </c>
      <c r="H3">
        <f>((T3/10000)/B3)</f>
        <v>-2.1192886178861795E-7</v>
      </c>
      <c r="I3">
        <f>((U3/10000)/B3)</f>
        <v>-2.1192886178861795E-7</v>
      </c>
      <c r="J3">
        <v>68</v>
      </c>
      <c r="K3">
        <v>132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-4.1707600000000014</v>
      </c>
      <c r="R3">
        <f>(((J3*6.6484)+((K3-D3)*-3.7409)+((L3+D3)*6.674)+(M3*5.805)+(N3*9.36)+(O3*5.13)+(P3*2.8471))/10)</f>
        <v>-4.1707600000000014</v>
      </c>
      <c r="S3">
        <f>((Q3*0.92)+(R3*0.08))</f>
        <v>-4.1707600000000014</v>
      </c>
      <c r="T3">
        <f>((Q3*0.62)+(R3*0.38))</f>
        <v>-4.1707600000000014</v>
      </c>
      <c r="U3">
        <f>((Q3*0.34)+(R3*0.66))</f>
        <v>-4.1707600000000014</v>
      </c>
    </row>
    <row r="4" spans="1:21" x14ac:dyDescent="0.2">
      <c r="A4" t="s">
        <v>12</v>
      </c>
      <c r="B4">
        <f>SUM(B2:B3)</f>
        <v>2474</v>
      </c>
      <c r="C4">
        <f>SUM(C2:C3)</f>
        <v>1456.23</v>
      </c>
      <c r="D4">
        <f t="shared" ref="D4:U4" si="0">SUM(D2:D3)</f>
        <v>1</v>
      </c>
      <c r="E4">
        <f>((Q4/10000)/B4)</f>
        <v>3.7919240097008886E-7</v>
      </c>
      <c r="F4">
        <f>((R4/10000)/B4)</f>
        <v>4.2128981406628932E-7</v>
      </c>
      <c r="G4">
        <f>((S4/10000)/B4)</f>
        <v>3.8256019401778491E-7</v>
      </c>
      <c r="H4">
        <f>((T4/10000)/B4)</f>
        <v>3.9518941794664512E-7</v>
      </c>
      <c r="I4">
        <f>((U4/10000)/B4)</f>
        <v>4.0697669361358122E-7</v>
      </c>
      <c r="J4">
        <f t="shared" si="0"/>
        <v>81</v>
      </c>
      <c r="K4">
        <f t="shared" si="0"/>
        <v>148</v>
      </c>
      <c r="L4">
        <f t="shared" si="0"/>
        <v>0</v>
      </c>
      <c r="M4">
        <f t="shared" si="0"/>
        <v>17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9.381219999999999</v>
      </c>
      <c r="R4">
        <f t="shared" si="0"/>
        <v>10.422709999999999</v>
      </c>
      <c r="S4">
        <f t="shared" si="0"/>
        <v>9.464539199999999</v>
      </c>
      <c r="T4">
        <f t="shared" si="0"/>
        <v>9.7769861999999996</v>
      </c>
      <c r="U4">
        <f t="shared" si="0"/>
        <v>10.068603399999999</v>
      </c>
    </row>
    <row r="7" spans="1:21" x14ac:dyDescent="0.2">
      <c r="E7" s="3"/>
    </row>
    <row r="19" spans="1:1" x14ac:dyDescent="0.2">
      <c r="A19" t="s">
        <v>29</v>
      </c>
    </row>
    <row r="21" spans="1:1" x14ac:dyDescent="0.2">
      <c r="A21" t="s">
        <v>50</v>
      </c>
    </row>
    <row r="22" spans="1:1" x14ac:dyDescent="0.2">
      <c r="A22" t="s">
        <v>51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2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customWidth="1"/>
    <col min="5" max="5" width="12" bestFit="1" customWidth="1"/>
    <col min="6" max="6" width="11" bestFit="1" customWidth="1"/>
  </cols>
  <sheetData>
    <row r="1" spans="1:21" x14ac:dyDescent="0.2">
      <c r="B1" t="s">
        <v>2</v>
      </c>
      <c r="C1" t="s">
        <v>3</v>
      </c>
      <c r="D1" t="s">
        <v>54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55</v>
      </c>
      <c r="B2">
        <v>257</v>
      </c>
      <c r="C2">
        <f>((J2*12.01)+(K2*1.01)+(L2*2.02)+(M2*16)+(N2*14.01)+(O2*30.97)+(P2*32.06))</f>
        <v>298.15999999999997</v>
      </c>
      <c r="D2">
        <v>1</v>
      </c>
      <c r="E2">
        <f>((Q2/10000)/B2)</f>
        <v>2.9267431906614786E-6</v>
      </c>
      <c r="F2">
        <f>((R2/10000)/B2)</f>
        <v>3.3319922178988316E-6</v>
      </c>
      <c r="G2">
        <f>((S2/10000)/B2)</f>
        <v>2.9591631128404667E-6</v>
      </c>
      <c r="H2">
        <f>((T2/10000)/B2)</f>
        <v>3.0807378210116724E-6</v>
      </c>
      <c r="I2">
        <f>((U2/10000)/B2)</f>
        <v>3.1942075486381323E-6</v>
      </c>
      <c r="J2">
        <v>8</v>
      </c>
      <c r="K2">
        <v>11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7.5217299999999998</v>
      </c>
      <c r="R2">
        <f>(((J2*6.6484)+((K2-D2)*-3.7409)+((L2+D2)*6.674)+(M2*5.805)+(N2*9.36)+(O2*5.13)+(P2*2.8471))/10)</f>
        <v>8.5632199999999976</v>
      </c>
      <c r="S2">
        <f>((Q2*0.92)+(R2*0.08))</f>
        <v>7.6050491999999998</v>
      </c>
      <c r="T2">
        <f>((Q2*0.62)+(R2*0.38))</f>
        <v>7.9174961999999987</v>
      </c>
      <c r="U2">
        <f>((Q2*0.34)+(R2*0.66))</f>
        <v>8.2091133999999997</v>
      </c>
    </row>
    <row r="3" spans="1:21" x14ac:dyDescent="0.2">
      <c r="A3" t="s">
        <v>56</v>
      </c>
      <c r="B3">
        <v>156</v>
      </c>
      <c r="C3">
        <f>((J3*12.01)+(K3*1.01)+(L3*2.02)+(M3*16)+(N3*14.01)+(O3*30.97)+(P3*32.06))</f>
        <v>131.23000000000002</v>
      </c>
      <c r="D3">
        <v>6</v>
      </c>
      <c r="E3">
        <f>((Q3/10000)/B3)</f>
        <v>5.3217307692307662E-7</v>
      </c>
      <c r="F3">
        <f>((R3/10000)/B3)</f>
        <v>4.5379038461538466E-6</v>
      </c>
      <c r="G3">
        <f>((S3/10000)/B3)</f>
        <v>8.5263153846153835E-7</v>
      </c>
      <c r="H3">
        <f>((T3/10000)/B3)</f>
        <v>2.0543507692307693E-6</v>
      </c>
      <c r="I3">
        <f>((U3/10000)/B3)</f>
        <v>3.1759553846153844E-6</v>
      </c>
      <c r="J3">
        <v>6</v>
      </c>
      <c r="K3">
        <v>15</v>
      </c>
      <c r="L3">
        <v>0</v>
      </c>
      <c r="M3">
        <v>1</v>
      </c>
      <c r="N3">
        <v>2</v>
      </c>
      <c r="O3">
        <v>0</v>
      </c>
      <c r="P3">
        <v>0</v>
      </c>
      <c r="Q3">
        <f>(((J3*6.6484)+(K3*-3.7409)+(L3*6.674)+(M3*5.805)+(N3*9.36)+(O3*5.13)+(P3*2.8471))/10)</f>
        <v>0.83018999999999965</v>
      </c>
      <c r="R3">
        <f>(((J3*6.6484)+((K3-D3)*-3.7409)+((L3+D3)*6.674)+(M3*5.805)+(N3*9.36)+(O3*5.13)+(P3*2.8471))/10)</f>
        <v>7.079130000000001</v>
      </c>
      <c r="S3">
        <f>((Q3*0.92)+(R3*0.08))</f>
        <v>1.3301051999999998</v>
      </c>
      <c r="T3">
        <f>((Q3*0.62)+(R3*0.38))</f>
        <v>3.2047872000000002</v>
      </c>
      <c r="U3">
        <f>((Q3*0.34)+(R3*0.66))</f>
        <v>4.9544904000000001</v>
      </c>
    </row>
    <row r="4" spans="1:21" x14ac:dyDescent="0.2">
      <c r="A4" t="s">
        <v>57</v>
      </c>
      <c r="B4">
        <f>SUM(B2:B3)</f>
        <v>413</v>
      </c>
      <c r="C4">
        <f t="shared" ref="C4:U4" si="0">SUM(C2:C3)</f>
        <v>429.39</v>
      </c>
      <c r="D4">
        <f t="shared" si="0"/>
        <v>7</v>
      </c>
      <c r="E4">
        <f>SUM(E2:E3)</f>
        <v>3.4589162675845551E-6</v>
      </c>
      <c r="F4">
        <f>SUM(F2:F3)</f>
        <v>7.8698960640526786E-6</v>
      </c>
      <c r="G4">
        <f t="shared" si="0"/>
        <v>3.8117946513020052E-6</v>
      </c>
      <c r="H4">
        <f t="shared" si="0"/>
        <v>5.1350885902424417E-6</v>
      </c>
      <c r="I4">
        <f t="shared" si="0"/>
        <v>6.3701629332535167E-6</v>
      </c>
      <c r="J4">
        <f t="shared" si="0"/>
        <v>14</v>
      </c>
      <c r="K4">
        <f t="shared" si="0"/>
        <v>26</v>
      </c>
      <c r="L4">
        <f t="shared" si="0"/>
        <v>0</v>
      </c>
      <c r="M4">
        <f t="shared" si="0"/>
        <v>11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8.3519199999999998</v>
      </c>
      <c r="R4">
        <f t="shared" si="0"/>
        <v>15.642349999999999</v>
      </c>
      <c r="S4">
        <f t="shared" si="0"/>
        <v>8.9351544000000001</v>
      </c>
      <c r="T4">
        <f t="shared" si="0"/>
        <v>11.122283399999999</v>
      </c>
      <c r="U4">
        <f t="shared" si="0"/>
        <v>13.163603800000001</v>
      </c>
    </row>
    <row r="5" spans="1:21" x14ac:dyDescent="0.2">
      <c r="A5" t="s">
        <v>1</v>
      </c>
      <c r="B5">
        <v>984</v>
      </c>
      <c r="C5">
        <f>((J5*12.01)+(K5*1.01)+(L5*2.02)+(M5*16)+(N5*14.01)+(O5*30.97)+(P5*32.06))</f>
        <v>475</v>
      </c>
      <c r="D5">
        <v>0</v>
      </c>
      <c r="E5">
        <f>((Q5/10000)/B5)</f>
        <v>-2.1192886178861795E-7</v>
      </c>
      <c r="F5">
        <f>((R5/10000)/B5)</f>
        <v>-2.1192886178861795E-7</v>
      </c>
      <c r="G5">
        <f>((S5/10000)/B5)</f>
        <v>-2.1192886178861795E-7</v>
      </c>
      <c r="H5">
        <f>((T5/10000)/B5)</f>
        <v>-2.1192886178861795E-7</v>
      </c>
      <c r="I5">
        <f>((U5/10000)/B5)</f>
        <v>-2.1192886178861795E-7</v>
      </c>
      <c r="J5">
        <v>34</v>
      </c>
      <c r="K5">
        <v>66</v>
      </c>
      <c r="L5">
        <v>0</v>
      </c>
      <c r="M5">
        <v>0</v>
      </c>
      <c r="N5">
        <v>0</v>
      </c>
      <c r="O5">
        <v>0</v>
      </c>
      <c r="P5">
        <v>0</v>
      </c>
      <c r="Q5">
        <f>(((J5*6.6484)+(K5*-3.7409)+(L5*6.674)+(M5*5.805)+(N5*9.36)+(O5*5.13)+(P5*2.8471))/10)</f>
        <v>-2.0853800000000007</v>
      </c>
      <c r="R5">
        <f>(((J5*6.6484)+((K5-D5)*-3.7409)+((L5+D5)*6.674)+(M5*5.805)+(N5*9.36)+(O5*5.13)+(P5*2.8471))/10)</f>
        <v>-2.0853800000000007</v>
      </c>
      <c r="S5">
        <f>((Q5*0.92)+(R5*0.08))</f>
        <v>-2.0853800000000007</v>
      </c>
      <c r="T5">
        <f>((Q5*0.62)+(R5*0.38))</f>
        <v>-2.0853800000000007</v>
      </c>
      <c r="U5">
        <f>((Q5*0.34)+(R5*0.66))</f>
        <v>-2.0853800000000007</v>
      </c>
    </row>
    <row r="6" spans="1:21" x14ac:dyDescent="0.2">
      <c r="A6" t="s">
        <v>12</v>
      </c>
      <c r="B6">
        <f>SUM(B4:B5)</f>
        <v>1397</v>
      </c>
      <c r="C6">
        <f>SUM(C4:C5)</f>
        <v>904.39</v>
      </c>
      <c r="D6">
        <f t="shared" ref="D6:U6" si="1">SUM(D4:D5)</f>
        <v>7</v>
      </c>
      <c r="E6">
        <f t="shared" si="1"/>
        <v>3.2469874057959373E-6</v>
      </c>
      <c r="F6">
        <f t="shared" si="1"/>
        <v>7.6579672022640613E-6</v>
      </c>
      <c r="G6">
        <f t="shared" si="1"/>
        <v>3.5998657895133874E-6</v>
      </c>
      <c r="H6">
        <f t="shared" si="1"/>
        <v>4.9231597284538235E-6</v>
      </c>
      <c r="I6">
        <f t="shared" si="1"/>
        <v>6.1582340714648985E-6</v>
      </c>
      <c r="J6">
        <f t="shared" si="1"/>
        <v>48</v>
      </c>
      <c r="K6">
        <f t="shared" si="1"/>
        <v>92</v>
      </c>
      <c r="L6">
        <f t="shared" si="1"/>
        <v>0</v>
      </c>
      <c r="M6">
        <f t="shared" si="1"/>
        <v>11</v>
      </c>
      <c r="N6">
        <f t="shared" si="1"/>
        <v>2</v>
      </c>
      <c r="O6">
        <f t="shared" si="1"/>
        <v>1</v>
      </c>
      <c r="P6">
        <f t="shared" si="1"/>
        <v>0</v>
      </c>
      <c r="Q6">
        <f t="shared" si="1"/>
        <v>6.2665399999999991</v>
      </c>
      <c r="R6">
        <f t="shared" si="1"/>
        <v>13.556969999999998</v>
      </c>
      <c r="S6">
        <f t="shared" si="1"/>
        <v>6.8497743999999994</v>
      </c>
      <c r="T6">
        <f t="shared" si="1"/>
        <v>9.0369033999999981</v>
      </c>
      <c r="U6">
        <f t="shared" si="1"/>
        <v>11.0782238</v>
      </c>
    </row>
    <row r="8" spans="1:21" x14ac:dyDescent="0.2">
      <c r="E8" s="3"/>
    </row>
    <row r="19" spans="1:1" x14ac:dyDescent="0.2">
      <c r="A19" t="s">
        <v>29</v>
      </c>
    </row>
    <row r="21" spans="1:1" x14ac:dyDescent="0.2">
      <c r="A21" t="s">
        <v>52</v>
      </c>
    </row>
    <row r="22" spans="1:1" x14ac:dyDescent="0.2">
      <c r="A22" t="s">
        <v>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  <col min="5" max="5" width="12" bestFit="1" customWidth="1"/>
    <col min="6" max="6" width="12.3320312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1</v>
      </c>
      <c r="B2">
        <v>198.07</v>
      </c>
      <c r="C2">
        <f>((J2*12.01)+(K2*1.01)+(L2*2.02)+(M2*16)+(N2*14.01)+(O2*30.97)+(P2*32.06))</f>
        <v>194.57999999999998</v>
      </c>
      <c r="D2">
        <v>0</v>
      </c>
      <c r="E2">
        <f>((Q2/10000)/B2)</f>
        <v>1.0576316453778968E-5</v>
      </c>
      <c r="F2">
        <f>((R2/10000)/B2)</f>
        <v>1.0576316453778968E-5</v>
      </c>
      <c r="G2">
        <f>((S2/10000)/B2)</f>
        <v>1.0576316453778968E-5</v>
      </c>
      <c r="H2">
        <f>((T2/10000)/B2)</f>
        <v>1.0576316453778968E-5</v>
      </c>
      <c r="I2">
        <f>((U2/10000)/B2)</f>
        <v>1.0576316453778968E-5</v>
      </c>
      <c r="J2">
        <v>10</v>
      </c>
      <c r="K2">
        <v>0</v>
      </c>
      <c r="L2">
        <v>21</v>
      </c>
      <c r="M2">
        <v>0</v>
      </c>
      <c r="N2">
        <v>0</v>
      </c>
      <c r="O2">
        <v>0</v>
      </c>
      <c r="P2">
        <v>1</v>
      </c>
      <c r="Q2">
        <f>(((J2*6.6484)+(K2*-3.7409)+(L2*6.674)+(M2*5.805)+(N2*9.36)+(O2*5.13)+(P2*2.8471))/10)</f>
        <v>20.948509999999999</v>
      </c>
      <c r="R2">
        <f>(((J2*6.6484)+((K2-D2)*-3.7409)+((L2+D2)*6.674)+(M2*5.805)+(N2*9.36)+(O2*5.13)+(P2*2.8471))/10)</f>
        <v>20.948509999999999</v>
      </c>
      <c r="S2">
        <f>((Q2*0.92)+(R2*0.08))</f>
        <v>20.948509999999999</v>
      </c>
      <c r="T2">
        <f>((Q2*0.62)+(R2*0.38))</f>
        <v>20.948509999999999</v>
      </c>
      <c r="U2">
        <f>((Q2*0.34)+(R2*0.66))</f>
        <v>20.948509999999999</v>
      </c>
    </row>
    <row r="3" spans="1:21" x14ac:dyDescent="0.2">
      <c r="A3" t="s">
        <v>12</v>
      </c>
      <c r="B3">
        <f>SUM(B2:B2)</f>
        <v>198.07</v>
      </c>
      <c r="C3">
        <f>SUM(C2:C2)</f>
        <v>194.57999999999998</v>
      </c>
      <c r="D3">
        <f>SUM(D2:D2)</f>
        <v>0</v>
      </c>
      <c r="E3">
        <f>((Q3/10000)/B3)</f>
        <v>1.0576316453778968E-5</v>
      </c>
      <c r="F3">
        <f>((R3/10000)/B3)</f>
        <v>1.0576316453778968E-5</v>
      </c>
      <c r="G3">
        <f>((S3/10000)/B3)</f>
        <v>1.0576316453778968E-5</v>
      </c>
      <c r="H3">
        <f>((T3/10000)/B3)</f>
        <v>1.0576316453778968E-5</v>
      </c>
      <c r="I3">
        <f>((U3/10000)/B3)</f>
        <v>1.0576316453778968E-5</v>
      </c>
      <c r="J3">
        <f t="shared" ref="J3:U3" si="0">SUM(J2:J2)</f>
        <v>10</v>
      </c>
      <c r="K3">
        <f t="shared" si="0"/>
        <v>0</v>
      </c>
      <c r="L3">
        <f t="shared" si="0"/>
        <v>21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1</v>
      </c>
      <c r="Q3">
        <f t="shared" si="0"/>
        <v>20.948509999999999</v>
      </c>
      <c r="R3">
        <f t="shared" si="0"/>
        <v>20.948509999999999</v>
      </c>
      <c r="S3">
        <f t="shared" si="0"/>
        <v>20.948509999999999</v>
      </c>
      <c r="T3">
        <f t="shared" si="0"/>
        <v>20.948509999999999</v>
      </c>
      <c r="U3">
        <f t="shared" si="0"/>
        <v>20.948509999999999</v>
      </c>
    </row>
    <row r="11" spans="1:21" x14ac:dyDescent="0.2">
      <c r="A11" t="s">
        <v>49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4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813.71</v>
      </c>
      <c r="D2">
        <v>8</v>
      </c>
      <c r="E2">
        <f>((Q2/10000)/B2)</f>
        <v>2.3304591346153844E-6</v>
      </c>
      <c r="F2">
        <f>((R2/10000)/B2)</f>
        <v>3.3318918269230766E-6</v>
      </c>
      <c r="G2">
        <f>((S2/10000)/B2)</f>
        <v>2.4105737499999997E-6</v>
      </c>
      <c r="H2">
        <f>((T2/10000)/B2)</f>
        <v>2.7110035576923076E-6</v>
      </c>
      <c r="I2">
        <f>((U2/10000)/B2)</f>
        <v>2.9914047115384615E-6</v>
      </c>
      <c r="J2">
        <v>30</v>
      </c>
      <c r="K2">
        <v>42</v>
      </c>
      <c r="L2">
        <v>0</v>
      </c>
      <c r="M2">
        <v>22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19.389419999999998</v>
      </c>
      <c r="R2">
        <f>(((J2*6.6484)+((K2-D2)*-3.7409)+((L2+D2)*6.674)+(M2*5.805)+(N2*9.36)+(O2*5.13)+(P2*2.8471))/10)</f>
        <v>27.721339999999998</v>
      </c>
      <c r="S2">
        <f>((Q2*0.92)+(R2*0.08))</f>
        <v>20.055973599999998</v>
      </c>
      <c r="T2">
        <f>((Q2*0.62)+(R2*0.38))</f>
        <v>22.555549599999999</v>
      </c>
      <c r="U2">
        <f>((Q2*0.34)+(R2*0.66))</f>
        <v>24.888487199999997</v>
      </c>
    </row>
    <row r="3" spans="1:21" x14ac:dyDescent="0.2">
      <c r="A3" t="s">
        <v>1</v>
      </c>
      <c r="B3">
        <v>2346</v>
      </c>
      <c r="C3">
        <f>((J3*12.01)+(K3*1.01)+(L3*2.02)+(M3*16)+(N3*14.01)+(O3*30.97)+(P3*32.06))</f>
        <v>932.04</v>
      </c>
      <c r="D3">
        <v>0</v>
      </c>
      <c r="E3">
        <f>((Q3/10000)/B3)</f>
        <v>-3.3013554987212266E-7</v>
      </c>
      <c r="F3">
        <f>((R3/10000)/B3)</f>
        <v>-3.3013554987212266E-7</v>
      </c>
      <c r="G3">
        <f>((S3/10000)/B3)</f>
        <v>-3.3013554987212272E-7</v>
      </c>
      <c r="H3">
        <f>((T3/10000)/B3)</f>
        <v>-3.3013554987212266E-7</v>
      </c>
      <c r="I3">
        <f>((U3/10000)/B3)</f>
        <v>-3.3013554987212272E-7</v>
      </c>
      <c r="J3">
        <v>66</v>
      </c>
      <c r="K3">
        <v>138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-7.7449799999999982</v>
      </c>
      <c r="R3">
        <f>(((J3*6.6484)+((K3-D3)*-3.7409)+((L3+D3)*6.674)+(M3*5.805)+(N3*9.36)+(O3*5.13)+(P3*2.8471))/10)</f>
        <v>-7.7449799999999982</v>
      </c>
      <c r="S3">
        <f>((Q3*0.92)+(R3*0.08))</f>
        <v>-7.7449799999999991</v>
      </c>
      <c r="T3">
        <f>((Q3*0.62)+(R3*0.38))</f>
        <v>-7.7449799999999982</v>
      </c>
      <c r="U3">
        <f>((Q3*0.34)+(R3*0.66))</f>
        <v>-7.7449799999999991</v>
      </c>
    </row>
    <row r="4" spans="1:21" x14ac:dyDescent="0.2">
      <c r="A4" t="s">
        <v>12</v>
      </c>
      <c r="B4">
        <f>SUM(B2:B3)</f>
        <v>3178</v>
      </c>
      <c r="C4">
        <f>SUM(C2:C3)</f>
        <v>1745.75</v>
      </c>
      <c r="D4">
        <f t="shared" ref="D4:U4" si="0">SUM(D2:D3)</f>
        <v>8</v>
      </c>
      <c r="E4">
        <f>((Q4/10000)/B4)</f>
        <v>3.6640780365009438E-7</v>
      </c>
      <c r="F4">
        <f>((R4/10000)/B4)</f>
        <v>6.2858275645059794E-7</v>
      </c>
      <c r="G4">
        <f>((S4/10000)/B4)</f>
        <v>3.8738179987413465E-7</v>
      </c>
      <c r="H4">
        <f>((T4/10000)/B4)</f>
        <v>4.6603428571428576E-7</v>
      </c>
      <c r="I4">
        <f>((U4/10000)/B4)</f>
        <v>5.3944327249842661E-7</v>
      </c>
      <c r="J4">
        <f t="shared" si="0"/>
        <v>96</v>
      </c>
      <c r="K4">
        <f t="shared" si="0"/>
        <v>180</v>
      </c>
      <c r="L4">
        <f t="shared" si="0"/>
        <v>0</v>
      </c>
      <c r="M4">
        <f t="shared" si="0"/>
        <v>22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11.644439999999999</v>
      </c>
      <c r="R4">
        <f t="shared" si="0"/>
        <v>19.97636</v>
      </c>
      <c r="S4">
        <f t="shared" si="0"/>
        <v>12.3109936</v>
      </c>
      <c r="T4">
        <f t="shared" si="0"/>
        <v>14.810569600000001</v>
      </c>
      <c r="U4">
        <f t="shared" si="0"/>
        <v>17.143507199999998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4"/>
  <sheetViews>
    <sheetView workbookViewId="0">
      <selection activeCell="E14" sqref="E14"/>
    </sheetView>
  </sheetViews>
  <sheetFormatPr baseColWidth="10" defaultColWidth="8.83203125" defaultRowHeight="15" x14ac:dyDescent="0.2"/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832</v>
      </c>
      <c r="C2">
        <f>((J2*12.01)+(K2*1.01)+(L2*2.02)+(M2*16)+(N2*14.01)+(O2*30.97)+(P2*32.06))</f>
        <v>686.53</v>
      </c>
      <c r="D2">
        <v>8</v>
      </c>
      <c r="E2">
        <f>((Q2/10000)/B2)</f>
        <v>2.1261454326923075E-6</v>
      </c>
      <c r="F2">
        <f>((R2/10000)/B2)</f>
        <v>3.1275781249999997E-6</v>
      </c>
      <c r="G2">
        <f>((S2/10000)/B2)</f>
        <v>2.2062600480769227E-6</v>
      </c>
      <c r="H2">
        <f>((T2/10000)/B2)</f>
        <v>2.5066898557692298E-6</v>
      </c>
      <c r="I2">
        <f>((U2/10000)/B2)</f>
        <v>2.7870910096153845E-6</v>
      </c>
      <c r="J2">
        <v>23</v>
      </c>
      <c r="K2">
        <v>31</v>
      </c>
      <c r="L2">
        <v>0</v>
      </c>
      <c r="M2">
        <v>20</v>
      </c>
      <c r="N2">
        <v>2</v>
      </c>
      <c r="O2">
        <v>1</v>
      </c>
      <c r="P2">
        <v>0</v>
      </c>
      <c r="Q2">
        <f>(((J2*6.6484)+(K2*-3.7409)+(L2*6.674)+(M2*5.805)+(N2*9.36)+(O2*5.13)+(P2*2.8471))/10)</f>
        <v>17.689529999999998</v>
      </c>
      <c r="R2">
        <f>(((J2*6.6484)+((K2-D2)*-3.7409)+((L2+D2)*6.674)+(M2*5.805)+(N2*9.36)+(O2*5.13)+(P2*2.8471))/10)</f>
        <v>26.021449999999998</v>
      </c>
      <c r="S2">
        <f>((Q2*0.92)+(R2*0.08))</f>
        <v>18.356083599999998</v>
      </c>
      <c r="T2">
        <f>((Q2*0.62)+(R2*0.38))</f>
        <v>20.855659599999996</v>
      </c>
      <c r="U2">
        <f>((Q2*0.34)+(R2*0.66))</f>
        <v>23.1885972</v>
      </c>
    </row>
    <row r="3" spans="1:21" x14ac:dyDescent="0.2">
      <c r="A3" t="s">
        <v>1</v>
      </c>
      <c r="B3">
        <v>1955</v>
      </c>
      <c r="C3">
        <f>((J3*12.01)+(K3*1.01)+(L3*2.02)+(M3*16)+(N3*14.01)+(O3*30.97)+(P3*32.06))</f>
        <v>832.82</v>
      </c>
      <c r="D3">
        <v>0</v>
      </c>
      <c r="E3">
        <f>((Q3/10000)/B3)</f>
        <v>-3.4718721227621498E-7</v>
      </c>
      <c r="F3">
        <f>((R3/10000)/B3)</f>
        <v>-3.4718721227621498E-7</v>
      </c>
      <c r="G3">
        <f>((S3/10000)/B3)</f>
        <v>-3.4718721227621498E-7</v>
      </c>
      <c r="H3">
        <f>((T3/10000)/B3)</f>
        <v>-3.4718721227621498E-7</v>
      </c>
      <c r="I3">
        <f>((U3/10000)/B3)</f>
        <v>-3.4718721227621498E-7</v>
      </c>
      <c r="J3">
        <v>59</v>
      </c>
      <c r="K3">
        <v>123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-6.7875100000000028</v>
      </c>
      <c r="R3">
        <f>(((J3*6.6484)+((K3-D3)*-3.7409)+((L3+D3)*6.674)+(M3*5.805)+(N3*9.36)+(O3*5.13)+(P3*2.8471))/10)</f>
        <v>-6.7875100000000028</v>
      </c>
      <c r="S3">
        <f>((Q3*0.92)+(R3*0.08))</f>
        <v>-6.7875100000000037</v>
      </c>
      <c r="T3">
        <f>((Q3*0.62)+(R3*0.38))</f>
        <v>-6.7875100000000028</v>
      </c>
      <c r="U3">
        <f>((Q3*0.34)+(R3*0.66))</f>
        <v>-6.7875100000000028</v>
      </c>
    </row>
    <row r="4" spans="1:21" x14ac:dyDescent="0.2">
      <c r="A4" t="s">
        <v>12</v>
      </c>
      <c r="B4">
        <f>SUM(B2:B3)</f>
        <v>2787</v>
      </c>
      <c r="C4">
        <f>SUM(C2:C3)</f>
        <v>1519.35</v>
      </c>
      <c r="D4">
        <f t="shared" ref="D4:U4" si="0">SUM(D2:D3)</f>
        <v>8</v>
      </c>
      <c r="E4">
        <f>((Q4/10000)/B4)</f>
        <v>3.9117402224614265E-7</v>
      </c>
      <c r="F4">
        <f>((R4/10000)/B4)</f>
        <v>6.9013060638679572E-7</v>
      </c>
      <c r="G4">
        <f>((S4/10000)/B4)</f>
        <v>4.1509054897739478E-7</v>
      </c>
      <c r="H4">
        <f>((T4/10000)/B4)</f>
        <v>5.0477752421959077E-7</v>
      </c>
      <c r="I4">
        <f>((U4/10000)/B4)</f>
        <v>5.8848536777897377E-7</v>
      </c>
      <c r="J4">
        <f t="shared" si="0"/>
        <v>82</v>
      </c>
      <c r="K4">
        <f t="shared" si="0"/>
        <v>154</v>
      </c>
      <c r="L4">
        <f t="shared" si="0"/>
        <v>0</v>
      </c>
      <c r="M4">
        <f t="shared" si="0"/>
        <v>20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10.902019999999995</v>
      </c>
      <c r="R4">
        <f t="shared" si="0"/>
        <v>19.233939999999997</v>
      </c>
      <c r="S4">
        <f t="shared" si="0"/>
        <v>11.568573599999993</v>
      </c>
      <c r="T4">
        <f t="shared" si="0"/>
        <v>14.068149599999993</v>
      </c>
      <c r="U4">
        <f t="shared" si="0"/>
        <v>16.401087199999999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21" x14ac:dyDescent="0.2">
      <c r="A1" s="1" t="s">
        <v>58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867.59999999999991</v>
      </c>
      <c r="D3">
        <v>11</v>
      </c>
      <c r="E3">
        <f>((Q3/10000)/B3)</f>
        <v>2.6562920673076923E-6</v>
      </c>
      <c r="F3">
        <f>((R3/10000)/B3)</f>
        <v>4.0332620192307694E-6</v>
      </c>
      <c r="G3">
        <f>((S3/10000)/B3)</f>
        <v>2.7664496634615387E-6</v>
      </c>
      <c r="H3">
        <f>((T3/10000)/B3)</f>
        <v>3.1795406490384618E-6</v>
      </c>
      <c r="I3">
        <f>((U3/10000)/B3)</f>
        <v>3.5650922355769237E-6</v>
      </c>
      <c r="J3">
        <v>27</v>
      </c>
      <c r="K3">
        <v>37</v>
      </c>
      <c r="L3">
        <v>0</v>
      </c>
      <c r="M3">
        <v>26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22.100349999999999</v>
      </c>
      <c r="R3">
        <f>(((J3*6.6484)+((K3-D3)*-3.7409)+((L3+D3)*6.674)+(M3*5.805)+(N3*9.36)+(O3*5.13)+(P3*2.8471))/10)</f>
        <v>33.556740000000005</v>
      </c>
      <c r="S3">
        <f>((Q3*0.92)+(R3*0.08))</f>
        <v>23.016861200000001</v>
      </c>
      <c r="T3">
        <f>((Q3*0.62)+(R3*0.38))</f>
        <v>26.453778200000002</v>
      </c>
      <c r="U3">
        <f>((Q3*0.34)+(R3*0.66))</f>
        <v>29.661567400000006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1617.25</v>
      </c>
      <c r="D5">
        <f t="shared" ref="D5:U5" si="0">SUM(D3:D4)</f>
        <v>11</v>
      </c>
      <c r="E5">
        <f>((Q5/10000)/B5)</f>
        <v>4.858020767778476E-7</v>
      </c>
      <c r="F5">
        <f>((R5/10000)/B5)</f>
        <v>8.4629263687854016E-7</v>
      </c>
      <c r="G5">
        <f>((S5/10000)/B5)</f>
        <v>5.1464132158590305E-7</v>
      </c>
      <c r="H5">
        <f>((T5/10000)/B5)</f>
        <v>6.2278848961611075E-7</v>
      </c>
      <c r="I5">
        <f>((U5/10000)/B5)</f>
        <v>7.2372584644430457E-7</v>
      </c>
      <c r="J5">
        <f t="shared" si="0"/>
        <v>80</v>
      </c>
      <c r="K5">
        <f t="shared" si="0"/>
        <v>149</v>
      </c>
      <c r="L5">
        <f t="shared" si="0"/>
        <v>0</v>
      </c>
      <c r="M5">
        <f t="shared" si="0"/>
        <v>26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15.438789999999996</v>
      </c>
      <c r="R5">
        <f t="shared" si="0"/>
        <v>26.895180000000003</v>
      </c>
      <c r="S5">
        <f t="shared" si="0"/>
        <v>16.3553012</v>
      </c>
      <c r="T5">
        <f t="shared" si="0"/>
        <v>19.792218200000001</v>
      </c>
      <c r="U5">
        <f t="shared" si="0"/>
        <v>23.000007400000001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31745" r:id="rId4">
          <objectPr defaultSize="0" autoPict="0" r:id="rId5">
            <anchor moveWithCells="1" sizeWithCells="1">
              <from>
                <xdr:col>8</xdr:col>
                <xdr:colOff>165100</xdr:colOff>
                <xdr:row>6</xdr:row>
                <xdr:rowOff>190500</xdr:rowOff>
              </from>
              <to>
                <xdr:col>14</xdr:col>
                <xdr:colOff>63500</xdr:colOff>
                <xdr:row>23</xdr:row>
                <xdr:rowOff>101600</xdr:rowOff>
              </to>
            </anchor>
          </objectPr>
        </oleObject>
      </mc:Choice>
      <mc:Fallback>
        <oleObject shapeId="31745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66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787.62</v>
      </c>
      <c r="D3">
        <v>10</v>
      </c>
      <c r="E3">
        <f>((Q3/10000)/B3)</f>
        <v>2.4302812500000002E-6</v>
      </c>
      <c r="F3">
        <f>((R3/10000)/B3)</f>
        <v>3.6820721153846148E-6</v>
      </c>
      <c r="G3">
        <f>((S3/10000)/B3)</f>
        <v>2.5304245192307695E-6</v>
      </c>
      <c r="H3">
        <f>((T3/10000)/B3)</f>
        <v>2.905961778846154E-6</v>
      </c>
      <c r="I3">
        <f>((U3/10000)/B3)</f>
        <v>3.2564632211538461E-6</v>
      </c>
      <c r="J3">
        <v>27</v>
      </c>
      <c r="K3">
        <v>36</v>
      </c>
      <c r="L3">
        <v>0</v>
      </c>
      <c r="M3">
        <v>23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20.219940000000001</v>
      </c>
      <c r="R3">
        <f>(((J3*6.6484)+((K3-D3)*-3.7409)+((L3+D3)*6.674)+(M3*5.805)+(N3*9.36)+(O3*5.13)+(P3*2.8471))/10)</f>
        <v>30.634839999999997</v>
      </c>
      <c r="S3">
        <f>((Q3*0.92)+(R3*0.08))</f>
        <v>21.053132000000002</v>
      </c>
      <c r="T3">
        <f>((Q3*0.62)+(R3*0.38))</f>
        <v>24.177602</v>
      </c>
      <c r="U3">
        <f>((Q3*0.34)+(R3*0.66))</f>
        <v>27.093774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3178</v>
      </c>
      <c r="C5">
        <f>SUM(C3:C4)</f>
        <v>1537.27</v>
      </c>
      <c r="D5">
        <f t="shared" ref="D5:U5" si="0">SUM(D3:D4)</f>
        <v>10</v>
      </c>
      <c r="E5">
        <f>((Q5/10000)/B5)</f>
        <v>4.2663247325361858E-7</v>
      </c>
      <c r="F5">
        <f>((R5/10000)/B5)</f>
        <v>7.5435116425424775E-7</v>
      </c>
      <c r="G5">
        <f>((S5/10000)/B5)</f>
        <v>4.528499685336689E-7</v>
      </c>
      <c r="H5">
        <f>((T5/10000)/B5)</f>
        <v>5.5116557583385774E-7</v>
      </c>
      <c r="I5">
        <f>((U5/10000)/B5)</f>
        <v>6.4292680931403373E-7</v>
      </c>
      <c r="J5">
        <f t="shared" si="0"/>
        <v>80</v>
      </c>
      <c r="K5">
        <f t="shared" si="0"/>
        <v>148</v>
      </c>
      <c r="L5">
        <f t="shared" si="0"/>
        <v>0</v>
      </c>
      <c r="M5">
        <f t="shared" si="0"/>
        <v>23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13.558379999999998</v>
      </c>
      <c r="R5">
        <f t="shared" si="0"/>
        <v>23.973279999999995</v>
      </c>
      <c r="S5">
        <f t="shared" si="0"/>
        <v>14.391571999999998</v>
      </c>
      <c r="T5">
        <f t="shared" si="0"/>
        <v>17.516041999999999</v>
      </c>
      <c r="U5">
        <f t="shared" si="0"/>
        <v>20.432213999999995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366.8</v>
      </c>
      <c r="D3">
        <v>0</v>
      </c>
      <c r="E3">
        <f>((Q3/10000)/B3)</f>
        <v>-3.7276470588235309E-7</v>
      </c>
      <c r="F3">
        <f>((R3/10000)/B3)</f>
        <v>-3.7276470588235309E-7</v>
      </c>
      <c r="G3">
        <f>((S3/10000)/B3)</f>
        <v>-3.7276470588235309E-7</v>
      </c>
      <c r="H3">
        <f>((T3/10000)/B3)</f>
        <v>-3.7276470588235309E-7</v>
      </c>
      <c r="I3">
        <f>((U3/10000)/B3)</f>
        <v>-3.7276470588235309E-7</v>
      </c>
      <c r="J3">
        <v>26</v>
      </c>
      <c r="K3">
        <v>54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-2.9150200000000011</v>
      </c>
      <c r="R3">
        <f>(((J3*6.6484)+((K3-D3)*-3.7409)+((L3+D3)*6.674)+(M3*5.805)+(N3*9.36)+(O3*5.13)+(P3*2.8471))/10)</f>
        <v>-2.9150200000000011</v>
      </c>
      <c r="S3">
        <f>((Q3*0.92)+(R3*0.08))</f>
        <v>-2.9150200000000011</v>
      </c>
      <c r="T3">
        <f>((Q3*0.62)+(R3*0.38))</f>
        <v>-2.9150200000000011</v>
      </c>
      <c r="U3">
        <f>((Q3*0.34)+(R3*0.66))</f>
        <v>-2.9150200000000011</v>
      </c>
    </row>
    <row r="4" spans="1:21" x14ac:dyDescent="0.2">
      <c r="A4" t="s">
        <v>12</v>
      </c>
      <c r="B4">
        <f>SUM(B2:B3)</f>
        <v>1039</v>
      </c>
      <c r="C4">
        <f>SUM(C2:C3)</f>
        <v>665.97</v>
      </c>
      <c r="D4">
        <f t="shared" ref="D4:U4" si="0">SUM(D2:D3)</f>
        <v>2</v>
      </c>
      <c r="E4">
        <f>((Q4/10000)/B4)</f>
        <v>4.0737439846005747E-7</v>
      </c>
      <c r="F4">
        <f>((R4/10000)/B4)</f>
        <v>6.0785370548604405E-7</v>
      </c>
      <c r="G4">
        <f>((S4/10000)/B4)</f>
        <v>4.2341274302213641E-7</v>
      </c>
      <c r="H4">
        <f>((T4/10000)/B4)</f>
        <v>4.8355653512993242E-7</v>
      </c>
      <c r="I4">
        <f>((U4/10000)/B4)</f>
        <v>5.3969074109720865E-7</v>
      </c>
      <c r="J4">
        <f t="shared" si="0"/>
        <v>34</v>
      </c>
      <c r="K4">
        <f t="shared" si="0"/>
        <v>66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4.2326199999999972</v>
      </c>
      <c r="R4">
        <f t="shared" si="0"/>
        <v>6.3155999999999972</v>
      </c>
      <c r="S4">
        <f t="shared" si="0"/>
        <v>4.3992583999999972</v>
      </c>
      <c r="T4">
        <f t="shared" si="0"/>
        <v>5.0241523999999975</v>
      </c>
      <c r="U4">
        <f t="shared" si="0"/>
        <v>5.6073867999999978</v>
      </c>
    </row>
    <row r="16" spans="1:21" x14ac:dyDescent="0.2">
      <c r="E16">
        <f>(3.59*0.25)+(1.88*0.75)</f>
        <v>2.3075000000000001</v>
      </c>
    </row>
    <row r="23" spans="1:1" x14ac:dyDescent="0.2">
      <c r="A23" t="s">
        <v>29</v>
      </c>
    </row>
    <row r="25" spans="1:1" x14ac:dyDescent="0.2">
      <c r="A25" t="s">
        <v>32</v>
      </c>
    </row>
    <row r="26" spans="1:1" x14ac:dyDescent="0.2">
      <c r="A26" t="s">
        <v>33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5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21" x14ac:dyDescent="0.2">
      <c r="A1" s="1" t="s">
        <v>59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760.51</v>
      </c>
      <c r="D3">
        <v>11</v>
      </c>
      <c r="E3">
        <f>((Q3/10000)/B3)</f>
        <v>2.172185096153846E-6</v>
      </c>
      <c r="F3">
        <f>((R3/10000)/B3)</f>
        <v>3.5491550480769235E-6</v>
      </c>
      <c r="G3">
        <f>((S3/10000)/B3)</f>
        <v>2.2823426923076924E-6</v>
      </c>
      <c r="H3">
        <f>((T3/10000)/B3)</f>
        <v>2.6954336778846151E-6</v>
      </c>
      <c r="I3">
        <f>((U3/10000)/B3)</f>
        <v>3.0809852644230779E-6</v>
      </c>
      <c r="J3">
        <v>21</v>
      </c>
      <c r="K3">
        <v>34</v>
      </c>
      <c r="L3">
        <v>0</v>
      </c>
      <c r="M3">
        <v>24</v>
      </c>
      <c r="N3">
        <v>2</v>
      </c>
      <c r="O3">
        <v>2</v>
      </c>
      <c r="P3">
        <v>0</v>
      </c>
      <c r="Q3">
        <f>(((J3*6.6484)+(K3*-3.7409)+(L3*6.674)+(M3*5.805)+(N3*9.36)+(O3*5.13)+(P3*2.8471))/10)</f>
        <v>18.072579999999999</v>
      </c>
      <c r="R3">
        <f>(((J3*6.6484)+((K3-D3)*-3.7409)+((L3+D3)*6.674)+(M3*5.805)+(N3*9.36)+(O3*5.13)+(P3*2.8471))/10)</f>
        <v>29.528970000000005</v>
      </c>
      <c r="S3">
        <f>((Q3*0.92)+(R3*0.08))</f>
        <v>18.989091200000001</v>
      </c>
      <c r="T3">
        <f>((Q3*0.62)+(R3*0.38))</f>
        <v>22.426008199999998</v>
      </c>
      <c r="U3">
        <f>((Q3*0.34)+(R3*0.66))</f>
        <v>25.633797400000006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1439</v>
      </c>
      <c r="D5">
        <f t="shared" ref="D5:U5" si="0">SUM(D3:D4)</f>
        <v>11</v>
      </c>
      <c r="E5">
        <f>((Q5/10000)/B5)</f>
        <v>4.378116254036599E-7</v>
      </c>
      <c r="F5">
        <f>((R5/10000)/B5)</f>
        <v>8.4887692859705805E-7</v>
      </c>
      <c r="G5">
        <f>((S5/10000)/B5)</f>
        <v>4.7069684965913172E-7</v>
      </c>
      <c r="H5">
        <f>((T5/10000)/B5)</f>
        <v>5.9401644061715104E-7</v>
      </c>
      <c r="I5">
        <f>((U5/10000)/B5)</f>
        <v>7.0911472551130272E-7</v>
      </c>
      <c r="J5">
        <f t="shared" si="0"/>
        <v>69</v>
      </c>
      <c r="K5">
        <f t="shared" si="0"/>
        <v>135</v>
      </c>
      <c r="L5">
        <f t="shared" si="0"/>
        <v>0</v>
      </c>
      <c r="M5">
        <f t="shared" si="0"/>
        <v>24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12.20181</v>
      </c>
      <c r="R5">
        <f t="shared" si="0"/>
        <v>23.658200000000008</v>
      </c>
      <c r="S5">
        <f t="shared" si="0"/>
        <v>13.1183212</v>
      </c>
      <c r="T5">
        <f t="shared" si="0"/>
        <v>16.555238199999998</v>
      </c>
      <c r="U5">
        <f t="shared" si="0"/>
        <v>19.763027400000006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2769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88900</xdr:rowOff>
              </from>
              <to>
                <xdr:col>14</xdr:col>
                <xdr:colOff>127000</xdr:colOff>
                <xdr:row>22</xdr:row>
                <xdr:rowOff>177800</xdr:rowOff>
              </to>
            </anchor>
          </objectPr>
        </oleObject>
      </mc:Choice>
      <mc:Fallback>
        <oleObject shapeId="32769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5"/>
  <sheetViews>
    <sheetView workbookViewId="0">
      <selection activeCell="G15" sqref="G15"/>
    </sheetView>
  </sheetViews>
  <sheetFormatPr baseColWidth="10" defaultColWidth="8.83203125" defaultRowHeight="15" x14ac:dyDescent="0.2"/>
  <sheetData>
    <row r="1" spans="1:21" x14ac:dyDescent="0.2">
      <c r="A1" s="1" t="s">
        <v>67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832</v>
      </c>
      <c r="C3">
        <f>((J3*12.01)+(K3*1.01)+(L3*2.02)+(M3*16)+(N3*14.01)+(O3*30.97)+(P3*32.06))</f>
        <v>679.52</v>
      </c>
      <c r="D3">
        <v>10</v>
      </c>
      <c r="E3">
        <f>((Q3/10000)/B3)</f>
        <v>1.9911370192307691E-6</v>
      </c>
      <c r="F3">
        <f>((R3/10000)/B3)</f>
        <v>3.2429278846153845E-6</v>
      </c>
      <c r="G3">
        <f>((S3/10000)/B3)</f>
        <v>2.0912802884615384E-6</v>
      </c>
      <c r="H3">
        <f>((T3/10000)/B3)</f>
        <v>2.4668175480769228E-6</v>
      </c>
      <c r="I3">
        <f>((U3/10000)/B3)</f>
        <v>2.8173189903846158E-6</v>
      </c>
      <c r="J3">
        <v>21</v>
      </c>
      <c r="K3">
        <v>32</v>
      </c>
      <c r="L3">
        <v>0</v>
      </c>
      <c r="M3">
        <v>21</v>
      </c>
      <c r="N3">
        <v>2</v>
      </c>
      <c r="O3">
        <v>1</v>
      </c>
      <c r="P3">
        <v>0</v>
      </c>
      <c r="Q3">
        <f>(((J3*6.6484)+(K3*-3.7409)+(L3*6.674)+(M3*5.805)+(N3*9.36)+(O3*5.13)+(P3*2.8471))/10)</f>
        <v>16.56626</v>
      </c>
      <c r="R3">
        <f>(((J3*6.6484)+((K3-D3)*-3.7409)+((L3+D3)*6.674)+(M3*5.805)+(N3*9.36)+(O3*5.13)+(P3*2.8471))/10)</f>
        <v>26.981159999999999</v>
      </c>
      <c r="S3">
        <f>((Q3*0.92)+(R3*0.08))</f>
        <v>17.399452</v>
      </c>
      <c r="T3">
        <f>((Q3*0.62)+(R3*0.38))</f>
        <v>20.523921999999999</v>
      </c>
      <c r="U3">
        <f>((Q3*0.34)+(R3*0.66))</f>
        <v>23.440094000000002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678.49</v>
      </c>
      <c r="D4">
        <v>0</v>
      </c>
      <c r="E4">
        <f>((Q4/10000)/B4)</f>
        <v>-3.0029514066496158E-7</v>
      </c>
      <c r="F4">
        <f>((R4/10000)/B4)</f>
        <v>-3.0029514066496158E-7</v>
      </c>
      <c r="G4">
        <f>((S4/10000)/B4)</f>
        <v>-3.0029514066496164E-7</v>
      </c>
      <c r="H4">
        <f>((T4/10000)/B4)</f>
        <v>-3.0029514066496158E-7</v>
      </c>
      <c r="I4">
        <f>((U4/10000)/B4)</f>
        <v>-3.0029514066496158E-7</v>
      </c>
      <c r="J4">
        <v>48</v>
      </c>
      <c r="K4">
        <v>101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-5.8707699999999985</v>
      </c>
      <c r="R4">
        <f>(((J4*6.6484)+((K4-D4)*-3.7409)+((L4+D4)*6.674)+(M4*5.805)+(N4*9.36)+(O4*5.13)+(P4*2.8471))/10)</f>
        <v>-5.8707699999999985</v>
      </c>
      <c r="S4">
        <f>((Q4*0.92)+(R4*0.08))</f>
        <v>-5.8707699999999994</v>
      </c>
      <c r="T4">
        <f>((Q4*0.62)+(R4*0.38))</f>
        <v>-5.8707699999999985</v>
      </c>
      <c r="U4">
        <f>((Q4*0.34)+(R4*0.66))</f>
        <v>-5.8707699999999985</v>
      </c>
    </row>
    <row r="5" spans="1:21" x14ac:dyDescent="0.2">
      <c r="A5" t="s">
        <v>12</v>
      </c>
      <c r="B5">
        <f>SUM(B3:B4)</f>
        <v>2787</v>
      </c>
      <c r="C5">
        <f>SUM(C3:C4)</f>
        <v>1358.01</v>
      </c>
      <c r="D5">
        <f t="shared" ref="D5:U5" si="0">SUM(D3:D4)</f>
        <v>10</v>
      </c>
      <c r="E5">
        <f>((Q5/10000)/B5)</f>
        <v>3.8376354503049878E-7</v>
      </c>
      <c r="F5">
        <f>((R5/10000)/B5)</f>
        <v>7.5745927520631512E-7</v>
      </c>
      <c r="G5">
        <f>((S5/10000)/B5)</f>
        <v>4.1365920344456401E-7</v>
      </c>
      <c r="H5">
        <f>((T5/10000)/B5)</f>
        <v>5.2576792249730893E-7</v>
      </c>
      <c r="I5">
        <f>((U5/10000)/B5)</f>
        <v>6.3040272694653758E-7</v>
      </c>
      <c r="J5">
        <f t="shared" si="0"/>
        <v>69</v>
      </c>
      <c r="K5">
        <f t="shared" si="0"/>
        <v>133</v>
      </c>
      <c r="L5">
        <f t="shared" si="0"/>
        <v>0</v>
      </c>
      <c r="M5">
        <f t="shared" si="0"/>
        <v>21</v>
      </c>
      <c r="N5">
        <f t="shared" si="0"/>
        <v>2</v>
      </c>
      <c r="O5">
        <f t="shared" si="0"/>
        <v>1</v>
      </c>
      <c r="P5">
        <f t="shared" si="0"/>
        <v>0</v>
      </c>
      <c r="Q5">
        <f t="shared" si="0"/>
        <v>10.695490000000001</v>
      </c>
      <c r="R5">
        <f t="shared" si="0"/>
        <v>21.110390000000002</v>
      </c>
      <c r="S5">
        <f t="shared" si="0"/>
        <v>11.528682</v>
      </c>
      <c r="T5">
        <f t="shared" si="0"/>
        <v>14.653152</v>
      </c>
      <c r="U5">
        <f t="shared" si="0"/>
        <v>17.569324000000002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21" x14ac:dyDescent="0.2">
      <c r="A1" s="1" t="s">
        <v>61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1143.93</v>
      </c>
      <c r="D3">
        <v>18</v>
      </c>
      <c r="E3">
        <f>((Q3/10000)/B3)</f>
        <v>2.2256761827079933E-6</v>
      </c>
      <c r="F3">
        <f>((R3/10000)/B3)</f>
        <v>3.7547805872756927E-6</v>
      </c>
      <c r="G3">
        <f>((S3/10000)/B3)</f>
        <v>2.3480045350734096E-6</v>
      </c>
      <c r="H3">
        <f>((T3/10000)/B3)</f>
        <v>2.8067358564437197E-6</v>
      </c>
      <c r="I3">
        <f>((U3/10000)/B3)</f>
        <v>3.2348850897226755E-6</v>
      </c>
      <c r="J3">
        <v>38</v>
      </c>
      <c r="K3">
        <v>57</v>
      </c>
      <c r="L3">
        <v>0</v>
      </c>
      <c r="M3">
        <v>32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27.286789999999996</v>
      </c>
      <c r="R3">
        <f>(((J3*6.6484)+((K3-D3)*-3.7409)+((L3+D3)*6.674)+(M3*5.805)+(N3*9.36)+(O3*5.13)+(P3*2.8471))/10)</f>
        <v>46.033609999999996</v>
      </c>
      <c r="S3">
        <f>((Q3*0.92)+(R3*0.08))</f>
        <v>28.786535600000001</v>
      </c>
      <c r="T3">
        <f>((Q3*0.62)+(R3*0.38))</f>
        <v>34.4105816</v>
      </c>
      <c r="U3">
        <f>((Q3*0.34)+(R3*0.66))</f>
        <v>39.659691199999997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735.62</v>
      </c>
      <c r="D4">
        <v>0</v>
      </c>
      <c r="E4">
        <f>((Q4/10000)/B4)</f>
        <v>-2.8040153452685418E-7</v>
      </c>
      <c r="F4">
        <f>((R4/10000)/B4)</f>
        <v>-2.8040153452685418E-7</v>
      </c>
      <c r="G4">
        <f>((S4/10000)/B4)</f>
        <v>-2.8040153452685418E-7</v>
      </c>
      <c r="H4">
        <f>((T4/10000)/B4)</f>
        <v>-2.8040153452685423E-7</v>
      </c>
      <c r="I4">
        <f>((U4/10000)/B4)</f>
        <v>-2.8040153452685418E-7</v>
      </c>
      <c r="J4">
        <v>52</v>
      </c>
      <c r="K4">
        <v>110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-6.5782199999999991</v>
      </c>
      <c r="R4">
        <f>(((J4*6.6484)+((K4-D4)*-3.7409)+((L4+D4)*6.674)+(M4*5.805)+(N4*9.36)+(O4*5.13)+(P4*2.8471))/10)</f>
        <v>-6.5782199999999991</v>
      </c>
      <c r="S4">
        <f>((Q4*0.92)+(R4*0.08))</f>
        <v>-6.5782199999999991</v>
      </c>
      <c r="T4">
        <f>((Q4*0.62)+(R4*0.38))</f>
        <v>-6.57822</v>
      </c>
      <c r="U4">
        <f>((Q4*0.34)+(R4*0.66))</f>
        <v>-6.5782199999999991</v>
      </c>
    </row>
    <row r="5" spans="1:21" x14ac:dyDescent="0.2">
      <c r="A5" t="s">
        <v>12</v>
      </c>
      <c r="B5">
        <f>SUM(B3:B4)</f>
        <v>3572</v>
      </c>
      <c r="C5">
        <f>SUM(C3:C4)</f>
        <v>1879.5500000000002</v>
      </c>
      <c r="D5">
        <f t="shared" ref="D5:U5" si="0">SUM(D3:D4)</f>
        <v>18</v>
      </c>
      <c r="E5">
        <f>((Q5/10000)/B5)</f>
        <v>5.7974720044792822E-7</v>
      </c>
      <c r="F5">
        <f>((R5/10000)/B5)</f>
        <v>1.1045741881298992E-6</v>
      </c>
      <c r="G5">
        <f>((S5/10000)/B5)</f>
        <v>6.2173335946248613E-7</v>
      </c>
      <c r="H5">
        <f>((T5/10000)/B5)</f>
        <v>7.7918145576707722E-7</v>
      </c>
      <c r="I5">
        <f>((U5/10000)/B5)</f>
        <v>9.2613301231802902E-7</v>
      </c>
      <c r="J5">
        <f t="shared" si="0"/>
        <v>90</v>
      </c>
      <c r="K5">
        <f t="shared" si="0"/>
        <v>167</v>
      </c>
      <c r="L5">
        <f t="shared" si="0"/>
        <v>0</v>
      </c>
      <c r="M5">
        <f t="shared" si="0"/>
        <v>32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20.708569999999998</v>
      </c>
      <c r="R5">
        <f t="shared" si="0"/>
        <v>39.455389999999994</v>
      </c>
      <c r="S5">
        <f t="shared" si="0"/>
        <v>22.208315600000002</v>
      </c>
      <c r="T5">
        <f t="shared" si="0"/>
        <v>27.832361599999999</v>
      </c>
      <c r="U5">
        <f t="shared" si="0"/>
        <v>33.081471199999996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3793" r:id="rId3">
          <objectPr defaultSize="0" autoPict="0" r:id="rId4">
            <anchor moveWithCells="1" sizeWithCells="1">
              <from>
                <xdr:col>8</xdr:col>
                <xdr:colOff>254000</xdr:colOff>
                <xdr:row>6</xdr:row>
                <xdr:rowOff>165100</xdr:rowOff>
              </from>
              <to>
                <xdr:col>15</xdr:col>
                <xdr:colOff>444500</xdr:colOff>
                <xdr:row>22</xdr:row>
                <xdr:rowOff>177800</xdr:rowOff>
              </to>
            </anchor>
          </objectPr>
        </oleObject>
      </mc:Choice>
      <mc:Fallback>
        <oleObject shapeId="33793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21" x14ac:dyDescent="0.2">
      <c r="A1" s="1" t="s">
        <v>60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998.75</v>
      </c>
      <c r="D3">
        <v>14</v>
      </c>
      <c r="E3">
        <f>((Q3/10000)/B3)</f>
        <v>2.4038134110787171E-6</v>
      </c>
      <c r="F3">
        <f>((R3/10000)/B3)</f>
        <v>3.8208066083576285E-6</v>
      </c>
      <c r="G3">
        <f>((S3/10000)/B3)</f>
        <v>2.51717286686103E-6</v>
      </c>
      <c r="H3">
        <f>((T3/10000)/B3)</f>
        <v>2.9422708260447035E-6</v>
      </c>
      <c r="I3">
        <f>((U3/10000)/B3)</f>
        <v>3.3390289212827988E-6</v>
      </c>
      <c r="J3">
        <v>32</v>
      </c>
      <c r="K3">
        <v>46</v>
      </c>
      <c r="L3">
        <v>0</v>
      </c>
      <c r="M3">
        <v>29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24.735239999999997</v>
      </c>
      <c r="R3">
        <f>(((J3*6.6484)+((K3-D3)*-3.7409)+((L3+D3)*6.674)+(M3*5.805)+(N3*9.36)+(O3*5.13)+(P3*2.8471))/10)</f>
        <v>39.316099999999999</v>
      </c>
      <c r="S3">
        <f>((Q3*0.92)+(R3*0.08))</f>
        <v>25.901708799999998</v>
      </c>
      <c r="T3">
        <f>((Q3*0.62)+(R3*0.38))</f>
        <v>30.275966799999999</v>
      </c>
      <c r="U3">
        <f>((Q3*0.34)+(R3*0.66))</f>
        <v>34.358607599999999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1748.4</v>
      </c>
      <c r="D5">
        <f t="shared" ref="D5:U5" si="0">SUM(D3:D4)</f>
        <v>14</v>
      </c>
      <c r="E5">
        <f>((Q5/10000)/B5)</f>
        <v>5.3551644444444426E-7</v>
      </c>
      <c r="F5">
        <f>((R5/10000)/B5)</f>
        <v>9.675419259259258E-7</v>
      </c>
      <c r="G5">
        <f>((S5/10000)/B5)</f>
        <v>5.7007848296296278E-7</v>
      </c>
      <c r="H5">
        <f>((T5/10000)/B5)</f>
        <v>6.996861274074073E-7</v>
      </c>
      <c r="I5">
        <f>((U5/10000)/B5)</f>
        <v>8.2065326222222207E-7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29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18.073679999999996</v>
      </c>
      <c r="R5">
        <f t="shared" si="0"/>
        <v>32.654539999999997</v>
      </c>
      <c r="S5">
        <f t="shared" si="0"/>
        <v>19.240148799999993</v>
      </c>
      <c r="T5">
        <f t="shared" si="0"/>
        <v>23.614406799999998</v>
      </c>
      <c r="U5">
        <f t="shared" si="0"/>
        <v>27.697047599999998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4817" r:id="rId3">
          <objectPr defaultSize="0" autoPict="0" r:id="rId4">
            <anchor moveWithCells="1" sizeWithCells="1">
              <from>
                <xdr:col>9</xdr:col>
                <xdr:colOff>292100</xdr:colOff>
                <xdr:row>6</xdr:row>
                <xdr:rowOff>139700</xdr:rowOff>
              </from>
              <to>
                <xdr:col>16</xdr:col>
                <xdr:colOff>88900</xdr:colOff>
                <xdr:row>21</xdr:row>
                <xdr:rowOff>177800</xdr:rowOff>
              </to>
            </anchor>
          </objectPr>
        </oleObject>
      </mc:Choice>
      <mc:Fallback>
        <oleObject shapeId="34817" r:id="rId3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21" x14ac:dyDescent="0.2">
      <c r="A1" s="1" t="s">
        <v>62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1226</v>
      </c>
      <c r="C3">
        <f>((J3*12.01)+(K3*1.01)+(L3*2.02)+(M3*16)+(N3*14.01)+(O3*30.97)+(P3*32.06))</f>
        <v>1059.8499999999999</v>
      </c>
      <c r="D3">
        <v>17</v>
      </c>
      <c r="E3">
        <f>((Q3/10000)/B3)</f>
        <v>2.0361166394779771E-6</v>
      </c>
      <c r="F3">
        <f>((R3/10000)/B3)</f>
        <v>3.4802707993474716E-6</v>
      </c>
      <c r="G3">
        <f>((S3/10000)/B3)</f>
        <v>2.1516489722675363E-6</v>
      </c>
      <c r="H3">
        <f>((T3/10000)/B3)</f>
        <v>2.5848952202283847E-6</v>
      </c>
      <c r="I3">
        <f>((U3/10000)/B3)</f>
        <v>2.9892583849918435E-6</v>
      </c>
      <c r="J3">
        <v>34</v>
      </c>
      <c r="K3">
        <v>53</v>
      </c>
      <c r="L3">
        <v>0</v>
      </c>
      <c r="M3">
        <v>30</v>
      </c>
      <c r="N3">
        <v>4</v>
      </c>
      <c r="O3">
        <v>2</v>
      </c>
      <c r="P3">
        <v>0</v>
      </c>
      <c r="Q3">
        <f>(((J3*6.6484)+(K3*-3.7409)+(L3*6.674)+(M3*5.805)+(N3*9.36)+(O3*5.13)+(P3*2.8471))/10)</f>
        <v>24.962789999999995</v>
      </c>
      <c r="R3">
        <f>(((J3*6.6484)+((K3-D3)*-3.7409)+((L3+D3)*6.674)+(M3*5.805)+(N3*9.36)+(O3*5.13)+(P3*2.8471))/10)</f>
        <v>42.668120000000002</v>
      </c>
      <c r="S3">
        <f>((Q3*0.92)+(R3*0.08))</f>
        <v>26.379216399999997</v>
      </c>
      <c r="T3">
        <f>((Q3*0.62)+(R3*0.38))</f>
        <v>31.690815399999998</v>
      </c>
      <c r="U3">
        <f>((Q3*0.34)+(R3*0.66))</f>
        <v>36.648307800000005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3181</v>
      </c>
      <c r="C5">
        <f>SUM(C3:C4)</f>
        <v>1710.28</v>
      </c>
      <c r="D5">
        <f t="shared" ref="D5:U5" si="0">SUM(D3:D4)</f>
        <v>17</v>
      </c>
      <c r="E5">
        <f>((Q5/10000)/B5)</f>
        <v>6.0542911034265923E-7</v>
      </c>
      <c r="F5">
        <f>((R5/10000)/B5)</f>
        <v>1.1620254636906632E-6</v>
      </c>
      <c r="G5">
        <f>((S5/10000)/B5)</f>
        <v>6.4995681861049961E-7</v>
      </c>
      <c r="H5">
        <f>((T5/10000)/B5)</f>
        <v>8.1693572461490088E-7</v>
      </c>
      <c r="I5">
        <f>((U5/10000)/B5)</f>
        <v>9.7278270355234221E-7</v>
      </c>
      <c r="J5">
        <f t="shared" si="0"/>
        <v>80</v>
      </c>
      <c r="K5">
        <f t="shared" si="0"/>
        <v>150</v>
      </c>
      <c r="L5">
        <f t="shared" si="0"/>
        <v>0</v>
      </c>
      <c r="M5">
        <f t="shared" si="0"/>
        <v>30</v>
      </c>
      <c r="N5">
        <f t="shared" si="0"/>
        <v>4</v>
      </c>
      <c r="O5">
        <f t="shared" si="0"/>
        <v>2</v>
      </c>
      <c r="P5">
        <f t="shared" si="0"/>
        <v>0</v>
      </c>
      <c r="Q5">
        <f t="shared" si="0"/>
        <v>19.25869999999999</v>
      </c>
      <c r="R5">
        <f t="shared" si="0"/>
        <v>36.964030000000001</v>
      </c>
      <c r="S5">
        <f t="shared" si="0"/>
        <v>20.675126399999993</v>
      </c>
      <c r="T5">
        <f t="shared" si="0"/>
        <v>25.986725399999997</v>
      </c>
      <c r="U5">
        <f t="shared" si="0"/>
        <v>30.944217800000004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63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928.7</v>
      </c>
      <c r="D3">
        <v>14</v>
      </c>
      <c r="E3">
        <f>((Q3/10000)/B3)</f>
        <v>2.1698639455782306E-6</v>
      </c>
      <c r="F3">
        <f>((R3/10000)/B3)</f>
        <v>3.5868571428571419E-6</v>
      </c>
      <c r="G3">
        <f>((S3/10000)/B3)</f>
        <v>2.2832234013605435E-6</v>
      </c>
      <c r="H3">
        <f>((T3/10000)/B3)</f>
        <v>2.7083213605442169E-6</v>
      </c>
      <c r="I3">
        <f>((U3/10000)/B3)</f>
        <v>3.1050794557823123E-6</v>
      </c>
      <c r="J3">
        <v>29</v>
      </c>
      <c r="K3">
        <v>44</v>
      </c>
      <c r="L3">
        <v>0</v>
      </c>
      <c r="M3">
        <v>27</v>
      </c>
      <c r="N3">
        <v>3</v>
      </c>
      <c r="O3">
        <v>2</v>
      </c>
      <c r="P3">
        <v>0</v>
      </c>
      <c r="Q3">
        <f>(((J3*6.6484)+(K3*-3.7409)+(L3*6.674)+(M3*5.805)+(N3*9.36)+(O3*5.13)+(P3*2.8471))/10)</f>
        <v>22.327899999999993</v>
      </c>
      <c r="R3">
        <f>(((J3*6.6484)+((K3-D3)*-3.7409)+((L3+D3)*6.674)+(M3*5.805)+(N3*9.36)+(O3*5.13)+(P3*2.8471))/10)</f>
        <v>36.908759999999994</v>
      </c>
      <c r="S3">
        <f>((Q3*0.92)+(R3*0.08))</f>
        <v>23.494368799999993</v>
      </c>
      <c r="T3">
        <f>((Q3*0.62)+(R3*0.38))</f>
        <v>27.868626799999994</v>
      </c>
      <c r="U3">
        <f>((Q3*0.34)+(R3*0.66))</f>
        <v>31.951267599999994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1579.13</v>
      </c>
      <c r="D5">
        <f t="shared" ref="D5:U5" si="0">SUM(D3:D4)</f>
        <v>14</v>
      </c>
      <c r="E5">
        <f>((Q5/10000)/B5)</f>
        <v>5.5709819034852518E-7</v>
      </c>
      <c r="F5">
        <f>((R5/10000)/B5)</f>
        <v>1.0457329088471847E-6</v>
      </c>
      <c r="G5">
        <f>((S5/10000)/B5)</f>
        <v>5.9618896782841792E-7</v>
      </c>
      <c r="H5">
        <f>((T5/10000)/B5)</f>
        <v>7.4277938337801585E-7</v>
      </c>
      <c r="I5">
        <f>((U5/10000)/B5)</f>
        <v>8.7959710455764053E-7</v>
      </c>
      <c r="J5">
        <f t="shared" si="0"/>
        <v>75</v>
      </c>
      <c r="K5">
        <f t="shared" si="0"/>
        <v>141</v>
      </c>
      <c r="L5">
        <f t="shared" si="0"/>
        <v>0</v>
      </c>
      <c r="M5">
        <f t="shared" si="0"/>
        <v>27</v>
      </c>
      <c r="N5">
        <f t="shared" si="0"/>
        <v>3</v>
      </c>
      <c r="O5">
        <f t="shared" si="0"/>
        <v>2</v>
      </c>
      <c r="P5">
        <f t="shared" si="0"/>
        <v>0</v>
      </c>
      <c r="Q5">
        <f t="shared" si="0"/>
        <v>16.623809999999992</v>
      </c>
      <c r="R5">
        <f t="shared" si="0"/>
        <v>31.204669999999993</v>
      </c>
      <c r="S5">
        <f t="shared" si="0"/>
        <v>17.790278799999989</v>
      </c>
      <c r="T5">
        <f t="shared" si="0"/>
        <v>22.164536799999993</v>
      </c>
      <c r="U5">
        <f t="shared" si="0"/>
        <v>26.247177599999993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21" x14ac:dyDescent="0.2">
      <c r="A1" s="1" t="s">
        <v>64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848.72</v>
      </c>
      <c r="D3">
        <v>13</v>
      </c>
      <c r="E3">
        <f>((Q3/10000)/B3)</f>
        <v>1.9871224489795916E-6</v>
      </c>
      <c r="F3">
        <f>((R3/10000)/B3)</f>
        <v>3.302901846452866E-6</v>
      </c>
      <c r="G3">
        <f>((S3/10000)/B3)</f>
        <v>2.0923848007774543E-6</v>
      </c>
      <c r="H3">
        <f>((T3/10000)/B3)</f>
        <v>2.4871186200194361E-6</v>
      </c>
      <c r="I3">
        <f>((U3/10000)/B3)</f>
        <v>2.8555368513119529E-6</v>
      </c>
      <c r="J3">
        <v>29</v>
      </c>
      <c r="K3">
        <v>43</v>
      </c>
      <c r="L3">
        <v>0</v>
      </c>
      <c r="M3">
        <v>24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20.447489999999998</v>
      </c>
      <c r="R3">
        <f>(((J3*6.6484)+((K3-D3)*-3.7409)+((L3+D3)*6.674)+(M3*5.805)+(N3*9.36)+(O3*5.13)+(P3*2.8471))/10)</f>
        <v>33.986859999999993</v>
      </c>
      <c r="S3">
        <f>((Q3*0.92)+(R3*0.08))</f>
        <v>21.530639600000001</v>
      </c>
      <c r="T3">
        <f>((Q3*0.62)+(R3*0.38))</f>
        <v>25.592450599999996</v>
      </c>
      <c r="U3">
        <f>((Q3*0.34)+(R3*0.66))</f>
        <v>29.383474199999995</v>
      </c>
    </row>
    <row r="4" spans="1:21" x14ac:dyDescent="0.2">
      <c r="A4" t="s">
        <v>1</v>
      </c>
      <c r="B4">
        <v>1955</v>
      </c>
      <c r="C4">
        <f>((J4*12.01)+(K4*1.01)+(L4*2.02)+(M4*16)+(N4*14.01)+(O4*30.97)+(P4*32.06))</f>
        <v>650.43000000000006</v>
      </c>
      <c r="D4">
        <v>0</v>
      </c>
      <c r="E4">
        <f>((Q4/10000)/B4)</f>
        <v>-2.9176930946291574E-7</v>
      </c>
      <c r="F4">
        <f>((R4/10000)/B4)</f>
        <v>-2.9176930946291574E-7</v>
      </c>
      <c r="G4">
        <f>((S4/10000)/B4)</f>
        <v>-2.9176930946291579E-7</v>
      </c>
      <c r="H4">
        <f>((T4/10000)/B4)</f>
        <v>-2.9176930946291574E-7</v>
      </c>
      <c r="I4">
        <f>((U4/10000)/B4)</f>
        <v>-2.9176930946291574E-7</v>
      </c>
      <c r="J4">
        <v>46</v>
      </c>
      <c r="K4">
        <v>97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-5.7040900000000025</v>
      </c>
      <c r="R4">
        <f>(((J4*6.6484)+((K4-D4)*-3.7409)+((L4+D4)*6.674)+(M4*5.805)+(N4*9.36)+(O4*5.13)+(P4*2.8471))/10)</f>
        <v>-5.7040900000000025</v>
      </c>
      <c r="S4">
        <f>((Q4*0.92)+(R4*0.08))</f>
        <v>-5.7040900000000034</v>
      </c>
      <c r="T4">
        <f>((Q4*0.62)+(R4*0.38))</f>
        <v>-5.7040900000000025</v>
      </c>
      <c r="U4">
        <f>((Q4*0.34)+(R4*0.66))</f>
        <v>-5.7040900000000025</v>
      </c>
    </row>
    <row r="5" spans="1:21" x14ac:dyDescent="0.2">
      <c r="A5" t="s">
        <v>12</v>
      </c>
      <c r="B5">
        <f>SUM(B3:B4)</f>
        <v>2984</v>
      </c>
      <c r="C5">
        <f>SUM(C3:C4)</f>
        <v>1499.15</v>
      </c>
      <c r="D5">
        <f t="shared" ref="D5:U5" si="0">SUM(D3:D4)</f>
        <v>13</v>
      </c>
      <c r="E5">
        <f>((Q5/10000)/B5)</f>
        <v>4.9408176943699721E-7</v>
      </c>
      <c r="F5">
        <f>((R5/10000)/B5)</f>
        <v>9.4781400804289517E-7</v>
      </c>
      <c r="G5">
        <f>((S5/10000)/B5)</f>
        <v>5.3038034852546907E-7</v>
      </c>
      <c r="H5">
        <f>((T5/10000)/B5)</f>
        <v>6.6650002010723835E-7</v>
      </c>
      <c r="I5">
        <f>((U5/10000)/B5)</f>
        <v>7.9354504691688991E-7</v>
      </c>
      <c r="J5">
        <f t="shared" si="0"/>
        <v>75</v>
      </c>
      <c r="K5">
        <f t="shared" si="0"/>
        <v>140</v>
      </c>
      <c r="L5">
        <f t="shared" si="0"/>
        <v>0</v>
      </c>
      <c r="M5">
        <f t="shared" si="0"/>
        <v>24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14.743399999999996</v>
      </c>
      <c r="R5">
        <f t="shared" si="0"/>
        <v>28.282769999999992</v>
      </c>
      <c r="S5">
        <f t="shared" si="0"/>
        <v>15.826549599999996</v>
      </c>
      <c r="T5">
        <f t="shared" si="0"/>
        <v>19.888360599999992</v>
      </c>
      <c r="U5">
        <f t="shared" si="0"/>
        <v>23.679384199999994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5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1" x14ac:dyDescent="0.2">
      <c r="A1" s="1" t="s">
        <v>65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1029</v>
      </c>
      <c r="C3">
        <f>((J3*12.01)+(K3*1.01)+(L3*2.02)+(M3*16)+(N3*14.01)+(O3*30.97)+(P3*32.06))</f>
        <v>919.78</v>
      </c>
      <c r="D3">
        <v>13</v>
      </c>
      <c r="E3">
        <f>((Q3/10000)/B3)</f>
        <v>2.1847172011661803E-6</v>
      </c>
      <c r="F3">
        <f>((R3/10000)/B3)</f>
        <v>3.500496598639456E-6</v>
      </c>
      <c r="G3">
        <f>((S3/10000)/B3)</f>
        <v>2.2899795529640425E-6</v>
      </c>
      <c r="H3">
        <f>((T3/10000)/B3)</f>
        <v>2.6847133722060252E-6</v>
      </c>
      <c r="I3">
        <f>((U3/10000)/B3)</f>
        <v>3.053131603498542E-6</v>
      </c>
      <c r="J3">
        <v>32</v>
      </c>
      <c r="K3">
        <v>46</v>
      </c>
      <c r="L3">
        <v>0</v>
      </c>
      <c r="M3">
        <v>26</v>
      </c>
      <c r="N3">
        <v>3</v>
      </c>
      <c r="O3">
        <v>1</v>
      </c>
      <c r="P3">
        <v>0</v>
      </c>
      <c r="Q3">
        <f>(((J3*6.6484)+(K3*-3.7409)+(L3*6.674)+(M3*5.805)+(N3*9.36)+(O3*5.13)+(P3*2.8471))/10)</f>
        <v>22.480739999999997</v>
      </c>
      <c r="R3">
        <f>(((J3*6.6484)+((K3-D3)*-3.7409)+((L3+D3)*6.674)+(M3*5.805)+(N3*9.36)+(O3*5.13)+(P3*2.8471))/10)</f>
        <v>36.020110000000003</v>
      </c>
      <c r="S3">
        <f>((Q3*0.92)+(R3*0.08))</f>
        <v>23.563889599999996</v>
      </c>
      <c r="T3">
        <f>((Q3*0.62)+(R3*0.38))</f>
        <v>27.625700600000002</v>
      </c>
      <c r="U3">
        <f>((Q3*0.34)+(R3*0.66))</f>
        <v>31.416724200000001</v>
      </c>
    </row>
    <row r="4" spans="1:21" x14ac:dyDescent="0.2">
      <c r="A4" t="s">
        <v>1</v>
      </c>
      <c r="B4">
        <v>2346</v>
      </c>
      <c r="C4">
        <f>((J4*12.01)+(K4*1.01)+(L4*2.02)+(M4*16)+(N4*14.01)+(O4*30.97)+(P4*32.06))</f>
        <v>749.65</v>
      </c>
      <c r="D4">
        <v>0</v>
      </c>
      <c r="E4">
        <f>((Q4/10000)/B4)</f>
        <v>-2.8395396419437355E-7</v>
      </c>
      <c r="F4">
        <f>((R4/10000)/B4)</f>
        <v>-2.8395396419437355E-7</v>
      </c>
      <c r="G4">
        <f>((S4/10000)/B4)</f>
        <v>-2.8395396419437355E-7</v>
      </c>
      <c r="H4">
        <f>((T4/10000)/B4)</f>
        <v>-2.8395396419437355E-7</v>
      </c>
      <c r="I4">
        <f>((U4/10000)/B4)</f>
        <v>-2.8395396419437355E-7</v>
      </c>
      <c r="J4">
        <v>53</v>
      </c>
      <c r="K4">
        <v>112</v>
      </c>
      <c r="L4">
        <v>0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-6.6615600000000033</v>
      </c>
      <c r="R4">
        <f>(((J4*6.6484)+((K4-D4)*-3.7409)+((L4+D4)*6.674)+(M4*5.805)+(N4*9.36)+(O4*5.13)+(P4*2.8471))/10)</f>
        <v>-6.6615600000000033</v>
      </c>
      <c r="S4">
        <f>((Q4*0.92)+(R4*0.08))</f>
        <v>-6.6615600000000033</v>
      </c>
      <c r="T4">
        <f>((Q4*0.62)+(R4*0.38))</f>
        <v>-6.6615600000000033</v>
      </c>
      <c r="U4">
        <f>((Q4*0.34)+(R4*0.66))</f>
        <v>-6.6615600000000033</v>
      </c>
    </row>
    <row r="5" spans="1:21" x14ac:dyDescent="0.2">
      <c r="A5" t="s">
        <v>12</v>
      </c>
      <c r="B5">
        <f>SUM(B3:B4)</f>
        <v>3375</v>
      </c>
      <c r="C5">
        <f>SUM(C3:C4)</f>
        <v>1669.4299999999998</v>
      </c>
      <c r="D5">
        <f t="shared" ref="D5:U5" si="0">SUM(D3:D4)</f>
        <v>13</v>
      </c>
      <c r="E5">
        <f>((Q5/10000)/B5)</f>
        <v>4.6871644444444427E-7</v>
      </c>
      <c r="F5">
        <f>((R5/10000)/B5)</f>
        <v>8.6988296296296301E-7</v>
      </c>
      <c r="G5">
        <f>((S5/10000)/B5)</f>
        <v>5.008097659259258E-7</v>
      </c>
      <c r="H5">
        <f>((T5/10000)/B5)</f>
        <v>6.2115972148148156E-7</v>
      </c>
      <c r="I5">
        <f>((U5/10000)/B5)</f>
        <v>7.3348634666666656E-7</v>
      </c>
      <c r="J5">
        <f t="shared" si="0"/>
        <v>85</v>
      </c>
      <c r="K5">
        <f t="shared" si="0"/>
        <v>158</v>
      </c>
      <c r="L5">
        <f t="shared" si="0"/>
        <v>0</v>
      </c>
      <c r="M5">
        <f t="shared" si="0"/>
        <v>26</v>
      </c>
      <c r="N5">
        <f t="shared" si="0"/>
        <v>3</v>
      </c>
      <c r="O5">
        <f t="shared" si="0"/>
        <v>1</v>
      </c>
      <c r="P5">
        <f t="shared" si="0"/>
        <v>0</v>
      </c>
      <c r="Q5">
        <f t="shared" si="0"/>
        <v>15.819179999999994</v>
      </c>
      <c r="R5">
        <f t="shared" si="0"/>
        <v>29.358550000000001</v>
      </c>
      <c r="S5">
        <f t="shared" si="0"/>
        <v>16.902329599999995</v>
      </c>
      <c r="T5">
        <f t="shared" si="0"/>
        <v>20.9641406</v>
      </c>
      <c r="U5">
        <f t="shared" si="0"/>
        <v>24.755164199999996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5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1" x14ac:dyDescent="0.2">
      <c r="A1" s="1" t="s">
        <v>68</v>
      </c>
    </row>
    <row r="2" spans="1:21" x14ac:dyDescent="0.2">
      <c r="B2" t="s">
        <v>2</v>
      </c>
      <c r="C2" t="s">
        <v>3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70</v>
      </c>
      <c r="P2" t="s">
        <v>69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2">
      <c r="A3" t="s">
        <v>0</v>
      </c>
      <c r="B3">
        <v>130</v>
      </c>
      <c r="C3">
        <f>((J3*12.01)+(K3*1.01)+(L3*2.02)+(M3*16)+(N3*14.01)+(O3*35.45)+(P3*28.09))</f>
        <v>134.44</v>
      </c>
      <c r="D3">
        <v>0</v>
      </c>
      <c r="E3">
        <f>((Q3/10000)/B3)</f>
        <v>2.3698153846153847E-6</v>
      </c>
      <c r="F3">
        <f>((R3/10000)/B3)</f>
        <v>2.3698153846153847E-6</v>
      </c>
      <c r="G3">
        <f>((S3/10000)/B3)</f>
        <v>2.3698153846153847E-6</v>
      </c>
      <c r="H3">
        <f>((T3/10000)/B3)</f>
        <v>2.3698153846153847E-6</v>
      </c>
      <c r="I3">
        <f>((U3/10000)/B3)</f>
        <v>2.3698153846153852E-6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1</v>
      </c>
      <c r="Q3">
        <f>(((J3*6.6484)+(K3*-3.7409)+(L3*6.674)+(M3*5.805)+(N3*9.36)+(O3*9.5792)+(P3*2.07))/10)</f>
        <v>3.0807600000000002</v>
      </c>
      <c r="R3">
        <f>(((J3*6.6484)+((K3-D3)*-3.7409)+((L3+D3)*6.674)+(M3*5.805)+(N3*9.36)+(O3*9.5792)+(P3*2.07))/10)</f>
        <v>3.0807600000000002</v>
      </c>
      <c r="S3">
        <f>((Q3*0.08)+(R3*0.92))</f>
        <v>3.0807600000000002</v>
      </c>
      <c r="T3">
        <f>((Q3*0.62)+(R3*0.38))</f>
        <v>3.0807600000000002</v>
      </c>
      <c r="U3">
        <f>((Q3*0.34)+(R3*0.66))</f>
        <v>3.0807600000000006</v>
      </c>
    </row>
    <row r="4" spans="1:21" x14ac:dyDescent="0.2">
      <c r="A4" t="s">
        <v>1</v>
      </c>
      <c r="B4">
        <v>254</v>
      </c>
      <c r="C4">
        <f>((J4*12.01)+(K4*1.01)+(L4*2.02)+(M4*16)+(N4*14.01)+(O4*30.97)+(P4*32.06))</f>
        <v>290.92</v>
      </c>
      <c r="D4">
        <v>0</v>
      </c>
      <c r="E4">
        <f>((Q4/10000)/B4)</f>
        <v>1.4433433070866141E-5</v>
      </c>
      <c r="F4">
        <f>((R4/10000)/B4)</f>
        <v>1.4433433070866141E-5</v>
      </c>
      <c r="G4">
        <f>((S4/10000)/B4)</f>
        <v>1.4433433070866141E-5</v>
      </c>
      <c r="H4">
        <f>((T4/10000)/B4)</f>
        <v>1.4433433070866141E-5</v>
      </c>
      <c r="I4">
        <f>((U4/10000)/B4)</f>
        <v>1.4433433070866141E-5</v>
      </c>
      <c r="J4">
        <v>18</v>
      </c>
      <c r="K4">
        <v>0</v>
      </c>
      <c r="L4">
        <v>37</v>
      </c>
      <c r="M4">
        <v>0</v>
      </c>
      <c r="N4">
        <v>0</v>
      </c>
      <c r="O4">
        <v>0</v>
      </c>
      <c r="P4">
        <v>0</v>
      </c>
      <c r="Q4">
        <f>(((J4*6.6484)+(K4*-3.7409)+(L4*6.674)+(M4*5.805)+(N4*9.36)+(O4*5.13)+(P4*2.8471))/10)</f>
        <v>36.660919999999997</v>
      </c>
      <c r="R4">
        <f>(((J4*6.6484)+((K4-D4)*-3.7409)+((L4+D4)*6.674)+(M4*5.805)+(N4*9.36)+(O4*5.13)+(P4*2.8471))/10)</f>
        <v>36.660919999999997</v>
      </c>
      <c r="S4">
        <f>((Q4*0.08)+(R4*0.92))</f>
        <v>36.660919999999997</v>
      </c>
      <c r="T4">
        <f>((Q4*0.62)+(R4*0.38))</f>
        <v>36.660919999999997</v>
      </c>
      <c r="U4">
        <f>((Q4*0.34)+(R4*0.66))</f>
        <v>36.660919999999997</v>
      </c>
    </row>
    <row r="5" spans="1:21" x14ac:dyDescent="0.2">
      <c r="A5" t="s">
        <v>12</v>
      </c>
      <c r="B5">
        <f>SUM(B3:B4)</f>
        <v>384</v>
      </c>
      <c r="C5">
        <f>SUM(C3:C4)</f>
        <v>425.36</v>
      </c>
      <c r="D5">
        <f t="shared" ref="D5:U5" si="0">SUM(D3:D4)</f>
        <v>0</v>
      </c>
      <c r="E5">
        <f>((Q5/10000)/B5)</f>
        <v>1.0349395833333332E-5</v>
      </c>
      <c r="F5">
        <f>((R5/10000)/B5)</f>
        <v>1.0349395833333332E-5</v>
      </c>
      <c r="G5">
        <f>((S5/10000)/B5)</f>
        <v>1.0349395833333332E-5</v>
      </c>
      <c r="H5">
        <f>((T5/10000)/B5)</f>
        <v>1.0349395833333332E-5</v>
      </c>
      <c r="I5">
        <f>((U5/10000)/B5)</f>
        <v>1.0349395833333332E-5</v>
      </c>
      <c r="J5">
        <f t="shared" si="0"/>
        <v>18</v>
      </c>
      <c r="K5">
        <f t="shared" si="0"/>
        <v>0</v>
      </c>
      <c r="L5">
        <f t="shared" si="0"/>
        <v>37</v>
      </c>
      <c r="M5">
        <f t="shared" si="0"/>
        <v>0</v>
      </c>
      <c r="N5">
        <f t="shared" si="0"/>
        <v>0</v>
      </c>
      <c r="O5">
        <f t="shared" si="0"/>
        <v>3</v>
      </c>
      <c r="P5">
        <f t="shared" si="0"/>
        <v>1</v>
      </c>
      <c r="Q5">
        <f t="shared" si="0"/>
        <v>39.741679999999995</v>
      </c>
      <c r="R5">
        <f t="shared" si="0"/>
        <v>39.741679999999995</v>
      </c>
      <c r="S5">
        <f t="shared" si="0"/>
        <v>39.741679999999995</v>
      </c>
      <c r="T5">
        <f t="shared" si="0"/>
        <v>39.741679999999995</v>
      </c>
      <c r="U5">
        <f t="shared" si="0"/>
        <v>39.741679999999995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A569-51E6-A34D-95BA-1EA0E3C84202}">
  <dimension ref="A1:U22"/>
  <sheetViews>
    <sheetView workbookViewId="0">
      <selection activeCell="A22" sqref="A2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f>1294-B2</f>
        <v>975</v>
      </c>
      <c r="C3">
        <f>((J3*12.01)+(K3*1.01)+(L3*2.02)+(M3*16)+(N3*14.01)+(O3*30.97)+(P3*32.06))</f>
        <v>475</v>
      </c>
      <c r="D3">
        <v>0</v>
      </c>
      <c r="E3">
        <f>((Q3/10000)/B3)</f>
        <v>-2.1388512820512827E-7</v>
      </c>
      <c r="F3">
        <f>((R3/10000)/B3)</f>
        <v>-2.1388512820512827E-7</v>
      </c>
      <c r="G3">
        <f>((S3/10000)/B3)</f>
        <v>-2.1388512820512827E-7</v>
      </c>
      <c r="H3">
        <f>((T3/10000)/B3)</f>
        <v>-2.1388512820512827E-7</v>
      </c>
      <c r="I3">
        <f>((U3/10000)/B3)</f>
        <v>-2.1388512820512827E-7</v>
      </c>
      <c r="J3">
        <v>34</v>
      </c>
      <c r="K3">
        <v>66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-2.0853800000000007</v>
      </c>
      <c r="R3">
        <f>(((J3*6.6484)+((K3-D3)*-3.7409)+((L3+D3)*6.674)+(M3*5.805)+(N3*9.36)+(O3*5.13)+(P3*2.8471))/10)</f>
        <v>-2.0853800000000007</v>
      </c>
      <c r="S3">
        <f>((Q3*0.92)+(R3*0.08))</f>
        <v>-2.0853800000000007</v>
      </c>
      <c r="T3">
        <f>((Q3*0.62)+(R3*0.38))</f>
        <v>-2.0853800000000007</v>
      </c>
      <c r="U3">
        <f>((Q3*0.34)+(R3*0.66))</f>
        <v>-2.0853800000000007</v>
      </c>
    </row>
    <row r="4" spans="1:21" x14ac:dyDescent="0.2">
      <c r="A4" t="s">
        <v>12</v>
      </c>
      <c r="B4">
        <f>SUM(B2:B3)</f>
        <v>1294</v>
      </c>
      <c r="C4">
        <f>SUM(C2:C3)</f>
        <v>786.26</v>
      </c>
      <c r="D4">
        <f t="shared" ref="D4:U4" si="0">SUM(D2:D3)</f>
        <v>0</v>
      </c>
      <c r="E4">
        <f>((Q4/10000)/B4)</f>
        <v>3.0312210200927356E-7</v>
      </c>
      <c r="F4">
        <f>((R4/10000)/B4)</f>
        <v>3.0312210200927356E-7</v>
      </c>
      <c r="G4">
        <f>((S4/10000)/B4)</f>
        <v>3.0312210200927356E-7</v>
      </c>
      <c r="H4">
        <f>((T4/10000)/B4)</f>
        <v>3.0312210200927356E-7</v>
      </c>
      <c r="I4">
        <f>((U4/10000)/B4)</f>
        <v>3.0312210200927356E-7</v>
      </c>
      <c r="J4">
        <f t="shared" si="0"/>
        <v>44</v>
      </c>
      <c r="K4">
        <f t="shared" si="0"/>
        <v>84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3.9223999999999997</v>
      </c>
      <c r="R4">
        <f t="shared" si="0"/>
        <v>3.9223999999999997</v>
      </c>
      <c r="S4">
        <f t="shared" si="0"/>
        <v>3.9223999999999997</v>
      </c>
      <c r="T4">
        <f t="shared" si="0"/>
        <v>3.9223999999999997</v>
      </c>
      <c r="U4">
        <f t="shared" si="0"/>
        <v>3.9223999999999997</v>
      </c>
    </row>
    <row r="18" spans="1:1" x14ac:dyDescent="0.2">
      <c r="A18" t="s">
        <v>29</v>
      </c>
    </row>
    <row r="20" spans="1:1" x14ac:dyDescent="0.2">
      <c r="A20" t="s">
        <v>72</v>
      </c>
    </row>
    <row r="21" spans="1:1" x14ac:dyDescent="0.2">
      <c r="A21" s="4" t="s">
        <v>73</v>
      </c>
    </row>
    <row r="22" spans="1:1" x14ac:dyDescent="0.2">
      <c r="A22" s="4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workbookViewId="0">
      <selection activeCell="R2" sqref="R2"/>
    </sheetView>
  </sheetViews>
  <sheetFormatPr baseColWidth="10" defaultColWidth="8.83203125" defaultRowHeight="15" x14ac:dyDescent="0.2"/>
  <cols>
    <col min="2" max="2" width="13.1640625" customWidth="1"/>
    <col min="3" max="3" width="21.5" customWidth="1"/>
    <col min="4" max="4" width="22.6640625" customWidth="1"/>
    <col min="5" max="6" width="14.1640625" customWidth="1"/>
    <col min="7" max="7" width="17.1640625" customWidth="1"/>
    <col min="8" max="8" width="13.83203125" customWidth="1"/>
    <col min="9" max="9" width="14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782</v>
      </c>
      <c r="C3">
        <f>((J3*12.01)+(K3*1.01)+(L3*2.02)+(M3*16)+(N3*14.01)+(O3*30.97)+(P3*32.06))</f>
        <v>421.34</v>
      </c>
      <c r="D3">
        <v>0</v>
      </c>
      <c r="E3">
        <f>((Q3/10000)/B3)</f>
        <v>6.819109974424552E-6</v>
      </c>
      <c r="F3">
        <f>((R3/10000)/B3)</f>
        <v>6.819109974424552E-6</v>
      </c>
      <c r="G3">
        <f>((S3/10000)/B3)</f>
        <v>6.819109974424552E-6</v>
      </c>
      <c r="H3">
        <f>((T3/10000)/B3)</f>
        <v>6.819109974424552E-6</v>
      </c>
      <c r="I3">
        <f>((U3/10000)/B3)</f>
        <v>6.819109974424552E-6</v>
      </c>
      <c r="J3">
        <v>26</v>
      </c>
      <c r="K3">
        <v>0</v>
      </c>
      <c r="L3">
        <v>54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53.32544</v>
      </c>
      <c r="R3">
        <f>(((J3*6.6484)+((K3-D3)*-3.7409)+((L3+D3)*6.674)+(M3*5.805)+(N3*9.36)+(O3*5.13)+(P3*2.8471))/10)</f>
        <v>53.32544</v>
      </c>
      <c r="S3">
        <f>((Q3*0.92)+(R3*0.08))</f>
        <v>53.32544</v>
      </c>
      <c r="T3">
        <f>((Q3*0.62)+(R3*0.38))</f>
        <v>53.32544</v>
      </c>
      <c r="U3">
        <f>((Q3*0.34)+(R3*0.66))</f>
        <v>53.32544</v>
      </c>
    </row>
    <row r="4" spans="1:21" x14ac:dyDescent="0.2">
      <c r="A4" t="s">
        <v>12</v>
      </c>
      <c r="B4">
        <f>SUM(B2:B3)</f>
        <v>1039</v>
      </c>
      <c r="C4">
        <f>SUM(C2:C3)</f>
        <v>720.51</v>
      </c>
      <c r="D4">
        <f t="shared" ref="D4:U4" si="0">SUM(D2:D3)</f>
        <v>2</v>
      </c>
      <c r="E4">
        <f>((Q4/10000)/B4)</f>
        <v>5.8203156881616937E-6</v>
      </c>
      <c r="F4">
        <f>((R4/10000)/B4)</f>
        <v>6.0207949951876811E-6</v>
      </c>
      <c r="G4">
        <f>((S4/10000)/B4)</f>
        <v>5.8363540327237725E-6</v>
      </c>
      <c r="H4">
        <f>((T4/10000)/B4)</f>
        <v>5.8964978248315686E-6</v>
      </c>
      <c r="I4">
        <f>((U4/10000)/B4)</f>
        <v>5.9526320307988452E-6</v>
      </c>
      <c r="J4">
        <f t="shared" si="0"/>
        <v>34</v>
      </c>
      <c r="K4">
        <f t="shared" si="0"/>
        <v>12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60.473079999999996</v>
      </c>
      <c r="R4">
        <f t="shared" si="0"/>
        <v>62.556060000000002</v>
      </c>
      <c r="S4">
        <f t="shared" si="0"/>
        <v>60.6397184</v>
      </c>
      <c r="T4">
        <f t="shared" si="0"/>
        <v>61.264612399999997</v>
      </c>
      <c r="U4">
        <f t="shared" si="0"/>
        <v>61.847846799999999</v>
      </c>
    </row>
    <row r="19" spans="1:1" x14ac:dyDescent="0.2">
      <c r="A19" t="s">
        <v>29</v>
      </c>
    </row>
    <row r="21" spans="1:1" x14ac:dyDescent="0.2">
      <c r="A21" t="s">
        <v>32</v>
      </c>
    </row>
    <row r="22" spans="1:1" x14ac:dyDescent="0.2">
      <c r="A22" t="s">
        <v>33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B6AA-516D-3649-AC08-549548CA6D29}">
  <dimension ref="A1:U20"/>
  <sheetViews>
    <sheetView workbookViewId="0">
      <selection activeCell="A20" sqref="A20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f>319-53.7-56</f>
        <v>209.3</v>
      </c>
      <c r="C2">
        <f>((J2*12.01)+(K2*1.01)+(L2*2.02)+(M2*16)+(N2*14.01)+(O2*30.97)+(P2*32.06))</f>
        <v>188.23</v>
      </c>
      <c r="D2">
        <v>0</v>
      </c>
      <c r="E2">
        <f>((Q2/10000)/B2)</f>
        <v>1.5955375059722886E-6</v>
      </c>
      <c r="F2">
        <f>((R2/10000)/B2)</f>
        <v>1.5955375059722886E-6</v>
      </c>
      <c r="G2">
        <f>((S2/10000)/B2)</f>
        <v>1.5955375059722886E-6</v>
      </c>
      <c r="H2">
        <f>((T2/10000)/B2)</f>
        <v>1.5955375059722886E-6</v>
      </c>
      <c r="I2">
        <f>((U2/10000)/B2)</f>
        <v>1.5955375059722886E-6</v>
      </c>
      <c r="J2">
        <v>8</v>
      </c>
      <c r="K2">
        <v>14</v>
      </c>
      <c r="L2">
        <v>0</v>
      </c>
      <c r="M2">
        <v>4</v>
      </c>
      <c r="N2">
        <v>1</v>
      </c>
      <c r="O2">
        <v>0</v>
      </c>
      <c r="P2">
        <v>0</v>
      </c>
      <c r="Q2">
        <f>(((J2*6.6484)+(K2*-3.7409)+(L2*6.674)+(M2*5.805)+(N2*9.36)+(O2*5.13)+(P2*2.8471))/10)</f>
        <v>3.3394599999999999</v>
      </c>
      <c r="R2">
        <f>(((J2*6.6484)+((K2-D2)*-3.7409)+((L2+D2)*6.674)+(M2*5.805)+(N2*9.36)+(O2*5.13)+(P2*2.8471))/10)</f>
        <v>3.3394599999999999</v>
      </c>
      <c r="S2">
        <f>((Q2*0.92)+(R2*0.08))</f>
        <v>3.3394599999999999</v>
      </c>
      <c r="T2">
        <f>((Q2*0.62)+(R2*0.38))</f>
        <v>3.3394599999999999</v>
      </c>
      <c r="U2">
        <f>((Q2*0.34)+(R2*0.66))</f>
        <v>3.3394599999999999</v>
      </c>
    </row>
    <row r="3" spans="1:21" x14ac:dyDescent="0.2">
      <c r="A3" t="s">
        <v>1</v>
      </c>
      <c r="B3">
        <v>975</v>
      </c>
      <c r="C3">
        <f>((J3*12.01)+(K3*1.01)+(L3*2.02)+(M3*16)+(N3*14.01)+(O3*30.97)+(P3*32.06))</f>
        <v>475</v>
      </c>
      <c r="D3">
        <v>0</v>
      </c>
      <c r="E3">
        <f>((Q3/10000)/B3)</f>
        <v>-2.1388512820512827E-7</v>
      </c>
      <c r="F3">
        <f>((R3/10000)/B3)</f>
        <v>-2.1388512820512827E-7</v>
      </c>
      <c r="G3">
        <f>((S3/10000)/B3)</f>
        <v>-2.1388512820512827E-7</v>
      </c>
      <c r="H3">
        <f>((T3/10000)/B3)</f>
        <v>-2.1388512820512827E-7</v>
      </c>
      <c r="I3">
        <f>((U3/10000)/B3)</f>
        <v>-2.1388512820512827E-7</v>
      </c>
      <c r="J3">
        <v>34</v>
      </c>
      <c r="K3">
        <v>66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-2.0853800000000007</v>
      </c>
      <c r="R3">
        <f>(((J3*6.6484)+((K3-D3)*-3.7409)+((L3+D3)*6.674)+(M3*5.805)+(N3*9.36)+(O3*5.13)+(P3*2.8471))/10)</f>
        <v>-2.0853800000000007</v>
      </c>
      <c r="S3">
        <f>((Q3*0.92)+(R3*0.08))</f>
        <v>-2.0853800000000007</v>
      </c>
      <c r="T3">
        <f>((Q3*0.62)+(R3*0.38))</f>
        <v>-2.0853800000000007</v>
      </c>
      <c r="U3">
        <f>((Q3*0.34)+(R3*0.66))</f>
        <v>-2.0853800000000007</v>
      </c>
    </row>
    <row r="4" spans="1:21" x14ac:dyDescent="0.2">
      <c r="A4" t="s">
        <v>12</v>
      </c>
      <c r="B4">
        <f>SUM(B2:B3)</f>
        <v>1184.3</v>
      </c>
      <c r="C4">
        <f>SUM(C2:C3)</f>
        <v>663.23</v>
      </c>
      <c r="D4">
        <f t="shared" ref="D4:U4" si="0">SUM(D2:D3)</f>
        <v>0</v>
      </c>
      <c r="E4">
        <f>((Q4/10000)/B4)</f>
        <v>1.0589208815333947E-7</v>
      </c>
      <c r="F4">
        <f>((R4/10000)/B4)</f>
        <v>1.0589208815333947E-7</v>
      </c>
      <c r="G4">
        <f>((S4/10000)/B4)</f>
        <v>1.0589208815333947E-7</v>
      </c>
      <c r="H4">
        <f>((T4/10000)/B4)</f>
        <v>1.0589208815333947E-7</v>
      </c>
      <c r="I4">
        <f>((U4/10000)/B4)</f>
        <v>1.0589208815333947E-7</v>
      </c>
      <c r="J4">
        <f t="shared" ref="J4:P4" si="1">SUM(J2:J3)</f>
        <v>42</v>
      </c>
      <c r="K4">
        <f t="shared" si="1"/>
        <v>80</v>
      </c>
      <c r="L4">
        <f t="shared" si="1"/>
        <v>0</v>
      </c>
      <c r="M4">
        <f t="shared" si="1"/>
        <v>4</v>
      </c>
      <c r="N4">
        <f t="shared" si="1"/>
        <v>1</v>
      </c>
      <c r="O4">
        <f t="shared" si="1"/>
        <v>0</v>
      </c>
      <c r="P4">
        <f t="shared" si="1"/>
        <v>0</v>
      </c>
      <c r="Q4">
        <f t="shared" si="0"/>
        <v>1.2540799999999992</v>
      </c>
      <c r="R4">
        <f t="shared" si="0"/>
        <v>1.2540799999999992</v>
      </c>
      <c r="S4">
        <f t="shared" si="0"/>
        <v>1.2540799999999992</v>
      </c>
      <c r="T4">
        <f t="shared" si="0"/>
        <v>1.2540799999999992</v>
      </c>
      <c r="U4">
        <f t="shared" si="0"/>
        <v>1.2540799999999992</v>
      </c>
    </row>
    <row r="18" spans="1:1" x14ac:dyDescent="0.2">
      <c r="A18" t="s">
        <v>29</v>
      </c>
    </row>
    <row r="20" spans="1:1" x14ac:dyDescent="0.2">
      <c r="A20" t="s">
        <v>79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3495-B41F-FD43-890A-067F54EEADA2}">
  <dimension ref="A1:U22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f>319-28</f>
        <v>291</v>
      </c>
      <c r="C2">
        <f>((J2*12.01)+(K2*1.01)+(L2*2.02)+(M2*16)+(N2*14.01)+(O2*30.97)+(P2*32.06))</f>
        <v>255.23999999999998</v>
      </c>
      <c r="D2">
        <v>0</v>
      </c>
      <c r="E2">
        <f>((Q2/10000)/B2)</f>
        <v>1.2086254295532647E-6</v>
      </c>
      <c r="F2">
        <f>((R2/10000)/B2)</f>
        <v>1.2086254295532647E-6</v>
      </c>
      <c r="G2">
        <f>((S2/10000)/B2)</f>
        <v>1.2086254295532647E-6</v>
      </c>
      <c r="H2">
        <f>((T2/10000)/B2)</f>
        <v>1.2086254295532647E-6</v>
      </c>
      <c r="I2">
        <f>((U2/10000)/B2)</f>
        <v>1.208625429553265E-6</v>
      </c>
      <c r="J2">
        <v>8</v>
      </c>
      <c r="K2">
        <v>18</v>
      </c>
      <c r="L2">
        <v>0</v>
      </c>
      <c r="M2">
        <v>6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3.5171000000000006</v>
      </c>
      <c r="R2">
        <f>(((J2*6.6484)+((K2-D2)*-3.7409)+((L2+D2)*6.674)+(M2*5.805)+(N2*9.36)+(O2*5.13)+(P2*2.8471))/10)</f>
        <v>3.5171000000000006</v>
      </c>
      <c r="S2">
        <f>((Q2*0.92)+(R2*0.08))</f>
        <v>3.5171000000000006</v>
      </c>
      <c r="T2">
        <f>((Q2*0.62)+(R2*0.38))</f>
        <v>3.5171000000000006</v>
      </c>
      <c r="U2">
        <f>((Q2*0.34)+(R2*0.66))</f>
        <v>3.517100000000001</v>
      </c>
    </row>
    <row r="3" spans="1:21" x14ac:dyDescent="0.2">
      <c r="A3" t="s">
        <v>1</v>
      </c>
      <c r="B3">
        <f>980 + 56 + 2*28.1</f>
        <v>1092.2</v>
      </c>
      <c r="C3">
        <f>((J3*12.01)+(K3*1.01)+(L3*2.02)+(M3*16)+(N3*14.01)+(O3*30.97)+(P3*32.06))</f>
        <v>503.06</v>
      </c>
      <c r="D3">
        <v>0</v>
      </c>
      <c r="E3">
        <f>((Q3/10000)/B3)</f>
        <v>-2.0619483611060245E-7</v>
      </c>
      <c r="F3">
        <f>((R3/10000)/B3)</f>
        <v>-2.0619483611060245E-7</v>
      </c>
      <c r="G3">
        <f>((S3/10000)/B3)</f>
        <v>-2.0619483611060245E-7</v>
      </c>
      <c r="H3">
        <f>((T3/10000)/B3)</f>
        <v>-2.0619483611060245E-7</v>
      </c>
      <c r="I3">
        <f>((U3/10000)/B3)</f>
        <v>-2.0619483611060245E-7</v>
      </c>
      <c r="J3">
        <v>36</v>
      </c>
      <c r="K3">
        <v>70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-2.2520600000000002</v>
      </c>
      <c r="R3">
        <f>(((J3*6.6484)+((K3-D3)*-3.7409)+((L3+D3)*6.674)+(M3*5.805)+(N3*9.36)+(O3*5.13)+(P3*2.8471))/10)</f>
        <v>-2.2520600000000002</v>
      </c>
      <c r="S3">
        <f>((Q3*0.92)+(R3*0.08))</f>
        <v>-2.2520600000000002</v>
      </c>
      <c r="T3">
        <f>((Q3*0.62)+(R3*0.38))</f>
        <v>-2.2520600000000002</v>
      </c>
      <c r="U3">
        <f>((Q3*0.34)+(R3*0.66))</f>
        <v>-2.2520600000000002</v>
      </c>
    </row>
    <row r="4" spans="1:21" x14ac:dyDescent="0.2">
      <c r="A4" t="s">
        <v>12</v>
      </c>
      <c r="B4">
        <f>SUM(B2:B3)</f>
        <v>1383.2</v>
      </c>
      <c r="C4">
        <f>SUM(C2:C3)</f>
        <v>758.3</v>
      </c>
      <c r="D4">
        <f>SUM(D2:D3)</f>
        <v>0</v>
      </c>
      <c r="E4">
        <f>((Q4/10000)/B4)</f>
        <v>9.1457489878542543E-8</v>
      </c>
      <c r="F4">
        <f>((R4/10000)/B4)</f>
        <v>9.1457489878542543E-8</v>
      </c>
      <c r="G4">
        <f>((S4/10000)/B4)</f>
        <v>9.1457489878542543E-8</v>
      </c>
      <c r="H4">
        <f>((T4/10000)/B4)</f>
        <v>9.1457489878542543E-8</v>
      </c>
      <c r="I4">
        <f>((U4/10000)/B4)</f>
        <v>9.1457489878542556E-8</v>
      </c>
      <c r="J4">
        <f>SUM(J2:J3)</f>
        <v>44</v>
      </c>
      <c r="K4">
        <f>SUM(K2:K3)</f>
        <v>88</v>
      </c>
      <c r="L4">
        <f>SUM(L2:L3)</f>
        <v>0</v>
      </c>
      <c r="M4">
        <f>SUM(M2:M3)</f>
        <v>6</v>
      </c>
      <c r="N4">
        <f>SUM(N2:N3)</f>
        <v>1</v>
      </c>
      <c r="O4">
        <f>SUM(O2:O3)</f>
        <v>1</v>
      </c>
      <c r="P4">
        <f>SUM(P2:P3)</f>
        <v>0</v>
      </c>
      <c r="Q4">
        <f>SUM(Q2:Q3)</f>
        <v>1.2650400000000004</v>
      </c>
      <c r="R4">
        <f>SUM(R2:R3)</f>
        <v>1.2650400000000004</v>
      </c>
      <c r="S4">
        <f>SUM(S2:S3)</f>
        <v>1.2650400000000004</v>
      </c>
      <c r="T4">
        <f>SUM(T2:T3)</f>
        <v>1.2650400000000004</v>
      </c>
      <c r="U4">
        <f>SUM(U2:U3)</f>
        <v>1.2650400000000008</v>
      </c>
    </row>
    <row r="18" spans="1:1" x14ac:dyDescent="0.2">
      <c r="A18" t="s">
        <v>78</v>
      </c>
    </row>
    <row r="19" spans="1:1" x14ac:dyDescent="0.2">
      <c r="A19" t="s">
        <v>77</v>
      </c>
    </row>
    <row r="21" spans="1:1" x14ac:dyDescent="0.2">
      <c r="A21" t="s">
        <v>76</v>
      </c>
    </row>
    <row r="22" spans="1:1" x14ac:dyDescent="0.2">
      <c r="A22" t="s">
        <v>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activeCell="A20" sqref="A20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760.22</v>
      </c>
      <c r="D4">
        <f t="shared" ref="D4:U4" si="0">SUM(D2:D3)</f>
        <v>0</v>
      </c>
      <c r="E4">
        <f>((Q4/10000)/B4)</f>
        <v>2.6452098178939034E-7</v>
      </c>
      <c r="F4">
        <f>((R4/10000)/B4)</f>
        <v>2.6452098178939034E-7</v>
      </c>
      <c r="G4">
        <f>((S4/10000)/B4)</f>
        <v>2.6452098178939034E-7</v>
      </c>
      <c r="H4">
        <f>((T4/10000)/B4)</f>
        <v>2.6452098178939034E-7</v>
      </c>
      <c r="I4">
        <f>((U4/10000)/B4)</f>
        <v>2.6452098178939034E-7</v>
      </c>
      <c r="J4">
        <f t="shared" si="0"/>
        <v>42</v>
      </c>
      <c r="K4">
        <f t="shared" si="0"/>
        <v>82</v>
      </c>
      <c r="L4">
        <f t="shared" si="0"/>
        <v>0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3.3409</v>
      </c>
      <c r="R4">
        <f t="shared" si="0"/>
        <v>3.3409</v>
      </c>
      <c r="S4">
        <f t="shared" si="0"/>
        <v>3.3409</v>
      </c>
      <c r="T4">
        <f t="shared" si="0"/>
        <v>3.3409</v>
      </c>
      <c r="U4">
        <f t="shared" si="0"/>
        <v>3.3409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"/>
  <sheetViews>
    <sheetView workbookViewId="0">
      <selection activeCell="B16" sqref="B16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311.26</v>
      </c>
      <c r="D2">
        <v>0</v>
      </c>
      <c r="E2">
        <f>((Q2/10000)/B2)</f>
        <v>1.8833166144200629E-6</v>
      </c>
      <c r="F2">
        <f>((R2/10000)/B2)</f>
        <v>1.8833166144200629E-6</v>
      </c>
      <c r="G2">
        <f>((S2/10000)/B2)</f>
        <v>1.8833166144200629E-6</v>
      </c>
      <c r="H2">
        <f>((T2/10000)/B2)</f>
        <v>1.8833166144200629E-6</v>
      </c>
      <c r="I2">
        <f>((U2/10000)/B2)</f>
        <v>1.8833166144200629E-6</v>
      </c>
      <c r="J2">
        <v>10</v>
      </c>
      <c r="K2">
        <v>18</v>
      </c>
      <c r="L2">
        <v>0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6.0077800000000003</v>
      </c>
      <c r="R2">
        <f>(((J2*6.6484)+((K2-D2)*-3.7409)+((L2+D2)*6.674)+(M2*5.805)+(N2*9.36)+(O2*5.13)+(P2*2.8471))/10)</f>
        <v>6.0077800000000003</v>
      </c>
      <c r="S2">
        <f>((Q2*0.92)+(R2*0.08))</f>
        <v>6.0077800000000003</v>
      </c>
      <c r="T2">
        <f>((Q2*0.62)+(R2*0.38))</f>
        <v>6.0077800000000003</v>
      </c>
      <c r="U2">
        <f>((Q2*0.34)+(R2*0.66))</f>
        <v>6.0077800000000003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1263</v>
      </c>
      <c r="C4">
        <f>SUM(C2:C3)</f>
        <v>791.53</v>
      </c>
      <c r="D4">
        <f t="shared" ref="D4:U4" si="0">SUM(D2:D3)</f>
        <v>0</v>
      </c>
      <c r="E4">
        <f>((Q4/10000)/B4)</f>
        <v>2.8208305621536029E-6</v>
      </c>
      <c r="F4">
        <f>((R4/10000)/B4)</f>
        <v>2.8208305621536029E-6</v>
      </c>
      <c r="G4">
        <f>((S4/10000)/B4)</f>
        <v>2.8208305621536029E-6</v>
      </c>
      <c r="H4">
        <f>((T4/10000)/B4)</f>
        <v>2.8208305621536034E-6</v>
      </c>
      <c r="I4">
        <f>((U4/10000)/B4)</f>
        <v>2.8208305621536034E-6</v>
      </c>
      <c r="J4">
        <f t="shared" si="0"/>
        <v>42</v>
      </c>
      <c r="K4">
        <f t="shared" si="0"/>
        <v>51</v>
      </c>
      <c r="L4">
        <f t="shared" si="0"/>
        <v>31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35.627090000000003</v>
      </c>
      <c r="R4">
        <f t="shared" si="0"/>
        <v>35.627090000000003</v>
      </c>
      <c r="S4">
        <f t="shared" si="0"/>
        <v>35.627090000000003</v>
      </c>
      <c r="T4">
        <f t="shared" si="0"/>
        <v>35.62709000000001</v>
      </c>
      <c r="U4">
        <f t="shared" si="0"/>
        <v>35.62709000000001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"/>
  <sheetViews>
    <sheetView topLeftCell="B1" workbookViewId="0">
      <selection activeCell="H19" sqref="H19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319</v>
      </c>
      <c r="C2">
        <f>((J2*12.01)+(K2*1.01)+(L2*2.02)+(M2*16)+(N2*14.01)+(O2*30.97)+(P2*32.06))</f>
        <v>320.35000000000002</v>
      </c>
      <c r="D2">
        <v>0</v>
      </c>
      <c r="E2">
        <f>((Q2/10000)/B2)</f>
        <v>4.8216896551724138E-6</v>
      </c>
      <c r="F2">
        <f>((R2/10000)/B2)</f>
        <v>4.8216896551724138E-6</v>
      </c>
      <c r="G2">
        <f>((S2/10000)/B2)</f>
        <v>4.8216896551724138E-6</v>
      </c>
      <c r="H2">
        <f>((T2/10000)/B2)</f>
        <v>4.8216896551724129E-6</v>
      </c>
      <c r="I2">
        <f>((U2/10000)/B2)</f>
        <v>4.8216896551724138E-6</v>
      </c>
      <c r="J2">
        <v>10</v>
      </c>
      <c r="K2">
        <v>9</v>
      </c>
      <c r="L2">
        <v>9</v>
      </c>
      <c r="M2">
        <v>8</v>
      </c>
      <c r="N2">
        <v>1</v>
      </c>
      <c r="O2">
        <v>1</v>
      </c>
      <c r="P2">
        <v>0</v>
      </c>
      <c r="Q2">
        <f>(((J2*6.6484)+(K2*-3.7409)+(L2*6.674)+(M2*5.805)+(N2*9.36)+(O2*5.13)+(P2*2.8471))/10)</f>
        <v>15.381189999999998</v>
      </c>
      <c r="R2">
        <f>(((J2*6.6484)+((K2-D2)*-3.7409)+((L2+D2)*6.674)+(M2*5.805)+(N2*9.36)+(O2*5.13)+(P2*2.8471))/10)</f>
        <v>15.381189999999998</v>
      </c>
      <c r="S2">
        <f>((Q2*0.92)+(R2*0.08))</f>
        <v>15.381189999999998</v>
      </c>
      <c r="T2">
        <f>((Q2*0.62)+(R2*0.38))</f>
        <v>15.381189999999997</v>
      </c>
      <c r="U2">
        <f>((Q2*0.34)+(R2*0.66))</f>
        <v>15.38119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1263</v>
      </c>
      <c r="C4">
        <f>SUM(C2:C3)</f>
        <v>769.31</v>
      </c>
      <c r="D4">
        <f t="shared" ref="D4:U4" si="0">SUM(D2:D3)</f>
        <v>0</v>
      </c>
      <c r="E4">
        <f>((Q4/10000)/B4)</f>
        <v>1.0066753760886774E-6</v>
      </c>
      <c r="F4">
        <f>((R4/10000)/B4)</f>
        <v>1.0066753760886774E-6</v>
      </c>
      <c r="G4">
        <f>((S4/10000)/B4)</f>
        <v>1.0066753760886774E-6</v>
      </c>
      <c r="H4">
        <f>((T4/10000)/B4)</f>
        <v>1.0066753760886774E-6</v>
      </c>
      <c r="I4">
        <f>((U4/10000)/B4)</f>
        <v>1.0066753760886776E-6</v>
      </c>
      <c r="J4">
        <f t="shared" si="0"/>
        <v>42</v>
      </c>
      <c r="K4">
        <f t="shared" si="0"/>
        <v>73</v>
      </c>
      <c r="L4">
        <f t="shared" si="0"/>
        <v>9</v>
      </c>
      <c r="M4">
        <f t="shared" si="0"/>
        <v>8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12.714309999999998</v>
      </c>
      <c r="R4">
        <f t="shared" si="0"/>
        <v>12.714309999999998</v>
      </c>
      <c r="S4">
        <f t="shared" si="0"/>
        <v>12.714309999999998</v>
      </c>
      <c r="T4">
        <f t="shared" si="0"/>
        <v>12.714309999999996</v>
      </c>
      <c r="U4">
        <f t="shared" si="0"/>
        <v>12.714309999999999</v>
      </c>
    </row>
    <row r="18" spans="1:1" x14ac:dyDescent="0.2">
      <c r="A18" t="s">
        <v>29</v>
      </c>
    </row>
    <row r="20" spans="1:1" x14ac:dyDescent="0.2">
      <c r="A20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2"/>
  <sheetViews>
    <sheetView workbookViewId="0">
      <selection activeCell="A21" sqref="A21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448.96</v>
      </c>
      <c r="D3">
        <v>0</v>
      </c>
      <c r="E3">
        <f>((Q3/10000)/B3)</f>
        <v>-2.8250847457627127E-7</v>
      </c>
      <c r="F3">
        <f>((R3/10000)/B3)</f>
        <v>-2.8250847457627127E-7</v>
      </c>
      <c r="G3">
        <f>((S3/10000)/B3)</f>
        <v>-2.8250847457627127E-7</v>
      </c>
      <c r="H3">
        <f>((T3/10000)/B3)</f>
        <v>-2.8250847457627127E-7</v>
      </c>
      <c r="I3">
        <f>((U3/10000)/B3)</f>
        <v>-2.8250847457627127E-7</v>
      </c>
      <c r="J3">
        <v>32</v>
      </c>
      <c r="K3">
        <v>64</v>
      </c>
      <c r="L3">
        <v>0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-2.6668800000000004</v>
      </c>
      <c r="R3">
        <f>(((J3*6.6484)+((K3-D3)*-3.7409)+((L3+D3)*6.674)+(M3*5.805)+(N3*9.36)+(O3*5.13)+(P3*2.8471))/10)</f>
        <v>-2.6668800000000004</v>
      </c>
      <c r="S3">
        <f>((Q3*0.92)+(R3*0.08))</f>
        <v>-2.6668800000000004</v>
      </c>
      <c r="T3">
        <f>((Q3*0.62)+(R3*0.38))</f>
        <v>-2.6668800000000004</v>
      </c>
      <c r="U3">
        <f>((Q3*0.34)+(R3*0.66))</f>
        <v>-2.6668800000000004</v>
      </c>
    </row>
    <row r="4" spans="1:21" x14ac:dyDescent="0.2">
      <c r="A4" t="s">
        <v>12</v>
      </c>
      <c r="B4">
        <f>SUM(B2:B3)</f>
        <v>1201</v>
      </c>
      <c r="C4">
        <f>SUM(C2:C3)</f>
        <v>748.12999999999988</v>
      </c>
      <c r="D4">
        <f t="shared" ref="D4:U4" si="0">SUM(D2:D3)</f>
        <v>2</v>
      </c>
      <c r="E4">
        <f>((Q4/10000)/B4)</f>
        <v>3.7308576186511227E-7</v>
      </c>
      <c r="F4">
        <f>((R4/10000)/B4)</f>
        <v>5.4652289758534532E-7</v>
      </c>
      <c r="G4">
        <f>((S4/10000)/B4)</f>
        <v>3.8696073272273089E-7</v>
      </c>
      <c r="H4">
        <f>((T4/10000)/B4)</f>
        <v>4.3899187343880077E-7</v>
      </c>
      <c r="I4">
        <f>((U4/10000)/B4)</f>
        <v>4.8755427144046616E-7</v>
      </c>
      <c r="J4">
        <f t="shared" si="0"/>
        <v>40</v>
      </c>
      <c r="K4">
        <f t="shared" si="0"/>
        <v>76</v>
      </c>
      <c r="L4">
        <f t="shared" si="0"/>
        <v>0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4.4807599999999983</v>
      </c>
      <c r="R4">
        <f t="shared" si="0"/>
        <v>6.5637399999999975</v>
      </c>
      <c r="S4">
        <f t="shared" si="0"/>
        <v>4.6473983999999984</v>
      </c>
      <c r="T4">
        <f t="shared" si="0"/>
        <v>5.2722923999999978</v>
      </c>
      <c r="U4">
        <f t="shared" si="0"/>
        <v>5.855526799999998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2"/>
  <sheetViews>
    <sheetView workbookViewId="0">
      <selection activeCell="A22" sqref="A21:A22"/>
    </sheetView>
  </sheetViews>
  <sheetFormatPr baseColWidth="10" defaultColWidth="8.83203125" defaultRowHeight="15" x14ac:dyDescent="0.2"/>
  <cols>
    <col min="2" max="2" width="12.6640625" customWidth="1"/>
    <col min="3" max="3" width="20.5" customWidth="1"/>
    <col min="4" max="4" width="22.5" customWidth="1"/>
  </cols>
  <sheetData>
    <row r="1" spans="1:21" x14ac:dyDescent="0.2">
      <c r="B1" t="s">
        <v>2</v>
      </c>
      <c r="C1" t="s">
        <v>3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 t="s">
        <v>0</v>
      </c>
      <c r="B2">
        <v>257</v>
      </c>
      <c r="C2">
        <f>((J2*12.01)+(K2*1.01)+(L2*2.02)+(M2*16)+(N2*14.01)+(O2*30.97)+(P2*32.06))</f>
        <v>299.16999999999996</v>
      </c>
      <c r="D2">
        <v>2</v>
      </c>
      <c r="E2">
        <f>((Q2/10000)/B2)</f>
        <v>2.7811828793774311E-6</v>
      </c>
      <c r="F2">
        <f>((R2/10000)/B2)</f>
        <v>3.5916809338521393E-6</v>
      </c>
      <c r="G2">
        <f>((S2/10000)/B2)</f>
        <v>2.8460227237354079E-6</v>
      </c>
      <c r="H2">
        <f>((T2/10000)/B2)</f>
        <v>3.0891721400778205E-6</v>
      </c>
      <c r="I2">
        <f>((U2/10000)/B2)</f>
        <v>3.316111595330739E-6</v>
      </c>
      <c r="J2">
        <v>8</v>
      </c>
      <c r="K2">
        <v>12</v>
      </c>
      <c r="L2">
        <v>0</v>
      </c>
      <c r="M2">
        <v>10</v>
      </c>
      <c r="N2">
        <v>0</v>
      </c>
      <c r="O2">
        <v>1</v>
      </c>
      <c r="P2">
        <v>0</v>
      </c>
      <c r="Q2">
        <f>(((J2*6.6484)+(K2*-3.7409)+(L2*6.674)+(M2*5.805)+(N2*9.36)+(O2*5.13)+(P2*2.8471))/10)</f>
        <v>7.1476399999999982</v>
      </c>
      <c r="R2">
        <f>(((J2*6.6484)+((K2-D2)*-3.7409)+((L2+D2)*6.674)+(M2*5.805)+(N2*9.36)+(O2*5.13)+(P2*2.8471))/10)</f>
        <v>9.2306199999999983</v>
      </c>
      <c r="S2">
        <f>((Q2*0.92)+(R2*0.08))</f>
        <v>7.3142783999999983</v>
      </c>
      <c r="T2">
        <f>((Q2*0.62)+(R2*0.38))</f>
        <v>7.9391723999999986</v>
      </c>
      <c r="U2">
        <f>((Q2*0.34)+(R2*0.66))</f>
        <v>8.5224067999999988</v>
      </c>
    </row>
    <row r="3" spans="1:21" x14ac:dyDescent="0.2">
      <c r="A3" t="s">
        <v>1</v>
      </c>
      <c r="B3">
        <v>944</v>
      </c>
      <c r="C3">
        <f>((J3*12.01)+(K3*1.01)+(L3*2.02)+(M3*16)+(N3*14.01)+(O3*30.97)+(P3*32.06))</f>
        <v>480.27</v>
      </c>
      <c r="D3">
        <v>0</v>
      </c>
      <c r="E3">
        <f>((Q3/10000)/B3)</f>
        <v>3.1376387711864408E-6</v>
      </c>
      <c r="F3">
        <f>((R3/10000)/B3)</f>
        <v>3.1376387711864408E-6</v>
      </c>
      <c r="G3">
        <f>((S3/10000)/B3)</f>
        <v>3.1376387711864408E-6</v>
      </c>
      <c r="H3">
        <f>((T3/10000)/B3)</f>
        <v>3.1376387711864412E-6</v>
      </c>
      <c r="I3">
        <f>((U3/10000)/B3)</f>
        <v>3.1376387711864412E-6</v>
      </c>
      <c r="J3">
        <v>32</v>
      </c>
      <c r="K3">
        <v>33</v>
      </c>
      <c r="L3">
        <v>31</v>
      </c>
      <c r="M3">
        <v>0</v>
      </c>
      <c r="N3">
        <v>0</v>
      </c>
      <c r="O3">
        <v>0</v>
      </c>
      <c r="P3">
        <v>0</v>
      </c>
      <c r="Q3">
        <f>(((J3*6.6484)+(K3*-3.7409)+(L3*6.674)+(M3*5.805)+(N3*9.36)+(O3*5.13)+(P3*2.8471))/10)</f>
        <v>29.619310000000002</v>
      </c>
      <c r="R3">
        <f>(((J3*6.6484)+((K3-D3)*-3.7409)+((L3+D3)*6.674)+(M3*5.805)+(N3*9.36)+(O3*5.13)+(P3*2.8471))/10)</f>
        <v>29.619310000000002</v>
      </c>
      <c r="S3">
        <f>((Q3*0.92)+(R3*0.08))</f>
        <v>29.619310000000002</v>
      </c>
      <c r="T3">
        <f>((Q3*0.62)+(R3*0.38))</f>
        <v>29.619310000000006</v>
      </c>
      <c r="U3">
        <f>((Q3*0.34)+(R3*0.66))</f>
        <v>29.619310000000006</v>
      </c>
    </row>
    <row r="4" spans="1:21" x14ac:dyDescent="0.2">
      <c r="A4" t="s">
        <v>12</v>
      </c>
      <c r="B4">
        <f>SUM(B2:B3)</f>
        <v>1201</v>
      </c>
      <c r="C4">
        <f>SUM(C2:C3)</f>
        <v>779.43999999999994</v>
      </c>
      <c r="D4">
        <f t="shared" ref="D4:U4" si="0">SUM(D2:D3)</f>
        <v>2</v>
      </c>
      <c r="E4">
        <f>((Q4/10000)/B4)</f>
        <v>3.0613613655287264E-6</v>
      </c>
      <c r="F4">
        <f>((R4/10000)/B4)</f>
        <v>3.2347985012489594E-6</v>
      </c>
      <c r="G4">
        <f>((S4/10000)/B4)</f>
        <v>3.0752363363863447E-6</v>
      </c>
      <c r="H4">
        <f>((T4/10000)/B4)</f>
        <v>3.1272674771024149E-6</v>
      </c>
      <c r="I4">
        <f>((U4/10000)/B4)</f>
        <v>3.1758298751040807E-6</v>
      </c>
      <c r="J4">
        <f t="shared" si="0"/>
        <v>40</v>
      </c>
      <c r="K4">
        <f t="shared" si="0"/>
        <v>45</v>
      </c>
      <c r="L4">
        <f t="shared" si="0"/>
        <v>31</v>
      </c>
      <c r="M4">
        <f t="shared" si="0"/>
        <v>10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36.766950000000001</v>
      </c>
      <c r="R4">
        <f t="shared" si="0"/>
        <v>38.849930000000001</v>
      </c>
      <c r="S4">
        <f t="shared" si="0"/>
        <v>36.933588399999998</v>
      </c>
      <c r="T4">
        <f t="shared" si="0"/>
        <v>37.558482400000003</v>
      </c>
      <c r="U4">
        <f t="shared" si="0"/>
        <v>38.141716800000005</v>
      </c>
    </row>
    <row r="19" spans="1:1" x14ac:dyDescent="0.2">
      <c r="A19" t="s">
        <v>29</v>
      </c>
    </row>
    <row r="21" spans="1:1" x14ac:dyDescent="0.2">
      <c r="A21" t="s">
        <v>35</v>
      </c>
    </row>
    <row r="22" spans="1:1" x14ac:dyDescent="0.2">
      <c r="A2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h-DMPC</vt:lpstr>
      <vt:lpstr>d54-DMPC</vt:lpstr>
      <vt:lpstr>h-DMPG</vt:lpstr>
      <vt:lpstr>d54-DMPG</vt:lpstr>
      <vt:lpstr>h-POPC</vt:lpstr>
      <vt:lpstr>d31-POPC</vt:lpstr>
      <vt:lpstr>d9-POPC</vt:lpstr>
      <vt:lpstr>h-POPG</vt:lpstr>
      <vt:lpstr>d31-POPG</vt:lpstr>
      <vt:lpstr>h-POPS</vt:lpstr>
      <vt:lpstr>d31-POPS</vt:lpstr>
      <vt:lpstr>h-POPE</vt:lpstr>
      <vt:lpstr>d31-POPE</vt:lpstr>
      <vt:lpstr>d4-POPE</vt:lpstr>
      <vt:lpstr>h-DPPC</vt:lpstr>
      <vt:lpstr>d62-DPPC</vt:lpstr>
      <vt:lpstr>DPPTE</vt:lpstr>
      <vt:lpstr>OTPPC</vt:lpstr>
      <vt:lpstr>d6-POPI</vt:lpstr>
      <vt:lpstr>POPI</vt:lpstr>
      <vt:lpstr>POPIP2</vt:lpstr>
      <vt:lpstr>TMCL</vt:lpstr>
      <vt:lpstr>TOCL</vt:lpstr>
      <vt:lpstr>Lysyl-DOPG</vt:lpstr>
      <vt:lpstr>d-DT</vt:lpstr>
      <vt:lpstr>MPLA</vt:lpstr>
      <vt:lpstr>PHAD</vt:lpstr>
      <vt:lpstr>HAPAK</vt:lpstr>
      <vt:lpstr>HAPAK1P</vt:lpstr>
      <vt:lpstr>PAPAK</vt:lpstr>
      <vt:lpstr>PAPAK1P</vt:lpstr>
      <vt:lpstr>HAPAKB62GN</vt:lpstr>
      <vt:lpstr>HAPAKB61GN</vt:lpstr>
      <vt:lpstr>PAPAKB62GN</vt:lpstr>
      <vt:lpstr>PAPAKB61GN</vt:lpstr>
      <vt:lpstr>PAPAKB61GN1P</vt:lpstr>
      <vt:lpstr>HAPAK61GN1P</vt:lpstr>
      <vt:lpstr>d37OTS</vt:lpstr>
      <vt:lpstr>h-DOPC</vt:lpstr>
      <vt:lpstr>DOTAP</vt:lpstr>
      <vt:lpstr>18_1 Diether PC</vt:lpstr>
    </vt:vector>
  </TitlesOfParts>
  <Company>ANSTO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BRUN, Anton</dc:creator>
  <cp:lastModifiedBy>Andrew Nelson</cp:lastModifiedBy>
  <dcterms:created xsi:type="dcterms:W3CDTF">2014-07-29T23:32:47Z</dcterms:created>
  <dcterms:modified xsi:type="dcterms:W3CDTF">2019-07-16T00:53:02Z</dcterms:modified>
</cp:coreProperties>
</file>